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4.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5.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6.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1.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12.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13.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10.150.220.246\建築審査技術部$\建築審査G\HP関連\2025.05.15ホームページにUP\"/>
    </mc:Choice>
  </mc:AlternateContent>
  <xr:revisionPtr revIDLastSave="0" documentId="13_ncr:1_{BE9FDC97-DD72-4929-8685-F08F518AB5BA}" xr6:coauthVersionLast="47" xr6:coauthVersionMax="47" xr10:uidLastSave="{00000000-0000-0000-0000-000000000000}"/>
  <bookViews>
    <workbookView xWindow="-60" yWindow="-60" windowWidth="38520" windowHeight="21000" xr2:uid="{6DB26258-E7B1-4B1D-8B5F-701A5A3785B3}"/>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昇降機の概要（申請書用）" sheetId="98" r:id="rId11"/>
    <sheet name="建築計画概要書" sheetId="14" r:id="rId12"/>
    <sheet name="他の建築主(概要書用)" sheetId="15" r:id="rId13"/>
    <sheet name="建築工事届（別記第40号様式）" sheetId="93" r:id="rId14"/>
    <sheet name="建築物除却届（別記第41号様式）" sheetId="94" r:id="rId15"/>
    <sheet name="計画変更確認申請書" sheetId="18" r:id="rId16"/>
    <sheet name="中間検査申請書" sheetId="20" r:id="rId17"/>
    <sheet name="完了検査申請書" sheetId="22" r:id="rId18"/>
    <sheet name="確認（昇降機）" sheetId="28" r:id="rId19"/>
    <sheet name="他の設置者" sheetId="29" r:id="rId20"/>
    <sheet name="計画変更（昇降機）" sheetId="30" r:id="rId21"/>
    <sheet name="確認申請書（昇降機以外）" sheetId="39" r:id="rId22"/>
    <sheet name="計画変更確認申請書（昇降機以外）" sheetId="40" r:id="rId23"/>
    <sheet name="検査添付写真" sheetId="23" r:id="rId24"/>
    <sheet name="確認（工作物）" sheetId="24" r:id="rId25"/>
    <sheet name="確認（工作物） (2)" sheetId="25" r:id="rId26"/>
    <sheet name="他の築造主（申請書用）" sheetId="97" r:id="rId27"/>
    <sheet name="他の築造主（概要書用）" sheetId="90" r:id="rId28"/>
    <sheet name="計画変更（工作物）" sheetId="26" r:id="rId29"/>
    <sheet name="築造計画概要書" sheetId="89" r:id="rId30"/>
    <sheet name="計画変更（工作物） (2)" sheetId="27" r:id="rId31"/>
    <sheet name="仮使用認定申請書印刷" sheetId="77" r:id="rId32"/>
    <sheet name="軽微な変更説明書" sheetId="92" r:id="rId33"/>
    <sheet name="記載内容変更訂正届" sheetId="99" r:id="rId34"/>
    <sheet name="確認取下" sheetId="79" r:id="rId35"/>
    <sheet name="工事取止" sheetId="80" r:id="rId36"/>
    <sheet name="中間検査取下" sheetId="81" r:id="rId37"/>
    <sheet name="完了検査取下" sheetId="82" r:id="rId38"/>
    <sheet name="仮使用申請取下" sheetId="83" r:id="rId39"/>
    <sheet name="建築主変更" sheetId="84" r:id="rId40"/>
    <sheet name="工事監理者届" sheetId="85" r:id="rId41"/>
    <sheet name="工事施工者届" sheetId="86" r:id="rId42"/>
    <sheet name="完了追加説明書" sheetId="87" r:id="rId43"/>
    <sheet name="注記（確認申請建築時）" sheetId="47" r:id="rId44"/>
    <sheet name="注記（仮使用認定）" sheetId="91" r:id="rId45"/>
    <sheet name="注記（確認申請昇降機）" sheetId="48" r:id="rId46"/>
    <sheet name="注記（確認申請昇降機以外）" sheetId="49" r:id="rId47"/>
    <sheet name="注記（確認申請工作物１）" sheetId="50" r:id="rId48"/>
    <sheet name="注記（確認申請工作物２）" sheetId="51" r:id="rId49"/>
    <sheet name="注記（建築計画概要書）" sheetId="52" r:id="rId50"/>
    <sheet name="注記（築造計画概要書）" sheetId="53" r:id="rId51"/>
    <sheet name="注記（計画変更建築物）" sheetId="54" r:id="rId52"/>
    <sheet name="注記（計画変更昇降機）" sheetId="55" r:id="rId53"/>
    <sheet name="注記（計画変更昇降機以外）" sheetId="56" r:id="rId54"/>
    <sheet name="注記（計画変更工作物１）" sheetId="57" r:id="rId55"/>
    <sheet name="注記（計画変更工作物２）" sheetId="58" r:id="rId56"/>
    <sheet name="注記（中間検査）" sheetId="59" r:id="rId57"/>
    <sheet name="注記（完了検査）" sheetId="60" r:id="rId58"/>
    <sheet name="注記（建築工事届）" sheetId="96" r:id="rId59"/>
    <sheet name="注記（建築物除却届）" sheetId="95" r:id="rId60"/>
    <sheet name="値一覧項目" sheetId="61" r:id="rId61"/>
    <sheet name="主要用途" sheetId="62" r:id="rId62"/>
    <sheet name="担当者登録" sheetId="74" r:id="rId63"/>
    <sheet name="構造・設備担当者登録" sheetId="75" r:id="rId64"/>
    <sheet name="施工者登録" sheetId="76" r:id="rId65"/>
    <sheet name="項目一覧" sheetId="63" r:id="rId66"/>
    <sheet name="項目一覧②" sheetId="64" r:id="rId67"/>
    <sheet name="更新履歴" sheetId="65" r:id="rId68"/>
    <sheet name="更新履歴フッター" sheetId="66" r:id="rId69"/>
  </sheets>
  <definedNames>
    <definedName name="_xlnm._FilterDatabase" localSheetId="13" hidden="1">'建築工事届（別記第40号様式）'!$A$60:$N$61</definedName>
    <definedName name="_xlnm._FilterDatabase" localSheetId="23" hidden="1">検査添付写真!$R$7:$R$8</definedName>
    <definedName name="_xlnm._FilterDatabase" localSheetId="65" hidden="1">項目一覧!$A$1:$S$351</definedName>
    <definedName name="_xlnm._FilterDatabase" localSheetId="66" hidden="1">項目一覧②!$A$1:$V$976</definedName>
    <definedName name="e申請書Version">項目一覧!$C$348</definedName>
    <definedName name="_xlnm.Print_Area" localSheetId="38">仮使用申請取下!$A$2:$AA$44</definedName>
    <definedName name="_xlnm.Print_Area" localSheetId="31">仮使用認定申請書印刷!$A$3:$AB$95</definedName>
    <definedName name="_xlnm.Print_Area" localSheetId="24">'確認（工作物）'!$A$2:$AB$122</definedName>
    <definedName name="_xlnm.Print_Area" localSheetId="25">'確認（工作物） (2)'!$A$2:$AB$129</definedName>
    <definedName name="_xlnm.Print_Area" localSheetId="18">'確認（昇降機）'!$A$2:$AB$125</definedName>
    <definedName name="_xlnm.Print_Area" localSheetId="34">確認取下!$A$2:$AA$44</definedName>
    <definedName name="_xlnm.Print_Area" localSheetId="6">'確認申請書（建築）印刷'!$A$2:$AC$645</definedName>
    <definedName name="_xlnm.Print_Area" localSheetId="21">'確認申請書（昇降機以外）'!$A$3:$AA$124</definedName>
    <definedName name="_xlnm.Print_Area" localSheetId="37">完了検査取下!$A$2:$AA$45</definedName>
    <definedName name="_xlnm.Print_Area" localSheetId="17">完了検査申請書!$A$2:$AC$280</definedName>
    <definedName name="_xlnm.Print_Area" localSheetId="42">完了追加説明書!$A$3:$AA$48</definedName>
    <definedName name="_xlnm.Print_Area" localSheetId="33">記載内容変更訂正届!$A$2:$Y$48</definedName>
    <definedName name="_xlnm.Print_Area" localSheetId="28">'計画変更（工作物）'!$A$2:$AB$125</definedName>
    <definedName name="_xlnm.Print_Area" localSheetId="30">'計画変更（工作物） (2)'!$A$2:$AB$132</definedName>
    <definedName name="_xlnm.Print_Area" localSheetId="20">'計画変更（昇降機）'!$A$2:$AB$125</definedName>
    <definedName name="_xlnm.Print_Area" localSheetId="15">計画変更確認申請書!$A$2:$AB$627</definedName>
    <definedName name="_xlnm.Print_Area" localSheetId="22">'計画変更確認申請書（昇降機以外）'!$A$3:$AA$126</definedName>
    <definedName name="_xlnm.Print_Area" localSheetId="32">軽微な変更説明書!$A$2:$Y$51</definedName>
    <definedName name="_xlnm.Print_Area" localSheetId="11">建築計画概要書!$A$2:$AA$360</definedName>
    <definedName name="_xlnm.Print_Area" localSheetId="13">'建築工事届（別記第40号様式）'!$A$2:$AL$163</definedName>
    <definedName name="_xlnm.Print_Area" localSheetId="39">建築主変更!$A$2:$AD$45</definedName>
    <definedName name="_xlnm.Print_Area" localSheetId="14">'建築物除却届（別記第41号様式）'!$A$2:$AG$118</definedName>
    <definedName name="_xlnm.Print_Area" localSheetId="8">'建築物独立部分別概要（追加）印刷'!$A$3:$Z$58</definedName>
    <definedName name="_xlnm.Print_Area" localSheetId="7">'建築物別概要（追加）印刷'!$A$2:$AA$556</definedName>
    <definedName name="_xlnm.Print_Area" localSheetId="23">検査添付写真!$A$3:$AH$139</definedName>
    <definedName name="_xlnm.Print_Area" localSheetId="40">工事監理者届!$A$2:$AB$43</definedName>
    <definedName name="_xlnm.Print_Area" localSheetId="41">工事施工者届!$A$2:$AB$41</definedName>
    <definedName name="_xlnm.Print_Area" localSheetId="35">工事取止!$A$2:$AA$44</definedName>
    <definedName name="_xlnm.Print_Area" localSheetId="65">項目一覧!$A$1:$D$347</definedName>
    <definedName name="_xlnm.Print_Area" localSheetId="1">作業メニュー!$A$1:$AL$55</definedName>
    <definedName name="_xlnm.Print_Area" localSheetId="10">'昇降機の概要（申請書用）'!$A$3:$Z$51</definedName>
    <definedName name="_xlnm.Print_Area" localSheetId="12">'他の建築主(概要書用)'!$A$2:$AB$52</definedName>
    <definedName name="_xlnm.Print_Area" localSheetId="9">'他の建築主（申請書用）'!$A$3:$AC$51</definedName>
    <definedName name="_xlnm.Print_Area" localSheetId="19">他の設置者!$A$3:$AB$51</definedName>
    <definedName name="_xlnm.Print_Area" localSheetId="27">'他の築造主（概要書用）'!$A$2:$AB$52</definedName>
    <definedName name="_xlnm.Print_Area" localSheetId="26">'他の築造主（申請書用）'!$A$2:$AB$51</definedName>
    <definedName name="_xlnm.Print_Area" localSheetId="29">築造計画概要書!$A$2:$AB$146</definedName>
    <definedName name="_xlnm.Print_Area" localSheetId="36">中間検査取下!$A$2:$AA$45</definedName>
    <definedName name="_xlnm.Print_Area" localSheetId="16">中間検査申請書!$A$2:$AC$276</definedName>
    <definedName name="_xlnm.Print_Area" localSheetId="44">'注記（仮使用認定）'!$A$3:$AC$51</definedName>
    <definedName name="_xlnm.Print_Area" localSheetId="43">'注記（確認申請建築時）'!$A$2:$AC$261</definedName>
    <definedName name="_xlnm.Print_Area" localSheetId="47">'注記（確認申請工作物１）'!$A$2:$AB$54</definedName>
    <definedName name="_xlnm.Print_Area" localSheetId="48">'注記（確認申請工作物２）'!$A$2:$Z$54</definedName>
    <definedName name="_xlnm.Print_Area" localSheetId="45">'注記（確認申請昇降機）'!$A$2:$AB$38</definedName>
    <definedName name="_xlnm.Print_Area" localSheetId="46">'注記（確認申請昇降機以外）'!$A$2:$AB$31</definedName>
    <definedName name="_xlnm.Print_Area" localSheetId="57">'注記（完了検査）'!$A$2:$AB$94</definedName>
    <definedName name="_xlnm.Print_Area" localSheetId="51">'注記（計画変更建築物）'!$A$2:$AB$9</definedName>
    <definedName name="_xlnm.Print_Area" localSheetId="54">'注記（計画変更工作物１）'!$A$2:$AB$9</definedName>
    <definedName name="_xlnm.Print_Area" localSheetId="55">'注記（計画変更工作物２）'!$A$2:$AB$9</definedName>
    <definedName name="_xlnm.Print_Area" localSheetId="52">'注記（計画変更昇降機）'!$A$2:$AB$9</definedName>
    <definedName name="_xlnm.Print_Area" localSheetId="53">'注記（計画変更昇降機以外）'!$A$2:$AB$9</definedName>
    <definedName name="_xlnm.Print_Area" localSheetId="49">'注記（建築計画概要書）'!$A$2:$AB$13</definedName>
    <definedName name="_xlnm.Print_Area" localSheetId="58">'注記（建築工事届）'!$A$1:$AD$183</definedName>
    <definedName name="_xlnm.Print_Area" localSheetId="59">'注記（建築物除却届）'!$A$2:$AE$44</definedName>
    <definedName name="_xlnm.Print_Area" localSheetId="50">'注記（築造計画概要書）'!$A$2:$AB$14</definedName>
    <definedName name="_xlnm.Print_Area" localSheetId="56">'注記（中間検査）'!$A$2:$AB$92</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 localSheetId="26">#REF!</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 localSheetId="26">#REF!</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40" i="11" l="1"/>
  <c r="P34" i="5"/>
  <c r="C392" i="63"/>
  <c r="C9" i="30"/>
  <c r="A9" i="22"/>
  <c r="A8" i="20"/>
  <c r="C9" i="27"/>
  <c r="B9" i="40"/>
  <c r="C9" i="25"/>
  <c r="C9" i="24"/>
  <c r="B9" i="39"/>
  <c r="A13" i="77"/>
  <c r="C9" i="28"/>
  <c r="E4" i="30"/>
  <c r="B5" i="79"/>
  <c r="B5" i="81"/>
  <c r="B5" i="82"/>
  <c r="AC29" i="5"/>
  <c r="AC27" i="5"/>
  <c r="AC23" i="5"/>
  <c r="J27" i="77"/>
  <c r="AB21" i="77" l="1"/>
  <c r="V21" i="77"/>
  <c r="B43" i="22" l="1"/>
  <c r="AA18" i="22"/>
  <c r="U18" i="22"/>
  <c r="J23" i="22"/>
  <c r="B39" i="20"/>
  <c r="Z16" i="20"/>
  <c r="T16" i="20"/>
  <c r="J20" i="20"/>
  <c r="D33" i="27"/>
  <c r="AB17" i="27"/>
  <c r="W17" i="27"/>
  <c r="J26" i="27"/>
  <c r="D32" i="26"/>
  <c r="AB17" i="26"/>
  <c r="W17" i="26"/>
  <c r="J25" i="26"/>
  <c r="C29" i="40"/>
  <c r="Y17" i="40"/>
  <c r="T17" i="40"/>
  <c r="L23" i="40"/>
  <c r="C31" i="30"/>
  <c r="AB17" i="30"/>
  <c r="W17" i="30"/>
  <c r="J24" i="30"/>
  <c r="I40" i="18"/>
  <c r="D34" i="18"/>
  <c r="Z16" i="18"/>
  <c r="T16" i="18"/>
  <c r="J20" i="18"/>
  <c r="AB17" i="25"/>
  <c r="W17" i="25"/>
  <c r="J26" i="25"/>
  <c r="AB17" i="24"/>
  <c r="W17" i="24"/>
  <c r="J26" i="24"/>
  <c r="AA19" i="39"/>
  <c r="V19" i="39"/>
  <c r="K27" i="39"/>
  <c r="AB17" i="28"/>
  <c r="W17" i="28"/>
  <c r="J25" i="28"/>
  <c r="I38" i="11"/>
  <c r="AB15" i="11"/>
  <c r="V15" i="11"/>
  <c r="J20" i="11"/>
  <c r="C387" i="63"/>
  <c r="G13" i="98" s="1"/>
  <c r="C386" i="63"/>
  <c r="G12" i="98" s="1"/>
  <c r="C381" i="63"/>
  <c r="G6" i="98" s="1"/>
  <c r="C380" i="63"/>
  <c r="G5" i="98" s="1"/>
  <c r="U45" i="22"/>
  <c r="L45" i="22"/>
  <c r="C45" i="22"/>
  <c r="C41" i="20"/>
  <c r="K41" i="20"/>
  <c r="C391" i="63"/>
  <c r="C390" i="63"/>
  <c r="C389" i="63"/>
  <c r="C388" i="63"/>
  <c r="C385" i="63"/>
  <c r="C384" i="63"/>
  <c r="C383" i="63"/>
  <c r="C382" i="63"/>
  <c r="A7" i="91"/>
  <c r="A6" i="91"/>
  <c r="A5" i="91"/>
  <c r="A4" i="91"/>
  <c r="A6" i="60"/>
  <c r="A5" i="60"/>
  <c r="A4" i="60"/>
  <c r="A3" i="60"/>
  <c r="A6" i="59"/>
  <c r="A5" i="59"/>
  <c r="A4" i="59"/>
  <c r="A3" i="59"/>
  <c r="A5" i="58"/>
  <c r="A4" i="58"/>
  <c r="A3" i="58"/>
  <c r="A5" i="57"/>
  <c r="A4" i="57"/>
  <c r="A3" i="57"/>
  <c r="A5" i="56"/>
  <c r="A4" i="56"/>
  <c r="A3" i="56"/>
  <c r="A5" i="55"/>
  <c r="A4" i="55"/>
  <c r="A3" i="55"/>
  <c r="A5" i="54"/>
  <c r="A4" i="54"/>
  <c r="A3" i="54"/>
  <c r="A5" i="51"/>
  <c r="A4" i="51"/>
  <c r="A3" i="51"/>
  <c r="A2" i="51"/>
  <c r="A5" i="50"/>
  <c r="A4" i="50"/>
  <c r="A3" i="50"/>
  <c r="A2" i="50"/>
  <c r="A5" i="49"/>
  <c r="A4" i="49"/>
  <c r="A3" i="49"/>
  <c r="A2" i="49"/>
  <c r="A5" i="48"/>
  <c r="A4" i="48"/>
  <c r="A3" i="48"/>
  <c r="A2" i="48"/>
  <c r="A5" i="47"/>
  <c r="E4" i="25"/>
  <c r="B3" i="25"/>
  <c r="H16" i="98"/>
  <c r="H15" i="98"/>
  <c r="H14" i="98"/>
  <c r="G17" i="98"/>
  <c r="G10" i="98"/>
  <c r="A4" i="47"/>
  <c r="A3" i="47"/>
  <c r="A2" i="47"/>
  <c r="A4" i="77"/>
  <c r="A5" i="22"/>
  <c r="B3" i="22"/>
  <c r="A5" i="20"/>
  <c r="B3" i="20"/>
  <c r="D4" i="27"/>
  <c r="B3" i="27"/>
  <c r="B5" i="27"/>
  <c r="C9" i="26"/>
  <c r="D4" i="26"/>
  <c r="B5" i="26"/>
  <c r="B3" i="26"/>
  <c r="E4" i="40"/>
  <c r="B5" i="40"/>
  <c r="B3" i="40"/>
  <c r="B5" i="30"/>
  <c r="B3" i="30"/>
  <c r="C9" i="18"/>
  <c r="I4" i="18"/>
  <c r="B5" i="18"/>
  <c r="B3" i="18"/>
  <c r="F4" i="24"/>
  <c r="B5" i="25"/>
  <c r="B5" i="24"/>
  <c r="B3" i="24"/>
  <c r="C4" i="39"/>
  <c r="B5" i="39"/>
  <c r="B3" i="39"/>
  <c r="E4" i="28" l="1"/>
  <c r="B3" i="28"/>
  <c r="L5" i="28"/>
  <c r="B2" i="11"/>
  <c r="C10" i="11"/>
  <c r="C9" i="11"/>
  <c r="B5" i="11"/>
  <c r="H4" i="11"/>
  <c r="P38" i="5"/>
  <c r="P30" i="5"/>
  <c r="P26" i="5"/>
  <c r="P22" i="5"/>
  <c r="P18" i="5"/>
  <c r="D46" i="5"/>
  <c r="D37" i="5"/>
  <c r="D33" i="5"/>
  <c r="D29" i="5"/>
  <c r="D25" i="5"/>
  <c r="D18" i="5"/>
  <c r="A11" i="98"/>
  <c r="B17" i="98" l="1"/>
  <c r="B16" i="98"/>
  <c r="B15" i="98"/>
  <c r="B13" i="98"/>
  <c r="B12" i="98"/>
  <c r="B14" i="98"/>
  <c r="G16" i="98"/>
  <c r="G15" i="98"/>
  <c r="G14" i="98"/>
  <c r="G8" i="98"/>
  <c r="G9" i="98"/>
  <c r="G7" i="98"/>
  <c r="C365" i="18" l="1"/>
  <c r="C364" i="18"/>
  <c r="C318" i="18"/>
  <c r="C317" i="18"/>
  <c r="J315" i="18"/>
  <c r="G315" i="18"/>
  <c r="C322" i="10"/>
  <c r="C321" i="10"/>
  <c r="C44" i="10"/>
  <c r="C43" i="10"/>
  <c r="F988" i="64"/>
  <c r="M325" i="10" s="1"/>
  <c r="F987" i="64"/>
  <c r="G324" i="10" s="1"/>
  <c r="F984" i="64"/>
  <c r="M47" i="10" s="1"/>
  <c r="F983" i="64"/>
  <c r="G46" i="10" s="1"/>
  <c r="F979" i="64"/>
  <c r="G383" i="11" s="1"/>
  <c r="F986" i="64"/>
  <c r="F982" i="64"/>
  <c r="F985" i="64"/>
  <c r="F981" i="64"/>
  <c r="F978" i="64"/>
  <c r="F977" i="64"/>
  <c r="A985" i="64"/>
  <c r="A986" i="64" s="1"/>
  <c r="A987" i="64" s="1"/>
  <c r="A988" i="64" s="1"/>
  <c r="A981" i="64"/>
  <c r="A982" i="64" s="1"/>
  <c r="A983" i="64" s="1"/>
  <c r="A984" i="64" s="1"/>
  <c r="C379" i="63"/>
  <c r="C381" i="11"/>
  <c r="A979" i="64"/>
  <c r="A980" i="64" s="1"/>
  <c r="C378" i="63"/>
  <c r="C380" i="11"/>
  <c r="C333" i="11"/>
  <c r="C332" i="11"/>
  <c r="J330" i="11"/>
  <c r="G330" i="11"/>
  <c r="F980" i="64"/>
  <c r="M384" i="11" s="1"/>
  <c r="D266" i="14"/>
  <c r="D265" i="14"/>
  <c r="K263" i="14"/>
  <c r="H263" i="14"/>
  <c r="C358" i="63"/>
  <c r="C377" i="63"/>
  <c r="M368" i="18" l="1"/>
  <c r="G367" i="18"/>
  <c r="AP35" i="93"/>
  <c r="AP34" i="93"/>
  <c r="AP33" i="93"/>
  <c r="AP32" i="93"/>
  <c r="AP31" i="93"/>
  <c r="AP29" i="93"/>
  <c r="AP28" i="93"/>
  <c r="AP27" i="93"/>
  <c r="AP26" i="93"/>
  <c r="AP25" i="93"/>
  <c r="AP24" i="93"/>
  <c r="AP23" i="93"/>
  <c r="AP22" i="93"/>
  <c r="AM66" i="93"/>
  <c r="AM68" i="93"/>
  <c r="AM73" i="93"/>
  <c r="AM74" i="93"/>
  <c r="AM79" i="93"/>
  <c r="AM85" i="93"/>
  <c r="AM87" i="93"/>
  <c r="AM91" i="93"/>
  <c r="AM93" i="93"/>
  <c r="AM101" i="93"/>
  <c r="AN101" i="93"/>
  <c r="AO101" i="93"/>
  <c r="AP101" i="93"/>
  <c r="AM104" i="93"/>
  <c r="AM106" i="93"/>
  <c r="AM110" i="93"/>
  <c r="C145" i="63"/>
  <c r="C144" i="63"/>
  <c r="C143" i="63"/>
  <c r="C142" i="63"/>
  <c r="F955" i="64"/>
  <c r="F954" i="64"/>
  <c r="F953" i="64"/>
  <c r="F952" i="64"/>
  <c r="J536" i="10" s="1"/>
  <c r="F951" i="64"/>
  <c r="F928" i="64"/>
  <c r="F927" i="64"/>
  <c r="F926" i="64"/>
  <c r="F924" i="64"/>
  <c r="F925" i="64"/>
  <c r="T584" i="18"/>
  <c r="Q584" i="18"/>
  <c r="F883" i="64"/>
  <c r="F882" i="64"/>
  <c r="F881" i="64"/>
  <c r="F880" i="64"/>
  <c r="F879" i="64"/>
  <c r="F878" i="64"/>
  <c r="F929" i="64"/>
  <c r="F956" i="64"/>
  <c r="T541" i="10"/>
  <c r="Q541" i="10"/>
  <c r="T264" i="10"/>
  <c r="Q264" i="10"/>
  <c r="F976" i="64"/>
  <c r="F554" i="10" s="1"/>
  <c r="F975" i="64"/>
  <c r="F974" i="64"/>
  <c r="F973" i="64"/>
  <c r="F972" i="64"/>
  <c r="F971" i="64"/>
  <c r="F970" i="64"/>
  <c r="F969" i="64"/>
  <c r="F947" i="64"/>
  <c r="F946" i="64"/>
  <c r="F945" i="64"/>
  <c r="F944" i="64"/>
  <c r="F943" i="64"/>
  <c r="F942" i="64"/>
  <c r="K549" i="8"/>
  <c r="F968" i="64" s="1"/>
  <c r="H549" i="10" s="1"/>
  <c r="K548" i="8"/>
  <c r="F967" i="64" s="1"/>
  <c r="K547" i="8"/>
  <c r="F966" i="64" s="1"/>
  <c r="K546" i="8"/>
  <c r="F965" i="64" s="1"/>
  <c r="K545" i="8"/>
  <c r="F964" i="64" s="1"/>
  <c r="K544" i="8"/>
  <c r="F963" i="64" s="1"/>
  <c r="F950" i="64"/>
  <c r="F962" i="64"/>
  <c r="F961" i="64"/>
  <c r="F960" i="64"/>
  <c r="F959" i="64"/>
  <c r="F958" i="64"/>
  <c r="F957" i="64"/>
  <c r="F949" i="64"/>
  <c r="F948" i="64"/>
  <c r="K270" i="8"/>
  <c r="F941" i="64" s="1"/>
  <c r="K269" i="8"/>
  <c r="F940" i="64" s="1"/>
  <c r="K268" i="8"/>
  <c r="F939" i="64" s="1"/>
  <c r="K267" i="8"/>
  <c r="F938" i="64" s="1"/>
  <c r="K266" i="8"/>
  <c r="F937" i="64" s="1"/>
  <c r="F935" i="64"/>
  <c r="F934" i="64"/>
  <c r="F933" i="64"/>
  <c r="F932" i="64"/>
  <c r="F931" i="64"/>
  <c r="F930" i="64"/>
  <c r="K265" i="8"/>
  <c r="F936" i="64" s="1"/>
  <c r="T614" i="6"/>
  <c r="E256" i="8"/>
  <c r="F923" i="64" s="1"/>
  <c r="T602" i="11"/>
  <c r="Q602" i="11"/>
  <c r="X269" i="10" l="1"/>
  <c r="E547" i="10"/>
  <c r="F922" i="64"/>
  <c r="F597" i="18" s="1"/>
  <c r="F921" i="64"/>
  <c r="F594" i="18" s="1"/>
  <c r="F920" i="64"/>
  <c r="X592" i="18" s="1"/>
  <c r="F919" i="64"/>
  <c r="X591" i="18" s="1"/>
  <c r="F918" i="64"/>
  <c r="X590" i="18" s="1"/>
  <c r="F917" i="64"/>
  <c r="X589" i="18" s="1"/>
  <c r="F916" i="64"/>
  <c r="X588" i="18" s="1"/>
  <c r="F915" i="64"/>
  <c r="X587" i="18" s="1"/>
  <c r="F898" i="64"/>
  <c r="J579" i="18" s="1"/>
  <c r="T619" i="6"/>
  <c r="T618" i="6"/>
  <c r="T617" i="6"/>
  <c r="T616" i="6"/>
  <c r="T615" i="6"/>
  <c r="F902" i="64"/>
  <c r="F901" i="64"/>
  <c r="J583" i="18" s="1"/>
  <c r="F900" i="64"/>
  <c r="J581" i="18" s="1"/>
  <c r="F899" i="64"/>
  <c r="J580" i="18" s="1"/>
  <c r="F897" i="64"/>
  <c r="J578" i="18" s="1"/>
  <c r="F908" i="64"/>
  <c r="E592" i="18" s="1"/>
  <c r="F907" i="64"/>
  <c r="E591" i="18" s="1"/>
  <c r="F906" i="64"/>
  <c r="E590" i="18" s="1"/>
  <c r="F905" i="64"/>
  <c r="E589" i="18" s="1"/>
  <c r="F904" i="64"/>
  <c r="E588" i="18" s="1"/>
  <c r="F903" i="64"/>
  <c r="E587" i="18" s="1"/>
  <c r="N605" i="6"/>
  <c r="P78" i="8"/>
  <c r="J78" i="8"/>
  <c r="P357" i="8"/>
  <c r="J357" i="8"/>
  <c r="Y424" i="6"/>
  <c r="S424" i="6"/>
  <c r="F894" i="64"/>
  <c r="F893" i="64"/>
  <c r="F890" i="64"/>
  <c r="F889" i="64"/>
  <c r="F288" i="64"/>
  <c r="F886" i="64"/>
  <c r="F885" i="64"/>
  <c r="F32" i="64"/>
  <c r="F884" i="64"/>
  <c r="F892" i="64"/>
  <c r="F888" i="64"/>
  <c r="F31" i="64"/>
  <c r="AE423" i="6"/>
  <c r="F887" i="64" s="1"/>
  <c r="V77" i="8"/>
  <c r="F891" i="64" s="1"/>
  <c r="I25" i="22"/>
  <c r="I27" i="22"/>
  <c r="O25" i="22"/>
  <c r="O22" i="20"/>
  <c r="I22" i="20"/>
  <c r="E344" i="18"/>
  <c r="E335" i="18"/>
  <c r="M26" i="18"/>
  <c r="M24" i="18"/>
  <c r="M22" i="18"/>
  <c r="P22" i="18"/>
  <c r="E359" i="11"/>
  <c r="E301" i="10"/>
  <c r="E292" i="10"/>
  <c r="E23" i="10"/>
  <c r="E14" i="10"/>
  <c r="AF20" i="14"/>
  <c r="E360" i="11"/>
  <c r="E351" i="11"/>
  <c r="M26" i="11"/>
  <c r="M24" i="11"/>
  <c r="M22" i="11"/>
  <c r="P22" i="11"/>
  <c r="P24" i="11"/>
  <c r="O300" i="6"/>
  <c r="C375" i="63"/>
  <c r="P217" i="14" s="1"/>
  <c r="C374" i="63"/>
  <c r="Z279" i="6"/>
  <c r="C376" i="63" s="1"/>
  <c r="V217" i="14" s="1"/>
  <c r="C116" i="63"/>
  <c r="C372" i="63"/>
  <c r="P290" i="18" s="1"/>
  <c r="C371" i="63"/>
  <c r="C369" i="63"/>
  <c r="C368" i="63"/>
  <c r="Z289" i="6"/>
  <c r="C370" i="63" s="1"/>
  <c r="Z296" i="6"/>
  <c r="C373" i="63" s="1"/>
  <c r="F912" i="64" l="1"/>
  <c r="H590" i="18" s="1"/>
  <c r="F913" i="64"/>
  <c r="H591" i="18" s="1"/>
  <c r="F914" i="64"/>
  <c r="H592" i="18" s="1"/>
  <c r="F909" i="64"/>
  <c r="H587" i="18" s="1"/>
  <c r="F910" i="64"/>
  <c r="H588" i="18" s="1"/>
  <c r="F911" i="64"/>
  <c r="H589"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C367" i="63"/>
  <c r="H177" i="14" s="1"/>
  <c r="M218" i="6"/>
  <c r="C366" i="63" s="1"/>
  <c r="H176" i="14" s="1"/>
  <c r="M217" i="6"/>
  <c r="C365" i="63" s="1"/>
  <c r="H175" i="14" s="1"/>
  <c r="M216" i="6"/>
  <c r="C364" i="63" s="1"/>
  <c r="H174" i="14" s="1"/>
  <c r="AE215" i="6"/>
  <c r="C363" i="63" s="1"/>
  <c r="H209" i="18" s="1"/>
  <c r="Z215" i="6"/>
  <c r="C362" i="63" s="1"/>
  <c r="S215" i="6"/>
  <c r="C361" i="63" s="1"/>
  <c r="C360" i="63"/>
  <c r="H172" i="14" s="1"/>
  <c r="H173" i="14" l="1"/>
  <c r="H210" i="18"/>
  <c r="H211" i="18"/>
  <c r="H212" i="11"/>
  <c r="H211" i="11"/>
  <c r="H210" i="11"/>
  <c r="F259" i="14"/>
  <c r="C259" i="14"/>
  <c r="C359" i="63" l="1"/>
  <c r="Z278" i="6" l="1"/>
  <c r="T271" i="6"/>
  <c r="N264" i="6" l="1"/>
  <c r="R17" i="20" l="1"/>
  <c r="E120" i="63" l="1"/>
  <c r="E111" i="63" l="1"/>
  <c r="E110" i="63"/>
  <c r="E137" i="63" l="1"/>
  <c r="AN19" i="6" l="1"/>
  <c r="AN18" i="6"/>
  <c r="AE19" i="6"/>
  <c r="AE18" i="6"/>
  <c r="V19" i="6"/>
  <c r="V18" i="6"/>
  <c r="F261" i="14" l="1"/>
  <c r="C261" i="14"/>
  <c r="C152" i="63"/>
  <c r="J350" i="18" l="1"/>
  <c r="E350" i="18"/>
  <c r="V349" i="18"/>
  <c r="P349" i="18"/>
  <c r="J349" i="18"/>
  <c r="E349" i="18"/>
  <c r="E347" i="18"/>
  <c r="E346" i="18"/>
  <c r="E345" i="18"/>
  <c r="E343" i="18"/>
  <c r="E342" i="18"/>
  <c r="E340" i="18"/>
  <c r="E339" i="18"/>
  <c r="E338" i="18"/>
  <c r="E337" i="18"/>
  <c r="E336" i="18"/>
  <c r="E334" i="18"/>
  <c r="J366" i="11" l="1"/>
  <c r="E366" i="11"/>
  <c r="V365" i="11"/>
  <c r="P365" i="11"/>
  <c r="J365" i="11"/>
  <c r="E365" i="11"/>
  <c r="E363" i="11"/>
  <c r="E362" i="11"/>
  <c r="E361" i="11"/>
  <c r="E358" i="11"/>
  <c r="E356" i="11"/>
  <c r="E355" i="11"/>
  <c r="E354" i="11"/>
  <c r="E353" i="11"/>
  <c r="E352" i="11"/>
  <c r="E350" i="11"/>
  <c r="J307" i="10"/>
  <c r="P306" i="10"/>
  <c r="E306" i="10"/>
  <c r="E304" i="10"/>
  <c r="E303" i="10"/>
  <c r="E297"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7" i="10" l="1"/>
  <c r="V306" i="10"/>
  <c r="J306" i="10"/>
  <c r="E302" i="10"/>
  <c r="E300" i="10"/>
  <c r="E299" i="10"/>
  <c r="E296" i="10"/>
  <c r="E295" i="10"/>
  <c r="E294" i="10"/>
  <c r="E293" i="10"/>
  <c r="E291" i="10"/>
  <c r="E29" i="10"/>
  <c r="U28" i="10"/>
  <c r="J28" i="10"/>
  <c r="E24" i="10"/>
  <c r="E22" i="10"/>
  <c r="E21" i="10"/>
  <c r="E18" i="10"/>
  <c r="E17" i="10"/>
  <c r="E16" i="10"/>
  <c r="E15" i="10"/>
  <c r="E13" i="10"/>
  <c r="F838" i="64"/>
  <c r="F850" i="64"/>
  <c r="F826" i="64" l="1"/>
  <c r="F796" i="64"/>
  <c r="E606" i="11" s="1"/>
  <c r="F856" i="64"/>
  <c r="H267" i="10" s="1"/>
  <c r="F855" i="64"/>
  <c r="F854" i="64"/>
  <c r="F853" i="64"/>
  <c r="F852" i="64"/>
  <c r="F851" i="64"/>
  <c r="F849" i="64"/>
  <c r="F848" i="64"/>
  <c r="J263"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610" i="11" s="1"/>
  <c r="T210" i="22" l="1"/>
  <c r="L204" i="22"/>
  <c r="L203" i="22"/>
  <c r="L201" i="22"/>
  <c r="S19" i="22"/>
  <c r="U214" i="20"/>
  <c r="L214" i="20"/>
  <c r="L211" i="20"/>
  <c r="U211" i="20"/>
  <c r="Q205" i="20"/>
  <c r="L202" i="20"/>
  <c r="O205" i="20"/>
  <c r="J202" i="20"/>
  <c r="L201" i="20"/>
  <c r="J201" i="20"/>
  <c r="L199" i="20"/>
  <c r="J199" i="20"/>
  <c r="S17" i="18"/>
  <c r="L36" i="18"/>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61" i="10" s="1"/>
  <c r="F732" i="64"/>
  <c r="V404" i="11" s="1"/>
  <c r="F710" i="64"/>
  <c r="F709" i="64"/>
  <c r="F708" i="64"/>
  <c r="F707" i="64"/>
  <c r="F706" i="64"/>
  <c r="J260" i="10" s="1"/>
  <c r="F705" i="64"/>
  <c r="F683" i="64"/>
  <c r="F682" i="64"/>
  <c r="F681" i="64"/>
  <c r="F680" i="64"/>
  <c r="F679" i="64"/>
  <c r="J259" i="10" s="1"/>
  <c r="F678" i="64"/>
  <c r="J404"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80" i="63"/>
  <c r="C72" i="63"/>
  <c r="C69" i="63"/>
  <c r="H605" i="11" l="1"/>
  <c r="E610" i="11"/>
  <c r="E404" i="11"/>
  <c r="P404" i="11"/>
  <c r="P246" i="14"/>
  <c r="P302" i="18"/>
  <c r="P317" i="11"/>
  <c r="K526" i="8"/>
  <c r="K525" i="8"/>
  <c r="K524" i="8"/>
  <c r="K523" i="8"/>
  <c r="K522" i="8"/>
  <c r="K502" i="8"/>
  <c r="K501" i="8"/>
  <c r="K500" i="8"/>
  <c r="K499" i="8"/>
  <c r="K498" i="8"/>
  <c r="K497" i="8"/>
  <c r="K479" i="8"/>
  <c r="K478" i="8"/>
  <c r="K477" i="8"/>
  <c r="K476" i="8"/>
  <c r="K475" i="8"/>
  <c r="K474" i="8"/>
  <c r="K456" i="8"/>
  <c r="K455" i="8"/>
  <c r="K454" i="8"/>
  <c r="K453" i="8"/>
  <c r="K452" i="8"/>
  <c r="K451" i="8"/>
  <c r="K433" i="8"/>
  <c r="K432" i="8"/>
  <c r="K431" i="8"/>
  <c r="K430" i="8"/>
  <c r="K429" i="8"/>
  <c r="K428" i="8"/>
  <c r="K410" i="8"/>
  <c r="K409" i="8"/>
  <c r="K408" i="8"/>
  <c r="K407" i="8"/>
  <c r="K406" i="8"/>
  <c r="K405" i="8"/>
  <c r="K387" i="8"/>
  <c r="K386" i="8"/>
  <c r="K385" i="8"/>
  <c r="K384" i="8"/>
  <c r="K383" i="8"/>
  <c r="K382" i="8"/>
  <c r="I285" i="8"/>
  <c r="I284" i="8"/>
  <c r="I283" i="8"/>
  <c r="K246" i="8"/>
  <c r="K245" i="8"/>
  <c r="K244" i="8"/>
  <c r="K243" i="8"/>
  <c r="K242" i="8"/>
  <c r="K241" i="8"/>
  <c r="K223" i="8"/>
  <c r="K222" i="8"/>
  <c r="K221" i="8"/>
  <c r="K220" i="8"/>
  <c r="K219" i="8"/>
  <c r="K218" i="8"/>
  <c r="K200" i="8"/>
  <c r="K199" i="8"/>
  <c r="K198" i="8"/>
  <c r="K197" i="8"/>
  <c r="K196" i="8"/>
  <c r="K195" i="8"/>
  <c r="K177" i="8"/>
  <c r="K176" i="8"/>
  <c r="K175" i="8"/>
  <c r="K174" i="8"/>
  <c r="K173" i="8"/>
  <c r="K172" i="8"/>
  <c r="K154" i="8"/>
  <c r="K153" i="8"/>
  <c r="K152" i="8"/>
  <c r="K151" i="8"/>
  <c r="K150" i="8"/>
  <c r="K149" i="8"/>
  <c r="K131" i="8"/>
  <c r="K130" i="8"/>
  <c r="K129" i="8"/>
  <c r="K128" i="8"/>
  <c r="K127" i="8"/>
  <c r="K126" i="8"/>
  <c r="K108" i="8"/>
  <c r="K107" i="8"/>
  <c r="K106" i="8"/>
  <c r="K105" i="8"/>
  <c r="K104" i="8"/>
  <c r="K103" i="8"/>
  <c r="K521" i="8"/>
  <c r="T593" i="6"/>
  <c r="T592" i="6"/>
  <c r="T591" i="6"/>
  <c r="T590" i="6"/>
  <c r="T589" i="6"/>
  <c r="T588" i="6"/>
  <c r="T569" i="6"/>
  <c r="T568" i="6"/>
  <c r="T567" i="6"/>
  <c r="T566" i="6"/>
  <c r="T565" i="6"/>
  <c r="T564" i="6"/>
  <c r="T546" i="6"/>
  <c r="T545" i="6"/>
  <c r="T544" i="6"/>
  <c r="T543" i="6"/>
  <c r="T542" i="6"/>
  <c r="T541" i="6"/>
  <c r="T523" i="6"/>
  <c r="T522" i="6"/>
  <c r="T521" i="6"/>
  <c r="T520" i="6"/>
  <c r="T519" i="6"/>
  <c r="T518" i="6"/>
  <c r="T500" i="6"/>
  <c r="T499" i="6"/>
  <c r="T498" i="6"/>
  <c r="T497" i="6"/>
  <c r="T496" i="6"/>
  <c r="T495" i="6"/>
  <c r="T477" i="6"/>
  <c r="T476" i="6"/>
  <c r="T475" i="6"/>
  <c r="T474" i="6"/>
  <c r="T473" i="6"/>
  <c r="T472" i="6"/>
  <c r="T454" i="6"/>
  <c r="T453" i="6"/>
  <c r="T452" i="6"/>
  <c r="T451" i="6"/>
  <c r="T450" i="6"/>
  <c r="T449" i="6"/>
  <c r="S352" i="6"/>
  <c r="S351" i="6"/>
  <c r="S350"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H13" i="97" s="1"/>
  <c r="C354" i="63"/>
  <c r="C353" i="63"/>
  <c r="C351" i="63"/>
  <c r="C350" i="63"/>
  <c r="H222" i="18" l="1"/>
  <c r="H221" i="18"/>
  <c r="H220" i="18"/>
  <c r="H222" i="11"/>
  <c r="H223" i="11"/>
  <c r="H221" i="11"/>
  <c r="C220" i="63"/>
  <c r="C348" i="63" l="1"/>
  <c r="F743" i="64" l="1"/>
  <c r="F742" i="64"/>
  <c r="F741" i="64"/>
  <c r="F740" i="64"/>
  <c r="F739" i="64"/>
  <c r="F738" i="64"/>
  <c r="F716" i="64"/>
  <c r="E545" i="10" s="1"/>
  <c r="F715" i="64"/>
  <c r="H547" i="10" s="1"/>
  <c r="F714" i="64"/>
  <c r="X267" i="10" s="1"/>
  <c r="F713" i="64"/>
  <c r="L534" i="10" s="1"/>
  <c r="F712" i="64"/>
  <c r="X549" i="10" s="1"/>
  <c r="F711" i="64"/>
  <c r="E271" i="10" s="1"/>
  <c r="F689" i="64"/>
  <c r="E544" i="10" s="1"/>
  <c r="F688" i="64"/>
  <c r="H546" i="10" s="1"/>
  <c r="F687" i="64"/>
  <c r="H272" i="10" s="1"/>
  <c r="F686" i="64"/>
  <c r="F685" i="64"/>
  <c r="X548" i="10" s="1"/>
  <c r="F684" i="64"/>
  <c r="E270" i="10" s="1"/>
  <c r="F662" i="64"/>
  <c r="F661" i="64"/>
  <c r="H545" i="10" s="1"/>
  <c r="F660" i="64"/>
  <c r="H271" i="10" s="1"/>
  <c r="F659" i="64"/>
  <c r="F274" i="10" s="1"/>
  <c r="F658" i="64"/>
  <c r="X547" i="10" s="1"/>
  <c r="F657" i="64"/>
  <c r="E269" i="10" s="1"/>
  <c r="F635" i="64"/>
  <c r="J540" i="10" s="1"/>
  <c r="F634" i="64"/>
  <c r="H544" i="10" s="1"/>
  <c r="F633" i="64"/>
  <c r="H270" i="10" s="1"/>
  <c r="F632" i="64"/>
  <c r="X272" i="10" s="1"/>
  <c r="F631" i="64"/>
  <c r="X546" i="10" s="1"/>
  <c r="F630" i="64"/>
  <c r="E268" i="10" s="1"/>
  <c r="F608" i="64"/>
  <c r="J538" i="10" s="1"/>
  <c r="F607" i="64"/>
  <c r="E549" i="10" s="1"/>
  <c r="F606" i="64"/>
  <c r="H269" i="10" s="1"/>
  <c r="F605" i="64"/>
  <c r="X271" i="10" s="1"/>
  <c r="F604" i="64"/>
  <c r="X545" i="10" s="1"/>
  <c r="F603" i="64"/>
  <c r="E267" i="10" s="1"/>
  <c r="F581" i="64"/>
  <c r="J537" i="10" s="1"/>
  <c r="F580" i="64"/>
  <c r="E548" i="10" s="1"/>
  <c r="F579" i="64"/>
  <c r="H268" i="10" s="1"/>
  <c r="F578" i="64"/>
  <c r="X270" i="10" s="1"/>
  <c r="F577" i="64"/>
  <c r="X544"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72" i="10" l="1"/>
  <c r="E67" i="10"/>
  <c r="F551" i="10"/>
  <c r="J67" i="10"/>
  <c r="J535" i="10"/>
  <c r="P67" i="10"/>
  <c r="H548" i="10"/>
  <c r="E344" i="10"/>
  <c r="X268" i="10"/>
  <c r="V67" i="10"/>
  <c r="E546" i="10"/>
  <c r="J344" i="10"/>
  <c r="I7" i="8"/>
  <c r="I6" i="8"/>
  <c r="F8" i="64"/>
  <c r="F7" i="64"/>
  <c r="F6" i="64"/>
  <c r="C338" i="63" l="1"/>
  <c r="C340" i="63"/>
  <c r="C114" i="63"/>
  <c r="N263" i="6" l="1"/>
  <c r="N280" i="6" s="1"/>
  <c r="M211" i="6"/>
  <c r="C62" i="63" s="1"/>
  <c r="I27" i="93" s="1"/>
  <c r="M210" i="6"/>
  <c r="C61" i="63" s="1"/>
  <c r="I26" i="93" s="1"/>
  <c r="M209" i="6"/>
  <c r="C60" i="63" s="1"/>
  <c r="I25" i="93"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H22" i="97" s="1"/>
  <c r="C186" i="63"/>
  <c r="H21" i="97" s="1"/>
  <c r="C185" i="63"/>
  <c r="H19" i="97" s="1"/>
  <c r="C184" i="63"/>
  <c r="H20" i="97" s="1"/>
  <c r="C183" i="63"/>
  <c r="C182" i="63"/>
  <c r="C181" i="63"/>
  <c r="H15" i="97" s="1"/>
  <c r="C180" i="63"/>
  <c r="H14" i="97" s="1"/>
  <c r="C179" i="63"/>
  <c r="H12" i="97" s="1"/>
  <c r="AF23" i="89"/>
  <c r="C177" i="63"/>
  <c r="C176" i="63"/>
  <c r="C175" i="63"/>
  <c r="C174" i="63"/>
  <c r="C173" i="63"/>
  <c r="C172" i="63"/>
  <c r="C171" i="63"/>
  <c r="C170" i="63"/>
  <c r="C168" i="63"/>
  <c r="C167" i="63"/>
  <c r="C166" i="63"/>
  <c r="C164" i="63"/>
  <c r="C161" i="63"/>
  <c r="C158" i="63"/>
  <c r="C156" i="63"/>
  <c r="J62" i="93" s="1"/>
  <c r="AM62" i="93" s="1"/>
  <c r="C155" i="63"/>
  <c r="J61" i="93" s="1"/>
  <c r="AM61" i="93" s="1"/>
  <c r="C154"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P24" i="93" s="1"/>
  <c r="C58" i="63"/>
  <c r="C55" i="63"/>
  <c r="I23" i="93" s="1"/>
  <c r="C54" i="63"/>
  <c r="C46" i="63"/>
  <c r="I32" i="93" s="1"/>
  <c r="C42" i="63"/>
  <c r="C41" i="63"/>
  <c r="C40" i="63"/>
  <c r="C39" i="63"/>
  <c r="C38" i="63"/>
  <c r="C37" i="63"/>
  <c r="C36" i="63"/>
  <c r="C35" i="63"/>
  <c r="C34" i="63"/>
  <c r="C26" i="63"/>
  <c r="C25" i="63"/>
  <c r="C21" i="63"/>
  <c r="C20" i="63"/>
  <c r="C12" i="63"/>
  <c r="C8" i="63"/>
  <c r="C7" i="63"/>
  <c r="C6" i="63"/>
  <c r="C5" i="63"/>
  <c r="C4" i="63"/>
  <c r="C3" i="63"/>
  <c r="C2" i="63"/>
  <c r="C342" i="63"/>
  <c r="C319" i="63"/>
  <c r="C316" i="63"/>
  <c r="C153" i="63"/>
  <c r="C78" i="63"/>
  <c r="C76" i="63"/>
  <c r="C75" i="63"/>
  <c r="M86" i="94" l="1"/>
  <c r="J73" i="93"/>
  <c r="AF19" i="89"/>
  <c r="H7" i="97"/>
  <c r="AF18" i="89"/>
  <c r="H6" i="97"/>
  <c r="AF20" i="89"/>
  <c r="H8" i="97"/>
  <c r="AF17" i="89"/>
  <c r="H5" i="97"/>
  <c r="I20" i="93"/>
  <c r="I19" i="93"/>
  <c r="I18" i="93"/>
  <c r="I17" i="93"/>
  <c r="G55" i="77"/>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I36" i="93" s="1"/>
  <c r="M137" i="6"/>
  <c r="C52" i="63" s="1"/>
  <c r="I35" i="93" s="1"/>
  <c r="M136" i="6"/>
  <c r="C51" i="63" s="1"/>
  <c r="I34" i="93" s="1"/>
  <c r="M135" i="6"/>
  <c r="C50" i="63" s="1"/>
  <c r="P33" i="93"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H375" i="11" s="1"/>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44" i="10" s="1"/>
  <c r="F745" i="64"/>
  <c r="F746" i="64"/>
  <c r="F747" i="64"/>
  <c r="J596" i="11" s="1"/>
  <c r="F748" i="64"/>
  <c r="J597" i="11" s="1"/>
  <c r="F749" i="64"/>
  <c r="J598" i="11" s="1"/>
  <c r="F750" i="64"/>
  <c r="J599" i="11" s="1"/>
  <c r="F751" i="64"/>
  <c r="J601" i="11" s="1"/>
  <c r="F752" i="64"/>
  <c r="F753" i="64"/>
  <c r="F754" i="64"/>
  <c r="F755" i="64"/>
  <c r="I624" i="11" s="1"/>
  <c r="F756" i="64"/>
  <c r="J625" i="11" s="1"/>
  <c r="F757" i="64"/>
  <c r="R625" i="11" s="1"/>
  <c r="F760" i="64"/>
  <c r="F761" i="64"/>
  <c r="F762" i="64"/>
  <c r="F763" i="64"/>
  <c r="F764" i="64"/>
  <c r="F765" i="64"/>
  <c r="F766" i="64"/>
  <c r="F767" i="64"/>
  <c r="G637" i="11" s="1"/>
  <c r="F768" i="64"/>
  <c r="F769" i="64"/>
  <c r="F770" i="64"/>
  <c r="F771" i="64"/>
  <c r="T642" i="11" s="1"/>
  <c r="F772" i="64"/>
  <c r="E643" i="11" s="1"/>
  <c r="F773" i="64"/>
  <c r="F774" i="64"/>
  <c r="F775" i="64"/>
  <c r="F776" i="64"/>
  <c r="F777" i="64"/>
  <c r="F778" i="64"/>
  <c r="F781" i="64"/>
  <c r="F782" i="64"/>
  <c r="F783" i="64"/>
  <c r="F784" i="64"/>
  <c r="F785" i="64"/>
  <c r="F786" i="64"/>
  <c r="F787" i="64"/>
  <c r="F788" i="64"/>
  <c r="F789" i="64"/>
  <c r="F790" i="64"/>
  <c r="F791" i="64"/>
  <c r="F792" i="64"/>
  <c r="F793" i="64"/>
  <c r="F794" i="64"/>
  <c r="F795" i="64"/>
  <c r="E605" i="11" s="1"/>
  <c r="F797" i="64"/>
  <c r="E607" i="11" s="1"/>
  <c r="F798" i="64"/>
  <c r="E608" i="11" s="1"/>
  <c r="F799" i="64"/>
  <c r="E609" i="11" s="1"/>
  <c r="F802" i="64"/>
  <c r="H606" i="11" s="1"/>
  <c r="F803" i="64"/>
  <c r="H607" i="11" s="1"/>
  <c r="F804" i="64"/>
  <c r="H608" i="11" s="1"/>
  <c r="F805" i="64"/>
  <c r="H609" i="11" s="1"/>
  <c r="F806" i="64"/>
  <c r="H610" i="11" s="1"/>
  <c r="F807" i="64"/>
  <c r="X605" i="11" s="1"/>
  <c r="F808" i="64"/>
  <c r="X606" i="11" s="1"/>
  <c r="F809" i="64"/>
  <c r="X607" i="11" s="1"/>
  <c r="F810" i="64"/>
  <c r="X608" i="11" s="1"/>
  <c r="F811" i="64"/>
  <c r="X609" i="11" s="1"/>
  <c r="F813" i="64"/>
  <c r="F612" i="11" s="1"/>
  <c r="F814" i="64"/>
  <c r="F615" i="11" s="1"/>
  <c r="F815" i="64"/>
  <c r="F816" i="64"/>
  <c r="F817" i="64"/>
  <c r="F818" i="64"/>
  <c r="F819" i="64"/>
  <c r="L257" i="10" s="1"/>
  <c r="F820" i="64"/>
  <c r="J258"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28" i="10"/>
  <c r="L52" i="10"/>
  <c r="L50" i="10"/>
  <c r="F304" i="64" l="1"/>
  <c r="F303" i="64"/>
  <c r="G376" i="18"/>
  <c r="G375" i="18"/>
  <c r="G392" i="11"/>
  <c r="G391" i="11"/>
  <c r="G333" i="10"/>
  <c r="G332" i="10"/>
  <c r="G55" i="10"/>
  <c r="G54" i="10"/>
  <c r="H411" i="18" l="1"/>
  <c r="H428" i="11"/>
  <c r="X246" i="10"/>
  <c r="X245" i="10"/>
  <c r="X244" i="10"/>
  <c r="X242" i="10"/>
  <c r="X241" i="10"/>
  <c r="H244" i="10"/>
  <c r="H242" i="10"/>
  <c r="E246" i="10"/>
  <c r="E245" i="10"/>
  <c r="E244" i="10"/>
  <c r="E243" i="10"/>
  <c r="E242" i="10"/>
  <c r="E216" i="10"/>
  <c r="X221" i="10"/>
  <c r="X220" i="10"/>
  <c r="X219" i="10"/>
  <c r="X217" i="10"/>
  <c r="X216" i="10"/>
  <c r="H220" i="10"/>
  <c r="H219" i="10"/>
  <c r="H218" i="10"/>
  <c r="E221" i="10"/>
  <c r="E220" i="10"/>
  <c r="E219" i="10"/>
  <c r="E218" i="10"/>
  <c r="E217" i="10"/>
  <c r="X196" i="10"/>
  <c r="X195" i="10"/>
  <c r="X194" i="10"/>
  <c r="X192" i="10"/>
  <c r="X191" i="10"/>
  <c r="H195" i="10"/>
  <c r="H194" i="10"/>
  <c r="H192" i="10"/>
  <c r="E196" i="10"/>
  <c r="E195" i="10"/>
  <c r="E194" i="10"/>
  <c r="E193" i="10"/>
  <c r="E192" i="10"/>
  <c r="E191" i="10"/>
  <c r="X171" i="10"/>
  <c r="X170" i="10"/>
  <c r="X169" i="10"/>
  <c r="X167" i="10"/>
  <c r="X166" i="10"/>
  <c r="H170" i="10"/>
  <c r="H167" i="10"/>
  <c r="H166" i="10"/>
  <c r="E171" i="10"/>
  <c r="E170" i="10"/>
  <c r="E169" i="10"/>
  <c r="E168" i="10"/>
  <c r="E167" i="10"/>
  <c r="E166" i="10"/>
  <c r="H144" i="10"/>
  <c r="X146" i="10"/>
  <c r="X145" i="10"/>
  <c r="X144" i="10"/>
  <c r="X142" i="10"/>
  <c r="X141" i="10"/>
  <c r="E146" i="10"/>
  <c r="E145" i="10"/>
  <c r="X116" i="10"/>
  <c r="X121" i="10"/>
  <c r="X120" i="10"/>
  <c r="X119" i="10"/>
  <c r="X118" i="10"/>
  <c r="X117" i="10"/>
  <c r="E121" i="10"/>
  <c r="E120" i="10"/>
  <c r="E119" i="10"/>
  <c r="E118" i="10"/>
  <c r="E117" i="10"/>
  <c r="E116" i="10"/>
  <c r="X96" i="10"/>
  <c r="X95" i="10"/>
  <c r="X94" i="10"/>
  <c r="X93" i="10"/>
  <c r="X91" i="10"/>
  <c r="E96" i="10"/>
  <c r="E95" i="10"/>
  <c r="E94" i="10"/>
  <c r="E93" i="10"/>
  <c r="E92" i="10"/>
  <c r="E91" i="10"/>
  <c r="H245" i="10" l="1"/>
  <c r="H241" i="10"/>
  <c r="H246" i="10"/>
  <c r="H243" i="10"/>
  <c r="H216" i="10"/>
  <c r="H221" i="10"/>
  <c r="H217" i="10"/>
  <c r="H196" i="10"/>
  <c r="H193" i="10"/>
  <c r="H191" i="10"/>
  <c r="H169" i="10"/>
  <c r="H171" i="10"/>
  <c r="H168" i="10"/>
  <c r="H118" i="10"/>
  <c r="H117" i="10"/>
  <c r="H121" i="10"/>
  <c r="H143" i="10"/>
  <c r="H91" i="10"/>
  <c r="H95" i="10"/>
  <c r="H92" i="10"/>
  <c r="H119" i="10"/>
  <c r="H145" i="10"/>
  <c r="H93" i="10"/>
  <c r="H116" i="10"/>
  <c r="H120" i="10"/>
  <c r="H142" i="10"/>
  <c r="H146" i="10"/>
  <c r="P387" i="18" l="1"/>
  <c r="P403" i="11"/>
  <c r="J403" i="11"/>
  <c r="J387" i="18"/>
  <c r="C621" i="18" l="1"/>
  <c r="C641" i="11"/>
  <c r="C639" i="11"/>
  <c r="J570" i="11" l="1"/>
  <c r="J545" i="11"/>
  <c r="J520" i="11"/>
  <c r="J495" i="11"/>
  <c r="J470" i="11"/>
  <c r="J420" i="11"/>
  <c r="J445" i="11"/>
  <c r="J510" i="10" l="1"/>
  <c r="J460" i="10"/>
  <c r="J435" i="10"/>
  <c r="J410" i="10"/>
  <c r="J385" i="10"/>
  <c r="J360" i="10"/>
  <c r="J208" i="10"/>
  <c r="J158" i="10"/>
  <c r="J133" i="10"/>
  <c r="J108" i="10"/>
  <c r="J83" i="10"/>
  <c r="J478" i="18"/>
  <c r="J528" i="18" l="1"/>
  <c r="J553" i="18"/>
  <c r="J428" i="18"/>
  <c r="J453" i="18"/>
  <c r="J503" i="18"/>
  <c r="J403" i="18"/>
  <c r="L205" i="22" l="1"/>
  <c r="X566" i="18"/>
  <c r="X562" i="18"/>
  <c r="X539" i="18"/>
  <c r="X537" i="18"/>
  <c r="X489" i="18"/>
  <c r="X464" i="18"/>
  <c r="X462" i="18"/>
  <c r="X441" i="18"/>
  <c r="E439" i="18"/>
  <c r="X580" i="11"/>
  <c r="X508" i="11"/>
  <c r="E432" i="11"/>
  <c r="E414" i="18"/>
  <c r="E430" i="11"/>
  <c r="E412" i="18"/>
  <c r="E428" i="11"/>
  <c r="H523" i="10"/>
  <c r="H522" i="10"/>
  <c r="H521" i="10"/>
  <c r="H518" i="10"/>
  <c r="E523" i="10"/>
  <c r="E522" i="10"/>
  <c r="E521" i="10"/>
  <c r="E520" i="10"/>
  <c r="E519" i="10"/>
  <c r="E518" i="10"/>
  <c r="H498" i="10"/>
  <c r="H497" i="10"/>
  <c r="H496" i="10"/>
  <c r="H494" i="10"/>
  <c r="H493" i="10"/>
  <c r="E498" i="10"/>
  <c r="E497" i="10"/>
  <c r="E496" i="10"/>
  <c r="E495" i="10"/>
  <c r="E494" i="10"/>
  <c r="H472" i="10"/>
  <c r="H471" i="10"/>
  <c r="H470" i="10"/>
  <c r="E473" i="10"/>
  <c r="E472" i="10"/>
  <c r="E471" i="10"/>
  <c r="E470" i="10"/>
  <c r="E469" i="10"/>
  <c r="E468" i="10"/>
  <c r="H447" i="10"/>
  <c r="H446" i="10"/>
  <c r="E447" i="10"/>
  <c r="E446" i="10"/>
  <c r="E445" i="10"/>
  <c r="E444" i="10"/>
  <c r="E443" i="10"/>
  <c r="E423" i="10"/>
  <c r="E422" i="10"/>
  <c r="H422" i="10"/>
  <c r="H421" i="10"/>
  <c r="H418" i="10"/>
  <c r="E421" i="10"/>
  <c r="E420" i="10"/>
  <c r="E419" i="10"/>
  <c r="E418" i="10"/>
  <c r="H397" i="10"/>
  <c r="H396" i="10"/>
  <c r="H395" i="10"/>
  <c r="H393" i="10"/>
  <c r="E398" i="10"/>
  <c r="E397" i="10"/>
  <c r="E396" i="10"/>
  <c r="E395" i="10"/>
  <c r="E394" i="10"/>
  <c r="E393" i="10"/>
  <c r="H371" i="10"/>
  <c r="E371" i="10"/>
  <c r="H372" i="10"/>
  <c r="H368" i="10"/>
  <c r="E373" i="10"/>
  <c r="E372" i="10"/>
  <c r="E370" i="10"/>
  <c r="E369" i="10"/>
  <c r="E368" i="10"/>
  <c r="X518" i="10"/>
  <c r="X498" i="10"/>
  <c r="X497" i="10"/>
  <c r="X496" i="10"/>
  <c r="X495" i="10"/>
  <c r="X494" i="10"/>
  <c r="X493" i="10"/>
  <c r="X473" i="10"/>
  <c r="X472" i="10"/>
  <c r="X471" i="10"/>
  <c r="X470" i="10"/>
  <c r="X468" i="10"/>
  <c r="X469" i="10"/>
  <c r="X448" i="10"/>
  <c r="X447" i="10"/>
  <c r="X446" i="10"/>
  <c r="X445" i="10"/>
  <c r="X444" i="10"/>
  <c r="X443" i="10"/>
  <c r="X423" i="10"/>
  <c r="X422" i="10"/>
  <c r="X421" i="10"/>
  <c r="X420" i="10"/>
  <c r="X419" i="10"/>
  <c r="X418" i="10"/>
  <c r="X398" i="10"/>
  <c r="X397" i="10"/>
  <c r="X396" i="10"/>
  <c r="X395" i="10"/>
  <c r="X394" i="10"/>
  <c r="X393" i="10"/>
  <c r="X373" i="10"/>
  <c r="X372" i="10"/>
  <c r="X371" i="10"/>
  <c r="X370" i="10"/>
  <c r="X369" i="10"/>
  <c r="X368" i="10"/>
  <c r="E456" i="11"/>
  <c r="E482" i="11" l="1"/>
  <c r="E505" i="11"/>
  <c r="E532" i="11"/>
  <c r="E537" i="18"/>
  <c r="H556" i="11"/>
  <c r="H539" i="18"/>
  <c r="H579" i="11"/>
  <c r="H562" i="18"/>
  <c r="E466" i="18"/>
  <c r="E483" i="11"/>
  <c r="E512" i="18"/>
  <c r="H514" i="18"/>
  <c r="H553" i="11"/>
  <c r="H536" i="18"/>
  <c r="H580" i="11"/>
  <c r="H563" i="18"/>
  <c r="E478" i="11"/>
  <c r="H463" i="18"/>
  <c r="H480" i="11"/>
  <c r="H490" i="18"/>
  <c r="H507" i="11"/>
  <c r="E528" i="11"/>
  <c r="H513" i="18"/>
  <c r="E558" i="11"/>
  <c r="E541" i="18"/>
  <c r="H583" i="11"/>
  <c r="H566" i="18"/>
  <c r="E479" i="11"/>
  <c r="H464" i="18"/>
  <c r="H481" i="11"/>
  <c r="E533" i="11"/>
  <c r="E516" i="18"/>
  <c r="E555" i="11"/>
  <c r="H557" i="11"/>
  <c r="H540" i="18"/>
  <c r="E480" i="11"/>
  <c r="H478" i="11"/>
  <c r="H461" i="18"/>
  <c r="H482" i="11"/>
  <c r="H465" i="18"/>
  <c r="E503" i="11"/>
  <c r="E513" i="18"/>
  <c r="H511" i="18"/>
  <c r="H515" i="18"/>
  <c r="E556" i="11"/>
  <c r="H554" i="11"/>
  <c r="H537" i="18"/>
  <c r="H558" i="11"/>
  <c r="H541" i="18"/>
  <c r="E583" i="11"/>
  <c r="E566" i="18"/>
  <c r="H581" i="11"/>
  <c r="H564" i="18"/>
  <c r="H462" i="18"/>
  <c r="H479" i="11"/>
  <c r="H466" i="18"/>
  <c r="H483" i="11"/>
  <c r="E504" i="11"/>
  <c r="E531" i="11"/>
  <c r="H512" i="18"/>
  <c r="H516" i="18"/>
  <c r="E553" i="11"/>
  <c r="E557" i="11"/>
  <c r="H555" i="11"/>
  <c r="H538" i="18"/>
  <c r="H578" i="11"/>
  <c r="H561" i="18"/>
  <c r="H582" i="11"/>
  <c r="H565" i="18"/>
  <c r="H458" i="11"/>
  <c r="H441" i="18"/>
  <c r="E455" i="11"/>
  <c r="E454" i="11"/>
  <c r="E453" i="11"/>
  <c r="H433" i="11"/>
  <c r="H416" i="18"/>
  <c r="E433" i="11"/>
  <c r="E416" i="18"/>
  <c r="H432" i="11"/>
  <c r="H415" i="18"/>
  <c r="H414" i="18"/>
  <c r="H431" i="11"/>
  <c r="H413" i="18"/>
  <c r="H430" i="11"/>
  <c r="H429" i="11"/>
  <c r="H412" i="18"/>
  <c r="E429" i="11"/>
  <c r="E539" i="18"/>
  <c r="E431" i="11"/>
  <c r="E529" i="11"/>
  <c r="E413" i="18"/>
  <c r="E561" i="18"/>
  <c r="E554" i="11"/>
  <c r="E415" i="18"/>
  <c r="E411" i="18"/>
  <c r="E437" i="18"/>
  <c r="E487" i="18"/>
  <c r="E515" i="18"/>
  <c r="E536" i="18"/>
  <c r="E538" i="18"/>
  <c r="E540" i="18"/>
  <c r="E564" i="18"/>
  <c r="H519" i="10"/>
  <c r="E530" i="11"/>
  <c r="E438" i="18"/>
  <c r="E462" i="18"/>
  <c r="E488" i="18"/>
  <c r="E562" i="18"/>
  <c r="E565" i="18"/>
  <c r="E436" i="18"/>
  <c r="E461" i="18"/>
  <c r="E463" i="18"/>
  <c r="E465" i="18"/>
  <c r="E486" i="18"/>
  <c r="E511" i="18"/>
  <c r="E514" i="18"/>
  <c r="E563" i="18"/>
  <c r="X439" i="18"/>
  <c r="X491" i="18"/>
  <c r="X541" i="18"/>
  <c r="X506" i="11"/>
  <c r="X466" i="18"/>
  <c r="X564" i="18"/>
  <c r="X430" i="11"/>
  <c r="X457" i="11"/>
  <c r="X480" i="11"/>
  <c r="X531" i="11"/>
  <c r="X553" i="11"/>
  <c r="X557" i="11"/>
  <c r="X413" i="18"/>
  <c r="X514" i="18"/>
  <c r="X431" i="11"/>
  <c r="X454" i="11"/>
  <c r="X458" i="11"/>
  <c r="X481" i="11"/>
  <c r="X503" i="11"/>
  <c r="X507" i="11"/>
  <c r="X528" i="11"/>
  <c r="X532" i="11"/>
  <c r="X554" i="11"/>
  <c r="X558" i="11"/>
  <c r="X581" i="11"/>
  <c r="X412" i="18"/>
  <c r="X416" i="18"/>
  <c r="X438" i="18"/>
  <c r="X461" i="18"/>
  <c r="X465" i="18"/>
  <c r="X488" i="18"/>
  <c r="X513" i="18"/>
  <c r="X536" i="18"/>
  <c r="X540" i="18"/>
  <c r="X563" i="18"/>
  <c r="X428" i="11"/>
  <c r="X432" i="11"/>
  <c r="X455" i="11"/>
  <c r="X478" i="11"/>
  <c r="X482" i="11"/>
  <c r="X504" i="11"/>
  <c r="X529" i="11"/>
  <c r="X533" i="11"/>
  <c r="X555" i="11"/>
  <c r="X578" i="11"/>
  <c r="X582" i="11"/>
  <c r="X411" i="18"/>
  <c r="X415" i="18"/>
  <c r="X487" i="18"/>
  <c r="X512" i="18"/>
  <c r="X516" i="18"/>
  <c r="X429" i="11"/>
  <c r="X433" i="11"/>
  <c r="X456" i="11"/>
  <c r="X479" i="11"/>
  <c r="X483" i="11"/>
  <c r="X505" i="11"/>
  <c r="X530" i="11"/>
  <c r="X556" i="11"/>
  <c r="X579" i="11"/>
  <c r="X583" i="11"/>
  <c r="X414" i="18"/>
  <c r="X437" i="18"/>
  <c r="X440" i="18"/>
  <c r="X463" i="18"/>
  <c r="X486" i="18"/>
  <c r="X490" i="18"/>
  <c r="X511" i="18"/>
  <c r="X515" i="18"/>
  <c r="X538" i="18"/>
  <c r="X561" i="18"/>
  <c r="X565" i="18"/>
  <c r="E579" i="11"/>
  <c r="E580" i="11"/>
  <c r="E578" i="11"/>
  <c r="E582" i="11"/>
  <c r="E581" i="11"/>
  <c r="H468" i="10"/>
  <c r="H469" i="10"/>
  <c r="H473" i="10"/>
  <c r="H448" i="10"/>
  <c r="H445" i="10"/>
  <c r="H419" i="10"/>
  <c r="H423" i="10"/>
  <c r="H420" i="10"/>
  <c r="H398" i="10"/>
  <c r="H394" i="10"/>
  <c r="H370" i="10"/>
  <c r="H373" i="10"/>
  <c r="H369" i="10"/>
  <c r="F219" i="20" l="1"/>
  <c r="C623" i="18"/>
  <c r="C617" i="18"/>
  <c r="C616" i="18"/>
  <c r="C615" i="18"/>
  <c r="C614" i="18"/>
  <c r="C613" i="18"/>
  <c r="C611" i="18"/>
  <c r="C610" i="18"/>
  <c r="K304" i="18"/>
  <c r="K248" i="14"/>
  <c r="K319" i="11"/>
  <c r="C54" i="68" l="1"/>
  <c r="C52" i="68"/>
  <c r="C48" i="68"/>
  <c r="C47" i="68"/>
  <c r="C46" i="68"/>
  <c r="C45" i="68"/>
  <c r="C44" i="68"/>
  <c r="C42" i="68"/>
  <c r="C41" i="68"/>
  <c r="C26" i="68"/>
  <c r="C24" i="68"/>
  <c r="C20" i="68"/>
  <c r="C19" i="68"/>
  <c r="C18" i="68"/>
  <c r="C16" i="68"/>
  <c r="C14" i="68"/>
  <c r="C17" i="68"/>
  <c r="C13" i="68"/>
  <c r="B71" i="14"/>
  <c r="B68" i="14"/>
  <c r="C635" i="11"/>
  <c r="C634" i="11"/>
  <c r="C633" i="11"/>
  <c r="C632" i="11"/>
  <c r="C631" i="11"/>
  <c r="C629" i="11"/>
  <c r="C628" i="11"/>
  <c r="B108" i="18"/>
  <c r="B105" i="18"/>
  <c r="B109" i="11"/>
  <c r="B106" i="11"/>
  <c r="X369" i="18"/>
  <c r="U369" i="18"/>
  <c r="X385" i="11"/>
  <c r="U385" i="11"/>
  <c r="T558" i="18" l="1"/>
  <c r="Q558" i="18"/>
  <c r="T575" i="11"/>
  <c r="Q575" i="11"/>
  <c r="F151" i="10"/>
  <c r="F148" i="10"/>
  <c r="F126" i="10"/>
  <c r="F571" i="18"/>
  <c r="F568" i="18"/>
  <c r="J557" i="18"/>
  <c r="J555" i="18"/>
  <c r="J554" i="18"/>
  <c r="J552" i="18"/>
  <c r="F588" i="11" l="1"/>
  <c r="F585" i="11"/>
  <c r="J569" i="11"/>
  <c r="J574" i="11"/>
  <c r="J571" i="11"/>
  <c r="J572" i="11"/>
  <c r="X48" i="10" l="1"/>
  <c r="U48" i="10"/>
  <c r="X41" i="10"/>
  <c r="U41" i="10"/>
  <c r="J404" i="18" l="1"/>
  <c r="L371" i="18" l="1"/>
  <c r="L387" i="11"/>
  <c r="L389" i="11"/>
  <c r="L373" i="18"/>
  <c r="E403" i="11"/>
  <c r="E387" i="18"/>
  <c r="L378" i="18"/>
  <c r="L394" i="11"/>
  <c r="E56" i="68"/>
  <c r="T53" i="68"/>
  <c r="T55" i="68"/>
  <c r="F50" i="68"/>
  <c r="Q38" i="68"/>
  <c r="I38" i="68"/>
  <c r="I37" i="68"/>
  <c r="I36" i="68"/>
  <c r="G34" i="68"/>
  <c r="I8" i="68"/>
  <c r="G6" i="68"/>
  <c r="G5" i="68"/>
  <c r="I605" i="18"/>
  <c r="X326" i="10"/>
  <c r="U326" i="10"/>
  <c r="B10" i="10"/>
  <c r="L335" i="10"/>
  <c r="F22" i="68" l="1"/>
  <c r="J607" i="18"/>
  <c r="E625" i="18"/>
  <c r="T622" i="18"/>
  <c r="G50" i="68"/>
  <c r="I9" i="68"/>
  <c r="T25" i="68"/>
  <c r="J10" i="68"/>
  <c r="G22" i="68"/>
  <c r="T27" i="68"/>
  <c r="R607" i="18"/>
  <c r="I606" i="18"/>
  <c r="R10" i="68"/>
  <c r="E28" i="68"/>
  <c r="H608" i="18"/>
  <c r="I623" i="11"/>
  <c r="H626" i="11"/>
  <c r="I11" i="68"/>
  <c r="L57" i="10"/>
  <c r="Z298" i="6"/>
  <c r="C347" i="63" s="1"/>
  <c r="V292" i="18" l="1"/>
  <c r="V307" i="11"/>
  <c r="V236" i="14"/>
  <c r="P292" i="18"/>
  <c r="P307" i="11"/>
  <c r="P236" i="14"/>
  <c r="J292" i="18"/>
  <c r="J307" i="11"/>
  <c r="J236" i="14"/>
  <c r="E512" i="8"/>
  <c r="F725" i="64" s="1"/>
  <c r="T213" i="10"/>
  <c r="Q213" i="10"/>
  <c r="H289" i="10" l="1"/>
  <c r="H332" i="18"/>
  <c r="H348" i="11"/>
  <c r="T238" i="10"/>
  <c r="Q238" i="10"/>
  <c r="T515" i="10"/>
  <c r="Q515" i="10"/>
  <c r="J514" i="10"/>
  <c r="J512" i="10"/>
  <c r="J511" i="10"/>
  <c r="J509" i="10"/>
  <c r="L508" i="10"/>
  <c r="F251" i="10"/>
  <c r="F248" i="10"/>
  <c r="J66" i="10"/>
  <c r="E66" i="10"/>
  <c r="V356" i="8"/>
  <c r="F895" i="64" s="1"/>
  <c r="E232" i="8"/>
  <c r="V76" i="8"/>
  <c r="F302" i="64" s="1"/>
  <c r="E144" i="10" s="1"/>
  <c r="N579" i="6"/>
  <c r="F54" i="64"/>
  <c r="AE422" i="6"/>
  <c r="F52" i="64" s="1"/>
  <c r="H440" i="18" l="1"/>
  <c r="H457" i="11"/>
  <c r="F552" i="64"/>
  <c r="F528" i="10" s="1"/>
  <c r="F277" i="10"/>
  <c r="F225" i="64"/>
  <c r="F896" i="64"/>
  <c r="L577" i="18" s="1"/>
  <c r="F53" i="64"/>
  <c r="F475" i="64"/>
  <c r="V403" i="11"/>
  <c r="V387" i="18"/>
  <c r="L568" i="11"/>
  <c r="L551" i="18"/>
  <c r="P66" i="10"/>
  <c r="H491" i="18" l="1"/>
  <c r="H508" i="11"/>
  <c r="L206" i="10"/>
  <c r="E241" i="10"/>
  <c r="E464" i="18"/>
  <c r="E481" i="11"/>
  <c r="H489" i="18"/>
  <c r="H506" i="11"/>
  <c r="V344" i="10"/>
  <c r="G602" i="18"/>
  <c r="G620" i="11"/>
  <c r="L595" i="11"/>
  <c r="L231" i="10"/>
  <c r="V66" i="10"/>
  <c r="I265" i="18" l="1"/>
  <c r="G265" i="18" s="1"/>
  <c r="H138" i="22"/>
  <c r="H120" i="14"/>
  <c r="G93" i="26"/>
  <c r="G74" i="40"/>
  <c r="Z285" i="6"/>
  <c r="C126" i="63" s="1"/>
  <c r="M254" i="18"/>
  <c r="H254" i="18"/>
  <c r="F341" i="11"/>
  <c r="G343" i="11"/>
  <c r="K352" i="18"/>
  <c r="K354" i="18"/>
  <c r="E382" i="18"/>
  <c r="E386" i="18"/>
  <c r="J400" i="11"/>
  <c r="P382" i="18"/>
  <c r="P383" i="18"/>
  <c r="P402" i="11"/>
  <c r="J409" i="11"/>
  <c r="F421" i="18"/>
  <c r="J430" i="18"/>
  <c r="K452" i="18"/>
  <c r="J457" i="18"/>
  <c r="F493" i="18"/>
  <c r="J504" i="18"/>
  <c r="F521" i="18"/>
  <c r="J529" i="18"/>
  <c r="J530" i="18"/>
  <c r="F4" i="10"/>
  <c r="G5" i="10"/>
  <c r="G6" i="10"/>
  <c r="G7" i="10"/>
  <c r="K31" i="10"/>
  <c r="K36" i="10"/>
  <c r="H38" i="10"/>
  <c r="E61" i="10"/>
  <c r="E65" i="10"/>
  <c r="J60" i="10"/>
  <c r="J61" i="10"/>
  <c r="J62" i="10"/>
  <c r="J63" i="10"/>
  <c r="J64" i="10"/>
  <c r="J65" i="10"/>
  <c r="P60" i="10"/>
  <c r="P61" i="10"/>
  <c r="P62" i="10"/>
  <c r="P63" i="10"/>
  <c r="P64" i="10"/>
  <c r="P65" i="10"/>
  <c r="F70" i="10"/>
  <c r="F71" i="10"/>
  <c r="J72" i="10"/>
  <c r="L73" i="10"/>
  <c r="I74" i="10"/>
  <c r="F76" i="10"/>
  <c r="J82" i="10"/>
  <c r="J84" i="10"/>
  <c r="J85" i="10"/>
  <c r="J87" i="10"/>
  <c r="F98" i="10"/>
  <c r="F101" i="10"/>
  <c r="J107" i="10"/>
  <c r="J109" i="10"/>
  <c r="J110" i="10"/>
  <c r="J112" i="10"/>
  <c r="F123" i="10"/>
  <c r="K132" i="10"/>
  <c r="J134" i="10"/>
  <c r="K157" i="10"/>
  <c r="J159" i="10"/>
  <c r="J160" i="10"/>
  <c r="J162" i="10"/>
  <c r="F176" i="10"/>
  <c r="J184" i="10"/>
  <c r="J185" i="10"/>
  <c r="J187" i="10"/>
  <c r="F198" i="10"/>
  <c r="F201" i="10"/>
  <c r="J207" i="10"/>
  <c r="J209" i="10"/>
  <c r="J210" i="10"/>
  <c r="J212" i="10"/>
  <c r="F223" i="10"/>
  <c r="F226" i="10"/>
  <c r="F282" i="10"/>
  <c r="G284" i="10"/>
  <c r="K311" i="10"/>
  <c r="K312" i="10"/>
  <c r="K314" i="10"/>
  <c r="K315" i="10"/>
  <c r="H316" i="10"/>
  <c r="E339" i="10"/>
  <c r="E341" i="10"/>
  <c r="E343" i="10"/>
  <c r="J338" i="10"/>
  <c r="J339" i="10"/>
  <c r="J340" i="10"/>
  <c r="J341" i="10"/>
  <c r="J342" i="10"/>
  <c r="J343" i="10"/>
  <c r="P338" i="10"/>
  <c r="P340" i="10"/>
  <c r="P341" i="10"/>
  <c r="P342" i="10"/>
  <c r="P343" i="10"/>
  <c r="F346" i="10"/>
  <c r="F347" i="10"/>
  <c r="F348" i="10"/>
  <c r="L350" i="10"/>
  <c r="I351" i="10"/>
  <c r="F353" i="10"/>
  <c r="J359" i="10"/>
  <c r="J361" i="10"/>
  <c r="J362" i="10"/>
  <c r="F375" i="10"/>
  <c r="F378" i="10"/>
  <c r="J384" i="10"/>
  <c r="J386" i="10"/>
  <c r="J387" i="10"/>
  <c r="J389" i="10"/>
  <c r="F400" i="10"/>
  <c r="F403" i="10"/>
  <c r="M409" i="10"/>
  <c r="J411" i="10"/>
  <c r="J412" i="10"/>
  <c r="J414" i="10"/>
  <c r="F425" i="10"/>
  <c r="F428" i="10"/>
  <c r="K434" i="10"/>
  <c r="J436" i="10"/>
  <c r="J437" i="10"/>
  <c r="J439" i="10"/>
  <c r="F450" i="10"/>
  <c r="F453" i="10"/>
  <c r="K459" i="10"/>
  <c r="J461" i="10"/>
  <c r="J462" i="10"/>
  <c r="J464" i="10"/>
  <c r="F478" i="10"/>
  <c r="J484" i="10"/>
  <c r="J486" i="10"/>
  <c r="J487" i="10"/>
  <c r="F500" i="10"/>
  <c r="F503"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6" i="18"/>
  <c r="G328" i="18"/>
  <c r="B331" i="18"/>
  <c r="E331" i="18"/>
  <c r="H331" i="18"/>
  <c r="K331" i="18"/>
  <c r="N331" i="18"/>
  <c r="R331" i="18"/>
  <c r="W331" i="18"/>
  <c r="K353" i="18"/>
  <c r="K357" i="18"/>
  <c r="K358" i="18"/>
  <c r="U362" i="18"/>
  <c r="X362" i="18"/>
  <c r="E381" i="18"/>
  <c r="J381" i="18"/>
  <c r="P381" i="18"/>
  <c r="J382" i="18"/>
  <c r="J383" i="18"/>
  <c r="E384" i="18"/>
  <c r="E385" i="18"/>
  <c r="J385" i="18"/>
  <c r="P385" i="18"/>
  <c r="J386" i="18"/>
  <c r="P386" i="18"/>
  <c r="F390" i="18"/>
  <c r="F391" i="18"/>
  <c r="J392" i="18"/>
  <c r="L393" i="18"/>
  <c r="F396" i="18"/>
  <c r="K402" i="18"/>
  <c r="J405" i="18"/>
  <c r="J407" i="18"/>
  <c r="Q408" i="18"/>
  <c r="T408" i="18"/>
  <c r="F418" i="18"/>
  <c r="K427" i="18"/>
  <c r="J429" i="18"/>
  <c r="J432" i="18"/>
  <c r="Q433" i="18"/>
  <c r="T433" i="18"/>
  <c r="F443" i="18"/>
  <c r="F446" i="18"/>
  <c r="J454" i="18"/>
  <c r="J455" i="18"/>
  <c r="Q458" i="18"/>
  <c r="T458" i="18"/>
  <c r="F468" i="18"/>
  <c r="F471" i="18"/>
  <c r="K477" i="18"/>
  <c r="J479" i="18"/>
  <c r="J480" i="18"/>
  <c r="J482" i="18"/>
  <c r="Q483" i="18"/>
  <c r="T483" i="18"/>
  <c r="F496" i="18"/>
  <c r="J502" i="18"/>
  <c r="J505" i="18"/>
  <c r="J507" i="18"/>
  <c r="Q508" i="18"/>
  <c r="T508" i="18"/>
  <c r="F518" i="18"/>
  <c r="J527" i="18"/>
  <c r="J532" i="18"/>
  <c r="Q533" i="18"/>
  <c r="T533" i="18"/>
  <c r="F543"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34" i="11"/>
  <c r="G342" i="11"/>
  <c r="G344" i="11"/>
  <c r="B347" i="11"/>
  <c r="E347" i="11"/>
  <c r="H347" i="11"/>
  <c r="K347" i="11"/>
  <c r="N347" i="11"/>
  <c r="R347" i="11"/>
  <c r="W347" i="11"/>
  <c r="K369" i="11"/>
  <c r="K374" i="11"/>
  <c r="U378" i="11"/>
  <c r="X378" i="11"/>
  <c r="E397" i="11"/>
  <c r="P397" i="11"/>
  <c r="E398" i="11"/>
  <c r="J398" i="11"/>
  <c r="J399" i="11"/>
  <c r="E400" i="11"/>
  <c r="E401" i="11"/>
  <c r="J401" i="11"/>
  <c r="P401" i="11"/>
  <c r="E402" i="11"/>
  <c r="J402" i="11"/>
  <c r="F406" i="11"/>
  <c r="F407" i="11"/>
  <c r="F408" i="11"/>
  <c r="I411" i="11"/>
  <c r="F413" i="11"/>
  <c r="K419" i="11"/>
  <c r="J421" i="11"/>
  <c r="J422" i="11"/>
  <c r="J424" i="11"/>
  <c r="Q425" i="11"/>
  <c r="T425" i="11"/>
  <c r="F435" i="11"/>
  <c r="K444" i="11"/>
  <c r="J446" i="11"/>
  <c r="J449" i="11"/>
  <c r="Q450" i="11"/>
  <c r="T450" i="11"/>
  <c r="F460" i="11"/>
  <c r="F463" i="11"/>
  <c r="K469" i="11"/>
  <c r="J471" i="11"/>
  <c r="J472" i="11"/>
  <c r="J474" i="11"/>
  <c r="Q475" i="11"/>
  <c r="T475" i="11"/>
  <c r="F485" i="11"/>
  <c r="F488" i="11"/>
  <c r="K494" i="11"/>
  <c r="J496" i="11"/>
  <c r="J497" i="11"/>
  <c r="J499" i="11"/>
  <c r="Q500" i="11"/>
  <c r="T500" i="11"/>
  <c r="F510" i="11"/>
  <c r="F513" i="11"/>
  <c r="J519" i="11"/>
  <c r="J521" i="11"/>
  <c r="J522" i="11"/>
  <c r="J524" i="11"/>
  <c r="Q525" i="11"/>
  <c r="T525" i="11"/>
  <c r="F535" i="11"/>
  <c r="J544" i="11"/>
  <c r="J546" i="11"/>
  <c r="J549" i="11"/>
  <c r="Q550" i="11"/>
  <c r="T550" i="11"/>
  <c r="F560" i="11"/>
  <c r="E10" i="10"/>
  <c r="H10" i="10"/>
  <c r="K10" i="10"/>
  <c r="N10" i="10"/>
  <c r="R10" i="10"/>
  <c r="W10" i="10"/>
  <c r="K32" i="10"/>
  <c r="K33" i="10"/>
  <c r="K34" i="10"/>
  <c r="K37" i="10"/>
  <c r="E60" i="10"/>
  <c r="E62" i="10"/>
  <c r="E63" i="10"/>
  <c r="E64" i="10"/>
  <c r="F69" i="10"/>
  <c r="Q88" i="10"/>
  <c r="T88" i="10"/>
  <c r="Q113" i="10"/>
  <c r="T113" i="10"/>
  <c r="Q138" i="10"/>
  <c r="T138" i="10"/>
  <c r="Q163" i="10"/>
  <c r="T163" i="10"/>
  <c r="Q188" i="10"/>
  <c r="T188" i="10"/>
  <c r="G283" i="10"/>
  <c r="B288" i="10"/>
  <c r="E288" i="10"/>
  <c r="H288" i="10"/>
  <c r="K288" i="10"/>
  <c r="N288" i="10"/>
  <c r="R288" i="10"/>
  <c r="W288" i="10"/>
  <c r="K309" i="10"/>
  <c r="K310" i="10"/>
  <c r="U319" i="10"/>
  <c r="X319" i="10"/>
  <c r="E338" i="10"/>
  <c r="P339" i="10"/>
  <c r="E340" i="10"/>
  <c r="E342" i="10"/>
  <c r="J349" i="10"/>
  <c r="J364" i="10"/>
  <c r="Q365" i="10"/>
  <c r="T365" i="10"/>
  <c r="Q390" i="10"/>
  <c r="T390" i="10"/>
  <c r="Q415" i="10"/>
  <c r="T415" i="10"/>
  <c r="Q440" i="10"/>
  <c r="T440" i="10"/>
  <c r="Q465" i="10"/>
  <c r="T465" i="10"/>
  <c r="Q490" i="10"/>
  <c r="T490" i="10"/>
  <c r="F254" i="64"/>
  <c r="F256" i="64"/>
  <c r="H96" i="10" s="1"/>
  <c r="F258" i="64"/>
  <c r="X92" i="10" s="1"/>
  <c r="AD9" i="8"/>
  <c r="AE50" i="8"/>
  <c r="V70" i="8"/>
  <c r="V71" i="8"/>
  <c r="F297" i="64" s="1"/>
  <c r="J137" i="10" s="1"/>
  <c r="V72" i="8"/>
  <c r="F298" i="64" s="1"/>
  <c r="V73" i="8"/>
  <c r="F299" i="64" s="1"/>
  <c r="V74" i="8"/>
  <c r="F300" i="64" s="1"/>
  <c r="V75" i="8"/>
  <c r="F301" i="64" s="1"/>
  <c r="E143" i="10" s="1"/>
  <c r="E94" i="8"/>
  <c r="E117" i="8"/>
  <c r="E140" i="8"/>
  <c r="E163" i="8"/>
  <c r="E186" i="8"/>
  <c r="E209" i="8"/>
  <c r="F448" i="64" s="1"/>
  <c r="L330" i="10" s="1"/>
  <c r="F506" i="64"/>
  <c r="E448" i="10" s="1"/>
  <c r="F507" i="64"/>
  <c r="H443" i="10" s="1"/>
  <c r="F508" i="64"/>
  <c r="H444" i="10" s="1"/>
  <c r="AD287" i="8"/>
  <c r="V350" i="8"/>
  <c r="V351" i="8"/>
  <c r="F547" i="64" s="1"/>
  <c r="X520" i="10" s="1"/>
  <c r="V352" i="8"/>
  <c r="F548" i="64" s="1"/>
  <c r="X521" i="10" s="1"/>
  <c r="V353" i="8"/>
  <c r="F549" i="64" s="1"/>
  <c r="X522" i="10" s="1"/>
  <c r="V354" i="8"/>
  <c r="F550" i="64" s="1"/>
  <c r="V355" i="8"/>
  <c r="F551" i="64" s="1"/>
  <c r="F525" i="10" s="1"/>
  <c r="F553" i="64"/>
  <c r="T624" i="18" s="1"/>
  <c r="F554" i="64"/>
  <c r="E373" i="8"/>
  <c r="E396" i="8"/>
  <c r="E419" i="8"/>
  <c r="F617" i="64" s="1"/>
  <c r="F619" i="18" s="1"/>
  <c r="E442" i="8"/>
  <c r="E465" i="8"/>
  <c r="E488" i="8"/>
  <c r="AP275" i="6"/>
  <c r="Z283" i="6"/>
  <c r="C123" i="63" s="1"/>
  <c r="Z286" i="6"/>
  <c r="C336" i="63" s="1"/>
  <c r="Z288" i="6"/>
  <c r="C129" i="63" s="1"/>
  <c r="Z290" i="6"/>
  <c r="C132" i="63" s="1"/>
  <c r="Z291" i="6"/>
  <c r="C324" i="63" s="1"/>
  <c r="Z292" i="6"/>
  <c r="C327" i="63" s="1"/>
  <c r="Z293" i="6"/>
  <c r="C330" i="63" s="1"/>
  <c r="Z294" i="6"/>
  <c r="C333" i="63" s="1"/>
  <c r="Z297" i="6"/>
  <c r="C135" i="63" s="1"/>
  <c r="AK311" i="6"/>
  <c r="AN354" i="6"/>
  <c r="AO394" i="6"/>
  <c r="AE416" i="6"/>
  <c r="AE417" i="6"/>
  <c r="F47" i="64" s="1"/>
  <c r="AE418" i="6"/>
  <c r="F48" i="64" s="1"/>
  <c r="AE419" i="6"/>
  <c r="F49" i="64" s="1"/>
  <c r="AE420" i="6"/>
  <c r="AE421" i="6"/>
  <c r="M440" i="6"/>
  <c r="F63" i="64" s="1"/>
  <c r="N463" i="6"/>
  <c r="F90" i="64" s="1"/>
  <c r="N486" i="6"/>
  <c r="F117" i="64" s="1"/>
  <c r="N509" i="6"/>
  <c r="F144" i="64" s="1"/>
  <c r="N532" i="6"/>
  <c r="F171" i="64" s="1"/>
  <c r="N555" i="6"/>
  <c r="F198" i="64" s="1"/>
  <c r="X523" i="10" l="1"/>
  <c r="J485" i="10"/>
  <c r="G285" i="10"/>
  <c r="H94" i="10"/>
  <c r="J183" i="10"/>
  <c r="E142" i="10"/>
  <c r="J489" i="10"/>
  <c r="K182" i="10"/>
  <c r="E141" i="10"/>
  <c r="H505" i="11"/>
  <c r="H488" i="18"/>
  <c r="H487" i="18"/>
  <c r="H504" i="11"/>
  <c r="H436" i="18"/>
  <c r="H453" i="11"/>
  <c r="H486" i="18"/>
  <c r="H503" i="11"/>
  <c r="E491" i="18"/>
  <c r="E508" i="11"/>
  <c r="E458" i="11"/>
  <c r="E441" i="18"/>
  <c r="E489" i="18"/>
  <c r="E506" i="11"/>
  <c r="H437" i="18"/>
  <c r="H454" i="11"/>
  <c r="E507" i="11"/>
  <c r="E490" i="18"/>
  <c r="F546" i="64"/>
  <c r="V338" i="10" s="1"/>
  <c r="V357" i="8"/>
  <c r="F555" i="64" s="1"/>
  <c r="E493" i="10" s="1"/>
  <c r="F296" i="64"/>
  <c r="V60" i="10" s="1"/>
  <c r="V78" i="8"/>
  <c r="F305" i="64" s="1"/>
  <c r="H141" i="10" s="1"/>
  <c r="F46" i="64"/>
  <c r="AE424" i="6"/>
  <c r="F55" i="64" s="1"/>
  <c r="C109" i="63"/>
  <c r="N275" i="11" s="1"/>
  <c r="D120" i="63"/>
  <c r="C120" i="63" s="1"/>
  <c r="K289" i="11" s="1"/>
  <c r="F50" i="64"/>
  <c r="F698" i="64"/>
  <c r="L483" i="10" s="1"/>
  <c r="F590" i="64"/>
  <c r="F394" i="64"/>
  <c r="X218" i="10" s="1"/>
  <c r="F671" i="64"/>
  <c r="L458" i="10" s="1"/>
  <c r="F563" i="64"/>
  <c r="H495" i="10" s="1"/>
  <c r="F367" i="64"/>
  <c r="X193" i="10" s="1"/>
  <c r="F644" i="64"/>
  <c r="F340" i="64"/>
  <c r="X168" i="10" s="1"/>
  <c r="F51" i="64"/>
  <c r="F421" i="64"/>
  <c r="X243" i="10" s="1"/>
  <c r="F313" i="64"/>
  <c r="X143" i="10" s="1"/>
  <c r="C119" i="63"/>
  <c r="C108" i="63"/>
  <c r="H139" i="11"/>
  <c r="H101" i="14"/>
  <c r="H81" i="18"/>
  <c r="I171" i="22"/>
  <c r="I159" i="18"/>
  <c r="G99" i="26"/>
  <c r="H193" i="11"/>
  <c r="H155" i="14"/>
  <c r="H96" i="14"/>
  <c r="H185" i="18"/>
  <c r="H148" i="18"/>
  <c r="H72" i="18"/>
  <c r="H136" i="20"/>
  <c r="H90" i="20"/>
  <c r="H154" i="11"/>
  <c r="I144" i="11"/>
  <c r="H101" i="11"/>
  <c r="H89" i="11"/>
  <c r="I267" i="14"/>
  <c r="I143" i="14"/>
  <c r="I106" i="14"/>
  <c r="H63" i="14"/>
  <c r="I180" i="18"/>
  <c r="H100" i="18"/>
  <c r="H174" i="20"/>
  <c r="H156" i="20"/>
  <c r="I133" i="20"/>
  <c r="H83" i="20"/>
  <c r="H152" i="22"/>
  <c r="H141" i="22"/>
  <c r="I160" i="11"/>
  <c r="H110" i="11"/>
  <c r="H82" i="11"/>
  <c r="I122" i="14"/>
  <c r="H72" i="14"/>
  <c r="I319"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45" i="10"/>
  <c r="V340" i="10"/>
  <c r="V64" i="10"/>
  <c r="V343" i="10"/>
  <c r="P68" i="10"/>
  <c r="V63" i="10"/>
  <c r="P345" i="10"/>
  <c r="V65" i="10"/>
  <c r="V61" i="10"/>
  <c r="L408" i="10"/>
  <c r="V339" i="10"/>
  <c r="J68" i="10"/>
  <c r="V62"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5"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21" i="18"/>
  <c r="I336"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85" i="10"/>
  <c r="J284" i="10"/>
  <c r="J283" i="10"/>
  <c r="J6" i="10"/>
  <c r="J5" i="10"/>
  <c r="J7" i="10"/>
  <c r="F389" i="18"/>
  <c r="H142" i="22"/>
  <c r="G85" i="28"/>
  <c r="G86" i="40"/>
  <c r="G101" i="28"/>
  <c r="H133" i="22"/>
  <c r="G93" i="24"/>
  <c r="G78" i="24"/>
  <c r="P25" i="24"/>
  <c r="P25" i="27"/>
  <c r="G78" i="28"/>
  <c r="G69" i="30"/>
  <c r="G68" i="39"/>
  <c r="G66" i="40"/>
  <c r="L410" i="11"/>
  <c r="E399" i="11"/>
  <c r="J397" i="11"/>
  <c r="K370" i="11"/>
  <c r="E383" i="18"/>
  <c r="H359" i="18"/>
  <c r="P399"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84" i="18"/>
  <c r="P400" i="11"/>
  <c r="P398" i="11"/>
  <c r="K368" i="11"/>
  <c r="F546" i="18"/>
  <c r="J384" i="18"/>
  <c r="G327" i="18"/>
  <c r="K373" i="11"/>
  <c r="F563" i="11"/>
  <c r="J547" i="11"/>
  <c r="F538" i="11"/>
  <c r="J447" i="11"/>
  <c r="F438"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94"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5" i="18"/>
  <c r="K371"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32" i="11"/>
  <c r="H528" i="11"/>
  <c r="M493" i="11"/>
  <c r="L476" i="18"/>
  <c r="J405" i="11"/>
  <c r="J388" i="18"/>
  <c r="V383" i="18"/>
  <c r="V399" i="11"/>
  <c r="V286" i="18"/>
  <c r="V301" i="11"/>
  <c r="H530" i="11"/>
  <c r="H529" i="11"/>
  <c r="L468" i="11"/>
  <c r="L451" i="18"/>
  <c r="V384" i="18"/>
  <c r="V400" i="11"/>
  <c r="V226" i="14"/>
  <c r="H531" i="11"/>
  <c r="M518" i="11"/>
  <c r="L501" i="18"/>
  <c r="M418" i="11"/>
  <c r="L401" i="18"/>
  <c r="V382" i="18"/>
  <c r="V398" i="11"/>
  <c r="J344" i="11"/>
  <c r="J328" i="18"/>
  <c r="V342" i="10"/>
  <c r="V341" i="10"/>
  <c r="M543" i="11"/>
  <c r="L526" i="18"/>
  <c r="L443" i="11"/>
  <c r="L426" i="18"/>
  <c r="J343" i="11"/>
  <c r="J327" i="18"/>
  <c r="V303" i="11"/>
  <c r="V232" i="14"/>
  <c r="H533" i="11"/>
  <c r="P405" i="11"/>
  <c r="P388" i="18"/>
  <c r="K266" i="18"/>
  <c r="K265" i="18"/>
  <c r="L433" i="10" l="1"/>
  <c r="G33" i="68"/>
  <c r="F173" i="10"/>
  <c r="J135" i="10"/>
  <c r="L383" i="10"/>
  <c r="H520" i="10"/>
  <c r="X519" i="10"/>
  <c r="F475" i="10"/>
  <c r="M131" i="10"/>
  <c r="J234" i="10"/>
  <c r="E457" i="11"/>
  <c r="E440" i="18"/>
  <c r="X453" i="11"/>
  <c r="X436" i="18"/>
  <c r="L358" i="10"/>
  <c r="I39" i="68"/>
  <c r="H455" i="11"/>
  <c r="H438" i="18"/>
  <c r="M81" i="10"/>
  <c r="J232" i="10"/>
  <c r="L181" i="10"/>
  <c r="J237" i="10"/>
  <c r="V402" i="11"/>
  <c r="H456" i="11"/>
  <c r="H439" i="18"/>
  <c r="G603" i="18"/>
  <c r="G621" i="11"/>
  <c r="M106" i="10"/>
  <c r="J233" i="10"/>
  <c r="L156" i="10"/>
  <c r="J235" i="10"/>
  <c r="K274" i="18"/>
  <c r="N260" i="18"/>
  <c r="N204" i="14"/>
  <c r="G281" i="11"/>
  <c r="V386" i="18"/>
  <c r="V278" i="18"/>
  <c r="V284" i="18"/>
  <c r="V68" i="10"/>
  <c r="V345"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401" i="11"/>
  <c r="V397" i="11"/>
  <c r="V381" i="18"/>
  <c r="V385" i="18"/>
  <c r="V405" i="11"/>
  <c r="V388" i="18"/>
  <c r="N259" i="18"/>
  <c r="N203" i="14"/>
  <c r="N274" i="11"/>
  <c r="K218" i="14" l="1"/>
  <c r="J342" i="11"/>
  <c r="J326"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 r="A977" i="64" s="1"/>
  <c r="A978"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8" authorId="0" shapeId="0" xr:uid="{00000000-0006-0000-0C00-000001000000}">
      <text>
        <r>
          <rPr>
            <sz val="12"/>
            <color indexed="81"/>
            <rFont val="ＭＳ Ｐゴシック"/>
            <family val="3"/>
            <charset val="128"/>
            <scheme val="minor"/>
          </rPr>
          <t>【イ．建築主の種別】において「(４)会社」を選択した場合のみ選択記入ください</t>
        </r>
      </text>
    </comment>
    <comment ref="B85" authorId="0" shapeId="0" xr:uid="{00000000-0006-0000-0C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7" authorId="0" shapeId="0" xr:uid="{00000000-0006-0000-0C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9" authorId="0" shapeId="0" xr:uid="{00000000-0006-0000-0C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1" authorId="0" shapeId="0" xr:uid="{00000000-0006-0000-0C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sharedStrings.xml><?xml version="1.0" encoding="utf-8"?>
<sst xmlns="http://schemas.openxmlformats.org/spreadsheetml/2006/main" count="15426" uniqueCount="3805">
  <si>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</si>
  <si>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</si>
  <si>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</si>
  <si>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</si>
  <si>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</si>
  <si>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</si>
  <si>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</si>
  <si>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</si>
  <si>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</si>
  <si>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</si>
  <si>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</si>
  <si>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</si>
  <si>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</si>
  <si>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</si>
  <si>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</si>
  <si>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</si>
  <si>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</si>
  <si>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</si>
  <si>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</si>
  <si>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</si>
  <si>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</si>
  <si>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</si>
  <si>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</si>
  <si>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</si>
  <si>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</si>
  <si>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</si>
  <si>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</si>
  <si>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</si>
  <si>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</si>
  <si>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</si>
  <si>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</si>
  <si>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</si>
  <si>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</si>
  <si>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</si>
  <si>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</si>
  <si>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</si>
  <si>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</si>
  <si>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</si>
  <si>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</si>
  <si>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</si>
  <si>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</si>
  <si>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</si>
  <si>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</si>
  <si>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</si>
  <si>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</si>
  <si>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</si>
  <si>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</si>
  <si>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</si>
  <si>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</si>
  <si>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</si>
  <si>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</si>
  <si>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</si>
  <si>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</si>
  <si>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</si>
  <si>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</si>
  <si>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</si>
  <si>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</si>
  <si>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</si>
  <si>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</si>
  <si>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</si>
  <si>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</si>
  <si>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</si>
  <si>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</si>
  <si>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</si>
  <si>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</si>
  <si>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</si>
  <si>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</si>
  <si>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</si>
  <si>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</si>
  <si>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</si>
  <si>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</si>
  <si>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</si>
  <si>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</si>
  <si>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</si>
  <si>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</si>
  <si>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</si>
  <si>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</si>
  <si>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</si>
  <si>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</si>
  <si>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</si>
  <si>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</si>
  <si>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</si>
  <si>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</si>
  <si>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</si>
  <si>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</si>
  <si>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</si>
  <si>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</si>
  <si>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</si>
  <si>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</si>
  <si>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</si>
  <si>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</si>
  <si>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</si>
  <si>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</si>
  <si>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</si>
  <si>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</si>
  <si>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</si>
  <si>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</si>
  <si>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</si>
  <si>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</si>
  <si>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</si>
  <si>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</si>
  <si>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</si>
  <si>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</si>
  <si>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</si>
  <si>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</si>
  <si>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</si>
  <si>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</si>
  <si>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</si>
  <si>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</si>
  <si>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</si>
  <si>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</si>
  <si>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</si>
  <si>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</si>
  <si>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</si>
  <si>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</si>
  <si>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</si>
  <si>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</si>
  <si>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</si>
  <si>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</si>
  <si>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</si>
  <si>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</si>
  <si>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</si>
  <si>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</si>
  <si>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</si>
  <si>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</si>
  <si>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</si>
  <si>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</si>
  <si>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</si>
  <si>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</si>
  <si>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</si>
  <si>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</si>
  <si>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</si>
  <si>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</si>
  <si>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</si>
  <si>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</si>
  <si>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</si>
  <si>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</si>
  <si>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</si>
  <si>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</si>
  <si>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</si>
  <si>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</si>
  <si>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</si>
  <si>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</si>
  <si>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</si>
  <si>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</si>
  <si>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</si>
  <si>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</si>
  <si>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</si>
  <si>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</si>
  <si>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</si>
  <si>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</si>
  <si>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</si>
  <si>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</si>
  <si>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</si>
  <si>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</si>
  <si>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</si>
  <si>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</si>
  <si>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</si>
  <si>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</si>
  <si>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</si>
  <si>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</si>
  <si>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</si>
  <si>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</si>
  <si>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</si>
  <si>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</si>
  <si>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</si>
  <si>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</si>
  <si>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</si>
  <si>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</si>
  <si>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</si>
  <si>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</si>
  <si>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</si>
  <si>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</si>
  <si>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</si>
  <si>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</si>
  <si>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</si>
  <si>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</si>
  <si>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</si>
  <si>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</si>
  <si>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</si>
  <si>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</si>
  <si>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</si>
  <si>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</si>
  <si>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</si>
  <si>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</si>
  <si>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</si>
  <si>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</si>
  <si>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</si>
  <si>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</si>
  <si>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</si>
  <si>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</si>
  <si>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</si>
  <si>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</si>
  <si>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</si>
  <si>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</si>
  <si>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</si>
  <si>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</si>
  <si>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</si>
  <si>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</si>
  <si>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</si>
  <si>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</si>
  <si>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</si>
  <si>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</si>
  <si>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</si>
  <si>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</si>
  <si>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</si>
  <si>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</si>
  <si>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</si>
  <si>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</si>
  <si>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</si>
  <si>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</si>
  <si>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</si>
  <si>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</si>
  <si>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</si>
  <si>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</si>
  <si>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</si>
  <si>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</si>
  <si>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</si>
  <si>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</si>
  <si>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</si>
  <si>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</si>
  <si>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</si>
  <si>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</si>
  <si>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</si>
  <si>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</si>
  <si>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</si>
  <si>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</si>
  <si>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</si>
  <si>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</si>
  <si>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</si>
  <si>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</si>
  <si>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</si>
  <si>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</si>
  <si>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</si>
  <si>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</si>
  <si>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</si>
  <si>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</si>
  <si>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</si>
  <si>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</si>
  <si>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</si>
  <si>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</si>
  <si>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</si>
  <si>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</si>
  <si>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</si>
  <si>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</si>
  <si>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</si>
  <si>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</si>
  <si>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</si>
  <si>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</si>
  <si>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</si>
  <si>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</si>
  <si>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</si>
  <si>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</si>
  <si>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</si>
  <si>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</si>
  <si>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</si>
  <si>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</si>
  <si>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</si>
  <si>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</si>
  <si>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</si>
  <si>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</si>
  <si>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</si>
  <si>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</si>
  <si>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</si>
  <si>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</si>
  <si>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</si>
  <si>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</si>
  <si>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</si>
  <si>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</si>
  <si>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</si>
  <si>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</si>
  <si>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</si>
  <si>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</si>
  <si>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</si>
  <si>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</si>
  <si>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</si>
  <si>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</si>
  <si>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</si>
  <si>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</si>
  <si>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</si>
  <si>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</si>
  <si>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</si>
  <si>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</si>
  <si>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</si>
  <si>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</si>
  <si>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</si>
  <si>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</si>
  <si>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</si>
  <si>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</si>
  <si>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</si>
  <si>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</si>
  <si>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</si>
  <si>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</si>
  <si>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</si>
  <si>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</si>
  <si>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</si>
  <si>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</si>
  <si>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</si>
  <si>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</si>
  <si>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</si>
  <si>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</si>
  <si>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</si>
  <si>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</si>
  <si>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</si>
  <si>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</si>
  <si>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</si>
  <si>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</si>
  <si>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</si>
  <si>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</si>
  <si>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</si>
  <si>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</si>
  <si>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</si>
  <si>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</si>
  <si>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</si>
  <si>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</si>
  <si>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</si>
  <si>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</si>
  <si>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</si>
  <si>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</si>
  <si>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</si>
  <si>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</si>
  <si>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</si>
  <si>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</si>
  <si>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</si>
  <si>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</si>
  <si>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</si>
  <si>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</si>
  <si>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</si>
  <si>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</si>
  <si>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</si>
  <si>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</si>
  <si>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</si>
  <si>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</si>
  <si>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</si>
  <si>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</si>
  <si>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</si>
  <si>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</si>
  <si>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</si>
  <si>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</si>
  <si>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</si>
  <si>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</si>
  <si>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</si>
  <si>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</si>
  <si>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</si>
  <si>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</si>
  <si>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</si>
  <si>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</si>
  <si>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</si>
  <si>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</si>
  <si>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</si>
  <si>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</si>
  <si>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</si>
  <si>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</si>
  <si>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</si>
  <si>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</si>
  <si>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</si>
  <si>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</si>
  <si>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</si>
  <si>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</si>
  <si>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</si>
  <si>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</si>
  <si>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</si>
  <si>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</si>
  <si>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</si>
  <si>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</si>
  <si>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</si>
  <si>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</si>
  <si>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</si>
  <si>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</si>
  <si>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</si>
  <si>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</si>
  <si>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</si>
  <si>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</si>
  <si>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</si>
  <si>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</si>
  <si>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</si>
  <si>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</si>
  <si>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</si>
  <si>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</si>
  <si>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</si>
  <si>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</si>
  <si>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</si>
  <si>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</si>
  <si>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</si>
  <si>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</si>
  <si>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</si>
  <si>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</si>
  <si>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</si>
  <si>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</si>
  <si>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</si>
  <si>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</si>
  <si>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</si>
  <si>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</si>
  <si>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</si>
  <si>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</si>
  <si>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</si>
  <si>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</si>
  <si>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</si>
  <si>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</si>
  <si>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</si>
  <si>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</si>
  <si>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</si>
  <si>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</si>
  <si>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</si>
  <si>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</si>
  <si>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</si>
  <si>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</si>
  <si>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</si>
  <si>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</si>
  <si>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</si>
  <si>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</si>
  <si>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</si>
  <si>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</si>
  <si>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</si>
  <si>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</si>
  <si>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</si>
  <si>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</si>
  <si>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</si>
  <si>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</si>
  <si>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</si>
  <si>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</si>
  <si>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</si>
  <si>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</si>
  <si>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</si>
  <si>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</si>
  <si>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</si>
  <si>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</si>
  <si>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</si>
  <si>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</si>
  <si>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</si>
  <si>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</si>
  <si>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</si>
  <si>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</si>
  <si>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</si>
  <si>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</si>
  <si>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</si>
  <si>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</si>
  <si>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</si>
  <si>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受付欄</t>
    <rPh sb="2" eb="4">
      <t>ウケツケ</t>
    </rPh>
    <rPh sb="4" eb="5">
      <t>ラン</t>
    </rPh>
    <phoneticPr fontId="4"/>
  </si>
  <si>
    <t>設　計　者　　 氏　名</t>
    <rPh sb="0" eb="1">
      <t>セツ</t>
    </rPh>
    <rPh sb="4" eb="5">
      <t>シャ</t>
    </rPh>
    <rPh sb="8" eb="11">
      <t>シメイ</t>
    </rPh>
    <phoneticPr fontId="4"/>
  </si>
  <si>
    <t>（第一面）</t>
    <rPh sb="1" eb="2">
      <t>ダイ</t>
    </rPh>
    <rPh sb="2" eb="3">
      <t>イチ</t>
    </rPh>
    <rPh sb="3" eb="4">
      <t>メン</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</si>
  <si>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</si>
  <si>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</si>
  <si>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</si>
  <si>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</si>
  <si>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</si>
  <si>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</si>
  <si>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</si>
  <si>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</si>
  <si>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</si>
  <si>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</si>
  <si>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</si>
  <si>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</si>
  <si>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</si>
  <si>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</si>
  <si>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</si>
  <si>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</si>
  <si>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</si>
  <si>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</si>
  <si>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</si>
  <si>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</si>
  <si>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</si>
  <si>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</si>
  <si>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</si>
  <si>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</si>
  <si>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</si>
  <si>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</si>
  <si>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</si>
  <si>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</si>
  <si>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</si>
  <si>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</si>
  <si>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</si>
  <si>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</si>
  <si>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</si>
  <si>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</si>
  <si>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</si>
  <si>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</si>
  <si>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</si>
  <si>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</si>
  <si>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</si>
  <si>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</si>
  <si>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</si>
  <si>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</si>
  <si>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</si>
  <si>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</si>
  <si>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</si>
  <si>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</si>
  <si>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</si>
  <si>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</si>
  <si>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</si>
  <si>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</si>
  <si>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</si>
  <si>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</si>
  <si>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</si>
  <si>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</si>
  <si>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</si>
  <si>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</si>
  <si>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</si>
  <si>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</si>
  <si>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</si>
  <si>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</si>
  <si>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</si>
  <si>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</si>
  <si>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</si>
  <si>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</si>
  <si>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</si>
  <si>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</si>
  <si>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</si>
  <si>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</si>
  <si>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</si>
  <si>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</si>
  <si>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</si>
  <si>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</si>
  <si>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</si>
  <si>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</si>
  <si>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</si>
  <si>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</si>
  <si>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</si>
  <si>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</si>
  <si>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</si>
  <si>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</si>
  <si>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</si>
  <si>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</si>
  <si>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</si>
  <si>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</si>
  <si>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</si>
  <si>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</si>
  <si>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</si>
  <si>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</si>
  <si>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</si>
  <si>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</si>
  <si>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</si>
  <si>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</si>
  <si>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</si>
  <si>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</si>
  <si>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</si>
  <si>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</si>
  <si>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</si>
  <si>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</si>
  <si>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</si>
  <si>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</si>
  <si>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</si>
  <si>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（３）</t>
  </si>
  <si>
    <t>（２）</t>
  </si>
  <si>
    <t>（１）</t>
  </si>
  <si>
    <t>－－－以下は「他の建築主」より参照－－－</t>
  </si>
  <si>
    <t>左側画面に上書きで入力し、修正してください。</t>
  </si>
  <si>
    <t>建築主ごとに住所が異なる場合に対応しておりません。</t>
  </si>
  <si>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</si>
  <si>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</si>
  <si>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</si>
  <si>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</si>
  <si>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</si>
  <si>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</si>
  <si>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</si>
  <si>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</si>
  <si>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計画変更申請日</t>
    <rPh sb="0" eb="2">
      <t>ケイカク</t>
    </rPh>
    <rPh sb="2" eb="4">
      <t>ヘンコウ</t>
    </rPh>
    <rPh sb="6" eb="7">
      <t>ビ</t>
    </rPh>
    <phoneticPr fontId="4"/>
  </si>
  <si>
    <t>（第一面）</t>
    <rPh sb="2" eb="3">
      <t>イチ</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</si>
  <si>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</si>
  <si>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</si>
  <si>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</si>
  <si>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</si>
  <si>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</si>
  <si>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</si>
  <si>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</si>
  <si>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</si>
  <si>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</si>
  <si>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</si>
  <si>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</si>
  <si>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</si>
  <si>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</si>
  <si>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</si>
  <si>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</si>
  <si>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</si>
  <si>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</si>
  <si>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</si>
  <si>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</si>
  <si>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</si>
  <si>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</si>
  <si>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</si>
  <si>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</si>
  <si>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</si>
  <si>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</si>
  <si>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</si>
  <si>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</si>
  <si>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</si>
  <si>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</si>
  <si>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</si>
  <si>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</si>
  <si>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</si>
  <si>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</si>
  <si>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</si>
  <si>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</si>
  <si>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</si>
  <si>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</si>
  <si>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</si>
  <si>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</si>
  <si>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</si>
  <si>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</si>
  <si>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</si>
  <si>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</si>
  <si>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</si>
  <si>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</si>
  <si>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</si>
  <si>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</si>
  <si>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</si>
  <si>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</si>
  <si>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</si>
  <si>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</si>
  <si>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</si>
  <si>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</si>
  <si>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</si>
  <si>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</si>
  <si>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</si>
  <si>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</si>
  <si>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</si>
  <si>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</si>
  <si>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</si>
  <si>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</si>
  <si>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</si>
  <si>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</si>
  <si>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</si>
  <si>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</si>
  <si>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</si>
  <si>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</si>
  <si>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</si>
  <si>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</si>
  <si>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</si>
  <si>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</si>
  <si>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</si>
  <si>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</si>
  <si>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</si>
  <si>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</si>
  <si>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</si>
  <si>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</si>
  <si>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</si>
  <si>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</si>
  <si>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</si>
  <si>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</si>
  <si>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</si>
  <si>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</si>
  <si>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</si>
  <si>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</si>
  <si>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</si>
  <si>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</si>
  <si>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</si>
  <si>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</si>
  <si>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</si>
  <si>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中間検査申請日</t>
    <rPh sb="0" eb="2">
      <t>チュウカン</t>
    </rPh>
    <rPh sb="2" eb="4">
      <t>ケンサ</t>
    </rPh>
    <rPh sb="6" eb="7">
      <t>ビ</t>
    </rPh>
    <phoneticPr fontId="4"/>
  </si>
  <si>
    <t>（第一面）</t>
  </si>
  <si>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</si>
  <si>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</si>
  <si>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</si>
  <si>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</si>
  <si>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</si>
  <si>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</si>
  <si>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</si>
  <si>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</si>
  <si>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</si>
  <si>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</si>
  <si>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</si>
  <si>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</si>
  <si>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</si>
  <si>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</si>
  <si>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</si>
  <si>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</si>
  <si>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</si>
  <si>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</si>
  <si>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</si>
  <si>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</si>
  <si>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</si>
  <si>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</si>
  <si>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</si>
  <si>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</si>
  <si>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</si>
  <si>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</si>
  <si>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</si>
  <si>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</si>
  <si>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</si>
  <si>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</si>
  <si>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</si>
  <si>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</si>
  <si>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</si>
  <si>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</si>
  <si>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</si>
  <si>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</si>
  <si>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</si>
  <si>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</si>
  <si>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</si>
  <si>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</si>
  <si>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</si>
  <si>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</si>
  <si>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</si>
  <si>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</si>
  <si>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</si>
  <si>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</si>
  <si>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</si>
  <si>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</si>
  <si>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</si>
  <si>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</si>
  <si>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</si>
  <si>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</si>
  <si>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</si>
  <si>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</si>
  <si>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</si>
  <si>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</si>
  <si>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</si>
  <si>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</si>
  <si>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</si>
  <si>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</si>
  <si>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</si>
  <si>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</si>
  <si>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</si>
  <si>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</si>
  <si>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</si>
  <si>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</si>
  <si>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</si>
  <si>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</si>
  <si>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</si>
  <si>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</si>
  <si>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</si>
  <si>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</si>
  <si>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</si>
  <si>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</si>
  <si>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</si>
  <si>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</si>
  <si>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</si>
  <si>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</si>
  <si>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第東日本</t>
    <rPh sb="0" eb="1">
      <t>ダイ</t>
    </rPh>
    <rPh sb="1" eb="2">
      <t>ヒガシ</t>
    </rPh>
    <rPh sb="2" eb="4">
      <t>ニホン</t>
    </rPh>
    <phoneticPr fontId="4"/>
  </si>
  <si>
    <t>[</t>
    <phoneticPr fontId="4"/>
  </si>
  <si>
    <t>(</t>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</si>
  <si>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</si>
  <si>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</si>
  <si>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</si>
  <si>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</si>
  <si>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</si>
  <si>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</si>
  <si>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</si>
  <si>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</si>
  <si>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</si>
  <si>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</si>
  <si>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</si>
  <si>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</si>
  <si>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</si>
  <si>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</si>
  <si>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</si>
  <si>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</si>
  <si>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</si>
  <si>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</si>
  <si>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</si>
  <si>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</si>
  <si>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</si>
  <si>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</si>
  <si>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</si>
  <si>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</si>
  <si>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</si>
  <si>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</si>
  <si>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</si>
  <si>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</si>
  <si>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</si>
  <si>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</si>
  <si>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</si>
  <si>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</si>
  <si>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</si>
  <si>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</si>
  <si>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</si>
  <si>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</si>
  <si>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</si>
  <si>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</si>
  <si>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</si>
  <si>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</si>
  <si>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</si>
  <si>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</si>
  <si>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</si>
  <si>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</si>
  <si>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</si>
  <si>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</si>
  <si>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</si>
  <si>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</si>
  <si>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</si>
  <si>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</si>
  <si>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</si>
  <si>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</si>
  <si>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</si>
  <si>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</si>
  <si>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</si>
  <si>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</si>
  <si>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</si>
  <si>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</si>
  <si>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</si>
  <si>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</si>
  <si>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</si>
  <si>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</si>
  <si>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</si>
  <si>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</si>
  <si>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</si>
  <si>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26)</t>
    <phoneticPr fontId="4"/>
  </si>
  <si>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</si>
  <si>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</si>
  <si>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</si>
  <si>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</si>
  <si>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</si>
  <si>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</si>
  <si>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</si>
  <si>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</si>
  <si>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</si>
  <si>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</si>
  <si>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</si>
  <si>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</si>
  <si>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</si>
  <si>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</si>
  <si>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</si>
  <si>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</si>
  <si>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</si>
  <si>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</si>
  <si>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</si>
  <si>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</si>
  <si>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</si>
  <si>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</si>
  <si>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</si>
  <si>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</si>
  <si>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</si>
  <si>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</si>
  <si>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</si>
  <si>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</si>
  <si>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</si>
  <si>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</si>
  <si>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</si>
  <si>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</si>
  <si>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</si>
  <si>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</si>
  <si>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</si>
  <si>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</si>
  <si>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</si>
  <si>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</si>
  <si>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</si>
  <si>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</si>
  <si>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</si>
  <si>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</si>
  <si>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</si>
  <si>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</si>
  <si>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</si>
  <si>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</si>
  <si>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</si>
  <si>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</si>
  <si>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</si>
  <si>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</si>
  <si>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</si>
  <si>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</si>
  <si>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</si>
  <si>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</si>
  <si>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</si>
  <si>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</si>
  <si>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</si>
  <si>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</si>
  <si>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</si>
  <si>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</si>
  <si>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</si>
  <si>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</si>
  <si>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</si>
  <si>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</si>
  <si>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</si>
  <si>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</si>
  <si>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</si>
  <si>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</si>
  <si>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</si>
  <si>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</si>
  <si>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</si>
  <si>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</si>
  <si>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</si>
  <si>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</si>
  <si>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</si>
  <si>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</si>
  <si>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</si>
  <si>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</si>
  <si>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</si>
  <si>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</si>
  <si>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</si>
  <si>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</si>
  <si>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</si>
  <si>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</si>
  <si>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</si>
  <si>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</si>
  <si>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</si>
  <si>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</si>
  <si>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</si>
  <si>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</si>
  <si>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</si>
  <si>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</si>
  <si>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</si>
  <si>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</si>
  <si>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</si>
  <si>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</si>
  <si>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</si>
  <si>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</si>
  <si>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</si>
  <si>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</si>
  <si>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</si>
  <si>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</si>
  <si>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</si>
  <si>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</si>
  <si>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</si>
  <si>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</si>
  <si>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</si>
  <si>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</si>
  <si>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</si>
  <si>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</si>
  <si>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</si>
  <si>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</si>
  <si>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</si>
  <si>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</si>
  <si>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</si>
  <si>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</si>
  <si>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</si>
  <si>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</si>
  <si>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</si>
  <si>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</si>
  <si>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</si>
  <si>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</si>
  <si>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</si>
  <si>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</si>
  <si>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</si>
  <si>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</si>
  <si>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</si>
  <si>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</si>
  <si>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</si>
  <si>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</si>
  <si>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</si>
  <si>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</si>
  <si>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</si>
  <si>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</si>
  <si>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</si>
  <si>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</si>
  <si>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</si>
  <si>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</si>
  <si>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</si>
  <si>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</si>
  <si>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</si>
  <si>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</si>
  <si>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</si>
  <si>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</si>
  <si>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</si>
  <si>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</si>
  <si>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</si>
  <si>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</si>
  <si>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</si>
  <si>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</si>
  <si>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</si>
  <si>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</si>
  <si>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</si>
  <si>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</si>
  <si>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</si>
  <si>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</si>
  <si>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</si>
  <si>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</si>
  <si>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</si>
  <si>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</si>
  <si>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</si>
  <si>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</si>
  <si>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</si>
  <si>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</si>
  <si>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</si>
  <si>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</si>
  <si>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</si>
  <si>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</si>
  <si>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</si>
  <si>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</si>
  <si>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</si>
  <si>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</si>
  <si>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</si>
  <si>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</si>
  <si>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</si>
  <si>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</si>
  <si>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</si>
  <si>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</si>
  <si>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</si>
  <si>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</si>
  <si>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</si>
  <si>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</si>
  <si>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</si>
  <si>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</si>
  <si>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</si>
  <si>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</si>
  <si>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</si>
  <si>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</si>
  <si>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</si>
  <si>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</si>
  <si>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</si>
  <si>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</si>
  <si>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</si>
  <si>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</si>
  <si>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</si>
  <si>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</si>
  <si>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</si>
  <si>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</si>
  <si>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</si>
  <si>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</si>
  <si>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</si>
  <si>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</si>
  <si>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</si>
  <si>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</si>
  <si>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</si>
  <si>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</si>
  <si>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</si>
  <si>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</si>
  <si>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</si>
  <si>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</si>
  <si>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</si>
  <si>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</si>
  <si>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</si>
  <si>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</si>
  <si>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</si>
  <si>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</si>
  <si>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</si>
  <si>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</si>
  <si>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</si>
  <si>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</si>
  <si>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</si>
  <si>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</si>
  <si>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</si>
  <si>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</si>
  <si>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</si>
  <si>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</si>
  <si>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</si>
  <si>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</si>
  <si>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</si>
  <si>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</si>
  <si>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</si>
  <si>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</si>
  <si>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</si>
  <si>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</si>
  <si>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</si>
  <si>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</si>
  <si>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</si>
  <si>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</si>
  <si>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</si>
  <si>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</si>
  <si>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</si>
  <si>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</si>
  <si>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</si>
  <si>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</si>
  <si>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</si>
  <si>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</si>
  <si>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</si>
  <si>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</si>
  <si>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</si>
  <si>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</si>
  <si>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</si>
  <si>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</si>
  <si>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</si>
  <si>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</si>
  <si>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</si>
  <si>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</si>
  <si>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</si>
  <si>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</si>
  <si>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</si>
  <si>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</si>
  <si>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</si>
  <si>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</si>
  <si>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</si>
  <si>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</si>
  <si>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</si>
  <si>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</si>
  <si>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</si>
  <si>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</si>
  <si>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</si>
  <si>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</si>
  <si>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</si>
  <si>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</si>
  <si>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</si>
  <si>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</si>
  <si>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</si>
  <si>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</si>
  <si>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</si>
  <si>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</si>
  <si>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</si>
  <si>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</si>
  <si>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</si>
  <si>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</si>
  <si>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</si>
  <si>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</si>
  <si>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</si>
  <si>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</si>
  <si>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</si>
  <si>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</si>
  <si>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</si>
  <si>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</si>
  <si>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</si>
  <si>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</si>
  <si>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</si>
  <si>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</si>
  <si>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</si>
  <si>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</si>
  <si>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</si>
  <si>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</si>
  <si>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</si>
  <si>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</si>
  <si>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</si>
  <si>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</si>
  <si>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</si>
  <si>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</si>
  <si>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</si>
  <si>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</si>
  <si>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</si>
  <si>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</si>
  <si>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</si>
  <si>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</si>
  <si>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</si>
  <si>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</si>
  <si>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</si>
  <si>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</si>
  <si>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</si>
  <si>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</si>
  <si>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</si>
  <si>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</si>
  <si>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</si>
  <si>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</si>
  <si>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</si>
  <si>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</si>
  <si>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</si>
  <si>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</si>
  <si>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</si>
  <si>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</si>
  <si>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</si>
  <si>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</si>
  <si>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</si>
  <si>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</si>
  <si>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</si>
  <si>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</si>
  <si>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</si>
  <si>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</si>
  <si>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</si>
  <si>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</si>
  <si>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</si>
  <si>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</si>
  <si>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</si>
  <si>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</si>
  <si>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</si>
  <si>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</si>
  <si>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</si>
  <si>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</si>
  <si>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</si>
  <si>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</si>
  <si>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</si>
  <si>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</si>
  <si>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</si>
  <si>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</si>
  <si>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</si>
  <si>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</si>
  <si>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</si>
  <si>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</si>
  <si>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</si>
  <si>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</si>
  <si>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</si>
  <si>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</si>
  <si>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</si>
  <si>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</si>
  <si>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</si>
  <si>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</si>
  <si>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</si>
  <si>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</si>
  <si>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</si>
  <si>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</si>
  <si>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</si>
  <si>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</si>
  <si>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</si>
  <si>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</si>
  <si>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</si>
  <si>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</si>
  <si>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</si>
  <si>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</si>
  <si>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</si>
  <si>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</si>
  <si>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</si>
  <si>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</si>
  <si>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</si>
  <si>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</si>
  <si>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</si>
  <si>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</si>
  <si>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</si>
  <si>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</si>
  <si>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</si>
  <si>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</si>
  <si>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</si>
  <si>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</si>
  <si>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</si>
  <si>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</si>
  <si>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</si>
  <si>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</si>
  <si>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</si>
  <si>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</si>
  <si>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</si>
  <si>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</si>
  <si>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</si>
  <si>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</si>
  <si>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</si>
  <si>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</si>
  <si>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</si>
  <si>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</si>
  <si>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</si>
  <si>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</si>
  <si>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</si>
  <si>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</si>
  <si>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</si>
  <si>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</si>
  <si>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</si>
  <si>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</si>
  <si>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</si>
  <si>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</si>
  <si>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</si>
  <si>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</si>
  <si>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</si>
  <si>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</si>
  <si>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</si>
  <si>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</si>
  <si>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</si>
  <si>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</si>
  <si>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</si>
  <si>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</si>
  <si>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</si>
  <si>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</si>
  <si>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</si>
  <si>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</si>
  <si>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</si>
  <si>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</si>
  <si>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</si>
  <si>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</si>
  <si>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</si>
  <si>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</si>
  <si>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</si>
  <si>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</si>
  <si>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</si>
  <si>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</si>
  <si>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</si>
  <si>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</si>
  <si>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</si>
  <si>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</si>
  <si>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</si>
  <si>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</si>
  <si>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</si>
  <si>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</si>
  <si>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</si>
  <si>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</si>
  <si>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</si>
  <si>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</si>
  <si>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</si>
  <si>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</si>
  <si>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</si>
  <si>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</si>
  <si>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</si>
  <si>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</si>
  <si>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</si>
  <si>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</si>
  <si>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</si>
  <si>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</si>
  <si>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</si>
  <si>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</si>
  <si>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</si>
  <si>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</si>
  <si>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</si>
  <si>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</si>
  <si>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</si>
  <si>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</si>
  <si>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</si>
  <si>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</si>
  <si>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</si>
  <si>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</si>
  <si>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</si>
  <si>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</si>
  <si>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</si>
  <si>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</si>
  <si>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</si>
  <si>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</si>
  <si>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</si>
  <si>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</si>
  <si>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</si>
  <si>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</si>
  <si>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</si>
  <si>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</si>
  <si>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</si>
  <si>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</si>
  <si>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</si>
  <si>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</si>
  <si>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</si>
  <si>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</si>
  <si>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</si>
  <si>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</si>
  <si>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</si>
  <si>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</si>
  <si>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</si>
  <si>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</si>
  <si>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</si>
  <si>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</si>
  <si>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</si>
  <si>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</si>
  <si>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</si>
  <si>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</si>
  <si>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</si>
  <si>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</si>
  <si>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</si>
  <si>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</si>
  <si>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</si>
  <si>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</si>
  <si>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</si>
  <si>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</si>
  <si>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</si>
  <si>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</si>
  <si>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</si>
  <si>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</si>
  <si>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</si>
  <si>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</si>
  <si>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</si>
  <si>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</si>
  <si>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</si>
  <si>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</si>
  <si>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</si>
  <si>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</si>
  <si>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</si>
  <si>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</si>
  <si>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</si>
  <si>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</si>
  <si>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</si>
  <si>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</si>
  <si>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</si>
  <si>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</si>
  <si>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</si>
  <si>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</si>
  <si>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</si>
  <si>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</si>
  <si>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</si>
  <si>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</si>
  <si>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</si>
  <si>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</si>
  <si>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</si>
  <si>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</si>
  <si>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</si>
  <si>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</si>
  <si>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</si>
  <si>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</si>
  <si>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</si>
  <si>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</si>
  <si>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</si>
  <si>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</si>
  <si>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</si>
  <si>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</si>
  <si>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</si>
  <si>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</si>
  <si>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</si>
  <si>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</si>
  <si>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</si>
  <si>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</si>
  <si>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</si>
  <si>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</si>
  <si>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</si>
  <si>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</si>
  <si>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</si>
  <si>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</si>
  <si>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</si>
  <si>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</si>
  <si>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</si>
  <si>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</si>
  <si>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</si>
  <si>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</si>
  <si>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</si>
  <si>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</si>
  <si>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</si>
  <si>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</si>
  <si>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</si>
  <si>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</si>
  <si>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</si>
  <si>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</si>
  <si>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</si>
  <si>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</si>
  <si>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</si>
  <si>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</si>
  <si>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</si>
  <si>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</si>
  <si>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</si>
  <si>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</si>
  <si>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</si>
  <si>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</si>
  <si>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</si>
  <si>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</si>
  <si>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</si>
  <si>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</si>
  <si>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</si>
  <si>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</si>
  <si>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</si>
  <si>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</si>
  <si>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</si>
  <si>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</si>
  <si>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</si>
  <si>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</si>
  <si>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</si>
  <si>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</si>
  <si>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</si>
  <si>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</si>
  <si>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</si>
  <si>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</si>
  <si>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</si>
  <si>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</si>
  <si>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</si>
  <si>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</si>
  <si>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</si>
  <si>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</si>
  <si>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</si>
  <si>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</si>
  <si>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</si>
  <si>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</si>
  <si>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</si>
  <si>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</si>
  <si>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</si>
  <si>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</si>
  <si>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</si>
  <si>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</si>
  <si>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</si>
  <si>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</si>
  <si>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</si>
  <si>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</si>
  <si>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</si>
  <si>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</si>
  <si>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</si>
  <si>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</si>
  <si>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</si>
  <si>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</si>
  <si>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</si>
  <si>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</si>
  <si>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</si>
  <si>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</si>
  <si>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</si>
  <si>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</si>
  <si>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</si>
  <si>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</si>
  <si>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</si>
  <si>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</si>
  <si>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</si>
  <si>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</si>
  <si>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</si>
  <si>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</si>
  <si>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</si>
  <si>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</si>
  <si>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</si>
  <si>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</si>
  <si>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</si>
  <si>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</si>
  <si>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</si>
  <si>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</si>
  <si>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</si>
  <si>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</si>
  <si>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</si>
  <si>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</si>
  <si>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</si>
  <si>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</si>
  <si>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</si>
  <si>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</si>
  <si>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</si>
  <si>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</si>
  <si>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</si>
  <si>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</si>
  <si>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</si>
  <si>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</si>
  <si>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</si>
  <si>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</si>
  <si>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</si>
  <si>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</si>
  <si>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</si>
  <si>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</si>
  <si>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</si>
  <si>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</si>
  <si>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</si>
  <si>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</si>
  <si>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</si>
  <si>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</si>
  <si>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</si>
  <si>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</si>
  <si>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</si>
  <si>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</si>
  <si>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</si>
  <si>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</si>
  <si>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</si>
  <si>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</si>
  <si>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</si>
  <si>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</si>
  <si>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</si>
  <si>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</si>
  <si>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</si>
  <si>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</si>
  <si>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</si>
  <si>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</si>
  <si>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</si>
  <si>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</si>
  <si>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</si>
  <si>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</si>
  <si>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</si>
  <si>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</si>
  <si>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</si>
  <si>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</si>
  <si>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</si>
  <si>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</si>
  <si>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</si>
  <si>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</si>
  <si>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</si>
  <si>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</si>
  <si>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</si>
  <si>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</si>
  <si>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</si>
  <si>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</si>
  <si>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</si>
  <si>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</si>
  <si>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</si>
  <si>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</si>
  <si>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</si>
  <si>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</si>
  <si>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</si>
  <si>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</si>
  <si>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</si>
  <si>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</si>
  <si>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</si>
  <si>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</si>
  <si>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</si>
  <si>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</si>
  <si>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</si>
  <si>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</si>
  <si>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</si>
  <si>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</si>
  <si>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</si>
  <si>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</si>
  <si>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</si>
  <si>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</si>
  <si>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</si>
  <si>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</si>
  <si>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</si>
  <si>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</si>
  <si>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</si>
  <si>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</si>
  <si>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</si>
  <si>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</si>
  <si>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</si>
  <si>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</si>
  <si>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</si>
  <si>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</si>
  <si>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</si>
  <si>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</si>
  <si>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</si>
  <si>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</si>
  <si>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</si>
  <si>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</si>
  <si>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</si>
  <si>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</si>
  <si>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</si>
  <si>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</si>
  <si>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</si>
  <si>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</si>
  <si>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</si>
  <si>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</si>
  <si>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</si>
  <si>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</si>
  <si>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</si>
  <si>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</si>
  <si>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</si>
  <si>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</si>
  <si>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</si>
  <si>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</si>
  <si>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</si>
  <si>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</si>
  <si>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</si>
  <si>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</si>
  <si>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</si>
  <si>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</si>
  <si>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</si>
  <si>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</si>
  <si>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</si>
  <si>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</si>
  <si>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</si>
  <si>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</si>
  <si>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</si>
  <si>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</si>
  <si>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</si>
  <si>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</si>
  <si>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</si>
  <si>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</si>
  <si>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</si>
  <si>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</si>
  <si>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</si>
  <si>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</si>
  <si>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</si>
  <si>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</si>
  <si>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</si>
  <si>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</si>
  <si>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</si>
  <si>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</si>
  <si>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</si>
  <si>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</si>
  <si>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</si>
  <si>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</si>
  <si>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</si>
  <si>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</si>
  <si>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</si>
  <si>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</si>
  <si>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</si>
  <si>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</si>
  <si>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</si>
  <si>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</si>
  <si>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</si>
  <si>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</si>
  <si>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</si>
  <si>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</si>
  <si>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</si>
  <si>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</si>
  <si>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</si>
  <si>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</si>
  <si>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</si>
  <si>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</si>
  <si>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</si>
  <si>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</si>
  <si>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</si>
  <si>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</si>
  <si>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</si>
  <si>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</si>
  <si>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</si>
  <si>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</si>
  <si>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</si>
  <si>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</si>
  <si>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</si>
  <si>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</si>
  <si>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</si>
  <si>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</si>
  <si>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</si>
  <si>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</si>
  <si>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</si>
  <si>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</si>
  <si>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</si>
  <si>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</si>
  <si>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</si>
  <si>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</si>
  <si>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</si>
  <si>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</si>
  <si>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</si>
  <si>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</si>
  <si>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</si>
  <si>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</si>
  <si>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</si>
  <si>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</si>
  <si>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</si>
  <si>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</si>
  <si>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</si>
  <si>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</si>
  <si>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</si>
  <si>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</si>
  <si>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</si>
  <si>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</si>
  <si>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</si>
  <si>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</si>
  <si>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</si>
  <si>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</si>
  <si>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</si>
  <si>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</si>
  <si>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</si>
  <si>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</si>
  <si>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</si>
  <si>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</si>
  <si>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</si>
  <si>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</si>
  <si>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</si>
  <si>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</si>
  <si>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</si>
  <si>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</si>
  <si>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</si>
  <si>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</si>
  <si>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</si>
  <si>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</si>
  <si>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</si>
  <si>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</si>
  <si>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</si>
  <si>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</si>
  <si>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</si>
  <si>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</si>
  <si>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</si>
  <si>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</si>
  <si>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</si>
  <si>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</si>
  <si>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</si>
  <si>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</si>
  <si>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</si>
  <si>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</si>
  <si>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</si>
  <si>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</si>
  <si>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</si>
  <si>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</si>
  <si>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</si>
  <si>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</si>
  <si>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</si>
  <si>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</si>
  <si>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</si>
  <si>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</si>
  <si>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</si>
  <si>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</si>
  <si>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</si>
  <si>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</si>
  <si>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</si>
  <si>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</si>
  <si>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</si>
  <si>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</si>
  <si>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</si>
  <si>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</si>
  <si>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</si>
  <si>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</si>
  <si>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</si>
  <si>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</si>
  <si>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</si>
  <si>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</si>
  <si>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</si>
  <si>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</si>
  <si>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</si>
  <si>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</si>
  <si>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</si>
  <si>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</si>
  <si>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</si>
  <si>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</si>
  <si>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</si>
  <si>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</si>
  <si>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</si>
  <si>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</si>
  <si>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</si>
  <si>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</si>
  <si>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</si>
  <si>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</si>
  <si>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</si>
  <si>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</si>
  <si>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</si>
  <si>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</si>
  <si>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</si>
  <si>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</si>
  <si>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</si>
  <si>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</si>
  <si>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</si>
  <si>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</si>
  <si>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</si>
  <si>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</si>
  <si>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</si>
  <si>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</si>
  <si>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</si>
  <si>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</si>
  <si>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</si>
  <si>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</si>
  <si>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</si>
  <si>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</si>
  <si>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</si>
  <si>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</si>
  <si>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</si>
  <si>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</si>
  <si>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</si>
  <si>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</si>
  <si>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</si>
  <si>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</si>
  <si>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</si>
  <si>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</si>
  <si>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</si>
  <si>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</si>
  <si>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</si>
  <si>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</si>
  <si>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</si>
  <si>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</si>
  <si>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</si>
  <si>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</si>
  <si>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</si>
  <si>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</si>
  <si>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</si>
  <si>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</si>
  <si>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</si>
  <si>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</si>
  <si>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</si>
  <si>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</si>
  <si>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</si>
  <si>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</si>
  <si>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</si>
  <si>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</si>
  <si>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</si>
  <si>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</si>
  <si>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</si>
  <si>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</si>
  <si>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</si>
  <si>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</si>
  <si>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</si>
  <si>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</si>
  <si>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</si>
  <si>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</si>
  <si>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</si>
  <si>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</si>
  <si>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</si>
  <si>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</si>
  <si>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</si>
  <si>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</si>
  <si>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</si>
  <si>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</si>
  <si>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</si>
  <si>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</si>
  <si>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</si>
  <si>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</si>
  <si>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</si>
  <si>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</si>
  <si>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</si>
  <si>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</si>
  <si>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</si>
  <si>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</si>
  <si>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</si>
  <si>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</si>
  <si>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</si>
  <si>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</si>
  <si>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</si>
  <si>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</si>
  <si>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</si>
  <si>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</si>
  <si>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</si>
  <si>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</si>
  <si>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</si>
  <si>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</si>
  <si>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</si>
  <si>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</si>
  <si>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</si>
  <si>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</si>
  <si>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</si>
  <si>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</si>
  <si>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</si>
  <si>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</si>
  <si>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</si>
  <si>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</si>
  <si>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</si>
  <si>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</si>
  <si>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</si>
  <si>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</si>
  <si>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</si>
  <si>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</si>
  <si>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</si>
  <si>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</si>
  <si>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</si>
  <si>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</si>
  <si>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</si>
  <si>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</si>
  <si>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</si>
  <si>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</si>
  <si>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</si>
  <si>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</si>
  <si>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</si>
  <si>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</si>
  <si>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</si>
  <si>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</si>
  <si>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</si>
  <si>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</si>
  <si>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</si>
  <si>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</si>
  <si>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</si>
  <si>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</si>
  <si>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</si>
  <si>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</si>
  <si>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</si>
  <si>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</si>
  <si>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</si>
  <si>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</si>
  <si>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</si>
  <si>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</si>
  <si>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</si>
  <si>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</si>
  <si>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</si>
  <si>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</si>
  <si>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</si>
  <si>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</si>
  <si>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</si>
  <si>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</si>
  <si>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</si>
  <si>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</si>
  <si>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</si>
  <si>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</si>
  <si>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</si>
  <si>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</si>
  <si>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</si>
  <si>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</si>
  <si>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</si>
  <si>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</si>
  <si>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</si>
  <si>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</si>
  <si>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</si>
  <si>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</si>
  <si>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</si>
  <si>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</si>
  <si>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</si>
  <si>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</si>
  <si>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</si>
  <si>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</si>
  <si>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</si>
  <si>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</si>
  <si>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</si>
  <si>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</si>
  <si>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</si>
  <si>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</si>
  <si>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</si>
  <si>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</si>
  <si>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</si>
  <si>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</si>
  <si>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</si>
  <si>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</si>
  <si>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</si>
  <si>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</si>
  <si>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</si>
  <si>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</si>
  <si>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</si>
  <si>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</si>
  <si>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</si>
  <si>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</si>
  <si>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</si>
  <si>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</si>
  <si>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</si>
  <si>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</si>
  <si>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</si>
  <si>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</si>
  <si>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</si>
  <si>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</si>
  <si>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</si>
  <si>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</si>
  <si>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</si>
  <si>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</si>
  <si>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</si>
  <si>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</si>
  <si>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</si>
  <si>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</si>
  <si>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</si>
  <si>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</si>
  <si>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</si>
  <si>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</si>
  <si>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</si>
  <si>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</si>
  <si>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</si>
  <si>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</si>
  <si>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5"/>
  </si>
  <si>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</si>
  <si>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</si>
  <si>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</si>
  <si>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</si>
  <si>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</si>
  <si>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</si>
  <si>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</si>
  <si>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</si>
  <si>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</si>
  <si>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</si>
  <si>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</si>
  <si>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</si>
  <si>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</si>
  <si>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</si>
  <si>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</si>
  <si>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</si>
  <si>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</si>
  <si>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</si>
  <si>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</si>
  <si>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</si>
  <si>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</si>
  <si>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</si>
  <si>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</si>
  <si>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</si>
  <si>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</si>
  <si>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</si>
  <si>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</si>
  <si>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</si>
  <si>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</si>
  <si>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</si>
  <si>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</si>
  <si>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</si>
  <si>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</si>
  <si>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</si>
  <si>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</si>
  <si>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</si>
  <si>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</si>
  <si>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</si>
  <si>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</si>
  <si>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</si>
  <si>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</si>
  <si>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</si>
  <si>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</si>
  <si>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</si>
  <si>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</si>
  <si>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</si>
  <si>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</si>
  <si>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</si>
  <si>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</si>
  <si>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</si>
  <si>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</si>
  <si>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</si>
  <si>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</si>
  <si>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</si>
  <si>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</si>
  <si>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</si>
  <si>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</si>
  <si>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</si>
  <si>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</si>
  <si>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</si>
  <si>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</si>
  <si>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</si>
  <si>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</si>
  <si>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</si>
  <si>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</si>
  <si>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</si>
  <si>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</si>
  <si>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</si>
  <si>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</si>
  <si>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</si>
  <si>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</si>
  <si>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</si>
  <si>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</si>
  <si>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</si>
  <si>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</si>
  <si>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</si>
  <si>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</si>
  <si>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</si>
  <si>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</si>
  <si>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</si>
  <si>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</si>
  <si>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</si>
  <si>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</si>
  <si>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</si>
  <si>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</si>
  <si>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</si>
  <si>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</si>
  <si>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</si>
  <si>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</si>
  <si>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</si>
  <si>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</si>
  <si>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</si>
  <si>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</si>
  <si>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</si>
  <si>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</si>
  <si>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</si>
  <si>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</si>
  <si>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</si>
  <si>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</si>
  <si>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</si>
  <si>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</si>
  <si>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</si>
  <si>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</si>
  <si>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</si>
  <si>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</si>
  <si>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</si>
  <si>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</si>
  <si>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</si>
  <si>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</si>
  <si>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</si>
  <si>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</si>
  <si>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</si>
  <si>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</si>
  <si>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</si>
  <si>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</si>
  <si>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</si>
  <si>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</si>
  <si>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</si>
  <si>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</si>
  <si>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</si>
  <si>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</si>
  <si>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</si>
  <si>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</si>
  <si>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</si>
  <si>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</si>
  <si>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</si>
  <si>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</si>
  <si>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</si>
  <si>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</si>
  <si>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</si>
  <si>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</si>
  <si>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</si>
  <si>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</si>
  <si>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</si>
  <si>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</si>
  <si>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</si>
  <si>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</si>
  <si>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</si>
  <si>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</si>
  <si>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</si>
  <si>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</si>
  <si>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</si>
  <si>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</si>
  <si>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</si>
  <si>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</si>
  <si>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</si>
  <si>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</si>
  <si>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</si>
  <si>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</si>
  <si>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</si>
  <si>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</si>
  <si>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</si>
  <si>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</si>
  <si>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</si>
  <si>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</si>
  <si>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</si>
  <si>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</si>
  <si>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</si>
  <si>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</si>
  <si>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</si>
  <si>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</si>
  <si>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</si>
  <si>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</si>
  <si>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</si>
  <si>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</si>
  <si>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</si>
  <si>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</si>
  <si>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</si>
  <si>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</si>
  <si>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</si>
  <si>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</si>
  <si>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</si>
  <si>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</si>
  <si>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</si>
  <si>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</si>
  <si>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</si>
  <si>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</si>
  <si>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</si>
  <si>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</si>
  <si>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</si>
  <si>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</si>
  <si>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</si>
  <si>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</si>
  <si>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</si>
  <si>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</si>
  <si>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</si>
  <si>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</si>
  <si>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</si>
  <si>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</si>
  <si>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</si>
  <si>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</si>
  <si>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</si>
  <si>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</si>
  <si>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</si>
  <si>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</si>
  <si>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</si>
  <si>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</si>
  <si>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</si>
  <si>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</si>
  <si>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</si>
  <si>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</si>
  <si>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</si>
  <si>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</si>
  <si>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</si>
  <si>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</si>
  <si>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</si>
  <si>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</si>
  <si>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</si>
  <si>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</si>
  <si>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</si>
  <si>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</si>
  <si>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</si>
  <si>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</si>
  <si>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</si>
  <si>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</si>
  <si>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</si>
  <si>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</si>
  <si>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</si>
  <si>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</si>
  <si>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</si>
  <si>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</si>
  <si>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</si>
  <si>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</si>
  <si>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</si>
  <si>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</si>
  <si>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</si>
  <si>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</si>
  <si>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</si>
  <si>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</si>
  <si>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</si>
  <si>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</si>
  <si>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</si>
  <si>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</si>
  <si>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</si>
  <si>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</si>
  <si>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</si>
  <si>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</si>
  <si>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</si>
  <si>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</si>
  <si>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</si>
  <si>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</si>
  <si>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</si>
  <si>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</si>
  <si>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</si>
  <si>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</si>
  <si>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</si>
  <si>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</si>
  <si>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</si>
  <si>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</si>
  <si>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</si>
  <si>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</si>
  <si>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</si>
  <si>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</si>
  <si>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</si>
  <si>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</si>
  <si>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</si>
  <si>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</si>
  <si>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</si>
  <si>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</si>
  <si>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</si>
  <si>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</si>
  <si>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</si>
  <si>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</si>
  <si>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</si>
  <si>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</si>
  <si>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</si>
  <si>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</si>
  <si>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</si>
  <si>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</si>
  <si>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</si>
  <si>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</si>
  <si>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</si>
  <si>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</si>
  <si>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</si>
  <si>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</si>
  <si>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</si>
  <si>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</si>
  <si>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</si>
  <si>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</si>
  <si>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</si>
  <si>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</si>
  <si>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</si>
  <si>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</si>
  <si>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</si>
  <si>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</si>
  <si>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</si>
  <si>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</si>
  <si>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</si>
  <si>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</si>
  <si>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</si>
  <si>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</si>
  <si>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</si>
  <si>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</si>
  <si>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</si>
  <si>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</si>
  <si>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</si>
  <si>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</si>
  <si>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</si>
  <si>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</si>
  <si>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</si>
  <si>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</si>
  <si>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</si>
  <si>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</si>
  <si>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</si>
  <si>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</si>
  <si>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</si>
  <si>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</si>
  <si>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</si>
  <si>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</si>
  <si>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</si>
  <si>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</si>
  <si>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</si>
  <si>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</si>
  <si>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</si>
  <si>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</si>
  <si>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</si>
  <si>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</si>
  <si>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</si>
  <si>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</si>
  <si>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</si>
  <si>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</si>
  <si>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</si>
  <si>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</si>
  <si>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</si>
  <si>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</si>
  <si>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</si>
  <si>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</si>
  <si>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</si>
  <si>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</si>
  <si>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</si>
  <si>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</si>
  <si>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</si>
  <si>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</si>
  <si>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</si>
  <si>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</si>
  <si>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［ｲ．</t>
    <phoneticPr fontId="4"/>
  </si>
  <si>
    <t>居室の天井の高さ］</t>
  </si>
  <si>
    <t>［ﾛ．</t>
    <phoneticPr fontId="4"/>
  </si>
  <si>
    <t>建築基準法施行令第39条第3項に規定する特定天井］</t>
  </si>
  <si>
    <t>[ｲ．</t>
    <phoneticPr fontId="4"/>
  </si>
  <si>
    <t>[ｲ．</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</si>
  <si>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</si>
  <si>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</si>
  <si>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</si>
  <si>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</si>
  <si>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</si>
  <si>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</si>
  <si>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</si>
  <si>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</si>
  <si>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</si>
  <si>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</si>
  <si>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</si>
  <si>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</si>
  <si>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</si>
  <si>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</si>
  <si>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</si>
  <si>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</si>
  <si>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</si>
  <si>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</si>
  <si>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</si>
  <si>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</si>
  <si>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</si>
  <si>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</si>
  <si>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</si>
  <si>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</si>
  <si>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</si>
  <si>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</si>
  <si>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</si>
  <si>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</si>
  <si>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</si>
  <si>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</si>
  <si>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</si>
  <si>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</si>
  <si>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</si>
  <si>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</si>
  <si>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</si>
  <si>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</si>
  <si>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</si>
  <si>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</si>
  <si>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</si>
  <si>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</si>
  <si>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</si>
  <si>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</si>
  <si>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</si>
  <si>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</si>
  <si>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</si>
  <si>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</si>
  <si>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</si>
  <si>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</si>
  <si>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</si>
  <si>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</si>
  <si>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</si>
  <si>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</si>
  <si>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</si>
  <si>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</si>
  <si>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</si>
  <si>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</si>
  <si>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</si>
  <si>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</si>
  <si>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</si>
  <si>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</si>
  <si>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</si>
  <si>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</si>
  <si>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</si>
  <si>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</si>
  <si>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</si>
  <si>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</si>
  <si>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</si>
  <si>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</si>
  <si>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</si>
  <si>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</si>
  <si>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</si>
  <si>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</si>
  <si>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</si>
  <si>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</si>
  <si>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</si>
  <si>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</si>
  <si>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</si>
  <si>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</si>
  <si>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</si>
  <si>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</si>
  <si>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</si>
  <si>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</si>
  <si>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</si>
  <si>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</si>
  <si>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</si>
  <si>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</si>
  <si>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</si>
  <si>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</si>
  <si>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</si>
  <si>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</si>
  <si>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</si>
  <si>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</si>
  <si>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</si>
  <si>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</si>
  <si>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</si>
  <si>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</si>
  <si>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</si>
  <si>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</si>
  <si>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</si>
  <si>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</si>
  <si>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</si>
  <si>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</si>
  <si>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</si>
  <si>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</si>
  <si>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</si>
  <si>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</si>
  <si>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</si>
  <si>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</si>
  <si>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</si>
  <si>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</si>
  <si>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</si>
  <si>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</si>
  <si>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</si>
  <si>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</si>
  <si>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</si>
  <si>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</si>
  <si>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</si>
  <si>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</si>
  <si>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</si>
  <si>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</si>
  <si>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</si>
  <si>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</si>
  <si>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</si>
  <si>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</si>
  <si>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</si>
  <si>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</si>
  <si>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</si>
  <si>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</si>
  <si>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</si>
  <si>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</si>
  <si>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</si>
  <si>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</si>
  <si>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</si>
  <si>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</si>
  <si>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</si>
  <si>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</si>
  <si>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</si>
  <si>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</si>
  <si>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</si>
  <si>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</si>
  <si>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</si>
  <si>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</si>
  <si>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</si>
  <si>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</si>
  <si>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</si>
  <si>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</si>
  <si>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</si>
  <si>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</si>
  <si>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</si>
  <si>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</si>
  <si>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</si>
  <si>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</si>
  <si>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</si>
  <si>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</si>
  <si>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</si>
  <si>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</si>
  <si>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</si>
  <si>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</si>
  <si>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</si>
  <si>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</si>
  <si>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</si>
  <si>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</si>
  <si>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</si>
  <si>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</si>
  <si>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</si>
  <si>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</si>
  <si>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</si>
  <si>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</si>
  <si>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</si>
  <si>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</si>
  <si>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</si>
  <si>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</si>
  <si>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</si>
  <si>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</si>
  <si>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</si>
  <si>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</si>
  <si>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</si>
  <si>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</si>
  <si>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指定確認検査機関
　株式会社東日本住宅評価センター　様</t>
  </si>
  <si>
    <t>仮使用認定申請書</t>
    <rPh sb="3" eb="5">
      <t>ニンテイ</t>
    </rPh>
    <phoneticPr fontId="2"/>
  </si>
  <si>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</si>
  <si>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</si>
  <si>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建築主等には、設置者及び築造主を含みます。</t>
    <rPh sb="0" eb="2">
      <t>ケンチク</t>
    </rPh>
    <rPh sb="2" eb="3">
      <t>ヌシ</t>
    </rPh>
    <rPh sb="7" eb="9">
      <t>セッチ</t>
    </rPh>
    <rPh sb="9" eb="10">
      <t>シャ</t>
    </rPh>
    <rPh sb="10" eb="11">
      <t>オヨ</t>
    </rPh>
    <rPh sb="12" eb="14">
      <t>チクゾウ</t>
    </rPh>
    <rPh sb="14" eb="15">
      <t>ヌシ</t>
    </rPh>
    <rPh sb="16" eb="17">
      <t>フク</t>
    </rPh>
    <phoneticPr fontId="4"/>
  </si>
  <si>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</si>
  <si>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</si>
  <si>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</si>
  <si>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</si>
  <si>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</si>
  <si>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</si>
  <si>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</si>
  <si>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</si>
  <si>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</si>
  <si>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</si>
  <si>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</si>
  <si>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</si>
  <si>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</si>
  <si>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</si>
  <si>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</si>
  <si>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及び引受番号</t>
    <rPh sb="2" eb="4">
      <t>ヒキウケ</t>
    </rPh>
    <phoneticPr fontId="2"/>
  </si>
  <si>
    <t>引受年月日</t>
    <rPh sb="0" eb="2">
      <t>ヒキウケ</t>
    </rPh>
    <phoneticPr fontId="4"/>
  </si>
  <si>
    <t>記</t>
    <rPh sb="0" eb="1">
      <t>キ</t>
    </rPh>
    <phoneticPr fontId="4"/>
  </si>
  <si>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</si>
  <si>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</si>
  <si>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</si>
  <si>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</si>
  <si>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</si>
  <si>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</si>
  <si>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</si>
  <si>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</si>
  <si>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</si>
  <si>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</si>
  <si>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</si>
  <si>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</si>
  <si>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</si>
  <si>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</si>
  <si>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</si>
  <si>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</si>
  <si>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</si>
  <si>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</si>
  <si>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</si>
  <si>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</si>
  <si>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</si>
  <si>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</si>
  <si>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</si>
  <si>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</si>
  <si>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</si>
  <si>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</si>
  <si>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</si>
  <si>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</si>
  <si>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</si>
  <si>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</si>
  <si>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</si>
  <si>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</si>
  <si>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</si>
  <si>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</si>
  <si>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</si>
  <si>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</si>
  <si>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</si>
  <si>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</si>
  <si>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</si>
  <si>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</si>
  <si>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</si>
  <si>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</si>
  <si>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</si>
  <si>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</si>
  <si>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</si>
  <si>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</si>
  <si>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</si>
  <si>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</si>
  <si>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</si>
  <si>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</si>
  <si>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</si>
  <si>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</si>
  <si>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</si>
  <si>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</si>
  <si>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</si>
  <si>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</si>
  <si>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</si>
  <si>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</si>
  <si>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</si>
  <si>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</si>
  <si>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</si>
  <si>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</si>
  <si>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</si>
  <si>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</si>
  <si>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</si>
  <si>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</si>
  <si>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</si>
  <si>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</si>
  <si>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</si>
  <si>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</si>
  <si>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</si>
  <si>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</si>
  <si>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</si>
  <si>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</si>
  <si>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</si>
  <si>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</si>
  <si>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</si>
  <si>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</si>
  <si>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</si>
  <si>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</si>
  <si>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</si>
  <si>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</si>
  <si>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</si>
  <si>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</si>
  <si>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</si>
  <si>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</si>
  <si>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提出部数は２部とし、変更がある場合は建築計画概要書を添付してください。</t>
    <rPh sb="0" eb="2">
      <t>テイシュツ</t>
    </rPh>
    <rPh sb="2" eb="4">
      <t>ブスウ</t>
    </rPh>
    <rPh sb="6" eb="7">
      <t>ブ</t>
    </rPh>
    <rPh sb="10" eb="12">
      <t>ヘンコウ</t>
    </rPh>
    <rPh sb="15" eb="17">
      <t>バアイ</t>
    </rPh>
    <rPh sb="18" eb="20">
      <t>ケンチク</t>
    </rPh>
    <rPh sb="20" eb="22">
      <t>ケイカク</t>
    </rPh>
    <rPh sb="22" eb="24">
      <t>ガイヨウ</t>
    </rPh>
    <rPh sb="24" eb="25">
      <t>ショ</t>
    </rPh>
    <rPh sb="26" eb="28">
      <t>テンプ</t>
    </rPh>
    <phoneticPr fontId="4"/>
  </si>
  <si>
    <t>５、</t>
    <phoneticPr fontId="4"/>
  </si>
  <si>
    <t>４、</t>
  </si>
  <si>
    <t>上記の調整結果等は、備考欄に記入してください。</t>
  </si>
  <si>
    <t>その他関係行政庁と調整が必要であれば事前におこなってください。</t>
  </si>
  <si>
    <t>３、</t>
    <phoneticPr fontId="4"/>
  </si>
  <si>
    <t>新たに許認可を要することとなる場合は、許認可証の写しを添付してください。</t>
    <rPh sb="0" eb="1">
      <t>アラ</t>
    </rPh>
    <rPh sb="7" eb="8">
      <t>ヨウ</t>
    </rPh>
    <rPh sb="15" eb="17">
      <t>バアイ</t>
    </rPh>
    <rPh sb="22" eb="23">
      <t>ショウ</t>
    </rPh>
    <rPh sb="24" eb="25">
      <t>ウツ</t>
    </rPh>
    <rPh sb="27" eb="29">
      <t>テンプ</t>
    </rPh>
    <phoneticPr fontId="4"/>
  </si>
  <si>
    <t>２、</t>
    <phoneticPr fontId="4"/>
  </si>
  <si>
    <t>消防同意を受けた物件は、必要のある場合、事前に消防長等との調整を行ってください。</t>
    <rPh sb="12" eb="14">
      <t>ヒツヨウ</t>
    </rPh>
    <rPh sb="17" eb="19">
      <t>バアイ</t>
    </rPh>
    <rPh sb="25" eb="26">
      <t>チョウ</t>
    </rPh>
    <phoneticPr fontId="4"/>
  </si>
  <si>
    <t>１、</t>
    <phoneticPr fontId="4"/>
  </si>
  <si>
    <t>注）</t>
  </si>
  <si>
    <t>備考（識別番号又は検査引受番号が確認番号と異なる場合は、引受の年月日・番号）</t>
    <rPh sb="0" eb="2">
      <t>ビコウ</t>
    </rPh>
    <rPh sb="3" eb="5">
      <t>シキベツ</t>
    </rPh>
    <rPh sb="5" eb="7">
      <t>バンゴウ</t>
    </rPh>
    <rPh sb="7" eb="8">
      <t>マタ</t>
    </rPh>
    <rPh sb="9" eb="11">
      <t>ケンサ</t>
    </rPh>
    <rPh sb="11" eb="13">
      <t>ヒキウケ</t>
    </rPh>
    <rPh sb="13" eb="15">
      <t>バンゴウ</t>
    </rPh>
    <rPh sb="16" eb="18">
      <t>カクニン</t>
    </rPh>
    <rPh sb="18" eb="20">
      <t>バンゴウ</t>
    </rPh>
    <rPh sb="21" eb="22">
      <t>コト</t>
    </rPh>
    <rPh sb="24" eb="26">
      <t>バアイ</t>
    </rPh>
    <rPh sb="28" eb="30">
      <t>ヒキウケ</t>
    </rPh>
    <rPh sb="31" eb="34">
      <t>ネンガッピ</t>
    </rPh>
    <rPh sb="35" eb="37">
      <t>バンゴウ</t>
    </rPh>
    <phoneticPr fontId="4"/>
  </si>
  <si>
    <t>　（７）</t>
    <phoneticPr fontId="4"/>
  </si>
  <si>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</si>
  <si>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</si>
  <si>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</si>
  <si>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</si>
  <si>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</si>
  <si>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</si>
  <si>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建築主等氏名＊</t>
    <rPh sb="0" eb="2">
      <t>ケンチク</t>
    </rPh>
    <rPh sb="2" eb="3">
      <t>ヌシ</t>
    </rPh>
    <rPh sb="4" eb="6">
      <t>シメイ</t>
    </rPh>
    <phoneticPr fontId="4"/>
  </si>
  <si>
    <t>　（２）</t>
    <phoneticPr fontId="4"/>
  </si>
  <si>
    <t>記</t>
    <phoneticPr fontId="2"/>
  </si>
  <si>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</si>
  <si>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</si>
  <si>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</si>
  <si>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　建築基準法施行規則第４条の５の２に基づき、検査済証を交付できない旨の通知書で追加説明を求められましたので、株式会社東日本住宅評価センター確認検査業務規程第３５条の２の規定に基づき、別添を添えて提出します。</t>
    <rPh sb="1" eb="3">
      <t>ケンチク</t>
    </rPh>
    <rPh sb="3" eb="6">
      <t>キジュンホウ</t>
    </rPh>
    <rPh sb="6" eb="8">
      <t>セコウ</t>
    </rPh>
    <rPh sb="8" eb="10">
      <t>キソク</t>
    </rPh>
    <rPh sb="10" eb="11">
      <t>ダイ</t>
    </rPh>
    <rPh sb="12" eb="13">
      <t>ジョウ</t>
    </rPh>
    <phoneticPr fontId="4"/>
  </si>
  <si>
    <t>完了検査追加説明書</t>
    <rPh sb="0" eb="2">
      <t>カンリョウ</t>
    </rPh>
    <rPh sb="2" eb="4">
      <t>ケンサ</t>
    </rPh>
    <rPh sb="4" eb="6">
      <t>ツイカ</t>
    </rPh>
    <rPh sb="6" eb="8">
      <t>セツメイ</t>
    </rPh>
    <rPh sb="8" eb="9">
      <t>ショ</t>
    </rPh>
    <phoneticPr fontId="4"/>
  </si>
  <si>
    <t>様式Ｂ－１０</t>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</si>
  <si>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</si>
  <si>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</si>
  <si>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</si>
  <si>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</si>
  <si>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</si>
  <si>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</si>
  <si>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</si>
  <si>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</si>
  <si>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</si>
  <si>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</si>
  <si>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</si>
  <si>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</si>
  <si>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</si>
  <si>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</si>
  <si>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</si>
  <si>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</si>
  <si>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</si>
  <si>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</si>
  <si>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</si>
  <si>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</si>
  <si>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</si>
  <si>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</si>
  <si>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</si>
  <si>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</si>
  <si>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</si>
  <si>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</si>
  <si>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</si>
  <si>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</si>
  <si>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</si>
  <si>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</si>
  <si>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</si>
  <si>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</si>
  <si>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</si>
  <si>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</si>
  <si>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</si>
  <si>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</si>
  <si>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</si>
  <si>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</si>
  <si>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</si>
  <si>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</si>
  <si>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</si>
  <si>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</si>
  <si>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</si>
  <si>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</si>
  <si>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</si>
  <si>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</si>
  <si>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</si>
  <si>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</si>
  <si>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</si>
  <si>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</si>
  <si>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</si>
  <si>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</si>
  <si>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</si>
  <si>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</si>
  <si>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</si>
  <si>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(21)</t>
    <phoneticPr fontId="2"/>
  </si>
  <si>
    <t>(20)</t>
    <phoneticPr fontId="2"/>
  </si>
  <si>
    <t>(19)</t>
    <phoneticPr fontId="2"/>
  </si>
  <si>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</si>
  <si>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</si>
  <si>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</si>
  <si>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</si>
  <si>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</si>
  <si>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</si>
  <si>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</si>
  <si>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</si>
  <si>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</si>
  <si>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</si>
  <si>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</si>
  <si>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</si>
  <si>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</si>
  <si>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</si>
  <si>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</si>
  <si>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</si>
  <si>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</si>
  <si>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</si>
  <si>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</si>
  <si>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</si>
  <si>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</si>
  <si>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</si>
  <si>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</si>
  <si>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</si>
  <si>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</si>
  <si>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</si>
  <si>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</si>
  <si>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</si>
  <si>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</si>
  <si>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</si>
  <si>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</si>
  <si>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</si>
  <si>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</si>
  <si>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</si>
  <si>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</si>
  <si>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</si>
  <si>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</si>
  <si>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</si>
  <si>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</si>
  <si>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</si>
  <si>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</si>
  <si>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</si>
  <si>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</si>
  <si>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</si>
  <si>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</si>
  <si>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</si>
  <si>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</si>
  <si>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</si>
  <si>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</si>
  <si>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</si>
  <si>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</si>
  <si>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</si>
  <si>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</si>
  <si>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</si>
  <si>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</si>
  <si>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</si>
  <si>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</si>
  <si>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</si>
  <si>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</si>
  <si>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</si>
  <si>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</si>
  <si>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</si>
  <si>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</si>
  <si>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</si>
  <si>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</si>
  <si>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</si>
  <si>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</si>
  <si>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</si>
  <si>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</si>
  <si>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</si>
  <si>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</si>
  <si>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</si>
  <si>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</si>
  <si>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</si>
  <si>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</si>
  <si>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</si>
  <si>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</si>
  <si>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</si>
  <si>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</si>
  <si>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</si>
  <si>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</si>
  <si>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</si>
  <si>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</si>
  <si>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</si>
  <si>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</si>
  <si>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</si>
  <si>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</si>
  <si>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</si>
  <si>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</si>
  <si>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</si>
  <si>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</si>
  <si>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</si>
  <si>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</si>
  <si>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</si>
  <si>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</si>
  <si>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</si>
  <si>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</si>
  <si>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</si>
  <si>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</si>
  <si>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</si>
  <si>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</si>
  <si>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</si>
  <si>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</si>
  <si>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</si>
  <si>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</si>
  <si>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</si>
  <si>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</si>
  <si>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</si>
  <si>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</si>
  <si>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</si>
  <si>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</si>
  <si>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</si>
  <si>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</si>
  <si>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</si>
  <si>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</si>
  <si>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</si>
  <si>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</si>
  <si>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</si>
  <si>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</si>
  <si>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</si>
  <si>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</si>
  <si>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</si>
  <si>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</si>
  <si>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</si>
  <si>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</si>
  <si>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</si>
  <si>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</si>
  <si>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</si>
  <si>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</si>
  <si>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</si>
  <si>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</si>
  <si>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</si>
  <si>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</si>
  <si>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</si>
  <si>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</si>
  <si>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</si>
  <si>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</si>
  <si>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</si>
  <si>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</si>
  <si>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</si>
  <si>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</si>
  <si>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</si>
  <si>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</si>
  <si>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</si>
  <si>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</si>
  <si>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</si>
  <si>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</si>
  <si>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</si>
  <si>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</si>
  <si>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</si>
  <si>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</si>
  <si>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</si>
  <si>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</si>
  <si>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</si>
  <si>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</si>
  <si>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</si>
  <si>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</si>
  <si>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</si>
  <si>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</si>
  <si>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</si>
  <si>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</si>
  <si>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</si>
  <si>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</si>
  <si>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</si>
  <si>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</si>
  <si>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</si>
  <si>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</si>
  <si>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</si>
  <si>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</si>
  <si>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</si>
  <si>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</si>
  <si>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令和</t>
    <phoneticPr fontId="4"/>
  </si>
  <si>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</si>
  <si>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</si>
  <si>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</si>
  <si>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</si>
  <si>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</si>
  <si>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</si>
  <si>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</si>
  <si>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</si>
  <si>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</si>
  <si>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</si>
  <si>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</si>
  <si>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</si>
  <si>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</si>
  <si>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</si>
  <si>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</si>
  <si>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</si>
  <si>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</si>
  <si>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</si>
  <si>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</si>
  <si>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</si>
  <si>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</si>
  <si>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</si>
  <si>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</si>
  <si>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</si>
  <si>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</si>
  <si>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</si>
  <si>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</si>
  <si>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</si>
  <si>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</si>
  <si>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</si>
  <si>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</si>
  <si>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</si>
  <si>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</si>
  <si>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</si>
  <si>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</si>
  <si>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</si>
  <si>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</si>
  <si>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</si>
  <si>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</si>
  <si>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</si>
  <si>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</si>
  <si>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</si>
  <si>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</si>
  <si>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</si>
  <si>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</si>
  <si>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</si>
  <si>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</si>
  <si>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</si>
  <si>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</si>
  <si>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</si>
  <si>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</si>
  <si>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</si>
  <si>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</si>
  <si>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</si>
  <si>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</si>
  <si>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</si>
  <si>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</si>
  <si>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</si>
  <si>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</si>
  <si>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</si>
  <si>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</si>
  <si>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</si>
  <si>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</si>
  <si>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</si>
  <si>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</si>
  <si>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</si>
  <si>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</si>
  <si>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</si>
  <si>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</si>
  <si>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</si>
  <si>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</si>
  <si>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</si>
  <si>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</si>
  <si>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</si>
  <si>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</si>
  <si>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</si>
  <si>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</si>
  <si>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</si>
  <si>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</si>
  <si>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</si>
  <si>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</si>
  <si>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</si>
  <si>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</si>
  <si>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</si>
  <si>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</si>
  <si>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</si>
  <si>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</si>
  <si>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</si>
  <si>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</si>
  <si>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</si>
  <si>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</si>
  <si>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</si>
  <si>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屋内以外にあるものに係るものを除く。）並びに13欄から16欄まで及び第五面の３欄から６欄までの事項に</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</si>
  <si>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</si>
  <si>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</si>
  <si>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</si>
  <si>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</si>
  <si>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</si>
  <si>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</si>
  <si>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</si>
  <si>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</si>
  <si>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</si>
  <si>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</si>
  <si>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</si>
  <si>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</si>
  <si>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</si>
  <si>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</si>
  <si>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</si>
  <si>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</si>
  <si>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</si>
  <si>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</si>
  <si>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</si>
  <si>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</si>
  <si>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</si>
  <si>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</si>
  <si>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</si>
  <si>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</si>
  <si>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</si>
  <si>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</si>
  <si>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</si>
  <si>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</si>
  <si>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</si>
  <si>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</si>
  <si>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</si>
  <si>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</si>
  <si>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</si>
  <si>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</si>
  <si>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</si>
  <si>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</si>
  <si>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</si>
  <si>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</si>
  <si>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</si>
  <si>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</si>
  <si>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</si>
  <si>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</si>
  <si>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</si>
  <si>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</si>
  <si>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</si>
  <si>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</si>
  <si>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</si>
  <si>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</si>
  <si>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</si>
  <si>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所在地</t>
    <rPh sb="0" eb="3">
      <t>ショザイチ</t>
    </rPh>
    <phoneticPr fontId="4"/>
  </si>
  <si>
    <t>(1)</t>
    <phoneticPr fontId="2"/>
  </si>
  <si>
    <t>(2)</t>
    <phoneticPr fontId="2"/>
  </si>
  <si>
    <t>(3)</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</si>
  <si>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</si>
  <si>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</si>
  <si>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</si>
  <si>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</si>
  <si>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</si>
  <si>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</si>
  <si>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</si>
  <si>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</si>
  <si>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</si>
  <si>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</si>
  <si>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78"/>
  </si>
  <si>
    <t>規則3条の2の適用</t>
    <phoneticPr fontId="78"/>
  </si>
  <si>
    <t>1号</t>
    <rPh sb="1" eb="2">
      <t>ゴウ</t>
    </rPh>
    <phoneticPr fontId="4"/>
  </si>
  <si>
    <t>道路幅員・接道長さ</t>
    <rPh sb="0" eb="2">
      <t>ドウロ</t>
    </rPh>
    <rPh sb="2" eb="4">
      <t>フクイン</t>
    </rPh>
    <rPh sb="5" eb="7">
      <t>セツドウ</t>
    </rPh>
    <rPh sb="7" eb="8">
      <t>ナガ</t>
    </rPh>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</si>
  <si>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</si>
  <si>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</si>
  <si>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</si>
  <si>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2号</t>
    <rPh sb="1" eb="2">
      <t>ゴウ</t>
    </rPh>
    <phoneticPr fontId="4"/>
  </si>
  <si>
    <t>敷地面積の増加</t>
    <rPh sb="0" eb="2">
      <t>シキチ</t>
    </rPh>
    <rPh sb="2" eb="4">
      <t>メンセキ</t>
    </rPh>
    <rPh sb="5" eb="7">
      <t>ゾウカ</t>
    </rPh>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</si>
  <si>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</si>
  <si>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</si>
  <si>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</si>
  <si>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3号</t>
    <rPh sb="1" eb="2">
      <t>ゴウ</t>
    </rPh>
    <phoneticPr fontId="4"/>
  </si>
  <si>
    <t>高さの減少</t>
    <rPh sb="0" eb="1">
      <t>タカ</t>
    </rPh>
    <rPh sb="3" eb="5">
      <t>ゲンショウ</t>
    </rPh>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</si>
  <si>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</si>
  <si>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</si>
  <si>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</si>
  <si>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</si>
  <si>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</si>
  <si>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</si>
  <si>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</si>
  <si>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</si>
  <si>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</si>
  <si>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</si>
  <si>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</si>
  <si>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</si>
  <si>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</si>
  <si>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</si>
  <si>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</si>
  <si>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</si>
  <si>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</si>
  <si>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</si>
  <si>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</si>
  <si>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</si>
  <si>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78"/>
  </si>
  <si>
    <t>審査特例（令第10条、令第136条の２の11）</t>
    <phoneticPr fontId="78"/>
  </si>
  <si>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</si>
  <si>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</si>
  <si>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</si>
  <si>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</si>
  <si>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</si>
  <si>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</si>
  <si>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</si>
  <si>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</si>
  <si>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</si>
  <si>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</si>
  <si>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</si>
  <si>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</si>
  <si>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</si>
  <si>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</si>
  <si>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</si>
  <si>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</si>
  <si>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</si>
  <si>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</si>
  <si>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</si>
  <si>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</si>
  <si>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</si>
  <si>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</si>
  <si>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</si>
  <si>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</si>
  <si>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</si>
  <si>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</si>
  <si>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７．工事完了（予定）年月日　]</t>
    <rPh sb="7" eb="9">
      <t>ヨテイ</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</si>
  <si>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</si>
  <si>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</si>
  <si>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</si>
  <si>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</si>
  <si>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</si>
  <si>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</si>
  <si>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</si>
  <si>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</si>
  <si>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</si>
  <si>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</si>
  <si>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</si>
  <si>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</si>
  <si>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</si>
  <si>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</si>
  <si>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</si>
  <si>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</si>
  <si>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</si>
  <si>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</si>
  <si>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</si>
  <si>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</si>
  <si>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</si>
  <si>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</si>
  <si>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</si>
  <si>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</si>
  <si>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</si>
  <si>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</si>
  <si>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</si>
  <si>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設計図書の添付がない場合に限り、設計者ではなく工事監理者の記名で差し支えありません。</t>
    <rPh sb="0" eb="2">
      <t>セッケイ</t>
    </rPh>
    <rPh sb="2" eb="4">
      <t>トショ</t>
    </rPh>
    <rPh sb="5" eb="7">
      <t>テンプ</t>
    </rPh>
    <rPh sb="10" eb="12">
      <t>バアイ</t>
    </rPh>
    <rPh sb="13" eb="14">
      <t>カギ</t>
    </rPh>
    <rPh sb="16" eb="19">
      <t>セッケイシャ</t>
    </rPh>
    <rPh sb="23" eb="25">
      <t>コウジ</t>
    </rPh>
    <rPh sb="25" eb="27">
      <t>カンリ</t>
    </rPh>
    <rPh sb="27" eb="28">
      <t>シャ</t>
    </rPh>
    <rPh sb="29" eb="31">
      <t>キメイ</t>
    </rPh>
    <rPh sb="32" eb="33">
      <t>サ</t>
    </rPh>
    <rPh sb="34" eb="35">
      <t>ツカ</t>
    </rPh>
    <phoneticPr fontId="4"/>
  </si>
  <si>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</si>
  <si>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</si>
  <si>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</si>
  <si>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</si>
  <si>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</si>
  <si>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</si>
  <si>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</si>
  <si>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</si>
  <si>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</si>
  <si>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</si>
  <si>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</si>
  <si>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</si>
  <si>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</si>
  <si>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</si>
  <si>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</si>
  <si>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</si>
  <si>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</si>
  <si>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</si>
  <si>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</si>
  <si>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</si>
  <si>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</si>
  <si>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</si>
  <si>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1８．　建築基準法第12条第1項の規定におる調査の要否　]</t>
    <rPh sb="4" eb="6">
      <t>ケンチク</t>
    </rPh>
    <rPh sb="6" eb="9">
      <t>キジュンホウ</t>
    </rPh>
    <rPh sb="9" eb="10">
      <t>ダイ</t>
    </rPh>
    <rPh sb="12" eb="14">
      <t>ジョウダイ</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</si>
  <si>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</si>
  <si>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</si>
  <si>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</si>
  <si>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</si>
  <si>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</si>
  <si>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</si>
  <si>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</si>
  <si>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</si>
  <si>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</si>
  <si>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</si>
  <si>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</si>
  <si>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</si>
  <si>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【ｲ．階別】</t>
  </si>
  <si>
    <t>【ﾛ．合計】</t>
  </si>
  <si>
    <t>【ｲ．】</t>
  </si>
  <si>
    <t>【ﾛ．】</t>
  </si>
  <si>
    <t>【ﾊ．】</t>
  </si>
  <si>
    <t>【ﾆ．】</t>
  </si>
  <si>
    <t>【ﾎ．】</t>
  </si>
  <si>
    <t>【ﾍ．】</t>
  </si>
  <si>
    <t>2022年</t>
    <rPh sb="4" eb="5">
      <t>ネン</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</si>
  <si>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</si>
  <si>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</si>
  <si>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</si>
  <si>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</si>
  <si>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</si>
  <si>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</si>
  <si>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住居表示が定まっているときは、２欄に記入してください。</t>
  </si>
  <si>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</si>
  <si>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</si>
  <si>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</si>
  <si>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</si>
  <si>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</si>
  <si>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</si>
  <si>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</si>
  <si>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</si>
  <si>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</si>
  <si>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</si>
  <si>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</si>
  <si>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</si>
  <si>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</si>
  <si>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</si>
  <si>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</si>
  <si>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</si>
  <si>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</si>
  <si>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</si>
  <si>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</si>
  <si>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</si>
  <si>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</si>
  <si>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</si>
  <si>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</si>
  <si>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</si>
  <si>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</si>
  <si>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</si>
  <si>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</si>
  <si>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</si>
  <si>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</si>
  <si>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</si>
  <si>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</si>
  <si>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</si>
  <si>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</si>
  <si>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</si>
  <si>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</si>
  <si>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</si>
  <si>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</si>
  <si>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</si>
  <si>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</si>
  <si>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</si>
  <si>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</si>
  <si>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</si>
  <si>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</si>
  <si>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</si>
  <si>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</si>
  <si>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</si>
  <si>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</si>
  <si>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</si>
  <si>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</si>
  <si>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</si>
  <si>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</si>
  <si>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</si>
  <si>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</si>
  <si>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</si>
  <si>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</si>
  <si>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</si>
  <si>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</si>
  <si>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</si>
  <si>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</si>
  <si>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</si>
  <si>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</si>
  <si>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</si>
  <si>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</si>
  <si>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</si>
  <si>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</si>
  <si>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</si>
  <si>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</si>
  <si>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</si>
  <si>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</si>
  <si>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</si>
  <si>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</si>
  <si>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</si>
  <si>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</si>
  <si>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</si>
  <si>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</si>
  <si>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</si>
  <si>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</si>
  <si>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</si>
  <si>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</si>
  <si>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</si>
  <si>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</si>
  <si>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</si>
  <si>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</si>
  <si>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</si>
  <si>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</si>
  <si>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</si>
  <si>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</si>
  <si>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</si>
  <si>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</si>
  <si>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</si>
  <si>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</si>
  <si>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</si>
  <si>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</si>
  <si>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</si>
  <si>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</si>
  <si>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</si>
  <si>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</si>
  <si>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</si>
  <si>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</si>
  <si>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</si>
  <si>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</si>
  <si>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</si>
  <si>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</si>
  <si>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</si>
  <si>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</si>
  <si>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</si>
  <si>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</si>
  <si>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</si>
  <si>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</si>
  <si>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</si>
  <si>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</si>
  <si>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</si>
  <si>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</si>
  <si>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</si>
  <si>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</si>
  <si>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</si>
  <si>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</si>
  <si>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</si>
  <si>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</si>
  <si>
    <t>0</t>
    <phoneticPr fontId="2"/>
  </si>
  <si>
    <t>万円</t>
    <rPh sb="0" eb="1">
      <t>マン</t>
    </rPh>
    <rPh sb="1" eb="2">
      <t>エン</t>
    </rPh>
    <phoneticPr fontId="4"/>
  </si>
  <si>
    <t>チ．建築物の評価額</t>
    <phoneticPr fontId="4"/>
  </si>
  <si>
    <t>　ヌ．建築物の評価額</t>
    <phoneticPr fontId="4"/>
  </si>
  <si>
    <t>ト．建築物の床面積の合計</t>
    <phoneticPr fontId="4"/>
  </si>
  <si>
    <t>(3)給与住宅</t>
    <phoneticPr fontId="4"/>
  </si>
  <si>
    <t>(2)貸家</t>
    <phoneticPr fontId="4"/>
  </si>
  <si>
    <t>(1)持家</t>
    <phoneticPr fontId="4"/>
  </si>
  <si>
    <t>ヘ．住宅の利用関係</t>
    <phoneticPr fontId="4"/>
  </si>
  <si>
    <t>　チ．住宅の利用関係</t>
    <phoneticPr fontId="4"/>
  </si>
  <si>
    <t>戸</t>
    <rPh sb="0" eb="1">
      <t>コ</t>
    </rPh>
    <phoneticPr fontId="4"/>
  </si>
  <si>
    <t>ホ．住宅の戸数</t>
    <phoneticPr fontId="4"/>
  </si>
  <si>
    <t>　ホ．住宅の戸数</t>
    <phoneticPr fontId="4"/>
  </si>
  <si>
    <t>棟</t>
    <rPh sb="0" eb="1">
      <t>トウ</t>
    </rPh>
    <phoneticPr fontId="4"/>
  </si>
  <si>
    <t>ニ．建築物の数</t>
    <phoneticPr fontId="4"/>
  </si>
  <si>
    <t>　ニ．建築物の数</t>
    <phoneticPr fontId="4"/>
  </si>
  <si>
    <t>(2)その他</t>
    <phoneticPr fontId="4"/>
  </si>
  <si>
    <t>(1)木造</t>
    <phoneticPr fontId="4"/>
  </si>
  <si>
    <t>ハ．構造</t>
    <phoneticPr fontId="4"/>
  </si>
  <si>
    <t>　ハ．構造</t>
    <phoneticPr fontId="4"/>
  </si>
  <si>
    <t>(1)老朽して危険があるため</t>
    <phoneticPr fontId="4"/>
  </si>
  <si>
    <t>ロ．除却原因</t>
    <phoneticPr fontId="4"/>
  </si>
  <si>
    <t xml:space="preserve">  ロ．除却原因</t>
    <phoneticPr fontId="4"/>
  </si>
  <si>
    <t>（注意欄に記載の記号を記入してください）</t>
    <rPh sb="8" eb="10">
      <t>キゴウ</t>
    </rPh>
    <phoneticPr fontId="4"/>
  </si>
  <si>
    <t>イ．主要用途</t>
    <rPh sb="2" eb="4">
      <t>シュヨウ</t>
    </rPh>
    <rPh sb="4" eb="6">
      <t>ヨウト</t>
    </rPh>
    <phoneticPr fontId="4"/>
  </si>
  <si>
    <t>　イ．産業分類</t>
    <rPh sb="3" eb="7">
      <t>サンギョウブンルイ</t>
    </rPh>
    <phoneticPr fontId="4"/>
  </si>
  <si>
    <t>【２．除却建築物の概要】</t>
    <rPh sb="3" eb="5">
      <t>ジョキャク</t>
    </rPh>
    <rPh sb="5" eb="8">
      <t>ケンチクブツ</t>
    </rPh>
    <rPh sb="9" eb="11">
      <t>ガイヨウ</t>
    </rPh>
    <phoneticPr fontId="4"/>
  </si>
  <si>
    <t>リ．工事部分の
　　床面積の合計</t>
    <phoneticPr fontId="4"/>
  </si>
  <si>
    <t>チ．住宅の戸数</t>
    <phoneticPr fontId="4"/>
  </si>
  <si>
    <t>(4)分譲住宅</t>
    <phoneticPr fontId="4"/>
  </si>
  <si>
    <t>(2)貸家　　</t>
    <phoneticPr fontId="4"/>
  </si>
  <si>
    <t>(1)持家　</t>
    <phoneticPr fontId="4"/>
  </si>
  <si>
    <t>ト．利用関係</t>
    <phoneticPr fontId="4"/>
  </si>
  <si>
    <t>(3)共同住宅</t>
    <phoneticPr fontId="4"/>
  </si>
  <si>
    <t>(2)長屋建住宅</t>
    <phoneticPr fontId="4"/>
  </si>
  <si>
    <t>(1)一戸建住宅</t>
    <phoneticPr fontId="4"/>
  </si>
  <si>
    <t>ヘ．住宅の建て方</t>
    <rPh sb="2" eb="4">
      <t>ジュウタク</t>
    </rPh>
    <rPh sb="5" eb="6">
      <t>タ</t>
    </rPh>
    <rPh sb="7" eb="8">
      <t>カタ</t>
    </rPh>
    <phoneticPr fontId="4"/>
  </si>
  <si>
    <t>(3)その他の住宅</t>
    <phoneticPr fontId="4"/>
  </si>
  <si>
    <t>(2)併用住宅</t>
    <phoneticPr fontId="4"/>
  </si>
  <si>
    <t>(1)専用住宅</t>
    <phoneticPr fontId="4"/>
  </si>
  <si>
    <t>ホ．住宅の種類</t>
    <phoneticPr fontId="4"/>
  </si>
  <si>
    <t>(3)枠組壁工法</t>
    <phoneticPr fontId="4"/>
  </si>
  <si>
    <t>(2)プレハブ工法</t>
    <phoneticPr fontId="4"/>
  </si>
  <si>
    <t>(1)在来工法</t>
    <phoneticPr fontId="4"/>
  </si>
  <si>
    <t>ニ．住宅の建築工法</t>
    <phoneticPr fontId="4"/>
  </si>
  <si>
    <t>(5)その他</t>
    <phoneticPr fontId="4"/>
  </si>
  <si>
    <t>(4)都市再生機構住宅</t>
    <phoneticPr fontId="4"/>
  </si>
  <si>
    <t>(3)住宅金融支援機構住宅</t>
    <phoneticPr fontId="4"/>
  </si>
  <si>
    <t>(2)公営住宅</t>
    <phoneticPr fontId="4"/>
  </si>
  <si>
    <t>(1)民間資金住宅</t>
    <phoneticPr fontId="4"/>
  </si>
  <si>
    <t>ハ．新設住宅の資金</t>
    <phoneticPr fontId="4"/>
  </si>
  <si>
    <t>(1)新設</t>
    <phoneticPr fontId="4"/>
  </si>
  <si>
    <t>ロ．新設又は
　　　その他の別</t>
    <phoneticPr fontId="4"/>
  </si>
  <si>
    <t>イ．番号</t>
    <phoneticPr fontId="4"/>
  </si>
  <si>
    <t>【１．住宅部分の概要】</t>
    <phoneticPr fontId="4"/>
  </si>
  <si>
    <t>（第三面）</t>
    <phoneticPr fontId="4"/>
  </si>
  <si>
    <t>【７．新築工事の場合における敷地面積】</t>
    <phoneticPr fontId="4"/>
  </si>
  <si>
    <t>ヌ．新築工事の場合に
　　おける地下の階数</t>
    <rPh sb="2" eb="6">
      <t>シンチクコウジ</t>
    </rPh>
    <rPh sb="7" eb="9">
      <t>バアイ</t>
    </rPh>
    <phoneticPr fontId="4"/>
  </si>
  <si>
    <t>リ．新築工事の場合に
　　おける地上の階数</t>
    <rPh sb="2" eb="4">
      <t>シンチク</t>
    </rPh>
    <rPh sb="4" eb="6">
      <t>コウジ</t>
    </rPh>
    <rPh sb="7" eb="9">
      <t>バアイ</t>
    </rPh>
    <phoneticPr fontId="4"/>
  </si>
  <si>
    <t>消費税込み</t>
    <rPh sb="0" eb="2">
      <t>ショウヒ</t>
    </rPh>
    <phoneticPr fontId="4"/>
  </si>
  <si>
    <t>万円</t>
    <rPh sb="0" eb="2">
      <t>マンエン</t>
    </rPh>
    <phoneticPr fontId="4"/>
  </si>
  <si>
    <t>チ．建築工事費予定額</t>
    <phoneticPr fontId="4"/>
  </si>
  <si>
    <t>床面積</t>
    <rPh sb="0" eb="3">
      <t>ユカメンセキ</t>
    </rPh>
    <phoneticPr fontId="4"/>
  </si>
  <si>
    <t>用途</t>
    <rPh sb="0" eb="2">
      <t>ヨウト</t>
    </rPh>
    <phoneticPr fontId="4"/>
  </si>
  <si>
    <t>③</t>
    <phoneticPr fontId="4"/>
  </si>
  <si>
    <t>②</t>
    <phoneticPr fontId="4"/>
  </si>
  <si>
    <t>ヘ．工事部分の
　　  床面積の合計</t>
    <rPh sb="16" eb="18">
      <t>ゴウケイ</t>
    </rPh>
    <phoneticPr fontId="4"/>
  </si>
  <si>
    <t>月間</t>
    <rPh sb="0" eb="1">
      <t>ツキ</t>
    </rPh>
    <rPh sb="1" eb="2">
      <t>アイダ</t>
    </rPh>
    <phoneticPr fontId="4"/>
  </si>
  <si>
    <t>ホ．工事の予定期間</t>
    <phoneticPr fontId="4"/>
  </si>
  <si>
    <t>多用途</t>
    <phoneticPr fontId="4"/>
  </si>
  <si>
    <t>ロ．物件名</t>
    <rPh sb="2" eb="5">
      <t>ブッケンメイ</t>
    </rPh>
    <phoneticPr fontId="4"/>
  </si>
  <si>
    <t>【６．一の建築物ごとの内容】</t>
    <phoneticPr fontId="4"/>
  </si>
  <si>
    <t>（注意欄に記載の記号を記入してください）</t>
    <rPh sb="1" eb="2">
      <t>チュウ</t>
    </rPh>
    <rPh sb="2" eb="3">
      <t>イ</t>
    </rPh>
    <rPh sb="3" eb="4">
      <t>ラン</t>
    </rPh>
    <rPh sb="5" eb="7">
      <t>キサイ</t>
    </rPh>
    <rPh sb="8" eb="10">
      <t>キゴウ</t>
    </rPh>
    <rPh sb="11" eb="13">
      <t>キニュウ</t>
    </rPh>
    <phoneticPr fontId="4"/>
  </si>
  <si>
    <t>【５．主要用途】</t>
    <rPh sb="3" eb="5">
      <t>シュヨウ</t>
    </rPh>
    <rPh sb="5" eb="7">
      <t>ヨウト</t>
    </rPh>
    <phoneticPr fontId="4"/>
  </si>
  <si>
    <t>(4)移転</t>
    <rPh sb="3" eb="5">
      <t>イテン</t>
    </rPh>
    <phoneticPr fontId="4"/>
  </si>
  <si>
    <t>(3)改築</t>
    <rPh sb="3" eb="5">
      <t>カイチク</t>
    </rPh>
    <phoneticPr fontId="4"/>
  </si>
  <si>
    <t>(2)増築</t>
    <rPh sb="3" eb="5">
      <t>ゾウチク</t>
    </rPh>
    <phoneticPr fontId="4"/>
  </si>
  <si>
    <t>(1)新築</t>
    <rPh sb="3" eb="5">
      <t>シンチク</t>
    </rPh>
    <phoneticPr fontId="4"/>
  </si>
  <si>
    <t>【４．工事種別】</t>
    <phoneticPr fontId="4"/>
  </si>
  <si>
    <t>(5)都市計画区域及び準都市計画区域外</t>
    <phoneticPr fontId="4"/>
  </si>
  <si>
    <t>(4)準都市計画区域</t>
    <phoneticPr fontId="4"/>
  </si>
  <si>
    <t>(3)区域区分非設定都市計画区域</t>
    <phoneticPr fontId="4"/>
  </si>
  <si>
    <t>(2)市街化調整区域</t>
    <phoneticPr fontId="4"/>
  </si>
  <si>
    <t>(1)市街化区域</t>
    <phoneticPr fontId="4"/>
  </si>
  <si>
    <t>ロ．都市計画</t>
    <phoneticPr fontId="4"/>
  </si>
  <si>
    <t>イ．地名地番</t>
    <phoneticPr fontId="4"/>
  </si>
  <si>
    <t>【３．敷地の位置】</t>
    <phoneticPr fontId="4"/>
  </si>
  <si>
    <t>(5)10億円超</t>
    <phoneticPr fontId="4"/>
  </si>
  <si>
    <t>(4)1億円超～10億円以下</t>
    <phoneticPr fontId="4"/>
  </si>
  <si>
    <t>(3)3,000万円超～1億円以下</t>
    <phoneticPr fontId="4"/>
  </si>
  <si>
    <t>(2)1,000万円超～3,000万円以下</t>
    <phoneticPr fontId="4"/>
  </si>
  <si>
    <t>(1)1,000万円以下</t>
    <phoneticPr fontId="4"/>
  </si>
  <si>
    <t>ロ．資本の額又は
    出資の総額</t>
    <phoneticPr fontId="4"/>
  </si>
  <si>
    <t>(6)個人</t>
    <rPh sb="3" eb="5">
      <t>コジン</t>
    </rPh>
    <phoneticPr fontId="4"/>
  </si>
  <si>
    <t>(5)会社でない団体</t>
    <rPh sb="3" eb="5">
      <t>カイシャ</t>
    </rPh>
    <rPh sb="8" eb="10">
      <t>ダンタイ</t>
    </rPh>
    <phoneticPr fontId="4"/>
  </si>
  <si>
    <t>(4)会社</t>
    <rPh sb="3" eb="5">
      <t>カイシャ</t>
    </rPh>
    <phoneticPr fontId="4"/>
  </si>
  <si>
    <t>(3)市区町村</t>
    <rPh sb="3" eb="7">
      <t>シクチョウソン</t>
    </rPh>
    <phoneticPr fontId="4"/>
  </si>
  <si>
    <t>(2)都道府県</t>
    <rPh sb="3" eb="7">
      <t>トドウフケン</t>
    </rPh>
    <phoneticPr fontId="4"/>
  </si>
  <si>
    <t>(1)国</t>
    <rPh sb="3" eb="4">
      <t>クニ</t>
    </rPh>
    <phoneticPr fontId="4"/>
  </si>
  <si>
    <t>イ．建築主の種別</t>
    <phoneticPr fontId="4"/>
  </si>
  <si>
    <t>【２．建築主】</t>
    <phoneticPr fontId="4"/>
  </si>
  <si>
    <t>ロ．工事完了予定期日</t>
    <phoneticPr fontId="4"/>
  </si>
  <si>
    <t>イ．着工予定期日</t>
    <phoneticPr fontId="4"/>
  </si>
  <si>
    <t>【１．着工及び工事完了の予定期日】</t>
    <phoneticPr fontId="4"/>
  </si>
  <si>
    <t>（第二面）</t>
    <rPh sb="1" eb="4">
      <t>ダイニメン</t>
    </rPh>
    <phoneticPr fontId="4"/>
  </si>
  <si>
    <t xml:space="preserve"> 　※受付経由機関記載欄</t>
    <phoneticPr fontId="4"/>
  </si>
  <si>
    <t>-</t>
    <phoneticPr fontId="4"/>
  </si>
  <si>
    <t>-</t>
  </si>
  <si>
    <t>担当者の電話番号</t>
    <rPh sb="0" eb="3">
      <t>タントウシャ</t>
    </rPh>
    <rPh sb="4" eb="8">
      <t>デンワバンゴウ</t>
    </rPh>
    <phoneticPr fontId="4"/>
  </si>
  <si>
    <t>担当者の氏名</t>
    <rPh sb="0" eb="3">
      <t>タントウシャ</t>
    </rPh>
    <rPh sb="4" eb="6">
      <t>シメイ</t>
    </rPh>
    <phoneticPr fontId="4"/>
  </si>
  <si>
    <t>郵便番号</t>
    <rPh sb="0" eb="2">
      <t>ユウビン</t>
    </rPh>
    <rPh sb="2" eb="4">
      <t>バンゴウ</t>
    </rPh>
    <phoneticPr fontId="4"/>
  </si>
  <si>
    <t>氏名</t>
    <rPh sb="0" eb="2">
      <t>シメイ</t>
    </rPh>
    <phoneticPr fontId="4"/>
  </si>
  <si>
    <t>　　除却工事施工者</t>
    <rPh sb="2" eb="4">
      <t>ジョキャク</t>
    </rPh>
    <rPh sb="4" eb="6">
      <t>コウジ</t>
    </rPh>
    <rPh sb="6" eb="9">
      <t>セコウシャ</t>
    </rPh>
    <phoneticPr fontId="4"/>
  </si>
  <si>
    <t>確認済証交付者</t>
    <rPh sb="0" eb="2">
      <t>カクニン</t>
    </rPh>
    <rPh sb="2" eb="3">
      <t>ス</t>
    </rPh>
    <rPh sb="3" eb="4">
      <t>ショウ</t>
    </rPh>
    <rPh sb="4" eb="7">
      <t>コウフシャ</t>
    </rPh>
    <phoneticPr fontId="4"/>
  </si>
  <si>
    <t>確認済証交付年月日</t>
    <rPh sb="0" eb="2">
      <t>カクニン</t>
    </rPh>
    <rPh sb="2" eb="3">
      <t>ス</t>
    </rPh>
    <rPh sb="3" eb="4">
      <t>ショウ</t>
    </rPh>
    <rPh sb="4" eb="6">
      <t>コウフ</t>
    </rPh>
    <rPh sb="6" eb="9">
      <t>ネンガッピ</t>
    </rPh>
    <phoneticPr fontId="4"/>
  </si>
  <si>
    <t>確認済証番号</t>
    <rPh sb="0" eb="2">
      <t>カクニン</t>
    </rPh>
    <rPh sb="2" eb="3">
      <t>ス</t>
    </rPh>
    <rPh sb="3" eb="4">
      <t>ショウ</t>
    </rPh>
    <rPh sb="4" eb="6">
      <t>バンゴウ</t>
    </rPh>
    <phoneticPr fontId="4"/>
  </si>
  <si>
    <t>　　建築確認</t>
    <rPh sb="2" eb="4">
      <t>ケンチク</t>
    </rPh>
    <rPh sb="4" eb="6">
      <t>カクニン</t>
    </rPh>
    <phoneticPr fontId="4"/>
  </si>
  <si>
    <t>所在地</t>
    <phoneticPr fontId="4"/>
  </si>
  <si>
    <t>営業所名（建築士事務所名）</t>
    <rPh sb="0" eb="3">
      <t>エイギョウショ</t>
    </rPh>
    <rPh sb="3" eb="4">
      <t>メイ</t>
    </rPh>
    <rPh sb="5" eb="8">
      <t>ケンチクシ</t>
    </rPh>
    <rPh sb="8" eb="11">
      <t>ジムショ</t>
    </rPh>
    <rPh sb="11" eb="12">
      <t>メイ</t>
    </rPh>
    <phoneticPr fontId="4"/>
  </si>
  <si>
    <t>　　工事監理者</t>
    <rPh sb="2" eb="4">
      <t>コウジ</t>
    </rPh>
    <rPh sb="4" eb="6">
      <t>カンリ</t>
    </rPh>
    <rPh sb="6" eb="7">
      <t>シャ</t>
    </rPh>
    <phoneticPr fontId="4"/>
  </si>
  <si>
    <t>営業所名（建築士事務所名）</t>
    <phoneticPr fontId="4"/>
  </si>
  <si>
    <t>　　工事施工者（設計者又は代理者）</t>
    <phoneticPr fontId="4"/>
  </si>
  <si>
    <t>住所</t>
    <rPh sb="0" eb="2">
      <t>ジュウショ</t>
    </rPh>
    <phoneticPr fontId="4"/>
  </si>
  <si>
    <t>　　建築主</t>
    <rPh sb="2" eb="5">
      <t>ケンチクヌシ</t>
    </rPh>
    <phoneticPr fontId="4"/>
  </si>
  <si>
    <t>知事　様</t>
    <rPh sb="0" eb="2">
      <t>チジ</t>
    </rPh>
    <rPh sb="3" eb="4">
      <t>サマ</t>
    </rPh>
    <phoneticPr fontId="4"/>
  </si>
  <si>
    <t>（第一面）</t>
    <rPh sb="1" eb="2">
      <t>ダイ</t>
    </rPh>
    <rPh sb="2" eb="4">
      <t>イチメン</t>
    </rPh>
    <phoneticPr fontId="4"/>
  </si>
  <si>
    <t>建築基準法第15条第１項の規定による</t>
    <phoneticPr fontId="4"/>
  </si>
  <si>
    <t>第四十号様式（第八条関係）（Ａ４）</t>
    <phoneticPr fontId="4"/>
  </si>
  <si>
    <t>株式会社東日本住宅評価センター</t>
    <phoneticPr fontId="2"/>
  </si>
  <si>
    <t>【10．建築物の評価額】</t>
    <rPh sb="4" eb="7">
      <t>ケンチクブツ</t>
    </rPh>
    <rPh sb="8" eb="11">
      <t>ヒョウカガク</t>
    </rPh>
    <phoneticPr fontId="4"/>
  </si>
  <si>
    <t>【９．建築物の床面積の合計】</t>
    <rPh sb="3" eb="6">
      <t>ケンチクブツ</t>
    </rPh>
    <rPh sb="7" eb="10">
      <t>ユカメンセキ</t>
    </rPh>
    <rPh sb="11" eb="13">
      <t>ゴウケイ</t>
    </rPh>
    <phoneticPr fontId="4"/>
  </si>
  <si>
    <t>【８．住宅の戸数】</t>
    <rPh sb="3" eb="5">
      <t>ジュウタク</t>
    </rPh>
    <rPh sb="6" eb="8">
      <t>コスウ</t>
    </rPh>
    <phoneticPr fontId="4"/>
  </si>
  <si>
    <t>【７．建築物の数】</t>
    <rPh sb="3" eb="6">
      <t>ケンチクブツ</t>
    </rPh>
    <rPh sb="7" eb="8">
      <t>カズ</t>
    </rPh>
    <phoneticPr fontId="4"/>
  </si>
  <si>
    <t>(2)その他</t>
    <rPh sb="5" eb="6">
      <t>タ</t>
    </rPh>
    <phoneticPr fontId="4"/>
  </si>
  <si>
    <t>(1)木造</t>
    <rPh sb="3" eb="5">
      <t>モクゾウ</t>
    </rPh>
    <phoneticPr fontId="4"/>
  </si>
  <si>
    <t>【６．構造】</t>
    <rPh sb="3" eb="5">
      <t>コウゾウ</t>
    </rPh>
    <phoneticPr fontId="4"/>
  </si>
  <si>
    <t>(1)老朽して危険があるため</t>
    <rPh sb="3" eb="5">
      <t>ロウキュウ</t>
    </rPh>
    <rPh sb="7" eb="9">
      <t>キケン</t>
    </rPh>
    <phoneticPr fontId="4"/>
  </si>
  <si>
    <t>【５．除却原因】</t>
    <rPh sb="3" eb="5">
      <t>ジョキャク</t>
    </rPh>
    <rPh sb="5" eb="7">
      <t>ゲンイン</t>
    </rPh>
    <phoneticPr fontId="4"/>
  </si>
  <si>
    <t>（注意欄に記載の記号を
記入してください）</t>
    <rPh sb="8" eb="10">
      <t>キゴウ</t>
    </rPh>
    <phoneticPr fontId="4"/>
  </si>
  <si>
    <t>【４．主要用途】</t>
    <rPh sb="3" eb="5">
      <t>シュヨウ</t>
    </rPh>
    <rPh sb="5" eb="7">
      <t>ヨウト</t>
    </rPh>
    <phoneticPr fontId="4"/>
  </si>
  <si>
    <t>【３．除却場所】</t>
    <rPh sb="3" eb="5">
      <t>ジョキャク</t>
    </rPh>
    <rPh sb="5" eb="7">
      <t>バショ</t>
    </rPh>
    <phoneticPr fontId="4"/>
  </si>
  <si>
    <t>【２．除却予定期日】</t>
    <rPh sb="3" eb="5">
      <t>ジョキャク</t>
    </rPh>
    <rPh sb="5" eb="7">
      <t>ヨテイ</t>
    </rPh>
    <rPh sb="7" eb="9">
      <t>キジツ</t>
    </rPh>
    <phoneticPr fontId="4"/>
  </si>
  <si>
    <t>【１．物件名】</t>
    <rPh sb="3" eb="5">
      <t>ブッケン</t>
    </rPh>
    <rPh sb="5" eb="6">
      <t>メイ</t>
    </rPh>
    <phoneticPr fontId="4"/>
  </si>
  <si>
    <t>（第二面）</t>
    <rPh sb="1" eb="2">
      <t>ダイ</t>
    </rPh>
    <rPh sb="2" eb="4">
      <t>ニメン</t>
    </rPh>
    <phoneticPr fontId="4"/>
  </si>
  <si>
    <t>※受付経由機関記載欄</t>
    <phoneticPr fontId="4"/>
  </si>
  <si>
    <t>担当者の電話番号</t>
    <rPh sb="0" eb="3">
      <t>タントウシャ</t>
    </rPh>
    <rPh sb="4" eb="6">
      <t>デンワ</t>
    </rPh>
    <rPh sb="6" eb="8">
      <t>バンゴウ</t>
    </rPh>
    <phoneticPr fontId="4"/>
  </si>
  <si>
    <t>除却工事施工者</t>
    <rPh sb="0" eb="2">
      <t>ジョキャク</t>
    </rPh>
    <rPh sb="2" eb="4">
      <t>コウジ</t>
    </rPh>
    <rPh sb="4" eb="7">
      <t>セコウシャ</t>
    </rPh>
    <phoneticPr fontId="4"/>
  </si>
  <si>
    <t>建築物除却届</t>
    <rPh sb="0" eb="3">
      <t>ケンチクブツ</t>
    </rPh>
    <rPh sb="3" eb="6">
      <t>ジョキャクトドケ</t>
    </rPh>
    <phoneticPr fontId="4"/>
  </si>
  <si>
    <t>第四十一号様式（第八条関係）（Ａ４）</t>
    <phoneticPr fontId="4"/>
  </si>
  <si>
    <t>　④　５欄及び６欄は、該当するチェックボックスに「レ」マークを入れてください。
　⑤　９欄及び10欄は、小数点以下の数値は四捨五入してください。</t>
    <rPh sb="44" eb="45">
      <t>ラン</t>
    </rPh>
    <rPh sb="45" eb="46">
      <t>オヨ</t>
    </rPh>
    <rPh sb="49" eb="50">
      <t>ラン</t>
    </rPh>
    <rPh sb="52" eb="55">
      <t>ショウスウテン</t>
    </rPh>
    <rPh sb="55" eb="57">
      <t>イカ</t>
    </rPh>
    <rPh sb="58" eb="60">
      <t>スウチ</t>
    </rPh>
    <rPh sb="61" eb="65">
      <t>シシャゴニュウ</t>
    </rPh>
    <phoneticPr fontId="4"/>
  </si>
  <si>
    <t>他に分類されないもの</t>
    <phoneticPr fontId="4"/>
  </si>
  <si>
    <t>国家公務、地方公務</t>
    <phoneticPr fontId="4"/>
  </si>
  <si>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</si>
  <si>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その他のサービス業</t>
    <phoneticPr fontId="4"/>
  </si>
  <si>
    <t>医療業、保健衛生、社会保険・社会福祉・介護事業</t>
  </si>
  <si>
    <t>医療、福祉</t>
    <phoneticPr fontId="4"/>
  </si>
  <si>
    <t>学校教育、その他の教育、学習支援業（社会教育、学習塾及び教養・技能教授業ほか）</t>
    <rPh sb="0" eb="2">
      <t>ガッコウ</t>
    </rPh>
    <rPh sb="2" eb="4">
      <t>キョウイク</t>
    </rPh>
    <phoneticPr fontId="4"/>
  </si>
  <si>
    <t>教育、学習支援業</t>
    <phoneticPr fontId="4"/>
  </si>
  <si>
    <t>宿泊業、飲食店、持ち帰り・配達飲食サービス業</t>
  </si>
  <si>
    <t>宿泊業、飲食サービス業</t>
    <phoneticPr fontId="4"/>
  </si>
  <si>
    <t>不動産取引業、不動産賃貸業・管理業</t>
  </si>
  <si>
    <t>不動産業</t>
    <phoneticPr fontId="4"/>
  </si>
  <si>
    <t>金融業、保険業</t>
    <phoneticPr fontId="4"/>
  </si>
  <si>
    <t>卸売業、小売業</t>
    <phoneticPr fontId="4"/>
  </si>
  <si>
    <t>鉄道業、道路旅客運送業、道路貨物運送業、水運業、航空運輸業、倉庫業、運輸に附帯するサービス業</t>
  </si>
  <si>
    <t>運輸業</t>
    <phoneticPr fontId="4"/>
  </si>
  <si>
    <t>通信業、放送業、情報サービス業、インターネット附随サービス業、映像・音声・文字情報制作業</t>
  </si>
  <si>
    <t>情報通信業</t>
    <phoneticPr fontId="4"/>
  </si>
  <si>
    <t>電気・ガス・熱供給・水道業</t>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</si>
  <si>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rPh sb="67" eb="69">
      <t>カガク</t>
    </rPh>
    <rPh sb="69" eb="71">
      <t>コウギョウ</t>
    </rPh>
    <phoneticPr fontId="4"/>
  </si>
  <si>
    <t>製造業</t>
    <phoneticPr fontId="4"/>
  </si>
  <si>
    <t>鉱業、採石業、砂利採取業、建設業</t>
  </si>
  <si>
    <t>農業、林業、漁業、水産養殖業</t>
  </si>
  <si>
    <t>農林水産業</t>
    <phoneticPr fontId="4"/>
  </si>
  <si>
    <t>産業
専用</t>
    <phoneticPr fontId="4"/>
  </si>
  <si>
    <t>居住
産業
併用</t>
    <rPh sb="3" eb="5">
      <t>サンギョウ</t>
    </rPh>
    <phoneticPr fontId="4"/>
  </si>
  <si>
    <t>主要用途の区分</t>
    <phoneticPr fontId="4"/>
  </si>
  <si>
    <t>　③　４欄は、居住産業併用建築物又は産業専用建築物の場合は、次の表の記号の中から該当す
　　るものを選んで記入してください。また、一敷地内に除却しようとする建築物以外に既存の
　　建築物があるときは、記入に際しては、その部分と除却しようとする部分とを総合して判断
　　してください。</t>
    <rPh sb="7" eb="9">
      <t>キョジュウ</t>
    </rPh>
    <rPh sb="9" eb="11">
      <t>サンギョウ</t>
    </rPh>
    <rPh sb="11" eb="13">
      <t>ヘイヨウ</t>
    </rPh>
    <rPh sb="13" eb="16">
      <t>ケンチクブツ</t>
    </rPh>
    <rPh sb="16" eb="17">
      <t>マタ</t>
    </rPh>
    <rPh sb="18" eb="20">
      <t>サンギョウ</t>
    </rPh>
    <rPh sb="20" eb="22">
      <t>センヨウ</t>
    </rPh>
    <rPh sb="22" eb="25">
      <t>ケンチクブツ</t>
    </rPh>
    <rPh sb="26" eb="28">
      <t>バアイ</t>
    </rPh>
    <phoneticPr fontId="4"/>
  </si>
  <si>
    <t>02</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</si>
  <si>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4"/>
  </si>
  <si>
    <t>居住専用
準住宅</t>
    <rPh sb="0" eb="2">
      <t>キョジュウ</t>
    </rPh>
    <rPh sb="2" eb="4">
      <t>センヨウ</t>
    </rPh>
    <rPh sb="5" eb="6">
      <t>ジュン</t>
    </rPh>
    <rPh sb="6" eb="8">
      <t>ジュウタク</t>
    </rPh>
    <phoneticPr fontId="4"/>
  </si>
  <si>
    <t>01</t>
    <phoneticPr fontId="4"/>
  </si>
  <si>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4"/>
  </si>
  <si>
    <t>居住専用
住宅</t>
    <rPh sb="0" eb="2">
      <t>キョジュウ</t>
    </rPh>
    <rPh sb="2" eb="4">
      <t>センヨウ</t>
    </rPh>
    <rPh sb="5" eb="7">
      <t>ジュウタク</t>
    </rPh>
    <phoneticPr fontId="4"/>
  </si>
  <si>
    <t>（注意）
１．第一面関係
  ①　担当者の氏名欄及び担当者の電話番号欄には、受付経由機関等が工事内容について確認を
　　行う際に回答ができる担当者の氏名及び電話番号を記入してください。
　②　※印のある欄は記入しないでください。
２．第二面関係
  ①　各欄は、除却しようとする建築物について記入してください。
  ②　４欄は、居住専用建築物の場合は、次の表の記号の中から該当するものを選んで記入して
　　ください。</t>
    <phoneticPr fontId="4"/>
  </si>
  <si>
    <r>
      <t>注記</t>
    </r>
    <r>
      <rPr>
        <sz val="14"/>
        <color indexed="63"/>
        <rFont val="Meiryo UI"/>
        <family val="3"/>
        <charset val="128"/>
      </rPr>
      <t>（建築物除却届）</t>
    </r>
    <rPh sb="0" eb="2">
      <t>チュウキ</t>
    </rPh>
    <rPh sb="3" eb="6">
      <t>ケンチクブツ</t>
    </rPh>
    <rPh sb="6" eb="8">
      <t>ジョキャク</t>
    </rPh>
    <rPh sb="8" eb="9">
      <t>トドケ</t>
    </rPh>
    <phoneticPr fontId="4"/>
  </si>
  <si>
    <t>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4"/>
  </si>
  <si>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1" eb="12">
      <t>ラン</t>
    </rPh>
    <rPh sb="36" eb="38">
      <t>コウジ</t>
    </rPh>
    <rPh sb="38" eb="40">
      <t>ブブン</t>
    </rPh>
    <rPh sb="41" eb="43">
      <t>サンギョウ</t>
    </rPh>
    <rPh sb="44" eb="45">
      <t>ヨウ</t>
    </rPh>
    <rPh sb="48" eb="49">
      <t>キョウ</t>
    </rPh>
    <rPh sb="51" eb="53">
      <t>ブブン</t>
    </rPh>
    <rPh sb="58" eb="60">
      <t>バアイ</t>
    </rPh>
    <rPh sb="61" eb="62">
      <t>ノゾ</t>
    </rPh>
    <rPh sb="68" eb="70">
      <t>バアイ</t>
    </rPh>
    <rPh sb="71" eb="73">
      <t>キニュウ</t>
    </rPh>
    <rPh sb="80" eb="82">
      <t>トウガイ</t>
    </rPh>
    <rPh sb="86" eb="87">
      <t>カズ</t>
    </rPh>
    <rPh sb="89" eb="91">
      <t>イジョウ</t>
    </rPh>
    <rPh sb="96" eb="97">
      <t>イチ</t>
    </rPh>
    <rPh sb="98" eb="101">
      <t>ケンチクブツ</t>
    </rPh>
    <rPh sb="105" eb="106">
      <t>トウ</t>
    </rPh>
    <rPh sb="110" eb="112">
      <t>キニュウ</t>
    </rPh>
    <rPh sb="295" eb="298">
      <t>ケンチクブツ</t>
    </rPh>
    <rPh sb="302" eb="304">
      <t>フゾク</t>
    </rPh>
    <rPh sb="330" eb="333">
      <t>ケンチクブツ</t>
    </rPh>
    <rPh sb="334" eb="336">
      <t>フゾク</t>
    </rPh>
    <rPh sb="343" eb="345">
      <t>ガイトウ</t>
    </rPh>
    <rPh sb="512" eb="514">
      <t>ジュウタク</t>
    </rPh>
    <rPh sb="515" eb="517">
      <t>フゾク</t>
    </rPh>
    <rPh sb="519" eb="522">
      <t>ケンチクブツ</t>
    </rPh>
    <rPh sb="522" eb="523">
      <t>マタ</t>
    </rPh>
    <rPh sb="526" eb="527">
      <t>モ</t>
    </rPh>
    <phoneticPr fontId="4"/>
  </si>
  <si>
    <t>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4"/>
  </si>
  <si>
    <t>06</t>
  </si>
  <si>
    <t>その他</t>
    <phoneticPr fontId="4"/>
  </si>
  <si>
    <t>05</t>
  </si>
  <si>
    <t>コンクリートブロック造</t>
    <phoneticPr fontId="4"/>
  </si>
  <si>
    <t>04</t>
  </si>
  <si>
    <t>鉄骨造</t>
    <phoneticPr fontId="4"/>
  </si>
  <si>
    <t>03</t>
  </si>
  <si>
    <t>鉄筋コンクリート造</t>
    <phoneticPr fontId="4"/>
  </si>
  <si>
    <t>02</t>
    <phoneticPr fontId="4"/>
  </si>
  <si>
    <t>鉄骨鉄筋コンクリート造</t>
    <phoneticPr fontId="4"/>
  </si>
  <si>
    <t>木造</t>
    <phoneticPr fontId="4"/>
  </si>
  <si>
    <t>構造の区分</t>
    <rPh sb="3" eb="5">
      <t>クブン</t>
    </rPh>
    <phoneticPr fontId="4"/>
  </si>
  <si>
    <t>⑬　６欄の「ニ」は、次の表の記号の中から該当するものを選んで記入してください。工事部分が２種類
  以上の構造からなるときは、床面積が最も大きい部分の構造について記入してください。
　</t>
    <phoneticPr fontId="4"/>
  </si>
  <si>
    <t>08990</t>
    <phoneticPr fontId="4"/>
  </si>
  <si>
    <t>08650</t>
    <phoneticPr fontId="4"/>
  </si>
  <si>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4"/>
  </si>
  <si>
    <t>08640</t>
    <phoneticPr fontId="4"/>
  </si>
  <si>
    <t>農業の生産資材の貯蔵に供するもの</t>
    <rPh sb="0" eb="2">
      <t>ノウギョウ</t>
    </rPh>
    <phoneticPr fontId="4"/>
  </si>
  <si>
    <t>08630</t>
    <phoneticPr fontId="4"/>
  </si>
  <si>
    <t>農産物の生産、集荷、処理又は貯蔵に供するもの</t>
    <rPh sb="1" eb="2">
      <t>サン</t>
    </rPh>
    <phoneticPr fontId="4"/>
  </si>
  <si>
    <t>08620</t>
    <phoneticPr fontId="4"/>
  </si>
  <si>
    <t>火葬場又はと畜場、汚物処理場、ごみ焼却場その他の処理施設</t>
    <phoneticPr fontId="4"/>
  </si>
  <si>
    <t>08610</t>
    <phoneticPr fontId="4"/>
  </si>
  <si>
    <t>卸売市場</t>
    <phoneticPr fontId="4"/>
  </si>
  <si>
    <t>08600</t>
    <phoneticPr fontId="4"/>
  </si>
  <si>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4"/>
  </si>
  <si>
    <t>08590</t>
    <phoneticPr fontId="4"/>
  </si>
  <si>
    <t>ダンスホール</t>
    <phoneticPr fontId="4"/>
  </si>
  <si>
    <t>08580</t>
    <phoneticPr fontId="4"/>
  </si>
  <si>
    <t>キャバレー、カフェー、ナイトクラブ又はバー</t>
    <phoneticPr fontId="4"/>
  </si>
  <si>
    <t>08570</t>
    <phoneticPr fontId="4"/>
  </si>
  <si>
    <t>料理店</t>
    <phoneticPr fontId="4"/>
  </si>
  <si>
    <t>08560</t>
    <phoneticPr fontId="4"/>
  </si>
  <si>
    <t>展示場</t>
    <phoneticPr fontId="4"/>
  </si>
  <si>
    <t>08550</t>
    <phoneticPr fontId="4"/>
  </si>
  <si>
    <t>公会堂又は集会場</t>
    <phoneticPr fontId="4"/>
  </si>
  <si>
    <t>08540</t>
    <phoneticPr fontId="4"/>
  </si>
  <si>
    <t>観覧場</t>
    <phoneticPr fontId="4"/>
  </si>
  <si>
    <t>08530</t>
    <phoneticPr fontId="4"/>
  </si>
  <si>
    <t>劇場、映画館又は演芸場</t>
    <phoneticPr fontId="4"/>
  </si>
  <si>
    <t>08520</t>
    <phoneticPr fontId="4"/>
  </si>
  <si>
    <t>倉庫業を営まない倉庫</t>
    <phoneticPr fontId="4"/>
  </si>
  <si>
    <t>08510</t>
    <phoneticPr fontId="4"/>
  </si>
  <si>
    <t>倉庫業を営む倉庫</t>
    <phoneticPr fontId="4"/>
  </si>
  <si>
    <t>08500</t>
    <phoneticPr fontId="4"/>
  </si>
  <si>
    <t>自転車駐車場</t>
    <phoneticPr fontId="4"/>
  </si>
  <si>
    <t>08490</t>
    <phoneticPr fontId="4"/>
  </si>
  <si>
    <t>自動車車庫</t>
    <phoneticPr fontId="4"/>
  </si>
  <si>
    <t>08480</t>
    <phoneticPr fontId="4"/>
  </si>
  <si>
    <t>映画スタジオ又はテレビスタジオ</t>
    <phoneticPr fontId="4"/>
  </si>
  <si>
    <t>08470</t>
    <phoneticPr fontId="4"/>
  </si>
  <si>
    <t>事務所</t>
    <phoneticPr fontId="4"/>
  </si>
  <si>
    <t>08460</t>
    <phoneticPr fontId="4"/>
  </si>
  <si>
    <t>物品販売業を営む店舗以外の店舗（前２項に掲げるものを除く。）</t>
    <phoneticPr fontId="4"/>
  </si>
  <si>
    <t>08458</t>
    <phoneticPr fontId="4"/>
  </si>
  <si>
    <t>銀行の支店、損害保険代理店、宅地建物取引業を営む店舗その他これらに類するサービス業を営む店舗</t>
    <phoneticPr fontId="4"/>
  </si>
  <si>
    <t>08456</t>
    <phoneticPr fontId="4"/>
  </si>
  <si>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4"/>
  </si>
  <si>
    <t>08452</t>
    <phoneticPr fontId="4"/>
  </si>
  <si>
    <t>食堂又は喫茶店</t>
    <phoneticPr fontId="4"/>
  </si>
  <si>
    <t>08450</t>
    <phoneticPr fontId="4"/>
  </si>
  <si>
    <t>飲食店（次項に掲げるもの並びに田園住居地域及びその周辺の地域で生産された農産物を材料とする料理の提供を主たる目的とするものを除く。）</t>
    <rPh sb="28" eb="30">
      <t>チイキ</t>
    </rPh>
    <phoneticPr fontId="4"/>
  </si>
  <si>
    <t>08440</t>
    <phoneticPr fontId="4"/>
  </si>
  <si>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4"/>
  </si>
  <si>
    <t>08438</t>
    <phoneticPr fontId="4"/>
  </si>
  <si>
    <t>日用品の販売を主たる目的とする店舗</t>
    <phoneticPr fontId="4"/>
  </si>
  <si>
    <t>08430</t>
    <phoneticPr fontId="4"/>
  </si>
  <si>
    <t>堆肥舎又は水産物の増殖場若しくは養殖場</t>
    <phoneticPr fontId="4"/>
  </si>
  <si>
    <t>08420</t>
    <phoneticPr fontId="4"/>
  </si>
  <si>
    <t>畜舎</t>
    <phoneticPr fontId="4"/>
  </si>
  <si>
    <t>08410</t>
    <phoneticPr fontId="4"/>
  </si>
  <si>
    <t>自動車教習所</t>
    <phoneticPr fontId="4"/>
  </si>
  <si>
    <t>08400</t>
    <phoneticPr fontId="4"/>
  </si>
  <si>
    <t>ホテル又は旅館</t>
    <phoneticPr fontId="4"/>
  </si>
  <si>
    <t>08390</t>
    <phoneticPr fontId="4"/>
  </si>
  <si>
    <t>マージャン屋、ぱちんこ屋、射的場、勝馬投票券発売所、場外車券売場その他これらに類するもの又はカラオケボックスその他これらに類するもの</t>
    <phoneticPr fontId="4"/>
  </si>
  <si>
    <t>08380</t>
    <phoneticPr fontId="4"/>
  </si>
  <si>
    <t>体育館又はスポーツの練習場（前項に掲げるものを除く。）</t>
    <phoneticPr fontId="4"/>
  </si>
  <si>
    <t>08370</t>
    <phoneticPr fontId="4"/>
  </si>
  <si>
    <t>ボーリング場、スケート場、水泳場、スキー場、ゴルフ練習場又はバッティング練習場</t>
    <phoneticPr fontId="4"/>
  </si>
  <si>
    <t>08360</t>
    <phoneticPr fontId="4"/>
  </si>
  <si>
    <t>危険物の貯蔵又は処理に供するもの</t>
    <phoneticPr fontId="4"/>
  </si>
  <si>
    <t>08350</t>
    <phoneticPr fontId="4"/>
  </si>
  <si>
    <t>自動車修理工場</t>
    <phoneticPr fontId="4"/>
  </si>
  <si>
    <t>08340</t>
    <phoneticPr fontId="4"/>
  </si>
  <si>
    <t>工場（自動車修理工場を除く。）</t>
    <phoneticPr fontId="4"/>
  </si>
  <si>
    <t>08330</t>
    <phoneticPr fontId="4"/>
  </si>
  <si>
    <t>税務署、警察署、保健所又は消防署その他これらに類するもの</t>
    <phoneticPr fontId="4"/>
  </si>
  <si>
    <t>08320</t>
    <phoneticPr fontId="4"/>
  </si>
  <si>
    <t>建築基準法施行令第130条の４第５号に基づき国土交通大臣が指定する施設</t>
    <phoneticPr fontId="4"/>
  </si>
  <si>
    <t>08310</t>
    <phoneticPr fontId="4"/>
  </si>
  <si>
    <t>公衆便所、休憩所又は路線バスの停留所の上家</t>
    <phoneticPr fontId="4"/>
  </si>
  <si>
    <t>08300</t>
    <phoneticPr fontId="4"/>
  </si>
  <si>
    <t>地方公共団体の支庁又は支所</t>
    <phoneticPr fontId="4"/>
  </si>
  <si>
    <t>08290</t>
    <phoneticPr fontId="4"/>
  </si>
  <si>
    <t>郵便法（昭和22年法律第165号）の規定により行う郵便の業務の用に供する施設</t>
    <phoneticPr fontId="4"/>
  </si>
  <si>
    <t>08280</t>
    <phoneticPr fontId="4"/>
  </si>
  <si>
    <t>公衆電話所</t>
    <phoneticPr fontId="4"/>
  </si>
  <si>
    <t>08270</t>
    <phoneticPr fontId="4"/>
  </si>
  <si>
    <t>巡査派出所</t>
    <phoneticPr fontId="4"/>
  </si>
  <si>
    <t>08260</t>
    <phoneticPr fontId="4"/>
  </si>
  <si>
    <t>病院</t>
    <phoneticPr fontId="4"/>
  </si>
  <si>
    <t>08250</t>
    <phoneticPr fontId="4"/>
  </si>
  <si>
    <t>診療所（患者の収容施設のないものに限る。）</t>
    <phoneticPr fontId="4"/>
  </si>
  <si>
    <t>08240</t>
    <phoneticPr fontId="4"/>
  </si>
  <si>
    <t>診療所（患者の収容施設のあるものに限る。）</t>
    <phoneticPr fontId="4"/>
  </si>
  <si>
    <t>08230</t>
    <phoneticPr fontId="4"/>
  </si>
  <si>
    <t>公衆浴場（個室付浴場業に係る公衆浴場を除く。）</t>
    <phoneticPr fontId="4"/>
  </si>
  <si>
    <t>08220</t>
    <phoneticPr fontId="4"/>
  </si>
  <si>
    <t>児童福祉施設等（入所する者の寝室がないものに限る。）</t>
    <phoneticPr fontId="4"/>
  </si>
  <si>
    <t>08210</t>
    <phoneticPr fontId="4"/>
  </si>
  <si>
    <t>児童福祉施設等（建築基準法施行令第19条第１項に規定する児童福祉施設等をいい、前４項に掲げるものを除く。次項において同じ。）（入所する者の寝室があるものに限る。）</t>
    <phoneticPr fontId="4"/>
  </si>
  <si>
    <t>08192</t>
    <phoneticPr fontId="4"/>
  </si>
  <si>
    <t>助産所（入所する者の寝室がないものに限る。）</t>
    <rPh sb="4" eb="6">
      <t>ニュウショ</t>
    </rPh>
    <rPh sb="8" eb="9">
      <t>モノ</t>
    </rPh>
    <rPh sb="10" eb="12">
      <t>シンシツ</t>
    </rPh>
    <rPh sb="18" eb="19">
      <t>カギ</t>
    </rPh>
    <phoneticPr fontId="4"/>
  </si>
  <si>
    <t>08190</t>
    <phoneticPr fontId="4"/>
  </si>
  <si>
    <t>助産所（入所する者の寝室があるものに限る。）</t>
    <rPh sb="4" eb="6">
      <t>ニュウショ</t>
    </rPh>
    <rPh sb="8" eb="9">
      <t>モノ</t>
    </rPh>
    <rPh sb="10" eb="12">
      <t>シンシツ</t>
    </rPh>
    <rPh sb="18" eb="19">
      <t>カギ</t>
    </rPh>
    <phoneticPr fontId="4"/>
  </si>
  <si>
    <t>08180</t>
    <phoneticPr fontId="4"/>
  </si>
  <si>
    <t>保育所その他これに類するもの</t>
    <phoneticPr fontId="4"/>
  </si>
  <si>
    <t>08170</t>
    <phoneticPr fontId="4"/>
  </si>
  <si>
    <t>老人ホーム、福祉ホームその他これに類するもの</t>
    <phoneticPr fontId="4"/>
  </si>
  <si>
    <t>08160</t>
    <phoneticPr fontId="4"/>
  </si>
  <si>
    <t>神社、寺院、教会その他これらに類するもの</t>
    <phoneticPr fontId="4"/>
  </si>
  <si>
    <t>08152</t>
    <phoneticPr fontId="4"/>
  </si>
  <si>
    <t>美術館その他これに類するもの</t>
    <rPh sb="0" eb="3">
      <t>ビジュツカン</t>
    </rPh>
    <phoneticPr fontId="4"/>
  </si>
  <si>
    <t>08150</t>
    <phoneticPr fontId="4"/>
  </si>
  <si>
    <t>博物館その他これに類するもの</t>
    <phoneticPr fontId="4"/>
  </si>
  <si>
    <t>08140</t>
    <phoneticPr fontId="4"/>
  </si>
  <si>
    <t>図書館その他これに類するもの</t>
    <phoneticPr fontId="4"/>
  </si>
  <si>
    <t>08132</t>
    <phoneticPr fontId="4"/>
  </si>
  <si>
    <t xml:space="preserve">幼保連携型認定こども園 </t>
    <phoneticPr fontId="4"/>
  </si>
  <si>
    <t>08130</t>
    <phoneticPr fontId="4"/>
  </si>
  <si>
    <t>各種学校</t>
    <phoneticPr fontId="4"/>
  </si>
  <si>
    <t>08120</t>
    <phoneticPr fontId="4"/>
  </si>
  <si>
    <t>専修学校</t>
    <phoneticPr fontId="4"/>
  </si>
  <si>
    <t>08110</t>
    <phoneticPr fontId="4"/>
  </si>
  <si>
    <t>大学又は高等専門学校</t>
    <phoneticPr fontId="4"/>
  </si>
  <si>
    <t>08100</t>
    <phoneticPr fontId="4"/>
  </si>
  <si>
    <t>特別支援学校</t>
    <phoneticPr fontId="4"/>
  </si>
  <si>
    <t>08090</t>
    <phoneticPr fontId="4"/>
  </si>
  <si>
    <t>中学校、高等学校又は中等教育学校</t>
    <phoneticPr fontId="4"/>
  </si>
  <si>
    <t>08082</t>
    <phoneticPr fontId="4"/>
  </si>
  <si>
    <t xml:space="preserve">義務教育学校 </t>
    <phoneticPr fontId="4"/>
  </si>
  <si>
    <t>08080</t>
    <phoneticPr fontId="4"/>
  </si>
  <si>
    <t>小学校</t>
    <phoneticPr fontId="4"/>
  </si>
  <si>
    <t>08070</t>
    <phoneticPr fontId="4"/>
  </si>
  <si>
    <t>幼稚園</t>
    <phoneticPr fontId="4"/>
  </si>
  <si>
    <t>08060</t>
    <phoneticPr fontId="4"/>
  </si>
  <si>
    <t>住宅で事務所、店舗その他これらに類する用途を兼ねるもの</t>
    <phoneticPr fontId="4"/>
  </si>
  <si>
    <t>08050</t>
    <phoneticPr fontId="4"/>
  </si>
  <si>
    <t>下宿</t>
    <phoneticPr fontId="4"/>
  </si>
  <si>
    <t>08040</t>
    <phoneticPr fontId="4"/>
  </si>
  <si>
    <t>寄宿舎</t>
    <phoneticPr fontId="4"/>
  </si>
  <si>
    <t>08030</t>
    <phoneticPr fontId="4"/>
  </si>
  <si>
    <t>共同住宅</t>
    <phoneticPr fontId="4"/>
  </si>
  <si>
    <t>08020</t>
    <phoneticPr fontId="4"/>
  </si>
  <si>
    <t>長屋</t>
    <phoneticPr fontId="4"/>
  </si>
  <si>
    <t>一戸建ての住宅</t>
    <phoneticPr fontId="4"/>
  </si>
  <si>
    <t>用途の分類</t>
    <rPh sb="0" eb="2">
      <t>ヨウト</t>
    </rPh>
    <rPh sb="3" eb="5">
      <t>ブンルイ</t>
    </rPh>
    <phoneticPr fontId="4"/>
  </si>
  <si>
    <t>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4"/>
  </si>
  <si>
    <t xml:space="preserve">共同住宅 </t>
    <phoneticPr fontId="4"/>
  </si>
  <si>
    <t xml:space="preserve">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8" eb="20">
      <t>カクレツ</t>
    </rPh>
    <rPh sb="152" eb="159">
      <t>キョジュウセンヨウケンチクブツ</t>
    </rPh>
    <rPh sb="160" eb="162">
      <t>バアイ</t>
    </rPh>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</si>
  <si>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4"/>
  </si>
  <si>
    <t>産業
専用</t>
    <rPh sb="0" eb="2">
      <t>サンギョウ</t>
    </rPh>
    <rPh sb="3" eb="5">
      <t>センヨウ</t>
    </rPh>
    <phoneticPr fontId="4"/>
  </si>
  <si>
    <t>居住
産業
併用</t>
    <rPh sb="0" eb="2">
      <t>キョジュウ</t>
    </rPh>
    <rPh sb="3" eb="5">
      <t>サンギョウ</t>
    </rPh>
    <rPh sb="6" eb="8">
      <t>ヘイヨウ</t>
    </rPh>
    <phoneticPr fontId="4"/>
  </si>
  <si>
    <t>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5" eb="16">
      <t>マタ</t>
    </rPh>
    <phoneticPr fontId="4"/>
  </si>
  <si>
    <t>居住専用準住宅</t>
    <rPh sb="0" eb="2">
      <t>キョジュウ</t>
    </rPh>
    <rPh sb="2" eb="4">
      <t>センヨウ</t>
    </rPh>
    <rPh sb="4" eb="5">
      <t>ジュン</t>
    </rPh>
    <rPh sb="5" eb="7">
      <t>ジュウタク</t>
    </rPh>
    <phoneticPr fontId="4"/>
  </si>
  <si>
    <t>居住専用住宅</t>
    <rPh sb="0" eb="2">
      <t>キョジュウ</t>
    </rPh>
    <rPh sb="2" eb="4">
      <t>センヨウ</t>
    </rPh>
    <rPh sb="4" eb="6">
      <t>ジュウタク</t>
    </rPh>
    <phoneticPr fontId="4"/>
  </si>
  <si>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78" eb="80">
      <t>コウジ</t>
    </rPh>
    <rPh sb="80" eb="83">
      <t>セコウシャ</t>
    </rPh>
    <rPh sb="83" eb="84">
      <t>オヨ</t>
    </rPh>
    <rPh sb="85" eb="87">
      <t>ジョキャク</t>
    </rPh>
    <rPh sb="87" eb="89">
      <t>コウジ</t>
    </rPh>
    <rPh sb="89" eb="92">
      <t>セコウシャ</t>
    </rPh>
    <rPh sb="99" eb="100">
      <t>ラン</t>
    </rPh>
    <rPh sb="100" eb="101">
      <t>オヨ</t>
    </rPh>
    <rPh sb="102" eb="105">
      <t>タントウシャ</t>
    </rPh>
    <rPh sb="106" eb="110">
      <t>デンワバンゴウ</t>
    </rPh>
    <rPh sb="110" eb="111">
      <t>ラン</t>
    </rPh>
    <rPh sb="111" eb="112">
      <t>ナラ</t>
    </rPh>
    <rPh sb="114" eb="119">
      <t>コウジカンリシャ</t>
    </rPh>
    <rPh sb="120" eb="122">
      <t>シメイ</t>
    </rPh>
    <rPh sb="122" eb="123">
      <t>ラン</t>
    </rPh>
    <rPh sb="125" eb="126">
      <t>オヨ</t>
    </rPh>
    <rPh sb="127" eb="131">
      <t>デンワバンゴウ</t>
    </rPh>
    <rPh sb="131" eb="132">
      <t>ラン</t>
    </rPh>
    <rPh sb="137" eb="139">
      <t>ケイユ</t>
    </rPh>
    <rPh sb="141" eb="142">
      <t>トウ</t>
    </rPh>
    <rPh sb="143" eb="145">
      <t>コウジ</t>
    </rPh>
    <rPh sb="164" eb="167">
      <t>タントウシャ</t>
    </rPh>
    <rPh sb="168" eb="170">
      <t>シメイ</t>
    </rPh>
    <rPh sb="170" eb="171">
      <t>オヨ</t>
    </rPh>
    <rPh sb="174" eb="178">
      <t>デンワバンゴウ</t>
    </rPh>
    <rPh sb="577" eb="579">
      <t>バアイ</t>
    </rPh>
    <phoneticPr fontId="4"/>
  </si>
  <si>
    <r>
      <t>注記</t>
    </r>
    <r>
      <rPr>
        <sz val="14"/>
        <color indexed="63"/>
        <rFont val="Meiryo UI"/>
        <family val="3"/>
        <charset val="128"/>
      </rPr>
      <t>（建築工事届）</t>
    </r>
    <rPh sb="0" eb="2">
      <t>チュウキ</t>
    </rPh>
    <rPh sb="3" eb="5">
      <t>ケンチク</t>
    </rPh>
    <rPh sb="5" eb="7">
      <t>コウジ</t>
    </rPh>
    <rPh sb="7" eb="8">
      <t>トドケ</t>
    </rPh>
    <phoneticPr fontId="4"/>
  </si>
  <si>
    <t>建築物除却届</t>
    <rPh sb="0" eb="2">
      <t>ケンチク</t>
    </rPh>
    <rPh sb="2" eb="3">
      <t>ブツ</t>
    </rPh>
    <rPh sb="3" eb="5">
      <t>ジョキャク</t>
    </rPh>
    <rPh sb="5" eb="6">
      <t>トド</t>
    </rPh>
    <phoneticPr fontId="4"/>
  </si>
  <si>
    <t>(28)</t>
    <phoneticPr fontId="2"/>
  </si>
  <si>
    <t>（注記）</t>
    <rPh sb="1" eb="3">
      <t>チュウキ</t>
    </rPh>
    <phoneticPr fontId="2"/>
  </si>
  <si>
    <t>以下の申請書を更新しました。</t>
    <rPh sb="0" eb="2">
      <t>イカ</t>
    </rPh>
    <rPh sb="3" eb="6">
      <t>シンセイショ</t>
    </rPh>
    <rPh sb="7" eb="9">
      <t>コウシン</t>
    </rPh>
    <phoneticPr fontId="2"/>
  </si>
  <si>
    <t>建築工事届</t>
    <rPh sb="0" eb="2">
      <t>ケンチク</t>
    </rPh>
    <rPh sb="2" eb="4">
      <t>コウジ</t>
    </rPh>
    <rPh sb="4" eb="5">
      <t>トドケ</t>
    </rPh>
    <phoneticPr fontId="2"/>
  </si>
  <si>
    <t>建築物除却届</t>
    <phoneticPr fontId="2"/>
  </si>
  <si>
    <t>長野県</t>
    <rPh sb="0" eb="2">
      <t>ナガノ</t>
    </rPh>
    <rPh sb="2" eb="3">
      <t>ケン</t>
    </rPh>
    <phoneticPr fontId="4"/>
  </si>
  <si>
    <t>確認申請書（工作物）＜別紙＞</t>
    <rPh sb="0" eb="2">
      <t>カクニン</t>
    </rPh>
    <rPh sb="2" eb="5">
      <t>シンセイショ</t>
    </rPh>
    <rPh sb="6" eb="9">
      <t>コウサクブツ</t>
    </rPh>
    <rPh sb="11" eb="13">
      <t>ベッシ</t>
    </rPh>
    <phoneticPr fontId="4"/>
  </si>
  <si>
    <t>別紙</t>
    <rPh sb="0" eb="2">
      <t>ベッシ</t>
    </rPh>
    <phoneticPr fontId="4"/>
  </si>
  <si>
    <t>別紙</t>
    <rPh sb="0" eb="2">
      <t>ベッシ</t>
    </rPh>
    <phoneticPr fontId="2"/>
  </si>
  <si>
    <t>別紙</t>
    <rPh sb="0" eb="2">
      <t>ベッシ</t>
    </rPh>
    <phoneticPr fontId="2"/>
  </si>
  <si>
    <t>【ｲ．建築基準法第6条の3第1項ただし書又は同法第18条第5項ただし書の規定による審査の特例の適用の有無】</t>
    <rPh sb="19" eb="20">
      <t>ガ</t>
    </rPh>
    <rPh sb="20" eb="21">
      <t>マタ</t>
    </rPh>
    <rPh sb="22" eb="23">
      <t>ドウ</t>
    </rPh>
    <rPh sb="23" eb="24">
      <t>ホウ</t>
    </rPh>
    <rPh sb="24" eb="25">
      <t>ダイ</t>
    </rPh>
    <rPh sb="27" eb="28">
      <t>ジョウ</t>
    </rPh>
    <rPh sb="28" eb="29">
      <t>ダイ</t>
    </rPh>
    <rPh sb="30" eb="31">
      <t>コウ</t>
    </rPh>
    <rPh sb="34" eb="35">
      <t>ガ</t>
    </rPh>
    <rPh sb="36" eb="38">
      <t>キテイ</t>
    </rPh>
    <rPh sb="41" eb="43">
      <t>シンサ</t>
    </rPh>
    <rPh sb="44" eb="46">
      <t>トクレイ</t>
    </rPh>
    <phoneticPr fontId="2"/>
  </si>
  <si>
    <t>【ｲ．建築基準法第６条の３第１項ただし書又は同法第１８条第５項ただし書の規定による審査の特例の適用の有無】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ドウ</t>
    </rPh>
    <rPh sb="23" eb="24">
      <t>ホウ</t>
    </rPh>
    <rPh sb="24" eb="25">
      <t>ダイ</t>
    </rPh>
    <rPh sb="27" eb="28">
      <t>ジョウ</t>
    </rPh>
    <rPh sb="28" eb="29">
      <t>ダイ</t>
    </rPh>
    <rPh sb="30" eb="31">
      <t>コウ</t>
    </rPh>
    <rPh sb="34" eb="35">
      <t>ショ</t>
    </rPh>
    <rPh sb="36" eb="38">
      <t>キテイ</t>
    </rPh>
    <rPh sb="44" eb="46">
      <t>トクレイ</t>
    </rPh>
    <rPh sb="47" eb="49">
      <t>テキヨウ</t>
    </rPh>
    <rPh sb="50" eb="52">
      <t>ウム</t>
    </rPh>
    <phoneticPr fontId="4"/>
  </si>
  <si>
    <t>建築基準法第６条の３第１項ただし書又は同法第１８条第５項ただし書の規定による審査の特例の適用の有無]</t>
    <rPh sb="19" eb="20">
      <t>ドウ</t>
    </rPh>
    <phoneticPr fontId="2"/>
  </si>
  <si>
    <t>建築基準法第６条の３第１項ただし書又は同法第１８条第５項ただし書の規定による審査の特例の適用の有無]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ドウ</t>
    </rPh>
    <rPh sb="20" eb="21">
      <t>ホウ</t>
    </rPh>
    <rPh sb="21" eb="22">
      <t>ダイ</t>
    </rPh>
    <rPh sb="24" eb="25">
      <t>ジョウ</t>
    </rPh>
    <rPh sb="25" eb="26">
      <t>ダイ</t>
    </rPh>
    <rPh sb="27" eb="28">
      <t>コウ</t>
    </rPh>
    <rPh sb="31" eb="32">
      <t>ショ</t>
    </rPh>
    <rPh sb="33" eb="35">
      <t>キテイ</t>
    </rPh>
    <rPh sb="41" eb="43">
      <t>トクレイ</t>
    </rPh>
    <rPh sb="44" eb="46">
      <t>テキヨウ</t>
    </rPh>
    <rPh sb="47" eb="49">
      <t>ウム</t>
    </rPh>
    <phoneticPr fontId="4"/>
  </si>
  <si>
    <t>建築基準法第６条の３第１項ただし書又は同法第１８条第５項ただし書の規定による審査の特例の適用の有無]</t>
    <rPh sb="19" eb="20">
      <t>ドウ</t>
    </rPh>
    <phoneticPr fontId="2"/>
  </si>
  <si>
    <t>18．建築基準法施行令第43条第１項及び第46条第４項等に係る経過措置の適用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</si>
  <si>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【ｲ．適用の有無】</t>
    <rPh sb="3" eb="5">
      <t>テキヨウ</t>
    </rPh>
    <rPh sb="6" eb="8">
      <t>ウム</t>
    </rPh>
    <phoneticPr fontId="2"/>
  </si>
  <si>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2"/>
  </si>
  <si>
    <t>19．その他必要な事項　]</t>
    <rPh sb="5" eb="6">
      <t>タ</t>
    </rPh>
    <rPh sb="6" eb="8">
      <t>ヒツヨウ</t>
    </rPh>
    <rPh sb="9" eb="11">
      <t>ジコウ</t>
    </rPh>
    <phoneticPr fontId="4"/>
  </si>
  <si>
    <t>20．備考　]</t>
    <rPh sb="3" eb="5">
      <t>ビコウ</t>
    </rPh>
    <phoneticPr fontId="4"/>
  </si>
  <si>
    <t>２１．　その他必要な事項　]</t>
    <rPh sb="6" eb="7">
      <t>タ</t>
    </rPh>
    <rPh sb="7" eb="9">
      <t>ヒツヨウ</t>
    </rPh>
    <rPh sb="10" eb="12">
      <t>ジコウ</t>
    </rPh>
    <phoneticPr fontId="4"/>
  </si>
  <si>
    <t>２０．　建築基準法施行令第43条第１項及び第46条第４項等に係る経過措置の適用　]</t>
    <rPh sb="4" eb="6">
      <t>ケンチク</t>
    </rPh>
    <rPh sb="6" eb="9">
      <t>キジュンホウ</t>
    </rPh>
    <rPh sb="9" eb="12">
      <t>シコウレイ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4"/>
  </si>
  <si>
    <t>[ｲ．　適用の有無]</t>
    <rPh sb="4" eb="6">
      <t>テキヨウ</t>
    </rPh>
    <rPh sb="7" eb="9">
      <t>ウム</t>
    </rPh>
    <phoneticPr fontId="4"/>
  </si>
  <si>
    <t>建築基準法施行令第43条第１項及び第46条第４項</t>
    <phoneticPr fontId="2"/>
  </si>
  <si>
    <t>建築物エネルギー消費性能確保計画の提出</t>
    <rPh sb="0" eb="3">
      <t>ケンチクブツ</t>
    </rPh>
    <rPh sb="8" eb="10">
      <t>ショウヒ</t>
    </rPh>
    <rPh sb="10" eb="12">
      <t>セイノウ</t>
    </rPh>
    <rPh sb="12" eb="14">
      <t>カクホ</t>
    </rPh>
    <rPh sb="14" eb="16">
      <t>ケイカク</t>
    </rPh>
    <rPh sb="17" eb="19">
      <t>テイシュツ</t>
    </rPh>
    <phoneticPr fontId="4"/>
  </si>
  <si>
    <t>　また、提出不要の場合には、建築物のエネルギー消費性能の向上等に関する法律施行規則</t>
    <phoneticPr fontId="2"/>
  </si>
  <si>
    <t>第２条第１項各号に掲げる特定建築行為のうち該当するものの号番号（同項第１号に該当する場合にあっては、</t>
    <phoneticPr fontId="2"/>
  </si>
  <si>
    <t>号番号及び同号イ又はロのうち該当するもの（気候風土適応住宅に該当する場合にあっては、その旨を含む。））</t>
    <phoneticPr fontId="2"/>
  </si>
  <si>
    <t>を記入する等、提出が不要である理由を記入してください。特に必要がある場合には、各階平面図等の図書により</t>
    <phoneticPr fontId="2"/>
  </si>
  <si>
    <t>その根拠を明らかにしてください。なお、建築に係る部分の床面積が10平方メートル以下である場合、建築基準法</t>
    <phoneticPr fontId="2"/>
  </si>
  <si>
    <t>第６条の４第１項第３号に掲げる建築物の建築である場合その他の提出が不要であることが明らかな場合は、</t>
    <phoneticPr fontId="2"/>
  </si>
  <si>
    <t>記入する必要はありません。</t>
  </si>
  <si>
    <t>【ﾊ．建築基準法第6条の4第1項の規定による確認の特例の適用の有無】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</si>
  <si>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【ﾆ．建築基準法施行令第10条各号に掲げる建築物の区分】</t>
    <phoneticPr fontId="2"/>
  </si>
  <si>
    <t>【ﾎ．認定型式の認定番号】</t>
    <rPh sb="8" eb="10">
      <t>ニンテイ</t>
    </rPh>
    <rPh sb="10" eb="12">
      <t>バンゴウ</t>
    </rPh>
    <phoneticPr fontId="4"/>
  </si>
  <si>
    <t>【ﾍ．適合する一連の規定の区分】</t>
    <rPh sb="3" eb="5">
      <t>テキゴウ</t>
    </rPh>
    <rPh sb="7" eb="9">
      <t>イチレン</t>
    </rPh>
    <rPh sb="10" eb="12">
      <t>キテイ</t>
    </rPh>
    <rPh sb="13" eb="15">
      <t>クブン</t>
    </rPh>
    <phoneticPr fontId="2"/>
  </si>
  <si>
    <t>【ﾄ．認定型式部材等認証番号】</t>
    <rPh sb="10" eb="12">
      <t>ニンショウ</t>
    </rPh>
    <phoneticPr fontId="2"/>
  </si>
  <si>
    <t>【ﾛ. 適用があるときは、特例の区分】</t>
    <phoneticPr fontId="2"/>
  </si>
  <si>
    <r>
      <t>（構造設計を行った構造設計一級建築士又は構造関係規定に適合することを確認した構造</t>
    </r>
    <r>
      <rPr>
        <sz val="10"/>
        <color rgb="FF333333"/>
        <rFont val="MS UI Gothic"/>
        <family val="3"/>
        <charset val="128"/>
      </rPr>
      <t>設計一級建築士）</t>
    </r>
    <phoneticPr fontId="2"/>
  </si>
  <si>
    <t>(1)氏名</t>
    <rPh sb="3" eb="5">
      <t>シメイ</t>
    </rPh>
    <phoneticPr fontId="2"/>
  </si>
  <si>
    <t>(2)資格　構造設計一級建築士交付第</t>
    <rPh sb="3" eb="5">
      <t>シカク</t>
    </rPh>
    <rPh sb="6" eb="8">
      <t>コウゾウ</t>
    </rPh>
    <rPh sb="8" eb="10">
      <t>セッケイ</t>
    </rPh>
    <rPh sb="10" eb="15">
      <t>イッキュウケンチクシ</t>
    </rPh>
    <rPh sb="15" eb="17">
      <t>コウフ</t>
    </rPh>
    <rPh sb="17" eb="18">
      <t>ダイ</t>
    </rPh>
    <phoneticPr fontId="2"/>
  </si>
  <si>
    <t>第4面</t>
    <phoneticPr fontId="2"/>
  </si>
  <si>
    <t>27)</t>
    <phoneticPr fontId="4"/>
  </si>
  <si>
    <t>18欄の「イ」は、建築士法第20条の２第２項に規定する構造関係規定に係る経過措置の適用を受ける場合は、</t>
    <phoneticPr fontId="2"/>
  </si>
  <si>
    <t>「有」に「レ」マークを入れてください。同項に規定する構造関係規定に係る経過措置の適用を受けない場合は、</t>
    <phoneticPr fontId="2"/>
  </si>
  <si>
    <t>「無」に「レ」マークを入れてください。なお、申請に係る建築物が複数ある場合で、そのうち一部の建築物のみ</t>
    <phoneticPr fontId="2"/>
  </si>
  <si>
    <t>が建築士法第20条の２第２項に規定する構造関係規定に係る経過措置の適用を受ける場合は、</t>
    <phoneticPr fontId="2"/>
  </si>
  <si>
    <t>「有」に「レ」マークを入れた上で、20欄に当該建築物の番号（第四面の１欄の番号をいう。）を記入してください。</t>
    <phoneticPr fontId="2"/>
  </si>
  <si>
    <t>18欄の「ロ」は、建築基準法施行令第43条第１項及び第46条第４項に係る経過措置の適用を受ける場合は、</t>
    <phoneticPr fontId="2"/>
  </si>
  <si>
    <t>「建築基準法施行令第43条第１項及び第46条第４項」に「レ」マークを入れてください。</t>
    <phoneticPr fontId="2"/>
  </si>
  <si>
    <t>建築士法第20条の２第２項に規定する構造関係規定のうち建築基準法施行令第43条第１項及び</t>
    <phoneticPr fontId="2"/>
  </si>
  <si>
    <t>第46条第４項以外の規定に係る経過措置の適用を受ける場合は、「その他」に「レ」マークを入れてください。</t>
    <phoneticPr fontId="2"/>
  </si>
  <si>
    <t>11欄の「イ」、「ロ」及び「ハ」は、該当するチェックボックスに「レ」マークを入れてください。</t>
    <phoneticPr fontId="4"/>
  </si>
  <si>
    <t>11欄の｢ニ｣は、建築基準法第６条の４第１項の規定による確認の特例の適用がある場合に、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</si>
  <si>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11欄の｢ホ｣は、建築基準法施行令第１０条第１号又は第２号に掲げる建築物に該当する場合にのみ記入して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</si>
  <si>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ください。また、11欄の「ヘ」は、同条第１号に掲げる建築物に該当する場合に、該当するチェックボックスに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</si>
  <si>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11欄の｢ト｣は、建築基準法第６８条の２０第１項に掲げる認証型式部材等に該当する場合にのみ記入して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</si>
  <si>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10欄の概要、11欄の｢ホ｣（屎尿浄化槽又は合併処理浄化槽並びに給水タンク又は貯水タンクで屋上又は</t>
    <phoneticPr fontId="2"/>
  </si>
  <si>
    <t>ついて、同条第２号に該当する認証型式部材等の場合にあっては11欄の「ホ」（当該認証形式部材等に係る</t>
    <phoneticPr fontId="2"/>
  </si>
  <si>
    <t>する認証型式部材等の場合にあっては10欄の概要及び11欄の「ホ」（当該認証型式部材当に係るものに限る。）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</si>
  <si>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１８．建築基準法施行令第43条第１項及び第46条第４項等に係る経過措置の適用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</si>
  <si>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1９．　その他必要な事項　]</t>
    <rPh sb="6" eb="7">
      <t>タ</t>
    </rPh>
    <rPh sb="7" eb="9">
      <t>ヒツヨウ</t>
    </rPh>
    <rPh sb="10" eb="12">
      <t>ジコウ</t>
    </rPh>
    <phoneticPr fontId="4"/>
  </si>
  <si>
    <t>２０．　備考　]</t>
    <rPh sb="4" eb="6">
      <t>ビコウ</t>
    </rPh>
    <phoneticPr fontId="4"/>
  </si>
  <si>
    <t>[ﾊ．</t>
    <phoneticPr fontId="2"/>
  </si>
  <si>
    <t>[ﾄ．</t>
    <phoneticPr fontId="4"/>
  </si>
  <si>
    <t>28)</t>
    <phoneticPr fontId="4"/>
  </si>
  <si>
    <t>29)</t>
    <phoneticPr fontId="2"/>
  </si>
  <si>
    <t>【ﾛ．適用があるときは、その区分】</t>
    <rPh sb="3" eb="5">
      <t>テキヨウ</t>
    </rPh>
    <rPh sb="14" eb="16">
      <t>クブン</t>
    </rPh>
    <phoneticPr fontId="2"/>
  </si>
  <si>
    <t>［ﾛ. 適用があるときは、特例の区分］</t>
    <phoneticPr fontId="2"/>
  </si>
  <si>
    <t>［ｲ．適用の有無］</t>
    <rPh sb="3" eb="5">
      <t>テキヨウ</t>
    </rPh>
    <rPh sb="6" eb="8">
      <t>ウム</t>
    </rPh>
    <phoneticPr fontId="2"/>
  </si>
  <si>
    <t>［ﾛ．適用があるときは、その区分］</t>
    <rPh sb="3" eb="5">
      <t>テキヨウ</t>
    </rPh>
    <rPh sb="14" eb="16">
      <t>クブン</t>
    </rPh>
    <phoneticPr fontId="2"/>
  </si>
  <si>
    <t>経過措置適用有無</t>
    <rPh sb="0" eb="2">
      <t>ケイカ</t>
    </rPh>
    <rPh sb="2" eb="4">
      <t>ソチ</t>
    </rPh>
    <rPh sb="4" eb="6">
      <t>テキヨウ</t>
    </rPh>
    <rPh sb="6" eb="8">
      <t>ウム</t>
    </rPh>
    <phoneticPr fontId="2"/>
  </si>
  <si>
    <t>経過措置適用区分</t>
    <rPh sb="0" eb="2">
      <t>ケイカ</t>
    </rPh>
    <rPh sb="2" eb="4">
      <t>ソチ</t>
    </rPh>
    <rPh sb="4" eb="6">
      <t>テキヨウ</t>
    </rPh>
    <rPh sb="6" eb="8">
      <t>クブン</t>
    </rPh>
    <phoneticPr fontId="2"/>
  </si>
  <si>
    <t>省エネ適判_提出不要_選択項目</t>
  </si>
  <si>
    <t>確認特例_適用時区分1</t>
  </si>
  <si>
    <t>確認特例_適用時区分2</t>
    <phoneticPr fontId="2"/>
  </si>
  <si>
    <t>確認特例_適用時区分2_建築士氏名</t>
  </si>
  <si>
    <t>確認特例_適用時区分2_資格交付番号</t>
  </si>
  <si>
    <t>【ﾊ．建築基準法第６条の４第１項の規定による確認の特例の適用の有無】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</si>
  <si>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【ﾆ．建築基準法施行令第１０条各号に掲げる建築物の区分】</t>
    <phoneticPr fontId="2"/>
  </si>
  <si>
    <t>【ﾎ．認定型式の認定番号】</t>
    <rPh sb="8" eb="10">
      <t>ニンテイ</t>
    </rPh>
    <phoneticPr fontId="4"/>
  </si>
  <si>
    <t>計画の変更申請の際は、２０欄に第三面に係る部分の変更の概要について記入してください。</t>
    <phoneticPr fontId="2"/>
  </si>
  <si>
    <t>ここに書き表せない事項で特に確認を受けようとする事項は、１９欄又は別紙に記載して添えてください。</t>
    <phoneticPr fontId="2"/>
  </si>
  <si>
    <t>の適用を受けない規定並びに当該規定に適合しないこととなった時期及び理由を１９欄又は別紙に記載して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</si>
  <si>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別紙（昇降機の概要）</t>
    <rPh sb="0" eb="2">
      <t>ベッシ</t>
    </rPh>
    <rPh sb="3" eb="6">
      <t>ショウコウキ</t>
    </rPh>
    <rPh sb="7" eb="9">
      <t>ガイヨウ</t>
    </rPh>
    <phoneticPr fontId="4"/>
  </si>
  <si>
    <t>確認申請書別紙（昇降機の概要）　印刷画面</t>
    <rPh sb="0" eb="2">
      <t>カクニン</t>
    </rPh>
    <rPh sb="5" eb="7">
      <t>ベッシ</t>
    </rPh>
    <rPh sb="8" eb="11">
      <t>ショウコウキ</t>
    </rPh>
    <rPh sb="12" eb="14">
      <t>ガイヨウ</t>
    </rPh>
    <rPh sb="16" eb="18">
      <t>インサツ</t>
    </rPh>
    <rPh sb="18" eb="20">
      <t>ガメン</t>
    </rPh>
    <phoneticPr fontId="4"/>
  </si>
  <si>
    <t>昇降機の概要　]</t>
    <rPh sb="0" eb="3">
      <t>ショウコウキ</t>
    </rPh>
    <rPh sb="4" eb="6">
      <t>ガイヨウ</t>
    </rPh>
    <phoneticPr fontId="4"/>
  </si>
  <si>
    <t>[ｲ．　種別]</t>
    <rPh sb="4" eb="6">
      <t>シュベツ</t>
    </rPh>
    <phoneticPr fontId="4"/>
  </si>
  <si>
    <t>[ﾛ．　用途]</t>
    <rPh sb="4" eb="6">
      <t>ヨウト</t>
    </rPh>
    <phoneticPr fontId="4"/>
  </si>
  <si>
    <t>[ﾊ．　積載荷重]</t>
    <rPh sb="4" eb="6">
      <t>セキサイ</t>
    </rPh>
    <rPh sb="6" eb="8">
      <t>カジュウ</t>
    </rPh>
    <phoneticPr fontId="4"/>
  </si>
  <si>
    <t>[ﾆ．　最大定員]</t>
    <rPh sb="4" eb="6">
      <t>サイダイ</t>
    </rPh>
    <rPh sb="6" eb="8">
      <t>テイイン</t>
    </rPh>
    <phoneticPr fontId="4"/>
  </si>
  <si>
    <t>[ﾎ．　定格速度]</t>
    <rPh sb="4" eb="6">
      <t>テイカク</t>
    </rPh>
    <rPh sb="6" eb="8">
      <t>ソクド</t>
    </rPh>
    <phoneticPr fontId="4"/>
  </si>
  <si>
    <t>番号１</t>
    <rPh sb="0" eb="2">
      <t>バンゴウ</t>
    </rPh>
    <phoneticPr fontId="2"/>
  </si>
  <si>
    <t>［　昇降機の概要　]</t>
    <rPh sb="2" eb="5">
      <t>ショウコウキ</t>
    </rPh>
    <rPh sb="6" eb="8">
      <t>ガイヨウ</t>
    </rPh>
    <phoneticPr fontId="4"/>
  </si>
  <si>
    <t>昇降機の概要</t>
    <rPh sb="0" eb="3">
      <t>ショウコウキ</t>
    </rPh>
    <rPh sb="4" eb="6">
      <t>ガイヨウ</t>
    </rPh>
    <phoneticPr fontId="4"/>
  </si>
  <si>
    <t>エレベーター</t>
    <phoneticPr fontId="4"/>
  </si>
  <si>
    <t>ホームエレベーター</t>
    <phoneticPr fontId="4"/>
  </si>
  <si>
    <t>乗用</t>
    <rPh sb="0" eb="2">
      <t>ジョウヨウ</t>
    </rPh>
    <phoneticPr fontId="4"/>
  </si>
  <si>
    <t>寝台</t>
    <rPh sb="0" eb="2">
      <t>シンダイ</t>
    </rPh>
    <phoneticPr fontId="4"/>
  </si>
  <si>
    <t>手入力欄</t>
    <rPh sb="0" eb="1">
      <t>テ</t>
    </rPh>
    <rPh sb="1" eb="3">
      <t>ニュウリョク</t>
    </rPh>
    <rPh sb="3" eb="4">
      <t>ラン</t>
    </rPh>
    <phoneticPr fontId="4"/>
  </si>
  <si>
    <t>（番号　1　）</t>
    <rPh sb="1" eb="3">
      <t>バンゴウ</t>
    </rPh>
    <phoneticPr fontId="2"/>
  </si>
  <si>
    <t>番号２</t>
    <rPh sb="0" eb="2">
      <t>バンゴウ</t>
    </rPh>
    <phoneticPr fontId="2"/>
  </si>
  <si>
    <t>確認申請書等入力</t>
    <rPh sb="5" eb="6">
      <t>トウ</t>
    </rPh>
    <phoneticPr fontId="2"/>
  </si>
  <si>
    <t>N</t>
    <phoneticPr fontId="2"/>
  </si>
  <si>
    <t>人</t>
    <rPh sb="0" eb="1">
      <t>ヒト</t>
    </rPh>
    <phoneticPr fontId="2"/>
  </si>
  <si>
    <t>ｍ/分</t>
    <rPh sb="2" eb="3">
      <t>フン</t>
    </rPh>
    <phoneticPr fontId="2"/>
  </si>
  <si>
    <t>Ｎ</t>
    <phoneticPr fontId="2"/>
  </si>
  <si>
    <t>m/分</t>
    <rPh sb="2" eb="3">
      <t>フン</t>
    </rPh>
    <phoneticPr fontId="2"/>
  </si>
  <si>
    <t>　　へには認証番号を記載してください</t>
    <phoneticPr fontId="2"/>
  </si>
  <si>
    <t>第二条1項一号イ</t>
    <phoneticPr fontId="4"/>
  </si>
  <si>
    <t>第二条1項一号ロ</t>
    <phoneticPr fontId="4"/>
  </si>
  <si>
    <t>第二条1項二号</t>
    <phoneticPr fontId="4"/>
  </si>
  <si>
    <t>第二条1項三号</t>
    <phoneticPr fontId="4"/>
  </si>
  <si>
    <t>その他（入力してください）</t>
    <phoneticPr fontId="4"/>
  </si>
  <si>
    <t>工作物（昇降機）</t>
    <rPh sb="4" eb="7">
      <t>ショウコウキ</t>
    </rPh>
    <phoneticPr fontId="2"/>
  </si>
  <si>
    <t>2025年</t>
    <rPh sb="4" eb="5">
      <t>ネン</t>
    </rPh>
    <phoneticPr fontId="2"/>
  </si>
  <si>
    <t>第2面</t>
    <rPh sb="0" eb="1">
      <t>ダイ</t>
    </rPh>
    <rPh sb="2" eb="3">
      <t>メン</t>
    </rPh>
    <phoneticPr fontId="2"/>
  </si>
  <si>
    <t>【8．建築物エネルギー消費性能確保計画の提出】の提出不要にプルダウンで選べる項目追加。</t>
    <rPh sb="24" eb="26">
      <t>テイシュツ</t>
    </rPh>
    <rPh sb="26" eb="28">
      <t>フヨウ</t>
    </rPh>
    <rPh sb="35" eb="36">
      <t>エラ</t>
    </rPh>
    <rPh sb="38" eb="40">
      <t>コウモク</t>
    </rPh>
    <phoneticPr fontId="2"/>
  </si>
  <si>
    <t>第3面</t>
    <rPh sb="0" eb="1">
      <t>ダイ</t>
    </rPh>
    <rPh sb="2" eb="3">
      <t>メン</t>
    </rPh>
    <phoneticPr fontId="2"/>
  </si>
  <si>
    <t>【19．その他必要な事項】の右側に昇降機の概要を追加</t>
    <rPh sb="14" eb="16">
      <t>ミギガワ</t>
    </rPh>
    <rPh sb="17" eb="20">
      <t>ショウコウキ</t>
    </rPh>
    <rPh sb="21" eb="23">
      <t>ガイヨウ</t>
    </rPh>
    <rPh sb="24" eb="26">
      <t>ツイカ</t>
    </rPh>
    <phoneticPr fontId="2"/>
  </si>
  <si>
    <t>昇降機の概要を印刷できるシートの追加</t>
    <rPh sb="0" eb="3">
      <t>ショウコウキ</t>
    </rPh>
    <rPh sb="4" eb="6">
      <t>ガイヨウ</t>
    </rPh>
    <rPh sb="7" eb="9">
      <t>インサツ</t>
    </rPh>
    <rPh sb="16" eb="18">
      <t>ツイカ</t>
    </rPh>
    <phoneticPr fontId="2"/>
  </si>
  <si>
    <t>【11．確認の特例】のロ追加。</t>
    <phoneticPr fontId="2"/>
  </si>
  <si>
    <t>計画通知の書式一式をチェックすることで表示切替となる機能追加</t>
    <rPh sb="0" eb="2">
      <t>ケイカク</t>
    </rPh>
    <rPh sb="2" eb="4">
      <t>ツウチ</t>
    </rPh>
    <rPh sb="5" eb="7">
      <t>ショシキ</t>
    </rPh>
    <rPh sb="7" eb="9">
      <t>イッシキ</t>
    </rPh>
    <rPh sb="19" eb="21">
      <t>ヒョウジ</t>
    </rPh>
    <rPh sb="21" eb="23">
      <t>キリカエ</t>
    </rPh>
    <rPh sb="26" eb="28">
      <t>キノウ</t>
    </rPh>
    <rPh sb="28" eb="30">
      <t>ツイカ</t>
    </rPh>
    <phoneticPr fontId="2"/>
  </si>
  <si>
    <t>軽微変更報告書を軽微な変更説明書の書式に変更</t>
    <rPh sb="0" eb="2">
      <t>ケイビ</t>
    </rPh>
    <rPh sb="2" eb="4">
      <t>ヘンコウ</t>
    </rPh>
    <rPh sb="4" eb="7">
      <t>ホウコクショ</t>
    </rPh>
    <rPh sb="8" eb="10">
      <t>ケイビ</t>
    </rPh>
    <rPh sb="11" eb="13">
      <t>ヘンコウ</t>
    </rPh>
    <rPh sb="13" eb="16">
      <t>セツメイショ</t>
    </rPh>
    <rPh sb="17" eb="19">
      <t>ショシキ</t>
    </rPh>
    <rPh sb="20" eb="22">
      <t>ヘンコウ</t>
    </rPh>
    <phoneticPr fontId="2"/>
  </si>
  <si>
    <t>記載内容変更訂正届のシートの追加</t>
    <rPh sb="0" eb="9">
      <t>キ</t>
    </rPh>
    <rPh sb="14" eb="16">
      <t>ツイカ</t>
    </rPh>
    <phoneticPr fontId="2"/>
  </si>
  <si>
    <r>
      <t xml:space="preserve"> 計画通知の場合は</t>
    </r>
    <r>
      <rPr>
        <b/>
        <sz val="12"/>
        <color rgb="FFFF0000"/>
        <rFont val="Segoe UI Symbol"/>
        <family val="3"/>
      </rPr>
      <t>✅</t>
    </r>
    <r>
      <rPr>
        <b/>
        <sz val="12"/>
        <color rgb="FFFF0000"/>
        <rFont val="Meiryo UI"/>
        <family val="3"/>
        <charset val="128"/>
      </rPr>
      <t>チェックして下さい</t>
    </r>
    <phoneticPr fontId="2"/>
  </si>
  <si>
    <t>※EVの設置があり一体で申請する場合には右記に入力して下さい</t>
    <rPh sb="4" eb="6">
      <t>セッチ</t>
    </rPh>
    <rPh sb="9" eb="11">
      <t>イッタイ</t>
    </rPh>
    <rPh sb="12" eb="14">
      <t>シンセイ</t>
    </rPh>
    <rPh sb="16" eb="18">
      <t>バアイ</t>
    </rPh>
    <rPh sb="20" eb="21">
      <t>ミギ</t>
    </rPh>
    <phoneticPr fontId="2"/>
  </si>
  <si>
    <t>※EVの概要を記入</t>
    <rPh sb="7" eb="9">
      <t>キニュウ</t>
    </rPh>
    <phoneticPr fontId="2"/>
  </si>
  <si>
    <t>※第二条1項一号イ→仕様基準の場合
　 第二条1項一号ロ→誘導仕様基準の場合
 　第二条1項二号　→設計住宅性能評価を受けた場合
 　第二条1項三号　→長期優良住宅の認定又は長期使用構造等の確認を受けた場合
 　その他には、上記の項目以外で提出不要となる理由を記入してください。
　 例：自動車車庫、自転車駐輪場、倉庫、仮設建築物等</t>
    <rPh sb="15" eb="17">
      <t>バアイ</t>
    </rPh>
    <rPh sb="36" eb="38">
      <t>バアイ</t>
    </rPh>
    <rPh sb="112" eb="114">
      <t>ジョウキ</t>
    </rPh>
    <rPh sb="115" eb="117">
      <t>コウモク</t>
    </rPh>
    <rPh sb="117" eb="119">
      <t>イガイ</t>
    </rPh>
    <rPh sb="120" eb="122">
      <t>テイシュツ</t>
    </rPh>
    <rPh sb="122" eb="124">
      <t>フヨウ</t>
    </rPh>
    <rPh sb="127" eb="129">
      <t>リユウ</t>
    </rPh>
    <rPh sb="130" eb="132">
      <t>キニュウ</t>
    </rPh>
    <rPh sb="142" eb="143">
      <t>レイ</t>
    </rPh>
    <phoneticPr fontId="2"/>
  </si>
  <si>
    <t>様式C－05</t>
    <phoneticPr fontId="4"/>
  </si>
  <si>
    <t>軽微な変更説明書</t>
    <rPh sb="5" eb="7">
      <t>セツメイ</t>
    </rPh>
    <phoneticPr fontId="4"/>
  </si>
  <si>
    <t>（完了検査申請書第３面10.欄、中間検査申請書第３面11.欄 別紙）</t>
    <rPh sb="1" eb="3">
      <t>カンリョウ</t>
    </rPh>
    <rPh sb="3" eb="5">
      <t>ケンサ</t>
    </rPh>
    <rPh sb="5" eb="7">
      <t>シンセイ</t>
    </rPh>
    <rPh sb="7" eb="8">
      <t>ショ</t>
    </rPh>
    <rPh sb="8" eb="9">
      <t>ダイ</t>
    </rPh>
    <rPh sb="10" eb="11">
      <t>メン</t>
    </rPh>
    <rPh sb="14" eb="15">
      <t>ラン</t>
    </rPh>
    <rPh sb="16" eb="18">
      <t>チュウカン</t>
    </rPh>
    <rPh sb="18" eb="20">
      <t>ケンサ</t>
    </rPh>
    <rPh sb="20" eb="22">
      <t>シンセイ</t>
    </rPh>
    <rPh sb="22" eb="23">
      <t>ショ</t>
    </rPh>
    <rPh sb="23" eb="24">
      <t>ダイ</t>
    </rPh>
    <rPh sb="25" eb="26">
      <t>メン</t>
    </rPh>
    <rPh sb="29" eb="30">
      <t>ラン</t>
    </rPh>
    <rPh sb="31" eb="33">
      <t>ベッシ</t>
    </rPh>
    <phoneticPr fontId="4"/>
  </si>
  <si>
    <t>　　規定される軽微な変更がありますので、当該変更の内容を下記の通り説明します。</t>
    <rPh sb="7" eb="9">
      <t>ケイビ</t>
    </rPh>
    <rPh sb="10" eb="12">
      <t>ヘンコウ</t>
    </rPh>
    <phoneticPr fontId="4"/>
  </si>
  <si>
    <t>変更の概要　（建築物省エネ法上の軽微な変更を除きます。軽微な変更に該当する理由も記載してください。）</t>
    <phoneticPr fontId="4"/>
  </si>
  <si>
    <t>（５）</t>
    <phoneticPr fontId="4"/>
  </si>
  <si>
    <t>添付図書・書類のリスト</t>
    <rPh sb="0" eb="2">
      <t>テンプ</t>
    </rPh>
    <rPh sb="5" eb="7">
      <t>ショルイ</t>
    </rPh>
    <phoneticPr fontId="4"/>
  </si>
  <si>
    <t>備考（検査引受後で、番号が確認番号と異なる場合は、引受の年月日・番号）</t>
    <phoneticPr fontId="4"/>
  </si>
  <si>
    <t>※受付印</t>
    <rPh sb="1" eb="4">
      <t>ウケツケイン</t>
    </rPh>
    <phoneticPr fontId="4"/>
  </si>
  <si>
    <t>＊建築主等には、設置者及び築造主を含みます。</t>
    <rPh sb="1" eb="3">
      <t>ケンチク</t>
    </rPh>
    <rPh sb="3" eb="4">
      <t>ヌシ</t>
    </rPh>
    <rPh sb="4" eb="5">
      <t>トウ</t>
    </rPh>
    <rPh sb="8" eb="10">
      <t>セッチ</t>
    </rPh>
    <rPh sb="10" eb="11">
      <t>シャ</t>
    </rPh>
    <rPh sb="11" eb="12">
      <t>オヨ</t>
    </rPh>
    <rPh sb="13" eb="15">
      <t>チクゾウ</t>
    </rPh>
    <rPh sb="15" eb="16">
      <t>ヌシ</t>
    </rPh>
    <rPh sb="17" eb="18">
      <t>フク</t>
    </rPh>
    <phoneticPr fontId="4"/>
  </si>
  <si>
    <t>昇降機概要種別</t>
    <rPh sb="0" eb="3">
      <t>ショウコウキ</t>
    </rPh>
    <rPh sb="3" eb="5">
      <t>ガイヨウ</t>
    </rPh>
    <rPh sb="5" eb="7">
      <t>シュベツ</t>
    </rPh>
    <phoneticPr fontId="2"/>
  </si>
  <si>
    <t>昇降機概要用途</t>
    <rPh sb="0" eb="3">
      <t>ショウコウキ</t>
    </rPh>
    <rPh sb="3" eb="5">
      <t>ガイヨウ</t>
    </rPh>
    <rPh sb="5" eb="7">
      <t>ヨウト</t>
    </rPh>
    <phoneticPr fontId="2"/>
  </si>
  <si>
    <t>昇降機概要積載荷重</t>
    <rPh sb="0" eb="3">
      <t>ショウコウキ</t>
    </rPh>
    <rPh sb="3" eb="5">
      <t>ガイヨウ</t>
    </rPh>
    <rPh sb="5" eb="9">
      <t>セキサイカジュウ</t>
    </rPh>
    <phoneticPr fontId="2"/>
  </si>
  <si>
    <t>昇降機概要定員</t>
    <rPh sb="0" eb="3">
      <t>ショウコウキ</t>
    </rPh>
    <rPh sb="3" eb="5">
      <t>ガイヨウ</t>
    </rPh>
    <rPh sb="5" eb="7">
      <t>テイイン</t>
    </rPh>
    <phoneticPr fontId="2"/>
  </si>
  <si>
    <t>昇降機概要定格速度</t>
    <rPh sb="0" eb="2">
      <t>ショウコウ</t>
    </rPh>
    <rPh sb="3" eb="5">
      <t>テイカク</t>
    </rPh>
    <rPh sb="5" eb="7">
      <t>ソクド</t>
    </rPh>
    <phoneticPr fontId="2"/>
  </si>
  <si>
    <t>昇降機概要その他必要な事項</t>
    <rPh sb="0" eb="3">
      <t>ショウコウキ</t>
    </rPh>
    <rPh sb="3" eb="5">
      <t>ガイヨウ</t>
    </rPh>
    <rPh sb="7" eb="8">
      <t>タ</t>
    </rPh>
    <rPh sb="8" eb="10">
      <t>ヒツヨウ</t>
    </rPh>
    <rPh sb="11" eb="13">
      <t>ジコウ</t>
    </rPh>
    <phoneticPr fontId="2"/>
  </si>
  <si>
    <t>昇降機概要種別2</t>
    <rPh sb="0" eb="3">
      <t>ショウコウキ</t>
    </rPh>
    <rPh sb="3" eb="5">
      <t>ガイヨウ</t>
    </rPh>
    <rPh sb="5" eb="7">
      <t>シュベツ</t>
    </rPh>
    <phoneticPr fontId="2"/>
  </si>
  <si>
    <t>昇降機概要用途2</t>
    <rPh sb="0" eb="3">
      <t>ショウコウキ</t>
    </rPh>
    <rPh sb="3" eb="5">
      <t>ガイヨウ</t>
    </rPh>
    <rPh sb="5" eb="7">
      <t>ヨウト</t>
    </rPh>
    <phoneticPr fontId="2"/>
  </si>
  <si>
    <t>昇降機概要積載荷重2</t>
    <rPh sb="0" eb="3">
      <t>ショウコウキ</t>
    </rPh>
    <rPh sb="3" eb="5">
      <t>ガイヨウ</t>
    </rPh>
    <rPh sb="5" eb="9">
      <t>セキサイカジュウ</t>
    </rPh>
    <phoneticPr fontId="2"/>
  </si>
  <si>
    <t>昇降機概要定員2</t>
    <rPh sb="0" eb="3">
      <t>ショウコウキ</t>
    </rPh>
    <rPh sb="3" eb="5">
      <t>ガイヨウ</t>
    </rPh>
    <rPh sb="5" eb="7">
      <t>テイイン</t>
    </rPh>
    <phoneticPr fontId="2"/>
  </si>
  <si>
    <t>昇降機概要定格速度2</t>
    <rPh sb="0" eb="3">
      <t>ショウコウキ</t>
    </rPh>
    <rPh sb="3" eb="5">
      <t>ガイヨウ</t>
    </rPh>
    <rPh sb="5" eb="7">
      <t>テイカク</t>
    </rPh>
    <rPh sb="7" eb="9">
      <t>ソクド</t>
    </rPh>
    <phoneticPr fontId="2"/>
  </si>
  <si>
    <t>昇降機概要その他必要な事項2</t>
    <rPh sb="0" eb="3">
      <t>ショウコウキ</t>
    </rPh>
    <rPh sb="3" eb="5">
      <t>ガイヨウ</t>
    </rPh>
    <rPh sb="7" eb="8">
      <t>タ</t>
    </rPh>
    <rPh sb="8" eb="10">
      <t>ヒツヨウ</t>
    </rPh>
    <rPh sb="11" eb="13">
      <t>ジコウ</t>
    </rPh>
    <phoneticPr fontId="2"/>
  </si>
  <si>
    <t>(29)</t>
    <phoneticPr fontId="2"/>
  </si>
  <si>
    <t>記載内容変更訂正届</t>
    <rPh sb="0" eb="2">
      <t>キサイ</t>
    </rPh>
    <rPh sb="2" eb="4">
      <t>ナイヨウ</t>
    </rPh>
    <rPh sb="4" eb="6">
      <t>ヘンコウ</t>
    </rPh>
    <rPh sb="6" eb="8">
      <t>テイセイ</t>
    </rPh>
    <rPh sb="8" eb="9">
      <t>トドケ</t>
    </rPh>
    <phoneticPr fontId="4"/>
  </si>
  <si>
    <t>記載内容変更訂正届</t>
    <rPh sb="0" eb="2">
      <t>キサイ</t>
    </rPh>
    <rPh sb="2" eb="4">
      <t>ナイヨウ</t>
    </rPh>
    <rPh sb="4" eb="9">
      <t>ヘンコウテイセイトドケ</t>
    </rPh>
    <phoneticPr fontId="4"/>
  </si>
  <si>
    <t>様式Ｃ－02</t>
    <phoneticPr fontId="4"/>
  </si>
  <si>
    <t>　下記について、株式会社東日本住宅評価センター</t>
    <phoneticPr fontId="4"/>
  </si>
  <si>
    <t>確認検査業務約款第10条第１項の規定により、変更・</t>
    <rPh sb="6" eb="8">
      <t>ヤッカン</t>
    </rPh>
    <rPh sb="12" eb="13">
      <t>ダイ</t>
    </rPh>
    <rPh sb="14" eb="15">
      <t>コウ</t>
    </rPh>
    <rPh sb="22" eb="24">
      <t>ヘンコウ</t>
    </rPh>
    <phoneticPr fontId="4"/>
  </si>
  <si>
    <t>訂正します。</t>
    <phoneticPr fontId="4"/>
  </si>
  <si>
    <t>指定確認検査機関　　　　　　　　　　　　　　　　　　　　　　　　　　　　　　　　　　　　　　　　　　　　　　　　　　　　　　　　　　　　　　　　　　　　　　　　　株式会社東日本住宅評価センター　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7" eb="98">
      <t>サマ</t>
    </rPh>
    <phoneticPr fontId="4"/>
  </si>
  <si>
    <t>　　　　　年　　　月　　　日</t>
    <phoneticPr fontId="4"/>
  </si>
  <si>
    <t>なお、この届出は、次の者にその行為を委任します。</t>
    <rPh sb="5" eb="7">
      <t>トドケデ</t>
    </rPh>
    <rPh sb="9" eb="10">
      <t>ツギ</t>
    </rPh>
    <rPh sb="11" eb="12">
      <t>モノ</t>
    </rPh>
    <rPh sb="15" eb="17">
      <t>コウイ</t>
    </rPh>
    <rPh sb="18" eb="20">
      <t>イニン</t>
    </rPh>
    <phoneticPr fontId="4"/>
  </si>
  <si>
    <t>建築主等の委任を受け、その意思と判断に基づき、当該届け出の提出を行います。</t>
    <rPh sb="0" eb="4">
      <t>ケンチクヌシトウ</t>
    </rPh>
    <rPh sb="5" eb="7">
      <t>イニン</t>
    </rPh>
    <rPh sb="8" eb="9">
      <t>ウ</t>
    </rPh>
    <rPh sb="13" eb="15">
      <t>イシ</t>
    </rPh>
    <rPh sb="16" eb="18">
      <t>ハンダン</t>
    </rPh>
    <rPh sb="19" eb="20">
      <t>モト</t>
    </rPh>
    <rPh sb="23" eb="25">
      <t>トウガイ</t>
    </rPh>
    <rPh sb="25" eb="26">
      <t>トド</t>
    </rPh>
    <rPh sb="27" eb="28">
      <t>デ</t>
    </rPh>
    <rPh sb="29" eb="31">
      <t>テイシュツ</t>
    </rPh>
    <rPh sb="32" eb="33">
      <t>オコナ</t>
    </rPh>
    <phoneticPr fontId="4"/>
  </si>
  <si>
    <t>代理者</t>
    <rPh sb="0" eb="3">
      <t>ダイリシャ</t>
    </rPh>
    <phoneticPr fontId="4"/>
  </si>
  <si>
    <t>会社名</t>
    <rPh sb="0" eb="3">
      <t>カイシャメイ</t>
    </rPh>
    <phoneticPr fontId="4"/>
  </si>
  <si>
    <t>電話番号</t>
    <rPh sb="0" eb="4">
      <t>デンワバンゴウ</t>
    </rPh>
    <phoneticPr fontId="4"/>
  </si>
  <si>
    <t>建築主等氏名　　※</t>
    <rPh sb="0" eb="2">
      <t>ケンチク</t>
    </rPh>
    <rPh sb="2" eb="3">
      <t>ヌシ</t>
    </rPh>
    <rPh sb="3" eb="4">
      <t>トウ</t>
    </rPh>
    <rPh sb="4" eb="6">
      <t>シメイ</t>
    </rPh>
    <phoneticPr fontId="4"/>
  </si>
  <si>
    <t>変更・訂正の内容</t>
    <rPh sb="0" eb="2">
      <t>ヘンコウ</t>
    </rPh>
    <rPh sb="3" eb="5">
      <t>テイセイ</t>
    </rPh>
    <rPh sb="6" eb="8">
      <t>ナイヨウ</t>
    </rPh>
    <phoneticPr fontId="4"/>
  </si>
  <si>
    <t>建築主等には、設置者及び築造主を含みます。</t>
    <rPh sb="0" eb="2">
      <t>ケンチク</t>
    </rPh>
    <rPh sb="2" eb="3">
      <t>ヌシ</t>
    </rPh>
    <rPh sb="3" eb="4">
      <t>トウ</t>
    </rPh>
    <rPh sb="7" eb="9">
      <t>セッチ</t>
    </rPh>
    <rPh sb="9" eb="10">
      <t>シャ</t>
    </rPh>
    <rPh sb="10" eb="11">
      <t>オヨ</t>
    </rPh>
    <rPh sb="12" eb="14">
      <t>チクゾウ</t>
    </rPh>
    <rPh sb="14" eb="15">
      <t>ヌシ</t>
    </rPh>
    <rPh sb="16" eb="17">
      <t>フク</t>
    </rPh>
    <phoneticPr fontId="4"/>
  </si>
  <si>
    <t>確認申請時、検査申請時と異なる代理者が当該届出を提出する場合には代理者欄に記載をお願い致します。</t>
    <rPh sb="6" eb="11">
      <t>ケンサシンセイジ</t>
    </rPh>
    <rPh sb="19" eb="21">
      <t>トウガイ</t>
    </rPh>
    <rPh sb="21" eb="23">
      <t>トドケデ</t>
    </rPh>
    <rPh sb="24" eb="26">
      <t>テイシュツ</t>
    </rPh>
    <rPh sb="28" eb="30">
      <t>バアイ</t>
    </rPh>
    <phoneticPr fontId="4"/>
  </si>
  <si>
    <t>対象となる図書・書類の写しを添付してください。</t>
    <rPh sb="0" eb="2">
      <t>タイショウ</t>
    </rPh>
    <rPh sb="5" eb="7">
      <t>トショ</t>
    </rPh>
    <rPh sb="8" eb="10">
      <t>ショルイ</t>
    </rPh>
    <rPh sb="11" eb="12">
      <t>ウツ</t>
    </rPh>
    <rPh sb="14" eb="16">
      <t>テンプ</t>
    </rPh>
    <phoneticPr fontId="4"/>
  </si>
  <si>
    <t>一の確認番号に係る内容について記載してください。</t>
    <rPh sb="0" eb="1">
      <t>１</t>
    </rPh>
    <rPh sb="2" eb="4">
      <t>カクニン</t>
    </rPh>
    <rPh sb="4" eb="6">
      <t>バンゴウ</t>
    </rPh>
    <rPh sb="7" eb="8">
      <t>カカ</t>
    </rPh>
    <rPh sb="9" eb="11">
      <t>ナイヨウ</t>
    </rPh>
    <rPh sb="15" eb="17">
      <t>キサイ</t>
    </rPh>
    <phoneticPr fontId="4"/>
  </si>
  <si>
    <t>設　計　者　 　氏 名</t>
    <rPh sb="0" eb="1">
      <t>セツ</t>
    </rPh>
    <rPh sb="2" eb="3">
      <t>ケイ</t>
    </rPh>
    <rPh sb="4" eb="5">
      <t>シャ</t>
    </rPh>
    <rPh sb="8" eb="9">
      <t>シ</t>
    </rPh>
    <rPh sb="10" eb="11">
      <t>メイ</t>
    </rPh>
    <phoneticPr fontId="4"/>
  </si>
  <si>
    <r>
      <t>検査申請書　添付写真：</t>
    </r>
    <r>
      <rPr>
        <sz val="10"/>
        <rFont val="Meiryo UI"/>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</si>
  <si>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　　　下記について、確認済証又は中間検査合格証の交付を受けた日以降に建築基準法施行規則第３条の２に</t>
    <rPh sb="10" eb="12">
      <t>カクニン</t>
    </rPh>
    <rPh sb="12" eb="13">
      <t>スミ</t>
    </rPh>
    <rPh sb="13" eb="14">
      <t>ショウ</t>
    </rPh>
    <rPh sb="14" eb="15">
      <t>マタ</t>
    </rPh>
    <rPh sb="16" eb="18">
      <t>チュウカン</t>
    </rPh>
    <rPh sb="18" eb="20">
      <t>ケンサ</t>
    </rPh>
    <rPh sb="20" eb="22">
      <t>ゴウカク</t>
    </rPh>
    <rPh sb="22" eb="23">
      <t>ショウ</t>
    </rPh>
    <rPh sb="24" eb="26">
      <t>コウフ</t>
    </rPh>
    <rPh sb="27" eb="28">
      <t>ウ</t>
    </rPh>
    <rPh sb="30" eb="31">
      <t>ヒ</t>
    </rPh>
    <rPh sb="31" eb="33">
      <t>イコウ</t>
    </rPh>
    <phoneticPr fontId="4"/>
  </si>
  <si>
    <t>業務種類区別</t>
    <rPh sb="0" eb="2">
      <t>ギョウム</t>
    </rPh>
    <rPh sb="2" eb="4">
      <t>シュルイ</t>
    </rPh>
    <rPh sb="4" eb="6">
      <t>クベツ</t>
    </rPh>
    <phoneticPr fontId="2"/>
  </si>
  <si>
    <r>
      <t>（構造設計を行った構造設計一級建築士又は構造関係規定に適合することを確認した構造</t>
    </r>
    <r>
      <rPr>
        <sz val="10"/>
        <color rgb="FF333333"/>
        <rFont val="ＭＳ Ｐ明朝"/>
        <family val="1"/>
        <charset val="128"/>
      </rPr>
      <t>設計一級建築士）</t>
    </r>
    <phoneticPr fontId="2"/>
  </si>
  <si>
    <r>
      <t>確認申請書（建築物）</t>
    </r>
    <r>
      <rPr>
        <sz val="14"/>
        <color indexed="63"/>
        <rFont val="ＭＳ Ｐ明朝"/>
        <family val="1"/>
        <charset val="128"/>
      </rPr>
      <t>印刷画面</t>
    </r>
    <rPh sb="0" eb="2">
      <t>カクニン</t>
    </rPh>
    <rPh sb="6" eb="8">
      <t>ケンチク</t>
    </rPh>
    <rPh sb="8" eb="9">
      <t>ブツ</t>
    </rPh>
    <rPh sb="10" eb="12">
      <t>インサツ</t>
    </rPh>
    <rPh sb="12" eb="14">
      <t>ガメン</t>
    </rPh>
    <phoneticPr fontId="4"/>
  </si>
  <si>
    <r>
      <t xml:space="preserve">ハ．用途
</t>
    </r>
    <r>
      <rPr>
        <sz val="9"/>
        <color theme="1"/>
        <rFont val="ＭＳ Ｐ明朝"/>
        <family val="1"/>
        <charset val="128"/>
      </rPr>
      <t>（注意欄に記載の記号を
　記入してください）</t>
    </r>
    <rPh sb="2" eb="4">
      <t>ヨウト</t>
    </rPh>
    <rPh sb="13" eb="15">
      <t>キゴウ</t>
    </rPh>
    <phoneticPr fontId="4"/>
  </si>
  <si>
    <r>
      <t xml:space="preserve">ニ．工事部分の構造
</t>
    </r>
    <r>
      <rPr>
        <sz val="9"/>
        <color theme="1"/>
        <rFont val="ＭＳ Ｐ明朝"/>
        <family val="1"/>
        <charset val="128"/>
      </rPr>
      <t>（注意欄に記載の記号を
　記入してください）</t>
    </r>
    <rPh sb="18" eb="20">
      <t>キゴウ</t>
    </rPh>
    <phoneticPr fontId="4"/>
  </si>
  <si>
    <r>
      <t xml:space="preserve">ト．用途ごとの工事部
　　分の床面積
</t>
    </r>
    <r>
      <rPr>
        <sz val="9"/>
        <color theme="1"/>
        <rFont val="ＭＳ Ｐ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4"/>
  </si>
  <si>
    <r>
      <t>計画変更確認申請書</t>
    </r>
    <r>
      <rPr>
        <sz val="16"/>
        <color indexed="63"/>
        <rFont val="ＭＳ Ｐ明朝"/>
        <family val="1"/>
        <charset val="128"/>
      </rPr>
      <t>（昇降機）</t>
    </r>
    <rPh sb="0" eb="2">
      <t>ケイカク</t>
    </rPh>
    <rPh sb="2" eb="4">
      <t>ヘンコウ</t>
    </rPh>
    <rPh sb="4" eb="6">
      <t>カクニン</t>
    </rPh>
    <rPh sb="10" eb="13">
      <t>ショウコウキ</t>
    </rPh>
    <phoneticPr fontId="4"/>
  </si>
  <si>
    <r>
      <t>確認申請書　</t>
    </r>
    <r>
      <rPr>
        <sz val="14"/>
        <color indexed="63"/>
        <rFont val="ＭＳ Ｐ明朝"/>
        <family val="1"/>
        <charset val="128"/>
      </rPr>
      <t>（昇降機以外の建築設備）</t>
    </r>
    <rPh sb="0" eb="2">
      <t>カクニン</t>
    </rPh>
    <rPh sb="7" eb="10">
      <t>ショウコウキ</t>
    </rPh>
    <rPh sb="10" eb="12">
      <t>イガイ</t>
    </rPh>
    <rPh sb="13" eb="15">
      <t>ケンチク</t>
    </rPh>
    <rPh sb="15" eb="17">
      <t>セツビ</t>
    </rPh>
    <phoneticPr fontId="4"/>
  </si>
  <si>
    <r>
      <t>計画変更確認申請書</t>
    </r>
    <r>
      <rPr>
        <sz val="12"/>
        <color indexed="63"/>
        <rFont val="ＭＳ Ｐ明朝"/>
        <family val="1"/>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</si>
  <si>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r>
      <t>確認申請書</t>
    </r>
    <r>
      <rPr>
        <sz val="14"/>
        <color indexed="63"/>
        <rFont val="ＭＳ Ｐ明朝"/>
        <family val="1"/>
        <charset val="128"/>
      </rPr>
      <t>（工作物１）</t>
    </r>
    <rPh sb="0" eb="2">
      <t>カクニン</t>
    </rPh>
    <rPh sb="6" eb="8">
      <t>コウサク</t>
    </rPh>
    <rPh sb="8" eb="9">
      <t>ブツ</t>
    </rPh>
    <phoneticPr fontId="4"/>
  </si>
  <si>
    <r>
      <t>確認申請書</t>
    </r>
    <r>
      <rPr>
        <sz val="14"/>
        <color indexed="63"/>
        <rFont val="ＭＳ Ｐ明朝"/>
        <family val="1"/>
        <charset val="128"/>
      </rPr>
      <t>（工作物２）</t>
    </r>
    <rPh sb="0" eb="2">
      <t>カクニン</t>
    </rPh>
    <rPh sb="6" eb="8">
      <t>コウサク</t>
    </rPh>
    <rPh sb="8" eb="9">
      <t>ブツ</t>
    </rPh>
    <phoneticPr fontId="4"/>
  </si>
  <si>
    <r>
      <t>計画変更確認申請書</t>
    </r>
    <r>
      <rPr>
        <sz val="14"/>
        <color indexed="63"/>
        <rFont val="ＭＳ Ｐ明朝"/>
        <family val="1"/>
        <charset val="128"/>
      </rPr>
      <t>（工作物２）</t>
    </r>
    <rPh sb="0" eb="2">
      <t>ケイカク</t>
    </rPh>
    <rPh sb="2" eb="4">
      <t>ヘンコウ</t>
    </rPh>
    <rPh sb="4" eb="6">
      <t>カクニン</t>
    </rPh>
    <rPh sb="10" eb="12">
      <t>コウサク</t>
    </rPh>
    <rPh sb="12" eb="13">
      <t>ブツ</t>
    </rPh>
    <phoneticPr fontId="4"/>
  </si>
  <si>
    <r>
      <t xml:space="preserve">[ﾎ． </t>
    </r>
    <r>
      <rPr>
        <sz val="9"/>
        <rFont val="ＭＳ Ｐ明朝"/>
        <family val="1"/>
        <charset val="128"/>
      </rPr>
      <t>工作物の数</t>
    </r>
    <r>
      <rPr>
        <sz val="10"/>
        <rFont val="ＭＳ Ｐ明朝"/>
        <family val="1"/>
        <charset val="128"/>
      </rPr>
      <t>]</t>
    </r>
    <rPh sb="4" eb="7">
      <t>コウサクブツ</t>
    </rPh>
    <rPh sb="8" eb="9">
      <t>カズ</t>
    </rPh>
    <phoneticPr fontId="4"/>
  </si>
  <si>
    <r>
      <t>計画変更確認申請書</t>
    </r>
    <r>
      <rPr>
        <sz val="14"/>
        <color indexed="63"/>
        <rFont val="ＭＳ Ｐ明朝"/>
        <family val="1"/>
        <charset val="128"/>
      </rPr>
      <t>（工作物１）</t>
    </r>
    <rPh sb="0" eb="2">
      <t>ケイカク</t>
    </rPh>
    <rPh sb="2" eb="4">
      <t>ヘンコウ</t>
    </rPh>
    <rPh sb="4" eb="6">
      <t>カクニン</t>
    </rPh>
    <rPh sb="10" eb="12">
      <t>コウサク</t>
    </rPh>
    <rPh sb="12" eb="13">
      <t>ブツ</t>
    </rPh>
    <phoneticPr fontId="4"/>
  </si>
  <si>
    <r>
      <t>注記</t>
    </r>
    <r>
      <rPr>
        <sz val="14"/>
        <color indexed="63"/>
        <rFont val="ＭＳ Ｐ明朝"/>
        <family val="1"/>
        <charset val="128"/>
      </rPr>
      <t>（確認申請工作物２）</t>
    </r>
    <rPh sb="0" eb="2">
      <t>チュウキ</t>
    </rPh>
    <rPh sb="3" eb="5">
      <t>カクニン</t>
    </rPh>
    <rPh sb="5" eb="7">
      <t>シンセイ</t>
    </rPh>
    <rPh sb="7" eb="10">
      <t>コウサクブツ</t>
    </rPh>
    <phoneticPr fontId="4"/>
  </si>
  <si>
    <r>
      <t>注記</t>
    </r>
    <r>
      <rPr>
        <sz val="14"/>
        <color indexed="63"/>
        <rFont val="ＭＳ Ｐ明朝"/>
        <family val="1"/>
        <charset val="128"/>
      </rPr>
      <t>（確認申請工作物１）</t>
    </r>
    <rPh sb="0" eb="2">
      <t>チュウキ</t>
    </rPh>
    <rPh sb="3" eb="5">
      <t>カクニン</t>
    </rPh>
    <rPh sb="5" eb="7">
      <t>シンセイ</t>
    </rPh>
    <rPh sb="7" eb="9">
      <t>コウサク</t>
    </rPh>
    <rPh sb="9" eb="10">
      <t>ブツ</t>
    </rPh>
    <phoneticPr fontId="4"/>
  </si>
  <si>
    <r>
      <t>注記</t>
    </r>
    <r>
      <rPr>
        <sz val="14"/>
        <color indexed="63"/>
        <rFont val="ＭＳ Ｐ明朝"/>
        <family val="1"/>
        <charset val="128"/>
      </rPr>
      <t>（確認申請昇降機以外）</t>
    </r>
    <rPh sb="0" eb="2">
      <t>チュウキ</t>
    </rPh>
    <rPh sb="3" eb="5">
      <t>カクニン</t>
    </rPh>
    <rPh sb="5" eb="7">
      <t>シンセイ</t>
    </rPh>
    <rPh sb="7" eb="10">
      <t>ショウコウキ</t>
    </rPh>
    <rPh sb="10" eb="12">
      <t>イガイ</t>
    </rPh>
    <phoneticPr fontId="4"/>
  </si>
  <si>
    <r>
      <t>注記</t>
    </r>
    <r>
      <rPr>
        <sz val="14"/>
        <color indexed="63"/>
        <rFont val="ＭＳ Ｐ明朝"/>
        <family val="1"/>
        <charset val="128"/>
      </rPr>
      <t>（確認申請昇降機）</t>
    </r>
    <rPh sb="0" eb="2">
      <t>チュウキ</t>
    </rPh>
    <rPh sb="3" eb="5">
      <t>カクニン</t>
    </rPh>
    <rPh sb="5" eb="7">
      <t>シンセイ</t>
    </rPh>
    <rPh sb="7" eb="10">
      <t>ショウコウキ</t>
    </rPh>
    <phoneticPr fontId="4"/>
  </si>
  <si>
    <r>
      <t>注記</t>
    </r>
    <r>
      <rPr>
        <sz val="14"/>
        <color indexed="63"/>
        <rFont val="ＭＳ Ｐ明朝"/>
        <family val="1"/>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</si>
  <si>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明朝"/>
        <family val="1"/>
        <charset val="128"/>
      </rPr>
      <t>（完了検査）</t>
    </r>
    <rPh sb="0" eb="2">
      <t>チュウキ</t>
    </rPh>
    <rPh sb="3" eb="5">
      <t>カンリョウ</t>
    </rPh>
    <rPh sb="5" eb="7">
      <t>ケンサ</t>
    </rPh>
    <phoneticPr fontId="4"/>
  </si>
  <si>
    <r>
      <t xml:space="preserve">注記  </t>
    </r>
    <r>
      <rPr>
        <sz val="14"/>
        <color indexed="63"/>
        <rFont val="ＭＳ Ｐ明朝"/>
        <family val="1"/>
        <charset val="128"/>
      </rPr>
      <t>（中間検査）</t>
    </r>
    <rPh sb="0" eb="2">
      <t>チュウキ</t>
    </rPh>
    <rPh sb="5" eb="7">
      <t>チュウカン</t>
    </rPh>
    <rPh sb="7" eb="9">
      <t>ケンサ</t>
    </rPh>
    <phoneticPr fontId="4"/>
  </si>
  <si>
    <r>
      <t>注記</t>
    </r>
    <r>
      <rPr>
        <sz val="14"/>
        <color indexed="63"/>
        <rFont val="ＭＳ Ｐ明朝"/>
        <family val="1"/>
        <charset val="128"/>
      </rPr>
      <t>（計画変更工作物２）</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</si>
  <si>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</si>
  <si>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</si>
  <si>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明朝"/>
        <family val="1"/>
        <charset val="128"/>
      </rPr>
      <t>（計画変更昇降機）</t>
    </r>
    <rPh sb="0" eb="2">
      <t>チュウキ</t>
    </rPh>
    <rPh sb="3" eb="5">
      <t>ケイカク</t>
    </rPh>
    <rPh sb="5" eb="7">
      <t>ヘンコウ</t>
    </rPh>
    <rPh sb="7" eb="10">
      <t>ショウコウキ</t>
    </rPh>
    <phoneticPr fontId="4"/>
  </si>
  <si>
    <r>
      <t>計画変更確認申請書（建築物）</t>
    </r>
    <r>
      <rPr>
        <sz val="14"/>
        <color indexed="63"/>
        <rFont val="ＭＳ Ｐ明朝"/>
        <family val="1"/>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</si>
  <si>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r>
      <t>完了検査申請書　</t>
    </r>
    <r>
      <rPr>
        <sz val="14"/>
        <color indexed="63"/>
        <rFont val="ＭＳ Ｐ明朝"/>
        <family val="1"/>
        <charset val="128"/>
      </rPr>
      <t>申請者複数</t>
    </r>
    <rPh sb="0" eb="2">
      <t>カンリョウ</t>
    </rPh>
    <rPh sb="2" eb="4">
      <t>ケンサ</t>
    </rPh>
    <rPh sb="8" eb="11">
      <t>シンセイシャ</t>
    </rPh>
    <rPh sb="11" eb="13">
      <t>フクスウ</t>
    </rPh>
    <phoneticPr fontId="4"/>
  </si>
  <si>
    <r>
      <t>中間検査申請書　</t>
    </r>
    <r>
      <rPr>
        <sz val="14"/>
        <color indexed="63"/>
        <rFont val="ＭＳ Ｐ明朝"/>
        <family val="1"/>
        <charset val="128"/>
      </rPr>
      <t>申請者複数</t>
    </r>
    <rPh sb="0" eb="2">
      <t>チュウカン</t>
    </rPh>
    <rPh sb="2" eb="4">
      <t>ケンサ</t>
    </rPh>
    <rPh sb="8" eb="11">
      <t>シンセイシャ</t>
    </rPh>
    <rPh sb="11" eb="13">
      <t>フクスウ</t>
    </rPh>
    <phoneticPr fontId="4"/>
  </si>
  <si>
    <t>17号</t>
    <rPh sb="2" eb="3">
      <t>ゴウ</t>
    </rPh>
    <phoneticPr fontId="4"/>
  </si>
  <si>
    <t>特定木造建築物の構造耐力上主要な部分</t>
    <rPh sb="0" eb="2">
      <t>トクテイ</t>
    </rPh>
    <rPh sb="2" eb="4">
      <t>モクゾウ</t>
    </rPh>
    <rPh sb="4" eb="6">
      <t>ケンチク</t>
    </rPh>
    <rPh sb="6" eb="7">
      <t>ブツ</t>
    </rPh>
    <rPh sb="8" eb="10">
      <t>コウゾウ</t>
    </rPh>
    <rPh sb="10" eb="12">
      <t>タイリョク</t>
    </rPh>
    <rPh sb="12" eb="13">
      <t>ジョウ</t>
    </rPh>
    <rPh sb="13" eb="15">
      <t>シュヨウ</t>
    </rPh>
    <rPh sb="16" eb="18">
      <t>ブブン</t>
    </rPh>
    <phoneticPr fontId="4"/>
  </si>
  <si>
    <t>建築設備の材料、位置又は能力</t>
    <phoneticPr fontId="2"/>
  </si>
  <si>
    <t>平成28年国交省告1438号で
国土交通大臣が定める変更</t>
    <phoneticPr fontId="2"/>
  </si>
  <si>
    <t>[ロ．　適用があるときは、その区分]</t>
    <rPh sb="4" eb="6">
      <t>テキヨウ</t>
    </rPh>
    <rPh sb="15" eb="17">
      <t>クブン</t>
    </rPh>
    <phoneticPr fontId="4"/>
  </si>
  <si>
    <t xml:space="preserve">建築基準法第６条の３第１項第１号に掲げる確認審査又は同法第18条第5項第１号に掲げ
る審査 </t>
    <phoneticPr fontId="2"/>
  </si>
  <si>
    <t>建築基準法第６条の３第１項第２号に掲げる確認審査又は同法第18条第5項第２号に掲げる審査</t>
    <rPh sb="42" eb="44">
      <t>シンサ</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</si>
</sst>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0_ "/>
  </numFmts>
  <fonts count="158">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6"/>
      <name val="Osaka"/>
      <family val="3"/>
      <charset val="128"/>
    </font>
    <font>
      <sz val="10.5"/>
      <name val="ＭＳ 明朝"/>
      <family val="1"/>
      <charset val="128"/>
    </font>
    <font>
      <sz val="10"/>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sz val="14"/>
      <color indexed="63"/>
      <name val="ＭＳ Ｐゴシック"/>
      <family val="3"/>
      <charset val="128"/>
    </font>
    <font>
      <sz val="9"/>
      <name val="ＭＳ Ｐゴシック"/>
      <family val="3"/>
      <charset val="128"/>
    </font>
    <font>
      <sz val="16"/>
      <name val="ＭＳ Ｐ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sz val="14"/>
      <color indexed="63"/>
      <name val="Meiryo UI"/>
      <family val="3"/>
      <charset val="128"/>
    </font>
    <font>
      <sz val="10"/>
      <color theme="1"/>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9"/>
      <name val="Meiryo UI"/>
      <family val="3"/>
      <charset val="128"/>
    </font>
    <font>
      <sz val="18"/>
      <color indexed="63"/>
      <name val="Meiryo UI"/>
      <family val="3"/>
      <charset val="128"/>
    </font>
    <font>
      <sz val="12"/>
      <name val="Meiryo UI"/>
      <family val="3"/>
      <charset val="128"/>
    </font>
    <font>
      <sz val="6"/>
      <name val="Meiryo UI"/>
      <family val="3"/>
      <charset val="128"/>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0"/>
      <color indexed="10"/>
      <name val="Meiryo UI"/>
      <family val="3"/>
      <charset val="128"/>
    </font>
    <font>
      <sz val="9"/>
      <color rgb="FF000000"/>
      <name val="Meiryo UI"/>
      <family val="3"/>
      <charset val="128"/>
    </font>
    <font>
      <sz val="11"/>
      <color theme="1"/>
      <name val="ＭＳ Ｐゴシック"/>
      <family val="3"/>
      <charset val="128"/>
    </font>
    <font>
      <sz val="12"/>
      <color indexed="81"/>
      <name val="ＭＳ Ｐゴシック"/>
      <family val="3"/>
      <charset val="128"/>
      <scheme val="minor"/>
    </font>
    <font>
      <sz val="10"/>
      <color theme="1"/>
      <name val="ＭＳ 明朝"/>
      <family val="1"/>
      <charset val="128"/>
    </font>
    <font>
      <u/>
      <sz val="11"/>
      <color theme="10"/>
      <name val="ＭＳ Ｐゴシック"/>
      <family val="3"/>
      <charset val="128"/>
    </font>
    <font>
      <sz val="10"/>
      <color rgb="FF333333"/>
      <name val="MS UI Gothic"/>
      <family val="3"/>
      <charset val="128"/>
    </font>
    <font>
      <b/>
      <sz val="10"/>
      <name val="ＭＳ Ｐゴシック"/>
      <family val="3"/>
      <charset val="128"/>
    </font>
    <font>
      <b/>
      <sz val="12"/>
      <color rgb="FFFF0000"/>
      <name val="Meiryo UI"/>
      <family val="3"/>
      <charset val="128"/>
    </font>
    <font>
      <b/>
      <sz val="12"/>
      <color rgb="FFFF0000"/>
      <name val="Segoe UI Symbol"/>
      <family val="3"/>
    </font>
    <font>
      <sz val="11"/>
      <color rgb="FFFF0000"/>
      <name val="MS UI Gothic"/>
      <family val="3"/>
      <charset val="128"/>
    </font>
    <font>
      <sz val="9"/>
      <color theme="1" tint="0.14999847407452621"/>
      <name val="Meiryo UI"/>
      <family val="3"/>
      <charset val="128"/>
    </font>
    <font>
      <sz val="10"/>
      <color theme="1" tint="0.14999847407452621"/>
      <name val="Meiryo UI"/>
      <family val="3"/>
      <charset val="128"/>
    </font>
    <font>
      <sz val="16"/>
      <color theme="1" tint="0.14999847407452621"/>
      <name val="Meiryo UI"/>
      <family val="3"/>
      <charset val="128"/>
    </font>
    <font>
      <sz val="11"/>
      <color theme="1" tint="0.14999847407452621"/>
      <name val="Meiryo UI"/>
      <family val="3"/>
      <charset val="128"/>
    </font>
    <font>
      <sz val="14"/>
      <color theme="1" tint="0.14999847407452621"/>
      <name val="Meiryo UI"/>
      <family val="3"/>
      <charset val="128"/>
    </font>
    <font>
      <sz val="12"/>
      <color theme="1" tint="0.14999847407452621"/>
      <name val="Meiryo UI"/>
      <family val="3"/>
      <charset val="128"/>
    </font>
    <font>
      <u/>
      <sz val="11"/>
      <name val="Meiryo UI"/>
      <family val="3"/>
      <charset val="128"/>
    </font>
    <font>
      <b/>
      <sz val="11"/>
      <name val="Meiryo UI"/>
      <family val="3"/>
      <charset val="128"/>
    </font>
    <font>
      <b/>
      <u/>
      <sz val="11"/>
      <color rgb="FFFF0000"/>
      <name val="Meiryo UI"/>
      <family val="3"/>
      <charset val="128"/>
    </font>
    <font>
      <sz val="8"/>
      <color theme="1" tint="0.14999847407452621"/>
      <name val="Meiryo UI"/>
      <family val="3"/>
      <charset val="128"/>
    </font>
    <font>
      <b/>
      <sz val="14"/>
      <name val="Meiryo UI"/>
      <family val="3"/>
      <charset val="128"/>
    </font>
    <font>
      <sz val="20"/>
      <name val="ＭＳ Ｐ明朝"/>
      <family val="1"/>
      <charset val="128"/>
    </font>
    <font>
      <sz val="11"/>
      <name val="ＭＳ Ｐ明朝"/>
      <family val="1"/>
      <charset val="128"/>
    </font>
    <font>
      <u/>
      <sz val="11"/>
      <color indexed="12"/>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color indexed="31"/>
      <name val="ＭＳ Ｐ明朝"/>
      <family val="1"/>
      <charset val="128"/>
    </font>
    <font>
      <sz val="8"/>
      <name val="ＭＳ Ｐ明朝"/>
      <family val="1"/>
      <charset val="128"/>
    </font>
    <font>
      <sz val="10"/>
      <color theme="1"/>
      <name val="ＭＳ Ｐ明朝"/>
      <family val="1"/>
      <charset val="128"/>
    </font>
    <font>
      <sz val="10"/>
      <color indexed="63"/>
      <name val="ＭＳ Ｐ明朝"/>
      <family val="1"/>
      <charset val="128"/>
    </font>
    <font>
      <sz val="11"/>
      <color indexed="63"/>
      <name val="ＭＳ Ｐ明朝"/>
      <family val="1"/>
      <charset val="128"/>
    </font>
    <font>
      <sz val="11"/>
      <color indexed="10"/>
      <name val="ＭＳ Ｐ明朝"/>
      <family val="1"/>
      <charset val="128"/>
    </font>
    <font>
      <sz val="10"/>
      <color rgb="FF333333"/>
      <name val="ＭＳ Ｐ明朝"/>
      <family val="1"/>
      <charset val="128"/>
    </font>
    <font>
      <b/>
      <sz val="16"/>
      <name val="ＭＳ Ｐ明朝"/>
      <family val="1"/>
      <charset val="128"/>
    </font>
    <font>
      <b/>
      <sz val="18"/>
      <color theme="1"/>
      <name val="ＭＳ Ｐ明朝"/>
      <family val="1"/>
      <charset val="128"/>
    </font>
    <font>
      <b/>
      <u/>
      <sz val="12"/>
      <color indexed="12"/>
      <name val="ＭＳ Ｐ明朝"/>
      <family val="1"/>
      <charset val="128"/>
    </font>
    <font>
      <b/>
      <u/>
      <sz val="11"/>
      <color indexed="12"/>
      <name val="ＭＳ Ｐ明朝"/>
      <family val="1"/>
      <charset val="128"/>
    </font>
    <font>
      <b/>
      <sz val="10"/>
      <color theme="1"/>
      <name val="ＭＳ Ｐ明朝"/>
      <family val="1"/>
      <charset val="128"/>
    </font>
    <font>
      <sz val="20"/>
      <color indexed="63"/>
      <name val="ＭＳ Ｐ明朝"/>
      <family val="1"/>
      <charset val="128"/>
    </font>
    <font>
      <sz val="14"/>
      <color indexed="63"/>
      <name val="ＭＳ Ｐ明朝"/>
      <family val="1"/>
      <charset val="128"/>
    </font>
    <font>
      <sz val="14"/>
      <name val="ＭＳ Ｐゴシック"/>
      <family val="3"/>
      <charset val="128"/>
    </font>
    <font>
      <sz val="12"/>
      <name val="ＭＳ Ｐ明朝"/>
      <family val="1"/>
      <charset val="128"/>
    </font>
    <font>
      <b/>
      <sz val="11"/>
      <color indexed="10"/>
      <name val="ＭＳ Ｐ明朝"/>
      <family val="1"/>
      <charset val="128"/>
    </font>
    <font>
      <u/>
      <sz val="10"/>
      <name val="ＭＳ Ｐ明朝"/>
      <family val="1"/>
      <charset val="128"/>
    </font>
    <font>
      <u/>
      <sz val="9"/>
      <name val="ＭＳ Ｐ明朝"/>
      <family val="1"/>
      <charset val="128"/>
    </font>
    <font>
      <u/>
      <sz val="11"/>
      <name val="ＭＳ Ｐ明朝"/>
      <family val="1"/>
      <charset val="128"/>
    </font>
    <font>
      <sz val="12"/>
      <name val="ＭＳ Ｐゴシック"/>
      <family val="3"/>
      <charset val="128"/>
    </font>
    <font>
      <b/>
      <sz val="16"/>
      <color indexed="63"/>
      <name val="ＭＳ Ｐ明朝"/>
      <family val="1"/>
      <charset val="128"/>
    </font>
    <font>
      <u/>
      <sz val="10"/>
      <color indexed="12"/>
      <name val="ＭＳ Ｐ明朝"/>
      <family val="1"/>
      <charset val="128"/>
    </font>
    <font>
      <sz val="10.5"/>
      <color theme="1"/>
      <name val="ＭＳ Ｐ明朝"/>
      <family val="1"/>
      <charset val="128"/>
    </font>
    <font>
      <sz val="11"/>
      <color theme="1"/>
      <name val="ＭＳ Ｐ明朝"/>
      <family val="1"/>
      <charset val="128"/>
    </font>
    <font>
      <b/>
      <sz val="10"/>
      <color indexed="10"/>
      <name val="ＭＳ Ｐ明朝"/>
      <family val="1"/>
      <charset val="128"/>
    </font>
    <font>
      <sz val="9"/>
      <color theme="1"/>
      <name val="ＭＳ Ｐ明朝"/>
      <family val="1"/>
      <charset val="128"/>
    </font>
    <font>
      <sz val="10.5"/>
      <color theme="1"/>
      <name val="ＭＳ Ｐゴシック"/>
      <family val="3"/>
      <charset val="128"/>
    </font>
    <font>
      <sz val="16"/>
      <color indexed="63"/>
      <name val="ＭＳ Ｐ明朝"/>
      <family val="1"/>
      <charset val="128"/>
    </font>
    <font>
      <sz val="11"/>
      <color indexed="8"/>
      <name val="ＭＳ Ｐ明朝"/>
      <family val="1"/>
      <charset val="128"/>
    </font>
    <font>
      <sz val="12"/>
      <color indexed="63"/>
      <name val="ＭＳ Ｐ明朝"/>
      <family val="1"/>
      <charset val="128"/>
    </font>
    <font>
      <sz val="16"/>
      <color theme="1"/>
      <name val="ＭＳ Ｐ明朝"/>
      <family val="1"/>
      <charset val="128"/>
    </font>
    <font>
      <sz val="18"/>
      <color theme="1"/>
      <name val="ＭＳ Ｐ明朝"/>
      <family val="1"/>
      <charset val="128"/>
    </font>
    <font>
      <u/>
      <sz val="12"/>
      <color indexed="12"/>
      <name val="ＭＳ Ｐ明朝"/>
      <family val="1"/>
      <charset val="128"/>
    </font>
    <font>
      <sz val="8"/>
      <color theme="1"/>
      <name val="ＭＳ Ｐ明朝"/>
      <family val="1"/>
      <charset val="128"/>
    </font>
    <font>
      <sz val="10"/>
      <color rgb="FFFF0000"/>
      <name val="ＭＳ Ｐ明朝"/>
      <family val="1"/>
      <charset val="128"/>
    </font>
    <font>
      <sz val="14"/>
      <color theme="1"/>
      <name val="ＭＳ Ｐゴシック"/>
      <family val="3"/>
      <charset val="128"/>
    </font>
    <font>
      <b/>
      <sz val="16"/>
      <color indexed="8"/>
      <name val="ＭＳ Ｐ明朝"/>
      <family val="1"/>
      <charset val="128"/>
    </font>
    <font>
      <sz val="16"/>
      <name val="ＭＳ Ｐ明朝"/>
      <family val="1"/>
      <charset val="128"/>
    </font>
    <font>
      <b/>
      <sz val="10"/>
      <name val="ＭＳ Ｐ明朝"/>
      <family val="1"/>
      <charset val="128"/>
    </font>
    <font>
      <sz val="18"/>
      <name val="ＭＳ Ｐ明朝"/>
      <family val="1"/>
      <charset val="128"/>
    </font>
    <font>
      <sz val="11"/>
      <color theme="0" tint="-0.34998626667073579"/>
      <name val="ＭＳ Ｐ明朝"/>
      <family val="1"/>
      <charset val="128"/>
    </font>
    <font>
      <b/>
      <sz val="14"/>
      <color rgb="FFC00000"/>
      <name val="ＭＳ Ｐ明朝"/>
      <family val="1"/>
      <charset val="128"/>
    </font>
    <font>
      <sz val="10"/>
      <color theme="0" tint="-0.34998626667073579"/>
      <name val="ＭＳ Ｐ明朝"/>
      <family val="1"/>
      <charset val="128"/>
    </font>
    <font>
      <sz val="11"/>
      <color indexed="9"/>
      <name val="ＭＳ Ｐ明朝"/>
      <family val="1"/>
      <charset val="128"/>
    </font>
    <font>
      <sz val="11"/>
      <color theme="0"/>
      <name val="ＭＳ Ｐ明朝"/>
      <family val="1"/>
      <charset val="128"/>
    </font>
    <font>
      <sz val="10.5"/>
      <name val="ＭＳ Ｐ明朝"/>
      <family val="1"/>
      <charset val="128"/>
    </font>
    <font>
      <b/>
      <u/>
      <sz val="11"/>
      <color indexed="10"/>
      <name val="ＭＳ Ｐ明朝"/>
      <family val="1"/>
      <charset val="128"/>
    </font>
  </fonts>
  <fills count="2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
      <patternFill patternType="solid">
        <fgColor rgb="FFFFFF00"/>
        <bgColor indexed="64"/>
      </patternFill>
    </fill>
  </fills>
  <borders count="188">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style="double">
        <color auto="1"/>
      </left>
      <right/>
      <top style="thin">
        <color auto="1"/>
      </top>
      <bottom/>
      <diagonal/>
    </border>
    <border>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bottom style="thin">
        <color theme="0" tint="-0.24994659260841701"/>
      </bottom>
      <diagonal/>
    </border>
    <border>
      <left/>
      <right/>
      <top/>
      <bottom style="thin">
        <color theme="0" tint="-0.249977111117893"/>
      </bottom>
      <diagonal/>
    </border>
    <border>
      <left style="hair">
        <color auto="1"/>
      </left>
      <right style="medium">
        <color auto="1"/>
      </right>
      <top style="medium">
        <color auto="1"/>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auto="1"/>
      </right>
      <top/>
      <bottom/>
      <diagonal/>
    </border>
  </borders>
  <cellStyleXfs count="21">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6"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38" fontId="8" fillId="0" borderId="0" applyFont="0" applyFill="0" applyBorder="0" applyAlignment="0" applyProtection="0">
      <alignment vertical="center"/>
    </xf>
    <xf numFmtId="38" fontId="58" fillId="0" borderId="0" applyFont="0" applyFill="0" applyBorder="0" applyAlignment="0" applyProtection="0">
      <alignment vertical="center"/>
    </xf>
    <xf numFmtId="0" fontId="1" fillId="0" borderId="0"/>
    <xf numFmtId="0" fontId="1" fillId="0" borderId="0">
      <alignment vertical="center"/>
    </xf>
    <xf numFmtId="0" fontId="1" fillId="0" borderId="0"/>
    <xf numFmtId="0" fontId="84" fillId="0" borderId="0">
      <alignment vertical="center"/>
    </xf>
    <xf numFmtId="0" fontId="87" fillId="0" borderId="0" applyNumberFormat="0" applyFill="0" applyBorder="0" applyAlignment="0" applyProtection="0">
      <alignment vertical="center"/>
    </xf>
    <xf numFmtId="0" fontId="1" fillId="0" borderId="0"/>
    <xf numFmtId="0" fontId="1" fillId="0" borderId="0"/>
  </cellStyleXfs>
  <cellXfs count="2372">
    <xf numFmtId="0" fontId="0" fillId="0" borderId="0" xfId="0">
      <alignment vertical="center"/>
    </xf>
    <xf numFmtId="0" fontId="1" fillId="0" borderId="0" xfId="2"/>
    <xf numFmtId="0" fontId="1" fillId="0" borderId="0" xfId="2" applyAlignment="1">
      <alignment vertical="center"/>
    </xf>
    <xf numFmtId="0" fontId="7" fillId="0" borderId="0" xfId="2" applyFont="1" applyAlignment="1">
      <alignment vertical="center"/>
    </xf>
    <xf numFmtId="0" fontId="8" fillId="0" borderId="0" xfId="2" applyFont="1" applyAlignment="1">
      <alignment vertical="center"/>
    </xf>
    <xf numFmtId="0" fontId="10" fillId="4" borderId="12" xfId="3" applyFont="1" applyFill="1" applyBorder="1" applyAlignment="1" applyProtection="1">
      <alignment vertical="center"/>
      <protection locked="0"/>
    </xf>
    <xf numFmtId="0" fontId="9" fillId="4" borderId="12" xfId="2" applyFont="1" applyFill="1" applyBorder="1" applyAlignment="1" applyProtection="1">
      <alignment vertical="center"/>
      <protection locked="0"/>
    </xf>
    <xf numFmtId="0" fontId="1" fillId="4" borderId="12" xfId="2" applyFill="1" applyBorder="1" applyProtection="1">
      <protection locked="0"/>
    </xf>
    <xf numFmtId="0" fontId="12" fillId="0" borderId="0" xfId="2" applyFont="1" applyAlignment="1">
      <alignment vertical="center"/>
    </xf>
    <xf numFmtId="0" fontId="8" fillId="0" borderId="0" xfId="11">
      <alignment vertical="center"/>
    </xf>
    <xf numFmtId="0" fontId="1" fillId="0" borderId="0" xfId="2" applyAlignment="1" applyProtection="1">
      <alignment vertical="center"/>
      <protection locked="0"/>
    </xf>
    <xf numFmtId="49" fontId="1" fillId="0" borderId="0" xfId="2" applyNumberFormat="1"/>
    <xf numFmtId="49" fontId="7" fillId="0" borderId="0" xfId="2" applyNumberFormat="1" applyFont="1"/>
    <xf numFmtId="0" fontId="7" fillId="0" borderId="0" xfId="2" applyFont="1"/>
    <xf numFmtId="49" fontId="13" fillId="0" borderId="0" xfId="2" applyNumberFormat="1" applyFont="1"/>
    <xf numFmtId="49" fontId="14" fillId="0" borderId="0" xfId="2" applyNumberFormat="1" applyFont="1" applyAlignment="1">
      <alignment horizontal="center"/>
    </xf>
    <xf numFmtId="0" fontId="7" fillId="0" borderId="0" xfId="10" applyFont="1">
      <alignment vertical="center"/>
    </xf>
    <xf numFmtId="0" fontId="7" fillId="0" borderId="0" xfId="10" applyFont="1" applyAlignment="1">
      <alignment horizontal="center" vertical="center"/>
    </xf>
    <xf numFmtId="0" fontId="7" fillId="0" borderId="50" xfId="10" applyFont="1" applyBorder="1">
      <alignment vertical="center"/>
    </xf>
    <xf numFmtId="0" fontId="7" fillId="0" borderId="51" xfId="10" applyFont="1" applyBorder="1">
      <alignment vertical="center"/>
    </xf>
    <xf numFmtId="0" fontId="7" fillId="0" borderId="51" xfId="10" applyFont="1" applyBorder="1" applyAlignment="1" applyProtection="1">
      <alignment horizontal="center" vertical="center"/>
      <protection locked="0"/>
    </xf>
    <xf numFmtId="0" fontId="7" fillId="0" borderId="51" xfId="10" quotePrefix="1" applyFont="1" applyBorder="1">
      <alignment vertical="center"/>
    </xf>
    <xf numFmtId="0" fontId="7" fillId="0" borderId="51" xfId="10" applyFont="1" applyBorder="1" applyProtection="1">
      <alignment vertical="center"/>
      <protection locked="0"/>
    </xf>
    <xf numFmtId="0" fontId="7" fillId="9" borderId="51" xfId="10" applyFont="1" applyFill="1" applyBorder="1" applyProtection="1">
      <alignment vertical="center"/>
      <protection locked="0"/>
    </xf>
    <xf numFmtId="0" fontId="7" fillId="9" borderId="51" xfId="10" applyFont="1" applyFill="1" applyBorder="1">
      <alignment vertical="center"/>
    </xf>
    <xf numFmtId="0" fontId="7" fillId="9" borderId="0" xfId="10" applyFont="1" applyFill="1" applyAlignment="1">
      <alignment horizontal="center" vertical="center"/>
    </xf>
    <xf numFmtId="0" fontId="7" fillId="9" borderId="51" xfId="10" applyFont="1" applyFill="1" applyBorder="1" applyAlignment="1" applyProtection="1">
      <alignment horizontal="center" vertical="center"/>
      <protection locked="0"/>
    </xf>
    <xf numFmtId="0" fontId="7" fillId="9" borderId="51" xfId="10" quotePrefix="1" applyFont="1" applyFill="1" applyBorder="1">
      <alignment vertical="center"/>
    </xf>
    <xf numFmtId="0" fontId="7" fillId="9" borderId="52" xfId="10" applyFont="1" applyFill="1" applyBorder="1">
      <alignment vertical="center"/>
    </xf>
    <xf numFmtId="0" fontId="7" fillId="0" borderId="51" xfId="10" applyFont="1" applyBorder="1" applyAlignment="1">
      <alignment vertical="center" wrapText="1"/>
    </xf>
    <xf numFmtId="0" fontId="7" fillId="0" borderId="53" xfId="10" applyFont="1" applyBorder="1">
      <alignment vertical="center"/>
    </xf>
    <xf numFmtId="0" fontId="7" fillId="0" borderId="0" xfId="9" applyFont="1">
      <alignment vertical="center"/>
    </xf>
    <xf numFmtId="0" fontId="7" fillId="9" borderId="54" xfId="9" applyFont="1" applyFill="1" applyBorder="1" applyProtection="1">
      <alignment vertical="center"/>
      <protection locked="0"/>
    </xf>
    <xf numFmtId="0" fontId="7" fillId="9" borderId="51" xfId="9" applyFont="1" applyFill="1" applyBorder="1" applyProtection="1">
      <alignment vertical="center"/>
      <protection locked="0"/>
    </xf>
    <xf numFmtId="0" fontId="7" fillId="9" borderId="51" xfId="9" applyFont="1" applyFill="1" applyBorder="1">
      <alignment vertical="center"/>
    </xf>
    <xf numFmtId="0" fontId="7" fillId="9" borderId="55" xfId="9" applyFont="1" applyFill="1" applyBorder="1">
      <alignment vertical="center"/>
    </xf>
    <xf numFmtId="0" fontId="7" fillId="9" borderId="51" xfId="9" quotePrefix="1" applyFont="1" applyFill="1" applyBorder="1" applyProtection="1">
      <alignment vertical="center"/>
      <protection locked="0"/>
    </xf>
    <xf numFmtId="0" fontId="7" fillId="0" borderId="56" xfId="9" applyFont="1" applyBorder="1">
      <alignment vertical="center"/>
    </xf>
    <xf numFmtId="0" fontId="7" fillId="0" borderId="53" xfId="9" applyFont="1" applyBorder="1">
      <alignment vertical="center"/>
    </xf>
    <xf numFmtId="0" fontId="7" fillId="0" borderId="57" xfId="9" applyFont="1" applyBorder="1">
      <alignment vertical="center"/>
    </xf>
    <xf numFmtId="0" fontId="18" fillId="0" borderId="0" xfId="2" applyFont="1"/>
    <xf numFmtId="0" fontId="23" fillId="0" borderId="0" xfId="3" applyFont="1" applyAlignment="1" applyProtection="1">
      <alignment vertical="center"/>
    </xf>
    <xf numFmtId="0" fontId="22" fillId="0" borderId="0" xfId="11" applyFont="1">
      <alignment vertical="center"/>
    </xf>
    <xf numFmtId="0" fontId="16" fillId="0" borderId="0" xfId="1" applyFont="1">
      <alignment vertical="center"/>
    </xf>
    <xf numFmtId="0" fontId="18" fillId="0" borderId="0" xfId="1" applyFont="1">
      <alignment vertical="center"/>
    </xf>
    <xf numFmtId="0" fontId="25" fillId="0" borderId="0" xfId="3" applyFont="1" applyFill="1" applyAlignment="1" applyProtection="1">
      <alignment horizontal="center" vertical="center"/>
    </xf>
    <xf numFmtId="0" fontId="20" fillId="0" borderId="0" xfId="1" applyFont="1">
      <alignment vertical="center"/>
    </xf>
    <xf numFmtId="0" fontId="26" fillId="3" borderId="11" xfId="1" applyFont="1" applyFill="1" applyBorder="1">
      <alignment vertical="center"/>
    </xf>
    <xf numFmtId="0" fontId="27" fillId="3" borderId="10" xfId="1" applyFont="1" applyFill="1" applyBorder="1">
      <alignment vertical="center"/>
    </xf>
    <xf numFmtId="0" fontId="18" fillId="3" borderId="10" xfId="1" applyFont="1" applyFill="1" applyBorder="1">
      <alignment vertical="center"/>
    </xf>
    <xf numFmtId="0" fontId="20" fillId="3" borderId="10" xfId="1" applyFont="1" applyFill="1" applyBorder="1">
      <alignment vertical="center"/>
    </xf>
    <xf numFmtId="0" fontId="20" fillId="3" borderId="9" xfId="1" applyFont="1" applyFill="1" applyBorder="1">
      <alignment vertical="center"/>
    </xf>
    <xf numFmtId="0" fontId="18" fillId="2" borderId="11" xfId="1" applyFont="1" applyFill="1" applyBorder="1">
      <alignment vertical="center"/>
    </xf>
    <xf numFmtId="0" fontId="21" fillId="2" borderId="10" xfId="1" applyFont="1" applyFill="1" applyBorder="1">
      <alignment vertical="center"/>
    </xf>
    <xf numFmtId="0" fontId="18" fillId="2" borderId="10" xfId="1" applyFont="1" applyFill="1" applyBorder="1">
      <alignment vertical="center"/>
    </xf>
    <xf numFmtId="0" fontId="20" fillId="2" borderId="10" xfId="1" applyFont="1" applyFill="1" applyBorder="1">
      <alignment vertical="center"/>
    </xf>
    <xf numFmtId="0" fontId="20" fillId="2" borderId="9" xfId="1" applyFont="1" applyFill="1" applyBorder="1">
      <alignment vertical="center"/>
    </xf>
    <xf numFmtId="0" fontId="18" fillId="2" borderId="3" xfId="1" applyFont="1" applyFill="1" applyBorder="1">
      <alignment vertical="center"/>
    </xf>
    <xf numFmtId="0" fontId="21" fillId="2" borderId="2" xfId="1" applyFont="1" applyFill="1" applyBorder="1">
      <alignment vertical="center"/>
    </xf>
    <xf numFmtId="0" fontId="18" fillId="2" borderId="2" xfId="1" applyFont="1" applyFill="1" applyBorder="1">
      <alignment vertical="center"/>
    </xf>
    <xf numFmtId="0" fontId="20" fillId="2" borderId="2" xfId="1" applyFont="1" applyFill="1" applyBorder="1">
      <alignment vertical="center"/>
    </xf>
    <xf numFmtId="0" fontId="18" fillId="0" borderId="5" xfId="1" applyFont="1" applyBorder="1">
      <alignment vertical="center"/>
    </xf>
    <xf numFmtId="0" fontId="21" fillId="0" borderId="0" xfId="1" applyFont="1">
      <alignment vertical="center"/>
    </xf>
    <xf numFmtId="0" fontId="20" fillId="0" borderId="4" xfId="1" applyFont="1" applyBorder="1">
      <alignment vertical="center"/>
    </xf>
    <xf numFmtId="0" fontId="17" fillId="0" borderId="0" xfId="1" applyFont="1">
      <alignment vertical="center"/>
    </xf>
    <xf numFmtId="0" fontId="18" fillId="0" borderId="3" xfId="1" applyFont="1" applyBorder="1">
      <alignment vertical="center"/>
    </xf>
    <xf numFmtId="0" fontId="17" fillId="0" borderId="2" xfId="1" applyFont="1" applyBorder="1">
      <alignment vertical="center"/>
    </xf>
    <xf numFmtId="0" fontId="23" fillId="0" borderId="2" xfId="3" applyFont="1" applyBorder="1" applyAlignment="1" applyProtection="1">
      <alignment vertical="center"/>
    </xf>
    <xf numFmtId="0" fontId="18" fillId="0" borderId="2" xfId="1" applyFont="1" applyBorder="1">
      <alignment vertical="center"/>
    </xf>
    <xf numFmtId="0" fontId="20" fillId="0" borderId="2" xfId="1" applyFont="1" applyBorder="1">
      <alignment vertical="center"/>
    </xf>
    <xf numFmtId="0" fontId="20" fillId="0" borderId="1" xfId="1" applyFont="1" applyBorder="1">
      <alignment vertical="center"/>
    </xf>
    <xf numFmtId="0" fontId="17" fillId="3" borderId="10" xfId="1" applyFont="1" applyFill="1" applyBorder="1">
      <alignment vertical="center"/>
    </xf>
    <xf numFmtId="0" fontId="18" fillId="2" borderId="9" xfId="1" applyFont="1" applyFill="1" applyBorder="1">
      <alignment vertical="center"/>
    </xf>
    <xf numFmtId="0" fontId="18" fillId="2" borderId="5" xfId="1" applyFont="1" applyFill="1" applyBorder="1">
      <alignment vertical="center"/>
    </xf>
    <xf numFmtId="0" fontId="21" fillId="2" borderId="0" xfId="1" applyFont="1" applyFill="1">
      <alignment vertical="center"/>
    </xf>
    <xf numFmtId="0" fontId="18" fillId="2" borderId="0" xfId="1" applyFont="1" applyFill="1">
      <alignment vertical="center"/>
    </xf>
    <xf numFmtId="0" fontId="20" fillId="2" borderId="0" xfId="1" applyFont="1" applyFill="1">
      <alignment vertical="center"/>
    </xf>
    <xf numFmtId="0" fontId="18" fillId="2" borderId="4" xfId="1" applyFont="1" applyFill="1" applyBorder="1">
      <alignment vertical="center"/>
    </xf>
    <xf numFmtId="0" fontId="18" fillId="2" borderId="1" xfId="1" applyFont="1" applyFill="1" applyBorder="1">
      <alignment vertical="center"/>
    </xf>
    <xf numFmtId="0" fontId="18" fillId="0" borderId="11" xfId="1" applyFont="1" applyBorder="1">
      <alignment vertical="center"/>
    </xf>
    <xf numFmtId="0" fontId="21" fillId="0" borderId="10" xfId="1" applyFont="1" applyBorder="1">
      <alignment vertical="center"/>
    </xf>
    <xf numFmtId="0" fontId="18" fillId="0" borderId="10" xfId="1" applyFont="1" applyBorder="1">
      <alignment vertical="center"/>
    </xf>
    <xf numFmtId="0" fontId="18" fillId="0" borderId="9" xfId="1" applyFont="1" applyBorder="1">
      <alignment vertical="center"/>
    </xf>
    <xf numFmtId="0" fontId="20" fillId="0" borderId="11" xfId="1" applyFont="1" applyBorder="1">
      <alignment vertical="center"/>
    </xf>
    <xf numFmtId="0" fontId="18" fillId="0" borderId="4" xfId="1" applyFont="1" applyBorder="1">
      <alignment vertical="center"/>
    </xf>
    <xf numFmtId="0" fontId="18" fillId="0" borderId="0" xfId="1" quotePrefix="1" applyFont="1" applyAlignment="1">
      <alignment horizontal="center" vertical="center"/>
    </xf>
    <xf numFmtId="0" fontId="22" fillId="0" borderId="0" xfId="1" applyFont="1">
      <alignment vertical="center"/>
    </xf>
    <xf numFmtId="0" fontId="23" fillId="0" borderId="0" xfId="3" applyFont="1" applyBorder="1" applyAlignment="1" applyProtection="1">
      <alignment vertical="center"/>
    </xf>
    <xf numFmtId="0" fontId="23" fillId="0" borderId="0" xfId="3" applyFont="1" applyAlignment="1" applyProtection="1"/>
    <xf numFmtId="0" fontId="18" fillId="0" borderId="0" xfId="2" applyFont="1" applyAlignment="1">
      <alignment vertical="center"/>
    </xf>
    <xf numFmtId="0" fontId="23" fillId="0" borderId="4" xfId="3" applyFont="1" applyBorder="1" applyAlignment="1" applyProtection="1"/>
    <xf numFmtId="0" fontId="20" fillId="0" borderId="5" xfId="1" applyFont="1" applyBorder="1">
      <alignment vertical="center"/>
    </xf>
    <xf numFmtId="0" fontId="24" fillId="0" borderId="0" xfId="3" applyFont="1" applyBorder="1" applyAlignment="1" applyProtection="1">
      <alignment vertical="center"/>
    </xf>
    <xf numFmtId="0" fontId="28" fillId="0" borderId="0" xfId="3" applyFont="1" applyBorder="1" applyAlignment="1" applyProtection="1">
      <alignment vertical="center"/>
    </xf>
    <xf numFmtId="0" fontId="22" fillId="0" borderId="4" xfId="11" applyFont="1" applyBorder="1">
      <alignment vertical="center"/>
    </xf>
    <xf numFmtId="0" fontId="24" fillId="0" borderId="0" xfId="1" applyFont="1">
      <alignment vertical="center"/>
    </xf>
    <xf numFmtId="0" fontId="22" fillId="0" borderId="0" xfId="2" applyFont="1" applyAlignment="1">
      <alignment vertical="center"/>
    </xf>
    <xf numFmtId="0" fontId="18" fillId="0" borderId="4" xfId="2" applyFont="1" applyBorder="1" applyAlignment="1">
      <alignment vertical="center"/>
    </xf>
    <xf numFmtId="0" fontId="18" fillId="0" borderId="1" xfId="1" applyFont="1" applyBorder="1">
      <alignment vertical="center"/>
    </xf>
    <xf numFmtId="0" fontId="18" fillId="3" borderId="9" xfId="1" applyFont="1" applyFill="1" applyBorder="1">
      <alignment vertical="center"/>
    </xf>
    <xf numFmtId="0" fontId="18" fillId="2" borderId="8" xfId="1" applyFont="1" applyFill="1" applyBorder="1">
      <alignment vertical="center"/>
    </xf>
    <xf numFmtId="0" fontId="21" fillId="2" borderId="7" xfId="1" applyFont="1" applyFill="1" applyBorder="1">
      <alignment vertical="center"/>
    </xf>
    <xf numFmtId="0" fontId="18" fillId="2" borderId="7" xfId="1" applyFont="1" applyFill="1" applyBorder="1">
      <alignment vertical="center"/>
    </xf>
    <xf numFmtId="0" fontId="20" fillId="2" borderId="7" xfId="1" applyFont="1" applyFill="1" applyBorder="1">
      <alignment vertical="center"/>
    </xf>
    <xf numFmtId="0" fontId="18" fillId="2" borderId="6" xfId="1" applyFont="1" applyFill="1" applyBorder="1">
      <alignment vertical="center"/>
    </xf>
    <xf numFmtId="0" fontId="22" fillId="0" borderId="2" xfId="1" applyFont="1" applyBorder="1">
      <alignment vertical="center"/>
    </xf>
    <xf numFmtId="0" fontId="30" fillId="0" borderId="0" xfId="1" applyFont="1">
      <alignment vertical="center"/>
    </xf>
    <xf numFmtId="0" fontId="32" fillId="0" borderId="0" xfId="1" applyFont="1">
      <alignment vertical="center"/>
    </xf>
    <xf numFmtId="0" fontId="17" fillId="0" borderId="0" xfId="2" applyFont="1"/>
    <xf numFmtId="0" fontId="32" fillId="0" borderId="0" xfId="1" applyFont="1" applyAlignment="1">
      <alignment horizontal="center" vertical="center"/>
    </xf>
    <xf numFmtId="0" fontId="22" fillId="4" borderId="12" xfId="2" applyFont="1" applyFill="1" applyBorder="1" applyAlignment="1" applyProtection="1">
      <alignment vertical="center"/>
      <protection locked="0"/>
    </xf>
    <xf numFmtId="0" fontId="29" fillId="0" borderId="0" xfId="1" applyFont="1" applyAlignment="1">
      <alignment horizontal="center" vertical="center"/>
    </xf>
    <xf numFmtId="0" fontId="34" fillId="0" borderId="0" xfId="2" applyFont="1" applyAlignment="1">
      <alignment vertical="center"/>
    </xf>
    <xf numFmtId="0" fontId="23" fillId="4" borderId="12" xfId="3" applyFont="1" applyFill="1" applyBorder="1" applyAlignment="1" applyProtection="1">
      <alignment vertical="center"/>
      <protection locked="0"/>
    </xf>
    <xf numFmtId="0" fontId="22" fillId="4" borderId="49" xfId="2" applyFont="1" applyFill="1" applyBorder="1" applyAlignment="1" applyProtection="1">
      <alignment vertical="center"/>
      <protection locked="0"/>
    </xf>
    <xf numFmtId="0" fontId="37" fillId="0" borderId="0" xfId="2" applyFont="1" applyAlignment="1">
      <alignment vertical="center"/>
    </xf>
    <xf numFmtId="0" fontId="31" fillId="0" borderId="0" xfId="3" applyFont="1" applyAlignment="1" applyProtection="1">
      <alignment horizontal="center" vertical="center"/>
    </xf>
    <xf numFmtId="49" fontId="22" fillId="0" borderId="0" xfId="1" quotePrefix="1" applyNumberFormat="1" applyFont="1" applyAlignment="1">
      <alignment horizontal="right" vertical="center"/>
    </xf>
    <xf numFmtId="0" fontId="18" fillId="0" borderId="0" xfId="1" applyFont="1" applyAlignment="1">
      <alignment horizontal="right" vertical="center"/>
    </xf>
    <xf numFmtId="0" fontId="22" fillId="0" borderId="0" xfId="6" applyFont="1">
      <alignment vertical="center"/>
    </xf>
    <xf numFmtId="0" fontId="22" fillId="0" borderId="55" xfId="11" applyFont="1" applyBorder="1" applyAlignment="1">
      <alignment horizontal="center" vertical="center"/>
    </xf>
    <xf numFmtId="0" fontId="22" fillId="0" borderId="51" xfId="11" applyFont="1" applyBorder="1">
      <alignment vertical="center"/>
    </xf>
    <xf numFmtId="0" fontId="22" fillId="0" borderId="51" xfId="6" applyFont="1" applyBorder="1">
      <alignment vertical="center"/>
    </xf>
    <xf numFmtId="0" fontId="22" fillId="6" borderId="51" xfId="11" applyFont="1" applyFill="1" applyBorder="1">
      <alignment vertical="center"/>
    </xf>
    <xf numFmtId="0" fontId="22" fillId="6" borderId="51" xfId="6" applyFont="1" applyFill="1" applyBorder="1">
      <alignment vertical="center"/>
    </xf>
    <xf numFmtId="0" fontId="38" fillId="6" borderId="51" xfId="11" applyFont="1" applyFill="1" applyBorder="1">
      <alignment vertical="center"/>
    </xf>
    <xf numFmtId="0" fontId="37" fillId="6" borderId="51" xfId="6" applyFont="1" applyFill="1" applyBorder="1">
      <alignment vertical="center"/>
    </xf>
    <xf numFmtId="0" fontId="22" fillId="0" borderId="51" xfId="6" applyFont="1" applyBorder="1" applyProtection="1">
      <alignment vertical="center"/>
      <protection locked="0"/>
    </xf>
    <xf numFmtId="0" fontId="38" fillId="0" borderId="51" xfId="11" applyFont="1" applyBorder="1">
      <alignment vertical="center"/>
    </xf>
    <xf numFmtId="0" fontId="22" fillId="6" borderId="51" xfId="6" applyFont="1" applyFill="1" applyBorder="1" applyAlignment="1">
      <alignment vertical="center" wrapText="1"/>
    </xf>
    <xf numFmtId="0" fontId="39" fillId="0" borderId="51" xfId="11" applyFont="1" applyBorder="1">
      <alignment vertical="center"/>
    </xf>
    <xf numFmtId="180" fontId="22" fillId="0" borderId="51" xfId="6" applyNumberFormat="1" applyFont="1" applyBorder="1">
      <alignment vertical="center"/>
    </xf>
    <xf numFmtId="177" fontId="22" fillId="0" borderId="51" xfId="6" applyNumberFormat="1" applyFont="1" applyBorder="1">
      <alignment vertical="center"/>
    </xf>
    <xf numFmtId="183" fontId="22" fillId="0" borderId="51" xfId="6" applyNumberFormat="1" applyFont="1" applyBorder="1">
      <alignment vertical="center"/>
    </xf>
    <xf numFmtId="183" fontId="22" fillId="0" borderId="51" xfId="6" applyNumberFormat="1" applyFont="1" applyBorder="1" applyProtection="1">
      <alignment vertical="center"/>
      <protection locked="0"/>
    </xf>
    <xf numFmtId="14" fontId="22" fillId="0" borderId="51" xfId="6" applyNumberFormat="1" applyFont="1" applyBorder="1">
      <alignment vertical="center"/>
    </xf>
    <xf numFmtId="0" fontId="22" fillId="0" borderId="59" xfId="11" applyFont="1" applyBorder="1">
      <alignment vertical="center"/>
    </xf>
    <xf numFmtId="0" fontId="22" fillId="0" borderId="59" xfId="6" applyFont="1" applyBorder="1">
      <alignment vertical="center"/>
    </xf>
    <xf numFmtId="0" fontId="22" fillId="0" borderId="52" xfId="6" applyFont="1" applyBorder="1">
      <alignment vertical="center"/>
    </xf>
    <xf numFmtId="0" fontId="22" fillId="11" borderId="51" xfId="11" applyFont="1" applyFill="1" applyBorder="1">
      <alignment vertical="center"/>
    </xf>
    <xf numFmtId="0" fontId="37" fillId="0" borderId="51" xfId="6" applyFont="1" applyBorder="1">
      <alignment vertical="center"/>
    </xf>
    <xf numFmtId="0" fontId="39" fillId="6" borderId="51" xfId="11" applyFont="1" applyFill="1" applyBorder="1">
      <alignment vertical="center"/>
    </xf>
    <xf numFmtId="0" fontId="39" fillId="10" borderId="51" xfId="11" applyFont="1" applyFill="1" applyBorder="1">
      <alignment vertical="center"/>
    </xf>
    <xf numFmtId="0" fontId="22" fillId="10" borderId="51" xfId="6" applyFont="1" applyFill="1" applyBorder="1">
      <alignment vertical="center"/>
    </xf>
    <xf numFmtId="177" fontId="22" fillId="0" borderId="52" xfId="6" applyNumberFormat="1" applyFont="1" applyBorder="1">
      <alignment vertical="center"/>
    </xf>
    <xf numFmtId="3" fontId="22" fillId="0" borderId="51" xfId="6" applyNumberFormat="1" applyFont="1" applyBorder="1">
      <alignment vertical="center"/>
    </xf>
    <xf numFmtId="0" fontId="22" fillId="0" borderId="58" xfId="6" applyFont="1" applyBorder="1">
      <alignment vertical="center"/>
    </xf>
    <xf numFmtId="0" fontId="22" fillId="0" borderId="61" xfId="11" applyFont="1" applyBorder="1">
      <alignment vertical="center"/>
    </xf>
    <xf numFmtId="0" fontId="22" fillId="0" borderId="61" xfId="6" applyFont="1" applyBorder="1">
      <alignment vertical="center"/>
    </xf>
    <xf numFmtId="0" fontId="22" fillId="0" borderId="52" xfId="11" applyFont="1" applyBorder="1">
      <alignment vertical="center"/>
    </xf>
    <xf numFmtId="183" fontId="22" fillId="0" borderId="52" xfId="6" applyNumberFormat="1" applyFont="1" applyBorder="1">
      <alignment vertical="center"/>
    </xf>
    <xf numFmtId="0" fontId="22" fillId="0" borderId="68" xfId="6" applyFont="1" applyBorder="1">
      <alignment vertical="center"/>
    </xf>
    <xf numFmtId="177" fontId="22" fillId="0" borderId="51" xfId="6" applyNumberFormat="1" applyFont="1" applyBorder="1" applyProtection="1">
      <alignment vertical="center"/>
      <protection locked="0"/>
    </xf>
    <xf numFmtId="0" fontId="22" fillId="0" borderId="65" xfId="6" applyFont="1" applyBorder="1">
      <alignment vertical="center"/>
    </xf>
    <xf numFmtId="0" fontId="22" fillId="0" borderId="60" xfId="11" applyFont="1" applyBorder="1">
      <alignment vertical="center"/>
    </xf>
    <xf numFmtId="0" fontId="22" fillId="0" borderId="60" xfId="6" applyFont="1" applyBorder="1">
      <alignment vertical="center"/>
    </xf>
    <xf numFmtId="183" fontId="22" fillId="0" borderId="61" xfId="6" applyNumberFormat="1" applyFont="1" applyBorder="1">
      <alignment vertical="center"/>
    </xf>
    <xf numFmtId="0" fontId="22" fillId="0" borderId="66" xfId="6" applyFont="1" applyBorder="1">
      <alignment vertical="center"/>
    </xf>
    <xf numFmtId="0" fontId="22" fillId="0" borderId="67" xfId="6" applyFont="1" applyBorder="1">
      <alignment vertical="center"/>
    </xf>
    <xf numFmtId="0" fontId="22" fillId="4" borderId="61" xfId="11" applyFont="1" applyFill="1" applyBorder="1">
      <alignment vertical="center"/>
    </xf>
    <xf numFmtId="0" fontId="22" fillId="4" borderId="51" xfId="11" applyFont="1" applyFill="1" applyBorder="1">
      <alignment vertical="center"/>
    </xf>
    <xf numFmtId="0" fontId="22" fillId="0" borderId="62" xfId="6" applyFont="1" applyBorder="1">
      <alignment vertical="center"/>
    </xf>
    <xf numFmtId="0" fontId="22" fillId="0" borderId="62" xfId="6" applyFont="1" applyBorder="1" applyProtection="1">
      <alignment vertical="center"/>
      <protection locked="0"/>
    </xf>
    <xf numFmtId="0" fontId="22" fillId="4" borderId="60" xfId="11" applyFont="1" applyFill="1" applyBorder="1">
      <alignment vertical="center"/>
    </xf>
    <xf numFmtId="0" fontId="22" fillId="4" borderId="59" xfId="11" applyFont="1" applyFill="1" applyBorder="1">
      <alignment vertical="center"/>
    </xf>
    <xf numFmtId="0" fontId="22" fillId="0" borderId="64" xfId="11" applyFont="1" applyBorder="1">
      <alignment vertical="center"/>
    </xf>
    <xf numFmtId="0" fontId="17" fillId="0" borderId="0" xfId="1" applyFont="1" applyAlignment="1">
      <alignment horizontal="centerContinuous" vertical="center"/>
    </xf>
    <xf numFmtId="0" fontId="40" fillId="4" borderId="12" xfId="2" applyFont="1" applyFill="1" applyBorder="1" applyAlignment="1" applyProtection="1">
      <alignment vertical="center"/>
      <protection locked="0"/>
    </xf>
    <xf numFmtId="0" fontId="41" fillId="4" borderId="12" xfId="2" applyFont="1" applyFill="1" applyBorder="1" applyAlignment="1" applyProtection="1">
      <alignment vertical="center"/>
      <protection locked="0"/>
    </xf>
    <xf numFmtId="0" fontId="42" fillId="4" borderId="12" xfId="2" applyFont="1" applyFill="1" applyBorder="1" applyAlignment="1" applyProtection="1">
      <alignment vertical="center"/>
      <protection locked="0"/>
    </xf>
    <xf numFmtId="0" fontId="43" fillId="4" borderId="12" xfId="3" applyFont="1" applyFill="1" applyBorder="1" applyAlignment="1" applyProtection="1">
      <alignment vertical="center"/>
      <protection locked="0"/>
    </xf>
    <xf numFmtId="0" fontId="44" fillId="4" borderId="12" xfId="3" applyFont="1" applyFill="1" applyBorder="1" applyAlignment="1" applyProtection="1">
      <alignment vertical="center"/>
      <protection locked="0"/>
    </xf>
    <xf numFmtId="0" fontId="41" fillId="0" borderId="0" xfId="2" applyFont="1" applyAlignment="1">
      <alignment vertical="center"/>
    </xf>
    <xf numFmtId="0" fontId="45" fillId="0" borderId="0" xfId="2" applyFont="1" applyAlignment="1">
      <alignment vertical="center"/>
    </xf>
    <xf numFmtId="0" fontId="42" fillId="0" borderId="0" xfId="2" applyFont="1" applyAlignment="1">
      <alignment vertical="center"/>
    </xf>
    <xf numFmtId="0" fontId="41" fillId="0" borderId="0" xfId="2" applyFont="1" applyAlignment="1" applyProtection="1">
      <alignment vertical="center"/>
      <protection locked="0"/>
    </xf>
    <xf numFmtId="0" fontId="47" fillId="0" borderId="0" xfId="2" applyFont="1" applyAlignment="1">
      <alignment vertical="center"/>
    </xf>
    <xf numFmtId="0" fontId="48" fillId="0" borderId="0" xfId="2" applyFont="1" applyAlignment="1">
      <alignment vertical="center"/>
    </xf>
    <xf numFmtId="0" fontId="49" fillId="0" borderId="0" xfId="2" applyFont="1" applyAlignment="1">
      <alignment vertical="center"/>
    </xf>
    <xf numFmtId="0" fontId="46" fillId="0" borderId="0" xfId="2" applyFont="1" applyAlignment="1">
      <alignment vertical="center"/>
    </xf>
    <xf numFmtId="182" fontId="8" fillId="0" borderId="0" xfId="2" applyNumberFormat="1" applyFont="1" applyAlignment="1">
      <alignment horizontal="center" vertical="center"/>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2" xfId="2" applyFont="1" applyBorder="1" applyAlignment="1">
      <alignment vertical="center"/>
    </xf>
    <xf numFmtId="0" fontId="50" fillId="0" borderId="15" xfId="2" applyFont="1" applyBorder="1" applyAlignment="1">
      <alignment vertical="center"/>
    </xf>
    <xf numFmtId="0" fontId="41" fillId="0" borderId="10" xfId="2" applyFont="1" applyBorder="1" applyAlignment="1">
      <alignment vertical="center"/>
    </xf>
    <xf numFmtId="0" fontId="42" fillId="0" borderId="10" xfId="2" applyFont="1" applyBorder="1" applyAlignment="1">
      <alignment vertical="center"/>
    </xf>
    <xf numFmtId="0" fontId="44" fillId="0" borderId="10" xfId="3" applyFont="1" applyFill="1" applyBorder="1" applyAlignment="1" applyProtection="1">
      <alignment vertical="center"/>
    </xf>
    <xf numFmtId="0" fontId="50" fillId="0" borderId="0" xfId="2" applyFont="1" applyAlignment="1">
      <alignment horizontal="right" vertical="center"/>
    </xf>
    <xf numFmtId="0" fontId="50" fillId="0" borderId="0" xfId="2" applyFont="1" applyAlignment="1">
      <alignment vertical="center"/>
    </xf>
    <xf numFmtId="0" fontId="51" fillId="0" borderId="0" xfId="2" applyFont="1" applyAlignment="1">
      <alignment vertical="center"/>
    </xf>
    <xf numFmtId="0" fontId="15" fillId="0" borderId="0" xfId="3" applyFont="1" applyFill="1" applyBorder="1" applyAlignment="1" applyProtection="1">
      <alignment vertical="center"/>
      <protection locked="0"/>
    </xf>
    <xf numFmtId="0" fontId="44" fillId="0" borderId="0" xfId="3" applyFont="1" applyFill="1" applyBorder="1" applyAlignment="1" applyProtection="1">
      <alignment vertical="center"/>
      <protection locked="0"/>
    </xf>
    <xf numFmtId="0" fontId="49" fillId="0" borderId="0" xfId="2" applyFont="1" applyAlignment="1">
      <alignment horizontal="right" vertical="center"/>
    </xf>
    <xf numFmtId="0" fontId="52" fillId="0" borderId="0" xfId="2" applyFont="1" applyAlignment="1">
      <alignment vertical="center"/>
    </xf>
    <xf numFmtId="0" fontId="44" fillId="0" borderId="0" xfId="3" applyFont="1" applyFill="1" applyBorder="1" applyAlignment="1" applyProtection="1">
      <alignment vertical="center"/>
    </xf>
    <xf numFmtId="0" fontId="8" fillId="0" borderId="0" xfId="2" applyFont="1" applyAlignment="1">
      <alignment horizontal="left" vertical="center"/>
    </xf>
    <xf numFmtId="49" fontId="8" fillId="0" borderId="0" xfId="2" applyNumberFormat="1" applyFont="1" applyAlignment="1">
      <alignment vertical="center"/>
    </xf>
    <xf numFmtId="0" fontId="50" fillId="0" borderId="10" xfId="2" applyFont="1" applyBorder="1" applyAlignment="1">
      <alignment horizontal="right" vertical="center"/>
    </xf>
    <xf numFmtId="0" fontId="50" fillId="0" borderId="10" xfId="2" applyFont="1" applyBorder="1" applyAlignment="1">
      <alignment vertical="center"/>
    </xf>
    <xf numFmtId="0" fontId="8" fillId="0" borderId="10" xfId="2" applyFont="1" applyBorder="1" applyAlignment="1">
      <alignment vertical="center"/>
    </xf>
    <xf numFmtId="49" fontId="8" fillId="0" borderId="10" xfId="2" applyNumberFormat="1" applyFont="1" applyBorder="1" applyAlignment="1">
      <alignment vertical="center"/>
    </xf>
    <xf numFmtId="0" fontId="53" fillId="0" borderId="0" xfId="2" applyFont="1" applyAlignment="1">
      <alignment vertical="center"/>
    </xf>
    <xf numFmtId="0" fontId="8" fillId="0" borderId="0" xfId="2" applyFont="1" applyAlignment="1" applyProtection="1">
      <alignment vertical="center" wrapText="1"/>
      <protection locked="0"/>
    </xf>
    <xf numFmtId="0" fontId="8" fillId="0" borderId="0" xfId="2" applyFont="1" applyAlignment="1" applyProtection="1">
      <alignment vertical="center"/>
      <protection locked="0"/>
    </xf>
    <xf numFmtId="49" fontId="8" fillId="0" borderId="0" xfId="2" applyNumberFormat="1" applyFont="1" applyAlignment="1" applyProtection="1">
      <alignment vertical="center"/>
      <protection locked="0"/>
    </xf>
    <xf numFmtId="0" fontId="49" fillId="0" borderId="0" xfId="2" applyFont="1" applyAlignment="1">
      <alignment horizontal="left" vertical="center" indent="1"/>
    </xf>
    <xf numFmtId="49" fontId="8" fillId="0" borderId="14" xfId="2" applyNumberFormat="1" applyFont="1" applyBorder="1" applyAlignment="1" applyProtection="1">
      <alignment vertical="center"/>
      <protection locked="0"/>
    </xf>
    <xf numFmtId="0" fontId="8" fillId="0" borderId="14" xfId="2" applyFont="1" applyBorder="1" applyAlignment="1">
      <alignment vertical="center"/>
    </xf>
    <xf numFmtId="0" fontId="54" fillId="0" borderId="10" xfId="2" applyFont="1" applyBorder="1" applyAlignment="1">
      <alignment vertical="center"/>
    </xf>
    <xf numFmtId="0" fontId="8" fillId="0" borderId="0" xfId="2" applyFont="1" applyAlignment="1">
      <alignment horizontal="right" vertical="center"/>
    </xf>
    <xf numFmtId="0" fontId="55" fillId="0" borderId="0" xfId="2" applyFont="1" applyAlignment="1">
      <alignment vertical="center"/>
    </xf>
    <xf numFmtId="0" fontId="56" fillId="0" borderId="10" xfId="2" applyFont="1" applyBorder="1" applyAlignment="1">
      <alignment vertical="center"/>
    </xf>
    <xf numFmtId="0" fontId="56" fillId="0" borderId="0" xfId="2" applyFont="1" applyAlignment="1">
      <alignment vertical="center"/>
    </xf>
    <xf numFmtId="0" fontId="49" fillId="0" borderId="10" xfId="2" applyFont="1" applyBorder="1" applyAlignment="1">
      <alignment vertical="center"/>
    </xf>
    <xf numFmtId="0" fontId="8" fillId="3" borderId="0" xfId="2" applyFont="1" applyFill="1" applyAlignment="1">
      <alignment horizontal="center" vertical="center"/>
    </xf>
    <xf numFmtId="0" fontId="57" fillId="0" borderId="0" xfId="2" applyFont="1" applyAlignment="1">
      <alignment vertical="center"/>
    </xf>
    <xf numFmtId="0" fontId="8" fillId="3" borderId="0" xfId="2" applyFont="1" applyFill="1" applyAlignment="1">
      <alignment vertical="center"/>
    </xf>
    <xf numFmtId="0" fontId="8" fillId="0" borderId="0" xfId="2" applyFont="1" applyAlignment="1">
      <alignment horizontal="center" vertical="center"/>
    </xf>
    <xf numFmtId="0" fontId="8" fillId="0" borderId="0" xfId="2" quotePrefix="1" applyFont="1" applyAlignment="1">
      <alignment horizontal="right" vertical="center"/>
    </xf>
    <xf numFmtId="0" fontId="49" fillId="0" borderId="0" xfId="2" quotePrefix="1" applyFont="1" applyAlignment="1">
      <alignment vertical="center"/>
    </xf>
    <xf numFmtId="0" fontId="8" fillId="0" borderId="0" xfId="2" quotePrefix="1" applyFont="1" applyAlignment="1">
      <alignment vertical="center"/>
    </xf>
    <xf numFmtId="0" fontId="8" fillId="0" borderId="0" xfId="2" applyFont="1" applyAlignment="1">
      <alignment vertical="center" wrapText="1"/>
    </xf>
    <xf numFmtId="0" fontId="42" fillId="0" borderId="0" xfId="2" applyFont="1" applyAlignment="1">
      <alignment vertical="center" wrapText="1"/>
    </xf>
    <xf numFmtId="0" fontId="8" fillId="3" borderId="0" xfId="2" applyFont="1" applyFill="1" applyAlignment="1">
      <alignment horizontal="right" vertical="center"/>
    </xf>
    <xf numFmtId="0" fontId="8" fillId="3" borderId="0" xfId="2" applyFont="1" applyFill="1" applyAlignment="1">
      <alignment horizontal="left" vertical="center"/>
    </xf>
    <xf numFmtId="0" fontId="8" fillId="0" borderId="10" xfId="2" applyFont="1" applyBorder="1" applyAlignment="1">
      <alignment horizontal="center" vertical="center"/>
    </xf>
    <xf numFmtId="0" fontId="42" fillId="0" borderId="15" xfId="2" applyFont="1" applyBorder="1" applyAlignment="1">
      <alignment vertical="center"/>
    </xf>
    <xf numFmtId="0" fontId="42" fillId="0" borderId="14" xfId="2" applyFont="1" applyBorder="1" applyAlignment="1">
      <alignment vertical="center" wrapText="1"/>
    </xf>
    <xf numFmtId="0" fontId="42" fillId="0" borderId="14" xfId="2" applyFont="1" applyBorder="1" applyAlignment="1">
      <alignment vertical="center"/>
    </xf>
    <xf numFmtId="177" fontId="8" fillId="0" borderId="0" xfId="2" applyNumberFormat="1" applyFont="1" applyAlignment="1">
      <alignment horizontal="center" vertical="center"/>
    </xf>
    <xf numFmtId="183" fontId="8" fillId="0" borderId="0" xfId="2" applyNumberFormat="1" applyFont="1" applyAlignment="1">
      <alignment horizontal="center" vertical="center"/>
    </xf>
    <xf numFmtId="0" fontId="8" fillId="0" borderId="10" xfId="2" applyFont="1" applyBorder="1" applyAlignment="1">
      <alignment horizontal="left" vertical="center"/>
    </xf>
    <xf numFmtId="0" fontId="8" fillId="0" borderId="10" xfId="2" applyFont="1" applyBorder="1" applyAlignment="1">
      <alignment horizontal="right" vertical="center"/>
    </xf>
    <xf numFmtId="0" fontId="8" fillId="0" borderId="5" xfId="2" applyFont="1" applyBorder="1" applyAlignment="1">
      <alignment vertical="center"/>
    </xf>
    <xf numFmtId="182" fontId="8" fillId="0" borderId="10" xfId="2" applyNumberFormat="1" applyFont="1" applyBorder="1" applyAlignment="1">
      <alignment horizontal="center" vertical="center"/>
    </xf>
    <xf numFmtId="0" fontId="15" fillId="0" borderId="0" xfId="3" applyFont="1" applyFill="1" applyBorder="1" applyAlignment="1" applyProtection="1">
      <alignment vertical="center"/>
    </xf>
    <xf numFmtId="181" fontId="8" fillId="0" borderId="0" xfId="2" applyNumberFormat="1" applyFont="1" applyAlignment="1">
      <alignment horizontal="center" vertical="center"/>
    </xf>
    <xf numFmtId="180" fontId="8" fillId="0" borderId="7" xfId="2" applyNumberFormat="1" applyFont="1" applyBorder="1" applyAlignment="1">
      <alignment horizontal="right" vertical="center"/>
    </xf>
    <xf numFmtId="177" fontId="8" fillId="0" borderId="0" xfId="2" applyNumberFormat="1" applyFont="1" applyAlignment="1">
      <alignment horizontal="right" vertical="center"/>
    </xf>
    <xf numFmtId="177" fontId="8" fillId="0" borderId="10" xfId="2" applyNumberFormat="1" applyFont="1" applyBorder="1" applyAlignment="1">
      <alignment horizontal="right" vertical="center"/>
    </xf>
    <xf numFmtId="0" fontId="45" fillId="0" borderId="0" xfId="2" applyFont="1" applyAlignment="1">
      <alignment horizontal="right" vertical="center"/>
    </xf>
    <xf numFmtId="0" fontId="42" fillId="0" borderId="0" xfId="2" applyFont="1"/>
    <xf numFmtId="49" fontId="50" fillId="0" borderId="10" xfId="4" applyFont="1" applyBorder="1" applyAlignment="1">
      <alignment horizontal="left" vertical="center"/>
    </xf>
    <xf numFmtId="49" fontId="8" fillId="0" borderId="10" xfId="4" applyFont="1" applyBorder="1" applyAlignment="1">
      <alignment vertical="center"/>
    </xf>
    <xf numFmtId="49" fontId="8" fillId="0" borderId="10" xfId="4" applyFont="1" applyBorder="1" applyAlignment="1">
      <alignment horizontal="left" vertical="center"/>
    </xf>
    <xf numFmtId="49" fontId="8" fillId="0" borderId="10" xfId="4" applyFont="1" applyBorder="1" applyAlignment="1">
      <alignment horizontal="center" vertical="center"/>
    </xf>
    <xf numFmtId="49" fontId="49" fillId="0" borderId="0" xfId="4" applyFont="1" applyAlignment="1">
      <alignment vertical="center"/>
    </xf>
    <xf numFmtId="49" fontId="8" fillId="0" borderId="0" xfId="4" applyFont="1" applyAlignment="1">
      <alignment vertical="center"/>
    </xf>
    <xf numFmtId="176" fontId="8" fillId="0" borderId="0" xfId="4" applyNumberFormat="1" applyFont="1" applyAlignment="1">
      <alignment horizontal="right" vertical="center"/>
    </xf>
    <xf numFmtId="176" fontId="8" fillId="0" borderId="0" xfId="4" applyNumberFormat="1" applyFont="1" applyAlignment="1">
      <alignment horizontal="center" vertical="center"/>
    </xf>
    <xf numFmtId="38" fontId="8" fillId="0" borderId="0" xfId="4" applyNumberFormat="1" applyFont="1" applyAlignment="1">
      <alignment horizontal="right" vertical="center"/>
    </xf>
    <xf numFmtId="38" fontId="8" fillId="0" borderId="0" xfId="2" applyNumberFormat="1" applyFont="1" applyAlignment="1">
      <alignment horizontal="right" vertical="center"/>
    </xf>
    <xf numFmtId="179" fontId="8" fillId="0" borderId="0" xfId="4" applyNumberFormat="1" applyFont="1" applyAlignment="1">
      <alignment horizontal="right" vertical="center"/>
    </xf>
    <xf numFmtId="179" fontId="8" fillId="0" borderId="0" xfId="2" applyNumberFormat="1" applyFont="1" applyAlignment="1">
      <alignment horizontal="right" vertical="center"/>
    </xf>
    <xf numFmtId="179" fontId="8" fillId="0" borderId="0" xfId="2" applyNumberFormat="1" applyFont="1" applyAlignment="1">
      <alignment vertical="center"/>
    </xf>
    <xf numFmtId="0" fontId="8" fillId="0" borderId="0" xfId="4" applyNumberFormat="1" applyFont="1" applyAlignment="1">
      <alignment horizontal="left" vertical="center"/>
    </xf>
    <xf numFmtId="180" fontId="8" fillId="0" borderId="0" xfId="2" applyNumberFormat="1" applyFont="1" applyAlignment="1" applyProtection="1">
      <alignment horizontal="right" vertical="center"/>
      <protection locked="0"/>
    </xf>
    <xf numFmtId="0" fontId="8" fillId="3" borderId="0" xfId="4" applyNumberFormat="1" applyFont="1" applyFill="1" applyAlignment="1">
      <alignment horizontal="left" vertical="center"/>
    </xf>
    <xf numFmtId="0" fontId="42" fillId="3" borderId="0" xfId="2" applyFont="1" applyFill="1" applyAlignment="1">
      <alignment vertical="center"/>
    </xf>
    <xf numFmtId="49" fontId="8" fillId="0" borderId="0" xfId="4" applyFont="1" applyAlignment="1">
      <alignment horizontal="right" vertical="center"/>
    </xf>
    <xf numFmtId="49" fontId="49" fillId="0" borderId="0" xfId="4" applyFont="1" applyAlignment="1">
      <alignment horizontal="right" vertical="center"/>
    </xf>
    <xf numFmtId="49" fontId="8" fillId="0" borderId="0" xfId="4" applyFont="1" applyAlignment="1">
      <alignment horizontal="center" vertical="center"/>
    </xf>
    <xf numFmtId="49" fontId="8" fillId="0" borderId="0" xfId="4" applyFont="1" applyAlignment="1">
      <alignment horizontal="left" vertical="center"/>
    </xf>
    <xf numFmtId="0" fontId="49" fillId="0" borderId="13" xfId="2" applyFont="1" applyBorder="1" applyAlignment="1">
      <alignment vertical="center"/>
    </xf>
    <xf numFmtId="0" fontId="8" fillId="0" borderId="13" xfId="2" applyFont="1" applyBorder="1" applyAlignment="1">
      <alignment vertical="center"/>
    </xf>
    <xf numFmtId="0" fontId="42" fillId="0" borderId="13" xfId="2" applyFont="1" applyBorder="1" applyAlignment="1">
      <alignment vertical="center"/>
    </xf>
    <xf numFmtId="49" fontId="50" fillId="0" borderId="0" xfId="4" applyFont="1" applyAlignment="1">
      <alignment horizontal="left" vertical="center"/>
    </xf>
    <xf numFmtId="0" fontId="15" fillId="0" borderId="0" xfId="3" applyFont="1" applyAlignment="1" applyProtection="1">
      <alignment vertical="center"/>
    </xf>
    <xf numFmtId="0" fontId="41" fillId="0" borderId="20" xfId="2" applyFont="1" applyBorder="1" applyProtection="1">
      <protection locked="0"/>
    </xf>
    <xf numFmtId="0" fontId="42" fillId="0" borderId="20" xfId="2" applyFont="1" applyBorder="1"/>
    <xf numFmtId="0" fontId="48" fillId="0" borderId="10" xfId="1" applyFont="1" applyBorder="1">
      <alignment vertical="center"/>
    </xf>
    <xf numFmtId="0" fontId="49" fillId="0" borderId="0" xfId="1" applyFont="1">
      <alignment vertical="center"/>
    </xf>
    <xf numFmtId="0" fontId="8" fillId="0" borderId="0" xfId="1" applyFont="1">
      <alignment vertical="center"/>
    </xf>
    <xf numFmtId="0" fontId="41" fillId="0" borderId="2" xfId="2" applyFont="1" applyBorder="1"/>
    <xf numFmtId="0" fontId="42" fillId="0" borderId="2" xfId="2" applyFont="1" applyBorder="1"/>
    <xf numFmtId="0" fontId="49" fillId="0" borderId="10" xfId="1" applyFont="1" applyBorder="1">
      <alignment vertical="center"/>
    </xf>
    <xf numFmtId="0" fontId="8" fillId="0" borderId="10" xfId="1" applyFont="1" applyBorder="1">
      <alignment vertical="center"/>
    </xf>
    <xf numFmtId="0" fontId="41" fillId="0" borderId="0" xfId="2" applyFont="1"/>
    <xf numFmtId="0" fontId="41" fillId="0" borderId="14" xfId="2" applyFont="1" applyBorder="1" applyAlignment="1">
      <alignment vertical="center"/>
    </xf>
    <xf numFmtId="0" fontId="41" fillId="7" borderId="0" xfId="2" applyFont="1" applyFill="1" applyAlignment="1">
      <alignment vertical="center"/>
    </xf>
    <xf numFmtId="0" fontId="42" fillId="7" borderId="0" xfId="2" applyFont="1" applyFill="1" applyAlignment="1">
      <alignment vertical="center"/>
    </xf>
    <xf numFmtId="0" fontId="18" fillId="0" borderId="0" xfId="1" quotePrefix="1" applyFont="1" applyAlignment="1">
      <alignment horizontal="right" vertical="center"/>
    </xf>
    <xf numFmtId="0" fontId="22" fillId="0" borderId="0" xfId="2" applyFont="1" applyAlignment="1">
      <alignment horizontal="left"/>
    </xf>
    <xf numFmtId="49" fontId="22" fillId="0" borderId="0" xfId="2" applyNumberFormat="1" applyFont="1"/>
    <xf numFmtId="0" fontId="22" fillId="0" borderId="0" xfId="2" applyFont="1"/>
    <xf numFmtId="49" fontId="22" fillId="0" borderId="0" xfId="1" applyNumberFormat="1" applyFont="1">
      <alignment vertical="center"/>
    </xf>
    <xf numFmtId="0" fontId="22" fillId="0" borderId="0" xfId="2" quotePrefix="1" applyFont="1"/>
    <xf numFmtId="0" fontId="21" fillId="0" borderId="0" xfId="3" applyFont="1" applyBorder="1" applyAlignment="1" applyProtection="1">
      <alignment vertical="center"/>
    </xf>
    <xf numFmtId="49" fontId="59" fillId="0" borderId="0" xfId="3" applyNumberFormat="1" applyFont="1" applyBorder="1" applyAlignment="1" applyProtection="1">
      <alignment vertical="center"/>
    </xf>
    <xf numFmtId="0" fontId="59" fillId="0" borderId="0" xfId="3" applyFont="1" applyBorder="1" applyAlignment="1" applyProtection="1">
      <alignment vertical="center"/>
    </xf>
    <xf numFmtId="49" fontId="21" fillId="0" borderId="0" xfId="1" applyNumberFormat="1" applyFont="1">
      <alignment vertical="center"/>
    </xf>
    <xf numFmtId="0" fontId="22" fillId="0" borderId="0" xfId="1" quotePrefix="1" applyFont="1" applyAlignment="1">
      <alignment horizontal="center" vertical="center"/>
    </xf>
    <xf numFmtId="49" fontId="22" fillId="4" borderId="12" xfId="2" applyNumberFormat="1" applyFont="1" applyFill="1" applyBorder="1" applyProtection="1">
      <protection locked="0"/>
    </xf>
    <xf numFmtId="0" fontId="22" fillId="4" borderId="12" xfId="2" applyFont="1" applyFill="1" applyBorder="1" applyProtection="1">
      <protection locked="0"/>
    </xf>
    <xf numFmtId="0" fontId="22" fillId="4" borderId="49" xfId="2" applyFont="1" applyFill="1" applyBorder="1" applyProtection="1">
      <protection locked="0"/>
    </xf>
    <xf numFmtId="0" fontId="60" fillId="4" borderId="12" xfId="2" applyFont="1" applyFill="1" applyBorder="1" applyAlignment="1" applyProtection="1">
      <alignment vertical="center"/>
      <protection locked="0"/>
    </xf>
    <xf numFmtId="0" fontId="22" fillId="0" borderId="0" xfId="2" applyFont="1" applyAlignment="1">
      <alignment horizontal="right"/>
    </xf>
    <xf numFmtId="49" fontId="22" fillId="0" borderId="0" xfId="2" quotePrefix="1" applyNumberFormat="1" applyFont="1" applyAlignment="1">
      <alignment horizontal="right"/>
    </xf>
    <xf numFmtId="0" fontId="22" fillId="0" borderId="58" xfId="11" applyFont="1" applyBorder="1">
      <alignment vertical="center"/>
    </xf>
    <xf numFmtId="0" fontId="22" fillId="0" borderId="62" xfId="11" applyFont="1" applyBorder="1">
      <alignment vertical="center"/>
    </xf>
    <xf numFmtId="0" fontId="22" fillId="0" borderId="74" xfId="11" applyFont="1" applyBorder="1" applyAlignment="1">
      <alignment horizontal="center" vertical="center"/>
    </xf>
    <xf numFmtId="0" fontId="22" fillId="0" borderId="75" xfId="11" applyFont="1" applyBorder="1" applyAlignment="1">
      <alignment horizontal="center" vertical="center"/>
    </xf>
    <xf numFmtId="0" fontId="22" fillId="14" borderId="51" xfId="11" applyFont="1" applyFill="1" applyBorder="1">
      <alignment vertical="center"/>
    </xf>
    <xf numFmtId="0" fontId="22" fillId="14" borderId="59" xfId="11" applyFont="1" applyFill="1" applyBorder="1">
      <alignment vertical="center"/>
    </xf>
    <xf numFmtId="0" fontId="22" fillId="14" borderId="74" xfId="11" applyFont="1" applyFill="1" applyBorder="1" applyAlignment="1">
      <alignment horizontal="center" vertical="center"/>
    </xf>
    <xf numFmtId="0" fontId="22" fillId="14" borderId="75" xfId="11" applyFont="1" applyFill="1" applyBorder="1" applyAlignment="1">
      <alignment horizontal="center" vertical="center"/>
    </xf>
    <xf numFmtId="0" fontId="22" fillId="14" borderId="77" xfId="11" applyFont="1" applyFill="1" applyBorder="1" applyAlignment="1">
      <alignment horizontal="center" vertical="center"/>
    </xf>
    <xf numFmtId="0" fontId="22" fillId="14" borderId="52" xfId="11" applyFont="1" applyFill="1" applyBorder="1">
      <alignment vertical="center"/>
    </xf>
    <xf numFmtId="0" fontId="22" fillId="0" borderId="77" xfId="11" applyFont="1" applyBorder="1" applyAlignment="1">
      <alignment horizontal="center" vertical="center"/>
    </xf>
    <xf numFmtId="0" fontId="42" fillId="0" borderId="0" xfId="2" applyFont="1" applyAlignment="1">
      <alignment horizontal="center" vertical="center"/>
    </xf>
    <xf numFmtId="0" fontId="22" fillId="0" borderId="51" xfId="11" applyFont="1" applyBorder="1" applyAlignment="1">
      <alignment horizontal="center" vertical="center"/>
    </xf>
    <xf numFmtId="0" fontId="41" fillId="0" borderId="78" xfId="2" applyFont="1" applyBorder="1" applyAlignment="1">
      <alignment vertical="center"/>
    </xf>
    <xf numFmtId="0" fontId="49" fillId="0" borderId="78" xfId="2" applyFont="1" applyBorder="1" applyAlignment="1">
      <alignment vertical="center"/>
    </xf>
    <xf numFmtId="0" fontId="8" fillId="0" borderId="78" xfId="2" applyFont="1" applyBorder="1" applyAlignment="1">
      <alignment vertical="center"/>
    </xf>
    <xf numFmtId="49" fontId="8" fillId="0" borderId="78" xfId="2" applyNumberFormat="1" applyFont="1" applyBorder="1" applyAlignment="1">
      <alignment vertical="center"/>
    </xf>
    <xf numFmtId="0" fontId="42" fillId="0" borderId="78" xfId="2" applyFont="1" applyBorder="1" applyAlignment="1">
      <alignment vertical="center"/>
    </xf>
    <xf numFmtId="49" fontId="8" fillId="15" borderId="0" xfId="2" applyNumberFormat="1" applyFont="1" applyFill="1" applyAlignment="1">
      <alignment vertical="center"/>
    </xf>
    <xf numFmtId="49" fontId="8" fillId="0" borderId="0" xfId="2" applyNumberFormat="1" applyFont="1" applyAlignment="1" applyProtection="1">
      <alignment horizontal="center" vertical="center"/>
      <protection locked="0"/>
    </xf>
    <xf numFmtId="0" fontId="8" fillId="15" borderId="0" xfId="2" applyFont="1" applyFill="1" applyAlignment="1">
      <alignment vertical="center"/>
    </xf>
    <xf numFmtId="0" fontId="62" fillId="0" borderId="0" xfId="2" applyFont="1" applyAlignment="1">
      <alignment vertical="center" wrapText="1"/>
    </xf>
    <xf numFmtId="0" fontId="63" fillId="14" borderId="82" xfId="0" applyFont="1" applyFill="1" applyBorder="1">
      <alignment vertical="center"/>
    </xf>
    <xf numFmtId="0" fontId="37" fillId="14" borderId="82" xfId="0" applyFont="1" applyFill="1" applyBorder="1">
      <alignment vertical="center"/>
    </xf>
    <xf numFmtId="0" fontId="37" fillId="0" borderId="0" xfId="0" applyFont="1">
      <alignment vertical="center"/>
    </xf>
    <xf numFmtId="0" fontId="64" fillId="0" borderId="0" xfId="2" applyFont="1" applyAlignment="1">
      <alignment horizontal="right" vertical="center"/>
    </xf>
    <xf numFmtId="0" fontId="65" fillId="0" borderId="0" xfId="2" applyFont="1" applyAlignment="1">
      <alignment vertical="center"/>
    </xf>
    <xf numFmtId="0" fontId="37" fillId="0" borderId="0" xfId="0" applyFont="1" applyAlignment="1">
      <alignment horizontal="right" vertical="center"/>
    </xf>
    <xf numFmtId="0" fontId="66" fillId="0" borderId="0" xfId="0" applyFont="1" applyAlignment="1">
      <alignment horizontal="right" vertical="center"/>
    </xf>
    <xf numFmtId="0" fontId="66" fillId="0" borderId="0" xfId="0" applyFont="1">
      <alignment vertical="center"/>
    </xf>
    <xf numFmtId="0" fontId="22" fillId="5" borderId="8" xfId="2" applyFont="1" applyFill="1" applyBorder="1" applyAlignment="1" applyProtection="1">
      <alignment vertical="center"/>
      <protection locked="0"/>
    </xf>
    <xf numFmtId="0" fontId="22" fillId="5" borderId="7" xfId="2" applyFont="1" applyFill="1" applyBorder="1" applyAlignment="1" applyProtection="1">
      <alignment vertical="center"/>
      <protection locked="0"/>
    </xf>
    <xf numFmtId="0" fontId="22" fillId="5" borderId="6" xfId="2" applyFont="1" applyFill="1" applyBorder="1" applyAlignment="1" applyProtection="1">
      <alignment vertical="center"/>
      <protection locked="0"/>
    </xf>
    <xf numFmtId="0" fontId="37" fillId="15" borderId="0" xfId="0" applyFont="1" applyFill="1">
      <alignment vertical="center"/>
    </xf>
    <xf numFmtId="0" fontId="37" fillId="19" borderId="0" xfId="0" applyFont="1" applyFill="1">
      <alignment vertical="center"/>
    </xf>
    <xf numFmtId="0" fontId="22" fillId="17" borderId="73" xfId="11" applyFont="1" applyFill="1" applyBorder="1" applyAlignment="1">
      <alignment horizontal="center" vertical="center"/>
    </xf>
    <xf numFmtId="0" fontId="22" fillId="17" borderId="74" xfId="11" applyFont="1" applyFill="1" applyBorder="1" applyAlignment="1">
      <alignment horizontal="center" vertical="center"/>
    </xf>
    <xf numFmtId="49" fontId="37" fillId="14" borderId="82" xfId="0" applyNumberFormat="1" applyFont="1" applyFill="1" applyBorder="1">
      <alignment vertical="center"/>
    </xf>
    <xf numFmtId="49" fontId="37" fillId="0" borderId="0" xfId="0" applyNumberFormat="1" applyFont="1">
      <alignment vertical="center"/>
    </xf>
    <xf numFmtId="49" fontId="64" fillId="0" borderId="0" xfId="2" quotePrefix="1" applyNumberFormat="1" applyFont="1" applyAlignment="1">
      <alignment vertical="center"/>
    </xf>
    <xf numFmtId="49" fontId="66" fillId="0" borderId="0" xfId="0" quotePrefix="1" applyNumberFormat="1" applyFont="1">
      <alignment vertical="center"/>
    </xf>
    <xf numFmtId="49" fontId="37" fillId="19" borderId="0" xfId="0" applyNumberFormat="1" applyFont="1" applyFill="1">
      <alignment vertical="center"/>
    </xf>
    <xf numFmtId="0" fontId="66" fillId="15" borderId="0" xfId="0" applyFont="1" applyFill="1">
      <alignment vertical="center"/>
    </xf>
    <xf numFmtId="0" fontId="22" fillId="17" borderId="61" xfId="11" applyFont="1" applyFill="1" applyBorder="1">
      <alignment vertical="center"/>
    </xf>
    <xf numFmtId="0" fontId="22" fillId="17" borderId="51" xfId="11" applyFont="1" applyFill="1" applyBorder="1">
      <alignment vertical="center"/>
    </xf>
    <xf numFmtId="0" fontId="22" fillId="17" borderId="60" xfId="11" applyFont="1" applyFill="1" applyBorder="1">
      <alignment vertical="center"/>
    </xf>
    <xf numFmtId="0" fontId="22" fillId="0" borderId="76" xfId="11" applyFont="1" applyBorder="1" applyAlignment="1">
      <alignment horizontal="center" vertical="center"/>
    </xf>
    <xf numFmtId="0" fontId="22" fillId="0" borderId="62" xfId="11" applyFont="1" applyBorder="1" applyAlignment="1">
      <alignment horizontal="center" vertical="center"/>
    </xf>
    <xf numFmtId="0" fontId="22" fillId="0" borderId="63" xfId="11" applyFont="1" applyBorder="1" applyAlignment="1">
      <alignment horizontal="center" vertical="center"/>
    </xf>
    <xf numFmtId="0" fontId="22" fillId="0" borderId="90" xfId="11" applyFont="1" applyBorder="1" applyAlignment="1">
      <alignment horizontal="center" vertical="center"/>
    </xf>
    <xf numFmtId="0" fontId="22" fillId="4" borderId="76" xfId="11" applyFont="1" applyFill="1" applyBorder="1" applyAlignment="1">
      <alignment horizontal="center" vertical="center"/>
    </xf>
    <xf numFmtId="0" fontId="22" fillId="4" borderId="62" xfId="11" applyFont="1" applyFill="1" applyBorder="1" applyAlignment="1">
      <alignment horizontal="center" vertical="center"/>
    </xf>
    <xf numFmtId="0" fontId="22" fillId="14" borderId="62" xfId="11" applyFont="1" applyFill="1" applyBorder="1" applyAlignment="1">
      <alignment horizontal="center" vertical="center"/>
    </xf>
    <xf numFmtId="0" fontId="22" fillId="14" borderId="63" xfId="11" applyFont="1" applyFill="1" applyBorder="1" applyAlignment="1">
      <alignment horizontal="center" vertical="center"/>
    </xf>
    <xf numFmtId="0" fontId="22" fillId="4" borderId="90" xfId="11" applyFont="1" applyFill="1" applyBorder="1" applyAlignment="1">
      <alignment horizontal="center" vertical="center"/>
    </xf>
    <xf numFmtId="0" fontId="22" fillId="4" borderId="63" xfId="11" applyFont="1" applyFill="1" applyBorder="1" applyAlignment="1">
      <alignment horizontal="center" vertical="center"/>
    </xf>
    <xf numFmtId="0" fontId="22" fillId="14" borderId="90" xfId="11" applyFont="1" applyFill="1" applyBorder="1" applyAlignment="1">
      <alignment horizontal="center" vertical="center"/>
    </xf>
    <xf numFmtId="0" fontId="22" fillId="0" borderId="69" xfId="11" applyFont="1" applyBorder="1" applyAlignment="1">
      <alignment horizontal="center" vertical="center"/>
    </xf>
    <xf numFmtId="0" fontId="22" fillId="17" borderId="76" xfId="11" applyFont="1" applyFill="1" applyBorder="1" applyAlignment="1">
      <alignment horizontal="center" vertical="center"/>
    </xf>
    <xf numFmtId="0" fontId="22" fillId="17" borderId="62" xfId="11" applyFont="1" applyFill="1" applyBorder="1" applyAlignment="1">
      <alignment horizontal="center" vertical="center"/>
    </xf>
    <xf numFmtId="0" fontId="22" fillId="17" borderId="89" xfId="11" applyFont="1" applyFill="1" applyBorder="1" applyAlignment="1">
      <alignment horizontal="center" vertical="center"/>
    </xf>
    <xf numFmtId="0" fontId="22" fillId="0" borderId="52" xfId="11" applyFont="1" applyBorder="1" applyAlignment="1">
      <alignment horizontal="center" vertical="center"/>
    </xf>
    <xf numFmtId="0" fontId="17" fillId="0" borderId="10" xfId="1" applyFont="1" applyBorder="1">
      <alignment vertical="center"/>
    </xf>
    <xf numFmtId="0" fontId="20" fillId="0" borderId="10" xfId="1" applyFont="1" applyBorder="1">
      <alignment vertical="center"/>
    </xf>
    <xf numFmtId="0" fontId="20" fillId="0" borderId="9" xfId="1" applyFont="1" applyBorder="1">
      <alignment vertical="center"/>
    </xf>
    <xf numFmtId="49" fontId="8" fillId="0" borderId="0" xfId="2" applyNumberFormat="1" applyFont="1" applyAlignment="1">
      <alignment horizontal="right" vertical="center"/>
    </xf>
    <xf numFmtId="0" fontId="16" fillId="4" borderId="12" xfId="2" applyFont="1" applyFill="1" applyBorder="1" applyAlignment="1" applyProtection="1">
      <alignment vertical="center"/>
      <protection locked="0"/>
    </xf>
    <xf numFmtId="0" fontId="18" fillId="4" borderId="12" xfId="2" applyFont="1" applyFill="1" applyBorder="1" applyProtection="1">
      <protection locked="0"/>
    </xf>
    <xf numFmtId="0" fontId="20" fillId="4" borderId="12" xfId="2" applyFont="1" applyFill="1" applyBorder="1" applyAlignment="1" applyProtection="1">
      <alignment vertical="center"/>
      <protection locked="0"/>
    </xf>
    <xf numFmtId="0" fontId="19" fillId="4" borderId="12" xfId="3" applyFont="1" applyFill="1" applyBorder="1" applyAlignment="1" applyProtection="1">
      <alignment vertical="center"/>
      <protection locked="0"/>
    </xf>
    <xf numFmtId="0" fontId="22" fillId="0" borderId="0" xfId="2" quotePrefix="1" applyFont="1" applyAlignment="1">
      <alignment vertical="center"/>
    </xf>
    <xf numFmtId="0" fontId="17" fillId="4" borderId="12" xfId="2" applyFont="1" applyFill="1" applyBorder="1" applyAlignment="1" applyProtection="1">
      <alignment vertical="center"/>
      <protection locked="0"/>
    </xf>
    <xf numFmtId="0" fontId="18" fillId="4" borderId="12" xfId="2" applyFont="1" applyFill="1" applyBorder="1" applyAlignment="1" applyProtection="1">
      <alignment vertical="center"/>
      <protection locked="0"/>
    </xf>
    <xf numFmtId="0" fontId="33" fillId="4" borderId="12" xfId="3" applyFont="1" applyFill="1" applyBorder="1" applyAlignment="1" applyProtection="1">
      <alignment vertical="center"/>
      <protection locked="0"/>
    </xf>
    <xf numFmtId="0" fontId="61" fillId="0" borderId="0" xfId="2" applyFont="1" applyAlignment="1">
      <alignment vertical="center" wrapText="1"/>
    </xf>
    <xf numFmtId="0" fontId="22" fillId="0" borderId="59" xfId="11" applyFont="1" applyBorder="1" applyAlignment="1">
      <alignment horizontal="center" vertical="center"/>
    </xf>
    <xf numFmtId="0" fontId="22" fillId="4" borderId="59" xfId="11" applyFont="1" applyFill="1" applyBorder="1" applyAlignment="1">
      <alignment horizontal="center" vertical="center"/>
    </xf>
    <xf numFmtId="0" fontId="22" fillId="4" borderId="52" xfId="11" applyFont="1" applyFill="1" applyBorder="1">
      <alignment vertical="center"/>
    </xf>
    <xf numFmtId="0" fontId="22" fillId="0" borderId="90" xfId="11" applyFont="1" applyBorder="1">
      <alignment vertical="center"/>
    </xf>
    <xf numFmtId="0" fontId="22" fillId="0" borderId="68" xfId="11" applyFont="1" applyBorder="1">
      <alignment vertical="center"/>
    </xf>
    <xf numFmtId="0" fontId="22" fillId="19" borderId="92" xfId="3" applyFont="1" applyFill="1" applyBorder="1" applyAlignment="1" applyProtection="1">
      <alignment horizontal="center" vertical="center"/>
    </xf>
    <xf numFmtId="0" fontId="22" fillId="19" borderId="93" xfId="3" applyFont="1" applyFill="1" applyBorder="1" applyAlignment="1" applyProtection="1">
      <alignment horizontal="center" vertical="center"/>
    </xf>
    <xf numFmtId="0" fontId="22" fillId="12" borderId="94" xfId="6" applyFont="1" applyFill="1" applyBorder="1" applyAlignment="1">
      <alignment horizontal="center" vertical="center"/>
    </xf>
    <xf numFmtId="0" fontId="22" fillId="0" borderId="73" xfId="11" applyFont="1" applyBorder="1" applyAlignment="1">
      <alignment horizontal="center" vertical="center"/>
    </xf>
    <xf numFmtId="0" fontId="22" fillId="4" borderId="73" xfId="11" applyFont="1" applyFill="1" applyBorder="1" applyAlignment="1">
      <alignment horizontal="center" vertical="center"/>
    </xf>
    <xf numFmtId="0" fontId="22" fillId="4" borderId="74" xfId="11" applyFont="1" applyFill="1" applyBorder="1" applyAlignment="1">
      <alignment horizontal="center" vertical="center"/>
    </xf>
    <xf numFmtId="0" fontId="22" fillId="4" borderId="77" xfId="11" applyFont="1" applyFill="1" applyBorder="1" applyAlignment="1">
      <alignment horizontal="center" vertical="center"/>
    </xf>
    <xf numFmtId="0" fontId="22" fillId="4" borderId="75" xfId="11" applyFont="1" applyFill="1" applyBorder="1" applyAlignment="1">
      <alignment horizontal="center" vertical="center"/>
    </xf>
    <xf numFmtId="49" fontId="66" fillId="0" borderId="0" xfId="0" applyNumberFormat="1" applyFont="1" applyAlignment="1">
      <alignment horizontal="right" vertical="center"/>
    </xf>
    <xf numFmtId="0" fontId="49" fillId="0" borderId="0" xfId="2" applyFont="1" applyAlignment="1">
      <alignment horizontal="right" vertical="center" indent="1"/>
    </xf>
    <xf numFmtId="0" fontId="8" fillId="0" borderId="10" xfId="2" applyFont="1" applyBorder="1" applyAlignment="1">
      <alignment horizontal="centerContinuous"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0" borderId="21" xfId="2" applyFont="1" applyBorder="1" applyAlignment="1">
      <alignment vertical="center"/>
    </xf>
    <xf numFmtId="0" fontId="69" fillId="0" borderId="0" xfId="0" applyFont="1">
      <alignment vertical="center"/>
    </xf>
    <xf numFmtId="49" fontId="69" fillId="0" borderId="0" xfId="0" applyNumberFormat="1" applyFont="1">
      <alignment vertical="center"/>
    </xf>
    <xf numFmtId="49" fontId="49" fillId="0" borderId="0" xfId="2" quotePrefix="1" applyNumberFormat="1" applyFont="1" applyAlignment="1">
      <alignment vertical="center"/>
    </xf>
    <xf numFmtId="0" fontId="69" fillId="0" borderId="0" xfId="0" applyFont="1" applyAlignment="1">
      <alignment horizontal="right" vertical="center"/>
    </xf>
    <xf numFmtId="49" fontId="69" fillId="0" borderId="0" xfId="0" quotePrefix="1" applyNumberFormat="1" applyFont="1">
      <alignment vertical="center"/>
    </xf>
    <xf numFmtId="0" fontId="69" fillId="15" borderId="0" xfId="0" applyFont="1" applyFill="1">
      <alignment vertical="center"/>
    </xf>
    <xf numFmtId="49" fontId="49" fillId="0" borderId="95" xfId="4" applyFont="1" applyBorder="1" applyAlignment="1">
      <alignment vertical="center"/>
    </xf>
    <xf numFmtId="49" fontId="8" fillId="0" borderId="95" xfId="4" applyFont="1" applyBorder="1" applyAlignment="1">
      <alignment vertical="center"/>
    </xf>
    <xf numFmtId="176" fontId="8" fillId="0" borderId="95" xfId="4" applyNumberFormat="1" applyFont="1" applyBorder="1" applyAlignment="1">
      <alignment horizontal="center" vertical="center"/>
    </xf>
    <xf numFmtId="38" fontId="8" fillId="0" borderId="95" xfId="4" applyNumberFormat="1" applyFont="1" applyBorder="1" applyAlignment="1">
      <alignment horizontal="right" vertical="center"/>
    </xf>
    <xf numFmtId="38" fontId="8" fillId="0" borderId="95" xfId="2" applyNumberFormat="1" applyFont="1" applyBorder="1" applyAlignment="1">
      <alignment horizontal="right" vertical="center"/>
    </xf>
    <xf numFmtId="0" fontId="8" fillId="0" borderId="95" xfId="2" applyFont="1" applyBorder="1" applyAlignment="1">
      <alignment vertical="center"/>
    </xf>
    <xf numFmtId="0" fontId="42" fillId="0" borderId="95" xfId="2" applyFont="1" applyBorder="1" applyAlignment="1">
      <alignment vertical="center"/>
    </xf>
    <xf numFmtId="0" fontId="64" fillId="0" borderId="95" xfId="2" applyFont="1" applyBorder="1" applyAlignment="1">
      <alignment vertical="center"/>
    </xf>
    <xf numFmtId="0" fontId="22" fillId="5" borderId="83" xfId="2" applyFont="1" applyFill="1" applyBorder="1" applyAlignment="1" applyProtection="1">
      <alignment vertical="center"/>
      <protection locked="0"/>
    </xf>
    <xf numFmtId="0" fontId="22" fillId="5" borderId="84" xfId="2" applyFont="1" applyFill="1" applyBorder="1" applyAlignment="1" applyProtection="1">
      <alignment vertical="center"/>
      <protection locked="0"/>
    </xf>
    <xf numFmtId="0" fontId="22" fillId="5" borderId="85" xfId="2" applyFont="1" applyFill="1" applyBorder="1" applyAlignment="1" applyProtection="1">
      <alignment vertical="center"/>
      <protection locked="0"/>
    </xf>
    <xf numFmtId="49" fontId="8" fillId="0" borderId="96" xfId="4" applyFont="1" applyBorder="1" applyAlignment="1">
      <alignment vertical="center"/>
    </xf>
    <xf numFmtId="0" fontId="42" fillId="0" borderId="96" xfId="2" applyFont="1" applyBorder="1" applyAlignment="1">
      <alignment vertical="center"/>
    </xf>
    <xf numFmtId="0" fontId="22" fillId="0" borderId="61" xfId="6" applyFont="1" applyBorder="1" applyProtection="1">
      <alignment vertical="center"/>
      <protection locked="0"/>
    </xf>
    <xf numFmtId="188" fontId="22" fillId="0" borderId="51" xfId="13" applyNumberFormat="1" applyFont="1" applyFill="1" applyBorder="1" applyAlignment="1">
      <alignment vertical="center"/>
    </xf>
    <xf numFmtId="49" fontId="22" fillId="0" borderId="51" xfId="6" applyNumberFormat="1" applyFont="1" applyBorder="1">
      <alignment vertical="center"/>
    </xf>
    <xf numFmtId="0" fontId="22" fillId="0" borderId="89" xfId="11" applyFont="1" applyBorder="1" applyAlignment="1">
      <alignment horizontal="center" vertical="center"/>
    </xf>
    <xf numFmtId="180" fontId="22" fillId="0" borderId="60" xfId="6" applyNumberFormat="1" applyFont="1" applyBorder="1">
      <alignment vertical="center"/>
    </xf>
    <xf numFmtId="0" fontId="22" fillId="0" borderId="60" xfId="6" applyFont="1" applyBorder="1" applyProtection="1">
      <alignment vertical="center"/>
      <protection locked="0"/>
    </xf>
    <xf numFmtId="180" fontId="22" fillId="0" borderId="59" xfId="6" applyNumberFormat="1" applyFont="1" applyBorder="1">
      <alignment vertical="center"/>
    </xf>
    <xf numFmtId="0" fontId="22" fillId="0" borderId="59" xfId="6" applyFont="1" applyBorder="1" applyProtection="1">
      <alignment vertical="center"/>
      <protection locked="0"/>
    </xf>
    <xf numFmtId="0" fontId="22" fillId="17" borderId="51" xfId="6" applyFont="1" applyFill="1" applyBorder="1">
      <alignment vertical="center"/>
    </xf>
    <xf numFmtId="0" fontId="22" fillId="17" borderId="51" xfId="6" applyFont="1" applyFill="1" applyBorder="1" applyProtection="1">
      <alignment vertical="center"/>
      <protection locked="0"/>
    </xf>
    <xf numFmtId="0" fontId="22" fillId="17" borderId="58" xfId="6" applyFont="1" applyFill="1" applyBorder="1">
      <alignment vertical="center"/>
    </xf>
    <xf numFmtId="184" fontId="22" fillId="17" borderId="51" xfId="6" applyNumberFormat="1" applyFont="1" applyFill="1" applyBorder="1">
      <alignment vertical="center"/>
    </xf>
    <xf numFmtId="180" fontId="22" fillId="17" borderId="51" xfId="6" applyNumberFormat="1" applyFont="1" applyFill="1" applyBorder="1">
      <alignment vertical="center"/>
    </xf>
    <xf numFmtId="188" fontId="22" fillId="17" borderId="51" xfId="13" applyNumberFormat="1" applyFont="1" applyFill="1" applyBorder="1" applyAlignment="1">
      <alignment vertical="center"/>
    </xf>
    <xf numFmtId="180" fontId="22" fillId="17" borderId="60" xfId="6" applyNumberFormat="1" applyFont="1" applyFill="1" applyBorder="1">
      <alignment vertical="center"/>
    </xf>
    <xf numFmtId="0" fontId="22" fillId="17" borderId="60" xfId="6" applyFont="1" applyFill="1" applyBorder="1" applyProtection="1">
      <alignment vertical="center"/>
      <protection locked="0"/>
    </xf>
    <xf numFmtId="0" fontId="22" fillId="17" borderId="60" xfId="6" applyFont="1" applyFill="1" applyBorder="1">
      <alignment vertical="center"/>
    </xf>
    <xf numFmtId="0" fontId="22" fillId="17" borderId="67" xfId="6" applyFont="1" applyFill="1" applyBorder="1">
      <alignment vertical="center"/>
    </xf>
    <xf numFmtId="0" fontId="22" fillId="17" borderId="86" xfId="11" applyFont="1" applyFill="1" applyBorder="1" applyAlignment="1">
      <alignment horizontal="center" vertical="center"/>
    </xf>
    <xf numFmtId="0" fontId="22" fillId="17" borderId="61" xfId="6" applyFont="1" applyFill="1" applyBorder="1">
      <alignment vertical="center"/>
    </xf>
    <xf numFmtId="0" fontId="22" fillId="17" borderId="61" xfId="6" applyFont="1" applyFill="1" applyBorder="1" applyProtection="1">
      <alignment vertical="center"/>
      <protection locked="0"/>
    </xf>
    <xf numFmtId="0" fontId="22" fillId="17" borderId="66" xfId="6" applyFont="1" applyFill="1" applyBorder="1">
      <alignment vertical="center"/>
    </xf>
    <xf numFmtId="176" fontId="22" fillId="0" borderId="51" xfId="6" applyNumberFormat="1" applyFont="1" applyBorder="1">
      <alignment vertical="center"/>
    </xf>
    <xf numFmtId="186" fontId="22" fillId="0" borderId="51" xfId="6" applyNumberFormat="1" applyFont="1" applyBorder="1">
      <alignment vertical="center"/>
    </xf>
    <xf numFmtId="189" fontId="22" fillId="0" borderId="51" xfId="6" applyNumberFormat="1" applyFont="1" applyBorder="1">
      <alignment vertical="center"/>
    </xf>
    <xf numFmtId="176" fontId="22" fillId="0" borderId="51" xfId="6" applyNumberFormat="1" applyFont="1" applyBorder="1" applyProtection="1">
      <alignment vertical="center"/>
      <protection locked="0"/>
    </xf>
    <xf numFmtId="0" fontId="38" fillId="20" borderId="74" xfId="11" applyFont="1" applyFill="1" applyBorder="1" applyAlignment="1">
      <alignment horizontal="center" vertical="center"/>
    </xf>
    <xf numFmtId="0" fontId="38" fillId="20" borderId="51" xfId="11" applyFont="1" applyFill="1" applyBorder="1" applyAlignment="1">
      <alignment horizontal="center" vertical="center"/>
    </xf>
    <xf numFmtId="0" fontId="38" fillId="20" borderId="62" xfId="11" applyFont="1" applyFill="1" applyBorder="1" applyAlignment="1">
      <alignment horizontal="center" vertical="center"/>
    </xf>
    <xf numFmtId="0" fontId="38" fillId="20" borderId="51" xfId="11" applyFont="1" applyFill="1" applyBorder="1">
      <alignment vertical="center"/>
    </xf>
    <xf numFmtId="0" fontId="38" fillId="20" borderId="51" xfId="6" applyFont="1" applyFill="1" applyBorder="1">
      <alignment vertical="center"/>
    </xf>
    <xf numFmtId="0" fontId="38" fillId="20" borderId="51" xfId="6" applyFont="1" applyFill="1" applyBorder="1" applyProtection="1">
      <alignment vertical="center"/>
      <protection locked="0"/>
    </xf>
    <xf numFmtId="0" fontId="38" fillId="20" borderId="58" xfId="6" applyFont="1" applyFill="1" applyBorder="1">
      <alignment vertical="center"/>
    </xf>
    <xf numFmtId="0" fontId="70" fillId="0" borderId="0" xfId="0" applyFont="1">
      <alignment vertical="center"/>
    </xf>
    <xf numFmtId="191" fontId="36" fillId="4" borderId="12" xfId="2" applyNumberFormat="1" applyFont="1" applyFill="1" applyBorder="1" applyAlignment="1" applyProtection="1">
      <alignment vertical="center"/>
      <protection locked="0"/>
    </xf>
    <xf numFmtId="191" fontId="22" fillId="0" borderId="0" xfId="2" applyNumberFormat="1" applyFont="1" applyAlignment="1">
      <alignment vertical="center"/>
    </xf>
    <xf numFmtId="183" fontId="22" fillId="17" borderId="51" xfId="6" applyNumberFormat="1" applyFont="1" applyFill="1" applyBorder="1" applyProtection="1">
      <alignment vertical="center"/>
      <protection locked="0"/>
    </xf>
    <xf numFmtId="0" fontId="22" fillId="0" borderId="0" xfId="6" applyFont="1" applyAlignment="1">
      <alignment horizontal="center" vertical="center"/>
    </xf>
    <xf numFmtId="0" fontId="33" fillId="0" borderId="0" xfId="3" applyFont="1" applyAlignment="1" applyProtection="1">
      <alignment horizontal="center" vertical="center"/>
    </xf>
    <xf numFmtId="0" fontId="8" fillId="0" borderId="0" xfId="2" applyFont="1" applyAlignment="1" applyProtection="1">
      <alignment horizontal="center" vertical="center"/>
      <protection locked="0"/>
    </xf>
    <xf numFmtId="0" fontId="22" fillId="0" borderId="57" xfId="11" applyFont="1" applyBorder="1" applyAlignment="1">
      <alignment horizontal="center" vertical="center"/>
    </xf>
    <xf numFmtId="0" fontId="22" fillId="0" borderId="53" xfId="11" applyFont="1" applyBorder="1" applyAlignment="1">
      <alignment horizontal="center" vertical="center"/>
    </xf>
    <xf numFmtId="0" fontId="22" fillId="0" borderId="53" xfId="11" applyFont="1" applyBorder="1">
      <alignment vertical="center"/>
    </xf>
    <xf numFmtId="0" fontId="22" fillId="0" borderId="56" xfId="11" applyFont="1" applyBorder="1">
      <alignment vertical="center"/>
    </xf>
    <xf numFmtId="0" fontId="22" fillId="0" borderId="54" xfId="11" applyFont="1" applyBorder="1">
      <alignment vertical="center"/>
    </xf>
    <xf numFmtId="0" fontId="22" fillId="0" borderId="99" xfId="11" applyFont="1" applyBorder="1" applyAlignment="1">
      <alignment horizontal="center" vertical="center"/>
    </xf>
    <xf numFmtId="0" fontId="22" fillId="0" borderId="50" xfId="11" applyFont="1" applyBorder="1" applyAlignment="1">
      <alignment horizontal="center" vertical="center"/>
    </xf>
    <xf numFmtId="0" fontId="22" fillId="0" borderId="50" xfId="11" applyFont="1" applyBorder="1">
      <alignment vertical="center"/>
    </xf>
    <xf numFmtId="0" fontId="22" fillId="0" borderId="100" xfId="11" applyFont="1" applyBorder="1">
      <alignment vertical="center"/>
    </xf>
    <xf numFmtId="14" fontId="22"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22" fillId="6" borderId="51" xfId="11" applyFont="1" applyFill="1" applyBorder="1" applyAlignment="1">
      <alignment horizontal="center" vertical="center"/>
    </xf>
    <xf numFmtId="0" fontId="22" fillId="11" borderId="51" xfId="11" applyFont="1" applyFill="1" applyBorder="1" applyAlignment="1">
      <alignment horizontal="center" vertical="center"/>
    </xf>
    <xf numFmtId="0" fontId="22" fillId="10" borderId="51" xfId="11" applyFont="1" applyFill="1" applyBorder="1" applyAlignment="1">
      <alignment horizontal="center" vertical="center"/>
    </xf>
    <xf numFmtId="0" fontId="37" fillId="10" borderId="51" xfId="6" applyFont="1" applyFill="1" applyBorder="1">
      <alignment vertical="center"/>
    </xf>
    <xf numFmtId="0" fontId="22" fillId="12" borderId="102" xfId="6" applyFont="1" applyFill="1" applyBorder="1" applyAlignment="1">
      <alignment horizontal="center" vertical="center"/>
    </xf>
    <xf numFmtId="0" fontId="71"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72" fillId="12" borderId="91" xfId="3" applyFont="1" applyFill="1" applyBorder="1" applyAlignment="1" applyProtection="1">
      <alignment horizontal="center" vertical="center"/>
    </xf>
    <xf numFmtId="0" fontId="72" fillId="12" borderId="101" xfId="3" applyFont="1" applyFill="1" applyBorder="1" applyAlignment="1" applyProtection="1">
      <alignment horizontal="center" vertical="center"/>
    </xf>
    <xf numFmtId="191" fontId="22" fillId="0" borderId="0" xfId="2" applyNumberFormat="1" applyFont="1" applyAlignment="1">
      <alignment horizontal="right" vertical="center"/>
    </xf>
    <xf numFmtId="0" fontId="66" fillId="23" borderId="104" xfId="0" applyFont="1" applyFill="1" applyBorder="1" applyAlignment="1">
      <alignment horizontal="center" vertical="center"/>
    </xf>
    <xf numFmtId="49" fontId="66" fillId="23" borderId="104" xfId="0" applyNumberFormat="1" applyFont="1" applyFill="1" applyBorder="1" applyAlignment="1">
      <alignment horizontal="center" vertical="center"/>
    </xf>
    <xf numFmtId="0" fontId="71" fillId="23" borderId="104" xfId="3" applyFont="1" applyFill="1" applyBorder="1" applyAlignment="1" applyProtection="1">
      <alignment horizontal="center" vertical="center"/>
    </xf>
    <xf numFmtId="0" fontId="0" fillId="0" borderId="0" xfId="0" applyAlignment="1">
      <alignment horizontal="center" vertical="center"/>
    </xf>
    <xf numFmtId="190" fontId="8" fillId="0" borderId="0" xfId="13" applyNumberFormat="1" applyFont="1" applyFill="1" applyBorder="1" applyAlignment="1" applyProtection="1">
      <alignment horizontal="center" vertical="center"/>
    </xf>
    <xf numFmtId="190" fontId="8" fillId="0" borderId="0" xfId="2" applyNumberFormat="1" applyFont="1" applyAlignment="1">
      <alignment horizontal="center" vertical="center"/>
    </xf>
    <xf numFmtId="187" fontId="8" fillId="0" borderId="7" xfId="2" applyNumberFormat="1" applyFont="1" applyBorder="1" applyAlignment="1" applyProtection="1">
      <alignment horizontal="center" vertical="center"/>
      <protection locked="0"/>
    </xf>
    <xf numFmtId="187" fontId="8"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8" fillId="16" borderId="0" xfId="2" applyFont="1" applyFill="1" applyAlignment="1">
      <alignment horizontal="center"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18" fillId="0" borderId="107" xfId="1" applyFont="1" applyBorder="1">
      <alignment vertical="center"/>
    </xf>
    <xf numFmtId="0" fontId="74" fillId="0" borderId="0" xfId="0" applyFont="1">
      <alignment vertical="center"/>
    </xf>
    <xf numFmtId="0" fontId="20" fillId="2" borderId="4" xfId="1" applyFont="1" applyFill="1" applyBorder="1">
      <alignment vertical="center"/>
    </xf>
    <xf numFmtId="0" fontId="22" fillId="26" borderId="51" xfId="11" applyFont="1" applyFill="1" applyBorder="1" applyAlignment="1">
      <alignment horizontal="center" vertical="center"/>
    </xf>
    <xf numFmtId="0" fontId="22" fillId="26" borderId="51" xfId="6" applyFont="1" applyFill="1" applyBorder="1">
      <alignment vertical="center"/>
    </xf>
    <xf numFmtId="0" fontId="22" fillId="26" borderId="0" xfId="6" applyFont="1" applyFill="1">
      <alignment vertical="center"/>
    </xf>
    <xf numFmtId="0" fontId="3" fillId="0" borderId="0" xfId="3" applyFill="1" applyBorder="1" applyAlignment="1" applyProtection="1">
      <alignment vertical="center"/>
    </xf>
    <xf numFmtId="0" fontId="19" fillId="0" borderId="0" xfId="3" applyFont="1" applyFill="1" applyBorder="1" applyAlignment="1" applyProtection="1">
      <alignment vertical="center"/>
    </xf>
    <xf numFmtId="0" fontId="25" fillId="0" borderId="0" xfId="3" applyFont="1" applyBorder="1" applyAlignment="1" applyProtection="1">
      <alignment vertical="center"/>
    </xf>
    <xf numFmtId="0" fontId="25" fillId="0" borderId="0" xfId="3" applyFont="1" applyFill="1" applyBorder="1" applyAlignment="1" applyProtection="1">
      <alignment vertical="center"/>
    </xf>
    <xf numFmtId="0" fontId="25" fillId="0" borderId="0" xfId="3" applyFont="1" applyAlignment="1" applyProtection="1">
      <alignment vertical="center"/>
    </xf>
    <xf numFmtId="0" fontId="19" fillId="0" borderId="0" xfId="3" applyFont="1" applyFill="1" applyBorder="1" applyAlignment="1" applyProtection="1">
      <alignment vertical="center"/>
      <protection locked="0"/>
    </xf>
    <xf numFmtId="0" fontId="23" fillId="0" borderId="0" xfId="3" applyFont="1" applyBorder="1" applyAlignment="1" applyProtection="1"/>
    <xf numFmtId="0" fontId="23" fillId="0" borderId="0" xfId="3" applyFont="1" applyFill="1" applyBorder="1" applyAlignment="1" applyProtection="1">
      <alignment vertical="center"/>
    </xf>
    <xf numFmtId="49" fontId="18" fillId="0" borderId="0" xfId="1" quotePrefix="1" applyNumberFormat="1" applyFont="1" applyAlignment="1">
      <alignment horizontal="right" vertical="center"/>
    </xf>
    <xf numFmtId="49" fontId="18" fillId="0" borderId="0" xfId="2" applyNumberFormat="1" applyFont="1"/>
    <xf numFmtId="49" fontId="75" fillId="0" borderId="0" xfId="2" applyNumberFormat="1" applyFont="1"/>
    <xf numFmtId="0" fontId="18" fillId="0" borderId="0" xfId="11" applyFont="1" applyAlignment="1"/>
    <xf numFmtId="0" fontId="25" fillId="4" borderId="12" xfId="3" applyFont="1" applyFill="1" applyBorder="1" applyAlignment="1" applyProtection="1">
      <alignment vertical="center"/>
      <protection locked="0"/>
    </xf>
    <xf numFmtId="0" fontId="76" fillId="4" borderId="12" xfId="2" applyFont="1" applyFill="1" applyBorder="1" applyAlignment="1" applyProtection="1">
      <alignment vertical="center"/>
      <protection locked="0"/>
    </xf>
    <xf numFmtId="0" fontId="41" fillId="0" borderId="21" xfId="2" applyFont="1" applyBorder="1" applyAlignment="1">
      <alignment vertical="center"/>
    </xf>
    <xf numFmtId="0" fontId="49" fillId="0" borderId="21" xfId="2" applyFont="1" applyBorder="1" applyAlignment="1">
      <alignment vertical="center"/>
    </xf>
    <xf numFmtId="49" fontId="8" fillId="0" borderId="21" xfId="2" applyNumberFormat="1" applyFont="1" applyBorder="1" applyAlignment="1">
      <alignment vertical="center"/>
    </xf>
    <xf numFmtId="0" fontId="42" fillId="0" borderId="21" xfId="2" applyFont="1" applyBorder="1" applyAlignment="1">
      <alignment vertical="center"/>
    </xf>
    <xf numFmtId="0" fontId="73" fillId="0" borderId="0" xfId="2" applyFont="1" applyAlignment="1">
      <alignment horizontal="right" vertical="center"/>
    </xf>
    <xf numFmtId="49" fontId="73" fillId="0" borderId="0" xfId="2" applyNumberFormat="1" applyFont="1" applyAlignment="1">
      <alignment horizontal="right" vertical="center"/>
    </xf>
    <xf numFmtId="0" fontId="17" fillId="0" borderId="0" xfId="1" applyFont="1" applyAlignment="1">
      <alignment vertical="center" wrapText="1"/>
    </xf>
    <xf numFmtId="0" fontId="50" fillId="0" borderId="123" xfId="2" applyFont="1" applyBorder="1" applyAlignment="1">
      <alignment horizontal="right" vertical="center"/>
    </xf>
    <xf numFmtId="0" fontId="50" fillId="0" borderId="123" xfId="2" applyFont="1" applyBorder="1" applyAlignment="1">
      <alignment vertical="center"/>
    </xf>
    <xf numFmtId="0" fontId="8" fillId="0" borderId="123" xfId="2" applyFont="1" applyBorder="1" applyAlignment="1">
      <alignment vertical="center"/>
    </xf>
    <xf numFmtId="0" fontId="42" fillId="0" borderId="123" xfId="2" applyFont="1" applyBorder="1" applyAlignment="1">
      <alignment vertical="center"/>
    </xf>
    <xf numFmtId="0" fontId="22" fillId="0" borderId="124" xfId="11" applyFont="1" applyBorder="1" applyAlignment="1">
      <alignment horizontal="center" vertical="center"/>
    </xf>
    <xf numFmtId="0" fontId="22" fillId="0" borderId="60" xfId="11" applyFont="1" applyBorder="1" applyAlignment="1">
      <alignment horizontal="center" vertical="center"/>
    </xf>
    <xf numFmtId="0" fontId="22" fillId="0" borderId="125" xfId="11" applyFont="1" applyBorder="1">
      <alignment vertical="center"/>
    </xf>
    <xf numFmtId="0" fontId="22" fillId="0" borderId="127" xfId="11" applyFont="1" applyBorder="1" applyAlignment="1">
      <alignment horizontal="center" vertical="center"/>
    </xf>
    <xf numFmtId="0" fontId="22" fillId="0" borderId="127" xfId="11" applyFont="1" applyBorder="1">
      <alignment vertical="center"/>
    </xf>
    <xf numFmtId="0" fontId="22" fillId="0" borderId="128" xfId="11" applyFont="1" applyBorder="1">
      <alignment vertical="center"/>
    </xf>
    <xf numFmtId="0" fontId="22" fillId="0" borderId="126" xfId="11" applyFont="1" applyBorder="1" applyAlignment="1">
      <alignment horizontal="center" vertical="center"/>
    </xf>
    <xf numFmtId="0" fontId="22" fillId="0" borderId="130" xfId="11" applyFont="1" applyBorder="1" applyAlignment="1">
      <alignment horizontal="center" vertical="center"/>
    </xf>
    <xf numFmtId="0" fontId="22" fillId="0" borderId="131" xfId="11" applyFont="1" applyBorder="1">
      <alignment vertical="center"/>
    </xf>
    <xf numFmtId="0" fontId="54" fillId="0" borderId="123" xfId="2" applyFont="1" applyBorder="1" applyAlignment="1">
      <alignment vertical="center"/>
    </xf>
    <xf numFmtId="0" fontId="54" fillId="0" borderId="0" xfId="2" applyFont="1" applyAlignment="1">
      <alignment vertical="center"/>
    </xf>
    <xf numFmtId="0" fontId="41" fillId="0" borderId="132" xfId="2" applyFont="1" applyBorder="1" applyAlignment="1">
      <alignment vertical="center"/>
    </xf>
    <xf numFmtId="0" fontId="8" fillId="0" borderId="132" xfId="2" applyFont="1" applyBorder="1" applyAlignment="1">
      <alignment vertical="center"/>
    </xf>
    <xf numFmtId="0" fontId="8" fillId="0" borderId="132" xfId="2" applyFont="1" applyBorder="1" applyAlignment="1">
      <alignment horizontal="center" vertical="center"/>
    </xf>
    <xf numFmtId="182" fontId="8" fillId="0" borderId="132" xfId="2" applyNumberFormat="1" applyFont="1" applyBorder="1" applyAlignment="1">
      <alignment horizontal="center" vertical="center"/>
    </xf>
    <xf numFmtId="0" fontId="42" fillId="0" borderId="132" xfId="2" applyFont="1" applyBorder="1" applyAlignment="1">
      <alignment vertical="center"/>
    </xf>
    <xf numFmtId="0" fontId="49" fillId="0" borderId="132" xfId="2" applyFont="1" applyBorder="1" applyAlignment="1">
      <alignment vertical="center"/>
    </xf>
    <xf numFmtId="0" fontId="41" fillId="0" borderId="123" xfId="2" applyFont="1" applyBorder="1" applyAlignment="1">
      <alignment vertical="center"/>
    </xf>
    <xf numFmtId="182" fontId="8" fillId="0" borderId="123" xfId="2" applyNumberFormat="1" applyFont="1" applyBorder="1" applyAlignment="1">
      <alignment horizontal="center" vertical="center"/>
    </xf>
    <xf numFmtId="0" fontId="49" fillId="0" borderId="123" xfId="2" applyFont="1" applyBorder="1" applyAlignment="1">
      <alignment vertical="center"/>
    </xf>
    <xf numFmtId="49" fontId="18" fillId="0" borderId="0" xfId="15" applyNumberFormat="1" applyFont="1">
      <alignment vertical="center"/>
    </xf>
    <xf numFmtId="0" fontId="18" fillId="0" borderId="0" xfId="15" applyFont="1">
      <alignment vertical="center"/>
    </xf>
    <xf numFmtId="49" fontId="22" fillId="0" borderId="0" xfId="15" applyNumberFormat="1" applyFont="1">
      <alignment vertical="center"/>
    </xf>
    <xf numFmtId="0" fontId="22" fillId="0" borderId="0" xfId="15" applyFont="1">
      <alignment vertical="center"/>
    </xf>
    <xf numFmtId="49" fontId="20" fillId="0" borderId="0" xfId="2" applyNumberFormat="1" applyFont="1" applyAlignment="1">
      <alignment horizontal="centerContinuous" vertical="center"/>
    </xf>
    <xf numFmtId="49" fontId="18" fillId="0" borderId="0" xfId="2" applyNumberFormat="1" applyFont="1" applyAlignment="1">
      <alignment vertical="center"/>
    </xf>
    <xf numFmtId="49" fontId="77" fillId="0" borderId="0" xfId="2" applyNumberFormat="1" applyFont="1" applyAlignment="1">
      <alignment horizontal="center" vertical="center"/>
    </xf>
    <xf numFmtId="49" fontId="18" fillId="0" borderId="97" xfId="2" applyNumberFormat="1" applyFont="1" applyBorder="1" applyAlignment="1">
      <alignment vertical="center"/>
    </xf>
    <xf numFmtId="49" fontId="18" fillId="0" borderId="109" xfId="2" applyNumberFormat="1" applyFont="1" applyBorder="1" applyAlignment="1">
      <alignment vertical="center"/>
    </xf>
    <xf numFmtId="49" fontId="18" fillId="0" borderId="98" xfId="2" applyNumberFormat="1" applyFont="1" applyBorder="1" applyAlignment="1">
      <alignment vertical="center"/>
    </xf>
    <xf numFmtId="49" fontId="18" fillId="0" borderId="88" xfId="2" applyNumberFormat="1" applyFont="1" applyBorder="1" applyAlignment="1">
      <alignment vertical="center" textRotation="255"/>
    </xf>
    <xf numFmtId="49" fontId="18" fillId="0" borderId="27" xfId="2" applyNumberFormat="1" applyFont="1" applyBorder="1" applyAlignment="1">
      <alignment vertical="center"/>
    </xf>
    <xf numFmtId="49" fontId="18" fillId="0" borderId="0" xfId="2" applyNumberFormat="1" applyFont="1" applyAlignment="1">
      <alignment vertical="center" textRotation="255"/>
    </xf>
    <xf numFmtId="49" fontId="22" fillId="0" borderId="0" xfId="2" applyNumberFormat="1" applyFont="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0" xfId="2" applyNumberFormat="1" applyFont="1" applyAlignment="1">
      <alignment horizontal="center"/>
    </xf>
    <xf numFmtId="49" fontId="18" fillId="0" borderId="0" xfId="2" applyNumberFormat="1" applyFont="1" applyAlignment="1">
      <alignment horizontal="left" shrinkToFit="1"/>
    </xf>
    <xf numFmtId="49" fontId="18" fillId="0" borderId="0" xfId="2" applyNumberFormat="1" applyFont="1" applyAlignment="1">
      <alignment horizontal="right" shrinkToFit="1"/>
    </xf>
    <xf numFmtId="49" fontId="18" fillId="0" borderId="0" xfId="2" applyNumberFormat="1" applyFont="1" applyAlignment="1">
      <alignment shrinkToFit="1"/>
    </xf>
    <xf numFmtId="49" fontId="18" fillId="0" borderId="26" xfId="2" applyNumberFormat="1" applyFont="1" applyBorder="1"/>
    <xf numFmtId="49" fontId="18" fillId="0" borderId="0" xfId="2" applyNumberFormat="1" applyFont="1" applyAlignment="1">
      <alignment horizontal="left"/>
    </xf>
    <xf numFmtId="49" fontId="18" fillId="0" borderId="0" xfId="2" applyNumberFormat="1" applyFont="1" applyAlignment="1">
      <alignment horizontal="right"/>
    </xf>
    <xf numFmtId="49" fontId="18" fillId="0" borderId="26" xfId="2" applyNumberFormat="1" applyFont="1" applyBorder="1" applyAlignment="1">
      <alignment horizontal="center"/>
    </xf>
    <xf numFmtId="49" fontId="18" fillId="0" borderId="0" xfId="2" applyNumberFormat="1" applyFont="1" applyAlignment="1">
      <alignment horizontal="right" vertical="center"/>
    </xf>
    <xf numFmtId="49" fontId="18" fillId="0" borderId="109" xfId="2" applyNumberFormat="1" applyFont="1" applyBorder="1" applyAlignment="1">
      <alignment horizontal="centerContinuous"/>
    </xf>
    <xf numFmtId="49" fontId="18" fillId="0" borderId="98" xfId="2" applyNumberFormat="1" applyFont="1" applyBorder="1" applyAlignment="1">
      <alignment horizontal="centerContinuous"/>
    </xf>
    <xf numFmtId="49" fontId="18" fillId="0" borderId="21" xfId="2" applyNumberFormat="1" applyFont="1" applyBorder="1" applyAlignment="1">
      <alignment horizontal="centerContinuous" vertical="top"/>
    </xf>
    <xf numFmtId="49" fontId="18" fillId="0" borderId="24" xfId="2" applyNumberFormat="1" applyFont="1" applyBorder="1" applyAlignment="1">
      <alignment horizontal="centerContinuous" vertical="top"/>
    </xf>
    <xf numFmtId="49" fontId="18" fillId="0" borderId="25" xfId="2" applyNumberFormat="1" applyFont="1" applyBorder="1" applyAlignment="1">
      <alignment vertical="center"/>
    </xf>
    <xf numFmtId="49" fontId="18" fillId="0" borderId="21" xfId="2" applyNumberFormat="1" applyFont="1" applyBorder="1" applyAlignment="1">
      <alignment vertical="center"/>
    </xf>
    <xf numFmtId="0" fontId="22" fillId="0" borderId="0" xfId="2" applyFont="1" applyAlignment="1">
      <alignment vertical="top"/>
    </xf>
    <xf numFmtId="0" fontId="22" fillId="0" borderId="0" xfId="2" applyFont="1" applyAlignment="1">
      <alignment horizontal="right" vertical="center"/>
    </xf>
    <xf numFmtId="0" fontId="22" fillId="0" borderId="0" xfId="2" applyFont="1" applyAlignment="1">
      <alignment horizontal="center" vertical="center"/>
    </xf>
    <xf numFmtId="0" fontId="18" fillId="0" borderId="0" xfId="2" applyFont="1" applyAlignment="1">
      <alignment horizontal="center" vertical="center"/>
    </xf>
    <xf numFmtId="0" fontId="22" fillId="0" borderId="0" xfId="2" applyFont="1" applyAlignment="1">
      <alignment horizontal="left" vertical="center"/>
    </xf>
    <xf numFmtId="176" fontId="22" fillId="0" borderId="0" xfId="4" applyNumberFormat="1" applyFont="1" applyAlignment="1">
      <alignment horizontal="center" vertical="center"/>
    </xf>
    <xf numFmtId="49" fontId="18" fillId="0" borderId="88" xfId="2" applyNumberFormat="1" applyFont="1" applyBorder="1" applyAlignment="1">
      <alignment vertical="center"/>
    </xf>
    <xf numFmtId="49" fontId="18" fillId="0" borderId="109" xfId="2" applyNumberFormat="1" applyFont="1" applyBorder="1"/>
    <xf numFmtId="49" fontId="18" fillId="0" borderId="109" xfId="2" applyNumberFormat="1" applyFont="1" applyBorder="1" applyAlignment="1">
      <alignment horizontal="left"/>
    </xf>
    <xf numFmtId="49" fontId="18" fillId="0" borderId="109" xfId="2" applyNumberFormat="1" applyFont="1" applyBorder="1" applyAlignment="1">
      <alignment horizontal="left" vertical="center"/>
    </xf>
    <xf numFmtId="49" fontId="18" fillId="0" borderId="0" xfId="2" applyNumberFormat="1" applyFont="1" applyAlignment="1">
      <alignment horizontal="left" vertical="center"/>
    </xf>
    <xf numFmtId="0" fontId="79" fillId="0" borderId="0" xfId="2" applyFont="1" applyAlignment="1">
      <alignment vertical="center"/>
    </xf>
    <xf numFmtId="0" fontId="79" fillId="0" borderId="0" xfId="2" applyFont="1" applyAlignment="1">
      <alignment horizontal="right" vertical="center"/>
    </xf>
    <xf numFmtId="0" fontId="80" fillId="0" borderId="0" xfId="2" applyFont="1" applyAlignment="1">
      <alignment vertical="center"/>
    </xf>
    <xf numFmtId="0" fontId="81" fillId="0" borderId="0" xfId="2" applyFont="1" applyAlignment="1">
      <alignment horizontal="right" vertical="center"/>
    </xf>
    <xf numFmtId="0" fontId="67" fillId="4" borderId="113" xfId="1" applyFont="1" applyFill="1" applyBorder="1">
      <alignment vertical="center"/>
    </xf>
    <xf numFmtId="0" fontId="18" fillId="4" borderId="113" xfId="1" applyFont="1" applyFill="1" applyBorder="1">
      <alignment vertical="center"/>
    </xf>
    <xf numFmtId="0" fontId="49" fillId="0" borderId="147" xfId="1" applyFont="1" applyBorder="1">
      <alignment vertical="center"/>
    </xf>
    <xf numFmtId="0" fontId="22" fillId="12" borderId="103" xfId="6" applyFont="1" applyFill="1" applyBorder="1" applyAlignment="1">
      <alignment horizontal="center" vertical="center"/>
    </xf>
    <xf numFmtId="0" fontId="22" fillId="0" borderId="51" xfId="1" applyFont="1" applyBorder="1">
      <alignment vertical="center"/>
    </xf>
    <xf numFmtId="0" fontId="22" fillId="6" borderId="51" xfId="6" applyFont="1" applyFill="1" applyBorder="1" applyProtection="1">
      <alignment vertical="center"/>
      <protection locked="0"/>
    </xf>
    <xf numFmtId="0" fontId="22" fillId="0" borderId="51" xfId="2" applyFont="1" applyBorder="1" applyAlignment="1" applyProtection="1">
      <alignment vertical="center"/>
      <protection locked="0"/>
    </xf>
    <xf numFmtId="0" fontId="65" fillId="0" borderId="0" xfId="15" applyFont="1">
      <alignment vertical="center"/>
    </xf>
    <xf numFmtId="0" fontId="82" fillId="0" borderId="0" xfId="2" applyFont="1" applyAlignment="1">
      <alignment vertical="center"/>
    </xf>
    <xf numFmtId="0" fontId="22" fillId="0" borderId="0" xfId="11" applyFont="1" applyAlignment="1">
      <alignment horizontal="center" vertical="center"/>
    </xf>
    <xf numFmtId="0" fontId="23" fillId="0" borderId="0" xfId="3" applyFont="1" applyFill="1" applyAlignment="1" applyProtection="1">
      <alignment vertical="center"/>
    </xf>
    <xf numFmtId="0" fontId="38" fillId="0" borderId="0" xfId="6" applyFont="1">
      <alignment vertical="center"/>
    </xf>
    <xf numFmtId="0" fontId="22" fillId="0" borderId="154" xfId="11" applyFont="1" applyBorder="1" applyAlignment="1">
      <alignment horizontal="center" vertical="center"/>
    </xf>
    <xf numFmtId="0" fontId="22" fillId="0" borderId="155" xfId="11" applyFont="1" applyBorder="1" applyAlignment="1">
      <alignment horizontal="center" vertical="center"/>
    </xf>
    <xf numFmtId="0" fontId="22" fillId="0" borderId="155" xfId="11" applyFont="1" applyBorder="1">
      <alignment vertical="center"/>
    </xf>
    <xf numFmtId="0" fontId="22" fillId="0" borderId="156" xfId="11" applyFont="1" applyBorder="1">
      <alignment vertical="center"/>
    </xf>
    <xf numFmtId="0" fontId="22" fillId="0" borderId="65" xfId="11" applyFont="1" applyBorder="1">
      <alignment vertical="center"/>
    </xf>
    <xf numFmtId="0" fontId="68" fillId="0" borderId="0" xfId="17" applyFont="1">
      <alignment vertical="center"/>
    </xf>
    <xf numFmtId="0" fontId="86" fillId="0" borderId="0" xfId="17" applyFont="1" applyAlignment="1">
      <alignment horizontal="left" vertical="top" wrapText="1"/>
    </xf>
    <xf numFmtId="0" fontId="86" fillId="0" borderId="161" xfId="17" applyFont="1" applyBorder="1">
      <alignment vertical="center"/>
    </xf>
    <xf numFmtId="0" fontId="86" fillId="0" borderId="162" xfId="17" applyFont="1" applyBorder="1">
      <alignment vertical="center"/>
    </xf>
    <xf numFmtId="0" fontId="86" fillId="0" borderId="129" xfId="17" applyFont="1" applyBorder="1" applyAlignment="1">
      <alignment horizontal="left" vertical="center" wrapText="1"/>
    </xf>
    <xf numFmtId="0" fontId="86" fillId="0" borderId="0" xfId="17" applyFont="1" applyAlignment="1">
      <alignment horizontal="left" vertical="center" wrapText="1"/>
    </xf>
    <xf numFmtId="0" fontId="19" fillId="4" borderId="12" xfId="18" applyFont="1" applyFill="1" applyBorder="1" applyAlignment="1" applyProtection="1">
      <alignment vertical="center"/>
      <protection locked="0"/>
    </xf>
    <xf numFmtId="0" fontId="86" fillId="0" borderId="0" xfId="17" applyFont="1">
      <alignment vertical="center"/>
    </xf>
    <xf numFmtId="0" fontId="86" fillId="0" borderId="0" xfId="17" applyFont="1" applyAlignment="1">
      <alignment vertical="top" wrapText="1"/>
    </xf>
    <xf numFmtId="49" fontId="86" fillId="0" borderId="168" xfId="17" applyNumberFormat="1" applyFont="1" applyBorder="1" applyAlignment="1">
      <alignment vertical="top" wrapText="1"/>
    </xf>
    <xf numFmtId="49" fontId="86" fillId="0" borderId="162" xfId="17" applyNumberFormat="1" applyFont="1" applyBorder="1" applyAlignment="1">
      <alignment vertical="top" wrapText="1"/>
    </xf>
    <xf numFmtId="49" fontId="86" fillId="0" borderId="0" xfId="17" applyNumberFormat="1" applyFont="1" applyAlignment="1">
      <alignment horizontal="center" vertical="top" wrapText="1"/>
    </xf>
    <xf numFmtId="0" fontId="72" fillId="0" borderId="0" xfId="3" applyFont="1" applyAlignment="1" applyProtection="1">
      <alignment vertical="center"/>
    </xf>
    <xf numFmtId="0" fontId="3" fillId="0" borderId="0" xfId="3" quotePrefix="1" applyAlignment="1" applyProtection="1">
      <alignment vertical="center"/>
    </xf>
    <xf numFmtId="0" fontId="22" fillId="0" borderId="51" xfId="6" applyFont="1" applyBorder="1" applyAlignment="1">
      <alignment horizontal="right" vertical="center"/>
    </xf>
    <xf numFmtId="0" fontId="22" fillId="0" borderId="52" xfId="6" applyFont="1" applyBorder="1" applyAlignment="1">
      <alignment horizontal="right" vertical="center"/>
    </xf>
    <xf numFmtId="0" fontId="22" fillId="0" borderId="179" xfId="6" applyFont="1" applyBorder="1">
      <alignment vertical="center"/>
    </xf>
    <xf numFmtId="0" fontId="23" fillId="0" borderId="0" xfId="3" applyFont="1" applyAlignment="1" applyProtection="1">
      <alignment horizontal="left" vertical="center"/>
    </xf>
    <xf numFmtId="0" fontId="89" fillId="0" borderId="0" xfId="2" applyFont="1" applyAlignment="1">
      <alignment vertical="center"/>
    </xf>
    <xf numFmtId="0" fontId="90" fillId="3" borderId="10" xfId="1" applyFont="1" applyFill="1" applyBorder="1">
      <alignment vertical="center"/>
    </xf>
    <xf numFmtId="0" fontId="42" fillId="0" borderId="0" xfId="2" applyFont="1" applyAlignment="1">
      <alignment horizontal="left" vertical="center"/>
    </xf>
    <xf numFmtId="0" fontId="92" fillId="0" borderId="0" xfId="2" applyFont="1" applyAlignment="1">
      <alignment vertical="center"/>
    </xf>
    <xf numFmtId="0" fontId="92" fillId="0" borderId="0" xfId="2" applyFont="1" applyAlignment="1">
      <alignment vertical="top" wrapText="1"/>
    </xf>
    <xf numFmtId="0" fontId="3" fillId="0" borderId="0" xfId="3" applyAlignment="1" applyProtection="1">
      <alignment vertical="center"/>
    </xf>
    <xf numFmtId="0" fontId="18" fillId="28" borderId="10" xfId="1" applyFont="1" applyFill="1" applyBorder="1">
      <alignment vertical="center"/>
    </xf>
    <xf numFmtId="0" fontId="61" fillId="0" borderId="0" xfId="2" applyFont="1" applyAlignment="1">
      <alignment vertical="center"/>
    </xf>
    <xf numFmtId="0" fontId="20" fillId="0" borderId="0" xfId="2" applyFont="1" applyAlignment="1">
      <alignment horizontal="centerContinuous" vertical="center"/>
    </xf>
    <xf numFmtId="0" fontId="16" fillId="4" borderId="0" xfId="2" applyFont="1" applyFill="1" applyAlignment="1" applyProtection="1">
      <alignment vertical="center"/>
      <protection locked="0"/>
    </xf>
    <xf numFmtId="0" fontId="18" fillId="4" borderId="0" xfId="2" applyFont="1" applyFill="1" applyProtection="1">
      <protection locked="0"/>
    </xf>
    <xf numFmtId="0" fontId="19" fillId="4" borderId="0" xfId="3" applyFont="1" applyFill="1" applyBorder="1" applyAlignment="1" applyProtection="1">
      <alignment vertical="center"/>
      <protection locked="0"/>
    </xf>
    <xf numFmtId="0" fontId="20" fillId="4" borderId="0" xfId="2" applyFont="1" applyFill="1" applyAlignment="1" applyProtection="1">
      <alignment vertical="center"/>
      <protection locked="0"/>
    </xf>
    <xf numFmtId="49" fontId="20" fillId="0" borderId="0" xfId="15" applyNumberFormat="1" applyFont="1" applyAlignment="1">
      <alignment horizontal="center" vertical="center"/>
    </xf>
    <xf numFmtId="49" fontId="77" fillId="0" borderId="0" xfId="15" applyNumberFormat="1" applyFont="1" applyAlignment="1">
      <alignment horizontal="center" vertical="center"/>
    </xf>
    <xf numFmtId="49" fontId="22" fillId="0" borderId="0" xfId="15" applyNumberFormat="1" applyFont="1" applyAlignment="1">
      <alignment horizontal="center" vertical="center"/>
    </xf>
    <xf numFmtId="49" fontId="22" fillId="0" borderId="0" xfId="14" applyNumberFormat="1" applyFont="1" applyAlignment="1">
      <alignment vertical="center"/>
    </xf>
    <xf numFmtId="0" fontId="93" fillId="0" borderId="0" xfId="0" applyFont="1" applyAlignment="1"/>
    <xf numFmtId="0" fontId="94" fillId="0" borderId="0" xfId="0" applyFont="1">
      <alignment vertical="center"/>
    </xf>
    <xf numFmtId="49" fontId="95" fillId="0" borderId="0" xfId="14" applyNumberFormat="1" applyFont="1" applyAlignment="1">
      <alignment horizontal="centerContinuous" vertical="center"/>
    </xf>
    <xf numFmtId="49" fontId="94" fillId="0" borderId="0" xfId="14" applyNumberFormat="1" applyFont="1" applyAlignment="1">
      <alignment horizontal="centerContinuous" vertical="center"/>
    </xf>
    <xf numFmtId="49" fontId="94" fillId="0" borderId="0" xfId="14" applyNumberFormat="1" applyFont="1" applyAlignment="1">
      <alignment horizontal="center" vertical="center"/>
    </xf>
    <xf numFmtId="49" fontId="94" fillId="0" borderId="164" xfId="14" applyNumberFormat="1" applyFont="1" applyBorder="1" applyAlignment="1">
      <alignment vertical="center"/>
    </xf>
    <xf numFmtId="49" fontId="94" fillId="0" borderId="88" xfId="14" applyNumberFormat="1" applyFont="1" applyBorder="1" applyAlignment="1">
      <alignment vertical="center"/>
    </xf>
    <xf numFmtId="49" fontId="94" fillId="0" borderId="88" xfId="14" applyNumberFormat="1" applyFont="1" applyBorder="1" applyAlignment="1">
      <alignment horizontal="center" vertical="center" textRotation="255"/>
    </xf>
    <xf numFmtId="0" fontId="94" fillId="0" borderId="88" xfId="0" applyFont="1" applyBorder="1" applyAlignment="1"/>
    <xf numFmtId="0" fontId="94" fillId="0" borderId="88" xfId="0" applyFont="1" applyBorder="1">
      <alignment vertical="center"/>
    </xf>
    <xf numFmtId="0" fontId="94" fillId="0" borderId="163" xfId="0" applyFont="1" applyBorder="1">
      <alignment vertical="center"/>
    </xf>
    <xf numFmtId="0" fontId="94" fillId="0" borderId="174" xfId="14" applyFont="1" applyBorder="1" applyAlignment="1">
      <alignment horizontal="left" vertical="center"/>
    </xf>
    <xf numFmtId="0" fontId="94" fillId="0" borderId="0" xfId="0" applyFont="1" applyAlignment="1">
      <alignment horizontal="left" vertical="center"/>
    </xf>
    <xf numFmtId="0" fontId="94" fillId="0" borderId="0" xfId="0" applyFont="1" applyAlignment="1">
      <alignment vertical="top" textRotation="255"/>
    </xf>
    <xf numFmtId="0" fontId="94" fillId="0" borderId="0" xfId="0" applyFont="1" applyAlignment="1"/>
    <xf numFmtId="0" fontId="94" fillId="0" borderId="159" xfId="0" applyFont="1" applyBorder="1">
      <alignment vertical="center"/>
    </xf>
    <xf numFmtId="0" fontId="94" fillId="0" borderId="174" xfId="0" applyFont="1" applyBorder="1" applyAlignment="1">
      <alignment horizontal="left" vertical="center"/>
    </xf>
    <xf numFmtId="0" fontId="94" fillId="0" borderId="0" xfId="15" applyFont="1" applyAlignment="1">
      <alignment horizontal="left" vertical="center" wrapText="1"/>
    </xf>
    <xf numFmtId="0" fontId="94" fillId="0" borderId="0" xfId="0" applyFont="1" applyAlignment="1">
      <alignment horizontal="left" vertical="center" wrapText="1"/>
    </xf>
    <xf numFmtId="0" fontId="94" fillId="0" borderId="0" xfId="0" applyFont="1" applyAlignment="1">
      <alignment horizontal="center" vertical="top" textRotation="255"/>
    </xf>
    <xf numFmtId="0" fontId="94" fillId="0" borderId="159" xfId="0" applyFont="1" applyBorder="1" applyAlignment="1"/>
    <xf numFmtId="49" fontId="94" fillId="0" borderId="0" xfId="15" applyNumberFormat="1" applyFont="1">
      <alignment vertical="center"/>
    </xf>
    <xf numFmtId="49" fontId="94" fillId="0" borderId="158" xfId="14" applyNumberFormat="1" applyFont="1" applyBorder="1" applyAlignment="1">
      <alignment vertical="center"/>
    </xf>
    <xf numFmtId="49" fontId="94" fillId="0" borderId="0" xfId="14" applyNumberFormat="1" applyFont="1" applyAlignment="1">
      <alignment vertical="center"/>
    </xf>
    <xf numFmtId="49" fontId="94" fillId="0" borderId="129" xfId="14" applyNumberFormat="1" applyFont="1" applyBorder="1" applyAlignment="1">
      <alignment vertical="center"/>
    </xf>
    <xf numFmtId="0" fontId="94" fillId="0" borderId="129" xfId="0" applyFont="1" applyBorder="1" applyAlignment="1"/>
    <xf numFmtId="0" fontId="94" fillId="0" borderId="129" xfId="0" applyFont="1" applyBorder="1" applyAlignment="1">
      <alignment horizontal="center" vertical="top" textRotation="255"/>
    </xf>
    <xf numFmtId="0" fontId="94" fillId="0" borderId="157" xfId="0" applyFont="1" applyBorder="1" applyAlignment="1"/>
    <xf numFmtId="49" fontId="94" fillId="0" borderId="148" xfId="14" applyNumberFormat="1" applyFont="1" applyBorder="1" applyAlignment="1">
      <alignment vertical="center"/>
    </xf>
    <xf numFmtId="49" fontId="94" fillId="0" borderId="122" xfId="14" applyNumberFormat="1" applyFont="1" applyBorder="1" applyAlignment="1">
      <alignment vertical="center"/>
    </xf>
    <xf numFmtId="49" fontId="94" fillId="0" borderId="0" xfId="14" applyNumberFormat="1" applyFont="1"/>
    <xf numFmtId="49" fontId="94" fillId="0" borderId="157" xfId="14" applyNumberFormat="1" applyFont="1" applyBorder="1" applyAlignment="1">
      <alignment vertical="center"/>
    </xf>
    <xf numFmtId="49" fontId="94" fillId="0" borderId="88" xfId="15" applyNumberFormat="1" applyFont="1" applyBorder="1">
      <alignment vertical="center"/>
    </xf>
    <xf numFmtId="49" fontId="94" fillId="0" borderId="163" xfId="14" applyNumberFormat="1" applyFont="1" applyBorder="1" applyAlignment="1">
      <alignment vertical="center"/>
    </xf>
    <xf numFmtId="49" fontId="94" fillId="0" borderId="174" xfId="14" applyNumberFormat="1" applyFont="1" applyBorder="1" applyAlignment="1">
      <alignment vertical="center"/>
    </xf>
    <xf numFmtId="49" fontId="94" fillId="0" borderId="159" xfId="14" applyNumberFormat="1" applyFont="1" applyBorder="1" applyAlignment="1">
      <alignment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0" fontId="3" fillId="0" borderId="0" xfId="3" applyBorder="1" applyAlignment="1" applyProtection="1">
      <alignment vertical="center"/>
    </xf>
    <xf numFmtId="49" fontId="93" fillId="0" borderId="0" xfId="15" applyNumberFormat="1" applyFont="1">
      <alignment vertical="center"/>
    </xf>
    <xf numFmtId="49" fontId="96" fillId="0" borderId="0" xfId="15" applyNumberFormat="1" applyFont="1">
      <alignment vertical="center"/>
    </xf>
    <xf numFmtId="49" fontId="97" fillId="0" borderId="0" xfId="15" applyNumberFormat="1" applyFont="1" applyAlignment="1">
      <alignment horizontal="centerContinuous" vertical="center"/>
    </xf>
    <xf numFmtId="49" fontId="98" fillId="0" borderId="0" xfId="15" applyNumberFormat="1" applyFont="1" applyAlignment="1">
      <alignment horizontal="center" vertical="center"/>
    </xf>
    <xf numFmtId="49" fontId="94" fillId="0" borderId="164" xfId="15" applyNumberFormat="1" applyFont="1" applyBorder="1">
      <alignment vertical="center"/>
    </xf>
    <xf numFmtId="49" fontId="94" fillId="0" borderId="163" xfId="15" applyNumberFormat="1" applyFont="1" applyBorder="1">
      <alignment vertical="center"/>
    </xf>
    <xf numFmtId="49" fontId="94" fillId="0" borderId="174" xfId="15" applyNumberFormat="1" applyFont="1" applyBorder="1">
      <alignment vertical="center"/>
    </xf>
    <xf numFmtId="0" fontId="94" fillId="0" borderId="0" xfId="15" applyFont="1">
      <alignment vertical="center"/>
    </xf>
    <xf numFmtId="49" fontId="94" fillId="0" borderId="159" xfId="15" applyNumberFormat="1" applyFont="1" applyBorder="1">
      <alignment vertical="center"/>
    </xf>
    <xf numFmtId="49" fontId="94" fillId="0" borderId="129" xfId="15" applyNumberFormat="1" applyFont="1" applyBorder="1">
      <alignment vertical="center"/>
    </xf>
    <xf numFmtId="49" fontId="94" fillId="0" borderId="157" xfId="15" applyNumberFormat="1" applyFont="1" applyBorder="1">
      <alignment vertical="center"/>
    </xf>
    <xf numFmtId="0" fontId="94" fillId="0" borderId="0" xfId="19" applyFont="1" applyAlignment="1">
      <alignment horizontal="left" vertical="center" wrapText="1"/>
    </xf>
    <xf numFmtId="49" fontId="94" fillId="0" borderId="0" xfId="15" applyNumberFormat="1" applyFont="1" applyAlignment="1">
      <alignment horizontal="center" vertical="center" textRotation="255"/>
    </xf>
    <xf numFmtId="0" fontId="94" fillId="0" borderId="129" xfId="15" applyFont="1" applyBorder="1">
      <alignment vertical="center"/>
    </xf>
    <xf numFmtId="49" fontId="94" fillId="0" borderId="148" xfId="15" applyNumberFormat="1" applyFont="1" applyBorder="1">
      <alignment vertical="center"/>
    </xf>
    <xf numFmtId="0" fontId="94" fillId="0" borderId="148" xfId="15" applyFont="1" applyBorder="1">
      <alignment vertical="center"/>
    </xf>
    <xf numFmtId="49" fontId="94" fillId="0" borderId="183" xfId="15" applyNumberFormat="1" applyFont="1" applyBorder="1">
      <alignment vertical="center"/>
    </xf>
    <xf numFmtId="49" fontId="94" fillId="0" borderId="122" xfId="15" applyNumberFormat="1" applyFont="1" applyBorder="1">
      <alignment vertical="center"/>
    </xf>
    <xf numFmtId="49" fontId="94" fillId="0" borderId="158" xfId="15" applyNumberFormat="1" applyFont="1" applyBorder="1">
      <alignment vertical="center"/>
    </xf>
    <xf numFmtId="49" fontId="94" fillId="0" borderId="0" xfId="20" applyNumberFormat="1" applyFont="1" applyAlignment="1">
      <alignment horizontal="center" vertical="center"/>
    </xf>
    <xf numFmtId="0" fontId="94" fillId="0" borderId="0" xfId="15" applyFont="1" applyAlignment="1">
      <alignment horizontal="center" vertical="center"/>
    </xf>
    <xf numFmtId="49" fontId="18" fillId="0" borderId="163" xfId="2" applyNumberFormat="1" applyFont="1" applyBorder="1" applyAlignment="1">
      <alignment vertical="center"/>
    </xf>
    <xf numFmtId="49" fontId="18" fillId="0" borderId="187" xfId="2" applyNumberFormat="1" applyFont="1" applyBorder="1" applyAlignment="1">
      <alignment vertical="center"/>
    </xf>
    <xf numFmtId="180" fontId="22" fillId="0" borderId="0" xfId="2" applyNumberFormat="1" applyFont="1" applyAlignment="1">
      <alignment horizontal="right" vertical="center"/>
    </xf>
    <xf numFmtId="177" fontId="22" fillId="0" borderId="0" xfId="2" applyNumberFormat="1" applyFont="1" applyAlignment="1">
      <alignment horizontal="right" vertical="center"/>
    </xf>
    <xf numFmtId="180" fontId="22" fillId="0" borderId="0" xfId="2" applyNumberFormat="1" applyFont="1" applyAlignment="1">
      <alignment horizontal="center" vertical="center"/>
    </xf>
    <xf numFmtId="0" fontId="18" fillId="0" borderId="26" xfId="2" applyFont="1" applyBorder="1" applyAlignment="1">
      <alignment vertical="center"/>
    </xf>
    <xf numFmtId="49" fontId="18" fillId="0" borderId="21" xfId="2" applyNumberFormat="1" applyFont="1" applyBorder="1" applyAlignment="1">
      <alignment horizontal="center" vertical="center"/>
    </xf>
    <xf numFmtId="0" fontId="18" fillId="0" borderId="129" xfId="2" applyFont="1" applyBorder="1"/>
    <xf numFmtId="0" fontId="18" fillId="0" borderId="27" xfId="2" applyFont="1" applyBorder="1" applyAlignment="1">
      <alignment vertical="center"/>
    </xf>
    <xf numFmtId="185" fontId="18" fillId="0" borderId="21" xfId="2" applyNumberFormat="1" applyFont="1" applyBorder="1"/>
    <xf numFmtId="0" fontId="18" fillId="0" borderId="21" xfId="2" applyFont="1" applyBorder="1"/>
    <xf numFmtId="0" fontId="19" fillId="4" borderId="12" xfId="3" applyFont="1" applyFill="1" applyBorder="1" applyAlignment="1" applyProtection="1">
      <alignment horizontal="center" vertical="center"/>
      <protection locked="0"/>
    </xf>
    <xf numFmtId="0" fontId="75" fillId="0" borderId="0" xfId="2" applyFont="1"/>
    <xf numFmtId="0" fontId="20" fillId="0" borderId="0" xfId="2" applyFont="1" applyAlignment="1">
      <alignment horizontal="centerContinuous"/>
    </xf>
    <xf numFmtId="0" fontId="18" fillId="0" borderId="0" xfId="2" applyFont="1" applyAlignment="1">
      <alignment vertical="distributed" wrapText="1"/>
    </xf>
    <xf numFmtId="0" fontId="18" fillId="0" borderId="26" xfId="2" applyFont="1" applyBorder="1"/>
    <xf numFmtId="49" fontId="20" fillId="0" borderId="0" xfId="2" applyNumberFormat="1" applyFont="1" applyAlignment="1">
      <alignment horizontal="centerContinuous"/>
    </xf>
    <xf numFmtId="0" fontId="18" fillId="0" borderId="0" xfId="2" applyFont="1" applyAlignment="1">
      <alignment horizontal="left"/>
    </xf>
    <xf numFmtId="0" fontId="18" fillId="0" borderId="0" xfId="2" applyFont="1" applyAlignment="1">
      <alignment horizontal="centerContinuous"/>
    </xf>
    <xf numFmtId="0" fontId="18" fillId="0" borderId="0" xfId="2" applyFont="1" applyAlignment="1">
      <alignment horizontal="center"/>
    </xf>
    <xf numFmtId="0" fontId="18" fillId="0" borderId="21" xfId="2" applyFont="1" applyBorder="1" applyAlignment="1">
      <alignment horizontal="left"/>
    </xf>
    <xf numFmtId="0" fontId="18" fillId="0" borderId="0" xfId="2" applyFont="1" applyAlignment="1">
      <alignment horizontal="right" vertical="center"/>
    </xf>
    <xf numFmtId="0" fontId="18" fillId="0" borderId="27" xfId="2" applyFont="1" applyBorder="1"/>
    <xf numFmtId="0" fontId="18" fillId="0" borderId="24" xfId="2" applyFont="1" applyBorder="1"/>
    <xf numFmtId="49" fontId="75" fillId="0" borderId="0" xfId="15" applyNumberFormat="1" applyFont="1">
      <alignment vertical="center"/>
    </xf>
    <xf numFmtId="49" fontId="20" fillId="0" borderId="0" xfId="14" applyNumberFormat="1" applyFont="1" applyAlignment="1">
      <alignment horizontal="centerContinuous" vertical="center"/>
    </xf>
    <xf numFmtId="49" fontId="77" fillId="0" borderId="0" xfId="14" applyNumberFormat="1" applyFont="1" applyAlignment="1">
      <alignment horizontal="center" vertical="center"/>
    </xf>
    <xf numFmtId="49" fontId="18" fillId="0" borderId="97" xfId="14" applyNumberFormat="1" applyFont="1" applyBorder="1" applyAlignment="1">
      <alignment vertical="center"/>
    </xf>
    <xf numFmtId="49" fontId="18" fillId="0" borderId="109" xfId="14" applyNumberFormat="1" applyFont="1" applyBorder="1" applyAlignment="1">
      <alignment vertical="center"/>
    </xf>
    <xf numFmtId="49" fontId="18" fillId="0" borderId="98" xfId="14" applyNumberFormat="1" applyFont="1" applyBorder="1" applyAlignment="1">
      <alignment vertical="center"/>
    </xf>
    <xf numFmtId="49" fontId="18" fillId="0" borderId="27" xfId="14" applyNumberFormat="1" applyFont="1" applyBorder="1" applyAlignment="1">
      <alignment vertical="center"/>
    </xf>
    <xf numFmtId="0" fontId="18" fillId="0" borderId="0" xfId="14" applyFont="1" applyAlignment="1">
      <alignment horizontal="justify" vertical="justify" wrapText="1"/>
    </xf>
    <xf numFmtId="49" fontId="18" fillId="0" borderId="0" xfId="14" applyNumberFormat="1" applyFont="1" applyAlignment="1">
      <alignment vertical="center"/>
    </xf>
    <xf numFmtId="49" fontId="18" fillId="0" borderId="26" xfId="14" applyNumberFormat="1" applyFont="1" applyBorder="1" applyAlignment="1">
      <alignment vertical="center"/>
    </xf>
    <xf numFmtId="0" fontId="100" fillId="0" borderId="0" xfId="15" applyFont="1">
      <alignment vertical="center"/>
    </xf>
    <xf numFmtId="0" fontId="18" fillId="0" borderId="0" xfId="14" applyFont="1" applyAlignment="1">
      <alignment vertical="justify" wrapText="1"/>
    </xf>
    <xf numFmtId="0" fontId="18" fillId="0" borderId="0" xfId="14" applyFont="1" applyAlignment="1">
      <alignment horizontal="left" wrapText="1"/>
    </xf>
    <xf numFmtId="0" fontId="18" fillId="0" borderId="0" xfId="11" applyFont="1">
      <alignment vertical="center"/>
    </xf>
    <xf numFmtId="49" fontId="18" fillId="0" borderId="21" xfId="14" applyNumberFormat="1" applyFont="1" applyBorder="1" applyAlignment="1">
      <alignment vertical="center"/>
    </xf>
    <xf numFmtId="49" fontId="18" fillId="0" borderId="24" xfId="14" applyNumberFormat="1" applyFont="1" applyBorder="1" applyAlignment="1">
      <alignment vertical="center"/>
    </xf>
    <xf numFmtId="49" fontId="18" fillId="0" borderId="0" xfId="14" applyNumberFormat="1" applyFont="1"/>
    <xf numFmtId="49" fontId="18" fillId="0" borderId="0" xfId="2" applyNumberFormat="1" applyFont="1" applyAlignment="1">
      <alignment horizontal="center" vertical="center"/>
    </xf>
    <xf numFmtId="49" fontId="18" fillId="0" borderId="0" xfId="2" applyNumberFormat="1" applyFont="1" applyAlignment="1">
      <alignment horizontal="center" vertical="center" shrinkToFit="1"/>
    </xf>
    <xf numFmtId="49" fontId="18" fillId="0" borderId="0" xfId="14" applyNumberFormat="1" applyFont="1" applyAlignment="1">
      <alignment horizontal="right" vertical="center"/>
    </xf>
    <xf numFmtId="49" fontId="18" fillId="0" borderId="27" xfId="14" applyNumberFormat="1" applyFont="1" applyBorder="1" applyAlignment="1">
      <alignment horizontal="centerContinuous" vertical="center"/>
    </xf>
    <xf numFmtId="49" fontId="18" fillId="0" borderId="0" xfId="14" applyNumberFormat="1" applyFont="1" applyAlignment="1">
      <alignment horizontal="centerContinuous" vertical="center"/>
    </xf>
    <xf numFmtId="49" fontId="18" fillId="0" borderId="21" xfId="14" applyNumberFormat="1" applyFont="1" applyBorder="1" applyAlignment="1">
      <alignment horizontal="centerContinuous" vertical="center"/>
    </xf>
    <xf numFmtId="49" fontId="18" fillId="0" borderId="24" xfId="14" applyNumberFormat="1" applyFont="1" applyBorder="1" applyAlignment="1">
      <alignment horizontal="centerContinuous" vertical="center"/>
    </xf>
    <xf numFmtId="49" fontId="18" fillId="0" borderId="87" xfId="14" applyNumberFormat="1" applyFont="1" applyBorder="1" applyAlignment="1">
      <alignment horizontal="right" vertical="center"/>
    </xf>
    <xf numFmtId="49" fontId="18" fillId="0" borderId="87" xfId="14" applyNumberFormat="1" applyFont="1" applyBorder="1" applyAlignment="1">
      <alignment vertical="center"/>
    </xf>
    <xf numFmtId="49" fontId="18" fillId="0" borderId="109" xfId="14" applyNumberFormat="1" applyFont="1" applyBorder="1"/>
    <xf numFmtId="49" fontId="18" fillId="0" borderId="31" xfId="14" applyNumberFormat="1" applyFont="1" applyBorder="1" applyAlignment="1">
      <alignment vertical="center"/>
    </xf>
    <xf numFmtId="49" fontId="18" fillId="0" borderId="30" xfId="14" applyNumberFormat="1" applyFont="1" applyBorder="1" applyAlignment="1">
      <alignment vertical="center"/>
    </xf>
    <xf numFmtId="0" fontId="18" fillId="0" borderId="27" xfId="15" applyFont="1" applyBorder="1">
      <alignment vertical="center"/>
    </xf>
    <xf numFmtId="49" fontId="18" fillId="0" borderId="25" xfId="14" applyNumberFormat="1" applyFont="1" applyBorder="1" applyAlignment="1">
      <alignment vertical="center"/>
    </xf>
    <xf numFmtId="49" fontId="22" fillId="0" borderId="0" xfId="14" applyNumberFormat="1" applyFont="1" applyAlignment="1">
      <alignment horizontal="right" vertical="center"/>
    </xf>
    <xf numFmtId="0" fontId="18" fillId="0" borderId="0" xfId="15" applyFont="1" applyAlignment="1">
      <alignment horizontal="right" vertical="center"/>
    </xf>
    <xf numFmtId="0" fontId="22" fillId="0" borderId="0" xfId="15" applyFont="1" applyAlignment="1">
      <alignment horizontal="right" vertical="center"/>
    </xf>
    <xf numFmtId="0" fontId="19" fillId="0" borderId="0" xfId="15" applyFont="1">
      <alignment vertical="center"/>
    </xf>
    <xf numFmtId="49" fontId="18" fillId="0" borderId="97" xfId="2" applyNumberFormat="1" applyFont="1" applyBorder="1"/>
    <xf numFmtId="49" fontId="18" fillId="0" borderId="27" xfId="2" applyNumberFormat="1" applyFont="1" applyBorder="1"/>
    <xf numFmtId="49" fontId="18" fillId="0" borderId="27" xfId="2" applyNumberFormat="1" applyFont="1" applyBorder="1" applyAlignment="1">
      <alignment horizontal="centerContinuous"/>
    </xf>
    <xf numFmtId="49" fontId="18" fillId="0" borderId="0" xfId="2" applyNumberFormat="1" applyFont="1" applyAlignment="1">
      <alignment horizontal="centerContinuous"/>
    </xf>
    <xf numFmtId="49" fontId="18" fillId="0" borderId="26" xfId="2" applyNumberFormat="1" applyFont="1" applyBorder="1" applyAlignment="1">
      <alignment horizontal="centerContinuous"/>
    </xf>
    <xf numFmtId="49" fontId="18" fillId="0" borderId="109" xfId="2" applyNumberFormat="1" applyFont="1" applyBorder="1" applyAlignment="1">
      <alignment horizontal="center" vertical="center"/>
    </xf>
    <xf numFmtId="49" fontId="18" fillId="0" borderId="116" xfId="2" applyNumberFormat="1" applyFont="1" applyBorder="1" applyAlignment="1">
      <alignment vertical="center"/>
    </xf>
    <xf numFmtId="49" fontId="18" fillId="0" borderId="115" xfId="2" applyNumberFormat="1" applyFont="1" applyBorder="1" applyAlignment="1">
      <alignment vertical="center"/>
    </xf>
    <xf numFmtId="49" fontId="18" fillId="0" borderId="114" xfId="2" applyNumberFormat="1" applyFont="1" applyBorder="1" applyAlignment="1">
      <alignment vertical="center"/>
    </xf>
    <xf numFmtId="49" fontId="18" fillId="0" borderId="21" xfId="2" applyNumberFormat="1" applyFont="1" applyBorder="1" applyAlignment="1">
      <alignment horizontal="right" vertical="center"/>
    </xf>
    <xf numFmtId="49" fontId="18" fillId="0" borderId="31" xfId="2" applyNumberFormat="1" applyFont="1" applyBorder="1" applyAlignment="1">
      <alignment vertical="center"/>
    </xf>
    <xf numFmtId="49" fontId="18" fillId="0" borderId="87" xfId="2" applyNumberFormat="1" applyFont="1" applyBorder="1" applyAlignment="1">
      <alignment vertical="center"/>
    </xf>
    <xf numFmtId="49" fontId="18" fillId="0" borderId="30" xfId="2" applyNumberFormat="1" applyFont="1" applyBorder="1" applyAlignment="1">
      <alignment vertical="center"/>
    </xf>
    <xf numFmtId="49" fontId="18" fillId="0" borderId="87" xfId="2" applyNumberFormat="1" applyFont="1" applyBorder="1" applyAlignment="1">
      <alignment vertical="center" shrinkToFit="1"/>
    </xf>
    <xf numFmtId="0" fontId="18" fillId="0" borderId="97" xfId="2" applyFont="1" applyBorder="1"/>
    <xf numFmtId="0" fontId="18" fillId="0" borderId="109" xfId="2" applyFont="1" applyBorder="1"/>
    <xf numFmtId="0" fontId="18" fillId="0" borderId="0" xfId="2" applyFont="1" applyAlignment="1">
      <alignment horizontal="center" vertical="top" textRotation="255"/>
    </xf>
    <xf numFmtId="0" fontId="18" fillId="0" borderId="27" xfId="2" applyFont="1" applyBorder="1" applyAlignment="1">
      <alignment horizontal="centerContinuous"/>
    </xf>
    <xf numFmtId="0" fontId="18" fillId="0" borderId="26" xfId="2" applyFont="1" applyBorder="1" applyAlignment="1">
      <alignment horizontal="centerContinuous"/>
    </xf>
    <xf numFmtId="49" fontId="18" fillId="0" borderId="87" xfId="2" applyNumberFormat="1" applyFont="1" applyBorder="1" applyAlignment="1">
      <alignment horizontal="center" vertical="center"/>
    </xf>
    <xf numFmtId="49" fontId="18" fillId="0" borderId="27" xfId="2" applyNumberFormat="1" applyFont="1" applyBorder="1" applyAlignment="1">
      <alignment horizontal="center" vertical="center"/>
    </xf>
    <xf numFmtId="0" fontId="75" fillId="0" borderId="0" xfId="11" applyFont="1" applyAlignment="1"/>
    <xf numFmtId="49" fontId="20" fillId="0" borderId="0" xfId="15" applyNumberFormat="1" applyFont="1" applyAlignment="1">
      <alignment horizontal="centerContinuous" vertical="center"/>
    </xf>
    <xf numFmtId="0" fontId="18" fillId="0" borderId="97" xfId="11" applyFont="1" applyBorder="1" applyAlignment="1"/>
    <xf numFmtId="0" fontId="18" fillId="0" borderId="109" xfId="11" applyFont="1" applyBorder="1" applyAlignment="1"/>
    <xf numFmtId="0" fontId="18" fillId="0" borderId="27" xfId="11" applyFont="1" applyBorder="1" applyAlignment="1"/>
    <xf numFmtId="0" fontId="18" fillId="0" borderId="97" xfId="11" applyFont="1" applyBorder="1" applyAlignment="1">
      <alignment horizontal="center" vertical="top" textRotation="255"/>
    </xf>
    <xf numFmtId="0" fontId="18" fillId="0" borderId="109" xfId="11" applyFont="1" applyBorder="1" applyAlignment="1">
      <alignment horizontal="center" vertical="top" textRotation="255"/>
    </xf>
    <xf numFmtId="0" fontId="18" fillId="0" borderId="109" xfId="11" applyFont="1" applyBorder="1">
      <alignment vertical="center"/>
    </xf>
    <xf numFmtId="0" fontId="18" fillId="0" borderId="98" xfId="11" applyFont="1" applyBorder="1">
      <alignment vertical="center"/>
    </xf>
    <xf numFmtId="0" fontId="18" fillId="0" borderId="27" xfId="11" applyFont="1" applyBorder="1" applyAlignment="1">
      <alignment horizontal="center" vertical="top" textRotation="255"/>
    </xf>
    <xf numFmtId="0" fontId="18" fillId="0" borderId="0" xfId="11" applyFont="1" applyAlignment="1">
      <alignment horizontal="center" vertical="top" textRotation="255"/>
    </xf>
    <xf numFmtId="0" fontId="18" fillId="0" borderId="26" xfId="11" applyFont="1" applyBorder="1" applyAlignment="1"/>
    <xf numFmtId="0" fontId="18" fillId="0" borderId="25" xfId="11" applyFont="1" applyBorder="1" applyAlignment="1">
      <alignment horizontal="center" vertical="top" textRotation="255"/>
    </xf>
    <xf numFmtId="0" fontId="18" fillId="0" borderId="21" xfId="11" applyFont="1" applyBorder="1" applyAlignment="1">
      <alignment horizontal="center" vertical="top" textRotation="255"/>
    </xf>
    <xf numFmtId="0" fontId="18" fillId="0" borderId="21" xfId="11" applyFont="1" applyBorder="1" applyAlignment="1"/>
    <xf numFmtId="0" fontId="18" fillId="0" borderId="24" xfId="11" applyFont="1" applyBorder="1" applyAlignment="1"/>
    <xf numFmtId="0" fontId="18" fillId="0" borderId="0" xfId="11" applyFont="1" applyAlignment="1">
      <alignment horizontal="right"/>
    </xf>
    <xf numFmtId="0" fontId="18" fillId="0" borderId="0" xfId="11" applyFont="1" applyAlignment="1">
      <alignment horizontal="center"/>
    </xf>
    <xf numFmtId="0" fontId="99" fillId="0" borderId="0" xfId="11" applyFont="1" applyAlignment="1"/>
    <xf numFmtId="0" fontId="18" fillId="0" borderId="0" xfId="11" applyFont="1" applyAlignment="1">
      <alignment horizontal="right" vertical="center"/>
    </xf>
    <xf numFmtId="0" fontId="18" fillId="0" borderId="26" xfId="11" applyFont="1" applyBorder="1">
      <alignment vertical="center"/>
    </xf>
    <xf numFmtId="0" fontId="18" fillId="0" borderId="27" xfId="11" applyFont="1" applyBorder="1" applyAlignment="1">
      <alignment horizontal="centerContinuous"/>
    </xf>
    <xf numFmtId="0" fontId="18" fillId="0" borderId="0" xfId="11" applyFont="1" applyAlignment="1">
      <alignment horizontal="centerContinuous"/>
    </xf>
    <xf numFmtId="0" fontId="18" fillId="0" borderId="26" xfId="11" applyFont="1" applyBorder="1" applyAlignment="1">
      <alignment horizontal="centerContinuous"/>
    </xf>
    <xf numFmtId="49" fontId="18" fillId="0" borderId="97" xfId="11" applyNumberFormat="1" applyFont="1" applyBorder="1" applyAlignment="1">
      <alignment horizontal="centerContinuous"/>
    </xf>
    <xf numFmtId="49" fontId="18" fillId="0" borderId="109" xfId="11" applyNumberFormat="1" applyFont="1" applyBorder="1" applyAlignment="1">
      <alignment horizontal="centerContinuous"/>
    </xf>
    <xf numFmtId="49" fontId="18" fillId="0" borderId="0" xfId="11" applyNumberFormat="1" applyFont="1" applyAlignment="1"/>
    <xf numFmtId="49" fontId="101" fillId="0" borderId="26" xfId="11" applyNumberFormat="1" applyFont="1" applyBorder="1" applyAlignment="1"/>
    <xf numFmtId="49" fontId="18" fillId="0" borderId="21" xfId="11" applyNumberFormat="1" applyFont="1" applyBorder="1" applyAlignment="1"/>
    <xf numFmtId="49" fontId="101" fillId="0" borderId="24" xfId="11" applyNumberFormat="1" applyFont="1" applyBorder="1" applyAlignment="1"/>
    <xf numFmtId="49" fontId="18" fillId="0" borderId="109" xfId="11" applyNumberFormat="1" applyFont="1" applyBorder="1" applyAlignment="1"/>
    <xf numFmtId="49" fontId="101" fillId="0" borderId="98" xfId="11" applyNumberFormat="1" applyFont="1" applyBorder="1" applyAlignment="1"/>
    <xf numFmtId="49" fontId="18" fillId="0" borderId="87" xfId="11" applyNumberFormat="1" applyFont="1" applyBorder="1" applyAlignment="1"/>
    <xf numFmtId="49" fontId="18" fillId="0" borderId="87" xfId="11" applyNumberFormat="1" applyFont="1" applyBorder="1" applyAlignment="1">
      <alignment horizontal="center" vertical="center"/>
    </xf>
    <xf numFmtId="49" fontId="101" fillId="0" borderId="30" xfId="11" applyNumberFormat="1" applyFont="1" applyBorder="1" applyAlignment="1"/>
    <xf numFmtId="49" fontId="18" fillId="0" borderId="109" xfId="11" applyNumberFormat="1" applyFont="1" applyBorder="1">
      <alignment vertical="center"/>
    </xf>
    <xf numFmtId="49" fontId="18" fillId="0" borderId="21" xfId="11" applyNumberFormat="1" applyFont="1" applyBorder="1">
      <alignment vertical="center"/>
    </xf>
    <xf numFmtId="49" fontId="101" fillId="0" borderId="24" xfId="11" applyNumberFormat="1" applyFont="1" applyBorder="1">
      <alignment vertical="center"/>
    </xf>
    <xf numFmtId="49" fontId="18" fillId="0" borderId="97" xfId="11" applyNumberFormat="1" applyFont="1" applyBorder="1">
      <alignment vertical="center"/>
    </xf>
    <xf numFmtId="49" fontId="18" fillId="0" borderId="109" xfId="11" applyNumberFormat="1" applyFont="1" applyBorder="1" applyAlignment="1">
      <alignment horizontal="left" vertical="center"/>
    </xf>
    <xf numFmtId="49" fontId="18" fillId="0" borderId="98" xfId="11" applyNumberFormat="1" applyFont="1" applyBorder="1" applyAlignment="1">
      <alignment horizontal="left" vertical="center"/>
    </xf>
    <xf numFmtId="49" fontId="18" fillId="0" borderId="98" xfId="11" applyNumberFormat="1" applyFont="1" applyBorder="1">
      <alignment vertical="center"/>
    </xf>
    <xf numFmtId="49" fontId="18" fillId="0" borderId="31" xfId="11" applyNumberFormat="1" applyFont="1" applyBorder="1">
      <alignment vertical="center"/>
    </xf>
    <xf numFmtId="49" fontId="18" fillId="0" borderId="87" xfId="11" applyNumberFormat="1" applyFont="1" applyBorder="1">
      <alignment vertical="center"/>
    </xf>
    <xf numFmtId="49" fontId="18" fillId="0" borderId="87" xfId="11" applyNumberFormat="1" applyFont="1" applyBorder="1" applyAlignment="1">
      <alignment horizontal="left" vertical="center"/>
    </xf>
    <xf numFmtId="49" fontId="18" fillId="0" borderId="30" xfId="11" applyNumberFormat="1" applyFont="1" applyBorder="1" applyAlignment="1">
      <alignment horizontal="left" vertical="center"/>
    </xf>
    <xf numFmtId="49" fontId="18" fillId="0" borderId="30" xfId="11" applyNumberFormat="1" applyFont="1" applyBorder="1">
      <alignment vertical="center"/>
    </xf>
    <xf numFmtId="49" fontId="18" fillId="0" borderId="109" xfId="11" applyNumberFormat="1" applyFont="1" applyBorder="1" applyAlignment="1">
      <alignment horizontal="centerContinuous" vertical="center"/>
    </xf>
    <xf numFmtId="49" fontId="18" fillId="0" borderId="98" xfId="11" applyNumberFormat="1" applyFont="1" applyBorder="1" applyAlignment="1">
      <alignment horizontal="centerContinuous" vertical="center"/>
    </xf>
    <xf numFmtId="49" fontId="18" fillId="0" borderId="27" xfId="11" applyNumberFormat="1" applyFont="1" applyBorder="1">
      <alignment vertical="center"/>
    </xf>
    <xf numFmtId="49" fontId="18" fillId="0" borderId="0" xfId="11" applyNumberFormat="1" applyFont="1">
      <alignment vertical="center"/>
    </xf>
    <xf numFmtId="49" fontId="18" fillId="0" borderId="0" xfId="11" applyNumberFormat="1" applyFont="1" applyAlignment="1">
      <alignment horizontal="centerContinuous" vertical="center"/>
    </xf>
    <xf numFmtId="49" fontId="18" fillId="0" borderId="26" xfId="11" applyNumberFormat="1" applyFont="1" applyBorder="1" applyAlignment="1">
      <alignment horizontal="centerContinuous" vertical="center"/>
    </xf>
    <xf numFmtId="49" fontId="18" fillId="0" borderId="26" xfId="11" applyNumberFormat="1" applyFont="1" applyBorder="1">
      <alignment vertical="center"/>
    </xf>
    <xf numFmtId="49" fontId="18" fillId="0" borderId="0" xfId="11" applyNumberFormat="1" applyFont="1" applyAlignment="1">
      <alignment horizontal="left" vertical="center"/>
    </xf>
    <xf numFmtId="49" fontId="18" fillId="0" borderId="26" xfId="11" applyNumberFormat="1" applyFont="1" applyBorder="1" applyAlignment="1">
      <alignment horizontal="left" vertical="center"/>
    </xf>
    <xf numFmtId="49" fontId="18" fillId="0" borderId="0" xfId="11" applyNumberFormat="1" applyFont="1" applyAlignment="1">
      <alignment vertical="top"/>
    </xf>
    <xf numFmtId="0" fontId="18" fillId="0" borderId="31" xfId="15" applyFont="1" applyBorder="1">
      <alignment vertical="center"/>
    </xf>
    <xf numFmtId="49" fontId="18" fillId="0" borderId="87" xfId="14" applyNumberFormat="1" applyFont="1" applyBorder="1" applyAlignment="1">
      <alignment horizontal="left" vertical="center"/>
    </xf>
    <xf numFmtId="0" fontId="18" fillId="0" borderId="97" xfId="15" applyFont="1" applyBorder="1">
      <alignment vertical="center"/>
    </xf>
    <xf numFmtId="49" fontId="18" fillId="0" borderId="109" xfId="14" quotePrefix="1" applyNumberFormat="1" applyFont="1" applyBorder="1" applyAlignment="1">
      <alignment vertical="center"/>
    </xf>
    <xf numFmtId="0" fontId="18" fillId="0" borderId="25" xfId="15" applyFont="1" applyBorder="1">
      <alignment vertical="center"/>
    </xf>
    <xf numFmtId="49" fontId="18" fillId="0" borderId="0" xfId="14" applyNumberFormat="1" applyFont="1" applyAlignment="1">
      <alignment horizontal="center" vertical="center"/>
    </xf>
    <xf numFmtId="49" fontId="22" fillId="0" borderId="0" xfId="11" applyNumberFormat="1" applyFont="1">
      <alignment vertical="center"/>
    </xf>
    <xf numFmtId="0" fontId="18" fillId="0" borderId="0" xfId="2" applyFont="1" applyAlignment="1">
      <alignment vertical="distributed"/>
    </xf>
    <xf numFmtId="49" fontId="18" fillId="0" borderId="21" xfId="2" applyNumberFormat="1" applyFont="1" applyBorder="1" applyAlignment="1">
      <alignment horizontal="left" vertical="top"/>
    </xf>
    <xf numFmtId="49" fontId="75" fillId="0" borderId="0" xfId="2" applyNumberFormat="1" applyFont="1" applyAlignment="1">
      <alignment vertical="center"/>
    </xf>
    <xf numFmtId="0" fontId="75" fillId="0" borderId="0" xfId="11" applyFont="1">
      <alignment vertical="center"/>
    </xf>
    <xf numFmtId="0" fontId="75" fillId="0" borderId="0" xfId="11" applyFont="1" applyAlignment="1">
      <alignment vertical="center" wrapText="1"/>
    </xf>
    <xf numFmtId="0" fontId="75" fillId="0" borderId="0" xfId="16" applyFont="1" applyAlignment="1">
      <alignment horizontal="left" vertical="center"/>
    </xf>
    <xf numFmtId="0" fontId="75" fillId="0" borderId="0" xfId="16" applyFont="1" applyAlignment="1">
      <alignment vertical="center"/>
    </xf>
    <xf numFmtId="0" fontId="75" fillId="0" borderId="0" xfId="11" applyFont="1" applyAlignment="1">
      <alignment horizontal="right" vertical="center"/>
    </xf>
    <xf numFmtId="49" fontId="102" fillId="0" borderId="0" xfId="2" applyNumberFormat="1" applyFont="1" applyAlignment="1">
      <alignment vertical="center" textRotation="255"/>
    </xf>
    <xf numFmtId="0" fontId="93" fillId="0" borderId="0" xfId="11" applyFont="1" applyAlignment="1">
      <alignment horizontal="center" vertical="center"/>
    </xf>
    <xf numFmtId="0" fontId="93" fillId="0" borderId="0" xfId="11" applyFont="1" applyAlignment="1">
      <alignment horizontal="right" vertical="center"/>
    </xf>
    <xf numFmtId="0" fontId="93" fillId="0" borderId="0" xfId="11" applyFont="1">
      <alignment vertical="center"/>
    </xf>
    <xf numFmtId="49" fontId="93" fillId="0" borderId="0" xfId="2" applyNumberFormat="1" applyFont="1"/>
    <xf numFmtId="0" fontId="93" fillId="0" borderId="0" xfId="11" applyFont="1" applyAlignment="1">
      <alignment horizontal="left" vertical="center"/>
    </xf>
    <xf numFmtId="0" fontId="93" fillId="0" borderId="0" xfId="11" applyFont="1" applyAlignment="1">
      <alignment vertical="center" shrinkToFit="1"/>
    </xf>
    <xf numFmtId="0" fontId="37" fillId="0" borderId="0" xfId="0" applyFont="1" applyAlignment="1">
      <alignment vertical="center" shrinkToFit="1"/>
    </xf>
    <xf numFmtId="0" fontId="93" fillId="0" borderId="0" xfId="0" applyFont="1" applyAlignment="1">
      <alignment horizontal="left" vertical="center"/>
    </xf>
    <xf numFmtId="0" fontId="93" fillId="0" borderId="0" xfId="11" applyFont="1" applyAlignment="1">
      <alignment vertical="center" wrapText="1"/>
    </xf>
    <xf numFmtId="0" fontId="96" fillId="0" borderId="0" xfId="0" applyFont="1" applyAlignment="1">
      <alignment vertical="center" wrapText="1"/>
    </xf>
    <xf numFmtId="49" fontId="96" fillId="0" borderId="0" xfId="2" applyNumberFormat="1" applyFont="1"/>
    <xf numFmtId="0" fontId="93" fillId="0" borderId="0" xfId="0" applyFont="1">
      <alignment vertical="center"/>
    </xf>
    <xf numFmtId="49" fontId="93" fillId="0" borderId="0" xfId="2" applyNumberFormat="1" applyFont="1" applyAlignment="1">
      <alignment horizontal="center" vertical="center" textRotation="255"/>
    </xf>
    <xf numFmtId="49" fontId="93" fillId="0" borderId="0" xfId="2" applyNumberFormat="1" applyFont="1" applyAlignment="1">
      <alignment horizontal="center" vertical="center"/>
    </xf>
    <xf numFmtId="49" fontId="93" fillId="0" borderId="0" xfId="2" applyNumberFormat="1" applyFont="1" applyAlignment="1">
      <alignment horizontal="left" vertical="center"/>
    </xf>
    <xf numFmtId="0" fontId="37" fillId="0" borderId="159" xfId="0" applyFont="1" applyBorder="1">
      <alignment vertical="center"/>
    </xf>
    <xf numFmtId="49" fontId="93" fillId="0" borderId="133" xfId="2" applyNumberFormat="1" applyFont="1" applyBorder="1" applyAlignment="1">
      <alignment horizontal="left" vertical="center" indent="2"/>
    </xf>
    <xf numFmtId="49" fontId="93" fillId="0" borderId="134" xfId="2" applyNumberFormat="1" applyFont="1" applyBorder="1" applyAlignment="1">
      <alignment vertical="center"/>
    </xf>
    <xf numFmtId="49" fontId="93" fillId="0" borderId="134" xfId="2" applyNumberFormat="1" applyFont="1" applyBorder="1" applyAlignment="1">
      <alignment horizontal="left" vertical="center"/>
    </xf>
    <xf numFmtId="0" fontId="93" fillId="0" borderId="64" xfId="11" applyFont="1" applyBorder="1" applyAlignment="1">
      <alignment horizontal="center" vertical="center"/>
    </xf>
    <xf numFmtId="0" fontId="93" fillId="0" borderId="69" xfId="11" applyFont="1" applyBorder="1" applyAlignment="1">
      <alignment horizontal="right" vertical="center"/>
    </xf>
    <xf numFmtId="0" fontId="93" fillId="0" borderId="69" xfId="11" applyFont="1" applyBorder="1">
      <alignment vertical="center"/>
    </xf>
    <xf numFmtId="49" fontId="93" fillId="0" borderId="69" xfId="2" applyNumberFormat="1" applyFont="1" applyBorder="1"/>
    <xf numFmtId="0" fontId="93" fillId="0" borderId="69" xfId="11" applyFont="1" applyBorder="1" applyAlignment="1">
      <alignment horizontal="center" vertical="center"/>
    </xf>
    <xf numFmtId="0" fontId="93" fillId="0" borderId="174" xfId="11" applyFont="1" applyBorder="1" applyAlignment="1">
      <alignment horizontal="left" vertical="center"/>
    </xf>
    <xf numFmtId="0" fontId="96" fillId="0" borderId="159" xfId="0" applyFont="1" applyBorder="1" applyAlignment="1">
      <alignment vertical="center" wrapText="1"/>
    </xf>
    <xf numFmtId="0" fontId="93" fillId="0" borderId="174" xfId="11" applyFont="1" applyBorder="1">
      <alignment vertical="center"/>
    </xf>
    <xf numFmtId="0" fontId="93" fillId="0" borderId="159" xfId="0" applyFont="1" applyBorder="1" applyAlignment="1">
      <alignment horizontal="left" vertical="center"/>
    </xf>
    <xf numFmtId="49" fontId="96" fillId="0" borderId="69" xfId="2" applyNumberFormat="1" applyFont="1" applyBorder="1"/>
    <xf numFmtId="49" fontId="96" fillId="0" borderId="174" xfId="2" applyNumberFormat="1" applyFont="1" applyBorder="1"/>
    <xf numFmtId="0" fontId="93" fillId="0" borderId="69" xfId="11" applyFont="1" applyBorder="1" applyAlignment="1">
      <alignment horizontal="left" vertical="center"/>
    </xf>
    <xf numFmtId="0" fontId="93" fillId="0" borderId="136" xfId="11" applyFont="1" applyBorder="1" applyAlignment="1">
      <alignment horizontal="center" vertical="center"/>
    </xf>
    <xf numFmtId="0" fontId="93" fillId="0" borderId="137" xfId="11" applyFont="1" applyBorder="1" applyAlignment="1">
      <alignment horizontal="left" vertical="center"/>
    </xf>
    <xf numFmtId="0" fontId="93" fillId="0" borderId="139" xfId="11" applyFont="1" applyBorder="1" applyAlignment="1">
      <alignment horizontal="center" vertical="center"/>
    </xf>
    <xf numFmtId="0" fontId="93" fillId="0" borderId="140" xfId="11" applyFont="1" applyBorder="1">
      <alignment vertical="center"/>
    </xf>
    <xf numFmtId="0" fontId="93" fillId="0" borderId="69" xfId="0" applyFont="1" applyBorder="1" applyAlignment="1">
      <alignment horizontal="left" vertical="center"/>
    </xf>
    <xf numFmtId="0" fontId="93" fillId="0" borderId="159" xfId="11" applyFont="1" applyBorder="1" applyAlignment="1">
      <alignment horizontal="right" vertical="center"/>
    </xf>
    <xf numFmtId="49" fontId="93" fillId="0" borderId="174" xfId="2" applyNumberFormat="1" applyFont="1" applyBorder="1" applyAlignment="1">
      <alignment horizontal="center" vertical="center" textRotation="255"/>
    </xf>
    <xf numFmtId="0" fontId="93" fillId="0" borderId="137" xfId="11" applyFont="1" applyBorder="1" applyAlignment="1">
      <alignment horizontal="right" vertical="center"/>
    </xf>
    <xf numFmtId="0" fontId="93" fillId="0" borderId="137" xfId="11" applyFont="1" applyBorder="1">
      <alignment vertical="center"/>
    </xf>
    <xf numFmtId="49" fontId="93" fillId="0" borderId="137" xfId="2" applyNumberFormat="1" applyFont="1" applyBorder="1"/>
    <xf numFmtId="0" fontId="93" fillId="0" borderId="137" xfId="11" applyFont="1" applyBorder="1" applyAlignment="1">
      <alignment horizontal="center" vertical="center"/>
    </xf>
    <xf numFmtId="49" fontId="93" fillId="0" borderId="142" xfId="2" applyNumberFormat="1" applyFont="1" applyBorder="1" applyAlignment="1">
      <alignment horizontal="center" vertical="center"/>
    </xf>
    <xf numFmtId="49" fontId="93" fillId="0" borderId="143" xfId="2" applyNumberFormat="1" applyFont="1" applyBorder="1" applyAlignment="1">
      <alignment horizontal="left" vertical="center"/>
    </xf>
    <xf numFmtId="0" fontId="93" fillId="0" borderId="143" xfId="11" applyFont="1" applyBorder="1" applyAlignment="1">
      <alignment horizontal="left" vertical="center"/>
    </xf>
    <xf numFmtId="0" fontId="93" fillId="0" borderId="158" xfId="11" applyFont="1" applyBorder="1" applyAlignment="1">
      <alignment horizontal="left" vertical="center"/>
    </xf>
    <xf numFmtId="0" fontId="93" fillId="0" borderId="129" xfId="0" applyFont="1" applyBorder="1" applyAlignment="1">
      <alignment horizontal="left" vertical="center"/>
    </xf>
    <xf numFmtId="0" fontId="93" fillId="0" borderId="129" xfId="0" applyFont="1" applyBorder="1">
      <alignment vertical="center"/>
    </xf>
    <xf numFmtId="0" fontId="93" fillId="0" borderId="157" xfId="11" applyFont="1" applyBorder="1" applyAlignment="1">
      <alignment horizontal="right" vertical="center"/>
    </xf>
    <xf numFmtId="0" fontId="77" fillId="0" borderId="0" xfId="2" applyFont="1" applyAlignment="1">
      <alignment vertical="center"/>
    </xf>
    <xf numFmtId="0" fontId="18" fillId="0" borderId="48" xfId="2" applyFont="1" applyBorder="1"/>
    <xf numFmtId="0" fontId="18" fillId="0" borderId="46" xfId="2" applyFont="1" applyBorder="1"/>
    <xf numFmtId="0" fontId="18" fillId="0" borderId="45" xfId="2" applyFont="1" applyBorder="1"/>
    <xf numFmtId="0" fontId="18" fillId="0" borderId="43" xfId="2" applyFont="1" applyBorder="1"/>
    <xf numFmtId="0" fontId="18" fillId="0" borderId="42" xfId="2" applyFont="1" applyBorder="1"/>
    <xf numFmtId="0" fontId="77" fillId="0" borderId="0" xfId="2" applyFont="1" applyAlignment="1">
      <alignment horizontal="center"/>
    </xf>
    <xf numFmtId="0" fontId="18" fillId="0" borderId="129" xfId="2" applyFont="1" applyBorder="1" applyAlignment="1">
      <alignment horizontal="left"/>
    </xf>
    <xf numFmtId="0" fontId="18" fillId="0" borderId="21" xfId="2" applyFont="1" applyBorder="1" applyAlignment="1">
      <alignment horizontal="right"/>
    </xf>
    <xf numFmtId="0" fontId="18" fillId="0" borderId="41" xfId="2" applyFont="1" applyBorder="1"/>
    <xf numFmtId="0" fontId="18" fillId="0" borderId="39" xfId="2" applyFont="1" applyBorder="1"/>
    <xf numFmtId="0" fontId="18" fillId="0" borderId="38" xfId="2" applyFont="1" applyBorder="1"/>
    <xf numFmtId="0" fontId="18" fillId="0" borderId="47" xfId="2" applyFont="1" applyBorder="1"/>
    <xf numFmtId="0" fontId="18" fillId="0" borderId="44" xfId="2" applyFont="1" applyBorder="1"/>
    <xf numFmtId="0" fontId="18" fillId="0" borderId="40" xfId="2" applyFont="1" applyBorder="1"/>
    <xf numFmtId="0" fontId="18" fillId="0" borderId="0" xfId="2" applyFont="1" applyAlignment="1">
      <alignment horizontal="right"/>
    </xf>
    <xf numFmtId="0" fontId="103" fillId="0" borderId="0" xfId="2" applyFont="1"/>
    <xf numFmtId="0" fontId="22" fillId="0" borderId="174" xfId="15" applyFont="1" applyBorder="1">
      <alignment vertical="center"/>
    </xf>
    <xf numFmtId="0" fontId="104" fillId="4" borderId="12" xfId="2" applyFont="1" applyFill="1" applyBorder="1" applyAlignment="1" applyProtection="1">
      <alignment vertical="center"/>
      <protection locked="0"/>
    </xf>
    <xf numFmtId="0" fontId="105" fillId="4" borderId="12" xfId="2" applyFont="1" applyFill="1" applyBorder="1" applyProtection="1">
      <protection locked="0"/>
    </xf>
    <xf numFmtId="0" fontId="106" fillId="4" borderId="12" xfId="3" applyFont="1" applyFill="1" applyBorder="1" applyAlignment="1" applyProtection="1">
      <alignment vertical="center"/>
      <protection locked="0"/>
    </xf>
    <xf numFmtId="0" fontId="105" fillId="4" borderId="12" xfId="2" applyFont="1" applyFill="1" applyBorder="1" applyAlignment="1" applyProtection="1">
      <alignment vertical="center"/>
      <protection locked="0"/>
    </xf>
    <xf numFmtId="0" fontId="107" fillId="4" borderId="12" xfId="2" applyFont="1" applyFill="1" applyBorder="1" applyAlignment="1" applyProtection="1">
      <alignment vertical="center"/>
      <protection locked="0"/>
    </xf>
    <xf numFmtId="0" fontId="105" fillId="0" borderId="0" xfId="2" applyFont="1" applyAlignment="1" applyProtection="1">
      <alignment vertical="center"/>
      <protection locked="0"/>
    </xf>
    <xf numFmtId="0" fontId="108" fillId="0" borderId="0" xfId="2" applyFont="1" applyAlignment="1">
      <alignment vertical="center"/>
    </xf>
    <xf numFmtId="0" fontId="105" fillId="0" borderId="0" xfId="2" applyFont="1" applyAlignment="1">
      <alignment vertical="center"/>
    </xf>
    <xf numFmtId="0" fontId="105" fillId="0" borderId="0" xfId="2" applyFont="1"/>
    <xf numFmtId="0" fontId="107" fillId="0" borderId="0" xfId="2" applyFont="1" applyAlignment="1">
      <alignment vertical="center"/>
    </xf>
    <xf numFmtId="0" fontId="109" fillId="0" borderId="0" xfId="2" applyFont="1" applyAlignment="1">
      <alignment vertical="center"/>
    </xf>
    <xf numFmtId="0" fontId="105" fillId="0" borderId="0" xfId="2" applyFont="1" applyAlignment="1">
      <alignment vertical="top" wrapText="1"/>
    </xf>
    <xf numFmtId="0" fontId="105" fillId="0" borderId="0" xfId="2" applyFont="1" applyAlignment="1">
      <alignment vertical="top"/>
    </xf>
    <xf numFmtId="0" fontId="105" fillId="0" borderId="0" xfId="2" applyFont="1" applyAlignment="1">
      <alignment vertical="center" wrapText="1"/>
    </xf>
    <xf numFmtId="182" fontId="105" fillId="0" borderId="0" xfId="2" applyNumberFormat="1" applyFont="1" applyAlignment="1">
      <alignment horizontal="center" vertical="center"/>
    </xf>
    <xf numFmtId="185" fontId="105" fillId="0" borderId="0" xfId="2" applyNumberFormat="1" applyFont="1" applyAlignment="1">
      <alignment vertical="center"/>
    </xf>
    <xf numFmtId="0" fontId="105" fillId="0" borderId="0" xfId="2" applyFont="1" applyAlignment="1">
      <alignment horizontal="distributed" vertical="center" justifyLastLine="1"/>
    </xf>
    <xf numFmtId="0" fontId="110" fillId="0" borderId="0" xfId="2" applyFont="1" applyAlignment="1" applyProtection="1">
      <alignment vertical="center"/>
      <protection locked="0"/>
    </xf>
    <xf numFmtId="0" fontId="105" fillId="0" borderId="22" xfId="2" applyFont="1" applyBorder="1" applyAlignment="1">
      <alignment vertical="center"/>
    </xf>
    <xf numFmtId="0" fontId="105" fillId="0" borderId="22" xfId="2" applyFont="1" applyBorder="1" applyAlignment="1">
      <alignment vertical="top" wrapText="1"/>
    </xf>
    <xf numFmtId="0" fontId="105" fillId="0" borderId="22" xfId="2" applyFont="1" applyBorder="1"/>
    <xf numFmtId="0" fontId="105" fillId="0" borderId="129" xfId="2" applyFont="1" applyBorder="1"/>
    <xf numFmtId="0" fontId="105" fillId="0" borderId="21" xfId="2" applyFont="1" applyBorder="1" applyAlignment="1">
      <alignment vertical="top" wrapText="1"/>
    </xf>
    <xf numFmtId="0" fontId="105" fillId="0" borderId="30" xfId="2" applyFont="1" applyBorder="1" applyAlignment="1">
      <alignment horizontal="center" vertical="center"/>
    </xf>
    <xf numFmtId="0" fontId="105" fillId="0" borderId="168" xfId="2" applyFont="1" applyBorder="1" applyAlignment="1">
      <alignment vertical="center"/>
    </xf>
    <xf numFmtId="0" fontId="105" fillId="0" borderId="162" xfId="2" applyFont="1" applyBorder="1" applyAlignment="1">
      <alignment vertical="center"/>
    </xf>
    <xf numFmtId="0" fontId="105" fillId="0" borderId="23" xfId="2" applyFont="1" applyBorder="1" applyAlignment="1">
      <alignment vertical="center"/>
    </xf>
    <xf numFmtId="0" fontId="105" fillId="0" borderId="30" xfId="2" applyFont="1" applyBorder="1" applyAlignment="1">
      <alignment vertical="center"/>
    </xf>
    <xf numFmtId="0" fontId="105" fillId="0" borderId="174" xfId="2" applyFont="1" applyBorder="1" applyAlignment="1">
      <alignment vertical="center"/>
    </xf>
    <xf numFmtId="0" fontId="105" fillId="0" borderId="26" xfId="2" applyFont="1" applyBorder="1" applyAlignment="1">
      <alignment vertical="center"/>
    </xf>
    <xf numFmtId="0" fontId="105" fillId="0" borderId="27" xfId="2" applyFont="1" applyBorder="1" applyAlignment="1">
      <alignment vertical="center"/>
    </xf>
    <xf numFmtId="0" fontId="105" fillId="0" borderId="26" xfId="2" applyFont="1" applyBorder="1" applyAlignment="1">
      <alignment horizontal="center" vertical="center"/>
    </xf>
    <xf numFmtId="0" fontId="105" fillId="0" borderId="27" xfId="2" applyFont="1" applyBorder="1" applyAlignment="1">
      <alignment horizontal="left" vertical="top" wrapText="1"/>
    </xf>
    <xf numFmtId="0" fontId="105" fillId="0" borderId="0" xfId="2" applyFont="1" applyAlignment="1">
      <alignment horizontal="left" vertical="top" wrapText="1"/>
    </xf>
    <xf numFmtId="0" fontId="105" fillId="0" borderId="26" xfId="2" applyFont="1" applyBorder="1" applyAlignment="1">
      <alignment horizontal="left" vertical="top" wrapText="1"/>
    </xf>
    <xf numFmtId="0" fontId="105" fillId="0" borderId="25" xfId="2" applyFont="1" applyBorder="1" applyAlignment="1">
      <alignment vertical="center"/>
    </xf>
    <xf numFmtId="0" fontId="105" fillId="0" borderId="21" xfId="2" applyFont="1" applyBorder="1" applyAlignment="1">
      <alignment vertical="center"/>
    </xf>
    <xf numFmtId="0" fontId="105" fillId="0" borderId="24" xfId="2" applyFont="1" applyBorder="1" applyAlignment="1">
      <alignment vertical="center"/>
    </xf>
    <xf numFmtId="0" fontId="105" fillId="0" borderId="0" xfId="2" applyFont="1" applyAlignment="1">
      <alignment horizontal="center" vertical="center"/>
    </xf>
    <xf numFmtId="0" fontId="109" fillId="0" borderId="21" xfId="2" applyFont="1" applyBorder="1" applyAlignment="1">
      <alignment vertical="center"/>
    </xf>
    <xf numFmtId="0" fontId="109" fillId="0" borderId="0" xfId="2" applyFont="1" applyAlignment="1">
      <alignment horizontal="right" vertical="center"/>
    </xf>
    <xf numFmtId="0" fontId="109" fillId="0" borderId="22" xfId="2" applyFont="1" applyBorder="1" applyAlignment="1">
      <alignment vertical="center"/>
    </xf>
    <xf numFmtId="185" fontId="109" fillId="0" borderId="0" xfId="2" applyNumberFormat="1" applyFont="1" applyAlignment="1">
      <alignment vertical="center"/>
    </xf>
    <xf numFmtId="185" fontId="105" fillId="0" borderId="0" xfId="2" applyNumberFormat="1" applyFont="1"/>
    <xf numFmtId="0" fontId="109" fillId="0" borderId="21" xfId="2" applyFont="1" applyBorder="1" applyAlignment="1">
      <alignment horizontal="right" vertical="center"/>
    </xf>
    <xf numFmtId="185" fontId="109" fillId="0" borderId="21" xfId="2" applyNumberFormat="1" applyFont="1" applyBorder="1" applyAlignment="1">
      <alignment vertical="center"/>
    </xf>
    <xf numFmtId="185" fontId="105" fillId="0" borderId="21" xfId="2" applyNumberFormat="1" applyFont="1" applyBorder="1"/>
    <xf numFmtId="0" fontId="109" fillId="8" borderId="0" xfId="2" applyFont="1" applyFill="1" applyAlignment="1" applyProtection="1">
      <alignment horizontal="left" vertical="center"/>
      <protection hidden="1"/>
    </xf>
    <xf numFmtId="185" fontId="109" fillId="8" borderId="0" xfId="2" applyNumberFormat="1" applyFont="1" applyFill="1" applyAlignment="1" applyProtection="1">
      <alignment horizontal="left" vertical="center"/>
      <protection hidden="1"/>
    </xf>
    <xf numFmtId="0" fontId="109" fillId="0" borderId="0" xfId="2" applyFont="1" applyAlignment="1">
      <alignment horizontal="left" vertical="center"/>
    </xf>
    <xf numFmtId="185" fontId="109" fillId="8" borderId="0" xfId="2" applyNumberFormat="1" applyFont="1" applyFill="1" applyAlignment="1">
      <alignment horizontal="left" vertical="center"/>
    </xf>
    <xf numFmtId="185" fontId="109" fillId="0" borderId="0" xfId="2" applyNumberFormat="1" applyFont="1" applyAlignment="1">
      <alignment vertical="center" wrapText="1"/>
    </xf>
    <xf numFmtId="0" fontId="109" fillId="0" borderId="0" xfId="2" applyFont="1" applyAlignment="1">
      <alignment vertical="center" wrapText="1"/>
    </xf>
    <xf numFmtId="0" fontId="109" fillId="0" borderId="0" xfId="2" applyFont="1" applyAlignment="1">
      <alignment horizontal="left" vertical="center" wrapText="1"/>
    </xf>
    <xf numFmtId="49" fontId="109" fillId="0" borderId="0" xfId="2" applyNumberFormat="1" applyFont="1" applyAlignment="1">
      <alignment vertical="center"/>
    </xf>
    <xf numFmtId="0" fontId="109" fillId="0" borderId="21" xfId="2" applyFont="1" applyBorder="1" applyAlignment="1">
      <alignment horizontal="left" vertical="center"/>
    </xf>
    <xf numFmtId="0" fontId="109" fillId="0" borderId="21" xfId="2" applyFont="1" applyBorder="1" applyAlignment="1">
      <alignment vertical="center" wrapText="1"/>
    </xf>
    <xf numFmtId="185" fontId="109" fillId="0" borderId="0" xfId="2" applyNumberFormat="1" applyFont="1" applyAlignment="1">
      <alignment horizontal="left" vertical="center" wrapText="1"/>
    </xf>
    <xf numFmtId="0" fontId="111" fillId="0" borderId="0" xfId="2" applyFont="1" applyAlignment="1">
      <alignment vertical="center"/>
    </xf>
    <xf numFmtId="0" fontId="112" fillId="0" borderId="0" xfId="0" applyFont="1">
      <alignment vertical="center"/>
    </xf>
    <xf numFmtId="0" fontId="109" fillId="0" borderId="129" xfId="2" applyFont="1" applyBorder="1" applyAlignment="1">
      <alignment vertical="center"/>
    </xf>
    <xf numFmtId="185" fontId="109" fillId="0" borderId="129" xfId="2" applyNumberFormat="1" applyFont="1" applyBorder="1" applyAlignment="1">
      <alignment vertical="center"/>
    </xf>
    <xf numFmtId="185" fontId="105" fillId="0" borderId="129" xfId="2" applyNumberFormat="1" applyFont="1" applyBorder="1"/>
    <xf numFmtId="0" fontId="109" fillId="0" borderId="22" xfId="2" applyFont="1" applyBorder="1" applyAlignment="1">
      <alignment horizontal="right" vertical="center"/>
    </xf>
    <xf numFmtId="185" fontId="109" fillId="0" borderId="0" xfId="2" applyNumberFormat="1" applyFont="1" applyAlignment="1">
      <alignment horizontal="center" vertical="center"/>
    </xf>
    <xf numFmtId="185" fontId="109" fillId="0" borderId="0" xfId="2" applyNumberFormat="1" applyFont="1" applyAlignment="1">
      <alignment horizontal="right" vertical="center"/>
    </xf>
    <xf numFmtId="185" fontId="109" fillId="0" borderId="21" xfId="2" applyNumberFormat="1" applyFont="1" applyBorder="1" applyAlignment="1">
      <alignment horizontal="center" vertical="center"/>
    </xf>
    <xf numFmtId="185" fontId="109" fillId="0" borderId="0" xfId="2" applyNumberFormat="1" applyFont="1" applyAlignment="1">
      <alignment vertical="center" shrinkToFit="1"/>
    </xf>
    <xf numFmtId="185" fontId="109" fillId="0" borderId="21" xfId="2" applyNumberFormat="1" applyFont="1" applyBorder="1" applyAlignment="1">
      <alignment horizontal="right" vertical="center"/>
    </xf>
    <xf numFmtId="0" fontId="109" fillId="0" borderId="88" xfId="2" applyFont="1" applyBorder="1" applyAlignment="1">
      <alignment horizontal="right" vertical="center"/>
    </xf>
    <xf numFmtId="0" fontId="109" fillId="0" borderId="88" xfId="2" applyFont="1" applyBorder="1" applyAlignment="1">
      <alignment vertical="center"/>
    </xf>
    <xf numFmtId="0" fontId="105" fillId="0" borderId="88" xfId="2" applyFont="1" applyBorder="1" applyAlignment="1">
      <alignment vertical="center"/>
    </xf>
    <xf numFmtId="185" fontId="105" fillId="0" borderId="88" xfId="2" applyNumberFormat="1" applyFont="1" applyBorder="1"/>
    <xf numFmtId="0" fontId="105" fillId="0" borderId="129" xfId="2" applyFont="1" applyBorder="1" applyAlignment="1">
      <alignment horizontal="right" vertical="center"/>
    </xf>
    <xf numFmtId="0" fontId="105" fillId="0" borderId="129" xfId="2" applyFont="1" applyBorder="1" applyAlignment="1">
      <alignment vertical="center"/>
    </xf>
    <xf numFmtId="0" fontId="107" fillId="0" borderId="0" xfId="1" applyFont="1">
      <alignment vertical="center"/>
    </xf>
    <xf numFmtId="0" fontId="109" fillId="0" borderId="23" xfId="2" applyFont="1" applyBorder="1" applyAlignment="1">
      <alignment horizontal="right" vertical="center"/>
    </xf>
    <xf numFmtId="0" fontId="109" fillId="0" borderId="23" xfId="2" applyFont="1" applyBorder="1" applyAlignment="1">
      <alignment vertical="center"/>
    </xf>
    <xf numFmtId="0" fontId="105" fillId="0" borderId="21" xfId="2" applyFont="1" applyBorder="1"/>
    <xf numFmtId="0" fontId="109" fillId="0" borderId="0" xfId="2" applyFont="1" applyAlignment="1">
      <alignment horizontal="center" vertical="center"/>
    </xf>
    <xf numFmtId="0" fontId="105" fillId="0" borderId="0" xfId="2" applyFont="1" applyAlignment="1">
      <alignment horizontal="left" vertical="center"/>
    </xf>
    <xf numFmtId="0" fontId="109" fillId="0" borderId="22" xfId="2" quotePrefix="1" applyFont="1" applyBorder="1" applyAlignment="1">
      <alignment vertical="center"/>
    </xf>
    <xf numFmtId="185" fontId="109" fillId="0" borderId="22" xfId="2" applyNumberFormat="1" applyFont="1" applyBorder="1" applyAlignment="1">
      <alignment vertical="center"/>
    </xf>
    <xf numFmtId="0" fontId="109" fillId="0" borderId="0" xfId="2" quotePrefix="1" applyFont="1" applyAlignment="1">
      <alignment vertical="center"/>
    </xf>
    <xf numFmtId="0" fontId="109" fillId="0" borderId="22" xfId="2" applyFont="1" applyBorder="1" applyAlignment="1">
      <alignment horizontal="center" vertical="center"/>
    </xf>
    <xf numFmtId="0" fontId="109" fillId="0" borderId="21" xfId="2" applyFont="1" applyBorder="1" applyAlignment="1">
      <alignment horizontal="center" vertical="center"/>
    </xf>
    <xf numFmtId="177" fontId="109" fillId="0" borderId="0" xfId="2" applyNumberFormat="1" applyFont="1" applyAlignment="1">
      <alignment horizontal="center" vertical="center"/>
    </xf>
    <xf numFmtId="0" fontId="113" fillId="0" borderId="0" xfId="2" applyFont="1" applyAlignment="1">
      <alignment vertical="center"/>
    </xf>
    <xf numFmtId="0" fontId="109" fillId="0" borderId="23" xfId="2" applyFont="1" applyBorder="1" applyAlignment="1">
      <alignment horizontal="center" vertical="center"/>
    </xf>
    <xf numFmtId="185" fontId="109" fillId="0" borderId="0" xfId="2" applyNumberFormat="1" applyFont="1" applyAlignment="1">
      <alignment horizontal="center" vertical="center" shrinkToFit="1"/>
    </xf>
    <xf numFmtId="0" fontId="109" fillId="0" borderId="129" xfId="2" applyFont="1" applyBorder="1" applyAlignment="1">
      <alignment horizontal="center" vertical="center"/>
    </xf>
    <xf numFmtId="185" fontId="109" fillId="0" borderId="129" xfId="2" applyNumberFormat="1" applyFont="1" applyBorder="1" applyAlignment="1">
      <alignment horizontal="center" vertical="center"/>
    </xf>
    <xf numFmtId="185" fontId="109" fillId="0" borderId="129" xfId="2" applyNumberFormat="1" applyFont="1" applyBorder="1" applyAlignment="1">
      <alignment horizontal="center" vertical="center" shrinkToFit="1"/>
    </xf>
    <xf numFmtId="0" fontId="105" fillId="0" borderId="129" xfId="2" applyFont="1" applyBorder="1" applyAlignment="1">
      <alignment horizontal="center" vertical="center"/>
    </xf>
    <xf numFmtId="0" fontId="113" fillId="0" borderId="0" xfId="2" applyFont="1" applyAlignment="1">
      <alignment horizontal="right" vertical="center"/>
    </xf>
    <xf numFmtId="0" fontId="114" fillId="0" borderId="0" xfId="2" applyFont="1" applyAlignment="1">
      <alignment vertical="center"/>
    </xf>
    <xf numFmtId="182" fontId="109" fillId="0" borderId="0" xfId="2" applyNumberFormat="1" applyFont="1" applyAlignment="1">
      <alignment horizontal="center" vertical="center"/>
    </xf>
    <xf numFmtId="0" fontId="109" fillId="0" borderId="22" xfId="2" applyFont="1" applyBorder="1" applyAlignment="1">
      <alignment vertical="center" wrapText="1"/>
    </xf>
    <xf numFmtId="0" fontId="113" fillId="0" borderId="129" xfId="2" applyFont="1" applyBorder="1" applyAlignment="1">
      <alignment horizontal="right" vertical="center"/>
    </xf>
    <xf numFmtId="0" fontId="113" fillId="0" borderId="129" xfId="2" applyFont="1" applyBorder="1" applyAlignment="1">
      <alignment vertical="center"/>
    </xf>
    <xf numFmtId="185" fontId="109" fillId="0" borderId="23" xfId="2" applyNumberFormat="1" applyFont="1" applyBorder="1" applyAlignment="1">
      <alignment vertical="center"/>
    </xf>
    <xf numFmtId="0" fontId="115" fillId="0" borderId="0" xfId="2" applyFont="1" applyAlignment="1">
      <alignment vertical="center"/>
    </xf>
    <xf numFmtId="0" fontId="109" fillId="0" borderId="87" xfId="2" applyFont="1" applyBorder="1" applyAlignment="1">
      <alignment horizontal="right" vertical="center"/>
    </xf>
    <xf numFmtId="176" fontId="109" fillId="0" borderId="23" xfId="4" applyNumberFormat="1" applyFont="1" applyBorder="1" applyAlignment="1">
      <alignment horizontal="center" vertical="center"/>
    </xf>
    <xf numFmtId="176" fontId="109" fillId="0" borderId="0" xfId="4" applyNumberFormat="1" applyFont="1" applyAlignment="1">
      <alignment horizontal="center" vertical="center"/>
    </xf>
    <xf numFmtId="180" fontId="109" fillId="0" borderId="0" xfId="2" applyNumberFormat="1" applyFont="1" applyAlignment="1">
      <alignment horizontal="right" vertical="center"/>
    </xf>
    <xf numFmtId="185" fontId="105" fillId="0" borderId="0" xfId="2" applyNumberFormat="1" applyFont="1" applyAlignment="1">
      <alignment horizontal="center" vertical="center"/>
    </xf>
    <xf numFmtId="0" fontId="109" fillId="0" borderId="0" xfId="2" applyFont="1" applyAlignment="1">
      <alignment horizontal="left" vertical="top" wrapText="1"/>
    </xf>
    <xf numFmtId="176" fontId="109" fillId="0" borderId="23" xfId="4" applyNumberFormat="1" applyFont="1" applyBorder="1" applyAlignment="1">
      <alignment horizontal="left" vertical="center"/>
    </xf>
    <xf numFmtId="176" fontId="109" fillId="0" borderId="0" xfId="4" applyNumberFormat="1" applyFont="1" applyAlignment="1">
      <alignment horizontal="left" vertical="center"/>
    </xf>
    <xf numFmtId="0" fontId="112" fillId="0" borderId="0" xfId="0" applyFont="1" applyAlignment="1">
      <alignment horizontal="center" vertical="center"/>
    </xf>
    <xf numFmtId="0" fontId="112" fillId="0" borderId="0" xfId="0" applyFont="1" applyAlignment="1">
      <alignment horizontal="right" vertical="center"/>
    </xf>
    <xf numFmtId="0" fontId="113" fillId="0" borderId="87" xfId="2" applyFont="1" applyBorder="1" applyAlignment="1">
      <alignment horizontal="right" vertical="center"/>
    </xf>
    <xf numFmtId="49" fontId="113" fillId="0" borderId="87" xfId="2" quotePrefix="1" applyNumberFormat="1" applyFont="1" applyBorder="1" applyAlignment="1">
      <alignment vertical="center"/>
    </xf>
    <xf numFmtId="0" fontId="109" fillId="0" borderId="87" xfId="2" applyFont="1" applyBorder="1" applyAlignment="1">
      <alignment vertical="center"/>
    </xf>
    <xf numFmtId="0" fontId="109" fillId="0" borderId="87" xfId="2" applyFont="1" applyBorder="1" applyAlignment="1" applyProtection="1">
      <alignment vertical="center"/>
      <protection locked="0"/>
    </xf>
    <xf numFmtId="0" fontId="112" fillId="0" borderId="87" xfId="0" applyFont="1" applyBorder="1" applyAlignment="1">
      <alignment horizontal="right" vertical="center"/>
    </xf>
    <xf numFmtId="49" fontId="112" fillId="0" borderId="87" xfId="0" quotePrefix="1" applyNumberFormat="1" applyFont="1" applyBorder="1">
      <alignment vertical="center"/>
    </xf>
    <xf numFmtId="0" fontId="112" fillId="0" borderId="87" xfId="0" applyFont="1" applyBorder="1">
      <alignment vertical="center"/>
    </xf>
    <xf numFmtId="184" fontId="109" fillId="0" borderId="87" xfId="2" applyNumberFormat="1" applyFont="1" applyBorder="1" applyAlignment="1" applyProtection="1">
      <alignment vertical="center"/>
      <protection locked="0"/>
    </xf>
    <xf numFmtId="0" fontId="112" fillId="0" borderId="88" xfId="0" applyFont="1" applyBorder="1" applyAlignment="1">
      <alignment horizontal="right" vertical="center"/>
    </xf>
    <xf numFmtId="49" fontId="112" fillId="0" borderId="88" xfId="0" quotePrefix="1" applyNumberFormat="1" applyFont="1" applyBorder="1">
      <alignment vertical="center"/>
    </xf>
    <xf numFmtId="0" fontId="112" fillId="0" borderId="88" xfId="0" applyFont="1" applyBorder="1">
      <alignment vertical="center"/>
    </xf>
    <xf numFmtId="49" fontId="112" fillId="0" borderId="0" xfId="0" applyNumberFormat="1" applyFont="1" applyAlignment="1">
      <alignment horizontal="right" vertical="center"/>
    </xf>
    <xf numFmtId="0" fontId="109" fillId="0" borderId="0" xfId="2" applyFont="1" applyAlignment="1" applyProtection="1">
      <alignment vertical="center"/>
      <protection locked="0"/>
    </xf>
    <xf numFmtId="0" fontId="112" fillId="0" borderId="21" xfId="0" applyFont="1" applyBorder="1" applyAlignment="1">
      <alignment horizontal="right" vertical="center"/>
    </xf>
    <xf numFmtId="49" fontId="112" fillId="0" borderId="21" xfId="0" applyNumberFormat="1" applyFont="1" applyBorder="1" applyAlignment="1">
      <alignment horizontal="right" vertical="center"/>
    </xf>
    <xf numFmtId="0" fontId="112" fillId="0" borderId="21" xfId="0" applyFont="1" applyBorder="1" applyAlignment="1">
      <alignment horizontal="center" vertical="center"/>
    </xf>
    <xf numFmtId="0" fontId="112" fillId="0" borderId="21" xfId="0" applyFont="1" applyBorder="1">
      <alignment vertical="center"/>
    </xf>
    <xf numFmtId="0" fontId="109" fillId="0" borderId="21" xfId="2" applyFont="1" applyBorder="1" applyAlignment="1" applyProtection="1">
      <alignment vertical="center"/>
      <protection locked="0"/>
    </xf>
    <xf numFmtId="49" fontId="112" fillId="0" borderId="0" xfId="0" applyNumberFormat="1" applyFont="1">
      <alignment vertical="center"/>
    </xf>
    <xf numFmtId="49" fontId="112" fillId="0" borderId="21" xfId="0" applyNumberFormat="1" applyFont="1" applyBorder="1">
      <alignment vertical="center"/>
    </xf>
    <xf numFmtId="0" fontId="117" fillId="4" borderId="12" xfId="2" applyFont="1" applyFill="1" applyBorder="1" applyAlignment="1" applyProtection="1">
      <alignment vertical="center"/>
      <protection locked="0"/>
    </xf>
    <xf numFmtId="0" fontId="106" fillId="4" borderId="12" xfId="3" applyFont="1" applyFill="1" applyBorder="1" applyAlignment="1" applyProtection="1">
      <alignment horizontal="center" vertical="center"/>
      <protection locked="0"/>
    </xf>
    <xf numFmtId="0" fontId="105" fillId="0" borderId="32" xfId="2" applyFont="1" applyBorder="1" applyProtection="1">
      <protection locked="0"/>
    </xf>
    <xf numFmtId="0" fontId="105" fillId="0" borderId="32" xfId="2" applyFont="1" applyBorder="1"/>
    <xf numFmtId="0" fontId="107" fillId="0" borderId="0" xfId="8" applyFont="1">
      <alignment vertical="center"/>
    </xf>
    <xf numFmtId="0" fontId="109" fillId="0" borderId="0" xfId="8" applyFont="1">
      <alignment vertical="center"/>
    </xf>
    <xf numFmtId="185" fontId="109" fillId="0" borderId="129" xfId="2" applyNumberFormat="1" applyFont="1" applyBorder="1" applyAlignment="1">
      <alignment vertical="top"/>
    </xf>
    <xf numFmtId="185" fontId="109" fillId="0" borderId="0" xfId="2" applyNumberFormat="1" applyFont="1" applyAlignment="1">
      <alignment vertical="top"/>
    </xf>
    <xf numFmtId="185" fontId="109" fillId="0" borderId="0" xfId="2" applyNumberFormat="1" applyFont="1" applyAlignment="1">
      <alignment horizontal="left" vertical="top"/>
    </xf>
    <xf numFmtId="0" fontId="105" fillId="0" borderId="0" xfId="2" applyFont="1" applyAlignment="1">
      <alignment horizontal="left" vertical="top"/>
    </xf>
    <xf numFmtId="185" fontId="109" fillId="0" borderId="21" xfId="2" applyNumberFormat="1" applyFont="1" applyBorder="1" applyAlignment="1">
      <alignment horizontal="left" vertical="top"/>
    </xf>
    <xf numFmtId="185" fontId="109" fillId="0" borderId="0" xfId="2" applyNumberFormat="1" applyFont="1"/>
    <xf numFmtId="0" fontId="118" fillId="18" borderId="82" xfId="0" applyFont="1" applyFill="1" applyBorder="1">
      <alignment vertical="center"/>
    </xf>
    <xf numFmtId="49" fontId="118" fillId="18" borderId="82" xfId="0" applyNumberFormat="1" applyFont="1" applyFill="1" applyBorder="1" applyAlignment="1">
      <alignment horizontal="right" vertical="center"/>
    </xf>
    <xf numFmtId="0" fontId="121" fillId="0" borderId="0" xfId="0" applyFont="1">
      <alignment vertical="center"/>
    </xf>
    <xf numFmtId="49" fontId="121" fillId="0" borderId="0" xfId="0" applyNumberFormat="1" applyFont="1" applyAlignment="1">
      <alignment horizontal="right" vertical="center"/>
    </xf>
    <xf numFmtId="0" fontId="112" fillId="0" borderId="0" xfId="0" applyFont="1" applyAlignment="1">
      <alignment horizontal="centerContinuous" vertical="center"/>
    </xf>
    <xf numFmtId="49" fontId="121" fillId="0" borderId="0" xfId="0" applyNumberFormat="1" applyFont="1" applyAlignment="1">
      <alignment horizontal="centerContinuous" vertical="center"/>
    </xf>
    <xf numFmtId="0" fontId="121" fillId="0" borderId="0" xfId="0" applyFont="1" applyAlignment="1">
      <alignment horizontal="centerContinuous" vertical="center"/>
    </xf>
    <xf numFmtId="0" fontId="122" fillId="4" borderId="12" xfId="2" applyFont="1" applyFill="1" applyBorder="1" applyAlignment="1" applyProtection="1">
      <alignment vertical="center"/>
      <protection locked="0"/>
    </xf>
    <xf numFmtId="0" fontId="120" fillId="4" borderId="12" xfId="3" applyFont="1" applyFill="1" applyBorder="1" applyAlignment="1" applyProtection="1">
      <alignment vertical="center"/>
      <protection locked="0"/>
    </xf>
    <xf numFmtId="0" fontId="122" fillId="4" borderId="12" xfId="2" applyFont="1" applyFill="1" applyBorder="1" applyAlignment="1">
      <alignment vertical="center"/>
    </xf>
    <xf numFmtId="0" fontId="105" fillId="4" borderId="12" xfId="2" applyFont="1" applyFill="1" applyBorder="1"/>
    <xf numFmtId="0" fontId="106" fillId="4" borderId="12" xfId="2" applyFont="1" applyFill="1" applyBorder="1"/>
    <xf numFmtId="0" fontId="105" fillId="4" borderId="12" xfId="2" applyFont="1" applyFill="1" applyBorder="1" applyAlignment="1">
      <alignment vertical="center"/>
    </xf>
    <xf numFmtId="0" fontId="105" fillId="0" borderId="0" xfId="2" applyFont="1" applyProtection="1">
      <protection locked="0"/>
    </xf>
    <xf numFmtId="0" fontId="108" fillId="0" borderId="0" xfId="2" applyFont="1"/>
    <xf numFmtId="0" fontId="108" fillId="0" borderId="22" xfId="2" applyFont="1" applyBorder="1" applyAlignment="1">
      <alignment horizontal="left"/>
    </xf>
    <xf numFmtId="0" fontId="108" fillId="0" borderId="22" xfId="2" applyFont="1" applyBorder="1" applyAlignment="1">
      <alignment horizontal="center"/>
    </xf>
    <xf numFmtId="0" fontId="105" fillId="0" borderId="28" xfId="2" applyFont="1" applyBorder="1"/>
    <xf numFmtId="0" fontId="105" fillId="0" borderId="25" xfId="2" applyFont="1" applyBorder="1"/>
    <xf numFmtId="0" fontId="105" fillId="0" borderId="24" xfId="2" applyFont="1" applyBorder="1"/>
    <xf numFmtId="0" fontId="105" fillId="0" borderId="27" xfId="2" applyFont="1" applyBorder="1" applyAlignment="1">
      <alignment horizontal="left" vertical="center"/>
    </xf>
    <xf numFmtId="0" fontId="108" fillId="0" borderId="0" xfId="2" applyFont="1" applyAlignment="1">
      <alignment horizontal="left" vertical="center"/>
    </xf>
    <xf numFmtId="0" fontId="105" fillId="0" borderId="0" xfId="2" applyFont="1" applyAlignment="1">
      <alignment horizontal="center"/>
    </xf>
    <xf numFmtId="0" fontId="105" fillId="0" borderId="26" xfId="2" applyFont="1" applyBorder="1"/>
    <xf numFmtId="0" fontId="108" fillId="0" borderId="21" xfId="2" applyFont="1" applyBorder="1" applyAlignment="1">
      <alignment horizontal="center" vertical="top"/>
    </xf>
    <xf numFmtId="0" fontId="105" fillId="0" borderId="24" xfId="2" applyFont="1" applyBorder="1" applyAlignment="1">
      <alignment vertical="top"/>
    </xf>
    <xf numFmtId="0" fontId="125" fillId="0" borderId="0" xfId="2" applyFont="1" applyAlignment="1">
      <alignment horizontal="centerContinuous" vertical="center"/>
    </xf>
    <xf numFmtId="0" fontId="126" fillId="0" borderId="0" xfId="2" applyFont="1"/>
    <xf numFmtId="49" fontId="105" fillId="0" borderId="0" xfId="2" applyNumberFormat="1" applyFont="1"/>
    <xf numFmtId="0" fontId="127" fillId="0" borderId="0" xfId="2" applyFont="1" applyAlignment="1">
      <alignment horizontal="left" vertical="center"/>
    </xf>
    <xf numFmtId="0" fontId="128" fillId="0" borderId="0" xfId="2" applyFont="1" applyAlignment="1">
      <alignment vertical="center"/>
    </xf>
    <xf numFmtId="0" fontId="127" fillId="0" borderId="0" xfId="2" applyFont="1" applyAlignment="1">
      <alignment vertical="center"/>
    </xf>
    <xf numFmtId="185" fontId="127" fillId="0" borderId="0" xfId="2" applyNumberFormat="1" applyFont="1" applyAlignment="1">
      <alignment vertical="center"/>
    </xf>
    <xf numFmtId="0" fontId="129" fillId="0" borderId="0" xfId="2" applyFont="1"/>
    <xf numFmtId="0" fontId="108" fillId="0" borderId="21" xfId="2" applyFont="1" applyBorder="1" applyAlignment="1">
      <alignment vertical="center"/>
    </xf>
    <xf numFmtId="0" fontId="105" fillId="0" borderId="21" xfId="2" applyFont="1" applyBorder="1" applyAlignment="1">
      <alignment horizontal="right" vertical="center"/>
    </xf>
    <xf numFmtId="0" fontId="105" fillId="0" borderId="0" xfId="2" applyFont="1" applyAlignment="1">
      <alignment horizontal="right" vertical="center"/>
    </xf>
    <xf numFmtId="0" fontId="109" fillId="0" borderId="23" xfId="2" applyFont="1" applyBorder="1" applyAlignment="1">
      <alignment horizontal="right" vertical="top"/>
    </xf>
    <xf numFmtId="0" fontId="109" fillId="0" borderId="23" xfId="2" applyFont="1" applyBorder="1" applyAlignment="1">
      <alignment vertical="top"/>
    </xf>
    <xf numFmtId="185" fontId="105" fillId="0" borderId="129" xfId="2" applyNumberFormat="1" applyFont="1" applyBorder="1" applyAlignment="1">
      <alignment horizontal="center" vertical="center"/>
    </xf>
    <xf numFmtId="0" fontId="105" fillId="0" borderId="21" xfId="2" applyFont="1" applyBorder="1" applyAlignment="1">
      <alignment horizontal="centerContinuous" vertical="center"/>
    </xf>
    <xf numFmtId="49" fontId="105" fillId="0" borderId="0" xfId="2" applyNumberFormat="1" applyFont="1" applyAlignment="1">
      <alignment vertical="center"/>
    </xf>
    <xf numFmtId="49" fontId="115" fillId="0" borderId="0" xfId="2" applyNumberFormat="1" applyFont="1"/>
    <xf numFmtId="49" fontId="105" fillId="0" borderId="21" xfId="2" applyNumberFormat="1" applyFont="1" applyBorder="1" applyAlignment="1">
      <alignment vertical="center"/>
    </xf>
    <xf numFmtId="49" fontId="109" fillId="0" borderId="0" xfId="2" applyNumberFormat="1" applyFont="1"/>
    <xf numFmtId="49" fontId="109" fillId="0" borderId="0" xfId="2" applyNumberFormat="1" applyFont="1" applyAlignment="1">
      <alignment horizontal="center" vertical="center"/>
    </xf>
    <xf numFmtId="49" fontId="109" fillId="0" borderId="21" xfId="2" applyNumberFormat="1" applyFont="1" applyBorder="1" applyAlignment="1">
      <alignment vertical="center"/>
    </xf>
    <xf numFmtId="49" fontId="109" fillId="0" borderId="21" xfId="2" applyNumberFormat="1" applyFont="1" applyBorder="1"/>
    <xf numFmtId="49" fontId="109" fillId="0" borderId="21" xfId="2" applyNumberFormat="1" applyFont="1" applyBorder="1" applyAlignment="1">
      <alignment horizontal="center" vertical="center"/>
    </xf>
    <xf numFmtId="49" fontId="109" fillId="0" borderId="0" xfId="2" applyNumberFormat="1" applyFont="1" applyAlignment="1">
      <alignment vertical="center" wrapText="1"/>
    </xf>
    <xf numFmtId="49" fontId="109" fillId="0" borderId="22" xfId="2" applyNumberFormat="1" applyFont="1" applyBorder="1" applyAlignment="1">
      <alignment vertical="center"/>
    </xf>
    <xf numFmtId="0" fontId="109" fillId="0" borderId="0" xfId="2" applyFont="1"/>
    <xf numFmtId="49" fontId="109" fillId="0" borderId="0" xfId="2" applyNumberFormat="1" applyFont="1" applyAlignment="1">
      <alignment horizontal="center"/>
    </xf>
    <xf numFmtId="0" fontId="106" fillId="4" borderId="12" xfId="2" applyFont="1" applyFill="1" applyBorder="1" applyProtection="1">
      <protection locked="0"/>
    </xf>
    <xf numFmtId="0" fontId="109" fillId="0" borderId="0" xfId="2" applyFont="1" applyProtection="1">
      <protection locked="0"/>
    </xf>
    <xf numFmtId="0" fontId="107" fillId="0" borderId="0" xfId="7" applyFont="1">
      <alignment vertical="center"/>
    </xf>
    <xf numFmtId="0" fontId="109" fillId="0" borderId="0" xfId="7" applyFont="1">
      <alignment vertical="center"/>
    </xf>
    <xf numFmtId="185" fontId="105" fillId="0" borderId="21" xfId="2" applyNumberFormat="1" applyFont="1" applyBorder="1" applyAlignment="1">
      <alignment horizontal="left" vertical="top"/>
    </xf>
    <xf numFmtId="0" fontId="130" fillId="0" borderId="0" xfId="2" applyFont="1" applyAlignment="1">
      <alignment horizontal="centerContinuous" vertical="center"/>
    </xf>
    <xf numFmtId="0" fontId="131" fillId="4" borderId="12" xfId="2" applyFont="1" applyFill="1" applyBorder="1" applyAlignment="1" applyProtection="1">
      <alignment vertical="center"/>
      <protection locked="0"/>
    </xf>
    <xf numFmtId="0" fontId="109" fillId="4" borderId="12" xfId="2" applyFont="1" applyFill="1" applyBorder="1" applyAlignment="1" applyProtection="1">
      <alignment vertical="center"/>
      <protection locked="0"/>
    </xf>
    <xf numFmtId="0" fontId="125" fillId="4" borderId="12" xfId="2" applyFont="1" applyFill="1" applyBorder="1" applyAlignment="1" applyProtection="1">
      <alignment vertical="center"/>
      <protection locked="0"/>
    </xf>
    <xf numFmtId="0" fontId="132" fillId="4" borderId="12" xfId="3" applyFont="1" applyFill="1" applyBorder="1" applyAlignment="1" applyProtection="1">
      <alignment horizontal="center" vertical="center"/>
      <protection locked="0"/>
    </xf>
    <xf numFmtId="0" fontId="133" fillId="0" borderId="0" xfId="17" applyFont="1" applyAlignment="1">
      <alignment horizontal="center" vertical="center"/>
    </xf>
    <xf numFmtId="0" fontId="134" fillId="0" borderId="0" xfId="17" applyFont="1">
      <alignment vertical="center"/>
    </xf>
    <xf numFmtId="0" fontId="134" fillId="0" borderId="0" xfId="17" applyFont="1" applyAlignment="1">
      <alignment horizontal="left" vertical="center"/>
    </xf>
    <xf numFmtId="0" fontId="134" fillId="0" borderId="88" xfId="17" applyFont="1" applyBorder="1" applyAlignment="1">
      <alignment horizontal="left" vertical="center"/>
    </xf>
    <xf numFmtId="0" fontId="134" fillId="0" borderId="88" xfId="17" applyFont="1" applyBorder="1">
      <alignment vertical="center"/>
    </xf>
    <xf numFmtId="0" fontId="134" fillId="0" borderId="163" xfId="17" applyFont="1" applyBorder="1">
      <alignment vertical="center"/>
    </xf>
    <xf numFmtId="0" fontId="134" fillId="0" borderId="174" xfId="17" applyFont="1" applyBorder="1">
      <alignment vertical="center"/>
    </xf>
    <xf numFmtId="0" fontId="134" fillId="0" borderId="159" xfId="17" applyFont="1" applyBorder="1">
      <alignment vertical="center"/>
    </xf>
    <xf numFmtId="0" fontId="135" fillId="0" borderId="0" xfId="2" applyFont="1" applyAlignment="1">
      <alignment vertical="center"/>
    </xf>
    <xf numFmtId="0" fontId="134" fillId="0" borderId="0" xfId="17" applyFont="1" applyAlignment="1" applyProtection="1">
      <alignment vertical="center" shrinkToFit="1"/>
      <protection locked="0"/>
    </xf>
    <xf numFmtId="49" fontId="109" fillId="0" borderId="0" xfId="2" quotePrefix="1" applyNumberFormat="1" applyFont="1" applyAlignment="1">
      <alignment vertical="center"/>
    </xf>
    <xf numFmtId="0" fontId="134" fillId="0" borderId="161" xfId="17" applyFont="1" applyBorder="1" applyAlignment="1">
      <alignment horizontal="left" vertical="center"/>
    </xf>
    <xf numFmtId="0" fontId="134" fillId="0" borderId="129" xfId="17" applyFont="1" applyBorder="1" applyAlignment="1">
      <alignment horizontal="left" vertical="center"/>
    </xf>
    <xf numFmtId="0" fontId="133" fillId="0" borderId="0" xfId="17" applyFont="1">
      <alignment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0" xfId="17" applyFont="1" applyBorder="1" applyAlignment="1">
      <alignment horizontal="left" vertical="center"/>
    </xf>
    <xf numFmtId="0" fontId="134" fillId="0" borderId="129" xfId="17" applyFont="1" applyBorder="1" applyAlignment="1" applyProtection="1">
      <alignment horizontal="center" vertical="center" wrapText="1"/>
      <protection locked="0"/>
    </xf>
    <xf numFmtId="0" fontId="134" fillId="0" borderId="0" xfId="17" applyFont="1" applyAlignment="1" applyProtection="1">
      <alignment horizontal="center" vertical="center" wrapText="1"/>
      <protection locked="0"/>
    </xf>
    <xf numFmtId="0" fontId="134" fillId="0" borderId="161" xfId="17" applyFont="1" applyBorder="1">
      <alignment vertical="center"/>
    </xf>
    <xf numFmtId="0" fontId="134" fillId="0" borderId="160" xfId="17" applyFont="1" applyBorder="1">
      <alignment vertical="center"/>
    </xf>
    <xf numFmtId="0" fontId="134" fillId="0" borderId="88" xfId="17" applyFont="1" applyBorder="1" applyAlignment="1" applyProtection="1">
      <alignment horizontal="center" vertical="center" shrinkToFit="1"/>
      <protection locked="0"/>
    </xf>
    <xf numFmtId="0" fontId="134" fillId="0" borderId="158" xfId="17" applyFont="1" applyBorder="1">
      <alignment vertical="center"/>
    </xf>
    <xf numFmtId="0" fontId="134" fillId="0" borderId="129" xfId="17" applyFont="1" applyBorder="1">
      <alignment vertical="center"/>
    </xf>
    <xf numFmtId="0" fontId="134" fillId="0" borderId="157" xfId="17" applyFont="1" applyBorder="1">
      <alignment vertical="center"/>
    </xf>
    <xf numFmtId="0" fontId="134" fillId="0" borderId="0" xfId="17" applyFont="1" applyAlignment="1" applyProtection="1">
      <alignment horizontal="left" vertical="center"/>
      <protection locked="0"/>
    </xf>
    <xf numFmtId="0" fontId="134" fillId="0" borderId="0" xfId="17" applyFont="1" applyAlignment="1">
      <alignment horizontal="center" vertical="center"/>
    </xf>
    <xf numFmtId="0" fontId="134" fillId="0" borderId="129" xfId="17" applyFont="1" applyBorder="1" applyAlignment="1">
      <alignment horizontal="center" vertical="center"/>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63" xfId="17" applyFont="1" applyBorder="1" applyAlignment="1">
      <alignment horizontal="center" vertical="center"/>
    </xf>
    <xf numFmtId="0" fontId="134" fillId="0" borderId="164" xfId="17" applyFont="1" applyBorder="1">
      <alignment vertical="center"/>
    </xf>
    <xf numFmtId="0" fontId="134" fillId="0" borderId="0" xfId="17" applyFont="1" applyProtection="1">
      <alignment vertical="center"/>
      <protection locked="0"/>
    </xf>
    <xf numFmtId="0" fontId="134" fillId="0" borderId="158" xfId="17" applyFont="1" applyBorder="1" applyAlignment="1">
      <alignment horizontal="left" vertical="center"/>
    </xf>
    <xf numFmtId="0" fontId="134" fillId="0" borderId="129" xfId="17" applyFont="1" applyBorder="1" applyAlignment="1">
      <alignment vertical="center" shrinkToFit="1"/>
    </xf>
    <xf numFmtId="0" fontId="134" fillId="0" borderId="129" xfId="17" applyFont="1" applyBorder="1" applyAlignment="1">
      <alignment horizontal="left" vertical="center" wrapText="1"/>
    </xf>
    <xf numFmtId="0" fontId="134" fillId="0" borderId="162" xfId="17" applyFont="1" applyBorder="1">
      <alignmen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0" xfId="17" applyFont="1" applyAlignment="1">
      <alignment horizontal="right" vertical="center" wrapText="1"/>
    </xf>
    <xf numFmtId="0" fontId="134" fillId="0" borderId="0" xfId="17" applyFont="1" applyAlignment="1">
      <alignment horizontal="left" vertical="center" shrinkToFit="1"/>
    </xf>
    <xf numFmtId="0" fontId="134" fillId="0" borderId="159" xfId="17" applyFont="1" applyBorder="1" applyAlignment="1">
      <alignment horizontal="left" vertical="center" shrinkToFit="1"/>
    </xf>
    <xf numFmtId="0" fontId="134" fillId="0" borderId="167" xfId="17" applyFont="1" applyBorder="1">
      <alignment vertical="center"/>
    </xf>
    <xf numFmtId="0" fontId="134" fillId="0" borderId="165" xfId="17" applyFont="1" applyBorder="1">
      <alignment vertical="center"/>
    </xf>
    <xf numFmtId="0" fontId="134" fillId="0" borderId="171" xfId="17" applyFont="1" applyBorder="1">
      <alignment vertical="center"/>
    </xf>
    <xf numFmtId="0" fontId="134" fillId="0" borderId="166" xfId="17" applyFont="1" applyBorder="1">
      <alignment vertical="center"/>
    </xf>
    <xf numFmtId="194" fontId="134" fillId="0" borderId="0" xfId="17" applyNumberFormat="1" applyFont="1" applyAlignment="1" applyProtection="1">
      <alignment horizontal="center" vertical="center" shrinkToFit="1"/>
      <protection locked="0"/>
    </xf>
    <xf numFmtId="194" fontId="134" fillId="0" borderId="129" xfId="17" applyNumberFormat="1" applyFont="1" applyBorder="1" applyAlignment="1" applyProtection="1">
      <alignment horizontal="center" vertical="center" shrinkToFit="1"/>
      <protection locked="0"/>
    </xf>
    <xf numFmtId="0" fontId="134" fillId="0" borderId="170" xfId="17" applyFont="1" applyBorder="1">
      <alignment vertical="center"/>
    </xf>
    <xf numFmtId="0" fontId="134" fillId="0" borderId="169" xfId="17" applyFont="1" applyBorder="1">
      <alignment vertical="center"/>
    </xf>
    <xf numFmtId="0" fontId="134" fillId="0" borderId="168" xfId="17" applyFont="1" applyBorder="1" applyAlignment="1">
      <alignment horizontal="left" vertical="center" wrapText="1"/>
    </xf>
    <xf numFmtId="189" fontId="134" fillId="0" borderId="0" xfId="17" applyNumberFormat="1" applyFont="1" applyAlignment="1" applyProtection="1">
      <alignment horizontal="center" vertical="center" shrinkToFit="1"/>
      <protection locked="0"/>
    </xf>
    <xf numFmtId="0" fontId="134" fillId="0" borderId="173" xfId="17" applyFont="1" applyBorder="1">
      <alignment vertical="center"/>
    </xf>
    <xf numFmtId="0" fontId="134" fillId="0" borderId="172" xfId="17" applyFont="1" applyBorder="1">
      <alignment vertical="center"/>
    </xf>
    <xf numFmtId="0" fontId="134" fillId="0" borderId="176" xfId="17" applyFont="1" applyBorder="1">
      <alignment vertical="center"/>
    </xf>
    <xf numFmtId="0" fontId="134" fillId="0" borderId="175" xfId="17" applyFont="1" applyBorder="1">
      <alignment vertical="center"/>
    </xf>
    <xf numFmtId="0" fontId="134" fillId="0" borderId="27" xfId="17" applyFont="1" applyBorder="1">
      <alignment vertical="center"/>
    </xf>
    <xf numFmtId="194" fontId="134" fillId="0" borderId="129" xfId="17" applyNumberFormat="1" applyFont="1" applyBorder="1" applyAlignment="1" applyProtection="1">
      <alignment horizontal="center" vertical="center"/>
      <protection locked="0"/>
    </xf>
    <xf numFmtId="194" fontId="134" fillId="0" borderId="88" xfId="17" applyNumberFormat="1" applyFont="1" applyBorder="1" applyAlignment="1" applyProtection="1">
      <alignment vertical="center" shrinkToFit="1"/>
      <protection locked="0"/>
    </xf>
    <xf numFmtId="189" fontId="134" fillId="0" borderId="162" xfId="17" applyNumberFormat="1" applyFont="1" applyBorder="1" applyAlignment="1" applyProtection="1">
      <alignment vertical="center" shrinkToFit="1"/>
      <protection locked="0"/>
    </xf>
    <xf numFmtId="189" fontId="134" fillId="0" borderId="161" xfId="17" applyNumberFormat="1" applyFont="1" applyBorder="1" applyAlignment="1" applyProtection="1">
      <alignment vertical="center" shrinkToFit="1"/>
      <protection locked="0"/>
    </xf>
    <xf numFmtId="189" fontId="134" fillId="0" borderId="0" xfId="17" applyNumberFormat="1" applyFont="1" applyAlignment="1" applyProtection="1">
      <alignment vertical="center" shrinkToFit="1"/>
      <protection locked="0"/>
    </xf>
    <xf numFmtId="176" fontId="134" fillId="0" borderId="0" xfId="17" applyNumberFormat="1" applyFont="1" applyProtection="1">
      <alignment vertical="center"/>
      <protection locked="0"/>
    </xf>
    <xf numFmtId="0" fontId="134" fillId="0" borderId="34" xfId="17" applyFont="1" applyBorder="1">
      <alignment vertical="center"/>
    </xf>
    <xf numFmtId="194" fontId="134" fillId="0" borderId="0" xfId="17" applyNumberFormat="1" applyFont="1" applyAlignment="1" applyProtection="1">
      <alignment vertical="center" shrinkToFit="1"/>
      <protection locked="0"/>
    </xf>
    <xf numFmtId="0" fontId="134" fillId="0" borderId="27" xfId="17" applyFont="1" applyBorder="1" applyAlignment="1">
      <alignment vertical="center" shrinkToFit="1"/>
    </xf>
    <xf numFmtId="187" fontId="134" fillId="0" borderId="129" xfId="17" applyNumberFormat="1" applyFont="1" applyBorder="1" applyAlignment="1" applyProtection="1">
      <alignment horizontal="center" vertical="center" shrinkToFit="1"/>
      <protection locked="0"/>
    </xf>
    <xf numFmtId="0" fontId="133" fillId="0" borderId="174" xfId="17" applyFont="1" applyBorder="1" applyAlignment="1" applyProtection="1">
      <alignment vertical="center" shrinkToFit="1"/>
      <protection locked="0"/>
    </xf>
    <xf numFmtId="0" fontId="133" fillId="0" borderId="88" xfId="17" applyFont="1" applyBorder="1" applyAlignment="1" applyProtection="1">
      <alignment vertical="center" shrinkToFit="1"/>
      <protection locked="0"/>
    </xf>
    <xf numFmtId="0" fontId="133" fillId="0" borderId="0" xfId="17" applyFont="1" applyAlignment="1" applyProtection="1">
      <alignment vertical="center" shrinkToFit="1"/>
      <protection locked="0"/>
    </xf>
    <xf numFmtId="0" fontId="133" fillId="0" borderId="129" xfId="17" applyFont="1" applyBorder="1" applyAlignment="1" applyProtection="1">
      <alignment vertical="center" shrinkToFit="1"/>
      <protection locked="0"/>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29" xfId="17" applyFont="1" applyBorder="1">
      <alignment vertical="center"/>
    </xf>
    <xf numFmtId="0" fontId="133" fillId="0" borderId="159" xfId="17" applyFont="1" applyBorder="1" applyAlignment="1">
      <alignment horizontal="center" vertical="center"/>
    </xf>
    <xf numFmtId="0" fontId="133" fillId="0" borderId="159" xfId="17" applyFont="1" applyBorder="1">
      <alignment vertical="center"/>
    </xf>
    <xf numFmtId="0" fontId="133" fillId="0" borderId="174" xfId="17" applyFont="1" applyBorder="1" applyAlignment="1">
      <alignment horizontal="center" vertical="center"/>
    </xf>
    <xf numFmtId="0" fontId="133" fillId="0" borderId="164" xfId="17" applyFont="1" applyBorder="1">
      <alignment vertical="center"/>
    </xf>
    <xf numFmtId="0" fontId="133" fillId="0" borderId="88" xfId="17" applyFont="1" applyBorder="1">
      <alignment vertical="center"/>
    </xf>
    <xf numFmtId="0" fontId="133" fillId="0" borderId="174" xfId="17" applyFont="1" applyBorder="1">
      <alignment vertical="center"/>
    </xf>
    <xf numFmtId="194" fontId="133" fillId="0" borderId="0" xfId="17" applyNumberFormat="1" applyFont="1" applyAlignment="1" applyProtection="1">
      <alignment vertical="center" shrinkToFit="1"/>
      <protection locked="0"/>
    </xf>
    <xf numFmtId="194" fontId="133" fillId="0" borderId="174" xfId="17" applyNumberFormat="1" applyFont="1" applyBorder="1" applyAlignment="1" applyProtection="1">
      <alignment vertical="center" shrinkToFit="1"/>
      <protection locked="0"/>
    </xf>
    <xf numFmtId="0" fontId="133" fillId="0" borderId="158" xfId="17" applyFont="1" applyBorder="1">
      <alignment vertical="center"/>
    </xf>
    <xf numFmtId="0" fontId="106" fillId="4" borderId="12" xfId="3" applyFont="1" applyFill="1" applyBorder="1" applyAlignment="1" applyProtection="1">
      <alignment horizontal="left" vertical="center"/>
      <protection locked="0"/>
    </xf>
    <xf numFmtId="0" fontId="124" fillId="0" borderId="0" xfId="2" applyFont="1" applyAlignment="1">
      <alignment horizontal="centerContinuous"/>
    </xf>
    <xf numFmtId="0" fontId="124" fillId="0" borderId="0" xfId="2" applyFont="1" applyAlignment="1">
      <alignment horizontal="left" vertical="center"/>
    </xf>
    <xf numFmtId="49" fontId="108" fillId="0" borderId="0" xfId="2" applyNumberFormat="1" applyFont="1"/>
    <xf numFmtId="0" fontId="125" fillId="0" borderId="0" xfId="2" applyFont="1"/>
    <xf numFmtId="0" fontId="107" fillId="0" borderId="0" xfId="2" applyFont="1" applyAlignment="1">
      <alignment horizontal="centerContinuous"/>
    </xf>
    <xf numFmtId="49" fontId="107" fillId="0" borderId="0" xfId="2" applyNumberFormat="1" applyFont="1" applyAlignment="1">
      <alignment horizontal="centerContinuous"/>
    </xf>
    <xf numFmtId="0" fontId="139" fillId="0" borderId="0" xfId="2" applyFont="1" applyAlignment="1">
      <alignment vertical="distributed" wrapText="1"/>
    </xf>
    <xf numFmtId="0" fontId="139" fillId="0" borderId="0" xfId="2" applyFont="1"/>
    <xf numFmtId="58" fontId="105" fillId="0" borderId="0" xfId="2" applyNumberFormat="1" applyFont="1" applyAlignment="1">
      <alignment horizontal="right" vertical="center"/>
    </xf>
    <xf numFmtId="49" fontId="105" fillId="0" borderId="21" xfId="2" applyNumberFormat="1" applyFont="1" applyBorder="1"/>
    <xf numFmtId="0" fontId="105" fillId="0" borderId="21" xfId="2" applyFont="1" applyBorder="1" applyAlignment="1">
      <alignment horizontal="left" vertical="top" wrapText="1"/>
    </xf>
    <xf numFmtId="0" fontId="105" fillId="0" borderId="21" xfId="2" applyFont="1" applyBorder="1" applyAlignment="1">
      <alignment horizontal="center" vertical="center"/>
    </xf>
    <xf numFmtId="0" fontId="109" fillId="8" borderId="0" xfId="2" applyFont="1" applyFill="1" applyAlignment="1">
      <alignment horizontal="left" vertical="center"/>
    </xf>
    <xf numFmtId="0" fontId="105" fillId="0" borderId="0" xfId="2" applyFont="1" applyAlignment="1">
      <alignment vertical="center" shrinkToFit="1"/>
    </xf>
    <xf numFmtId="0" fontId="105" fillId="0" borderId="0" xfId="2" applyFont="1" applyAlignment="1">
      <alignment shrinkToFit="1"/>
    </xf>
    <xf numFmtId="49" fontId="109" fillId="0" borderId="0" xfId="2" applyNumberFormat="1" applyFont="1" applyAlignment="1">
      <alignment horizontal="right" vertical="center"/>
    </xf>
    <xf numFmtId="49" fontId="109" fillId="0" borderId="0" xfId="2" applyNumberFormat="1" applyFont="1" applyAlignment="1">
      <alignment horizontal="left" vertical="center"/>
    </xf>
    <xf numFmtId="49" fontId="105" fillId="0" borderId="0" xfId="2" applyNumberFormat="1" applyFont="1" applyAlignment="1">
      <alignment horizontal="right" vertical="center"/>
    </xf>
    <xf numFmtId="49" fontId="109" fillId="0" borderId="22" xfId="2" applyNumberFormat="1" applyFont="1" applyBorder="1" applyAlignment="1">
      <alignment horizontal="right" vertical="center"/>
    </xf>
    <xf numFmtId="49" fontId="105" fillId="0" borderId="22" xfId="2" applyNumberFormat="1" applyFont="1" applyBorder="1" applyAlignment="1">
      <alignment vertical="center"/>
    </xf>
    <xf numFmtId="49" fontId="105" fillId="0" borderId="23" xfId="2" applyNumberFormat="1" applyFont="1" applyBorder="1" applyAlignment="1">
      <alignment vertical="center"/>
    </xf>
    <xf numFmtId="49" fontId="109" fillId="0" borderId="23" xfId="2" applyNumberFormat="1" applyFont="1" applyBorder="1" applyAlignment="1">
      <alignment vertical="center"/>
    </xf>
    <xf numFmtId="49" fontId="109" fillId="0" borderId="23" xfId="2" applyNumberFormat="1" applyFont="1" applyBorder="1"/>
    <xf numFmtId="49" fontId="109" fillId="0" borderId="23" xfId="2" applyNumberFormat="1" applyFont="1" applyBorder="1" applyAlignment="1">
      <alignment horizontal="right" vertical="center"/>
    </xf>
    <xf numFmtId="49" fontId="105" fillId="0" borderId="23" xfId="2" applyNumberFormat="1" applyFont="1" applyBorder="1"/>
    <xf numFmtId="49" fontId="105" fillId="0" borderId="22" xfId="2" applyNumberFormat="1" applyFont="1" applyBorder="1"/>
    <xf numFmtId="0" fontId="109" fillId="0" borderId="0" xfId="2" applyFont="1" applyAlignment="1">
      <alignment vertical="top"/>
    </xf>
    <xf numFmtId="0" fontId="109" fillId="0" borderId="0" xfId="2" applyFont="1" applyAlignment="1">
      <alignment horizontal="left" vertical="top"/>
    </xf>
    <xf numFmtId="0" fontId="105" fillId="4" borderId="49" xfId="2" applyFont="1" applyFill="1" applyBorder="1" applyProtection="1">
      <protection locked="0"/>
    </xf>
    <xf numFmtId="0" fontId="122" fillId="0" borderId="0" xfId="2" applyFont="1" applyAlignment="1" applyProtection="1">
      <alignment vertical="center"/>
      <protection locked="0"/>
    </xf>
    <xf numFmtId="0" fontId="106" fillId="0" borderId="0" xfId="3" applyFont="1" applyFill="1" applyBorder="1" applyAlignment="1" applyProtection="1">
      <alignment vertical="center"/>
      <protection locked="0"/>
    </xf>
    <xf numFmtId="0" fontId="107" fillId="0" borderId="0" xfId="2" applyFont="1" applyAlignment="1" applyProtection="1">
      <alignment vertical="center"/>
      <protection locked="0"/>
    </xf>
    <xf numFmtId="0" fontId="105" fillId="0" borderId="0" xfId="2" applyFont="1" applyAlignment="1">
      <alignment vertical="distributed" wrapText="1"/>
    </xf>
    <xf numFmtId="0" fontId="105" fillId="0" borderId="29" xfId="2" applyFont="1" applyBorder="1" applyAlignment="1">
      <alignment vertical="center"/>
    </xf>
    <xf numFmtId="0" fontId="105" fillId="0" borderId="28" xfId="2" applyFont="1" applyBorder="1" applyAlignment="1">
      <alignment vertical="center"/>
    </xf>
    <xf numFmtId="0" fontId="105" fillId="0" borderId="31" xfId="2" applyFont="1" applyBorder="1" applyAlignment="1">
      <alignment vertical="center"/>
    </xf>
    <xf numFmtId="49" fontId="109" fillId="0" borderId="21" xfId="2" applyNumberFormat="1" applyFont="1" applyBorder="1" applyAlignment="1">
      <alignment horizontal="left" vertical="center"/>
    </xf>
    <xf numFmtId="0" fontId="124" fillId="0" borderId="0" xfId="2" applyFont="1" applyAlignment="1">
      <alignment horizontal="centerContinuous" vertical="top"/>
    </xf>
    <xf numFmtId="0" fontId="124" fillId="0" borderId="0" xfId="2" applyFont="1" applyAlignment="1">
      <alignment horizontal="centerContinuous" vertical="center"/>
    </xf>
    <xf numFmtId="0" fontId="105" fillId="0" borderId="22" xfId="2" applyFont="1" applyBorder="1" applyAlignment="1">
      <alignment horizontal="right" vertical="center"/>
    </xf>
    <xf numFmtId="0" fontId="138" fillId="4" borderId="12" xfId="2" applyFont="1" applyFill="1" applyBorder="1" applyAlignment="1" applyProtection="1">
      <alignment vertical="center"/>
      <protection locked="0"/>
    </xf>
    <xf numFmtId="0" fontId="109" fillId="0" borderId="109" xfId="2" applyFont="1" applyBorder="1" applyAlignment="1">
      <alignment vertical="center"/>
    </xf>
    <xf numFmtId="0" fontId="112" fillId="14" borderId="0" xfId="0" applyFont="1" applyFill="1">
      <alignment vertical="center"/>
    </xf>
    <xf numFmtId="0" fontId="112" fillId="14" borderId="113" xfId="0" applyFont="1" applyFill="1" applyBorder="1">
      <alignment vertical="center"/>
    </xf>
    <xf numFmtId="0" fontId="144" fillId="0" borderId="0" xfId="0" applyFont="1">
      <alignment vertical="center"/>
    </xf>
    <xf numFmtId="0" fontId="145" fillId="0" borderId="0" xfId="0" applyFont="1">
      <alignment vertical="center"/>
    </xf>
    <xf numFmtId="0" fontId="112" fillId="0" borderId="0" xfId="0" applyFont="1" applyAlignment="1">
      <alignment horizontal="left" vertical="center"/>
    </xf>
    <xf numFmtId="0" fontId="112" fillId="0" borderId="27" xfId="0" applyFont="1" applyBorder="1">
      <alignment vertical="center"/>
    </xf>
    <xf numFmtId="0" fontId="112" fillId="0" borderId="26" xfId="0" applyFont="1" applyBorder="1">
      <alignment vertical="center"/>
    </xf>
    <xf numFmtId="0" fontId="112" fillId="0" borderId="26" xfId="0" applyFont="1" applyBorder="1" applyAlignment="1">
      <alignment horizontal="right" vertical="center"/>
    </xf>
    <xf numFmtId="0" fontId="112" fillId="0" borderId="97" xfId="0" applyFont="1" applyBorder="1">
      <alignment vertical="center"/>
    </xf>
    <xf numFmtId="0" fontId="112" fillId="0" borderId="109" xfId="0" applyFont="1" applyBorder="1">
      <alignment vertical="center"/>
    </xf>
    <xf numFmtId="0" fontId="112" fillId="0" borderId="98" xfId="0" applyFont="1" applyBorder="1" applyAlignment="1">
      <alignment horizontal="right" vertical="center"/>
    </xf>
    <xf numFmtId="0" fontId="112" fillId="0" borderId="25" xfId="0" applyFont="1" applyBorder="1">
      <alignment vertical="center"/>
    </xf>
    <xf numFmtId="0" fontId="112" fillId="0" borderId="24" xfId="0" applyFont="1" applyBorder="1">
      <alignment vertical="center"/>
    </xf>
    <xf numFmtId="0" fontId="125" fillId="0" borderId="0" xfId="2" applyFont="1" applyAlignment="1">
      <alignment vertical="center"/>
    </xf>
    <xf numFmtId="182" fontId="105" fillId="0" borderId="0" xfId="2" applyNumberFormat="1" applyFont="1" applyAlignment="1">
      <alignment vertical="center"/>
    </xf>
    <xf numFmtId="182" fontId="105" fillId="0" borderId="0" xfId="2" applyNumberFormat="1" applyFont="1" applyAlignment="1">
      <alignment horizontal="left" vertical="center"/>
    </xf>
    <xf numFmtId="0" fontId="138" fillId="4" borderId="12" xfId="2" applyFont="1" applyFill="1" applyBorder="1" applyAlignment="1">
      <alignment vertical="center"/>
    </xf>
    <xf numFmtId="0" fontId="108" fillId="0" borderId="109" xfId="2" applyFont="1" applyBorder="1" applyAlignment="1">
      <alignment horizontal="left"/>
    </xf>
    <xf numFmtId="0" fontId="108" fillId="0" borderId="109" xfId="2" applyFont="1" applyBorder="1" applyAlignment="1">
      <alignment horizontal="center"/>
    </xf>
    <xf numFmtId="0" fontId="105" fillId="0" borderId="98" xfId="2" applyFont="1" applyBorder="1"/>
    <xf numFmtId="0" fontId="105" fillId="0" borderId="109" xfId="2" applyFont="1" applyBorder="1"/>
    <xf numFmtId="0" fontId="108" fillId="0" borderId="0" xfId="2" applyFont="1" applyAlignment="1">
      <alignment vertical="top"/>
    </xf>
    <xf numFmtId="0" fontId="105" fillId="0" borderId="87" xfId="2" applyFont="1" applyBorder="1" applyAlignment="1">
      <alignment vertical="center"/>
    </xf>
    <xf numFmtId="0" fontId="105" fillId="0" borderId="21" xfId="2" applyFont="1" applyBorder="1" applyAlignment="1">
      <alignment horizontal="centerContinuous"/>
    </xf>
    <xf numFmtId="0" fontId="109" fillId="0" borderId="109" xfId="2" applyFont="1" applyBorder="1" applyAlignment="1">
      <alignment horizontal="right" vertical="center"/>
    </xf>
    <xf numFmtId="0" fontId="146" fillId="0" borderId="0" xfId="0" applyFont="1" applyAlignment="1">
      <alignment horizontal="centerContinuous" vertical="center"/>
    </xf>
    <xf numFmtId="0" fontId="148" fillId="4" borderId="12" xfId="2" applyFont="1" applyFill="1" applyBorder="1" applyAlignment="1" applyProtection="1">
      <alignment horizontal="right" vertical="top"/>
      <protection locked="0"/>
    </xf>
    <xf numFmtId="0" fontId="148" fillId="4" borderId="12" xfId="2" applyFont="1" applyFill="1" applyBorder="1" applyAlignment="1" applyProtection="1">
      <alignment vertical="center"/>
      <protection locked="0"/>
    </xf>
    <xf numFmtId="0" fontId="109" fillId="0" borderId="0" xfId="2" applyFont="1" applyAlignment="1">
      <alignment horizontal="right" vertical="top"/>
    </xf>
    <xf numFmtId="0" fontId="149" fillId="0" borderId="0" xfId="2" applyFont="1" applyAlignment="1" applyProtection="1">
      <alignment vertical="center"/>
      <protection locked="0"/>
    </xf>
    <xf numFmtId="49" fontId="109" fillId="0" borderId="0" xfId="2" applyNumberFormat="1" applyFont="1" applyAlignment="1">
      <alignment vertical="top"/>
    </xf>
    <xf numFmtId="49" fontId="109" fillId="0" borderId="0" xfId="2" applyNumberFormat="1" applyFont="1" applyAlignment="1">
      <alignment horizontal="right" vertical="top"/>
    </xf>
    <xf numFmtId="49" fontId="109" fillId="0" borderId="0" xfId="5" applyNumberFormat="1" applyFont="1" applyAlignment="1">
      <alignment vertical="center"/>
    </xf>
    <xf numFmtId="49" fontId="109" fillId="0" borderId="0" xfId="5" applyNumberFormat="1" applyFont="1" applyAlignment="1">
      <alignment horizontal="right" vertical="top"/>
    </xf>
    <xf numFmtId="0" fontId="109" fillId="0" borderId="0" xfId="5" applyFont="1" applyAlignment="1">
      <alignment vertical="center"/>
    </xf>
    <xf numFmtId="0" fontId="109" fillId="0" borderId="0" xfId="5" applyFont="1" applyAlignment="1">
      <alignment horizontal="right" vertical="top"/>
    </xf>
    <xf numFmtId="0" fontId="109" fillId="0" borderId="0" xfId="2" quotePrefix="1" applyFont="1" applyAlignment="1">
      <alignment horizontal="right" vertical="top"/>
    </xf>
    <xf numFmtId="49" fontId="109" fillId="0" borderId="0" xfId="2" quotePrefix="1" applyNumberFormat="1" applyFont="1" applyAlignment="1">
      <alignment horizontal="right" vertical="top"/>
    </xf>
    <xf numFmtId="0" fontId="109" fillId="0" borderId="0" xfId="2" quotePrefix="1" applyFont="1" applyAlignment="1">
      <alignment horizontal="right" vertical="center"/>
    </xf>
    <xf numFmtId="49" fontId="109" fillId="0" borderId="0" xfId="2" applyNumberFormat="1" applyFont="1" applyAlignment="1">
      <alignment horizontal="justify" vertical="center" wrapText="1"/>
    </xf>
    <xf numFmtId="49" fontId="109" fillId="0" borderId="0" xfId="2" applyNumberFormat="1" applyFont="1" applyAlignment="1">
      <alignment horizontal="justify" vertical="justify" wrapText="1"/>
    </xf>
    <xf numFmtId="49" fontId="109" fillId="0" borderId="31" xfId="2" applyNumberFormat="1" applyFont="1" applyBorder="1" applyAlignment="1">
      <alignment horizontal="centerContinuous" vertical="center"/>
    </xf>
    <xf numFmtId="0" fontId="105" fillId="0" borderId="23" xfId="2" applyFont="1" applyBorder="1" applyAlignment="1">
      <alignment horizontal="centerContinuous" vertical="center"/>
    </xf>
    <xf numFmtId="0" fontId="105" fillId="0" borderId="30" xfId="2" applyFont="1" applyBorder="1" applyAlignment="1">
      <alignment horizontal="centerContinuous" vertical="center"/>
    </xf>
    <xf numFmtId="0" fontId="105" fillId="0" borderId="31" xfId="2" applyFont="1" applyBorder="1"/>
    <xf numFmtId="49" fontId="109" fillId="0" borderId="23" xfId="2" applyNumberFormat="1" applyFont="1" applyBorder="1" applyAlignment="1">
      <alignment horizontal="center" vertical="center"/>
    </xf>
    <xf numFmtId="0" fontId="109" fillId="0" borderId="27" xfId="2" applyFont="1" applyBorder="1" applyAlignment="1">
      <alignment vertical="center"/>
    </xf>
    <xf numFmtId="0" fontId="105" fillId="0" borderId="27" xfId="2" applyFont="1" applyBorder="1"/>
    <xf numFmtId="49" fontId="109" fillId="0" borderId="22" xfId="2" applyNumberFormat="1" applyFont="1" applyBorder="1" applyAlignment="1">
      <alignment horizontal="center" vertical="center"/>
    </xf>
    <xf numFmtId="0" fontId="105" fillId="0" borderId="28" xfId="2" applyFont="1" applyBorder="1" applyAlignment="1">
      <alignment horizontal="center" vertical="center"/>
    </xf>
    <xf numFmtId="49" fontId="109" fillId="0" borderId="27" xfId="2" applyNumberFormat="1" applyFont="1" applyBorder="1" applyAlignment="1">
      <alignment vertical="center"/>
    </xf>
    <xf numFmtId="49" fontId="109" fillId="0" borderId="25" xfId="2" applyNumberFormat="1" applyFont="1" applyBorder="1" applyAlignment="1">
      <alignment vertical="center"/>
    </xf>
    <xf numFmtId="49" fontId="109" fillId="0" borderId="24" xfId="2" applyNumberFormat="1" applyFont="1" applyBorder="1" applyAlignment="1">
      <alignment vertical="center"/>
    </xf>
    <xf numFmtId="49" fontId="150" fillId="0" borderId="0" xfId="2" applyNumberFormat="1" applyFont="1" applyAlignment="1">
      <alignment horizontal="center"/>
    </xf>
    <xf numFmtId="49" fontId="148" fillId="0" borderId="0" xfId="2" applyNumberFormat="1" applyFont="1"/>
    <xf numFmtId="49" fontId="150" fillId="0" borderId="0" xfId="2" applyNumberFormat="1" applyFont="1" applyAlignment="1">
      <alignment horizontal="center" vertical="center"/>
    </xf>
    <xf numFmtId="49" fontId="148" fillId="0" borderId="0" xfId="2" applyNumberFormat="1" applyFont="1" applyAlignment="1">
      <alignment vertical="center"/>
    </xf>
    <xf numFmtId="0" fontId="112" fillId="0" borderId="0" xfId="0" quotePrefix="1" applyFont="1" applyAlignment="1">
      <alignment horizontal="right" vertical="center"/>
    </xf>
    <xf numFmtId="58" fontId="112" fillId="0" borderId="0" xfId="0" applyNumberFormat="1" applyFont="1" applyAlignment="1">
      <alignment horizontal="distributed" vertical="center" justifyLastLine="1"/>
    </xf>
    <xf numFmtId="0" fontId="109" fillId="0" borderId="0" xfId="11" applyFont="1" applyAlignment="1"/>
    <xf numFmtId="0" fontId="106" fillId="4" borderId="12" xfId="3" applyFont="1" applyFill="1" applyBorder="1" applyAlignment="1" applyProtection="1">
      <alignment horizontal="left"/>
      <protection locked="0"/>
    </xf>
    <xf numFmtId="0" fontId="151" fillId="4" borderId="12" xfId="2" applyFont="1" applyFill="1" applyBorder="1" applyProtection="1">
      <protection locked="0"/>
    </xf>
    <xf numFmtId="0" fontId="152" fillId="4" borderId="12" xfId="2" applyFont="1" applyFill="1" applyBorder="1" applyAlignment="1" applyProtection="1">
      <alignment vertical="center"/>
      <protection locked="0"/>
    </xf>
    <xf numFmtId="0" fontId="151" fillId="0" borderId="0" xfId="2" applyFont="1"/>
    <xf numFmtId="0" fontId="151" fillId="0" borderId="0" xfId="2" applyFont="1" applyAlignment="1">
      <alignment vertical="center"/>
    </xf>
    <xf numFmtId="0" fontId="105" fillId="0" borderId="0" xfId="2" applyFont="1" applyAlignment="1">
      <alignment horizontal="centerContinuous" vertical="center"/>
    </xf>
    <xf numFmtId="0" fontId="109" fillId="0" borderId="0" xfId="2" applyFont="1" applyAlignment="1">
      <alignment horizontal="centerContinuous" vertical="center"/>
    </xf>
    <xf numFmtId="182" fontId="105" fillId="0" borderId="0" xfId="2" applyNumberFormat="1" applyFont="1" applyAlignment="1" applyProtection="1">
      <alignment horizontal="center" vertical="center"/>
      <protection locked="0"/>
    </xf>
    <xf numFmtId="0" fontId="105" fillId="0" borderId="0" xfId="2" applyFont="1" applyAlignment="1">
      <alignment vertical="center" justifyLastLine="1"/>
    </xf>
    <xf numFmtId="185" fontId="105" fillId="0" borderId="0" xfId="2" applyNumberFormat="1" applyFont="1" applyAlignment="1">
      <alignment vertical="top" wrapText="1"/>
    </xf>
    <xf numFmtId="0" fontId="151" fillId="0" borderId="0" xfId="2" applyFont="1" applyProtection="1">
      <protection locked="0"/>
    </xf>
    <xf numFmtId="0" fontId="151" fillId="0" borderId="0" xfId="2" applyFont="1" applyAlignment="1" applyProtection="1">
      <alignment vertical="center"/>
      <protection locked="0"/>
    </xf>
    <xf numFmtId="0" fontId="105" fillId="0" borderId="129" xfId="2" applyFont="1" applyBorder="1" applyAlignment="1">
      <alignment vertical="top" wrapText="1"/>
    </xf>
    <xf numFmtId="0" fontId="105" fillId="0" borderId="183" xfId="2" applyFont="1" applyBorder="1" applyAlignment="1">
      <alignment vertical="center"/>
    </xf>
    <xf numFmtId="0" fontId="105" fillId="0" borderId="121" xfId="2" applyFont="1" applyBorder="1" applyAlignment="1">
      <alignment vertical="center"/>
    </xf>
    <xf numFmtId="0" fontId="105" fillId="0" borderId="122" xfId="2" applyFont="1" applyBorder="1" applyAlignment="1">
      <alignment vertical="center"/>
    </xf>
    <xf numFmtId="0" fontId="151" fillId="0" borderId="0" xfId="2" applyFont="1" applyAlignment="1">
      <alignment horizontal="center"/>
    </xf>
    <xf numFmtId="0" fontId="105" fillId="0" borderId="0" xfId="2" applyFont="1" applyAlignment="1">
      <alignment horizontal="centerContinuous"/>
    </xf>
    <xf numFmtId="0" fontId="153" fillId="0" borderId="0" xfId="2" applyFont="1" applyAlignment="1">
      <alignment vertical="center" wrapText="1"/>
    </xf>
    <xf numFmtId="0" fontId="109" fillId="0" borderId="37" xfId="2" applyFont="1" applyBorder="1" applyAlignment="1">
      <alignment vertical="center" wrapText="1"/>
    </xf>
    <xf numFmtId="0" fontId="109" fillId="0" borderId="36" xfId="2" applyFont="1" applyBorder="1" applyAlignment="1">
      <alignment horizontal="right" vertical="center"/>
    </xf>
    <xf numFmtId="0" fontId="109" fillId="0" borderId="36" xfId="2" applyFont="1" applyBorder="1" applyAlignment="1">
      <alignment vertical="center"/>
    </xf>
    <xf numFmtId="0" fontId="109" fillId="0" borderId="37" xfId="2" applyFont="1" applyBorder="1" applyAlignment="1">
      <alignment vertical="center"/>
    </xf>
    <xf numFmtId="189" fontId="109" fillId="0" borderId="0" xfId="2" applyNumberFormat="1" applyFont="1" applyAlignment="1">
      <alignment vertical="center"/>
    </xf>
    <xf numFmtId="0" fontId="109" fillId="0" borderId="129" xfId="2" applyFont="1" applyBorder="1" applyAlignment="1">
      <alignment horizontal="right" vertical="center"/>
    </xf>
    <xf numFmtId="0" fontId="153" fillId="0" borderId="0" xfId="2" applyFont="1" applyAlignment="1">
      <alignment vertical="center"/>
    </xf>
    <xf numFmtId="177" fontId="109" fillId="0" borderId="0" xfId="2" applyNumberFormat="1" applyFont="1" applyAlignment="1">
      <alignment vertical="center"/>
    </xf>
    <xf numFmtId="176" fontId="109" fillId="0" borderId="0" xfId="4" applyNumberFormat="1" applyFont="1" applyAlignment="1">
      <alignment vertical="center"/>
    </xf>
    <xf numFmtId="0" fontId="153" fillId="0" borderId="0" xfId="0" applyFont="1">
      <alignment vertical="center"/>
    </xf>
    <xf numFmtId="49" fontId="113" fillId="0" borderId="87" xfId="2" quotePrefix="1" applyNumberFormat="1" applyFont="1" applyBorder="1" applyAlignment="1">
      <alignment horizontal="left" vertical="center"/>
    </xf>
    <xf numFmtId="49" fontId="112" fillId="0" borderId="87" xfId="0" quotePrefix="1" applyNumberFormat="1" applyFont="1" applyBorder="1" applyAlignment="1">
      <alignment horizontal="left" vertical="center"/>
    </xf>
    <xf numFmtId="49" fontId="112" fillId="0" borderId="88" xfId="0" quotePrefix="1" applyNumberFormat="1" applyFont="1" applyBorder="1" applyAlignment="1">
      <alignment horizontal="left" vertical="center"/>
    </xf>
    <xf numFmtId="0" fontId="108" fillId="0" borderId="0" xfId="2" applyFont="1" applyAlignment="1">
      <alignment horizontal="left" vertical="top"/>
    </xf>
    <xf numFmtId="0" fontId="105" fillId="0" borderId="0" xfId="2" applyFont="1" applyAlignment="1">
      <alignment horizontal="left"/>
    </xf>
    <xf numFmtId="0" fontId="107" fillId="0" borderId="0" xfId="2" applyFont="1" applyAlignment="1">
      <alignment horizontal="left" vertical="center"/>
    </xf>
    <xf numFmtId="49" fontId="107" fillId="0" borderId="0" xfId="2" applyNumberFormat="1" applyFont="1" applyAlignment="1">
      <alignment horizontal="center"/>
    </xf>
    <xf numFmtId="49" fontId="107" fillId="0" borderId="0" xfId="2" applyNumberFormat="1" applyFont="1" applyAlignment="1">
      <alignment horizontal="left"/>
    </xf>
    <xf numFmtId="0" fontId="125" fillId="0" borderId="0" xfId="2" applyFont="1" applyAlignment="1">
      <alignment horizontal="centerContinuous"/>
    </xf>
    <xf numFmtId="0" fontId="139" fillId="0" borderId="0" xfId="2" applyFont="1" applyAlignment="1">
      <alignment horizontal="left"/>
    </xf>
    <xf numFmtId="0" fontId="154" fillId="0" borderId="0" xfId="2" applyFont="1" applyProtection="1">
      <protection locked="0"/>
    </xf>
    <xf numFmtId="0" fontId="155" fillId="0" borderId="0" xfId="2" applyFont="1" applyProtection="1">
      <protection locked="0"/>
    </xf>
    <xf numFmtId="0" fontId="108" fillId="0" borderId="23" xfId="2" applyFont="1" applyBorder="1" applyAlignment="1">
      <alignment vertical="center"/>
    </xf>
    <xf numFmtId="0" fontId="108" fillId="0" borderId="30" xfId="2" applyFont="1" applyBorder="1" applyAlignment="1">
      <alignment vertical="center"/>
    </xf>
    <xf numFmtId="185" fontId="105" fillId="0" borderId="22" xfId="2" applyNumberFormat="1" applyFont="1" applyBorder="1"/>
    <xf numFmtId="0" fontId="109" fillId="0" borderId="21" xfId="2" applyFont="1" applyBorder="1"/>
    <xf numFmtId="0" fontId="105" fillId="0" borderId="21" xfId="2" applyFont="1" applyBorder="1" applyAlignment="1">
      <alignment horizontal="center"/>
    </xf>
    <xf numFmtId="0" fontId="105" fillId="0" borderId="21" xfId="2" applyFont="1" applyBorder="1" applyAlignment="1">
      <alignment horizontal="left"/>
    </xf>
    <xf numFmtId="58" fontId="109" fillId="0" borderId="0" xfId="2" applyNumberFormat="1" applyFont="1" applyAlignment="1">
      <alignment horizontal="center" vertical="center"/>
    </xf>
    <xf numFmtId="0" fontId="109" fillId="0" borderId="22" xfId="2" applyFont="1" applyBorder="1"/>
    <xf numFmtId="0" fontId="105" fillId="27" borderId="0" xfId="2" applyFont="1" applyFill="1"/>
    <xf numFmtId="0" fontId="156" fillId="0" borderId="0" xfId="2" applyFont="1" applyAlignment="1">
      <alignment vertical="top"/>
    </xf>
    <xf numFmtId="0" fontId="157" fillId="0" borderId="0" xfId="2" applyFont="1" applyAlignment="1">
      <alignment vertical="center"/>
    </xf>
    <xf numFmtId="0" fontId="105" fillId="0" borderId="29" xfId="2" applyFont="1" applyBorder="1"/>
    <xf numFmtId="0" fontId="108" fillId="0" borderId="0" xfId="2" applyFont="1" applyAlignment="1">
      <alignment horizontal="center" vertical="center" wrapText="1"/>
    </xf>
    <xf numFmtId="0" fontId="154" fillId="0" borderId="0" xfId="2" applyFont="1"/>
    <xf numFmtId="0" fontId="105" fillId="0" borderId="0" xfId="2" applyFont="1" applyAlignment="1" applyProtection="1">
      <alignment vertical="top"/>
      <protection locked="0"/>
    </xf>
    <xf numFmtId="185" fontId="109" fillId="0" borderId="22" xfId="2" applyNumberFormat="1" applyFont="1" applyBorder="1"/>
    <xf numFmtId="49" fontId="18" fillId="0" borderId="62" xfId="2" applyNumberFormat="1" applyFont="1" applyBorder="1"/>
    <xf numFmtId="0" fontId="22" fillId="0" borderId="62" xfId="15" applyFont="1" applyBorder="1">
      <alignment vertical="center"/>
    </xf>
    <xf numFmtId="0" fontId="18" fillId="0" borderId="62" xfId="15" applyFont="1" applyBorder="1">
      <alignment vertical="center"/>
    </xf>
    <xf numFmtId="0" fontId="93" fillId="0" borderId="0" xfId="11" applyFont="1" applyAlignment="1">
      <alignment horizontal="left" vertical="center" wrapText="1"/>
    </xf>
    <xf numFmtId="0" fontId="37" fillId="0" borderId="137" xfId="0" applyFont="1" applyBorder="1" applyAlignment="1">
      <alignment vertical="center" shrinkToFit="1"/>
    </xf>
    <xf numFmtId="0" fontId="17" fillId="0" borderId="0" xfId="2" applyFont="1" applyAlignment="1">
      <alignment horizontal="justify" vertical="center"/>
    </xf>
    <xf numFmtId="0" fontId="19" fillId="0" borderId="0" xfId="3" applyFont="1" applyAlignment="1" applyProtection="1">
      <alignment horizontal="center"/>
    </xf>
    <xf numFmtId="0" fontId="26" fillId="0" borderId="0" xfId="2" applyFont="1" applyAlignment="1">
      <alignment horizontal="center" vertical="center"/>
    </xf>
    <xf numFmtId="0" fontId="29" fillId="0" borderId="0" xfId="1" applyFont="1" applyAlignment="1">
      <alignment horizontal="center" vertical="center"/>
    </xf>
    <xf numFmtId="192" fontId="17" fillId="0" borderId="0" xfId="1" applyNumberFormat="1" applyFont="1" applyAlignment="1">
      <alignment horizontal="center" vertical="center"/>
    </xf>
    <xf numFmtId="0" fontId="31" fillId="0" borderId="0" xfId="3" applyFont="1" applyAlignment="1" applyProtection="1">
      <alignment horizontal="center" vertical="center"/>
    </xf>
    <xf numFmtId="0" fontId="33" fillId="0" borderId="0" xfId="3" applyFont="1" applyAlignment="1" applyProtection="1">
      <alignment horizontal="center" vertical="center"/>
    </xf>
    <xf numFmtId="0" fontId="17" fillId="0" borderId="0" xfId="1" applyFont="1" applyAlignment="1">
      <alignment horizontal="justify" vertical="center" wrapText="1"/>
    </xf>
    <xf numFmtId="0" fontId="23" fillId="0" borderId="0" xfId="3" applyFont="1" applyBorder="1" applyAlignment="1" applyProtection="1">
      <alignment horizontal="left" vertical="center"/>
    </xf>
    <xf numFmtId="0" fontId="23" fillId="0" borderId="0" xfId="3" applyFont="1" applyAlignment="1" applyProtection="1">
      <alignment vertical="center"/>
    </xf>
    <xf numFmtId="0" fontId="25" fillId="4" borderId="113" xfId="3" applyFont="1" applyFill="1" applyBorder="1" applyAlignment="1" applyProtection="1">
      <alignment horizontal="center" vertical="center"/>
    </xf>
    <xf numFmtId="0" fontId="23" fillId="0" borderId="10" xfId="3" applyFont="1" applyBorder="1" applyAlignment="1" applyProtection="1">
      <alignment vertical="center"/>
    </xf>
    <xf numFmtId="0" fontId="23" fillId="0" borderId="0" xfId="3" applyFont="1" applyBorder="1" applyAlignment="1" applyProtection="1">
      <alignment vertical="center"/>
    </xf>
    <xf numFmtId="0" fontId="23" fillId="0" borderId="2" xfId="3" applyFont="1" applyBorder="1" applyAlignment="1" applyProtection="1">
      <alignment vertical="center"/>
    </xf>
    <xf numFmtId="0" fontId="21" fillId="2" borderId="0" xfId="1" applyFont="1" applyFill="1" applyAlignment="1">
      <alignment vertical="center" wrapText="1"/>
    </xf>
    <xf numFmtId="0" fontId="21" fillId="2" borderId="4" xfId="1" applyFont="1" applyFill="1" applyBorder="1" applyAlignment="1">
      <alignment vertical="center" wrapText="1"/>
    </xf>
    <xf numFmtId="0" fontId="21" fillId="2" borderId="2" xfId="1" applyFont="1" applyFill="1" applyBorder="1" applyAlignment="1">
      <alignment vertical="center" wrapText="1"/>
    </xf>
    <xf numFmtId="0" fontId="21" fillId="2" borderId="1" xfId="1" applyFont="1" applyFill="1" applyBorder="1" applyAlignment="1">
      <alignment vertical="center" wrapText="1"/>
    </xf>
    <xf numFmtId="0" fontId="23" fillId="0" borderId="0" xfId="3" applyFont="1" applyAlignment="1" applyProtection="1"/>
    <xf numFmtId="0" fontId="23" fillId="0" borderId="0" xfId="3" applyFont="1" applyAlignment="1" applyProtection="1">
      <alignment horizontal="left"/>
    </xf>
    <xf numFmtId="0" fontId="23" fillId="0" borderId="0" xfId="3" applyFont="1" applyAlignment="1" applyProtection="1">
      <alignment horizontal="left" vertical="center"/>
    </xf>
    <xf numFmtId="187" fontId="8" fillId="5" borderId="8" xfId="2" applyNumberFormat="1" applyFont="1" applyFill="1" applyBorder="1" applyAlignment="1" applyProtection="1">
      <alignment horizontal="center" vertical="center"/>
      <protection locked="0"/>
    </xf>
    <xf numFmtId="187" fontId="8" fillId="5" borderId="7" xfId="2" applyNumberFormat="1" applyFont="1" applyFill="1" applyBorder="1" applyAlignment="1" applyProtection="1">
      <alignment horizontal="center" vertical="center"/>
      <protection locked="0"/>
    </xf>
    <xf numFmtId="187" fontId="8" fillId="5" borderId="6" xfId="2" applyNumberFormat="1" applyFont="1" applyFill="1" applyBorder="1" applyAlignment="1" applyProtection="1">
      <alignment horizontal="center" vertical="center"/>
      <protection locked="0"/>
    </xf>
    <xf numFmtId="190" fontId="8" fillId="6" borderId="0" xfId="13" applyNumberFormat="1" applyFont="1" applyFill="1" applyBorder="1" applyAlignment="1" applyProtection="1">
      <alignment horizontal="center" vertical="center"/>
    </xf>
    <xf numFmtId="0" fontId="8" fillId="0" borderId="0" xfId="2" applyFont="1" applyAlignment="1">
      <alignment vertical="center"/>
    </xf>
    <xf numFmtId="0" fontId="42" fillId="0" borderId="0" xfId="2" applyFont="1" applyAlignment="1">
      <alignment vertical="center"/>
    </xf>
    <xf numFmtId="0" fontId="73" fillId="24" borderId="83" xfId="2" applyFont="1" applyFill="1" applyBorder="1" applyAlignment="1" applyProtection="1">
      <alignment vertical="center"/>
      <protection locked="0"/>
    </xf>
    <xf numFmtId="0" fontId="73" fillId="24" borderId="84" xfId="2" applyFont="1" applyFill="1" applyBorder="1" applyAlignment="1" applyProtection="1">
      <alignment vertical="center"/>
      <protection locked="0"/>
    </xf>
    <xf numFmtId="0" fontId="73" fillId="24" borderId="85" xfId="2" applyFont="1" applyFill="1" applyBorder="1" applyAlignment="1" applyProtection="1">
      <alignment vertical="center"/>
      <protection locked="0"/>
    </xf>
    <xf numFmtId="0" fontId="8" fillId="0" borderId="10" xfId="2" applyFont="1" applyBorder="1" applyAlignment="1">
      <alignment horizontal="center" vertical="center"/>
    </xf>
    <xf numFmtId="0" fontId="8" fillId="5" borderId="0" xfId="2" applyFont="1" applyFill="1" applyAlignment="1">
      <alignment horizontal="left" vertical="center"/>
    </xf>
    <xf numFmtId="0" fontId="73" fillId="24" borderId="83" xfId="2" applyFont="1" applyFill="1" applyBorder="1" applyAlignment="1" applyProtection="1">
      <alignment vertical="center" wrapText="1"/>
      <protection locked="0"/>
    </xf>
    <xf numFmtId="0" fontId="73" fillId="24" borderId="84" xfId="2" applyFont="1" applyFill="1" applyBorder="1" applyAlignment="1" applyProtection="1">
      <alignment vertical="center" wrapText="1"/>
      <protection locked="0"/>
    </xf>
    <xf numFmtId="0" fontId="73" fillId="24" borderId="85" xfId="2" applyFont="1" applyFill="1" applyBorder="1" applyAlignment="1" applyProtection="1">
      <alignment vertical="center" wrapText="1"/>
      <protection locked="0"/>
    </xf>
    <xf numFmtId="187" fontId="8" fillId="6" borderId="0" xfId="2" applyNumberFormat="1" applyFont="1" applyFill="1" applyAlignment="1">
      <alignment horizontal="center" vertical="center"/>
    </xf>
    <xf numFmtId="0" fontId="42" fillId="16" borderId="79" xfId="2" applyFont="1" applyFill="1" applyBorder="1" applyAlignment="1">
      <alignment horizontal="center" vertical="center"/>
    </xf>
    <xf numFmtId="0" fontId="42" fillId="16" borderId="80" xfId="2" applyFont="1" applyFill="1" applyBorder="1" applyAlignment="1">
      <alignment horizontal="center" vertical="center"/>
    </xf>
    <xf numFmtId="0" fontId="42" fillId="16" borderId="81" xfId="2" applyFont="1" applyFill="1" applyBorder="1" applyAlignment="1">
      <alignment horizontal="center" vertical="center"/>
    </xf>
    <xf numFmtId="187" fontId="8" fillId="24" borderId="0" xfId="2" applyNumberFormat="1" applyFont="1" applyFill="1" applyAlignment="1" applyProtection="1">
      <alignment horizontal="center" vertical="center"/>
      <protection locked="0"/>
    </xf>
    <xf numFmtId="0" fontId="8" fillId="5" borderId="144" xfId="2" applyFont="1" applyFill="1" applyBorder="1" applyAlignment="1" applyProtection="1">
      <alignment vertical="center" wrapText="1"/>
      <protection locked="0"/>
    </xf>
    <xf numFmtId="0" fontId="8" fillId="5" borderId="145" xfId="2" applyFont="1" applyFill="1" applyBorder="1" applyAlignment="1" applyProtection="1">
      <alignment vertical="center" wrapText="1"/>
      <protection locked="0"/>
    </xf>
    <xf numFmtId="0" fontId="8" fillId="5" borderId="146" xfId="2" applyFont="1" applyFill="1" applyBorder="1" applyAlignment="1" applyProtection="1">
      <alignment vertical="center" wrapText="1"/>
      <protection locked="0"/>
    </xf>
    <xf numFmtId="0" fontId="8" fillId="24" borderId="0" xfId="2" applyFont="1" applyFill="1" applyAlignment="1">
      <alignment horizontal="center" vertical="center"/>
    </xf>
    <xf numFmtId="187" fontId="8" fillId="5" borderId="151" xfId="2" applyNumberFormat="1" applyFont="1" applyFill="1" applyBorder="1" applyAlignment="1" applyProtection="1">
      <alignment horizontal="center" vertical="center"/>
      <protection locked="0"/>
    </xf>
    <xf numFmtId="187" fontId="8" fillId="5" borderId="152" xfId="2" applyNumberFormat="1" applyFont="1" applyFill="1" applyBorder="1" applyAlignment="1" applyProtection="1">
      <alignment horizontal="center" vertical="center"/>
      <protection locked="0"/>
    </xf>
    <xf numFmtId="187" fontId="8" fillId="5" borderId="153" xfId="2" applyNumberFormat="1" applyFont="1" applyFill="1" applyBorder="1" applyAlignment="1" applyProtection="1">
      <alignment horizontal="center" vertical="center"/>
      <protection locked="0"/>
    </xf>
    <xf numFmtId="0" fontId="42" fillId="5" borderId="0" xfId="2" applyFont="1" applyFill="1" applyAlignment="1">
      <alignment horizontal="center" vertical="center"/>
    </xf>
    <xf numFmtId="189" fontId="8" fillId="24" borderId="0" xfId="2" applyNumberFormat="1" applyFont="1" applyFill="1" applyAlignment="1" applyProtection="1">
      <alignment horizontal="center" vertical="center"/>
      <protection locked="0"/>
    </xf>
    <xf numFmtId="0" fontId="8" fillId="5" borderId="11" xfId="2" applyFont="1" applyFill="1" applyBorder="1" applyAlignment="1" applyProtection="1">
      <alignment vertical="center" wrapText="1"/>
      <protection locked="0"/>
    </xf>
    <xf numFmtId="0" fontId="8" fillId="5" borderId="10" xfId="2" applyFont="1" applyFill="1" applyBorder="1" applyAlignment="1" applyProtection="1">
      <alignment vertical="center" wrapText="1"/>
      <protection locked="0"/>
    </xf>
    <xf numFmtId="0" fontId="8" fillId="5" borderId="9" xfId="2" applyFont="1" applyFill="1" applyBorder="1" applyAlignment="1" applyProtection="1">
      <alignment vertical="center" wrapText="1"/>
      <protection locked="0"/>
    </xf>
    <xf numFmtId="0" fontId="8" fillId="5" borderId="3" xfId="2" applyFont="1" applyFill="1" applyBorder="1" applyAlignment="1" applyProtection="1">
      <alignment vertical="center" wrapText="1"/>
      <protection locked="0"/>
    </xf>
    <xf numFmtId="0" fontId="8" fillId="5" borderId="2" xfId="2" applyFont="1" applyFill="1" applyBorder="1" applyAlignment="1" applyProtection="1">
      <alignment vertical="center" wrapText="1"/>
      <protection locked="0"/>
    </xf>
    <xf numFmtId="0" fontId="8" fillId="5" borderId="1" xfId="2" applyFont="1" applyFill="1" applyBorder="1" applyAlignment="1" applyProtection="1">
      <alignment vertical="center" wrapText="1"/>
      <protection locked="0"/>
    </xf>
    <xf numFmtId="0" fontId="8" fillId="5" borderId="0" xfId="2" applyFont="1" applyFill="1" applyAlignment="1">
      <alignment vertical="center"/>
    </xf>
    <xf numFmtId="178" fontId="73" fillId="6" borderId="8" xfId="2" applyNumberFormat="1" applyFont="1" applyFill="1" applyBorder="1" applyAlignment="1">
      <alignment horizontal="left" vertical="center"/>
    </xf>
    <xf numFmtId="178" fontId="73" fillId="6" borderId="7" xfId="2" applyNumberFormat="1" applyFont="1" applyFill="1" applyBorder="1" applyAlignment="1">
      <alignment horizontal="left" vertical="center"/>
    </xf>
    <xf numFmtId="178" fontId="73" fillId="6" borderId="6" xfId="2" applyNumberFormat="1" applyFont="1" applyFill="1" applyBorder="1" applyAlignment="1">
      <alignment horizontal="left" vertical="center"/>
    </xf>
    <xf numFmtId="0" fontId="8" fillId="0" borderId="7" xfId="2" applyFont="1" applyBorder="1" applyAlignment="1">
      <alignment horizontal="center" vertical="center"/>
    </xf>
    <xf numFmtId="49" fontId="8" fillId="5" borderId="8" xfId="2" applyNumberFormat="1" applyFont="1" applyFill="1" applyBorder="1" applyAlignment="1" applyProtection="1">
      <alignment horizontal="center" vertical="center"/>
      <protection locked="0"/>
    </xf>
    <xf numFmtId="49" fontId="8" fillId="5" borderId="7" xfId="2" applyNumberFormat="1" applyFont="1" applyFill="1" applyBorder="1" applyAlignment="1" applyProtection="1">
      <alignment horizontal="center" vertical="center"/>
      <protection locked="0"/>
    </xf>
    <xf numFmtId="49" fontId="8" fillId="5" borderId="6" xfId="2" applyNumberFormat="1" applyFont="1" applyFill="1" applyBorder="1" applyAlignment="1" applyProtection="1">
      <alignment horizontal="center" vertical="center"/>
      <protection locked="0"/>
    </xf>
    <xf numFmtId="0" fontId="8" fillId="5" borderId="0" xfId="2" applyFont="1" applyFill="1" applyAlignment="1">
      <alignment horizontal="center" vertical="center" shrinkToFit="1"/>
    </xf>
    <xf numFmtId="0" fontId="8" fillId="5" borderId="0" xfId="2" applyFont="1" applyFill="1" applyAlignment="1">
      <alignment horizontal="center" vertical="center"/>
    </xf>
    <xf numFmtId="187" fontId="8" fillId="5" borderId="110" xfId="2" applyNumberFormat="1" applyFont="1" applyFill="1" applyBorder="1" applyAlignment="1" applyProtection="1">
      <alignment horizontal="center" vertical="center"/>
      <protection locked="0"/>
    </xf>
    <xf numFmtId="187" fontId="8" fillId="5" borderId="111" xfId="2" applyNumberFormat="1" applyFont="1" applyFill="1" applyBorder="1" applyAlignment="1" applyProtection="1">
      <alignment horizontal="center" vertical="center"/>
      <protection locked="0"/>
    </xf>
    <xf numFmtId="187" fontId="8" fillId="5" borderId="112" xfId="2" applyNumberFormat="1" applyFont="1" applyFill="1" applyBorder="1" applyAlignment="1" applyProtection="1">
      <alignment horizontal="center" vertical="center"/>
      <protection locked="0"/>
    </xf>
    <xf numFmtId="193" fontId="8" fillId="5" borderId="8" xfId="2" applyNumberFormat="1" applyFont="1" applyFill="1" applyBorder="1" applyAlignment="1" applyProtection="1">
      <alignment horizontal="center" vertical="center"/>
      <protection locked="0"/>
    </xf>
    <xf numFmtId="193" fontId="8" fillId="5" borderId="7" xfId="2" applyNumberFormat="1" applyFont="1" applyFill="1" applyBorder="1" applyAlignment="1" applyProtection="1">
      <alignment horizontal="center" vertical="center"/>
      <protection locked="0"/>
    </xf>
    <xf numFmtId="193" fontId="8" fillId="5" borderId="6" xfId="2" applyNumberFormat="1" applyFont="1" applyFill="1" applyBorder="1" applyAlignment="1" applyProtection="1">
      <alignment horizontal="center" vertical="center"/>
      <protection locked="0"/>
    </xf>
    <xf numFmtId="187" fontId="8" fillId="5" borderId="79" xfId="2" applyNumberFormat="1" applyFont="1" applyFill="1" applyBorder="1" applyAlignment="1" applyProtection="1">
      <alignment horizontal="center" vertical="center"/>
      <protection locked="0"/>
    </xf>
    <xf numFmtId="187" fontId="8" fillId="5" borderId="80" xfId="2" applyNumberFormat="1" applyFont="1" applyFill="1" applyBorder="1" applyAlignment="1" applyProtection="1">
      <alignment horizontal="center" vertical="center"/>
      <protection locked="0"/>
    </xf>
    <xf numFmtId="187" fontId="8" fillId="5" borderId="81" xfId="2" applyNumberFormat="1" applyFont="1" applyFill="1" applyBorder="1" applyAlignment="1" applyProtection="1">
      <alignment horizontal="center" vertical="center"/>
      <protection locked="0"/>
    </xf>
    <xf numFmtId="181" fontId="8" fillId="5" borderId="0" xfId="2" applyNumberFormat="1" applyFont="1" applyFill="1" applyAlignment="1">
      <alignment horizontal="center" vertical="center"/>
    </xf>
    <xf numFmtId="49" fontId="8" fillId="0" borderId="7" xfId="2" applyNumberFormat="1" applyFont="1" applyBorder="1" applyAlignment="1" applyProtection="1">
      <alignment horizontal="center" vertical="center"/>
      <protection locked="0"/>
    </xf>
    <xf numFmtId="49" fontId="8" fillId="0" borderId="6" xfId="2" applyNumberFormat="1" applyFont="1" applyBorder="1" applyAlignment="1" applyProtection="1">
      <alignment horizontal="center" vertical="center"/>
      <protection locked="0"/>
    </xf>
    <xf numFmtId="177" fontId="8" fillId="5" borderId="8" xfId="2" applyNumberFormat="1" applyFont="1" applyFill="1" applyBorder="1" applyAlignment="1" applyProtection="1">
      <alignment horizontal="right" vertical="center"/>
      <protection locked="0"/>
    </xf>
    <xf numFmtId="177" fontId="8" fillId="5" borderId="7" xfId="2" applyNumberFormat="1" applyFont="1" applyFill="1" applyBorder="1" applyAlignment="1" applyProtection="1">
      <alignment horizontal="right" vertical="center"/>
      <protection locked="0"/>
    </xf>
    <xf numFmtId="177" fontId="8" fillId="5" borderId="6" xfId="2" applyNumberFormat="1" applyFont="1" applyFill="1" applyBorder="1" applyAlignment="1" applyProtection="1">
      <alignment horizontal="right" vertical="center"/>
      <protection locked="0"/>
    </xf>
    <xf numFmtId="0" fontId="8" fillId="0" borderId="0" xfId="2" applyFont="1" applyAlignment="1">
      <alignment horizontal="center" vertical="center"/>
    </xf>
    <xf numFmtId="49" fontId="8" fillId="5" borderId="8" xfId="2" applyNumberFormat="1" applyFont="1" applyFill="1" applyBorder="1" applyAlignment="1" applyProtection="1">
      <alignment horizontal="right" vertical="center"/>
      <protection locked="0"/>
    </xf>
    <xf numFmtId="49" fontId="8" fillId="5" borderId="7" xfId="2" applyNumberFormat="1" applyFont="1" applyFill="1" applyBorder="1" applyAlignment="1" applyProtection="1">
      <alignment horizontal="right" vertical="center"/>
      <protection locked="0"/>
    </xf>
    <xf numFmtId="49" fontId="8" fillId="5" borderId="6" xfId="2" applyNumberFormat="1" applyFont="1" applyFill="1" applyBorder="1" applyAlignment="1" applyProtection="1">
      <alignment horizontal="right" vertical="center"/>
      <protection locked="0"/>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5" borderId="6" xfId="2" applyFont="1" applyFill="1" applyBorder="1" applyAlignment="1" applyProtection="1">
      <alignment vertical="center"/>
      <protection locked="0"/>
    </xf>
    <xf numFmtId="0" fontId="8" fillId="16" borderId="168" xfId="2" applyFont="1" applyFill="1" applyBorder="1" applyAlignment="1">
      <alignment horizontal="center" vertical="center"/>
    </xf>
    <xf numFmtId="49" fontId="8" fillId="0" borderId="0" xfId="4" applyFont="1" applyAlignment="1">
      <alignment horizontal="center" vertical="center"/>
    </xf>
    <xf numFmtId="177" fontId="8" fillId="6" borderId="0" xfId="2" applyNumberFormat="1" applyFont="1" applyFill="1" applyAlignment="1">
      <alignment horizontal="right" vertical="center"/>
    </xf>
    <xf numFmtId="0" fontId="8" fillId="0" borderId="95" xfId="2" applyFont="1" applyBorder="1" applyAlignment="1" applyProtection="1">
      <alignment horizontal="right" vertical="center"/>
      <protection locked="0"/>
    </xf>
    <xf numFmtId="184" fontId="8" fillId="5" borderId="8" xfId="2" applyNumberFormat="1" applyFont="1" applyFill="1" applyBorder="1" applyAlignment="1" applyProtection="1">
      <alignment horizontal="center" vertical="center"/>
      <protection locked="0"/>
    </xf>
    <xf numFmtId="184" fontId="8" fillId="5" borderId="7" xfId="2" applyNumberFormat="1" applyFont="1" applyFill="1" applyBorder="1" applyAlignment="1" applyProtection="1">
      <alignment horizontal="center" vertical="center"/>
      <protection locked="0"/>
    </xf>
    <xf numFmtId="184" fontId="8" fillId="5" borderId="6" xfId="2" applyNumberFormat="1" applyFont="1" applyFill="1" applyBorder="1" applyAlignment="1" applyProtection="1">
      <alignment horizontal="center" vertical="center"/>
      <protection locked="0"/>
    </xf>
    <xf numFmtId="0" fontId="8" fillId="5" borderId="8" xfId="2" applyFont="1" applyFill="1" applyBorder="1" applyAlignment="1" applyProtection="1">
      <alignment horizontal="center" vertical="center"/>
      <protection locked="0"/>
    </xf>
    <xf numFmtId="0" fontId="8" fillId="5" borderId="7" xfId="2" applyFont="1" applyFill="1" applyBorder="1" applyAlignment="1" applyProtection="1">
      <alignment horizontal="center" vertical="center"/>
      <protection locked="0"/>
    </xf>
    <xf numFmtId="0" fontId="8" fillId="5" borderId="6" xfId="2" applyFont="1" applyFill="1" applyBorder="1" applyAlignment="1" applyProtection="1">
      <alignment horizontal="center" vertical="center"/>
      <protection locked="0"/>
    </xf>
    <xf numFmtId="0" fontId="73" fillId="6" borderId="106" xfId="2" applyFont="1" applyFill="1" applyBorder="1" applyAlignment="1">
      <alignment vertical="center" shrinkToFit="1"/>
    </xf>
    <xf numFmtId="0" fontId="73" fillId="6" borderId="107" xfId="2" applyFont="1" applyFill="1" applyBorder="1" applyAlignment="1">
      <alignment vertical="center" shrinkToFit="1"/>
    </xf>
    <xf numFmtId="0" fontId="73" fillId="6" borderId="108" xfId="2" applyFont="1" applyFill="1" applyBorder="1" applyAlignment="1">
      <alignment vertical="center" shrinkToFit="1"/>
    </xf>
    <xf numFmtId="0" fontId="73" fillId="6" borderId="8" xfId="2" applyFont="1" applyFill="1" applyBorder="1" applyAlignment="1">
      <alignment vertical="center" shrinkToFit="1"/>
    </xf>
    <xf numFmtId="0" fontId="73" fillId="6" borderId="7" xfId="2" applyFont="1" applyFill="1" applyBorder="1" applyAlignment="1">
      <alignment vertical="center" shrinkToFit="1"/>
    </xf>
    <xf numFmtId="0" fontId="73" fillId="6" borderId="6" xfId="2" applyFont="1" applyFill="1" applyBorder="1" applyAlignment="1">
      <alignment vertical="center" shrinkToFit="1"/>
    </xf>
    <xf numFmtId="56" fontId="8" fillId="5" borderId="11" xfId="2" applyNumberFormat="1" applyFont="1" applyFill="1" applyBorder="1" applyAlignment="1" applyProtection="1">
      <alignment horizontal="left" vertical="center"/>
      <protection locked="0"/>
    </xf>
    <xf numFmtId="0" fontId="8" fillId="5" borderId="10" xfId="2" applyFont="1" applyFill="1" applyBorder="1" applyAlignment="1" applyProtection="1">
      <alignment horizontal="left" vertical="center"/>
      <protection locked="0"/>
    </xf>
    <xf numFmtId="0" fontId="8" fillId="5" borderId="9" xfId="2" applyFont="1" applyFill="1" applyBorder="1" applyAlignment="1" applyProtection="1">
      <alignment horizontal="left" vertical="center"/>
      <protection locked="0"/>
    </xf>
    <xf numFmtId="0" fontId="8" fillId="5" borderId="3" xfId="2" applyFont="1" applyFill="1" applyBorder="1" applyAlignment="1" applyProtection="1">
      <alignment horizontal="left" vertical="center"/>
      <protection locked="0"/>
    </xf>
    <xf numFmtId="0" fontId="8" fillId="5" borderId="2" xfId="2" applyFont="1" applyFill="1" applyBorder="1" applyAlignment="1" applyProtection="1">
      <alignment horizontal="left" vertical="center"/>
      <protection locked="0"/>
    </xf>
    <xf numFmtId="0" fontId="8" fillId="5" borderId="1" xfId="2" applyFont="1" applyFill="1" applyBorder="1" applyAlignment="1" applyProtection="1">
      <alignment horizontal="left" vertical="center"/>
      <protection locked="0"/>
    </xf>
    <xf numFmtId="0" fontId="73" fillId="6" borderId="8" xfId="2" applyFont="1" applyFill="1" applyBorder="1" applyAlignment="1">
      <alignment vertical="center"/>
    </xf>
    <xf numFmtId="0" fontId="73" fillId="6" borderId="7" xfId="2" applyFont="1" applyFill="1" applyBorder="1" applyAlignment="1">
      <alignment vertical="center"/>
    </xf>
    <xf numFmtId="0" fontId="73" fillId="6" borderId="6" xfId="2" applyFont="1" applyFill="1" applyBorder="1" applyAlignment="1">
      <alignment vertical="center"/>
    </xf>
    <xf numFmtId="0" fontId="69" fillId="16" borderId="83" xfId="0" applyFont="1" applyFill="1" applyBorder="1" applyAlignment="1">
      <alignment horizontal="center" vertical="center"/>
    </xf>
    <xf numFmtId="0" fontId="69" fillId="16" borderId="84" xfId="0" applyFont="1" applyFill="1" applyBorder="1" applyAlignment="1">
      <alignment horizontal="center" vertical="center"/>
    </xf>
    <xf numFmtId="0" fontId="69" fillId="16" borderId="85" xfId="0" applyFont="1" applyFill="1" applyBorder="1" applyAlignment="1">
      <alignment horizontal="center" vertical="center"/>
    </xf>
    <xf numFmtId="0" fontId="69" fillId="16" borderId="79" xfId="0" applyFont="1" applyFill="1" applyBorder="1" applyAlignment="1">
      <alignment horizontal="center" vertical="center"/>
    </xf>
    <xf numFmtId="0" fontId="69" fillId="16" borderId="80" xfId="0" applyFont="1" applyFill="1" applyBorder="1" applyAlignment="1">
      <alignment horizontal="center" vertical="center"/>
    </xf>
    <xf numFmtId="0" fontId="69" fillId="16" borderId="81" xfId="0" applyFont="1" applyFill="1" applyBorder="1" applyAlignment="1">
      <alignment horizontal="center" vertical="center"/>
    </xf>
    <xf numFmtId="0" fontId="8" fillId="5" borderId="11" xfId="2" applyFont="1" applyFill="1" applyBorder="1" applyAlignment="1" applyProtection="1">
      <alignment horizontal="left" vertical="center"/>
      <protection locked="0"/>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49" fontId="8" fillId="5" borderId="8" xfId="2" applyNumberFormat="1" applyFont="1" applyFill="1" applyBorder="1" applyAlignment="1" applyProtection="1">
      <alignment vertical="center"/>
      <protection locked="0"/>
    </xf>
    <xf numFmtId="49" fontId="8" fillId="5" borderId="7" xfId="2" applyNumberFormat="1" applyFont="1" applyFill="1" applyBorder="1" applyAlignment="1" applyProtection="1">
      <alignment vertical="center"/>
      <protection locked="0"/>
    </xf>
    <xf numFmtId="49" fontId="8" fillId="5" borderId="6" xfId="2" applyNumberFormat="1" applyFont="1" applyFill="1" applyBorder="1" applyAlignment="1" applyProtection="1">
      <alignment vertical="center"/>
      <protection locked="0"/>
    </xf>
    <xf numFmtId="0" fontId="42" fillId="0" borderId="10" xfId="2" applyFont="1" applyBorder="1" applyAlignment="1" applyProtection="1">
      <alignment vertical="center" wrapText="1"/>
      <protection locked="0"/>
    </xf>
    <xf numFmtId="0" fontId="42" fillId="0" borderId="9" xfId="2" applyFont="1" applyBorder="1" applyAlignment="1" applyProtection="1">
      <alignment vertical="center" wrapText="1"/>
      <protection locked="0"/>
    </xf>
    <xf numFmtId="0" fontId="42" fillId="0" borderId="3" xfId="2" applyFont="1" applyBorder="1" applyAlignment="1" applyProtection="1">
      <alignment vertical="center" wrapText="1"/>
      <protection locked="0"/>
    </xf>
    <xf numFmtId="0" fontId="42" fillId="0" borderId="2" xfId="2" applyFont="1" applyBorder="1" applyAlignment="1" applyProtection="1">
      <alignment vertical="center" wrapText="1"/>
      <protection locked="0"/>
    </xf>
    <xf numFmtId="0" fontId="42" fillId="0" borderId="1" xfId="2" applyFont="1" applyBorder="1" applyAlignment="1" applyProtection="1">
      <alignment vertical="center" wrapText="1"/>
      <protection locked="0"/>
    </xf>
    <xf numFmtId="49" fontId="42" fillId="13" borderId="18" xfId="2" applyNumberFormat="1" applyFont="1" applyFill="1" applyBorder="1" applyAlignment="1">
      <alignment horizontal="center" vertical="center"/>
    </xf>
    <xf numFmtId="49" fontId="42" fillId="13" borderId="17" xfId="2" applyNumberFormat="1" applyFont="1" applyFill="1" applyBorder="1" applyAlignment="1">
      <alignment horizontal="center" vertical="center"/>
    </xf>
    <xf numFmtId="49" fontId="42" fillId="13" borderId="16" xfId="2" applyNumberFormat="1" applyFont="1" applyFill="1" applyBorder="1" applyAlignment="1">
      <alignment horizontal="center" vertical="center"/>
    </xf>
    <xf numFmtId="0" fontId="8" fillId="0" borderId="0" xfId="2" applyFont="1" applyAlignment="1">
      <alignment horizontal="right" vertical="center"/>
    </xf>
    <xf numFmtId="0" fontId="8" fillId="0" borderId="19" xfId="2" applyFont="1" applyBorder="1" applyAlignment="1">
      <alignment horizontal="right" vertical="center"/>
    </xf>
    <xf numFmtId="0" fontId="8" fillId="5" borderId="8" xfId="2" applyFont="1" applyFill="1" applyBorder="1" applyAlignment="1" applyProtection="1">
      <alignment vertical="center" wrapText="1"/>
      <protection locked="0"/>
    </xf>
    <xf numFmtId="0" fontId="8" fillId="5" borderId="7" xfId="2" applyFont="1" applyFill="1" applyBorder="1" applyAlignment="1" applyProtection="1">
      <alignment vertical="center" wrapText="1"/>
      <protection locked="0"/>
    </xf>
    <xf numFmtId="0" fontId="8" fillId="5" borderId="6" xfId="2" applyFont="1" applyFill="1" applyBorder="1" applyAlignment="1" applyProtection="1">
      <alignment vertical="center" wrapText="1"/>
      <protection locked="0"/>
    </xf>
    <xf numFmtId="49" fontId="8" fillId="5" borderId="8" xfId="2" applyNumberFormat="1" applyFont="1" applyFill="1" applyBorder="1" applyAlignment="1" applyProtection="1">
      <alignment horizontal="left" vertical="center"/>
      <protection locked="0"/>
    </xf>
    <xf numFmtId="49" fontId="8" fillId="5" borderId="7" xfId="2" applyNumberFormat="1" applyFont="1" applyFill="1" applyBorder="1" applyAlignment="1" applyProtection="1">
      <alignment horizontal="left" vertical="center"/>
      <protection locked="0"/>
    </xf>
    <xf numFmtId="49" fontId="8" fillId="5" borderId="6" xfId="2" applyNumberFormat="1" applyFont="1" applyFill="1" applyBorder="1" applyAlignment="1" applyProtection="1">
      <alignment horizontal="left" vertical="center"/>
      <protection locked="0"/>
    </xf>
    <xf numFmtId="0" fontId="8" fillId="21" borderId="8" xfId="2" applyFont="1" applyFill="1" applyBorder="1" applyAlignment="1" applyProtection="1">
      <alignment vertical="center"/>
      <protection locked="0"/>
    </xf>
    <xf numFmtId="0" fontId="8" fillId="21" borderId="7" xfId="2" applyFont="1" applyFill="1" applyBorder="1" applyAlignment="1" applyProtection="1">
      <alignment vertical="center"/>
      <protection locked="0"/>
    </xf>
    <xf numFmtId="0" fontId="8" fillId="21" borderId="6" xfId="2" applyFont="1" applyFill="1" applyBorder="1" applyAlignment="1" applyProtection="1">
      <alignment vertical="center"/>
      <protection locked="0"/>
    </xf>
    <xf numFmtId="0" fontId="8" fillId="21" borderId="8" xfId="2" applyFont="1" applyFill="1" applyBorder="1" applyAlignment="1" applyProtection="1">
      <alignment vertical="center" wrapText="1"/>
      <protection locked="0"/>
    </xf>
    <xf numFmtId="0" fontId="8" fillId="21" borderId="0" xfId="2" applyFont="1" applyFill="1" applyAlignment="1">
      <alignment horizontal="center" vertical="center"/>
    </xf>
    <xf numFmtId="0" fontId="61" fillId="0" borderId="0" xfId="2" applyFont="1" applyAlignment="1">
      <alignment vertical="top" wrapText="1"/>
    </xf>
    <xf numFmtId="0" fontId="8" fillId="16" borderId="83" xfId="2" applyFont="1" applyFill="1" applyBorder="1" applyAlignment="1">
      <alignment vertical="center"/>
    </xf>
    <xf numFmtId="0" fontId="8" fillId="16" borderId="84" xfId="2" applyFont="1" applyFill="1" applyBorder="1" applyAlignment="1">
      <alignment vertical="center"/>
    </xf>
    <xf numFmtId="0" fontId="8" fillId="16" borderId="85" xfId="2" applyFont="1" applyFill="1" applyBorder="1" applyAlignment="1">
      <alignment vertical="center"/>
    </xf>
    <xf numFmtId="49" fontId="8" fillId="0" borderId="0" xfId="2" applyNumberFormat="1" applyFont="1" applyAlignment="1">
      <alignment vertical="center"/>
    </xf>
    <xf numFmtId="0" fontId="8" fillId="21" borderId="8" xfId="2" applyFont="1" applyFill="1" applyBorder="1" applyAlignment="1" applyProtection="1">
      <alignment horizontal="center" vertical="center"/>
      <protection locked="0"/>
    </xf>
    <xf numFmtId="0" fontId="8" fillId="21" borderId="7" xfId="2" applyFont="1" applyFill="1" applyBorder="1" applyAlignment="1" applyProtection="1">
      <alignment horizontal="center" vertical="center"/>
      <protection locked="0"/>
    </xf>
    <xf numFmtId="0" fontId="8" fillId="21" borderId="6" xfId="2" applyFont="1" applyFill="1" applyBorder="1" applyAlignment="1" applyProtection="1">
      <alignment horizontal="center" vertical="center"/>
      <protection locked="0"/>
    </xf>
    <xf numFmtId="0" fontId="42" fillId="21" borderId="0" xfId="2" applyFont="1" applyFill="1" applyAlignment="1">
      <alignment horizontal="center" vertical="center"/>
    </xf>
    <xf numFmtId="0" fontId="8" fillId="21" borderId="106" xfId="2" applyFont="1" applyFill="1" applyBorder="1" applyAlignment="1" applyProtection="1">
      <alignment vertical="center"/>
      <protection locked="0"/>
    </xf>
    <xf numFmtId="0" fontId="8" fillId="21" borderId="107" xfId="2" applyFont="1" applyFill="1" applyBorder="1" applyAlignment="1" applyProtection="1">
      <alignment vertical="center"/>
      <protection locked="0"/>
    </xf>
    <xf numFmtId="0" fontId="8" fillId="21" borderId="108" xfId="2" applyFont="1" applyFill="1" applyBorder="1" applyAlignment="1" applyProtection="1">
      <alignment vertical="center"/>
      <protection locked="0"/>
    </xf>
    <xf numFmtId="0" fontId="8" fillId="5" borderId="105" xfId="2" applyFont="1" applyFill="1" applyBorder="1" applyAlignment="1" applyProtection="1">
      <alignment vertical="center"/>
      <protection locked="0"/>
    </xf>
    <xf numFmtId="0" fontId="8" fillId="21" borderId="106" xfId="2" applyFont="1" applyFill="1" applyBorder="1" applyAlignment="1" applyProtection="1">
      <alignment horizontal="center" vertical="center"/>
      <protection locked="0"/>
    </xf>
    <xf numFmtId="0" fontId="8" fillId="21" borderId="107" xfId="2" applyFont="1" applyFill="1" applyBorder="1" applyAlignment="1" applyProtection="1">
      <alignment horizontal="center" vertical="center"/>
      <protection locked="0"/>
    </xf>
    <xf numFmtId="0" fontId="8" fillId="21" borderId="108" xfId="2" applyFont="1" applyFill="1" applyBorder="1" applyAlignment="1" applyProtection="1">
      <alignment horizontal="center" vertical="center"/>
      <protection locked="0"/>
    </xf>
    <xf numFmtId="0" fontId="8" fillId="21" borderId="106" xfId="2" applyFont="1" applyFill="1" applyBorder="1" applyAlignment="1" applyProtection="1">
      <alignment vertical="center" wrapText="1"/>
      <protection locked="0"/>
    </xf>
    <xf numFmtId="0" fontId="42" fillId="5" borderId="11" xfId="2" applyFont="1" applyFill="1" applyBorder="1" applyAlignment="1" applyProtection="1">
      <alignment horizontal="left" vertical="center" wrapText="1"/>
      <protection locked="0"/>
    </xf>
    <xf numFmtId="0" fontId="42" fillId="5" borderId="10" xfId="2" applyFont="1" applyFill="1" applyBorder="1" applyAlignment="1" applyProtection="1">
      <alignment horizontal="left" vertical="center" wrapText="1"/>
      <protection locked="0"/>
    </xf>
    <xf numFmtId="0" fontId="42" fillId="5" borderId="9" xfId="2" applyFont="1" applyFill="1" applyBorder="1" applyAlignment="1" applyProtection="1">
      <alignment horizontal="left" vertical="center" wrapText="1"/>
      <protection locked="0"/>
    </xf>
    <xf numFmtId="0" fontId="42" fillId="5" borderId="3" xfId="2" applyFont="1" applyFill="1" applyBorder="1" applyAlignment="1" applyProtection="1">
      <alignment horizontal="left" vertical="center" wrapText="1"/>
      <protection locked="0"/>
    </xf>
    <xf numFmtId="0" fontId="42" fillId="5" borderId="2" xfId="2" applyFont="1" applyFill="1" applyBorder="1" applyAlignment="1" applyProtection="1">
      <alignment horizontal="left" vertical="center" wrapText="1"/>
      <protection locked="0"/>
    </xf>
    <xf numFmtId="0" fontId="42" fillId="5" borderId="1" xfId="2" applyFont="1" applyFill="1" applyBorder="1" applyAlignment="1" applyProtection="1">
      <alignment horizontal="left" vertical="center" wrapText="1"/>
      <protection locked="0"/>
    </xf>
    <xf numFmtId="0" fontId="8" fillId="5" borderId="8" xfId="2" applyFont="1" applyFill="1" applyBorder="1" applyAlignment="1" applyProtection="1">
      <alignment horizontal="left" vertical="center"/>
      <protection locked="0"/>
    </xf>
    <xf numFmtId="0" fontId="8" fillId="5" borderId="7" xfId="2" applyFont="1" applyFill="1" applyBorder="1" applyAlignment="1" applyProtection="1">
      <alignment horizontal="left" vertical="center"/>
      <protection locked="0"/>
    </xf>
    <xf numFmtId="0" fontId="8" fillId="5" borderId="6" xfId="2" applyFont="1" applyFill="1" applyBorder="1" applyAlignment="1" applyProtection="1">
      <alignment horizontal="left" vertical="center"/>
      <protection locked="0"/>
    </xf>
    <xf numFmtId="0" fontId="42" fillId="5" borderId="7" xfId="2" applyFont="1" applyFill="1" applyBorder="1" applyAlignment="1" applyProtection="1">
      <alignment vertical="center"/>
      <protection locked="0"/>
    </xf>
    <xf numFmtId="0" fontId="42" fillId="5" borderId="6" xfId="2" applyFont="1" applyFill="1" applyBorder="1" applyAlignment="1" applyProtection="1">
      <alignment vertical="center"/>
      <protection locked="0"/>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0" xfId="2" applyFont="1" applyAlignment="1">
      <alignment horizontal="center" vertical="center"/>
    </xf>
    <xf numFmtId="193" fontId="8" fillId="5" borderId="70" xfId="2" applyNumberFormat="1" applyFont="1" applyFill="1" applyBorder="1" applyAlignment="1" applyProtection="1">
      <alignment horizontal="center" vertical="center"/>
      <protection locked="0"/>
    </xf>
    <xf numFmtId="193" fontId="8" fillId="5" borderId="71" xfId="2" applyNumberFormat="1" applyFont="1" applyFill="1" applyBorder="1" applyAlignment="1" applyProtection="1">
      <alignment horizontal="center" vertical="center"/>
      <protection locked="0"/>
    </xf>
    <xf numFmtId="193" fontId="8" fillId="5" borderId="72" xfId="2" applyNumberFormat="1" applyFont="1" applyFill="1" applyBorder="1" applyAlignment="1" applyProtection="1">
      <alignment horizontal="center" vertical="center"/>
      <protection locked="0"/>
    </xf>
    <xf numFmtId="0" fontId="8" fillId="6" borderId="0" xfId="2" applyFont="1" applyFill="1" applyAlignment="1">
      <alignment vertical="center"/>
    </xf>
    <xf numFmtId="0" fontId="8" fillId="21" borderId="2" xfId="2" applyFont="1" applyFill="1" applyBorder="1" applyAlignment="1">
      <alignment horizontal="center" vertical="center"/>
    </xf>
    <xf numFmtId="49" fontId="8" fillId="5" borderId="0" xfId="2" applyNumberFormat="1" applyFont="1" applyFill="1" applyAlignment="1">
      <alignment horizontal="center" vertical="center" shrinkToFit="1"/>
    </xf>
    <xf numFmtId="0" fontId="8" fillId="5" borderId="0" xfId="2" applyFont="1" applyFill="1" applyAlignment="1">
      <alignment vertical="center" wrapText="1"/>
    </xf>
    <xf numFmtId="0" fontId="42" fillId="0" borderId="0" xfId="2" applyFont="1" applyAlignment="1">
      <alignment vertical="center" wrapText="1"/>
    </xf>
    <xf numFmtId="0" fontId="8" fillId="5" borderId="5" xfId="2" applyFont="1" applyFill="1" applyBorder="1" applyAlignment="1" applyProtection="1">
      <alignment vertical="center" wrapText="1"/>
      <protection locked="0"/>
    </xf>
    <xf numFmtId="0" fontId="8" fillId="5" borderId="0" xfId="2" applyFont="1" applyFill="1" applyAlignment="1" applyProtection="1">
      <alignment vertical="center" wrapText="1"/>
      <protection locked="0"/>
    </xf>
    <xf numFmtId="0" fontId="8" fillId="5" borderId="4" xfId="2" applyFont="1" applyFill="1" applyBorder="1" applyAlignment="1" applyProtection="1">
      <alignment vertical="center" wrapText="1"/>
      <protection locked="0"/>
    </xf>
    <xf numFmtId="0" fontId="42" fillId="16" borderId="180" xfId="2" applyFont="1" applyFill="1" applyBorder="1" applyAlignment="1">
      <alignment horizontal="center" vertical="center"/>
    </xf>
    <xf numFmtId="0" fontId="42" fillId="16" borderId="181" xfId="2" applyFont="1" applyFill="1" applyBorder="1" applyAlignment="1">
      <alignment horizontal="center" vertical="center"/>
    </xf>
    <xf numFmtId="0" fontId="42" fillId="16" borderId="182" xfId="2" applyFont="1" applyFill="1" applyBorder="1" applyAlignment="1">
      <alignment horizontal="center" vertical="center"/>
    </xf>
    <xf numFmtId="49" fontId="8" fillId="16" borderId="79" xfId="2" applyNumberFormat="1" applyFont="1" applyFill="1" applyBorder="1" applyAlignment="1">
      <alignment vertical="center"/>
    </xf>
    <xf numFmtId="49" fontId="8" fillId="16" borderId="80" xfId="2" applyNumberFormat="1" applyFont="1" applyFill="1" applyBorder="1" applyAlignment="1">
      <alignment vertical="center"/>
    </xf>
    <xf numFmtId="49" fontId="8" fillId="16" borderId="81" xfId="2" applyNumberFormat="1" applyFont="1" applyFill="1" applyBorder="1" applyAlignment="1">
      <alignment vertical="center"/>
    </xf>
    <xf numFmtId="0" fontId="8" fillId="21" borderId="106" xfId="2" applyFont="1" applyFill="1" applyBorder="1" applyAlignment="1">
      <alignment horizontal="center" vertical="center"/>
    </xf>
    <xf numFmtId="0" fontId="8" fillId="21" borderId="107" xfId="2" applyFont="1" applyFill="1" applyBorder="1" applyAlignment="1">
      <alignment horizontal="center" vertical="center"/>
    </xf>
    <xf numFmtId="0" fontId="8" fillId="21" borderId="108" xfId="2" applyFont="1" applyFill="1" applyBorder="1" applyAlignment="1">
      <alignment horizontal="center" vertical="center"/>
    </xf>
    <xf numFmtId="49" fontId="8" fillId="16" borderId="83" xfId="2" applyNumberFormat="1" applyFont="1" applyFill="1" applyBorder="1" applyAlignment="1">
      <alignment vertical="center"/>
    </xf>
    <xf numFmtId="49" fontId="8" fillId="16" borderId="84" xfId="2" applyNumberFormat="1" applyFont="1" applyFill="1" applyBorder="1" applyAlignment="1">
      <alignment vertical="center"/>
    </xf>
    <xf numFmtId="49" fontId="8" fillId="16" borderId="85" xfId="2" applyNumberFormat="1" applyFont="1" applyFill="1" applyBorder="1" applyAlignment="1">
      <alignment vertical="center"/>
    </xf>
    <xf numFmtId="0" fontId="8" fillId="16" borderId="118" xfId="2" applyFont="1" applyFill="1" applyBorder="1" applyAlignment="1">
      <alignment vertical="center"/>
    </xf>
    <xf numFmtId="0" fontId="8" fillId="16" borderId="78" xfId="2" applyFont="1" applyFill="1" applyBorder="1" applyAlignment="1">
      <alignment vertical="center"/>
    </xf>
    <xf numFmtId="0" fontId="8" fillId="16" borderId="119" xfId="2" applyFont="1" applyFill="1" applyBorder="1" applyAlignment="1">
      <alignment vertical="center"/>
    </xf>
    <xf numFmtId="180" fontId="8" fillId="5" borderId="8" xfId="2" applyNumberFormat="1" applyFont="1" applyFill="1" applyBorder="1" applyAlignment="1" applyProtection="1">
      <alignment horizontal="right" vertical="center"/>
      <protection locked="0"/>
    </xf>
    <xf numFmtId="180" fontId="8" fillId="5" borderId="7" xfId="2" applyNumberFormat="1" applyFont="1" applyFill="1" applyBorder="1" applyAlignment="1" applyProtection="1">
      <alignment horizontal="right" vertical="center"/>
      <protection locked="0"/>
    </xf>
    <xf numFmtId="180" fontId="8" fillId="5" borderId="6" xfId="2" applyNumberFormat="1" applyFont="1" applyFill="1" applyBorder="1" applyAlignment="1" applyProtection="1">
      <alignment horizontal="right" vertical="center"/>
      <protection locked="0"/>
    </xf>
    <xf numFmtId="0" fontId="8" fillId="0" borderId="0" xfId="2" applyFont="1" applyAlignment="1" applyProtection="1">
      <alignment horizontal="right" vertical="center"/>
      <protection locked="0"/>
    </xf>
    <xf numFmtId="0" fontId="61" fillId="0" borderId="0" xfId="2" applyFont="1" applyAlignment="1">
      <alignment horizontal="left" vertical="top" wrapText="1"/>
    </xf>
    <xf numFmtId="0" fontId="92" fillId="0" borderId="0" xfId="2" applyFont="1" applyAlignment="1">
      <alignment horizontal="left" vertical="top" wrapText="1"/>
    </xf>
    <xf numFmtId="0" fontId="8" fillId="5" borderId="8" xfId="1" applyFont="1" applyFill="1" applyBorder="1" applyProtection="1">
      <alignment vertical="center"/>
      <protection locked="0"/>
    </xf>
    <xf numFmtId="0" fontId="8" fillId="5" borderId="7" xfId="1" applyFont="1" applyFill="1" applyBorder="1" applyProtection="1">
      <alignment vertical="center"/>
      <protection locked="0"/>
    </xf>
    <xf numFmtId="0" fontId="8" fillId="5" borderId="6" xfId="1" applyFont="1" applyFill="1" applyBorder="1" applyProtection="1">
      <alignment vertical="center"/>
      <protection locked="0"/>
    </xf>
    <xf numFmtId="0" fontId="8" fillId="5" borderId="8" xfId="2" applyFont="1" applyFill="1" applyBorder="1" applyAlignment="1" applyProtection="1">
      <alignment horizontal="right" vertical="center"/>
      <protection locked="0"/>
    </xf>
    <xf numFmtId="0" fontId="8" fillId="5" borderId="7" xfId="2" applyFont="1" applyFill="1" applyBorder="1" applyAlignment="1" applyProtection="1">
      <alignment horizontal="right" vertical="center"/>
      <protection locked="0"/>
    </xf>
    <xf numFmtId="0" fontId="8" fillId="5" borderId="6" xfId="2" applyFont="1" applyFill="1" applyBorder="1" applyAlignment="1" applyProtection="1">
      <alignment horizontal="right" vertical="center"/>
      <protection locked="0"/>
    </xf>
    <xf numFmtId="49" fontId="8" fillId="0" borderId="2" xfId="4" applyFont="1" applyBorder="1" applyAlignment="1">
      <alignment horizontal="center" vertical="center"/>
    </xf>
    <xf numFmtId="0" fontId="8" fillId="0" borderId="7" xfId="2" applyFont="1" applyBorder="1" applyAlignment="1" applyProtection="1">
      <alignment horizontal="center" vertical="center"/>
      <protection locked="0"/>
    </xf>
    <xf numFmtId="0" fontId="8" fillId="0" borderId="6" xfId="2" applyFont="1" applyBorder="1" applyAlignment="1" applyProtection="1">
      <alignment horizontal="center" vertical="center"/>
      <protection locked="0"/>
    </xf>
    <xf numFmtId="178" fontId="73" fillId="6" borderId="106" xfId="2" applyNumberFormat="1" applyFont="1" applyFill="1" applyBorder="1" applyAlignment="1">
      <alignment vertical="center"/>
    </xf>
    <xf numFmtId="178" fontId="73" fillId="6" borderId="107" xfId="2" applyNumberFormat="1" applyFont="1" applyFill="1" applyBorder="1" applyAlignment="1">
      <alignment vertical="center"/>
    </xf>
    <xf numFmtId="178" fontId="73" fillId="6" borderId="108" xfId="2" applyNumberFormat="1" applyFont="1" applyFill="1" applyBorder="1" applyAlignment="1">
      <alignment vertical="center"/>
    </xf>
    <xf numFmtId="0" fontId="62" fillId="0" borderId="0" xfId="2" applyFont="1" applyAlignment="1">
      <alignment vertical="center" wrapText="1"/>
    </xf>
    <xf numFmtId="0" fontId="3" fillId="4" borderId="12" xfId="3" applyFill="1" applyBorder="1" applyAlignment="1" applyProtection="1">
      <alignment horizontal="center" vertical="center" wrapText="1"/>
      <protection locked="0"/>
    </xf>
    <xf numFmtId="0" fontId="3" fillId="4" borderId="12" xfId="3" applyFill="1" applyBorder="1" applyAlignment="1" applyProtection="1">
      <alignment horizontal="center" vertical="center"/>
      <protection locked="0"/>
    </xf>
    <xf numFmtId="0" fontId="37" fillId="16" borderId="79" xfId="0" applyFont="1" applyFill="1" applyBorder="1" applyAlignment="1">
      <alignment horizontal="center" vertical="center"/>
    </xf>
    <xf numFmtId="0" fontId="37" fillId="16" borderId="80" xfId="0" applyFont="1" applyFill="1" applyBorder="1" applyAlignment="1">
      <alignment horizontal="center" vertical="center"/>
    </xf>
    <xf numFmtId="0" fontId="37" fillId="16" borderId="81" xfId="0" applyFont="1" applyFill="1" applyBorder="1" applyAlignment="1">
      <alignment horizontal="center" vertical="center"/>
    </xf>
    <xf numFmtId="0" fontId="22" fillId="5" borderId="8" xfId="2" applyFont="1" applyFill="1" applyBorder="1" applyAlignment="1" applyProtection="1">
      <alignment horizontal="center" vertical="center"/>
      <protection locked="0"/>
    </xf>
    <xf numFmtId="0" fontId="22" fillId="5" borderId="7" xfId="2" applyFont="1" applyFill="1" applyBorder="1" applyAlignment="1" applyProtection="1">
      <alignment horizontal="center" vertical="center"/>
      <protection locked="0"/>
    </xf>
    <xf numFmtId="0" fontId="22" fillId="5" borderId="6" xfId="2" applyFont="1" applyFill="1" applyBorder="1" applyAlignment="1" applyProtection="1">
      <alignment horizontal="center" vertical="center"/>
      <protection locked="0"/>
    </xf>
    <xf numFmtId="184" fontId="22" fillId="5" borderId="8" xfId="2" applyNumberFormat="1" applyFont="1" applyFill="1" applyBorder="1" applyAlignment="1" applyProtection="1">
      <alignment horizontal="center" vertical="center"/>
      <protection locked="0"/>
    </xf>
    <xf numFmtId="184" fontId="22" fillId="5" borderId="7" xfId="2" applyNumberFormat="1" applyFont="1" applyFill="1" applyBorder="1" applyAlignment="1" applyProtection="1">
      <alignment horizontal="center" vertical="center"/>
      <protection locked="0"/>
    </xf>
    <xf numFmtId="184" fontId="22" fillId="5" borderId="6" xfId="2" applyNumberFormat="1" applyFont="1" applyFill="1" applyBorder="1" applyAlignment="1" applyProtection="1">
      <alignment horizontal="center" vertical="center"/>
      <protection locked="0"/>
    </xf>
    <xf numFmtId="49" fontId="37" fillId="16" borderId="79" xfId="0" applyNumberFormat="1" applyFont="1" applyFill="1" applyBorder="1" applyAlignment="1">
      <alignment horizontal="center" vertical="center"/>
    </xf>
    <xf numFmtId="49" fontId="37" fillId="16" borderId="80" xfId="0" applyNumberFormat="1" applyFont="1" applyFill="1" applyBorder="1" applyAlignment="1">
      <alignment horizontal="center" vertical="center"/>
    </xf>
    <xf numFmtId="49" fontId="37" fillId="16" borderId="81" xfId="0" applyNumberFormat="1" applyFont="1" applyFill="1" applyBorder="1" applyAlignment="1">
      <alignment horizontal="center" vertical="center"/>
    </xf>
    <xf numFmtId="0" fontId="22" fillId="5" borderId="10" xfId="2" applyFont="1" applyFill="1" applyBorder="1" applyAlignment="1" applyProtection="1">
      <alignment horizontal="center" vertical="center"/>
      <protection locked="0"/>
    </xf>
    <xf numFmtId="0" fontId="22" fillId="5" borderId="9" xfId="2" applyFont="1" applyFill="1" applyBorder="1" applyAlignment="1" applyProtection="1">
      <alignment horizontal="center" vertical="center"/>
      <protection locked="0"/>
    </xf>
    <xf numFmtId="0" fontId="37" fillId="16" borderId="83" xfId="0" applyFont="1" applyFill="1" applyBorder="1">
      <alignment vertical="center"/>
    </xf>
    <xf numFmtId="0" fontId="37" fillId="16" borderId="84" xfId="0" applyFont="1" applyFill="1" applyBorder="1">
      <alignment vertical="center"/>
    </xf>
    <xf numFmtId="0" fontId="37" fillId="16" borderId="85" xfId="0" applyFont="1" applyFill="1" applyBorder="1">
      <alignment vertical="center"/>
    </xf>
    <xf numFmtId="0" fontId="33" fillId="14" borderId="82" xfId="3" applyFont="1" applyFill="1" applyBorder="1" applyAlignment="1" applyProtection="1">
      <alignment horizontal="center" vertical="center"/>
    </xf>
    <xf numFmtId="189" fontId="109" fillId="0" borderId="0" xfId="12" applyNumberFormat="1" applyFont="1" applyAlignment="1" applyProtection="1">
      <alignment horizontal="center" vertical="center"/>
    </xf>
    <xf numFmtId="185" fontId="109" fillId="0" borderId="0" xfId="2" applyNumberFormat="1" applyFont="1" applyAlignment="1">
      <alignment horizontal="center" vertical="center"/>
    </xf>
    <xf numFmtId="0" fontId="109" fillId="0" borderId="87" xfId="2" applyFont="1" applyBorder="1" applyAlignment="1">
      <alignment horizontal="right" vertical="center"/>
    </xf>
    <xf numFmtId="0" fontId="109" fillId="0" borderId="22" xfId="2" applyFont="1" applyBorder="1" applyAlignment="1">
      <alignment horizontal="left" vertical="center" wrapText="1"/>
    </xf>
    <xf numFmtId="0" fontId="105" fillId="0" borderId="21" xfId="2" applyFont="1" applyBorder="1" applyAlignment="1">
      <alignment vertical="center" wrapText="1"/>
    </xf>
    <xf numFmtId="189" fontId="109" fillId="0" borderId="0" xfId="2" applyNumberFormat="1" applyFont="1" applyAlignment="1">
      <alignment horizontal="center" vertical="center"/>
    </xf>
    <xf numFmtId="185" fontId="105" fillId="0" borderId="0" xfId="2" applyNumberFormat="1" applyFont="1" applyAlignment="1">
      <alignment horizontal="center" vertical="center"/>
    </xf>
    <xf numFmtId="187" fontId="109" fillId="0" borderId="0" xfId="2" applyNumberFormat="1" applyFont="1" applyAlignment="1">
      <alignment horizontal="right" vertical="center"/>
    </xf>
    <xf numFmtId="0" fontId="109" fillId="0" borderId="0" xfId="2" applyFont="1" applyAlignment="1">
      <alignment horizontal="center" vertical="center"/>
    </xf>
    <xf numFmtId="184" fontId="109" fillId="0" borderId="0" xfId="2" applyNumberFormat="1" applyFont="1" applyAlignment="1">
      <alignment horizontal="right" vertical="center"/>
    </xf>
    <xf numFmtId="187" fontId="109" fillId="0" borderId="21" xfId="2" applyNumberFormat="1" applyFont="1" applyBorder="1" applyAlignment="1">
      <alignment horizontal="right" vertical="center"/>
    </xf>
    <xf numFmtId="184" fontId="109" fillId="0" borderId="23" xfId="2" applyNumberFormat="1" applyFont="1" applyBorder="1" applyAlignment="1">
      <alignment horizontal="right" vertical="center"/>
    </xf>
    <xf numFmtId="0" fontId="109" fillId="0" borderId="23" xfId="2" applyFont="1" applyBorder="1" applyAlignment="1">
      <alignment horizontal="right" vertical="center"/>
    </xf>
    <xf numFmtId="179" fontId="109" fillId="0" borderId="23" xfId="2" applyNumberFormat="1" applyFont="1" applyBorder="1" applyAlignment="1">
      <alignment horizontal="right" vertical="center"/>
    </xf>
    <xf numFmtId="0" fontId="109" fillId="0" borderId="0" xfId="2" applyFont="1" applyAlignment="1">
      <alignment horizontal="left" vertical="top" wrapText="1"/>
    </xf>
    <xf numFmtId="0" fontId="109" fillId="0" borderId="21" xfId="2" applyFont="1" applyBorder="1" applyAlignment="1">
      <alignment horizontal="left" vertical="top" wrapText="1"/>
    </xf>
    <xf numFmtId="189" fontId="109" fillId="0" borderId="129" xfId="12" applyNumberFormat="1" applyFont="1" applyBorder="1" applyAlignment="1" applyProtection="1">
      <alignment horizontal="center" vertical="center"/>
    </xf>
    <xf numFmtId="185" fontId="109" fillId="0" borderId="23" xfId="2" applyNumberFormat="1" applyFont="1" applyBorder="1" applyAlignment="1">
      <alignment horizontal="center" vertical="center"/>
    </xf>
    <xf numFmtId="0" fontId="105" fillId="0" borderId="21" xfId="2" applyFont="1" applyBorder="1" applyAlignment="1">
      <alignment wrapText="1"/>
    </xf>
    <xf numFmtId="0" fontId="109" fillId="0" borderId="0" xfId="2" applyFont="1" applyAlignment="1" applyProtection="1">
      <alignment horizontal="right" vertical="center"/>
      <protection locked="0"/>
    </xf>
    <xf numFmtId="184" fontId="109" fillId="0" borderId="0" xfId="2" applyNumberFormat="1" applyFont="1" applyAlignment="1" applyProtection="1">
      <alignment horizontal="right" vertical="center"/>
      <protection locked="0"/>
    </xf>
    <xf numFmtId="179" fontId="109" fillId="0" borderId="0" xfId="2" applyNumberFormat="1" applyFont="1" applyAlignment="1">
      <alignment horizontal="right" vertical="center"/>
    </xf>
    <xf numFmtId="190" fontId="109" fillId="0" borderId="87" xfId="13" applyNumberFormat="1" applyFont="1" applyBorder="1" applyAlignment="1" applyProtection="1">
      <alignment horizontal="center" vertical="center"/>
      <protection locked="0"/>
    </xf>
    <xf numFmtId="0" fontId="112" fillId="0" borderId="0" xfId="0" applyFont="1" applyAlignment="1">
      <alignment horizontal="center" vertical="center"/>
    </xf>
    <xf numFmtId="0" fontId="109" fillId="0" borderId="87" xfId="2" applyFont="1" applyBorder="1" applyAlignment="1">
      <alignment horizontal="center" vertical="center"/>
    </xf>
    <xf numFmtId="185" fontId="109" fillId="0" borderId="21" xfId="2" applyNumberFormat="1" applyFont="1" applyBorder="1" applyAlignment="1">
      <alignment horizontal="left" vertical="top" wrapText="1"/>
    </xf>
    <xf numFmtId="187" fontId="109" fillId="0" borderId="0" xfId="2" applyNumberFormat="1" applyFont="1" applyAlignment="1">
      <alignment horizontal="center" vertical="center"/>
    </xf>
    <xf numFmtId="190" fontId="109" fillId="0" borderId="0" xfId="13" applyNumberFormat="1" applyFont="1" applyAlignment="1" applyProtection="1">
      <alignment horizontal="center" vertical="center"/>
    </xf>
    <xf numFmtId="185" fontId="109" fillId="0" borderId="0" xfId="2" applyNumberFormat="1" applyFont="1" applyAlignment="1">
      <alignment vertical="center" shrinkToFit="1"/>
    </xf>
    <xf numFmtId="189" fontId="105" fillId="0" borderId="0" xfId="2" applyNumberFormat="1" applyFont="1" applyAlignment="1">
      <alignment horizontal="center" vertical="center"/>
    </xf>
    <xf numFmtId="185" fontId="109" fillId="0" borderId="22" xfId="2" applyNumberFormat="1" applyFont="1" applyBorder="1" applyAlignment="1">
      <alignment horizontal="left" vertical="center" wrapText="1"/>
    </xf>
    <xf numFmtId="185" fontId="105" fillId="0" borderId="0" xfId="2" applyNumberFormat="1" applyFont="1" applyAlignment="1">
      <alignment vertical="center" shrinkToFit="1"/>
    </xf>
    <xf numFmtId="0" fontId="109" fillId="0" borderId="21" xfId="2" applyFont="1" applyBorder="1" applyAlignment="1">
      <alignment horizontal="center" vertical="center"/>
    </xf>
    <xf numFmtId="186" fontId="109" fillId="0" borderId="0" xfId="2" applyNumberFormat="1" applyFont="1" applyAlignment="1">
      <alignment horizontal="center" vertical="center"/>
    </xf>
    <xf numFmtId="0" fontId="109" fillId="0" borderId="88" xfId="2" applyFont="1" applyBorder="1" applyAlignment="1" applyProtection="1">
      <alignment vertical="center" wrapText="1"/>
      <protection locked="0"/>
    </xf>
    <xf numFmtId="0" fontId="109" fillId="0" borderId="21" xfId="2" applyFont="1" applyBorder="1" applyAlignment="1" applyProtection="1">
      <alignment vertical="center" wrapText="1"/>
      <protection locked="0"/>
    </xf>
    <xf numFmtId="0" fontId="124" fillId="0" borderId="0" xfId="2" applyFont="1" applyAlignment="1">
      <alignment horizontal="center" vertical="center"/>
    </xf>
    <xf numFmtId="0" fontId="105" fillId="0" borderId="0" xfId="2" applyFont="1" applyAlignment="1">
      <alignment horizontal="center" vertical="center"/>
    </xf>
    <xf numFmtId="0" fontId="108" fillId="0" borderId="27" xfId="2" applyFont="1" applyBorder="1" applyAlignment="1">
      <alignment horizontal="center" vertical="center"/>
    </xf>
    <xf numFmtId="0" fontId="108" fillId="0" borderId="0" xfId="2" applyFont="1" applyAlignment="1">
      <alignment horizontal="center" vertical="center"/>
    </xf>
    <xf numFmtId="0" fontId="108" fillId="0" borderId="26" xfId="2" applyFont="1" applyBorder="1" applyAlignment="1">
      <alignment horizontal="center" vertical="center"/>
    </xf>
    <xf numFmtId="0" fontId="108" fillId="0" borderId="25" xfId="2" applyFont="1" applyBorder="1" applyAlignment="1">
      <alignment horizontal="center" vertical="center"/>
    </xf>
    <xf numFmtId="0" fontId="108" fillId="0" borderId="21" xfId="2" applyFont="1" applyBorder="1" applyAlignment="1">
      <alignment horizontal="center" vertical="center"/>
    </xf>
    <xf numFmtId="0" fontId="108" fillId="0" borderId="24" xfId="2" applyFont="1" applyBorder="1" applyAlignment="1">
      <alignment horizontal="center" vertical="center"/>
    </xf>
    <xf numFmtId="0" fontId="109" fillId="0" borderId="21" xfId="2" applyFont="1" applyBorder="1" applyAlignment="1">
      <alignment vertical="center"/>
    </xf>
    <xf numFmtId="182" fontId="105" fillId="0" borderId="0" xfId="2" applyNumberFormat="1" applyFont="1" applyAlignment="1">
      <alignment horizontal="center" vertical="center"/>
    </xf>
    <xf numFmtId="185" fontId="109" fillId="0" borderId="0" xfId="2" applyNumberFormat="1" applyFont="1" applyAlignment="1">
      <alignment horizontal="left" vertical="center" shrinkToFit="1"/>
    </xf>
    <xf numFmtId="0" fontId="105" fillId="0" borderId="29" xfId="2" applyFont="1" applyBorder="1" applyAlignment="1">
      <alignment vertical="center" shrinkToFit="1"/>
    </xf>
    <xf numFmtId="0" fontId="105" fillId="0" borderId="22" xfId="2" applyFont="1" applyBorder="1" applyAlignment="1">
      <alignment vertical="center" shrinkToFit="1"/>
    </xf>
    <xf numFmtId="0" fontId="105" fillId="0" borderId="28" xfId="2" applyFont="1" applyBorder="1" applyAlignment="1">
      <alignment vertical="center" shrinkToFit="1"/>
    </xf>
    <xf numFmtId="0" fontId="105" fillId="0" borderId="31" xfId="2" applyFont="1" applyBorder="1" applyAlignment="1">
      <alignment horizontal="center" vertical="center"/>
    </xf>
    <xf numFmtId="0" fontId="105" fillId="0" borderId="23" xfId="2" applyFont="1" applyBorder="1" applyAlignment="1">
      <alignment horizontal="center" vertical="center"/>
    </xf>
    <xf numFmtId="0" fontId="105" fillId="0" borderId="30" xfId="2" applyFont="1" applyBorder="1" applyAlignment="1">
      <alignment horizontal="center" vertical="center"/>
    </xf>
    <xf numFmtId="185" fontId="109" fillId="0" borderId="0" xfId="2" applyNumberFormat="1" applyFont="1" applyAlignment="1">
      <alignment horizontal="left" vertical="center"/>
    </xf>
    <xf numFmtId="185" fontId="109" fillId="0" borderId="0" xfId="2" applyNumberFormat="1" applyFont="1" applyAlignment="1">
      <alignment horizontal="left" vertical="center" wrapText="1"/>
    </xf>
    <xf numFmtId="185" fontId="109" fillId="0" borderId="129" xfId="2" applyNumberFormat="1" applyFont="1" applyBorder="1" applyAlignment="1">
      <alignment horizontal="left" vertical="center" wrapText="1"/>
    </xf>
    <xf numFmtId="185" fontId="109" fillId="0" borderId="0" xfId="2" applyNumberFormat="1" applyFont="1" applyAlignment="1">
      <alignment vertical="center" wrapText="1"/>
    </xf>
    <xf numFmtId="0" fontId="105" fillId="0" borderId="0" xfId="2" applyFont="1" applyAlignment="1">
      <alignment horizontal="left" vertical="center" wrapText="1"/>
    </xf>
    <xf numFmtId="185" fontId="109" fillId="0" borderId="21" xfId="2" applyNumberFormat="1" applyFont="1" applyBorder="1" applyAlignment="1">
      <alignment horizontal="left" vertical="center" wrapText="1"/>
    </xf>
    <xf numFmtId="0" fontId="105" fillId="0" borderId="29" xfId="2" applyFont="1" applyBorder="1" applyAlignment="1">
      <alignment vertical="center" wrapText="1"/>
    </xf>
    <xf numFmtId="0" fontId="105" fillId="0" borderId="22" xfId="2" applyFont="1" applyBorder="1" applyAlignment="1">
      <alignment vertical="center" wrapText="1"/>
    </xf>
    <xf numFmtId="0" fontId="105" fillId="0" borderId="28" xfId="2" applyFont="1" applyBorder="1" applyAlignment="1">
      <alignment vertical="center" wrapText="1"/>
    </xf>
    <xf numFmtId="0" fontId="105" fillId="0" borderId="27" xfId="2" applyFont="1" applyBorder="1" applyAlignment="1">
      <alignment vertical="center" wrapText="1"/>
    </xf>
    <xf numFmtId="0" fontId="105" fillId="0" borderId="0" xfId="2" applyFont="1" applyAlignment="1">
      <alignment vertical="center" wrapText="1"/>
    </xf>
    <xf numFmtId="0" fontId="105" fillId="0" borderId="26" xfId="2" applyFont="1" applyBorder="1" applyAlignment="1">
      <alignment vertical="center" wrapText="1"/>
    </xf>
    <xf numFmtId="185" fontId="109" fillId="0" borderId="0" xfId="2" applyNumberFormat="1" applyFont="1" applyAlignment="1">
      <alignment vertical="center"/>
    </xf>
    <xf numFmtId="0" fontId="109" fillId="0" borderId="0" xfId="2" applyFont="1" applyAlignment="1">
      <alignment horizontal="left" vertical="center" wrapText="1"/>
    </xf>
    <xf numFmtId="0" fontId="105" fillId="0" borderId="0" xfId="2" applyFont="1"/>
    <xf numFmtId="0" fontId="105" fillId="0" borderId="21" xfId="2" applyFont="1" applyBorder="1"/>
    <xf numFmtId="0" fontId="109" fillId="0" borderId="21" xfId="2" applyFont="1" applyBorder="1" applyAlignment="1">
      <alignment horizontal="left" vertical="center" wrapText="1"/>
    </xf>
    <xf numFmtId="179" fontId="109" fillId="0" borderId="21" xfId="2" applyNumberFormat="1" applyFont="1" applyBorder="1" applyAlignment="1">
      <alignment vertical="center"/>
    </xf>
    <xf numFmtId="179" fontId="105" fillId="0" borderId="21" xfId="2" applyNumberFormat="1" applyFont="1" applyBorder="1" applyAlignment="1">
      <alignment vertical="center"/>
    </xf>
    <xf numFmtId="179" fontId="109" fillId="0" borderId="0" xfId="2" applyNumberFormat="1" applyFont="1" applyAlignment="1">
      <alignment vertical="center"/>
    </xf>
    <xf numFmtId="179" fontId="105" fillId="0" borderId="0" xfId="2" applyNumberFormat="1" applyFont="1" applyAlignment="1">
      <alignment vertical="center"/>
    </xf>
    <xf numFmtId="0" fontId="109" fillId="0" borderId="22" xfId="2" applyFont="1" applyBorder="1" applyAlignment="1">
      <alignment horizontal="center" vertical="center"/>
    </xf>
    <xf numFmtId="0" fontId="109" fillId="0" borderId="88" xfId="2" applyFont="1" applyBorder="1" applyAlignment="1">
      <alignment vertical="center" wrapText="1"/>
    </xf>
    <xf numFmtId="0" fontId="109" fillId="0" borderId="129" xfId="2" applyFont="1" applyBorder="1" applyAlignment="1">
      <alignment vertical="center" wrapText="1"/>
    </xf>
    <xf numFmtId="0" fontId="108" fillId="0" borderId="29" xfId="2" applyFont="1" applyBorder="1" applyAlignment="1">
      <alignment horizontal="center" vertical="center"/>
    </xf>
    <xf numFmtId="0" fontId="108" fillId="0" borderId="22" xfId="2" applyFont="1" applyBorder="1" applyAlignment="1">
      <alignment horizontal="center" vertical="center"/>
    </xf>
    <xf numFmtId="0" fontId="108" fillId="0" borderId="28" xfId="2" applyFont="1" applyBorder="1" applyAlignment="1">
      <alignment horizontal="center" vertical="center"/>
    </xf>
    <xf numFmtId="183" fontId="109" fillId="0" borderId="0" xfId="2" applyNumberFormat="1" applyFont="1" applyAlignment="1">
      <alignment horizontal="center" vertical="center"/>
    </xf>
    <xf numFmtId="183" fontId="109" fillId="0" borderId="21" xfId="2" applyNumberFormat="1" applyFont="1" applyBorder="1" applyAlignment="1">
      <alignment horizontal="center" vertical="center"/>
    </xf>
    <xf numFmtId="189" fontId="109" fillId="0" borderId="0" xfId="13" applyNumberFormat="1" applyFont="1" applyAlignment="1" applyProtection="1">
      <alignment horizontal="center" vertical="center"/>
    </xf>
    <xf numFmtId="0" fontId="109" fillId="0" borderId="0" xfId="2" applyFont="1" applyAlignment="1">
      <alignment horizontal="left" vertical="center"/>
    </xf>
    <xf numFmtId="184" fontId="109" fillId="0" borderId="0" xfId="2" applyNumberFormat="1" applyFont="1" applyAlignment="1">
      <alignment horizontal="center" vertical="center"/>
    </xf>
    <xf numFmtId="185" fontId="109" fillId="0" borderId="22" xfId="2" applyNumberFormat="1" applyFont="1" applyBorder="1" applyAlignment="1">
      <alignment horizontal="center" vertical="center"/>
    </xf>
    <xf numFmtId="185" fontId="109" fillId="0" borderId="22" xfId="2" applyNumberFormat="1" applyFont="1" applyBorder="1" applyAlignment="1">
      <alignment horizontal="left" vertical="center"/>
    </xf>
    <xf numFmtId="0" fontId="109" fillId="0" borderId="23" xfId="2" applyFont="1" applyBorder="1" applyAlignment="1">
      <alignment horizontal="center" vertical="center"/>
    </xf>
    <xf numFmtId="189" fontId="109" fillId="0" borderId="129" xfId="2" applyNumberFormat="1" applyFont="1" applyBorder="1" applyAlignment="1">
      <alignment horizontal="center" vertical="center"/>
    </xf>
    <xf numFmtId="0" fontId="109" fillId="0" borderId="22" xfId="2" applyFont="1" applyBorder="1" applyAlignment="1">
      <alignment vertical="center" wrapText="1"/>
    </xf>
    <xf numFmtId="0" fontId="105" fillId="0" borderId="22" xfId="2" applyFont="1" applyBorder="1"/>
    <xf numFmtId="0" fontId="109" fillId="0" borderId="21" xfId="2" applyFont="1" applyBorder="1" applyAlignment="1">
      <alignment vertical="center" wrapText="1"/>
    </xf>
    <xf numFmtId="184" fontId="109" fillId="0" borderId="21" xfId="2" applyNumberFormat="1" applyFont="1" applyBorder="1" applyAlignment="1">
      <alignment horizontal="center" vertical="center"/>
    </xf>
    <xf numFmtId="0" fontId="105" fillId="0" borderId="0" xfId="2" applyFont="1" applyAlignment="1">
      <alignment horizontal="center" vertical="top" wrapText="1"/>
    </xf>
    <xf numFmtId="0" fontId="105" fillId="0" borderId="0" xfId="2" applyFont="1" applyAlignment="1">
      <alignment horizontal="distributed" vertical="center" justifyLastLine="1"/>
    </xf>
    <xf numFmtId="185" fontId="109" fillId="0" borderId="0" xfId="2" applyNumberFormat="1" applyFont="1" applyAlignment="1">
      <alignment horizontal="center" vertical="center" shrinkToFit="1"/>
    </xf>
    <xf numFmtId="185" fontId="109" fillId="0" borderId="129" xfId="2" applyNumberFormat="1" applyFont="1" applyBorder="1" applyAlignment="1">
      <alignment horizontal="center" vertical="center" shrinkToFit="1"/>
    </xf>
    <xf numFmtId="185" fontId="109" fillId="0" borderId="129" xfId="2" applyNumberFormat="1" applyFont="1" applyBorder="1" applyAlignment="1">
      <alignment horizontal="center" vertical="center"/>
    </xf>
    <xf numFmtId="180" fontId="109" fillId="0" borderId="23" xfId="2" applyNumberFormat="1" applyFont="1" applyBorder="1" applyAlignment="1">
      <alignment horizontal="right" vertical="center"/>
    </xf>
    <xf numFmtId="177" fontId="109" fillId="0" borderId="0" xfId="2" applyNumberFormat="1" applyFont="1" applyAlignment="1">
      <alignment horizontal="right" vertical="center"/>
    </xf>
    <xf numFmtId="177" fontId="109" fillId="0" borderId="21" xfId="2" applyNumberFormat="1" applyFont="1" applyBorder="1" applyAlignment="1">
      <alignment horizontal="right" vertical="center"/>
    </xf>
    <xf numFmtId="185" fontId="109" fillId="0" borderId="23" xfId="2" applyNumberFormat="1" applyFont="1" applyBorder="1" applyAlignment="1">
      <alignment vertical="center" wrapText="1"/>
    </xf>
    <xf numFmtId="187" fontId="109" fillId="0" borderId="129" xfId="2" applyNumberFormat="1" applyFont="1" applyBorder="1" applyAlignment="1">
      <alignment horizontal="center" vertical="center"/>
    </xf>
    <xf numFmtId="180" fontId="109" fillId="0" borderId="0" xfId="2" applyNumberFormat="1" applyFont="1" applyAlignment="1">
      <alignment horizontal="right" vertical="center"/>
    </xf>
    <xf numFmtId="187" fontId="109" fillId="0" borderId="21" xfId="2" applyNumberFormat="1" applyFont="1" applyBorder="1" applyAlignment="1">
      <alignment horizontal="center" vertical="center"/>
    </xf>
    <xf numFmtId="0" fontId="109" fillId="0" borderId="23" xfId="2" applyFont="1" applyBorder="1" applyAlignment="1">
      <alignment vertical="center" wrapText="1"/>
    </xf>
    <xf numFmtId="177" fontId="109" fillId="0" borderId="87" xfId="2" applyNumberFormat="1" applyFont="1" applyBorder="1" applyAlignment="1" applyProtection="1">
      <alignment horizontal="right" vertical="center"/>
      <protection locked="0"/>
    </xf>
    <xf numFmtId="0" fontId="112" fillId="0" borderId="87" xfId="0" applyFont="1" applyBorder="1" applyAlignment="1">
      <alignment horizontal="center" vertical="center"/>
    </xf>
    <xf numFmtId="0" fontId="119" fillId="18" borderId="82" xfId="3" applyFont="1" applyFill="1" applyBorder="1" applyAlignment="1" applyProtection="1">
      <alignment horizontal="center" vertical="center"/>
    </xf>
    <xf numFmtId="0" fontId="120" fillId="18" borderId="82" xfId="3" applyFont="1" applyFill="1" applyBorder="1" applyAlignment="1" applyProtection="1">
      <alignment horizontal="center" vertical="center"/>
    </xf>
    <xf numFmtId="49" fontId="112" fillId="0" borderId="0" xfId="0" applyNumberFormat="1" applyFont="1" applyAlignment="1">
      <alignment horizontal="center" vertical="center"/>
    </xf>
    <xf numFmtId="187" fontId="109" fillId="0" borderId="87" xfId="2" applyNumberFormat="1" applyFont="1" applyBorder="1" applyAlignment="1" applyProtection="1">
      <alignment horizontal="right" vertical="center"/>
      <protection locked="0"/>
    </xf>
    <xf numFmtId="180" fontId="109" fillId="0" borderId="0" xfId="2" applyNumberFormat="1" applyFont="1" applyAlignment="1" applyProtection="1">
      <alignment horizontal="right" vertical="center"/>
      <protection locked="0"/>
    </xf>
    <xf numFmtId="0" fontId="106" fillId="4" borderId="12" xfId="3" applyFont="1" applyFill="1" applyBorder="1" applyAlignment="1" applyProtection="1">
      <alignment horizontal="center" vertical="center"/>
      <protection locked="0"/>
    </xf>
    <xf numFmtId="0" fontId="109" fillId="0" borderId="0" xfId="8" applyFont="1" applyProtection="1">
      <alignment vertical="center"/>
      <protection locked="0"/>
    </xf>
    <xf numFmtId="0" fontId="109" fillId="0" borderId="88" xfId="2" applyFont="1" applyBorder="1" applyAlignment="1">
      <alignment horizontal="left" vertical="center"/>
    </xf>
    <xf numFmtId="49" fontId="109" fillId="0" borderId="88" xfId="2" applyNumberFormat="1" applyFont="1" applyBorder="1" applyAlignment="1">
      <alignment vertical="center" wrapText="1"/>
    </xf>
    <xf numFmtId="49" fontId="109" fillId="0" borderId="0" xfId="2" applyNumberFormat="1" applyFont="1" applyAlignment="1">
      <alignment vertical="center" wrapText="1"/>
    </xf>
    <xf numFmtId="49" fontId="109" fillId="0" borderId="129" xfId="2" applyNumberFormat="1" applyFont="1" applyBorder="1" applyAlignment="1">
      <alignment vertical="center" wrapText="1"/>
    </xf>
    <xf numFmtId="49" fontId="105" fillId="0" borderId="21" xfId="2" applyNumberFormat="1" applyFont="1" applyBorder="1" applyAlignment="1">
      <alignment horizontal="distributed" vertical="center"/>
    </xf>
    <xf numFmtId="0" fontId="105" fillId="0" borderId="0" xfId="2" applyFont="1" applyAlignment="1" applyProtection="1">
      <alignment vertical="center" wrapText="1"/>
      <protection locked="0"/>
    </xf>
    <xf numFmtId="0" fontId="105" fillId="0" borderId="21" xfId="2" applyFont="1" applyBorder="1" applyAlignment="1" applyProtection="1">
      <alignment vertical="center" wrapText="1"/>
      <protection locked="0"/>
    </xf>
    <xf numFmtId="0" fontId="109" fillId="0" borderId="0" xfId="2" applyFont="1" applyAlignment="1">
      <alignment vertical="center" wrapText="1"/>
    </xf>
    <xf numFmtId="0" fontId="106" fillId="4" borderId="12" xfId="3" applyFont="1" applyFill="1" applyBorder="1" applyAlignment="1" applyProtection="1">
      <alignment vertical="center"/>
      <protection locked="0"/>
    </xf>
    <xf numFmtId="0" fontId="105" fillId="0" borderId="12" xfId="2" applyFont="1" applyBorder="1"/>
    <xf numFmtId="0" fontId="105" fillId="0" borderId="35" xfId="2" applyFont="1" applyBorder="1" applyAlignment="1">
      <alignment horizontal="center" vertical="center" textRotation="255"/>
    </xf>
    <xf numFmtId="0" fontId="105" fillId="0" borderId="34" xfId="2" applyFont="1" applyBorder="1" applyAlignment="1">
      <alignment horizontal="center" vertical="center" textRotation="255"/>
    </xf>
    <xf numFmtId="0" fontId="105" fillId="0" borderId="33" xfId="2" applyFont="1" applyBorder="1"/>
    <xf numFmtId="0" fontId="105" fillId="0" borderId="29" xfId="2" applyFont="1" applyBorder="1" applyAlignment="1">
      <alignment horizontal="center" vertical="center"/>
    </xf>
    <xf numFmtId="0" fontId="105" fillId="0" borderId="28" xfId="2" applyFont="1" applyBorder="1"/>
    <xf numFmtId="0" fontId="105" fillId="0" borderId="25" xfId="2" applyFont="1" applyBorder="1"/>
    <xf numFmtId="0" fontId="105" fillId="0" borderId="24" xfId="2" applyFont="1" applyBorder="1"/>
    <xf numFmtId="0" fontId="109" fillId="0" borderId="23" xfId="2" applyFont="1" applyBorder="1" applyAlignment="1">
      <alignment horizontal="left" vertical="center" wrapText="1"/>
    </xf>
    <xf numFmtId="0" fontId="108" fillId="0" borderId="0" xfId="2" applyFont="1" applyAlignment="1">
      <alignment horizontal="justify" vertical="top" wrapText="1"/>
    </xf>
    <xf numFmtId="0" fontId="108" fillId="0" borderId="26" xfId="2" applyFont="1" applyBorder="1" applyAlignment="1">
      <alignment horizontal="justify" vertical="top" wrapText="1"/>
    </xf>
    <xf numFmtId="0" fontId="109" fillId="0" borderId="0" xfId="2" applyFont="1" applyAlignment="1">
      <alignment vertical="top" wrapText="1"/>
    </xf>
    <xf numFmtId="0" fontId="109" fillId="0" borderId="21" xfId="2" applyFont="1" applyBorder="1" applyAlignment="1">
      <alignment vertical="top" wrapText="1"/>
    </xf>
    <xf numFmtId="0" fontId="109" fillId="0" borderId="0" xfId="7" applyFont="1" applyProtection="1">
      <alignment vertical="center"/>
      <protection locked="0"/>
    </xf>
    <xf numFmtId="189" fontId="134" fillId="0" borderId="161" xfId="17" applyNumberFormat="1" applyFont="1" applyBorder="1" applyAlignment="1" applyProtection="1">
      <alignment horizontal="right" vertical="center" shrinkToFit="1"/>
      <protection locked="0"/>
    </xf>
    <xf numFmtId="0" fontId="134" fillId="0" borderId="162" xfId="17" applyFont="1" applyBorder="1" applyAlignment="1" applyProtection="1">
      <alignment vertical="center" wrapText="1" shrinkToFit="1"/>
      <protection locked="0"/>
    </xf>
    <xf numFmtId="0" fontId="134" fillId="0" borderId="161" xfId="17" applyFont="1" applyBorder="1" applyAlignment="1" applyProtection="1">
      <alignment vertical="center" wrapText="1" shrinkToFit="1"/>
      <protection locked="0"/>
    </xf>
    <xf numFmtId="0" fontId="134" fillId="0" borderId="160" xfId="17" applyFont="1" applyBorder="1" applyAlignment="1" applyProtection="1">
      <alignment vertical="center" wrapText="1" shrinkToFit="1"/>
      <protection locked="0"/>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162" xfId="17" applyFont="1" applyBorder="1" applyAlignment="1">
      <alignment horizontal="left" vertical="center"/>
    </xf>
    <xf numFmtId="0" fontId="134" fillId="0" borderId="161" xfId="17" applyFont="1" applyBorder="1" applyAlignment="1">
      <alignment horizontal="left" vertical="center"/>
    </xf>
    <xf numFmtId="0" fontId="134" fillId="0" borderId="160" xfId="17" applyFont="1" applyBorder="1" applyAlignment="1">
      <alignment horizontal="left" vertical="center"/>
    </xf>
    <xf numFmtId="0" fontId="134" fillId="0" borderId="162" xfId="17" applyFont="1" applyBorder="1" applyAlignment="1" applyProtection="1">
      <alignment horizontal="center" vertical="center" shrinkToFit="1"/>
      <protection locked="0"/>
    </xf>
    <xf numFmtId="0" fontId="134" fillId="0" borderId="161" xfId="17" applyFont="1" applyBorder="1" applyAlignment="1" applyProtection="1">
      <alignment horizontal="center" vertical="center" shrinkToFit="1"/>
      <protection locked="0"/>
    </xf>
    <xf numFmtId="0" fontId="134" fillId="0" borderId="160" xfId="17" applyFont="1" applyBorder="1" applyAlignment="1" applyProtection="1">
      <alignment horizontal="center" vertical="center" shrinkToFit="1"/>
      <protection locked="0"/>
    </xf>
    <xf numFmtId="0" fontId="134" fillId="0" borderId="168" xfId="17" applyFont="1" applyBorder="1" applyAlignment="1">
      <alignment horizontal="left" vertical="center"/>
    </xf>
    <xf numFmtId="189" fontId="134" fillId="0" borderId="162" xfId="17" applyNumberFormat="1" applyFont="1" applyBorder="1" applyAlignment="1" applyProtection="1">
      <alignment horizontal="left" vertical="center" shrinkToFit="1"/>
      <protection locked="0"/>
    </xf>
    <xf numFmtId="189" fontId="134" fillId="0" borderId="161" xfId="17" applyNumberFormat="1" applyFont="1" applyBorder="1" applyAlignment="1" applyProtection="1">
      <alignment horizontal="left" vertical="center" shrinkToFit="1"/>
      <protection locked="0"/>
    </xf>
    <xf numFmtId="189" fontId="134" fillId="0" borderId="160" xfId="17" applyNumberFormat="1" applyFont="1" applyBorder="1" applyAlignment="1" applyProtection="1">
      <alignment horizontal="left" vertical="center" shrinkToFit="1"/>
      <protection locked="0"/>
    </xf>
    <xf numFmtId="0" fontId="134" fillId="0" borderId="167" xfId="17" applyFont="1" applyBorder="1" applyAlignment="1">
      <alignment horizontal="left" vertical="center" wrapText="1"/>
    </xf>
    <xf numFmtId="0" fontId="134" fillId="0" borderId="165" xfId="17" applyFont="1" applyBorder="1" applyAlignment="1">
      <alignment horizontal="left" vertical="center" wrapText="1"/>
    </xf>
    <xf numFmtId="0" fontId="134" fillId="0" borderId="0" xfId="17" applyFont="1" applyAlignment="1">
      <alignment horizontal="center" vertical="center"/>
    </xf>
    <xf numFmtId="0" fontId="134" fillId="0" borderId="158" xfId="17" applyFont="1" applyBorder="1" applyAlignment="1" applyProtection="1">
      <alignment horizontal="center" vertical="center" wrapText="1"/>
      <protection locked="0"/>
    </xf>
    <xf numFmtId="0" fontId="134" fillId="0" borderId="129" xfId="17" applyFont="1" applyBorder="1" applyAlignment="1" applyProtection="1">
      <alignment horizontal="center" vertical="center" wrapText="1"/>
      <protection locked="0"/>
    </xf>
    <xf numFmtId="0" fontId="134" fillId="0" borderId="157" xfId="17" applyFont="1" applyBorder="1" applyAlignment="1" applyProtection="1">
      <alignment horizontal="center" vertical="center" wrapText="1"/>
      <protection locked="0"/>
    </xf>
    <xf numFmtId="0" fontId="134" fillId="0" borderId="162" xfId="17" applyFont="1" applyBorder="1" applyAlignment="1">
      <alignment horizontal="center"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2" xfId="17" applyFont="1" applyBorder="1" applyAlignment="1" applyProtection="1">
      <alignment horizontal="center" vertical="center" wrapText="1"/>
      <protection locked="0"/>
    </xf>
    <xf numFmtId="0" fontId="134" fillId="0" borderId="161" xfId="17" applyFont="1" applyBorder="1" applyAlignment="1" applyProtection="1">
      <alignment horizontal="center" vertical="center" wrapText="1"/>
      <protection locked="0"/>
    </xf>
    <xf numFmtId="0" fontId="134" fillId="0" borderId="160" xfId="17" applyFont="1" applyBorder="1" applyAlignment="1" applyProtection="1">
      <alignment horizontal="center" vertical="center" wrapText="1"/>
      <protection locked="0"/>
    </xf>
    <xf numFmtId="193" fontId="134" fillId="0" borderId="162" xfId="17" applyNumberFormat="1" applyFont="1" applyBorder="1" applyAlignment="1" applyProtection="1">
      <alignment horizontal="center" vertical="center" shrinkToFit="1"/>
      <protection locked="0"/>
    </xf>
    <xf numFmtId="193" fontId="134" fillId="0" borderId="161" xfId="17" applyNumberFormat="1" applyFont="1" applyBorder="1" applyAlignment="1" applyProtection="1">
      <alignment horizontal="center" vertical="center" shrinkToFit="1"/>
      <protection locked="0"/>
    </xf>
    <xf numFmtId="193" fontId="134" fillId="0" borderId="160"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wrapText="1"/>
    </xf>
    <xf numFmtId="0" fontId="134" fillId="0" borderId="161" xfId="17" applyFont="1" applyBorder="1" applyAlignment="1">
      <alignment horizontal="left" vertical="center" shrinkToFit="1"/>
    </xf>
    <xf numFmtId="0" fontId="134" fillId="0" borderId="174" xfId="17" applyFont="1" applyBorder="1" applyAlignment="1">
      <alignment horizontal="left" vertical="center"/>
    </xf>
    <xf numFmtId="0" fontId="134" fillId="0" borderId="0" xfId="17" applyFont="1" applyAlignment="1">
      <alignment horizontal="left" vertical="center"/>
    </xf>
    <xf numFmtId="0" fontId="134" fillId="0" borderId="164" xfId="17" applyFont="1" applyBorder="1" applyAlignment="1">
      <alignment horizontal="left" vertical="center"/>
    </xf>
    <xf numFmtId="0" fontId="134" fillId="0" borderId="88" xfId="17" applyFont="1" applyBorder="1" applyAlignment="1">
      <alignment horizontal="left" vertical="center"/>
    </xf>
    <xf numFmtId="0" fontId="134" fillId="0" borderId="158" xfId="17" applyFont="1" applyBorder="1" applyAlignment="1">
      <alignment horizontal="left" vertical="center"/>
    </xf>
    <xf numFmtId="0" fontId="134" fillId="0" borderId="129" xfId="17" applyFont="1" applyBorder="1" applyAlignment="1">
      <alignment horizontal="lef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shrinkToFit="1"/>
    </xf>
    <xf numFmtId="0" fontId="134" fillId="0" borderId="164" xfId="17" applyFont="1" applyBorder="1" applyAlignment="1">
      <alignment horizontal="left" vertical="center" wrapText="1"/>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71" xfId="17" applyFont="1" applyBorder="1" applyAlignment="1">
      <alignment horizontal="center" vertical="center"/>
    </xf>
    <xf numFmtId="0" fontId="134" fillId="0" borderId="158" xfId="17" applyFont="1" applyBorder="1" applyAlignment="1">
      <alignment horizontal="center" vertical="center"/>
    </xf>
    <xf numFmtId="0" fontId="134" fillId="0" borderId="129" xfId="17" applyFont="1" applyBorder="1" applyAlignment="1">
      <alignment horizontal="center" vertical="center"/>
    </xf>
    <xf numFmtId="0" fontId="134" fillId="0" borderId="170" xfId="17" applyFont="1" applyBorder="1" applyAlignment="1">
      <alignment horizontal="center" vertical="center"/>
    </xf>
    <xf numFmtId="0" fontId="134" fillId="0" borderId="164" xfId="17" applyFont="1" applyBorder="1" applyAlignment="1">
      <alignment horizontal="left" vertical="center" wrapText="1" shrinkToFit="1"/>
    </xf>
    <xf numFmtId="0" fontId="134" fillId="0" borderId="88" xfId="17" applyFont="1" applyBorder="1" applyAlignment="1">
      <alignment horizontal="left" vertical="center" shrinkToFit="1"/>
    </xf>
    <xf numFmtId="0" fontId="134" fillId="0" borderId="174" xfId="17" applyFont="1" applyBorder="1" applyAlignment="1">
      <alignment horizontal="left" vertical="center" shrinkToFit="1"/>
    </xf>
    <xf numFmtId="0" fontId="134" fillId="0" borderId="0" xfId="17" applyFont="1" applyAlignment="1">
      <alignment horizontal="left" vertical="center" shrinkToFit="1"/>
    </xf>
    <xf numFmtId="0" fontId="134" fillId="0" borderId="162" xfId="17" applyFont="1" applyBorder="1" applyAlignment="1">
      <alignment horizontal="center" vertical="center" wrapText="1"/>
    </xf>
    <xf numFmtId="0" fontId="134" fillId="0" borderId="161" xfId="17" applyFont="1" applyBorder="1" applyAlignment="1">
      <alignment horizontal="center" vertical="center" wrapText="1"/>
    </xf>
    <xf numFmtId="0" fontId="134" fillId="0" borderId="167" xfId="17" applyFont="1" applyBorder="1" applyAlignment="1">
      <alignment horizontal="center" vertical="center" wrapText="1"/>
    </xf>
    <xf numFmtId="0" fontId="134" fillId="0" borderId="165" xfId="17" applyFont="1" applyBorder="1" applyAlignment="1">
      <alignment horizontal="center" vertical="center" wrapText="1"/>
    </xf>
    <xf numFmtId="0" fontId="134" fillId="0" borderId="160" xfId="17" applyFont="1" applyBorder="1" applyAlignment="1">
      <alignment horizontal="center" vertical="center" wrapText="1"/>
    </xf>
    <xf numFmtId="194" fontId="134" fillId="0" borderId="161" xfId="17" applyNumberFormat="1" applyFont="1" applyBorder="1" applyAlignment="1" applyProtection="1">
      <alignment horizontal="center" vertical="center" shrinkToFit="1"/>
      <protection locked="0"/>
    </xf>
    <xf numFmtId="0" fontId="134" fillId="0" borderId="163" xfId="17" applyFont="1" applyBorder="1" applyAlignment="1">
      <alignment horizontal="left" vertical="center"/>
    </xf>
    <xf numFmtId="0" fontId="134" fillId="0" borderId="164" xfId="17" applyFont="1" applyBorder="1" applyAlignment="1">
      <alignment horizontal="left" vertical="center" shrinkToFit="1"/>
    </xf>
    <xf numFmtId="0" fontId="134" fillId="0" borderId="163" xfId="17" applyFont="1" applyBorder="1" applyAlignment="1">
      <alignment horizontal="left" vertical="center" shrinkToFit="1"/>
    </xf>
    <xf numFmtId="0" fontId="134" fillId="0" borderId="158" xfId="17" applyFont="1" applyBorder="1" applyAlignment="1">
      <alignment horizontal="left" vertical="center" shrinkToFit="1"/>
    </xf>
    <xf numFmtId="0" fontId="134" fillId="0" borderId="129" xfId="17" applyFont="1" applyBorder="1" applyAlignment="1">
      <alignment horizontal="left" vertical="center" shrinkToFit="1"/>
    </xf>
    <xf numFmtId="0" fontId="134" fillId="0" borderId="157" xfId="17" applyFont="1" applyBorder="1" applyAlignment="1">
      <alignment horizontal="left" vertical="center" shrinkToFit="1"/>
    </xf>
    <xf numFmtId="0" fontId="134" fillId="0" borderId="88" xfId="17" applyFont="1" applyBorder="1" applyAlignment="1">
      <alignment horizontal="left" vertical="center" wrapText="1"/>
    </xf>
    <xf numFmtId="0" fontId="134" fillId="0" borderId="163" xfId="17" applyFont="1" applyBorder="1" applyAlignment="1">
      <alignment horizontal="left" vertical="center" wrapText="1"/>
    </xf>
    <xf numFmtId="0" fontId="134" fillId="0" borderId="174"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158" xfId="17" applyFont="1" applyBorder="1" applyAlignment="1">
      <alignment horizontal="left" vertical="center" wrapText="1"/>
    </xf>
    <xf numFmtId="0" fontId="134" fillId="0" borderId="129" xfId="17" applyFont="1" applyBorder="1" applyAlignment="1">
      <alignment horizontal="left" vertical="center" wrapText="1"/>
    </xf>
    <xf numFmtId="0" fontId="134" fillId="0" borderId="157" xfId="17" applyFont="1" applyBorder="1" applyAlignment="1">
      <alignment horizontal="left" vertical="center" wrapText="1"/>
    </xf>
    <xf numFmtId="194" fontId="134" fillId="0" borderId="129" xfId="17" applyNumberFormat="1" applyFont="1" applyBorder="1" applyAlignment="1" applyProtection="1">
      <alignment horizontal="center" vertical="center" shrinkToFit="1"/>
      <protection locked="0"/>
    </xf>
    <xf numFmtId="194" fontId="134" fillId="0" borderId="0" xfId="17" applyNumberFormat="1" applyFont="1" applyAlignment="1" applyProtection="1">
      <alignment horizontal="center" vertical="center" shrinkToFit="1"/>
      <protection locked="0"/>
    </xf>
    <xf numFmtId="189" fontId="134" fillId="0" borderId="161" xfId="17" applyNumberFormat="1" applyFont="1" applyBorder="1" applyAlignment="1" applyProtection="1">
      <alignment horizontal="center" vertical="center" shrinkToFit="1"/>
      <protection locked="0"/>
    </xf>
    <xf numFmtId="189" fontId="134" fillId="0" borderId="162" xfId="17" applyNumberFormat="1" applyFont="1" applyBorder="1" applyAlignment="1" applyProtection="1">
      <alignment horizontal="center" vertical="center" shrinkToFit="1"/>
      <protection locked="0"/>
    </xf>
    <xf numFmtId="189" fontId="134" fillId="0" borderId="160" xfId="17" applyNumberFormat="1" applyFont="1" applyBorder="1" applyAlignment="1" applyProtection="1">
      <alignment horizontal="center" vertical="center" shrinkToFit="1"/>
      <protection locked="0"/>
    </xf>
    <xf numFmtId="189" fontId="134" fillId="0" borderId="167" xfId="17" applyNumberFormat="1" applyFont="1" applyBorder="1" applyAlignment="1" applyProtection="1">
      <alignment horizontal="center" vertical="center" shrinkToFit="1"/>
      <protection locked="0"/>
    </xf>
    <xf numFmtId="0" fontId="134" fillId="0" borderId="165" xfId="17" applyFont="1" applyBorder="1" applyAlignment="1">
      <alignment horizontal="center" vertical="center"/>
    </xf>
    <xf numFmtId="0" fontId="134" fillId="0" borderId="167" xfId="17" applyFont="1" applyBorder="1" applyAlignment="1">
      <alignment horizontal="left" vertical="center"/>
    </xf>
    <xf numFmtId="194" fontId="134" fillId="0" borderId="88"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shrinkToFit="1"/>
    </xf>
    <xf numFmtId="0" fontId="134" fillId="0" borderId="27" xfId="17" applyFont="1" applyBorder="1" applyAlignment="1">
      <alignment horizontal="center" vertical="center"/>
    </xf>
    <xf numFmtId="176" fontId="134" fillId="0" borderId="161" xfId="17" applyNumberFormat="1" applyFont="1" applyBorder="1" applyAlignment="1" applyProtection="1">
      <alignment horizontal="center" vertical="center"/>
      <protection locked="0"/>
    </xf>
    <xf numFmtId="187" fontId="134" fillId="0" borderId="162" xfId="17" applyNumberFormat="1" applyFont="1" applyBorder="1" applyAlignment="1" applyProtection="1">
      <alignment horizontal="center" vertical="center" shrinkToFit="1"/>
      <protection locked="0"/>
    </xf>
    <xf numFmtId="187" fontId="134" fillId="0" borderId="161" xfId="17" applyNumberFormat="1" applyFont="1" applyBorder="1" applyAlignment="1" applyProtection="1">
      <alignment horizontal="center" vertical="center" shrinkToFit="1"/>
      <protection locked="0"/>
    </xf>
    <xf numFmtId="0" fontId="134" fillId="0" borderId="0" xfId="17" applyFont="1" applyAlignment="1" applyProtection="1">
      <alignment horizontal="center" vertical="center" wrapText="1"/>
      <protection locked="0"/>
    </xf>
    <xf numFmtId="0" fontId="134" fillId="0" borderId="157" xfId="17" applyFont="1" applyBorder="1" applyAlignment="1">
      <alignment horizontal="left" vertical="center"/>
    </xf>
    <xf numFmtId="0" fontId="134" fillId="0" borderId="0" xfId="17" applyFont="1" applyAlignment="1" applyProtection="1">
      <alignment horizontal="center" vertical="center" shrinkToFit="1"/>
      <protection locked="0"/>
    </xf>
    <xf numFmtId="0" fontId="133" fillId="0" borderId="0" xfId="17" applyFont="1" applyAlignment="1">
      <alignment horizontal="center" vertical="center"/>
    </xf>
    <xf numFmtId="0" fontId="146" fillId="0" borderId="0" xfId="17" applyFont="1" applyAlignment="1">
      <alignment horizontal="center" vertical="center"/>
    </xf>
    <xf numFmtId="0" fontId="133" fillId="0" borderId="0" xfId="17" applyFont="1" applyAlignment="1" applyProtection="1">
      <alignment horizontal="center" vertical="center" shrinkToFit="1"/>
      <protection locked="0"/>
    </xf>
    <xf numFmtId="0" fontId="133" fillId="0" borderId="178" xfId="17" applyFont="1" applyBorder="1" applyAlignment="1" applyProtection="1">
      <alignment horizontal="center" vertical="center" shrinkToFit="1"/>
      <protection locked="0"/>
    </xf>
    <xf numFmtId="0" fontId="133" fillId="0" borderId="0" xfId="17" applyFont="1" applyAlignment="1" applyProtection="1">
      <alignment horizontal="center" vertical="center"/>
      <protection locked="0"/>
    </xf>
    <xf numFmtId="0" fontId="133" fillId="0" borderId="177" xfId="17" applyFont="1" applyBorder="1" applyAlignment="1" applyProtection="1">
      <alignment horizontal="center" vertical="center"/>
      <protection locked="0"/>
    </xf>
    <xf numFmtId="194" fontId="134" fillId="0" borderId="162" xfId="17" applyNumberFormat="1" applyFont="1" applyBorder="1" applyAlignment="1" applyProtection="1">
      <alignment horizontal="center" vertical="center" shrinkToFit="1"/>
      <protection locked="0"/>
    </xf>
    <xf numFmtId="176" fontId="134" fillId="0" borderId="162" xfId="17" applyNumberFormat="1" applyFont="1" applyBorder="1" applyAlignment="1" applyProtection="1">
      <alignment horizontal="center" vertical="center"/>
      <protection locked="0"/>
    </xf>
    <xf numFmtId="176" fontId="134" fillId="0" borderId="160" xfId="17" applyNumberFormat="1" applyFont="1" applyBorder="1" applyAlignment="1" applyProtection="1">
      <alignment horizontal="center" vertical="center"/>
      <protection locked="0"/>
    </xf>
    <xf numFmtId="0" fontId="134" fillId="0" borderId="168" xfId="17" applyFont="1" applyBorder="1" applyAlignment="1">
      <alignment horizontal="left" vertical="center" wrapText="1"/>
    </xf>
    <xf numFmtId="0" fontId="134" fillId="0" borderId="166" xfId="17" applyFont="1" applyBorder="1" applyAlignment="1">
      <alignment horizontal="center" vertical="center"/>
    </xf>
    <xf numFmtId="0" fontId="134" fillId="0" borderId="169" xfId="17" applyFont="1" applyBorder="1" applyAlignment="1">
      <alignment horizontal="center" vertical="center"/>
    </xf>
    <xf numFmtId="0" fontId="134" fillId="0" borderId="163" xfId="17" applyFont="1" applyBorder="1" applyAlignment="1">
      <alignment horizontal="center" vertical="center"/>
    </xf>
    <xf numFmtId="0" fontId="134" fillId="0" borderId="157" xfId="17" applyFont="1" applyBorder="1" applyAlignment="1">
      <alignment horizontal="center" vertical="center"/>
    </xf>
    <xf numFmtId="0" fontId="133" fillId="0" borderId="174" xfId="17" applyFont="1" applyBorder="1" applyAlignment="1">
      <alignment horizontal="left" vertical="center"/>
    </xf>
    <xf numFmtId="0" fontId="133" fillId="0" borderId="0" xfId="17" applyFont="1" applyAlignment="1">
      <alignment horizontal="left" vertical="center"/>
    </xf>
    <xf numFmtId="0" fontId="136" fillId="0" borderId="0" xfId="17" applyFont="1" applyAlignment="1">
      <alignment horizontal="center" vertical="center" wrapText="1"/>
    </xf>
    <xf numFmtId="0" fontId="133" fillId="0" borderId="168" xfId="17" applyFont="1" applyBorder="1" applyAlignment="1">
      <alignment horizontal="left" vertical="center"/>
    </xf>
    <xf numFmtId="194" fontId="133" fillId="0" borderId="0" xfId="17" applyNumberFormat="1" applyFont="1" applyAlignment="1" applyProtection="1">
      <alignment horizontal="center" vertical="center" shrinkToFit="1"/>
      <protection locked="0"/>
    </xf>
    <xf numFmtId="187" fontId="133" fillId="0" borderId="0" xfId="17" applyNumberFormat="1" applyFont="1" applyAlignment="1" applyProtection="1">
      <alignment horizontal="center" vertical="center" shrinkToFit="1"/>
      <protection locked="0"/>
    </xf>
    <xf numFmtId="0" fontId="133" fillId="0" borderId="164" xfId="17" applyFont="1" applyBorder="1" applyAlignment="1">
      <alignment vertical="center" wrapText="1"/>
    </xf>
    <xf numFmtId="0" fontId="133" fillId="0" borderId="88" xfId="17" applyFont="1" applyBorder="1" applyAlignment="1">
      <alignment vertical="center" wrapText="1"/>
    </xf>
    <xf numFmtId="0" fontId="133" fillId="0" borderId="163" xfId="17" applyFont="1" applyBorder="1" applyAlignment="1">
      <alignment vertical="center" wrapText="1"/>
    </xf>
    <xf numFmtId="0" fontId="133" fillId="0" borderId="174" xfId="17" applyFont="1" applyBorder="1" applyAlignment="1">
      <alignment vertical="center" wrapText="1"/>
    </xf>
    <xf numFmtId="0" fontId="133" fillId="0" borderId="0" xfId="17" applyFont="1" applyAlignment="1">
      <alignment vertical="center" wrapText="1"/>
    </xf>
    <xf numFmtId="0" fontId="133" fillId="0" borderId="159" xfId="17" applyFont="1" applyBorder="1" applyAlignment="1">
      <alignment vertical="center" wrapText="1"/>
    </xf>
    <xf numFmtId="0" fontId="133" fillId="0" borderId="158" xfId="17" applyFont="1" applyBorder="1" applyAlignment="1">
      <alignment vertical="center" wrapText="1"/>
    </xf>
    <xf numFmtId="0" fontId="133" fillId="0" borderId="129" xfId="17" applyFont="1" applyBorder="1" applyAlignment="1">
      <alignment vertical="center" wrapText="1"/>
    </xf>
    <xf numFmtId="0" fontId="133" fillId="0" borderId="157" xfId="17" applyFont="1" applyBorder="1" applyAlignment="1">
      <alignment vertical="center" wrapText="1"/>
    </xf>
    <xf numFmtId="0" fontId="137" fillId="0" borderId="0" xfId="17" applyFont="1" applyAlignment="1">
      <alignment horizontal="center" vertical="center"/>
    </xf>
    <xf numFmtId="0" fontId="133" fillId="0" borderId="129" xfId="17" applyFont="1" applyBorder="1" applyAlignment="1">
      <alignment horizontal="left" vertical="center"/>
    </xf>
    <xf numFmtId="0" fontId="133" fillId="0" borderId="178" xfId="17" applyFont="1" applyBorder="1" applyAlignment="1" applyProtection="1">
      <alignment horizontal="center" vertical="center"/>
      <protection locked="0"/>
    </xf>
    <xf numFmtId="0" fontId="133" fillId="0" borderId="129" xfId="17" applyFont="1" applyBorder="1" applyAlignment="1">
      <alignment horizontal="center" vertical="center"/>
    </xf>
    <xf numFmtId="0" fontId="133" fillId="0" borderId="88" xfId="17" applyFont="1" applyBorder="1" applyAlignment="1" applyProtection="1">
      <alignment horizontal="center" vertical="center" shrinkToFit="1"/>
      <protection locked="0"/>
    </xf>
    <xf numFmtId="0" fontId="133" fillId="0" borderId="129" xfId="17" applyFont="1" applyBorder="1" applyAlignment="1" applyProtection="1">
      <alignment horizontal="center" vertical="center" shrinkToFit="1"/>
      <protection locked="0"/>
    </xf>
    <xf numFmtId="0" fontId="133" fillId="0" borderId="163" xfId="17" applyFont="1" applyBorder="1" applyAlignment="1" applyProtection="1">
      <alignment horizontal="center" vertical="center" shrinkToFit="1"/>
      <protection locked="0"/>
    </xf>
    <xf numFmtId="0" fontId="133" fillId="0" borderId="157" xfId="17" applyFont="1" applyBorder="1" applyAlignment="1" applyProtection="1">
      <alignment horizontal="center" vertical="center" shrinkToFit="1"/>
      <protection locked="0"/>
    </xf>
    <xf numFmtId="0" fontId="133" fillId="0" borderId="0" xfId="17" applyFont="1" applyAlignment="1" applyProtection="1">
      <alignment horizontal="left" vertical="center" wrapText="1" shrinkToFit="1"/>
      <protection locked="0"/>
    </xf>
    <xf numFmtId="0" fontId="133" fillId="0" borderId="168" xfId="17" applyFont="1" applyBorder="1">
      <alignment vertical="center"/>
    </xf>
    <xf numFmtId="0" fontId="133" fillId="0" borderId="164" xfId="17" applyFont="1" applyBorder="1" applyAlignment="1">
      <alignment horizontal="left" vertical="center"/>
    </xf>
    <xf numFmtId="0" fontId="133" fillId="0" borderId="88" xfId="17" applyFont="1" applyBorder="1" applyAlignment="1">
      <alignment horizontal="left" vertical="center"/>
    </xf>
    <xf numFmtId="0" fontId="133" fillId="0" borderId="163" xfId="17" applyFont="1" applyBorder="1" applyAlignment="1">
      <alignment horizontal="left" vertical="center"/>
    </xf>
    <xf numFmtId="0" fontId="133" fillId="0" borderId="158" xfId="17" applyFont="1" applyBorder="1" applyAlignment="1">
      <alignment horizontal="left" vertical="center"/>
    </xf>
    <xf numFmtId="0" fontId="133" fillId="0" borderId="157" xfId="17" applyFont="1" applyBorder="1" applyAlignment="1">
      <alignment horizontal="left" vertical="center"/>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63" xfId="17" applyFont="1" applyBorder="1" applyAlignment="1">
      <alignment horizontal="center" vertical="center"/>
    </xf>
    <xf numFmtId="0" fontId="133" fillId="0" borderId="158" xfId="17" applyFont="1" applyBorder="1" applyAlignment="1">
      <alignment horizontal="center" vertical="center"/>
    </xf>
    <xf numFmtId="0" fontId="133" fillId="0" borderId="157" xfId="17" applyFont="1" applyBorder="1" applyAlignment="1">
      <alignment horizontal="center" vertical="center"/>
    </xf>
    <xf numFmtId="0" fontId="134" fillId="0" borderId="88" xfId="17"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shrinkToFit="1"/>
      <protection locked="0"/>
    </xf>
    <xf numFmtId="0" fontId="134" fillId="0" borderId="163" xfId="17" applyFont="1" applyBorder="1" applyAlignment="1" applyProtection="1">
      <alignment horizontal="center" vertical="center" shrinkToFit="1"/>
      <protection locked="0"/>
    </xf>
    <xf numFmtId="0" fontId="134" fillId="0" borderId="157" xfId="17" applyFont="1" applyBorder="1" applyAlignment="1" applyProtection="1">
      <alignment horizontal="center" vertical="center" shrinkToFit="1"/>
      <protection locked="0"/>
    </xf>
    <xf numFmtId="0" fontId="139" fillId="0" borderId="0" xfId="2" applyFont="1" applyAlignment="1">
      <alignment vertical="distributed" wrapText="1"/>
    </xf>
    <xf numFmtId="185" fontId="105" fillId="0" borderId="21" xfId="2" applyNumberFormat="1" applyFont="1" applyBorder="1" applyAlignment="1">
      <alignment horizontal="center" vertical="center"/>
    </xf>
    <xf numFmtId="187" fontId="109" fillId="0" borderId="87" xfId="2" applyNumberFormat="1" applyFont="1" applyBorder="1" applyAlignment="1" applyProtection="1">
      <alignment horizontal="center" vertical="center"/>
      <protection locked="0"/>
    </xf>
    <xf numFmtId="0" fontId="109" fillId="0" borderId="88" xfId="2" applyFont="1" applyBorder="1" applyAlignment="1">
      <alignment horizontal="left" vertical="center" wrapText="1"/>
    </xf>
    <xf numFmtId="0" fontId="105" fillId="0" borderId="97" xfId="2" applyFont="1" applyBorder="1" applyAlignment="1">
      <alignment vertical="center" wrapText="1"/>
    </xf>
    <xf numFmtId="0" fontId="105" fillId="0" borderId="109" xfId="2" applyFont="1" applyBorder="1" applyAlignment="1">
      <alignment vertical="center" wrapText="1"/>
    </xf>
    <xf numFmtId="0" fontId="105" fillId="0" borderId="98" xfId="2" applyFont="1" applyBorder="1" applyAlignment="1">
      <alignment vertical="center" wrapText="1"/>
    </xf>
    <xf numFmtId="193" fontId="105" fillId="5" borderId="8" xfId="2" applyNumberFormat="1" applyFont="1" applyFill="1" applyBorder="1" applyAlignment="1" applyProtection="1">
      <alignment horizontal="center" vertical="center"/>
      <protection locked="0"/>
    </xf>
    <xf numFmtId="193" fontId="105" fillId="5" borderId="7" xfId="2" applyNumberFormat="1" applyFont="1" applyFill="1" applyBorder="1" applyAlignment="1" applyProtection="1">
      <alignment horizontal="center" vertical="center"/>
      <protection locked="0"/>
    </xf>
    <xf numFmtId="193" fontId="105" fillId="5" borderId="6" xfId="2" applyNumberFormat="1" applyFont="1" applyFill="1" applyBorder="1" applyAlignment="1" applyProtection="1">
      <alignment horizontal="center" vertical="center"/>
      <protection locked="0"/>
    </xf>
    <xf numFmtId="193" fontId="105" fillId="5" borderId="8" xfId="2" applyNumberFormat="1" applyFont="1" applyFill="1" applyBorder="1" applyAlignment="1" applyProtection="1">
      <alignment horizontal="left" vertical="center"/>
      <protection locked="0"/>
    </xf>
    <xf numFmtId="193" fontId="105" fillId="5" borderId="7" xfId="2" applyNumberFormat="1" applyFont="1" applyFill="1" applyBorder="1" applyAlignment="1" applyProtection="1">
      <alignment horizontal="left" vertical="center"/>
      <protection locked="0"/>
    </xf>
    <xf numFmtId="193" fontId="105" fillId="5" borderId="6" xfId="2" applyNumberFormat="1" applyFont="1" applyFill="1" applyBorder="1" applyAlignment="1" applyProtection="1">
      <alignment horizontal="left" vertical="center"/>
      <protection locked="0"/>
    </xf>
    <xf numFmtId="0" fontId="105" fillId="5" borderId="8" xfId="2" applyFont="1" applyFill="1" applyBorder="1" applyAlignment="1" applyProtection="1">
      <alignment horizontal="left" vertical="center"/>
      <protection locked="0"/>
    </xf>
    <xf numFmtId="0" fontId="105" fillId="5" borderId="7" xfId="2" applyFont="1" applyFill="1" applyBorder="1" applyAlignment="1" applyProtection="1">
      <alignment horizontal="left" vertical="center"/>
      <protection locked="0"/>
    </xf>
    <xf numFmtId="0" fontId="105" fillId="5" borderId="6" xfId="2" applyFont="1" applyFill="1" applyBorder="1" applyAlignment="1" applyProtection="1">
      <alignment horizontal="left" vertical="center"/>
      <protection locked="0"/>
    </xf>
    <xf numFmtId="185" fontId="105" fillId="0" borderId="0" xfId="2" applyNumberFormat="1" applyFont="1" applyAlignment="1">
      <alignment horizontal="left" vertical="center"/>
    </xf>
    <xf numFmtId="182" fontId="105" fillId="0" borderId="0" xfId="2" applyNumberFormat="1" applyFont="1" applyAlignment="1">
      <alignment horizontal="left" vertical="center"/>
    </xf>
    <xf numFmtId="0" fontId="105" fillId="5" borderId="8" xfId="2" applyFont="1" applyFill="1" applyBorder="1" applyAlignment="1" applyProtection="1">
      <alignment horizontal="left" vertical="top" wrapText="1"/>
      <protection locked="0"/>
    </xf>
    <xf numFmtId="0" fontId="105" fillId="5" borderId="7" xfId="2" applyFont="1" applyFill="1" applyBorder="1" applyAlignment="1" applyProtection="1">
      <alignment horizontal="left" vertical="top" wrapText="1"/>
      <protection locked="0"/>
    </xf>
    <xf numFmtId="0" fontId="105" fillId="5" borderId="6" xfId="2" applyFont="1" applyFill="1" applyBorder="1" applyAlignment="1" applyProtection="1">
      <alignment horizontal="left" vertical="top" wrapText="1"/>
      <protection locked="0"/>
    </xf>
    <xf numFmtId="185" fontId="105" fillId="0" borderId="0" xfId="2" applyNumberFormat="1" applyFont="1" applyAlignment="1">
      <alignment horizontal="left" vertical="top" wrapText="1"/>
    </xf>
    <xf numFmtId="185" fontId="105" fillId="0" borderId="21" xfId="2" applyNumberFormat="1" applyFont="1" applyBorder="1" applyAlignment="1">
      <alignment horizontal="left" vertical="top" wrapText="1"/>
    </xf>
    <xf numFmtId="182" fontId="105" fillId="0" borderId="23" xfId="2" applyNumberFormat="1" applyFont="1" applyBorder="1" applyAlignment="1">
      <alignment horizontal="center" vertical="center" shrinkToFit="1"/>
    </xf>
    <xf numFmtId="182" fontId="105" fillId="0" borderId="30" xfId="2" applyNumberFormat="1" applyFont="1" applyBorder="1" applyAlignment="1">
      <alignment horizontal="center" vertical="center" shrinkToFit="1"/>
    </xf>
    <xf numFmtId="185" fontId="109" fillId="0" borderId="37" xfId="2" applyNumberFormat="1" applyFont="1" applyBorder="1" applyAlignment="1">
      <alignment horizontal="left" vertical="center" wrapText="1"/>
    </xf>
    <xf numFmtId="0" fontId="105" fillId="0" borderId="29" xfId="2" applyFont="1" applyBorder="1" applyAlignment="1">
      <alignment horizontal="center" vertical="center" shrinkToFit="1"/>
    </xf>
    <xf numFmtId="0" fontId="105" fillId="0" borderId="22" xfId="2" applyFont="1" applyBorder="1" applyAlignment="1">
      <alignment horizontal="center" vertical="center" shrinkToFit="1"/>
    </xf>
    <xf numFmtId="0" fontId="105" fillId="0" borderId="28" xfId="2" applyFont="1" applyBorder="1" applyAlignment="1">
      <alignment horizontal="center" vertical="center" shrinkToFit="1"/>
    </xf>
    <xf numFmtId="0" fontId="105" fillId="0" borderId="27" xfId="2" applyFont="1" applyBorder="1" applyAlignment="1">
      <alignment horizontal="center" vertical="center" shrinkToFit="1"/>
    </xf>
    <xf numFmtId="0" fontId="105" fillId="0" borderId="0" xfId="2" applyFont="1" applyAlignment="1">
      <alignment horizontal="center" vertical="center" shrinkToFit="1"/>
    </xf>
    <xf numFmtId="0" fontId="105" fillId="0" borderId="26" xfId="2" applyFont="1" applyBorder="1" applyAlignment="1">
      <alignment horizontal="center" vertical="center" shrinkToFit="1"/>
    </xf>
    <xf numFmtId="0" fontId="105" fillId="0" borderId="25" xfId="2" applyFont="1" applyBorder="1" applyAlignment="1">
      <alignment horizontal="center" vertical="center" shrinkToFit="1"/>
    </xf>
    <xf numFmtId="0" fontId="105" fillId="0" borderId="21" xfId="2" applyFont="1" applyBorder="1" applyAlignment="1">
      <alignment horizontal="center" vertical="center" shrinkToFit="1"/>
    </xf>
    <xf numFmtId="0" fontId="105" fillId="0" borderId="24" xfId="2" applyFont="1" applyBorder="1" applyAlignment="1">
      <alignment horizontal="center" vertical="center" shrinkToFit="1"/>
    </xf>
    <xf numFmtId="0" fontId="105" fillId="0" borderId="168" xfId="2" applyFont="1" applyBorder="1" applyAlignment="1">
      <alignment horizontal="center" vertical="center"/>
    </xf>
    <xf numFmtId="0" fontId="105" fillId="0" borderId="0" xfId="2" applyFont="1" applyAlignment="1">
      <alignment horizontal="center"/>
    </xf>
    <xf numFmtId="185" fontId="109" fillId="0" borderId="21" xfId="2" applyNumberFormat="1" applyFont="1" applyBorder="1" applyAlignment="1">
      <alignment horizontal="left"/>
    </xf>
    <xf numFmtId="177" fontId="105" fillId="5" borderId="8" xfId="2" applyNumberFormat="1" applyFont="1" applyFill="1" applyBorder="1" applyAlignment="1" applyProtection="1">
      <alignment horizontal="left" vertical="center"/>
      <protection locked="0"/>
    </xf>
    <xf numFmtId="177" fontId="105" fillId="5" borderId="7" xfId="2" applyNumberFormat="1" applyFont="1" applyFill="1" applyBorder="1" applyAlignment="1" applyProtection="1">
      <alignment horizontal="left" vertical="center"/>
      <protection locked="0"/>
    </xf>
    <xf numFmtId="177" fontId="105" fillId="5" borderId="6" xfId="2" applyNumberFormat="1" applyFont="1" applyFill="1" applyBorder="1" applyAlignment="1" applyProtection="1">
      <alignment horizontal="left" vertical="center"/>
      <protection locked="0"/>
    </xf>
    <xf numFmtId="0" fontId="109" fillId="0" borderId="21" xfId="2" applyFont="1" applyBorder="1" applyAlignment="1">
      <alignment horizontal="right" vertical="center"/>
    </xf>
    <xf numFmtId="185" fontId="109" fillId="0" borderId="0" xfId="2" applyNumberFormat="1" applyFont="1" applyAlignment="1">
      <alignment horizontal="left"/>
    </xf>
    <xf numFmtId="182" fontId="109" fillId="0" borderId="21" xfId="2" applyNumberFormat="1" applyFont="1" applyBorder="1" applyAlignment="1">
      <alignment horizontal="center" vertical="center"/>
    </xf>
    <xf numFmtId="185" fontId="109" fillId="0" borderId="23" xfId="2" applyNumberFormat="1" applyFont="1" applyBorder="1" applyAlignment="1">
      <alignment horizontal="left" vertical="center"/>
    </xf>
    <xf numFmtId="185" fontId="109" fillId="0" borderId="21" xfId="2" applyNumberFormat="1" applyFont="1" applyBorder="1" applyAlignment="1">
      <alignment horizontal="center" vertical="center"/>
    </xf>
    <xf numFmtId="0" fontId="105" fillId="0" borderId="0" xfId="2" applyFont="1" applyAlignment="1">
      <alignment vertical="center"/>
    </xf>
    <xf numFmtId="0" fontId="108" fillId="0" borderId="25" xfId="2" applyFont="1" applyBorder="1" applyAlignment="1">
      <alignment horizontal="center" vertical="center" wrapText="1"/>
    </xf>
    <xf numFmtId="0" fontId="108" fillId="0" borderId="21" xfId="2" applyFont="1" applyBorder="1" applyAlignment="1">
      <alignment horizontal="center" vertical="center" wrapText="1"/>
    </xf>
    <xf numFmtId="0" fontId="108" fillId="0" borderId="24" xfId="2" applyFont="1" applyBorder="1" applyAlignment="1">
      <alignment horizontal="center" vertical="center" wrapText="1"/>
    </xf>
    <xf numFmtId="0" fontId="108" fillId="0" borderId="97" xfId="2" applyFont="1" applyBorder="1" applyAlignment="1">
      <alignment horizontal="center" vertical="center"/>
    </xf>
    <xf numFmtId="0" fontId="108" fillId="0" borderId="88" xfId="2" applyFont="1" applyBorder="1" applyAlignment="1">
      <alignment horizontal="center" vertical="center"/>
    </xf>
    <xf numFmtId="0" fontId="108" fillId="0" borderId="98" xfId="2" applyFont="1" applyBorder="1" applyAlignment="1">
      <alignment horizontal="center" vertical="center"/>
    </xf>
    <xf numFmtId="0" fontId="105" fillId="0" borderId="97" xfId="2" applyFont="1" applyBorder="1" applyAlignment="1">
      <alignment horizontal="center" vertical="center"/>
    </xf>
    <xf numFmtId="0" fontId="105" fillId="0" borderId="88" xfId="2" applyFont="1" applyBorder="1" applyAlignment="1">
      <alignment horizontal="center" vertical="center"/>
    </xf>
    <xf numFmtId="0" fontId="105" fillId="0" borderId="98" xfId="2" applyFont="1" applyBorder="1" applyAlignment="1">
      <alignment horizontal="center" vertical="center"/>
    </xf>
    <xf numFmtId="0" fontId="105" fillId="0" borderId="27" xfId="2" applyFont="1" applyBorder="1" applyAlignment="1">
      <alignment horizontal="center" vertical="center"/>
    </xf>
    <xf numFmtId="0" fontId="105" fillId="0" borderId="26" xfId="2" applyFont="1" applyBorder="1" applyAlignment="1">
      <alignment horizontal="center" vertical="center"/>
    </xf>
    <xf numFmtId="0" fontId="105" fillId="0" borderId="25" xfId="2" applyFont="1" applyBorder="1" applyAlignment="1">
      <alignment horizontal="center" vertical="center"/>
    </xf>
    <xf numFmtId="0" fontId="105" fillId="0" borderId="21" xfId="2" applyFont="1" applyBorder="1" applyAlignment="1">
      <alignment horizontal="center" vertical="center"/>
    </xf>
    <xf numFmtId="0" fontId="105" fillId="0" borderId="24" xfId="2" applyFont="1" applyBorder="1" applyAlignment="1">
      <alignment horizontal="center" vertical="center"/>
    </xf>
    <xf numFmtId="0" fontId="108" fillId="0" borderId="29" xfId="2" applyFont="1" applyBorder="1" applyAlignment="1">
      <alignment horizontal="center" vertical="center" wrapText="1"/>
    </xf>
    <xf numFmtId="0" fontId="108" fillId="0" borderId="22" xfId="2" applyFont="1" applyBorder="1" applyAlignment="1">
      <alignment horizontal="center" vertical="center" wrapText="1"/>
    </xf>
    <xf numFmtId="0" fontId="108" fillId="0" borderId="28" xfId="2" applyFont="1" applyBorder="1" applyAlignment="1">
      <alignment horizontal="center" vertical="center" wrapText="1"/>
    </xf>
    <xf numFmtId="0" fontId="108" fillId="0" borderId="27" xfId="2" applyFont="1" applyBorder="1" applyAlignment="1">
      <alignment horizontal="center" vertical="center" wrapText="1"/>
    </xf>
    <xf numFmtId="0" fontId="108" fillId="0" borderId="0" xfId="2" applyFont="1" applyAlignment="1">
      <alignment horizontal="center" vertical="center" wrapText="1"/>
    </xf>
    <xf numFmtId="0" fontId="108" fillId="0" borderId="26" xfId="2" applyFont="1" applyBorder="1" applyAlignment="1">
      <alignment horizontal="center" vertical="center" wrapText="1"/>
    </xf>
    <xf numFmtId="0" fontId="105" fillId="5" borderId="11" xfId="2" applyFont="1" applyFill="1" applyBorder="1" applyAlignment="1" applyProtection="1">
      <alignment horizontal="left" vertical="top"/>
      <protection locked="0"/>
    </xf>
    <xf numFmtId="0" fontId="105" fillId="5" borderId="10" xfId="2" applyFont="1" applyFill="1" applyBorder="1" applyAlignment="1" applyProtection="1">
      <alignment horizontal="left" vertical="top"/>
      <protection locked="0"/>
    </xf>
    <xf numFmtId="0" fontId="105" fillId="5" borderId="9" xfId="2" applyFont="1" applyFill="1" applyBorder="1" applyAlignment="1" applyProtection="1">
      <alignment horizontal="left" vertical="top"/>
      <protection locked="0"/>
    </xf>
    <xf numFmtId="0" fontId="105" fillId="5" borderId="5" xfId="2" applyFont="1" applyFill="1" applyBorder="1" applyAlignment="1" applyProtection="1">
      <alignment horizontal="left" vertical="top"/>
      <protection locked="0"/>
    </xf>
    <xf numFmtId="0" fontId="105" fillId="5" borderId="0" xfId="2" applyFont="1" applyFill="1" applyAlignment="1" applyProtection="1">
      <alignment horizontal="left" vertical="top"/>
      <protection locked="0"/>
    </xf>
    <xf numFmtId="0" fontId="105" fillId="5" borderId="4" xfId="2" applyFont="1" applyFill="1" applyBorder="1" applyAlignment="1" applyProtection="1">
      <alignment horizontal="left" vertical="top"/>
      <protection locked="0"/>
    </xf>
    <xf numFmtId="0" fontId="105" fillId="5" borderId="3" xfId="2" applyFont="1" applyFill="1" applyBorder="1" applyAlignment="1" applyProtection="1">
      <alignment horizontal="left" vertical="top"/>
      <protection locked="0"/>
    </xf>
    <xf numFmtId="0" fontId="105" fillId="5" borderId="2" xfId="2" applyFont="1" applyFill="1" applyBorder="1" applyAlignment="1" applyProtection="1">
      <alignment horizontal="left" vertical="top"/>
      <protection locked="0"/>
    </xf>
    <xf numFmtId="0" fontId="105" fillId="5" borderId="1" xfId="2" applyFont="1" applyFill="1" applyBorder="1" applyAlignment="1" applyProtection="1">
      <alignment horizontal="left" vertical="top"/>
      <protection locked="0"/>
    </xf>
    <xf numFmtId="0" fontId="108" fillId="0" borderId="97" xfId="2" applyFont="1" applyBorder="1" applyAlignment="1">
      <alignment horizontal="center" vertical="center" wrapText="1"/>
    </xf>
    <xf numFmtId="0" fontId="108" fillId="0" borderId="88" xfId="2" applyFont="1" applyBorder="1" applyAlignment="1">
      <alignment horizontal="center" vertical="center" wrapText="1"/>
    </xf>
    <xf numFmtId="0" fontId="108" fillId="0" borderId="98" xfId="2" applyFont="1" applyBorder="1" applyAlignment="1">
      <alignment horizontal="center" vertical="center" wrapText="1"/>
    </xf>
    <xf numFmtId="0" fontId="105" fillId="0" borderId="88" xfId="2" applyFont="1" applyBorder="1" applyAlignment="1">
      <alignment horizontal="left" vertical="center" wrapText="1"/>
    </xf>
    <xf numFmtId="0" fontId="105" fillId="0" borderId="88" xfId="2" applyFont="1" applyBorder="1" applyAlignment="1">
      <alignment horizontal="left" vertical="center"/>
    </xf>
    <xf numFmtId="0" fontId="105" fillId="0" borderId="98" xfId="2" applyFont="1" applyBorder="1" applyAlignment="1">
      <alignment horizontal="left" vertical="center"/>
    </xf>
    <xf numFmtId="0" fontId="105" fillId="0" borderId="29" xfId="2" applyFont="1" applyBorder="1" applyAlignment="1" applyProtection="1">
      <alignment horizontal="center"/>
      <protection locked="0"/>
    </xf>
    <xf numFmtId="0" fontId="105" fillId="0" borderId="22" xfId="2" applyFont="1" applyBorder="1" applyAlignment="1" applyProtection="1">
      <alignment horizontal="center"/>
      <protection locked="0"/>
    </xf>
    <xf numFmtId="0" fontId="105" fillId="0" borderId="28" xfId="2" applyFont="1" applyBorder="1" applyAlignment="1" applyProtection="1">
      <alignment horizontal="center"/>
      <protection locked="0"/>
    </xf>
    <xf numFmtId="0" fontId="105" fillId="0" borderId="27" xfId="2" applyFont="1" applyBorder="1" applyAlignment="1" applyProtection="1">
      <alignment horizontal="center"/>
      <protection locked="0"/>
    </xf>
    <xf numFmtId="0" fontId="105" fillId="0" borderId="0" xfId="2" applyFont="1" applyAlignment="1" applyProtection="1">
      <alignment horizontal="center"/>
      <protection locked="0"/>
    </xf>
    <xf numFmtId="0" fontId="105" fillId="0" borderId="26" xfId="2" applyFont="1" applyBorder="1" applyAlignment="1" applyProtection="1">
      <alignment horizontal="center"/>
      <protection locked="0"/>
    </xf>
    <xf numFmtId="0" fontId="105" fillId="0" borderId="25" xfId="2" applyFont="1" applyBorder="1" applyAlignment="1" applyProtection="1">
      <alignment horizontal="center"/>
      <protection locked="0"/>
    </xf>
    <xf numFmtId="0" fontId="105" fillId="0" borderId="21" xfId="2" applyFont="1" applyBorder="1" applyAlignment="1" applyProtection="1">
      <alignment horizontal="center"/>
      <protection locked="0"/>
    </xf>
    <xf numFmtId="0" fontId="105" fillId="0" borderId="24" xfId="2" applyFont="1" applyBorder="1" applyAlignment="1" applyProtection="1">
      <alignment horizontal="center"/>
      <protection locked="0"/>
    </xf>
    <xf numFmtId="0" fontId="105" fillId="0" borderId="97" xfId="2" applyFont="1" applyBorder="1" applyAlignment="1" applyProtection="1">
      <alignment horizontal="center"/>
      <protection locked="0"/>
    </xf>
    <xf numFmtId="0" fontId="105" fillId="0" borderId="88" xfId="2" applyFont="1" applyBorder="1" applyAlignment="1" applyProtection="1">
      <alignment horizontal="center"/>
      <protection locked="0"/>
    </xf>
    <xf numFmtId="0" fontId="105" fillId="0" borderId="98" xfId="2" applyFont="1" applyBorder="1" applyAlignment="1" applyProtection="1">
      <alignment horizontal="center"/>
      <protection locked="0"/>
    </xf>
    <xf numFmtId="0" fontId="108" fillId="0" borderId="29" xfId="2" applyFont="1" applyBorder="1" applyAlignment="1">
      <alignment horizontal="justify" vertical="center" wrapText="1"/>
    </xf>
    <xf numFmtId="0" fontId="108" fillId="0" borderId="22" xfId="2" applyFont="1" applyBorder="1" applyAlignment="1">
      <alignment horizontal="justify" vertical="center" wrapText="1"/>
    </xf>
    <xf numFmtId="0" fontId="108" fillId="0" borderId="28" xfId="2" applyFont="1" applyBorder="1" applyAlignment="1">
      <alignment horizontal="justify" vertical="center" wrapText="1"/>
    </xf>
    <xf numFmtId="0" fontId="108" fillId="0" borderId="27" xfId="2" applyFont="1" applyBorder="1" applyAlignment="1">
      <alignment horizontal="justify" vertical="center" wrapText="1"/>
    </xf>
    <xf numFmtId="0" fontId="108" fillId="0" borderId="0" xfId="2" applyFont="1" applyAlignment="1">
      <alignment horizontal="justify" vertical="center" wrapText="1"/>
    </xf>
    <xf numFmtId="0" fontId="108" fillId="0" borderId="26" xfId="2" applyFont="1" applyBorder="1" applyAlignment="1">
      <alignment horizontal="justify" vertical="center" wrapText="1"/>
    </xf>
    <xf numFmtId="0" fontId="108" fillId="0" borderId="25" xfId="2" applyFont="1" applyBorder="1" applyAlignment="1">
      <alignment horizontal="justify" vertical="center" wrapText="1"/>
    </xf>
    <xf numFmtId="0" fontId="108" fillId="0" borderId="21" xfId="2" applyFont="1" applyBorder="1" applyAlignment="1">
      <alignment horizontal="justify" vertical="center" wrapText="1"/>
    </xf>
    <xf numFmtId="0" fontId="108" fillId="0" borderId="24" xfId="2" applyFont="1" applyBorder="1" applyAlignment="1">
      <alignment horizontal="justify" vertical="center" wrapText="1"/>
    </xf>
    <xf numFmtId="0" fontId="108" fillId="0" borderId="29" xfId="2" applyFont="1" applyBorder="1" applyAlignment="1" applyProtection="1">
      <alignment horizontal="center" wrapText="1"/>
      <protection locked="0"/>
    </xf>
    <xf numFmtId="0" fontId="108" fillId="0" borderId="22" xfId="2" applyFont="1" applyBorder="1" applyAlignment="1" applyProtection="1">
      <alignment horizontal="center"/>
      <protection locked="0"/>
    </xf>
    <xf numFmtId="0" fontId="108" fillId="0" borderId="28" xfId="2" applyFont="1" applyBorder="1" applyAlignment="1" applyProtection="1">
      <alignment horizontal="center"/>
      <protection locked="0"/>
    </xf>
    <xf numFmtId="0" fontId="108" fillId="0" borderId="27" xfId="2" applyFont="1" applyBorder="1" applyAlignment="1" applyProtection="1">
      <alignment horizontal="center"/>
      <protection locked="0"/>
    </xf>
    <xf numFmtId="0" fontId="108" fillId="0" borderId="0" xfId="2" applyFont="1" applyAlignment="1" applyProtection="1">
      <alignment horizontal="center"/>
      <protection locked="0"/>
    </xf>
    <xf numFmtId="0" fontId="108" fillId="0" borderId="26" xfId="2" applyFont="1" applyBorder="1" applyAlignment="1" applyProtection="1">
      <alignment horizontal="center"/>
      <protection locked="0"/>
    </xf>
    <xf numFmtId="0" fontId="108" fillId="0" borderId="25" xfId="2" applyFont="1" applyBorder="1" applyAlignment="1" applyProtection="1">
      <alignment horizontal="center"/>
      <protection locked="0"/>
    </xf>
    <xf numFmtId="0" fontId="108" fillId="0" borderId="21" xfId="2" applyFont="1" applyBorder="1" applyAlignment="1" applyProtection="1">
      <alignment horizontal="center"/>
      <protection locked="0"/>
    </xf>
    <xf numFmtId="0" fontId="108" fillId="0" borderId="24" xfId="2" applyFont="1" applyBorder="1" applyAlignment="1" applyProtection="1">
      <alignment horizontal="center"/>
      <protection locked="0"/>
    </xf>
    <xf numFmtId="0" fontId="109" fillId="0" borderId="29" xfId="2" applyFont="1" applyBorder="1" applyAlignment="1">
      <alignment horizontal="justify" vertical="center" wrapText="1"/>
    </xf>
    <xf numFmtId="0" fontId="109" fillId="0" borderId="22" xfId="2" applyFont="1" applyBorder="1" applyAlignment="1">
      <alignment horizontal="justify" vertical="center" wrapText="1"/>
    </xf>
    <xf numFmtId="0" fontId="109" fillId="0" borderId="28" xfId="2" applyFont="1" applyBorder="1" applyAlignment="1">
      <alignment horizontal="justify" vertical="center" wrapText="1"/>
    </xf>
    <xf numFmtId="0" fontId="109" fillId="0" borderId="27" xfId="2" applyFont="1" applyBorder="1" applyAlignment="1">
      <alignment horizontal="justify" vertical="center" wrapText="1"/>
    </xf>
    <xf numFmtId="0" fontId="109" fillId="0" borderId="0" xfId="2" applyFont="1" applyAlignment="1">
      <alignment horizontal="justify" vertical="center" wrapText="1"/>
    </xf>
    <xf numFmtId="0" fontId="109" fillId="0" borderId="26" xfId="2" applyFont="1" applyBorder="1" applyAlignment="1">
      <alignment horizontal="justify" vertical="center" wrapText="1"/>
    </xf>
    <xf numFmtId="0" fontId="109" fillId="0" borderId="25" xfId="2" applyFont="1" applyBorder="1" applyAlignment="1">
      <alignment horizontal="justify" vertical="center" wrapText="1"/>
    </xf>
    <xf numFmtId="0" fontId="109" fillId="0" borderId="21" xfId="2" applyFont="1" applyBorder="1" applyAlignment="1">
      <alignment horizontal="justify" vertical="center" wrapText="1"/>
    </xf>
    <xf numFmtId="0" fontId="109" fillId="0" borderId="24" xfId="2" applyFont="1" applyBorder="1" applyAlignment="1">
      <alignment horizontal="justify" vertical="center" wrapText="1"/>
    </xf>
    <xf numFmtId="0" fontId="108" fillId="0" borderId="29" xfId="2" applyFont="1" applyBorder="1" applyAlignment="1" applyProtection="1">
      <alignment horizontal="center"/>
      <protection locked="0"/>
    </xf>
    <xf numFmtId="0" fontId="105" fillId="0" borderId="150" xfId="2" applyFont="1" applyBorder="1" applyAlignment="1" applyProtection="1">
      <alignment horizontal="center"/>
      <protection locked="0"/>
    </xf>
    <xf numFmtId="0" fontId="105" fillId="0" borderId="129" xfId="2" applyFont="1" applyBorder="1" applyAlignment="1" applyProtection="1">
      <alignment horizontal="center"/>
      <protection locked="0"/>
    </xf>
    <xf numFmtId="0" fontId="109" fillId="0" borderId="29" xfId="2" applyFont="1" applyBorder="1" applyAlignment="1">
      <alignment horizontal="center" vertical="center" wrapText="1"/>
    </xf>
    <xf numFmtId="0" fontId="109" fillId="0" borderId="22" xfId="2" applyFont="1" applyBorder="1" applyAlignment="1">
      <alignment horizontal="center" vertical="center" wrapText="1"/>
    </xf>
    <xf numFmtId="0" fontId="109" fillId="0" borderId="28" xfId="2" applyFont="1" applyBorder="1" applyAlignment="1">
      <alignment horizontal="center" vertical="center" wrapText="1"/>
    </xf>
    <xf numFmtId="0" fontId="109" fillId="0" borderId="27" xfId="2" applyFont="1" applyBorder="1" applyAlignment="1">
      <alignment horizontal="center" vertical="center" wrapText="1"/>
    </xf>
    <xf numFmtId="0" fontId="109" fillId="0" borderId="0" xfId="2" applyFont="1" applyAlignment="1">
      <alignment horizontal="center" vertical="center" wrapText="1"/>
    </xf>
    <xf numFmtId="0" fontId="109" fillId="0" borderId="26" xfId="2" applyFont="1" applyBorder="1" applyAlignment="1">
      <alignment horizontal="center" vertical="center" wrapText="1"/>
    </xf>
    <xf numFmtId="0" fontId="109" fillId="0" borderId="25" xfId="2" applyFont="1" applyBorder="1" applyAlignment="1">
      <alignment horizontal="center" vertical="center" wrapText="1"/>
    </xf>
    <xf numFmtId="0" fontId="109" fillId="0" borderId="21" xfId="2" applyFont="1" applyBorder="1" applyAlignment="1">
      <alignment horizontal="center" vertical="center" wrapText="1"/>
    </xf>
    <xf numFmtId="0" fontId="109" fillId="0" borderId="24" xfId="2" applyFont="1" applyBorder="1" applyAlignment="1">
      <alignment horizontal="center" vertical="center" wrapText="1"/>
    </xf>
    <xf numFmtId="0" fontId="105" fillId="0" borderId="149" xfId="2" applyFont="1" applyBorder="1" applyAlignment="1" applyProtection="1">
      <alignment horizontal="center"/>
      <protection locked="0"/>
    </xf>
    <xf numFmtId="0" fontId="139" fillId="0" borderId="0" xfId="2" applyFont="1" applyAlignment="1">
      <alignment horizontal="left" vertical="distributed" wrapText="1"/>
    </xf>
    <xf numFmtId="0" fontId="105" fillId="0" borderId="120" xfId="2" applyFont="1" applyBorder="1" applyAlignment="1">
      <alignment horizontal="center" vertical="center"/>
    </xf>
    <xf numFmtId="0" fontId="105" fillId="0" borderId="121" xfId="2" applyFont="1" applyBorder="1" applyAlignment="1">
      <alignment horizontal="center" vertical="center"/>
    </xf>
    <xf numFmtId="0" fontId="105" fillId="0" borderId="122" xfId="2" applyFont="1" applyBorder="1" applyAlignment="1">
      <alignment horizontal="center" vertical="center"/>
    </xf>
    <xf numFmtId="0" fontId="156" fillId="0" borderId="97" xfId="2" applyFont="1" applyBorder="1" applyAlignment="1">
      <alignment horizontal="center" vertical="center"/>
    </xf>
    <xf numFmtId="0" fontId="156" fillId="0" borderId="88" xfId="2" applyFont="1" applyBorder="1" applyAlignment="1">
      <alignment horizontal="center" vertical="center"/>
    </xf>
    <xf numFmtId="0" fontId="156" fillId="0" borderId="98" xfId="2" applyFont="1" applyBorder="1" applyAlignment="1">
      <alignment horizontal="center" vertical="center"/>
    </xf>
    <xf numFmtId="0" fontId="156" fillId="0" borderId="27" xfId="2" applyFont="1" applyBorder="1" applyAlignment="1">
      <alignment horizontal="center" vertical="center"/>
    </xf>
    <xf numFmtId="0" fontId="156" fillId="0" borderId="0" xfId="2" applyFont="1" applyAlignment="1">
      <alignment horizontal="center" vertical="center"/>
    </xf>
    <xf numFmtId="0" fontId="156" fillId="0" borderId="26" xfId="2" applyFont="1" applyBorder="1" applyAlignment="1">
      <alignment horizontal="center" vertical="center"/>
    </xf>
    <xf numFmtId="0" fontId="156" fillId="0" borderId="25" xfId="2" applyFont="1" applyBorder="1" applyAlignment="1">
      <alignment horizontal="center" vertical="center"/>
    </xf>
    <xf numFmtId="0" fontId="156" fillId="0" borderId="21" xfId="2" applyFont="1" applyBorder="1" applyAlignment="1">
      <alignment horizontal="center" vertical="center"/>
    </xf>
    <xf numFmtId="0" fontId="156" fillId="0" borderId="24" xfId="2" applyFont="1" applyBorder="1" applyAlignment="1">
      <alignment horizontal="center" vertical="center"/>
    </xf>
    <xf numFmtId="0" fontId="109" fillId="0" borderId="0" xfId="2" applyFont="1" applyAlignment="1" applyProtection="1">
      <alignment horizontal="center" vertical="center"/>
      <protection locked="0"/>
    </xf>
    <xf numFmtId="0" fontId="105" fillId="5" borderId="11" xfId="2" applyFont="1" applyFill="1" applyBorder="1" applyAlignment="1" applyProtection="1">
      <alignment horizontal="left" vertical="center"/>
      <protection locked="0"/>
    </xf>
    <xf numFmtId="0" fontId="105" fillId="5" borderId="10" xfId="2" applyFont="1" applyFill="1" applyBorder="1" applyAlignment="1" applyProtection="1">
      <alignment horizontal="left" vertical="center"/>
      <protection locked="0"/>
    </xf>
    <xf numFmtId="0" fontId="105" fillId="5" borderId="9" xfId="2" applyFont="1" applyFill="1" applyBorder="1" applyAlignment="1" applyProtection="1">
      <alignment horizontal="left" vertical="center"/>
      <protection locked="0"/>
    </xf>
    <xf numFmtId="0" fontId="105" fillId="5" borderId="5" xfId="2" applyFont="1" applyFill="1" applyBorder="1" applyAlignment="1" applyProtection="1">
      <alignment horizontal="left" vertical="center"/>
      <protection locked="0"/>
    </xf>
    <xf numFmtId="0" fontId="105" fillId="5" borderId="0" xfId="2" applyFont="1" applyFill="1" applyAlignment="1" applyProtection="1">
      <alignment horizontal="left" vertical="center"/>
      <protection locked="0"/>
    </xf>
    <xf numFmtId="0" fontId="105" fillId="5" borderId="4" xfId="2" applyFont="1" applyFill="1" applyBorder="1" applyAlignment="1" applyProtection="1">
      <alignment horizontal="left" vertical="center"/>
      <protection locked="0"/>
    </xf>
    <xf numFmtId="0" fontId="105" fillId="5" borderId="3" xfId="2" applyFont="1" applyFill="1" applyBorder="1" applyAlignment="1" applyProtection="1">
      <alignment horizontal="left" vertical="center"/>
      <protection locked="0"/>
    </xf>
    <xf numFmtId="0" fontId="105" fillId="5" borderId="2" xfId="2" applyFont="1" applyFill="1" applyBorder="1" applyAlignment="1" applyProtection="1">
      <alignment horizontal="left" vertical="center"/>
      <protection locked="0"/>
    </xf>
    <xf numFmtId="0" fontId="105" fillId="5" borderId="1" xfId="2" applyFont="1" applyFill="1" applyBorder="1" applyAlignment="1" applyProtection="1">
      <alignment horizontal="left" vertical="center"/>
      <protection locked="0"/>
    </xf>
    <xf numFmtId="185" fontId="109" fillId="0" borderId="21" xfId="2" applyNumberFormat="1" applyFont="1" applyBorder="1" applyAlignment="1">
      <alignment horizontal="left" vertical="center"/>
    </xf>
    <xf numFmtId="58" fontId="105" fillId="0" borderId="0" xfId="2" applyNumberFormat="1" applyFont="1" applyAlignment="1">
      <alignment horizontal="center" vertical="center"/>
    </xf>
    <xf numFmtId="0" fontId="105" fillId="0" borderId="87" xfId="2" applyFont="1" applyBorder="1" applyAlignment="1">
      <alignment horizontal="distributed" vertical="center"/>
    </xf>
    <xf numFmtId="0" fontId="105" fillId="0" borderId="23" xfId="2" applyFont="1" applyBorder="1" applyAlignment="1">
      <alignment horizontal="distributed"/>
    </xf>
    <xf numFmtId="0" fontId="105" fillId="0" borderId="30" xfId="2" applyFont="1" applyBorder="1" applyAlignment="1">
      <alignment horizontal="distributed"/>
    </xf>
    <xf numFmtId="0" fontId="105" fillId="0" borderId="21" xfId="2" applyFont="1" applyBorder="1" applyAlignment="1">
      <alignment horizontal="left" vertical="top" wrapText="1"/>
    </xf>
    <xf numFmtId="177" fontId="109" fillId="0" borderId="23" xfId="2" applyNumberFormat="1" applyFont="1" applyBorder="1" applyAlignment="1">
      <alignment horizontal="right" vertical="center"/>
    </xf>
    <xf numFmtId="0" fontId="156" fillId="0" borderId="0" xfId="2" applyFont="1" applyAlignment="1">
      <alignment vertical="top" wrapText="1"/>
    </xf>
    <xf numFmtId="0" fontId="156" fillId="0" borderId="2" xfId="2" applyFont="1" applyBorder="1" applyAlignment="1">
      <alignment vertical="top" wrapText="1"/>
    </xf>
    <xf numFmtId="0" fontId="109" fillId="0" borderId="0" xfId="2" applyFont="1" applyAlignment="1">
      <alignment horizontal="left" vertical="top"/>
    </xf>
    <xf numFmtId="0" fontId="109" fillId="0" borderId="0" xfId="2" applyFont="1" applyAlignment="1">
      <alignment vertical="center" shrinkToFit="1"/>
    </xf>
    <xf numFmtId="0" fontId="105" fillId="0" borderId="0" xfId="2" applyFont="1" applyAlignment="1">
      <alignment vertical="center" shrinkToFit="1"/>
    </xf>
    <xf numFmtId="182" fontId="109" fillId="0" borderId="0" xfId="2" applyNumberFormat="1" applyFont="1" applyAlignment="1" applyProtection="1">
      <alignment horizontal="center" vertical="center"/>
      <protection locked="0"/>
    </xf>
    <xf numFmtId="177" fontId="109" fillId="0" borderId="0" xfId="2" applyNumberFormat="1" applyFont="1" applyAlignment="1">
      <alignment horizontal="center" vertical="center"/>
    </xf>
    <xf numFmtId="0" fontId="105" fillId="0" borderId="0" xfId="2" applyFont="1" applyAlignment="1">
      <alignment wrapText="1"/>
    </xf>
    <xf numFmtId="180" fontId="109" fillId="0" borderId="0" xfId="2" applyNumberFormat="1" applyFont="1" applyAlignment="1">
      <alignment horizontal="center" vertical="center"/>
    </xf>
    <xf numFmtId="0" fontId="105" fillId="0" borderId="0" xfId="2" applyFont="1" applyAlignment="1">
      <alignment vertical="distributed" wrapText="1"/>
    </xf>
    <xf numFmtId="49" fontId="109" fillId="0" borderId="21" xfId="2" applyNumberFormat="1" applyFont="1" applyBorder="1" applyAlignment="1">
      <alignment shrinkToFit="1"/>
    </xf>
    <xf numFmtId="49" fontId="109" fillId="0" borderId="0" xfId="2" applyNumberFormat="1" applyFont="1" applyAlignment="1">
      <alignment shrinkToFit="1"/>
    </xf>
    <xf numFmtId="0" fontId="105" fillId="0" borderId="0" xfId="2" applyFont="1" applyAlignment="1">
      <alignment horizontal="left" vertical="top" wrapText="1"/>
    </xf>
    <xf numFmtId="58" fontId="105" fillId="0" borderId="0" xfId="2" applyNumberFormat="1" applyFont="1" applyAlignment="1">
      <alignment horizontal="right" vertical="center"/>
    </xf>
    <xf numFmtId="0" fontId="105" fillId="0" borderId="29" xfId="2" applyFont="1" applyBorder="1" applyAlignment="1">
      <alignment horizontal="left" vertical="top" wrapText="1"/>
    </xf>
    <xf numFmtId="0" fontId="105" fillId="0" borderId="22" xfId="2" applyFont="1" applyBorder="1" applyAlignment="1">
      <alignment horizontal="left" vertical="top" wrapText="1"/>
    </xf>
    <xf numFmtId="0" fontId="105" fillId="0" borderId="28" xfId="2" applyFont="1" applyBorder="1" applyAlignment="1">
      <alignment horizontal="left" vertical="top" wrapText="1"/>
    </xf>
    <xf numFmtId="0" fontId="105" fillId="0" borderId="29" xfId="2" applyFont="1" applyBorder="1" applyAlignment="1">
      <alignment horizontal="left" vertical="center" wrapText="1"/>
    </xf>
    <xf numFmtId="0" fontId="105" fillId="0" borderId="22" xfId="2" applyFont="1" applyBorder="1" applyAlignment="1">
      <alignment horizontal="left" vertical="center"/>
    </xf>
    <xf numFmtId="0" fontId="105" fillId="0" borderId="28" xfId="2" applyFont="1" applyBorder="1" applyAlignment="1">
      <alignment horizontal="left" vertical="center"/>
    </xf>
    <xf numFmtId="49" fontId="109" fillId="0" borderId="21" xfId="2" applyNumberFormat="1" applyFont="1" applyBorder="1" applyAlignment="1">
      <alignment vertical="center" shrinkToFit="1"/>
    </xf>
    <xf numFmtId="49" fontId="109" fillId="0" borderId="0" xfId="2" applyNumberFormat="1" applyFont="1" applyAlignment="1">
      <alignment vertical="center" shrinkToFit="1"/>
    </xf>
    <xf numFmtId="0" fontId="109" fillId="0" borderId="21" xfId="2" applyFont="1" applyBorder="1" applyAlignment="1">
      <alignment horizontal="center" vertical="center" shrinkToFit="1"/>
    </xf>
    <xf numFmtId="0" fontId="109" fillId="0" borderId="0" xfId="2" applyFont="1" applyAlignment="1">
      <alignment horizontal="center" vertical="center" shrinkToFit="1"/>
    </xf>
    <xf numFmtId="0" fontId="109" fillId="0" borderId="29" xfId="2" applyFont="1" applyBorder="1" applyAlignment="1">
      <alignment horizontal="center" vertical="center"/>
    </xf>
    <xf numFmtId="0" fontId="109" fillId="0" borderId="28" xfId="2" applyFont="1" applyBorder="1" applyAlignment="1">
      <alignment horizontal="center" vertical="center"/>
    </xf>
    <xf numFmtId="0" fontId="109" fillId="0" borderId="27" xfId="2" applyFont="1" applyBorder="1" applyAlignment="1">
      <alignment horizontal="center" vertical="center"/>
    </xf>
    <xf numFmtId="0" fontId="109" fillId="0" borderId="26" xfId="2" applyFont="1" applyBorder="1" applyAlignment="1">
      <alignment horizontal="center" vertical="center"/>
    </xf>
    <xf numFmtId="0" fontId="109" fillId="0" borderId="25" xfId="2" applyFont="1" applyBorder="1" applyAlignment="1">
      <alignment horizontal="center" vertical="center"/>
    </xf>
    <xf numFmtId="0" fontId="109" fillId="0" borderId="24" xfId="2" applyFont="1" applyBorder="1" applyAlignment="1">
      <alignment horizontal="center" vertical="center"/>
    </xf>
    <xf numFmtId="0" fontId="105" fillId="0" borderId="0" xfId="2" applyFont="1" applyAlignment="1">
      <alignment horizontal="left" vertical="distributed" wrapText="1"/>
    </xf>
    <xf numFmtId="180" fontId="109" fillId="0" borderId="0" xfId="2" applyNumberFormat="1" applyFont="1" applyAlignment="1">
      <alignment vertical="center"/>
    </xf>
    <xf numFmtId="0" fontId="105" fillId="0" borderId="0" xfId="2" applyFont="1" applyAlignment="1">
      <alignment vertical="top" wrapText="1"/>
    </xf>
    <xf numFmtId="0" fontId="105" fillId="0" borderId="0" xfId="2" applyFont="1" applyAlignment="1" applyProtection="1">
      <alignment horizontal="left"/>
      <protection locked="0"/>
    </xf>
    <xf numFmtId="0" fontId="105" fillId="0" borderId="0" xfId="2" applyFont="1" applyAlignment="1" applyProtection="1">
      <alignment horizontal="left" vertical="top" wrapText="1"/>
      <protection locked="0"/>
    </xf>
    <xf numFmtId="0" fontId="105" fillId="0" borderId="117" xfId="2" applyFont="1" applyBorder="1" applyAlignment="1">
      <alignment horizontal="center" vertical="center" textRotation="255"/>
    </xf>
    <xf numFmtId="0" fontId="105" fillId="0" borderId="109" xfId="2" applyFont="1" applyBorder="1"/>
    <xf numFmtId="0" fontId="105" fillId="0" borderId="98" xfId="2" applyFont="1" applyBorder="1"/>
    <xf numFmtId="0" fontId="109" fillId="0" borderId="109" xfId="2" applyFont="1" applyBorder="1" applyAlignment="1">
      <alignment vertical="top"/>
    </xf>
    <xf numFmtId="0" fontId="109" fillId="0" borderId="21" xfId="2" applyFont="1" applyBorder="1" applyAlignment="1">
      <alignment vertical="top"/>
    </xf>
    <xf numFmtId="0" fontId="142" fillId="14" borderId="0" xfId="0" applyFont="1" applyFill="1" applyAlignment="1">
      <alignment horizontal="center" vertical="center"/>
    </xf>
    <xf numFmtId="0" fontId="142" fillId="14" borderId="113" xfId="0" applyFont="1" applyFill="1" applyBorder="1" applyAlignment="1">
      <alignment horizontal="center" vertical="center"/>
    </xf>
    <xf numFmtId="182" fontId="109" fillId="0" borderId="0" xfId="2" applyNumberFormat="1" applyFont="1" applyAlignment="1">
      <alignment horizontal="distributed" vertical="center" justifyLastLine="1"/>
    </xf>
    <xf numFmtId="0" fontId="141" fillId="14" borderId="0" xfId="0" applyFont="1" applyFill="1">
      <alignment vertical="center"/>
    </xf>
    <xf numFmtId="0" fontId="141" fillId="14" borderId="113" xfId="0" applyFont="1" applyFill="1" applyBorder="1">
      <alignment vertical="center"/>
    </xf>
    <xf numFmtId="0" fontId="143" fillId="14" borderId="113" xfId="3" applyFont="1" applyFill="1" applyBorder="1" applyAlignment="1" applyProtection="1">
      <alignment horizontal="center" vertical="center"/>
    </xf>
    <xf numFmtId="0" fontId="112" fillId="0" borderId="0" xfId="0" applyFont="1" applyAlignment="1">
      <alignment vertical="distributed" wrapText="1"/>
    </xf>
    <xf numFmtId="0" fontId="112" fillId="0" borderId="31" xfId="0" applyFont="1" applyBorder="1" applyAlignment="1">
      <alignment horizontal="center" vertical="center"/>
    </xf>
    <xf numFmtId="0" fontId="112" fillId="0" borderId="30" xfId="0" applyFont="1" applyBorder="1" applyAlignment="1">
      <alignment horizontal="center" vertical="center"/>
    </xf>
    <xf numFmtId="0" fontId="112" fillId="0" borderId="97" xfId="0" applyFont="1" applyBorder="1" applyAlignment="1">
      <alignment horizontal="center" vertical="center"/>
    </xf>
    <xf numFmtId="0" fontId="112" fillId="0" borderId="109" xfId="0" applyFont="1" applyBorder="1" applyAlignment="1">
      <alignment horizontal="center" vertical="center"/>
    </xf>
    <xf numFmtId="0" fontId="112" fillId="0" borderId="98" xfId="0" applyFont="1" applyBorder="1" applyAlignment="1">
      <alignment horizontal="center" vertical="center"/>
    </xf>
    <xf numFmtId="0" fontId="112" fillId="0" borderId="27" xfId="0" applyFont="1" applyBorder="1" applyAlignment="1">
      <alignment horizontal="center" vertical="center"/>
    </xf>
    <xf numFmtId="0" fontId="112" fillId="0" borderId="26" xfId="0" applyFont="1" applyBorder="1" applyAlignment="1">
      <alignment horizontal="center" vertical="center"/>
    </xf>
    <xf numFmtId="0" fontId="112" fillId="0" borderId="25" xfId="0" applyFont="1" applyBorder="1" applyAlignment="1">
      <alignment horizontal="center" vertical="center"/>
    </xf>
    <xf numFmtId="0" fontId="112" fillId="0" borderId="21" xfId="0" applyFont="1" applyBorder="1" applyAlignment="1">
      <alignment horizontal="center" vertical="center"/>
    </xf>
    <xf numFmtId="0" fontId="112" fillId="0" borderId="24" xfId="0" applyFont="1" applyBorder="1" applyAlignment="1">
      <alignment horizontal="center" vertical="center"/>
    </xf>
    <xf numFmtId="182" fontId="112" fillId="0" borderId="27" xfId="0" applyNumberFormat="1" applyFont="1" applyBorder="1" applyAlignment="1">
      <alignment horizontal="distributed" vertical="center" justifyLastLine="1"/>
    </xf>
    <xf numFmtId="182" fontId="112" fillId="0" borderId="0" xfId="0" applyNumberFormat="1" applyFont="1" applyAlignment="1">
      <alignment horizontal="distributed" vertical="center" justifyLastLine="1"/>
    </xf>
    <xf numFmtId="182" fontId="112" fillId="0" borderId="26" xfId="0" applyNumberFormat="1" applyFont="1" applyBorder="1" applyAlignment="1">
      <alignment horizontal="distributed" vertical="center" justifyLastLine="1"/>
    </xf>
    <xf numFmtId="0" fontId="105" fillId="0" borderId="0" xfId="2" applyFont="1" applyAlignment="1">
      <alignment horizontal="center" vertical="center" wrapText="1"/>
    </xf>
    <xf numFmtId="182" fontId="112" fillId="0" borderId="109" xfId="0" applyNumberFormat="1" applyFont="1" applyBorder="1" applyAlignment="1">
      <alignment horizontal="center" vertical="center"/>
    </xf>
    <xf numFmtId="0" fontId="112" fillId="0" borderId="0" xfId="0" applyFont="1" applyAlignment="1">
      <alignment vertical="top" wrapText="1"/>
    </xf>
    <xf numFmtId="0" fontId="112" fillId="0" borderId="109" xfId="0" applyFont="1" applyBorder="1" applyAlignment="1">
      <alignment vertical="center" wrapText="1"/>
    </xf>
    <xf numFmtId="0" fontId="112" fillId="0" borderId="0" xfId="0" applyFont="1" applyAlignment="1">
      <alignment vertical="center" wrapText="1"/>
    </xf>
    <xf numFmtId="0" fontId="112" fillId="0" borderId="21" xfId="0" applyFont="1" applyBorder="1" applyAlignment="1">
      <alignment vertical="center" wrapText="1"/>
    </xf>
    <xf numFmtId="182" fontId="112" fillId="0" borderId="27" xfId="0" applyNumberFormat="1" applyFont="1" applyBorder="1" applyAlignment="1">
      <alignment horizontal="center" vertical="center" justifyLastLine="1"/>
    </xf>
    <xf numFmtId="182" fontId="112" fillId="0" borderId="0" xfId="0" applyNumberFormat="1" applyFont="1" applyAlignment="1">
      <alignment horizontal="center" vertical="center" justifyLastLine="1"/>
    </xf>
    <xf numFmtId="182" fontId="112" fillId="0" borderId="26" xfId="0" applyNumberFormat="1" applyFont="1" applyBorder="1" applyAlignment="1">
      <alignment horizontal="center" vertical="center" justifyLastLine="1"/>
    </xf>
    <xf numFmtId="182" fontId="112" fillId="0" borderId="25" xfId="0" applyNumberFormat="1" applyFont="1" applyBorder="1" applyAlignment="1">
      <alignment horizontal="center" vertical="center" justifyLastLine="1"/>
    </xf>
    <xf numFmtId="182" fontId="112" fillId="0" borderId="21" xfId="0" applyNumberFormat="1" applyFont="1" applyBorder="1" applyAlignment="1">
      <alignment horizontal="center" vertical="center" justifyLastLine="1"/>
    </xf>
    <xf numFmtId="182" fontId="112" fillId="0" borderId="24" xfId="0" applyNumberFormat="1" applyFont="1" applyBorder="1" applyAlignment="1">
      <alignment horizontal="center" vertical="center" justifyLastLine="1"/>
    </xf>
    <xf numFmtId="0" fontId="112" fillId="0" borderId="21" xfId="0" applyFont="1" applyBorder="1" applyAlignment="1">
      <alignment vertical="top" wrapText="1"/>
    </xf>
    <xf numFmtId="182" fontId="112" fillId="0" borderId="0" xfId="0" applyNumberFormat="1" applyFont="1" applyAlignment="1">
      <alignment horizontal="center" vertical="center"/>
    </xf>
    <xf numFmtId="0" fontId="136" fillId="0" borderId="27" xfId="0" applyFont="1" applyBorder="1" applyAlignment="1">
      <alignment horizontal="center" vertical="center"/>
    </xf>
    <xf numFmtId="0" fontId="136" fillId="0" borderId="0" xfId="0" applyFont="1" applyAlignment="1">
      <alignment horizontal="center" vertical="center"/>
    </xf>
    <xf numFmtId="0" fontId="136" fillId="0" borderId="26" xfId="0" applyFont="1" applyBorder="1" applyAlignment="1">
      <alignment horizontal="center" vertical="center"/>
    </xf>
    <xf numFmtId="0" fontId="136" fillId="0" borderId="25" xfId="0" applyFont="1" applyBorder="1" applyAlignment="1">
      <alignment horizontal="center" vertical="center"/>
    </xf>
    <xf numFmtId="0" fontId="136" fillId="0" borderId="21" xfId="0" applyFont="1" applyBorder="1" applyAlignment="1">
      <alignment horizontal="center" vertical="center"/>
    </xf>
    <xf numFmtId="0" fontId="136" fillId="0" borderId="24" xfId="0" applyFont="1" applyBorder="1" applyAlignment="1">
      <alignment horizontal="center" vertical="center"/>
    </xf>
    <xf numFmtId="49" fontId="98" fillId="0" borderId="184" xfId="2" applyNumberFormat="1" applyFont="1" applyBorder="1" applyAlignment="1">
      <alignment horizontal="center" vertical="center"/>
    </xf>
    <xf numFmtId="49" fontId="98" fillId="0" borderId="185" xfId="2" applyNumberFormat="1" applyFont="1" applyBorder="1" applyAlignment="1">
      <alignment horizontal="center" vertical="center"/>
    </xf>
    <xf numFmtId="49" fontId="98" fillId="0" borderId="186" xfId="2" applyNumberFormat="1" applyFont="1" applyBorder="1" applyAlignment="1">
      <alignment horizontal="center" vertical="center"/>
    </xf>
    <xf numFmtId="49" fontId="98" fillId="0" borderId="158" xfId="2" applyNumberFormat="1" applyFont="1" applyBorder="1" applyAlignment="1">
      <alignment horizontal="center" vertical="center"/>
    </xf>
    <xf numFmtId="49" fontId="98" fillId="0" borderId="129" xfId="2" applyNumberFormat="1" applyFont="1" applyBorder="1" applyAlignment="1">
      <alignment horizontal="center" vertical="center"/>
    </xf>
    <xf numFmtId="49" fontId="98" fillId="0" borderId="157" xfId="2" applyNumberFormat="1" applyFont="1" applyBorder="1" applyAlignment="1">
      <alignment horizontal="center" vertical="center"/>
    </xf>
    <xf numFmtId="49" fontId="102" fillId="0" borderId="124" xfId="2" applyNumberFormat="1" applyFont="1" applyBorder="1" applyAlignment="1">
      <alignment horizontal="center" vertical="center" textRotation="255"/>
    </xf>
    <xf numFmtId="49" fontId="102" fillId="0" borderId="135" xfId="2" applyNumberFormat="1" applyFont="1" applyBorder="1" applyAlignment="1">
      <alignment horizontal="center" vertical="center" textRotation="255"/>
    </xf>
    <xf numFmtId="0" fontId="94" fillId="0" borderId="0" xfId="15" applyFont="1" applyAlignment="1">
      <alignment horizontal="left" vertical="center" wrapText="1"/>
    </xf>
    <xf numFmtId="0" fontId="94" fillId="0" borderId="0" xfId="0" applyFont="1" applyAlignment="1">
      <alignment horizontal="left" vertical="center" wrapText="1"/>
    </xf>
    <xf numFmtId="49" fontId="94" fillId="0" borderId="183" xfId="14" applyNumberFormat="1" applyFont="1" applyBorder="1" applyAlignment="1">
      <alignment horizontal="center" vertical="center"/>
    </xf>
    <xf numFmtId="0" fontId="94" fillId="0" borderId="148" xfId="0" applyFont="1" applyBorder="1" applyAlignment="1">
      <alignment horizontal="center" vertical="center"/>
    </xf>
    <xf numFmtId="49" fontId="94" fillId="0" borderId="164" xfId="14" applyNumberFormat="1" applyFont="1" applyBorder="1" applyAlignment="1">
      <alignment horizontal="center" vertical="center"/>
    </xf>
    <xf numFmtId="0" fontId="94" fillId="0" borderId="88" xfId="0" applyFont="1" applyBorder="1" applyAlignment="1">
      <alignment horizontal="center"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49" fontId="75" fillId="0" borderId="137" xfId="2" applyNumberFormat="1" applyFont="1" applyBorder="1" applyAlignment="1">
      <alignment horizontal="left" vertical="top" wrapText="1"/>
    </xf>
    <xf numFmtId="49" fontId="75" fillId="0" borderId="138" xfId="2" applyNumberFormat="1" applyFont="1" applyBorder="1" applyAlignment="1">
      <alignment horizontal="left" vertical="top" wrapText="1"/>
    </xf>
    <xf numFmtId="49" fontId="75" fillId="0" borderId="140" xfId="2" applyNumberFormat="1" applyFont="1" applyBorder="1" applyAlignment="1">
      <alignment horizontal="left" vertical="top" wrapText="1"/>
    </xf>
    <xf numFmtId="49" fontId="75" fillId="0" borderId="141" xfId="2" applyNumberFormat="1" applyFont="1" applyBorder="1" applyAlignment="1">
      <alignment horizontal="left" vertical="top" wrapText="1"/>
    </xf>
    <xf numFmtId="49" fontId="94" fillId="0" borderId="164" xfId="15" applyNumberFormat="1" applyFont="1" applyBorder="1" applyAlignment="1">
      <alignment horizontal="center" vertical="center" textRotation="255"/>
    </xf>
    <xf numFmtId="49" fontId="94" fillId="0" borderId="163" xfId="15" applyNumberFormat="1" applyFont="1" applyBorder="1" applyAlignment="1">
      <alignment horizontal="center" vertical="center" textRotation="255"/>
    </xf>
    <xf numFmtId="49" fontId="94" fillId="0" borderId="174" xfId="15" applyNumberFormat="1" applyFont="1" applyBorder="1" applyAlignment="1">
      <alignment horizontal="center" vertical="center" textRotation="255"/>
    </xf>
    <xf numFmtId="49" fontId="94" fillId="0" borderId="159" xfId="15" applyNumberFormat="1" applyFont="1" applyBorder="1" applyAlignment="1">
      <alignment horizontal="center" vertical="center" textRotation="255"/>
    </xf>
    <xf numFmtId="49" fontId="94" fillId="0" borderId="158" xfId="15" applyNumberFormat="1" applyFont="1" applyBorder="1" applyAlignment="1">
      <alignment horizontal="center" vertical="center" textRotation="255"/>
    </xf>
    <xf numFmtId="49" fontId="94" fillId="0" borderId="157" xfId="15" applyNumberFormat="1" applyFont="1" applyBorder="1" applyAlignment="1">
      <alignment horizontal="center" vertical="center" textRotation="255"/>
    </xf>
    <xf numFmtId="49" fontId="94" fillId="0" borderId="164" xfId="15" applyNumberFormat="1" applyFont="1" applyBorder="1" applyAlignment="1">
      <alignment horizontal="center" vertical="center"/>
    </xf>
    <xf numFmtId="49" fontId="94" fillId="0" borderId="88" xfId="15" applyNumberFormat="1" applyFont="1" applyBorder="1" applyAlignment="1">
      <alignment horizontal="center" vertical="center"/>
    </xf>
    <xf numFmtId="49" fontId="94" fillId="0" borderId="163" xfId="15" applyNumberFormat="1" applyFont="1" applyBorder="1" applyAlignment="1">
      <alignment horizontal="center" vertical="center"/>
    </xf>
    <xf numFmtId="49" fontId="94" fillId="0" borderId="158" xfId="15" applyNumberFormat="1" applyFont="1" applyBorder="1" applyAlignment="1">
      <alignment horizontal="center" vertical="center"/>
    </xf>
    <xf numFmtId="49" fontId="94" fillId="0" borderId="129" xfId="15" applyNumberFormat="1" applyFont="1" applyBorder="1" applyAlignment="1">
      <alignment horizontal="center" vertical="center"/>
    </xf>
    <xf numFmtId="49" fontId="94" fillId="0" borderId="157" xfId="15" applyNumberFormat="1" applyFont="1" applyBorder="1" applyAlignment="1">
      <alignment horizontal="center" vertical="center"/>
    </xf>
    <xf numFmtId="0" fontId="94" fillId="0" borderId="0" xfId="19" applyFont="1" applyAlignment="1">
      <alignment horizontal="left" vertical="center" wrapText="1"/>
    </xf>
    <xf numFmtId="0" fontId="18" fillId="0" borderId="0" xfId="2" applyFont="1" applyAlignment="1">
      <alignment horizontal="justify" vertical="distributed" wrapText="1"/>
    </xf>
    <xf numFmtId="0" fontId="18" fillId="0" borderId="0" xfId="2" applyFont="1"/>
    <xf numFmtId="49" fontId="18" fillId="0" borderId="0" xfId="2" applyNumberFormat="1" applyFont="1" applyAlignment="1">
      <alignment horizontal="center"/>
    </xf>
    <xf numFmtId="49" fontId="18" fillId="0" borderId="21" xfId="2" applyNumberFormat="1" applyFont="1" applyBorder="1" applyAlignment="1">
      <alignment horizontal="left" vertical="center" shrinkToFit="1"/>
    </xf>
    <xf numFmtId="0" fontId="18" fillId="0" borderId="0" xfId="2" applyFont="1" applyAlignment="1">
      <alignment horizontal="left" vertical="center" wrapText="1"/>
    </xf>
    <xf numFmtId="0" fontId="22" fillId="0" borderId="0" xfId="2" applyFont="1" applyAlignment="1">
      <alignment vertical="center" wrapText="1"/>
    </xf>
    <xf numFmtId="0" fontId="22" fillId="0" borderId="0" xfId="2" applyFont="1" applyAlignment="1">
      <alignment horizontal="center" vertical="center"/>
    </xf>
    <xf numFmtId="0" fontId="22" fillId="0" borderId="0" xfId="2" applyFont="1" applyAlignment="1">
      <alignment horizontal="left" vertical="center"/>
    </xf>
    <xf numFmtId="0" fontId="18" fillId="0" borderId="0" xfId="2" applyFont="1" applyAlignment="1">
      <alignment horizontal="center" vertical="center"/>
    </xf>
    <xf numFmtId="49" fontId="18" fillId="0" borderId="97" xfId="14" applyNumberFormat="1" applyFont="1" applyBorder="1" applyAlignment="1">
      <alignment horizontal="center" vertical="center" textRotation="255"/>
    </xf>
    <xf numFmtId="49" fontId="18" fillId="0" borderId="98" xfId="14" applyNumberFormat="1" applyFont="1" applyBorder="1" applyAlignment="1">
      <alignment horizontal="center" vertical="center" textRotation="255"/>
    </xf>
    <xf numFmtId="49" fontId="18" fillId="0" borderId="27" xfId="14" applyNumberFormat="1" applyFont="1" applyBorder="1" applyAlignment="1">
      <alignment horizontal="center" vertical="center" textRotation="255"/>
    </xf>
    <xf numFmtId="49" fontId="18" fillId="0" borderId="26" xfId="14" applyNumberFormat="1" applyFont="1" applyBorder="1" applyAlignment="1">
      <alignment horizontal="center" vertical="center" textRotation="255"/>
    </xf>
    <xf numFmtId="49" fontId="18" fillId="0" borderId="25" xfId="14" applyNumberFormat="1" applyFont="1" applyBorder="1" applyAlignment="1">
      <alignment horizontal="center" vertical="center" textRotation="255"/>
    </xf>
    <xf numFmtId="49" fontId="18" fillId="0" borderId="24" xfId="14" applyNumberFormat="1" applyFont="1" applyBorder="1" applyAlignment="1">
      <alignment horizontal="center" vertical="center" textRotation="255"/>
    </xf>
    <xf numFmtId="49" fontId="22" fillId="0" borderId="97" xfId="14" applyNumberFormat="1" applyFont="1" applyBorder="1" applyAlignment="1">
      <alignment horizontal="center"/>
    </xf>
    <xf numFmtId="49" fontId="22" fillId="0" borderId="109" xfId="14" applyNumberFormat="1" applyFont="1" applyBorder="1" applyAlignment="1">
      <alignment horizontal="center"/>
    </xf>
    <xf numFmtId="49" fontId="22" fillId="0" borderId="98" xfId="14" applyNumberFormat="1" applyFont="1" applyBorder="1" applyAlignment="1">
      <alignment horizontal="center"/>
    </xf>
    <xf numFmtId="49" fontId="22" fillId="0" borderId="25" xfId="14" applyNumberFormat="1" applyFont="1" applyBorder="1" applyAlignment="1">
      <alignment horizontal="center" vertical="top"/>
    </xf>
    <xf numFmtId="49" fontId="22" fillId="0" borderId="21" xfId="14" applyNumberFormat="1" applyFont="1" applyBorder="1" applyAlignment="1">
      <alignment horizontal="center" vertical="top"/>
    </xf>
    <xf numFmtId="49" fontId="22" fillId="0" borderId="24" xfId="14" applyNumberFormat="1" applyFont="1" applyBorder="1" applyAlignment="1">
      <alignment horizontal="center" vertical="top"/>
    </xf>
    <xf numFmtId="177" fontId="22" fillId="0" borderId="0" xfId="2" applyNumberFormat="1" applyFont="1" applyAlignment="1">
      <alignment horizontal="center" vertical="center"/>
    </xf>
    <xf numFmtId="180" fontId="22" fillId="0" borderId="0" xfId="2" applyNumberFormat="1" applyFont="1" applyAlignment="1">
      <alignment horizontal="center" vertical="center"/>
    </xf>
    <xf numFmtId="186" fontId="22" fillId="0" borderId="0" xfId="2" applyNumberFormat="1" applyFont="1" applyAlignment="1">
      <alignment horizontal="center" vertical="center"/>
    </xf>
    <xf numFmtId="180" fontId="22" fillId="0" borderId="0" xfId="2" applyNumberFormat="1" applyFont="1" applyAlignment="1">
      <alignment horizontal="right" vertical="center"/>
    </xf>
    <xf numFmtId="0" fontId="22" fillId="0" borderId="0" xfId="2" applyFont="1" applyAlignment="1">
      <alignment horizontal="left" vertical="center" wrapText="1"/>
    </xf>
    <xf numFmtId="0" fontId="18" fillId="0" borderId="0" xfId="2" applyFont="1" applyAlignment="1">
      <alignment wrapText="1"/>
    </xf>
    <xf numFmtId="0" fontId="18" fillId="0" borderId="0" xfId="2" applyFont="1" applyAlignment="1">
      <alignment vertical="center" wrapText="1"/>
    </xf>
    <xf numFmtId="177" fontId="22" fillId="0" borderId="0" xfId="2" applyNumberFormat="1" applyFont="1" applyAlignment="1">
      <alignment horizontal="right" vertical="center"/>
    </xf>
    <xf numFmtId="0" fontId="22" fillId="0" borderId="0" xfId="2" applyFont="1" applyAlignment="1">
      <alignment horizontal="left" vertical="top"/>
    </xf>
    <xf numFmtId="0" fontId="18" fillId="0" borderId="0" xfId="2" applyFont="1" applyAlignment="1">
      <alignment vertical="distributed"/>
    </xf>
    <xf numFmtId="49" fontId="18" fillId="0" borderId="109" xfId="2" applyNumberFormat="1" applyFont="1" applyBorder="1" applyAlignment="1">
      <alignment vertical="center"/>
    </xf>
    <xf numFmtId="0" fontId="18" fillId="0" borderId="109" xfId="2" applyFont="1" applyBorder="1" applyAlignment="1">
      <alignment vertical="center"/>
    </xf>
    <xf numFmtId="0" fontId="18" fillId="0" borderId="98" xfId="2" applyFont="1" applyBorder="1" applyAlignment="1">
      <alignment vertical="center"/>
    </xf>
    <xf numFmtId="49" fontId="18" fillId="0" borderId="0" xfId="2" applyNumberFormat="1" applyFont="1" applyAlignment="1">
      <alignment vertical="center"/>
    </xf>
    <xf numFmtId="0" fontId="18" fillId="0" borderId="0" xfId="2" applyFont="1" applyAlignment="1">
      <alignment vertical="center"/>
    </xf>
    <xf numFmtId="0" fontId="18" fillId="0" borderId="26" xfId="2" applyFont="1" applyBorder="1" applyAlignment="1">
      <alignment vertical="center"/>
    </xf>
    <xf numFmtId="0" fontId="18" fillId="0" borderId="21" xfId="2" applyFont="1" applyBorder="1" applyAlignment="1">
      <alignment vertical="center"/>
    </xf>
    <xf numFmtId="0" fontId="18" fillId="0" borderId="24" xfId="2" applyFont="1" applyBorder="1" applyAlignment="1">
      <alignment vertical="center"/>
    </xf>
    <xf numFmtId="49" fontId="18" fillId="0" borderId="21" xfId="2" applyNumberFormat="1" applyFont="1" applyBorder="1" applyAlignment="1">
      <alignment vertical="center"/>
    </xf>
    <xf numFmtId="49" fontId="18" fillId="0" borderId="97" xfId="2" applyNumberFormat="1" applyFont="1" applyBorder="1" applyAlignment="1">
      <alignment vertical="center"/>
    </xf>
    <xf numFmtId="49" fontId="18" fillId="0" borderId="27" xfId="2" applyNumberFormat="1" applyFont="1" applyBorder="1" applyAlignment="1">
      <alignment vertical="center"/>
    </xf>
    <xf numFmtId="0" fontId="18" fillId="0" borderId="25" xfId="2" applyFont="1" applyBorder="1" applyAlignment="1">
      <alignment vertical="center"/>
    </xf>
    <xf numFmtId="49" fontId="18" fillId="0" borderId="21" xfId="2" applyNumberFormat="1" applyFont="1" applyBorder="1" applyAlignment="1">
      <alignment horizontal="center" vertical="center"/>
    </xf>
    <xf numFmtId="49" fontId="18" fillId="0" borderId="97" xfId="11" applyNumberFormat="1" applyFont="1" applyBorder="1" applyAlignment="1">
      <alignment horizontal="center" vertical="center"/>
    </xf>
    <xf numFmtId="49" fontId="18" fillId="0" borderId="109" xfId="11" applyNumberFormat="1" applyFont="1" applyBorder="1" applyAlignment="1">
      <alignment horizontal="center" vertical="center"/>
    </xf>
    <xf numFmtId="49" fontId="18" fillId="0" borderId="98" xfId="11" applyNumberFormat="1" applyFont="1" applyBorder="1" applyAlignment="1">
      <alignment horizontal="center" vertical="center"/>
    </xf>
    <xf numFmtId="49" fontId="18" fillId="0" borderId="27" xfId="11" applyNumberFormat="1" applyFont="1" applyBorder="1" applyAlignment="1">
      <alignment horizontal="center" vertical="center"/>
    </xf>
    <xf numFmtId="49" fontId="18" fillId="0" borderId="0" xfId="11" applyNumberFormat="1" applyFont="1" applyAlignment="1">
      <alignment horizontal="center" vertical="center"/>
    </xf>
    <xf numFmtId="49" fontId="18" fillId="0" borderId="26" xfId="11" applyNumberFormat="1" applyFont="1" applyBorder="1" applyAlignment="1">
      <alignment horizontal="center" vertical="center"/>
    </xf>
    <xf numFmtId="49" fontId="18" fillId="0" borderId="25" xfId="11" applyNumberFormat="1" applyFont="1" applyBorder="1" applyAlignment="1">
      <alignment horizontal="center" vertical="center"/>
    </xf>
    <xf numFmtId="49" fontId="18" fillId="0" borderId="21" xfId="11" applyNumberFormat="1" applyFont="1" applyBorder="1" applyAlignment="1">
      <alignment horizontal="center" vertical="center"/>
    </xf>
    <xf numFmtId="49" fontId="18" fillId="0" borderId="24" xfId="11" applyNumberFormat="1" applyFont="1" applyBorder="1" applyAlignment="1">
      <alignment horizontal="center" vertical="center"/>
    </xf>
    <xf numFmtId="49" fontId="18" fillId="0" borderId="0" xfId="11" applyNumberFormat="1" applyFont="1" applyAlignment="1">
      <alignment horizontal="distributed" vertical="center"/>
    </xf>
    <xf numFmtId="49" fontId="18" fillId="0" borderId="27" xfId="11" applyNumberFormat="1" applyFont="1" applyBorder="1" applyAlignment="1">
      <alignment horizontal="center" vertical="center" textRotation="255"/>
    </xf>
    <xf numFmtId="0" fontId="18" fillId="0" borderId="0" xfId="11" applyFont="1" applyAlignment="1">
      <alignment vertical="center" textRotation="255"/>
    </xf>
    <xf numFmtId="0" fontId="18" fillId="0" borderId="26" xfId="11" applyFont="1" applyBorder="1" applyAlignment="1">
      <alignment vertical="center" textRotation="255"/>
    </xf>
    <xf numFmtId="0" fontId="18" fillId="0" borderId="27" xfId="11" applyFont="1" applyBorder="1" applyAlignment="1">
      <alignment vertical="center" textRotation="255"/>
    </xf>
    <xf numFmtId="0" fontId="18" fillId="0" borderId="25" xfId="11" applyFont="1" applyBorder="1" applyAlignment="1">
      <alignment vertical="center" textRotation="255"/>
    </xf>
    <xf numFmtId="0" fontId="18" fillId="0" borderId="21" xfId="11" applyFont="1" applyBorder="1" applyAlignment="1">
      <alignment vertical="center" textRotation="255"/>
    </xf>
    <xf numFmtId="0" fontId="18" fillId="0" borderId="24" xfId="11" applyFont="1" applyBorder="1" applyAlignment="1">
      <alignment vertical="center" textRotation="255"/>
    </xf>
    <xf numFmtId="49" fontId="18" fillId="0" borderId="97" xfId="11" applyNumberFormat="1" applyFont="1" applyBorder="1" applyAlignment="1">
      <alignment horizontal="center" vertical="center" textRotation="255"/>
    </xf>
    <xf numFmtId="49" fontId="18" fillId="0" borderId="109" xfId="11" applyNumberFormat="1" applyFont="1" applyBorder="1" applyAlignment="1">
      <alignment horizontal="center" vertical="center" textRotation="255"/>
    </xf>
    <xf numFmtId="49" fontId="18" fillId="0" borderId="98" xfId="11" applyNumberFormat="1" applyFont="1" applyBorder="1" applyAlignment="1">
      <alignment horizontal="center" vertical="center" textRotation="255"/>
    </xf>
    <xf numFmtId="49" fontId="18" fillId="0" borderId="0" xfId="11" applyNumberFormat="1" applyFont="1" applyAlignment="1">
      <alignment horizontal="center" vertical="center" textRotation="255"/>
    </xf>
    <xf numFmtId="49" fontId="18" fillId="0" borderId="26" xfId="11" applyNumberFormat="1" applyFont="1" applyBorder="1" applyAlignment="1">
      <alignment horizontal="center" vertical="center" textRotation="255"/>
    </xf>
    <xf numFmtId="49" fontId="18" fillId="0" borderId="25" xfId="11" applyNumberFormat="1" applyFont="1" applyBorder="1" applyAlignment="1">
      <alignment horizontal="center" vertical="center" textRotation="255"/>
    </xf>
    <xf numFmtId="49" fontId="18" fillId="0" borderId="21" xfId="11" applyNumberFormat="1" applyFont="1" applyBorder="1" applyAlignment="1">
      <alignment horizontal="center" vertical="center" textRotation="255"/>
    </xf>
    <xf numFmtId="49" fontId="18" fillId="0" borderId="24" xfId="11" applyNumberFormat="1" applyFont="1" applyBorder="1" applyAlignment="1">
      <alignment horizontal="center" vertical="center" textRotation="255"/>
    </xf>
    <xf numFmtId="49" fontId="18" fillId="0" borderId="31" xfId="11" applyNumberFormat="1" applyFont="1" applyBorder="1" applyAlignment="1">
      <alignment horizontal="center" vertical="center"/>
    </xf>
    <xf numFmtId="0" fontId="18" fillId="0" borderId="87" xfId="11" applyFont="1" applyBorder="1" applyAlignment="1">
      <alignment horizontal="center" vertical="center"/>
    </xf>
    <xf numFmtId="0" fontId="18" fillId="0" borderId="30" xfId="11" applyFont="1" applyBorder="1" applyAlignment="1">
      <alignment horizontal="center" vertical="center"/>
    </xf>
    <xf numFmtId="0" fontId="18" fillId="0" borderId="0" xfId="11" applyFont="1" applyAlignment="1">
      <alignment horizontal="center" vertical="center"/>
    </xf>
    <xf numFmtId="0" fontId="18" fillId="0" borderId="26" xfId="11" applyFont="1" applyBorder="1" applyAlignment="1">
      <alignment horizontal="center" vertical="center"/>
    </xf>
    <xf numFmtId="0" fontId="18" fillId="0" borderId="25" xfId="11" applyFont="1" applyBorder="1" applyAlignment="1">
      <alignment horizontal="center" vertical="center"/>
    </xf>
    <xf numFmtId="0" fontId="18" fillId="0" borderId="21" xfId="11" applyFont="1" applyBorder="1" applyAlignment="1">
      <alignment horizontal="center" vertical="center"/>
    </xf>
    <xf numFmtId="0" fontId="18" fillId="0" borderId="24" xfId="11" applyFont="1" applyBorder="1" applyAlignment="1">
      <alignment horizontal="center" vertical="center"/>
    </xf>
    <xf numFmtId="0" fontId="18" fillId="0" borderId="97" xfId="11" applyFont="1" applyBorder="1" applyAlignment="1">
      <alignment horizontal="center"/>
    </xf>
    <xf numFmtId="0" fontId="18" fillId="0" borderId="98" xfId="11" applyFont="1" applyBorder="1" applyAlignment="1">
      <alignment horizontal="center"/>
    </xf>
    <xf numFmtId="0" fontId="75" fillId="0" borderId="97" xfId="11" applyFont="1" applyBorder="1" applyAlignment="1">
      <alignment horizontal="center"/>
    </xf>
    <xf numFmtId="0" fontId="22" fillId="0" borderId="109" xfId="11" applyFont="1" applyBorder="1" applyAlignment="1">
      <alignment horizontal="center"/>
    </xf>
    <xf numFmtId="0" fontId="22" fillId="0" borderId="98" xfId="11" applyFont="1" applyBorder="1" applyAlignment="1">
      <alignment horizontal="center"/>
    </xf>
    <xf numFmtId="0" fontId="75" fillId="0" borderId="25" xfId="11" applyFont="1" applyBorder="1" applyAlignment="1">
      <alignment horizontal="center" vertical="top"/>
    </xf>
    <xf numFmtId="0" fontId="22" fillId="0" borderId="21" xfId="11" applyFont="1" applyBorder="1" applyAlignment="1">
      <alignment horizontal="center" vertical="top"/>
    </xf>
    <xf numFmtId="0" fontId="22" fillId="0" borderId="24" xfId="11" applyFont="1" applyBorder="1" applyAlignment="1">
      <alignment horizontal="center" vertical="top"/>
    </xf>
    <xf numFmtId="0" fontId="18" fillId="0" borderId="27" xfId="11" applyFont="1" applyBorder="1" applyAlignment="1">
      <alignment horizontal="distributed" vertical="distributed" textRotation="255" justifyLastLine="1"/>
    </xf>
    <xf numFmtId="0" fontId="18" fillId="0" borderId="26" xfId="11" applyFont="1" applyBorder="1" applyAlignment="1">
      <alignment horizontal="distributed" vertical="distributed" justifyLastLine="1"/>
    </xf>
    <xf numFmtId="0" fontId="18" fillId="0" borderId="27" xfId="11" applyFont="1" applyBorder="1" applyAlignment="1">
      <alignment horizontal="distributed" vertical="distributed" justifyLastLine="1"/>
    </xf>
    <xf numFmtId="0" fontId="18" fillId="0" borderId="25" xfId="11" applyFont="1" applyBorder="1" applyAlignment="1">
      <alignment horizontal="distributed" vertical="distributed" justifyLastLine="1"/>
    </xf>
    <xf numFmtId="0" fontId="18" fillId="0" borderId="24" xfId="11" applyFont="1" applyBorder="1" applyAlignment="1">
      <alignment horizontal="distributed" vertical="distributed" justifyLastLine="1"/>
    </xf>
    <xf numFmtId="0" fontId="25" fillId="4" borderId="12" xfId="3" applyFont="1" applyFill="1" applyBorder="1" applyAlignment="1" applyProtection="1">
      <alignment horizontal="center" vertical="center"/>
      <protection locked="0"/>
    </xf>
    <xf numFmtId="49" fontId="18" fillId="0" borderId="97" xfId="2" applyNumberFormat="1" applyFont="1" applyBorder="1" applyAlignment="1">
      <alignment horizontal="center" vertical="center"/>
    </xf>
    <xf numFmtId="49" fontId="18" fillId="0" borderId="109"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22" fillId="0" borderId="97" xfId="2" applyNumberFormat="1" applyFont="1" applyBorder="1" applyAlignment="1">
      <alignment horizontal="center" vertical="center"/>
    </xf>
    <xf numFmtId="49" fontId="22" fillId="0" borderId="109" xfId="2" applyNumberFormat="1" applyFont="1" applyBorder="1" applyAlignment="1">
      <alignment horizontal="center" vertical="center"/>
    </xf>
    <xf numFmtId="49" fontId="22" fillId="0" borderId="98" xfId="2" applyNumberFormat="1" applyFont="1" applyBorder="1" applyAlignment="1">
      <alignment horizontal="center" vertical="center"/>
    </xf>
    <xf numFmtId="49" fontId="22" fillId="0" borderId="25" xfId="2" applyNumberFormat="1" applyFont="1" applyBorder="1" applyAlignment="1">
      <alignment horizontal="center" vertical="center"/>
    </xf>
    <xf numFmtId="49" fontId="22" fillId="0" borderId="21" xfId="2" applyNumberFormat="1" applyFont="1" applyBorder="1" applyAlignment="1">
      <alignment horizontal="center" vertical="center"/>
    </xf>
    <xf numFmtId="49" fontId="22" fillId="0" borderId="24" xfId="2" applyNumberFormat="1" applyFont="1" applyBorder="1" applyAlignment="1">
      <alignment horizontal="center" vertical="center"/>
    </xf>
    <xf numFmtId="49" fontId="18" fillId="0" borderId="31" xfId="2" applyNumberFormat="1" applyFont="1" applyBorder="1" applyAlignment="1">
      <alignment horizontal="center" vertical="center"/>
    </xf>
    <xf numFmtId="0" fontId="18" fillId="0" borderId="87" xfId="2" applyFont="1" applyBorder="1" applyAlignment="1">
      <alignment horizontal="center" vertical="center"/>
    </xf>
    <xf numFmtId="0" fontId="18" fillId="0" borderId="30" xfId="2" applyFont="1" applyBorder="1" applyAlignment="1">
      <alignment horizontal="center" vertical="center"/>
    </xf>
    <xf numFmtId="49" fontId="18" fillId="0" borderId="97" xfId="2" applyNumberFormat="1" applyFont="1" applyBorder="1" applyAlignment="1">
      <alignment horizontal="center" vertical="center" textRotation="255"/>
    </xf>
    <xf numFmtId="49" fontId="18" fillId="0" borderId="98" xfId="2" applyNumberFormat="1" applyFont="1" applyBorder="1" applyAlignment="1">
      <alignment horizontal="center" vertical="center" textRotation="255"/>
    </xf>
    <xf numFmtId="49" fontId="18" fillId="0" borderId="27" xfId="2" applyNumberFormat="1" applyFont="1" applyBorder="1" applyAlignment="1">
      <alignment horizontal="center" vertical="center" textRotation="255"/>
    </xf>
    <xf numFmtId="49" fontId="18" fillId="0" borderId="26" xfId="2" applyNumberFormat="1" applyFont="1" applyBorder="1" applyAlignment="1">
      <alignment horizontal="center" vertical="center" textRotation="255"/>
    </xf>
    <xf numFmtId="49" fontId="18" fillId="0" borderId="25" xfId="2" applyNumberFormat="1" applyFont="1" applyBorder="1" applyAlignment="1">
      <alignment horizontal="center" vertical="center" textRotation="255"/>
    </xf>
    <xf numFmtId="49" fontId="18" fillId="0" borderId="24" xfId="2" applyNumberFormat="1" applyFont="1" applyBorder="1" applyAlignment="1">
      <alignment horizontal="center" vertical="center" textRotation="255"/>
    </xf>
    <xf numFmtId="49" fontId="18" fillId="0" borderId="87" xfId="2" applyNumberFormat="1" applyFont="1" applyBorder="1" applyAlignment="1">
      <alignment vertical="center"/>
    </xf>
    <xf numFmtId="49" fontId="18" fillId="0" borderId="25" xfId="2" applyNumberFormat="1" applyFont="1" applyBorder="1" applyAlignment="1">
      <alignment horizontal="center" vertical="center"/>
    </xf>
    <xf numFmtId="49" fontId="18" fillId="0" borderId="24" xfId="2" applyNumberFormat="1" applyFont="1" applyBorder="1" applyAlignment="1">
      <alignment horizontal="center" vertical="center"/>
    </xf>
    <xf numFmtId="49" fontId="18" fillId="0" borderId="97" xfId="2" applyNumberFormat="1" applyFont="1" applyBorder="1" applyAlignment="1">
      <alignment vertical="center" wrapText="1"/>
    </xf>
    <xf numFmtId="49" fontId="18" fillId="0" borderId="109" xfId="2" applyNumberFormat="1" applyFont="1" applyBorder="1" applyAlignment="1">
      <alignment vertical="center" wrapText="1"/>
    </xf>
    <xf numFmtId="49" fontId="18" fillId="0" borderId="98" xfId="2" applyNumberFormat="1" applyFont="1" applyBorder="1" applyAlignment="1">
      <alignment vertical="center" wrapText="1"/>
    </xf>
    <xf numFmtId="0" fontId="18" fillId="0" borderId="25" xfId="2" applyFont="1" applyBorder="1" applyAlignment="1">
      <alignment vertical="center" wrapText="1"/>
    </xf>
    <xf numFmtId="0" fontId="18" fillId="0" borderId="21" xfId="2" applyFont="1" applyBorder="1" applyAlignment="1">
      <alignment vertical="center" wrapText="1"/>
    </xf>
    <xf numFmtId="0" fontId="18" fillId="0" borderId="24" xfId="2" applyFont="1" applyBorder="1" applyAlignment="1">
      <alignment vertical="center" wrapText="1"/>
    </xf>
    <xf numFmtId="49" fontId="18" fillId="0" borderId="97" xfId="2" applyNumberFormat="1" applyFont="1" applyBorder="1" applyAlignment="1">
      <alignment horizontal="center" vertical="center" textRotation="255" wrapText="1"/>
    </xf>
    <xf numFmtId="49" fontId="18" fillId="0" borderId="98" xfId="2" applyNumberFormat="1" applyFont="1" applyBorder="1" applyAlignment="1">
      <alignment horizontal="center" vertical="center" textRotation="255" wrapText="1"/>
    </xf>
    <xf numFmtId="49" fontId="18" fillId="0" borderId="27" xfId="2" applyNumberFormat="1" applyFont="1" applyBorder="1" applyAlignment="1">
      <alignment horizontal="center" vertical="center" textRotation="255" wrapText="1"/>
    </xf>
    <xf numFmtId="49" fontId="18" fillId="0" borderId="26" xfId="2" applyNumberFormat="1" applyFont="1" applyBorder="1" applyAlignment="1">
      <alignment horizontal="center" vertical="center" textRotation="255" wrapText="1"/>
    </xf>
    <xf numFmtId="49" fontId="18" fillId="0" borderId="25" xfId="2" applyNumberFormat="1" applyFont="1" applyBorder="1" applyAlignment="1">
      <alignment horizontal="center" vertical="center" textRotation="255" wrapText="1"/>
    </xf>
    <xf numFmtId="49" fontId="18" fillId="0" borderId="24" xfId="2" applyNumberFormat="1" applyFont="1" applyBorder="1" applyAlignment="1">
      <alignment horizontal="center" vertical="center" textRotation="255" wrapText="1"/>
    </xf>
    <xf numFmtId="49" fontId="18" fillId="0" borderId="98" xfId="2" applyNumberFormat="1" applyFont="1" applyBorder="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27" xfId="2" applyNumberFormat="1" applyFont="1" applyBorder="1" applyAlignment="1">
      <alignment vertical="center" textRotation="255"/>
    </xf>
    <xf numFmtId="49" fontId="18" fillId="0" borderId="0" xfId="2" applyNumberFormat="1" applyFont="1" applyAlignment="1">
      <alignment vertical="center" textRotation="255"/>
    </xf>
    <xf numFmtId="49" fontId="18" fillId="0" borderId="26" xfId="2" applyNumberFormat="1" applyFont="1" applyBorder="1" applyAlignment="1">
      <alignment vertical="center" textRotation="255"/>
    </xf>
    <xf numFmtId="49" fontId="18" fillId="0" borderId="87" xfId="2" applyNumberFormat="1" applyFont="1" applyBorder="1" applyAlignment="1">
      <alignment vertical="center" shrinkToFit="1"/>
    </xf>
    <xf numFmtId="49" fontId="18" fillId="0" borderId="97" xfId="2" applyNumberFormat="1" applyFont="1" applyBorder="1" applyAlignment="1">
      <alignment horizontal="center" vertical="center" shrinkToFit="1"/>
    </xf>
    <xf numFmtId="49" fontId="18" fillId="0" borderId="109" xfId="2" applyNumberFormat="1" applyFont="1" applyBorder="1" applyAlignment="1">
      <alignment horizontal="center" vertical="center" shrinkToFit="1"/>
    </xf>
    <xf numFmtId="49" fontId="18" fillId="0" borderId="98" xfId="2" applyNumberFormat="1" applyFont="1" applyBorder="1" applyAlignment="1">
      <alignment horizontal="center" vertical="center" shrinkToFit="1"/>
    </xf>
    <xf numFmtId="49" fontId="18" fillId="0" borderId="116" xfId="2" applyNumberFormat="1" applyFont="1" applyBorder="1" applyAlignment="1">
      <alignment horizontal="center" vertical="center" shrinkToFit="1"/>
    </xf>
    <xf numFmtId="49" fontId="18" fillId="0" borderId="115" xfId="2" applyNumberFormat="1" applyFont="1" applyBorder="1" applyAlignment="1">
      <alignment horizontal="center" vertical="center" shrinkToFit="1"/>
    </xf>
    <xf numFmtId="49" fontId="18" fillId="0" borderId="114" xfId="2" applyNumberFormat="1" applyFont="1" applyBorder="1" applyAlignment="1">
      <alignment horizontal="center" vertical="center" shrinkToFit="1"/>
    </xf>
    <xf numFmtId="49" fontId="18" fillId="0" borderId="97" xfId="2" applyNumberFormat="1" applyFont="1" applyBorder="1" applyAlignment="1">
      <alignment vertical="center" textRotation="255"/>
    </xf>
    <xf numFmtId="49" fontId="18" fillId="0" borderId="98" xfId="2" applyNumberFormat="1" applyFont="1" applyBorder="1" applyAlignment="1">
      <alignment vertical="center" textRotation="255"/>
    </xf>
    <xf numFmtId="49" fontId="18" fillId="0" borderId="25" xfId="2" applyNumberFormat="1" applyFont="1" applyBorder="1" applyAlignment="1">
      <alignment vertical="center" textRotation="255"/>
    </xf>
    <xf numFmtId="49" fontId="18" fillId="0" borderId="21" xfId="2" applyNumberFormat="1" applyFont="1" applyBorder="1" applyAlignment="1">
      <alignment vertical="center" textRotation="255"/>
    </xf>
    <xf numFmtId="49" fontId="18" fillId="0" borderId="25" xfId="2" applyNumberFormat="1" applyFont="1" applyBorder="1" applyAlignment="1">
      <alignment horizontal="center" vertical="center" shrinkToFit="1"/>
    </xf>
    <xf numFmtId="49" fontId="18" fillId="0" borderId="21" xfId="2" applyNumberFormat="1" applyFont="1" applyBorder="1" applyAlignment="1">
      <alignment horizontal="center" vertical="center" shrinkToFit="1"/>
    </xf>
    <xf numFmtId="49" fontId="18" fillId="0" borderId="24" xfId="2" applyNumberFormat="1" applyFont="1" applyBorder="1" applyAlignment="1">
      <alignment horizontal="center" vertical="center" shrinkToFit="1"/>
    </xf>
    <xf numFmtId="0" fontId="18" fillId="0" borderId="0" xfId="14" applyFont="1" applyAlignment="1">
      <alignment horizontal="justify" vertical="justify" wrapText="1"/>
    </xf>
    <xf numFmtId="49" fontId="18" fillId="0" borderId="0" xfId="2" applyNumberFormat="1" applyFont="1" applyAlignment="1">
      <alignment horizontal="center" vertical="center"/>
    </xf>
    <xf numFmtId="0" fontId="18" fillId="0" borderId="0" xfId="14" applyFont="1" applyAlignment="1">
      <alignment horizontal="left" vertical="center" wrapText="1"/>
    </xf>
    <xf numFmtId="0" fontId="18" fillId="0" borderId="0" xfId="11" applyFont="1">
      <alignment vertical="center"/>
    </xf>
    <xf numFmtId="49" fontId="109" fillId="0" borderId="0" xfId="2" applyNumberFormat="1" applyFont="1" applyAlignment="1">
      <alignment horizontal="justify" vertical="justify" wrapText="1"/>
    </xf>
    <xf numFmtId="0" fontId="143" fillId="4" borderId="12" xfId="3" applyFont="1" applyFill="1" applyBorder="1" applyAlignment="1" applyProtection="1">
      <alignment horizontal="center" vertical="center"/>
      <protection locked="0"/>
    </xf>
    <xf numFmtId="49" fontId="109" fillId="0" borderId="0" xfId="2" applyNumberFormat="1" applyFont="1" applyAlignment="1">
      <alignment horizontal="justify" vertical="distributed" wrapText="1"/>
    </xf>
    <xf numFmtId="49" fontId="109" fillId="0" borderId="0" xfId="2" applyNumberFormat="1" applyFont="1" applyAlignment="1">
      <alignment vertical="distributed" wrapText="1"/>
    </xf>
    <xf numFmtId="0" fontId="109" fillId="0" borderId="0" xfId="2" applyFont="1" applyAlignment="1">
      <alignment horizontal="justify" vertical="justify" wrapText="1"/>
    </xf>
    <xf numFmtId="0" fontId="147" fillId="14" borderId="0" xfId="0" applyFont="1" applyFill="1">
      <alignment vertical="center"/>
    </xf>
    <xf numFmtId="0" fontId="147" fillId="14" borderId="113" xfId="0" applyFont="1" applyFill="1" applyBorder="1">
      <alignment vertical="center"/>
    </xf>
    <xf numFmtId="0" fontId="106" fillId="14" borderId="113" xfId="3" applyFont="1" applyFill="1" applyBorder="1" applyAlignment="1" applyProtection="1">
      <alignment horizontal="center" vertical="center"/>
    </xf>
    <xf numFmtId="0" fontId="86" fillId="0" borderId="0" xfId="17" applyFont="1" applyAlignment="1">
      <alignment horizontal="left" vertical="top" wrapText="1"/>
    </xf>
    <xf numFmtId="0" fontId="86" fillId="0" borderId="162" xfId="17" applyFont="1" applyBorder="1" applyAlignment="1">
      <alignment horizontal="center" vertical="center" wrapText="1"/>
    </xf>
    <xf numFmtId="0" fontId="86" fillId="0" borderId="161" xfId="17" applyFont="1" applyBorder="1" applyAlignment="1">
      <alignment horizontal="center" vertical="center" wrapText="1"/>
    </xf>
    <xf numFmtId="0" fontId="86" fillId="0" borderId="160" xfId="17" applyFont="1" applyBorder="1" applyAlignment="1">
      <alignment horizontal="center" vertical="center" wrapText="1"/>
    </xf>
    <xf numFmtId="0" fontId="86" fillId="0" borderId="162" xfId="17" applyFont="1" applyBorder="1" applyAlignment="1">
      <alignment horizontal="center" vertical="center"/>
    </xf>
    <xf numFmtId="0" fontId="86" fillId="0" borderId="161" xfId="17" applyFont="1" applyBorder="1" applyAlignment="1">
      <alignment horizontal="center" vertical="center"/>
    </xf>
    <xf numFmtId="0" fontId="86" fillId="0" borderId="160" xfId="17" applyFont="1" applyBorder="1" applyAlignment="1">
      <alignment horizontal="center" vertical="center"/>
    </xf>
    <xf numFmtId="0" fontId="86" fillId="0" borderId="168" xfId="17" applyFont="1" applyBorder="1" applyAlignment="1">
      <alignment horizontal="left" vertical="center" wrapText="1"/>
    </xf>
    <xf numFmtId="0" fontId="86" fillId="0" borderId="162" xfId="17" applyFont="1" applyBorder="1" applyAlignment="1">
      <alignment horizontal="left" vertical="center" wrapText="1"/>
    </xf>
    <xf numFmtId="0" fontId="86" fillId="0" borderId="161" xfId="17" applyFont="1" applyBorder="1" applyAlignment="1">
      <alignment horizontal="left" vertical="center" wrapText="1"/>
    </xf>
    <xf numFmtId="0" fontId="86" fillId="0" borderId="160" xfId="17" applyFont="1" applyBorder="1" applyAlignment="1">
      <alignment horizontal="left" vertical="center" wrapText="1"/>
    </xf>
    <xf numFmtId="0" fontId="86" fillId="0" borderId="0" xfId="17" applyFont="1" applyAlignment="1">
      <alignment horizontal="left" vertical="center" wrapText="1"/>
    </xf>
    <xf numFmtId="0" fontId="86" fillId="0" borderId="164" xfId="17" applyFont="1" applyBorder="1" applyAlignment="1">
      <alignment horizontal="center" vertical="center" wrapText="1"/>
    </xf>
    <xf numFmtId="0" fontId="86" fillId="0" borderId="88" xfId="17" applyFont="1" applyBorder="1" applyAlignment="1">
      <alignment horizontal="center" vertical="center" wrapText="1"/>
    </xf>
    <xf numFmtId="0" fontId="86" fillId="0" borderId="163" xfId="17" applyFont="1" applyBorder="1" applyAlignment="1">
      <alignment horizontal="center" vertical="center" wrapText="1"/>
    </xf>
    <xf numFmtId="0" fontId="86" fillId="0" borderId="158" xfId="17" applyFont="1" applyBorder="1" applyAlignment="1">
      <alignment horizontal="center" vertical="center" wrapText="1"/>
    </xf>
    <xf numFmtId="0" fontId="86" fillId="0" borderId="129" xfId="17" applyFont="1" applyBorder="1" applyAlignment="1">
      <alignment horizontal="center" vertical="center" wrapText="1"/>
    </xf>
    <xf numFmtId="0" fontId="86" fillId="0" borderId="157" xfId="17" applyFont="1" applyBorder="1" applyAlignment="1">
      <alignment horizontal="center" vertical="center" wrapText="1"/>
    </xf>
    <xf numFmtId="0" fontId="86" fillId="0" borderId="168" xfId="17" applyFont="1" applyBorder="1" applyAlignment="1">
      <alignment horizontal="left" vertical="center"/>
    </xf>
    <xf numFmtId="0" fontId="86" fillId="0" borderId="162" xfId="17" applyFont="1" applyBorder="1" applyAlignment="1">
      <alignment horizontal="left" vertical="center"/>
    </xf>
    <xf numFmtId="0" fontId="86" fillId="0" borderId="161" xfId="17" applyFont="1" applyBorder="1" applyAlignment="1">
      <alignment horizontal="left" vertical="center"/>
    </xf>
    <xf numFmtId="0" fontId="86" fillId="0" borderId="160" xfId="17" applyFont="1" applyBorder="1" applyAlignment="1">
      <alignment horizontal="left" vertical="center"/>
    </xf>
    <xf numFmtId="0" fontId="86" fillId="0" borderId="162" xfId="17" applyFont="1" applyBorder="1" applyAlignment="1">
      <alignment horizontal="center" vertical="top" wrapText="1"/>
    </xf>
    <xf numFmtId="0" fontId="86" fillId="0" borderId="161" xfId="17" applyFont="1" applyBorder="1" applyAlignment="1">
      <alignment horizontal="center" vertical="top" wrapText="1"/>
    </xf>
    <xf numFmtId="0" fontId="86" fillId="0" borderId="160" xfId="17" applyFont="1" applyBorder="1" applyAlignment="1">
      <alignment horizontal="center" vertical="top" wrapText="1"/>
    </xf>
    <xf numFmtId="0" fontId="86" fillId="0" borderId="168" xfId="17" applyFont="1" applyBorder="1" applyAlignment="1">
      <alignment horizontal="left" vertical="top" wrapText="1"/>
    </xf>
    <xf numFmtId="49" fontId="86" fillId="0" borderId="162" xfId="17" applyNumberFormat="1" applyFont="1" applyBorder="1" applyAlignment="1">
      <alignment horizontal="center" vertical="top" wrapText="1"/>
    </xf>
    <xf numFmtId="49" fontId="86" fillId="0" borderId="161" xfId="17" applyNumberFormat="1" applyFont="1" applyBorder="1" applyAlignment="1">
      <alignment horizontal="center" vertical="top" wrapText="1"/>
    </xf>
    <xf numFmtId="49" fontId="86" fillId="0" borderId="160" xfId="17" applyNumberFormat="1" applyFont="1" applyBorder="1" applyAlignment="1">
      <alignment horizontal="center" vertical="top" wrapText="1"/>
    </xf>
    <xf numFmtId="0" fontId="86" fillId="0" borderId="162" xfId="17" applyFont="1" applyBorder="1" applyAlignment="1">
      <alignment horizontal="left" vertical="top" wrapText="1"/>
    </xf>
    <xf numFmtId="0" fontId="86" fillId="0" borderId="161" xfId="17" applyFont="1" applyBorder="1" applyAlignment="1">
      <alignment horizontal="left" vertical="top" wrapText="1"/>
    </xf>
    <xf numFmtId="0" fontId="86" fillId="0" borderId="160" xfId="17" applyFont="1" applyBorder="1" applyAlignment="1">
      <alignment horizontal="left" vertical="top" wrapText="1"/>
    </xf>
    <xf numFmtId="49" fontId="86" fillId="0" borderId="162" xfId="17" applyNumberFormat="1" applyFont="1" applyBorder="1" applyAlignment="1">
      <alignment horizontal="center" vertical="center" wrapText="1"/>
    </xf>
    <xf numFmtId="49" fontId="86" fillId="0" borderId="161" xfId="17" applyNumberFormat="1" applyFont="1" applyBorder="1" applyAlignment="1">
      <alignment horizontal="center" vertical="center" wrapText="1"/>
    </xf>
    <xf numFmtId="49" fontId="86" fillId="0" borderId="160" xfId="17" applyNumberFormat="1" applyFont="1" applyBorder="1" applyAlignment="1">
      <alignment horizontal="center" vertical="center" wrapText="1"/>
    </xf>
    <xf numFmtId="0" fontId="86" fillId="0" borderId="168" xfId="17" applyFont="1" applyBorder="1" applyAlignment="1">
      <alignment horizontal="center" vertical="top" wrapText="1"/>
    </xf>
    <xf numFmtId="0" fontId="86" fillId="0" borderId="168" xfId="17" applyFont="1" applyBorder="1" applyAlignment="1">
      <alignment horizontal="center" vertical="center" wrapText="1"/>
    </xf>
    <xf numFmtId="0" fontId="86" fillId="0" borderId="168" xfId="17" applyFont="1" applyBorder="1" applyAlignment="1">
      <alignment horizontal="center" vertical="center"/>
    </xf>
    <xf numFmtId="0" fontId="86" fillId="0" borderId="0" xfId="17" applyFont="1" applyAlignment="1">
      <alignment horizontal="left" vertical="top"/>
    </xf>
    <xf numFmtId="0" fontId="23" fillId="4" borderId="12" xfId="3" applyFont="1" applyFill="1" applyBorder="1" applyAlignment="1" applyProtection="1">
      <alignment horizontal="center" vertical="center"/>
      <protection locked="0"/>
    </xf>
  </cellXfs>
  <cellStyles count="21">
    <cellStyle name="ハイパーリンク" xfId="3" builtinId="8"/>
    <cellStyle name="ハイパーリンク 2" xfId="18" xr:uid="{00000000-0005-0000-0000-000001000000}"/>
    <cellStyle name="桁区切り" xfId="13" builtinId="6"/>
    <cellStyle name="桁区切り 2" xfId="12" xr:uid="{00000000-0005-0000-0000-000003000000}"/>
    <cellStyle name="標準" xfId="0" builtinId="0"/>
    <cellStyle name="標準 2" xfId="11" xr:uid="{00000000-0005-0000-0000-000005000000}"/>
    <cellStyle name="標準 3" xfId="16" xr:uid="{00000000-0005-0000-0000-000006000000}"/>
    <cellStyle name="標準 4" xfId="17" xr:uid="{00000000-0005-0000-0000-000007000000}"/>
    <cellStyle name="標準_copy_W14_確認申請書(建築物)" xfId="4" xr:uid="{00000000-0005-0000-0000-000008000000}"/>
    <cellStyle name="標準_kakunin" xfId="2" xr:uid="{00000000-0005-0000-0000-000009000000}"/>
    <cellStyle name="標準_Sheet1" xfId="14" xr:uid="{00000000-0005-0000-0000-00000A000000}"/>
    <cellStyle name="標準_Sheet1_誤記訂正届" xfId="20" xr:uid="{553B3ADF-0BFA-4D14-8F79-71E1BD3E1089}"/>
    <cellStyle name="標準_コピーkakunin091127" xfId="5" xr:uid="{00000000-0005-0000-0000-00000B000000}"/>
    <cellStyle name="標準_確認申請電子申請用ver2.0" xfId="1" xr:uid="{00000000-0005-0000-0000-00000C000000}"/>
    <cellStyle name="標準_確認申請電子申請用ver2.0_1" xfId="6" xr:uid="{00000000-0005-0000-0000-00000D000000}"/>
    <cellStyle name="標準_確認申請電子申請用ver2.0_kakunin1" xfId="7" xr:uid="{00000000-0005-0000-0000-00000E000000}"/>
    <cellStyle name="標準_確認申請電子申請用ver2.0_newkakunin" xfId="8" xr:uid="{00000000-0005-0000-0000-00000F000000}"/>
    <cellStyle name="標準_軽微な変更説明書.追加説明書の書式" xfId="15" xr:uid="{00000000-0005-0000-0000-000010000000}"/>
    <cellStyle name="標準_誤記訂正届" xfId="19" xr:uid="{C6FA547E-98E8-4B2B-ABF5-F4E883FF181C}"/>
    <cellStyle name="標準_主要用途" xfId="9" xr:uid="{00000000-0005-0000-0000-000011000000}"/>
    <cellStyle name="標準_値一覧" xfId="10" xr:uid="{00000000-0005-0000-0000-000012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border>
        <bottom style="thin">
          <color auto="1"/>
        </bottom>
        <vertical/>
        <horizontal/>
      </border>
    </dxf>
  </dxfs>
  <tableStyles count="0" defaultTableStyle="TableStyleMedium2" defaultPivotStyle="PivotStyleLight16"/>
  <colors>
    <mruColors>
      <color rgb="FFCCFFFF"/>
      <color rgb="FFCCCCFF"/>
      <color rgb="FFCC99FF"/>
      <color rgb="FF0000FF"/>
      <color rgb="FFFFFF99"/>
      <color rgb="FFFFFF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fmlaLink="$AM$13" lockText="1" noThreeD="1"/>
</file>

<file path=xl/ctrlProps/ctrlProp10.xml><?xml version="1.0" encoding="utf-8"?>
<formControlPr xmlns="http://schemas.microsoft.com/office/spreadsheetml/2009/9/main" objectType="Drop" dropStyle="combo" dx="16" fmlaLink="項目一覧!$D$69" fmlaRange="値一覧項目!$C$2:$C$18" noThreeD="1" sel="1" val="0"/>
</file>

<file path=xl/ctrlProps/ctrlProp100.xml><?xml version="1.0" encoding="utf-8"?>
<formControlPr xmlns="http://schemas.microsoft.com/office/spreadsheetml/2009/9/main" objectType="Drop" dropStyle="combo" dx="16" fmlaLink="項目一覧②!$G$180" fmlaRange="主要用途!$B$2:$B$72" noThreeD="1" sel="1" val="0"/>
</file>

<file path=xl/ctrlProps/ctrlProp101.xml><?xml version="1.0" encoding="utf-8"?>
<formControlPr xmlns="http://schemas.microsoft.com/office/spreadsheetml/2009/9/main" objectType="Drop" dropStyle="combo" dx="16" fmlaLink="項目一覧②!$G$181" fmlaRange="主要用途!$B$2:$B$72" noThreeD="1" sel="1" val="0"/>
</file>

<file path=xl/ctrlProps/ctrlProp102.xml><?xml version="1.0" encoding="utf-8"?>
<formControlPr xmlns="http://schemas.microsoft.com/office/spreadsheetml/2009/9/main" objectType="Drop" dropStyle="combo" dx="16" fmlaLink="項目一覧②!$G$182" fmlaRange="主要用途!$B$2:$B$72" noThreeD="1" sel="1" val="0"/>
</file>

<file path=xl/ctrlProps/ctrlProp103.xml><?xml version="1.0" encoding="utf-8"?>
<formControlPr xmlns="http://schemas.microsoft.com/office/spreadsheetml/2009/9/main" objectType="Drop" dropStyle="combo" dx="16" fmlaLink="項目一覧②!$G$183" fmlaRange="主要用途!$B$2:$B$72" noThreeD="1" sel="1" val="0"/>
</file>

<file path=xl/ctrlProps/ctrlProp104.xml><?xml version="1.0" encoding="utf-8"?>
<formControlPr xmlns="http://schemas.microsoft.com/office/spreadsheetml/2009/9/main" objectType="Drop" dropStyle="combo" dx="16" fmlaLink="項目一覧②!$G$205" fmlaRange="主要用途!$B$2:$B$72" noThreeD="1" sel="1" val="0"/>
</file>

<file path=xl/ctrlProps/ctrlProp105.xml><?xml version="1.0" encoding="utf-8"?>
<formControlPr xmlns="http://schemas.microsoft.com/office/spreadsheetml/2009/9/main" objectType="Drop" dropStyle="combo" dx="16" fmlaLink="項目一覧②!$G$206" fmlaRange="主要用途!$B$2:$B$72" noThreeD="1" sel="1" val="0"/>
</file>

<file path=xl/ctrlProps/ctrlProp106.xml><?xml version="1.0" encoding="utf-8"?>
<formControlPr xmlns="http://schemas.microsoft.com/office/spreadsheetml/2009/9/main" objectType="Drop" dropStyle="combo" dx="16" fmlaLink="項目一覧②!$G$207" fmlaRange="主要用途!$B$2:$B$72" noThreeD="1" sel="1" val="0"/>
</file>

<file path=xl/ctrlProps/ctrlProp107.xml><?xml version="1.0" encoding="utf-8"?>
<formControlPr xmlns="http://schemas.microsoft.com/office/spreadsheetml/2009/9/main" objectType="Drop" dropStyle="combo" dx="16" fmlaLink="項目一覧②!$G$208" fmlaRange="主要用途!$B$2:$B$72" noThreeD="1" sel="1" val="0"/>
</file>

<file path=xl/ctrlProps/ctrlProp108.xml><?xml version="1.0" encoding="utf-8"?>
<formControlPr xmlns="http://schemas.microsoft.com/office/spreadsheetml/2009/9/main" objectType="Drop" dropStyle="combo" dx="16" fmlaLink="項目一覧②!$G$209" fmlaRange="主要用途!$B$2:$B$72" noThreeD="1" sel="1" val="0"/>
</file>

<file path=xl/ctrlProps/ctrlProp109.xml><?xml version="1.0" encoding="utf-8"?>
<formControlPr xmlns="http://schemas.microsoft.com/office/spreadsheetml/2009/9/main" objectType="Drop" dropStyle="combo" dx="16" fmlaLink="項目一覧②!$G$210" fmlaRange="主要用途!$B$2:$B$72" noThreeD="1" sel="1" val="0"/>
</file>

<file path=xl/ctrlProps/ctrlProp11.xml><?xml version="1.0" encoding="utf-8"?>
<formControlPr xmlns="http://schemas.microsoft.com/office/spreadsheetml/2009/9/main" objectType="Drop" dropStyle="combo" dx="16" fmlaLink="項目一覧!$D$72" fmlaRange="値一覧項目!$C$2:$C$18" noThreeD="1" sel="1" val="9"/>
</file>

<file path=xl/ctrlProps/ctrlProp110.xml><?xml version="1.0" encoding="utf-8"?>
<formControlPr xmlns="http://schemas.microsoft.com/office/spreadsheetml/2009/9/main" objectType="Drop" dropStyle="combo" dx="16" fmlaLink="項目一覧!$D$169" fmlaRange="値一覧項目!$B$2:$B$14" noThreeD="1" sel="11" val="5"/>
</file>

<file path=xl/ctrlProps/ctrlProp111.xml><?xml version="1.0" encoding="utf-8"?>
<formControlPr xmlns="http://schemas.microsoft.com/office/spreadsheetml/2009/9/main" objectType="CheckBox" fmlaLink="項目一覧②!$G$69" lockText="1" noThreeD="1"/>
</file>

<file path=xl/ctrlProps/ctrlProp112.xml><?xml version="1.0" encoding="utf-8"?>
<formControlPr xmlns="http://schemas.microsoft.com/office/spreadsheetml/2009/9/main" objectType="CheckBox" fmlaLink="項目一覧②!$H$69" lockText="1" noThreeD="1"/>
</file>

<file path=xl/ctrlProps/ctrlProp113.xml><?xml version="1.0" encoding="utf-8"?>
<formControlPr xmlns="http://schemas.microsoft.com/office/spreadsheetml/2009/9/main" objectType="CheckBox" fmlaLink="項目一覧②!$G$96" lockText="1" noThreeD="1"/>
</file>

<file path=xl/ctrlProps/ctrlProp114.xml><?xml version="1.0" encoding="utf-8"?>
<formControlPr xmlns="http://schemas.microsoft.com/office/spreadsheetml/2009/9/main" objectType="CheckBox" fmlaLink="項目一覧②!$H$96" lockText="1" noThreeD="1"/>
</file>

<file path=xl/ctrlProps/ctrlProp115.xml><?xml version="1.0" encoding="utf-8"?>
<formControlPr xmlns="http://schemas.microsoft.com/office/spreadsheetml/2009/9/main" objectType="CheckBox" fmlaLink="項目一覧②!$G$123" lockText="1" noThreeD="1"/>
</file>

<file path=xl/ctrlProps/ctrlProp116.xml><?xml version="1.0" encoding="utf-8"?>
<formControlPr xmlns="http://schemas.microsoft.com/office/spreadsheetml/2009/9/main" objectType="CheckBox" fmlaLink="項目一覧②!$H$123" lockText="1" noThreeD="1"/>
</file>

<file path=xl/ctrlProps/ctrlProp117.xml><?xml version="1.0" encoding="utf-8"?>
<formControlPr xmlns="http://schemas.microsoft.com/office/spreadsheetml/2009/9/main" objectType="CheckBox" fmlaLink="項目一覧②!$G$150" lockText="1" noThreeD="1"/>
</file>

<file path=xl/ctrlProps/ctrlProp118.xml><?xml version="1.0" encoding="utf-8"?>
<formControlPr xmlns="http://schemas.microsoft.com/office/spreadsheetml/2009/9/main" objectType="CheckBox" fmlaLink="項目一覧②!$H$150" lockText="1" noThreeD="1"/>
</file>

<file path=xl/ctrlProps/ctrlProp119.xml><?xml version="1.0" encoding="utf-8"?>
<formControlPr xmlns="http://schemas.microsoft.com/office/spreadsheetml/2009/9/main" objectType="CheckBox" fmlaLink="項目一覧②!$G$177" lockText="1" noThreeD="1"/>
</file>

<file path=xl/ctrlProps/ctrlProp12.xml><?xml version="1.0" encoding="utf-8"?>
<formControlPr xmlns="http://schemas.microsoft.com/office/spreadsheetml/2009/9/main" objectType="CheckBox" fmlaLink="項目一覧!$E$75" lockText="1" noThreeD="1"/>
</file>

<file path=xl/ctrlProps/ctrlProp120.xml><?xml version="1.0" encoding="utf-8"?>
<formControlPr xmlns="http://schemas.microsoft.com/office/spreadsheetml/2009/9/main" objectType="CheckBox" fmlaLink="項目一覧②!$H$177" lockText="1" noThreeD="1"/>
</file>

<file path=xl/ctrlProps/ctrlProp121.xml><?xml version="1.0" encoding="utf-8"?>
<formControlPr xmlns="http://schemas.microsoft.com/office/spreadsheetml/2009/9/main" objectType="CheckBox" fmlaLink="項目一覧②!$G$204" lockText="1" noThreeD="1"/>
</file>

<file path=xl/ctrlProps/ctrlProp122.xml><?xml version="1.0" encoding="utf-8"?>
<formControlPr xmlns="http://schemas.microsoft.com/office/spreadsheetml/2009/9/main" objectType="CheckBox" fmlaLink="項目一覧②!$H$204" lockText="1" noThreeD="1"/>
</file>

<file path=xl/ctrlProps/ctrlProp123.xml><?xml version="1.0" encoding="utf-8"?>
<formControlPr xmlns="http://schemas.microsoft.com/office/spreadsheetml/2009/9/main" objectType="Drop" dropStyle="combo" dx="16" fmlaLink="項目一覧!$D$337" fmlaRange="主要用途!$B$2:$B$72" noThreeD="1" sel="1" val="0"/>
</file>

<file path=xl/ctrlProps/ctrlProp124.xml><?xml version="1.0" encoding="utf-8"?>
<formControlPr xmlns="http://schemas.microsoft.com/office/spreadsheetml/2009/9/main" objectType="Drop" dropStyle="combo" dx="16" fmlaLink="項目一覧!$D$339" fmlaRange="主要用途!$B$2:$B$72" noThreeD="1" sel="1" val="0"/>
</file>

<file path=xl/ctrlProps/ctrlProp125.xml><?xml version="1.0" encoding="utf-8"?>
<formControlPr xmlns="http://schemas.microsoft.com/office/spreadsheetml/2009/9/main" objectType="Drop" dropStyle="combo" dx="16" fmlaLink="項目一覧②!G31" fmlaRange="値一覧項目!$U$2:$U$12" noThreeD="1" sel="1" val="3"/>
</file>

<file path=xl/ctrlProps/ctrlProp126.xml><?xml version="1.0" encoding="utf-8"?>
<formControlPr xmlns="http://schemas.microsoft.com/office/spreadsheetml/2009/9/main" objectType="CheckBox" fmlaLink="項目一覧!$D$342" lockText="1" noThreeD="1"/>
</file>

<file path=xl/ctrlProps/ctrlProp127.xml><?xml version="1.0" encoding="utf-8"?>
<formControlPr xmlns="http://schemas.microsoft.com/office/spreadsheetml/2009/9/main" objectType="CheckBox" fmlaLink="項目一覧!$E$342" lockText="1" noThreeD="1"/>
</file>

<file path=xl/ctrlProps/ctrlProp128.xml><?xml version="1.0" encoding="utf-8"?>
<formControlPr xmlns="http://schemas.microsoft.com/office/spreadsheetml/2009/9/main" objectType="CheckBox" fmlaLink="項目一覧!$F$342" lockText="1" noThreeD="1"/>
</file>

<file path=xl/ctrlProps/ctrlProp129.xml><?xml version="1.0" encoding="utf-8"?>
<formControlPr xmlns="http://schemas.microsoft.com/office/spreadsheetml/2009/9/main" objectType="CheckBox" fmlaLink="項目一覧②!$G$821" lockText="1" noThreeD="1"/>
</file>

<file path=xl/ctrlProps/ctrlProp13.xml><?xml version="1.0" encoding="utf-8"?>
<formControlPr xmlns="http://schemas.microsoft.com/office/spreadsheetml/2009/9/main" objectType="CheckBox" fmlaLink="項目一覧!$F$75" lockText="1" noThreeD="1"/>
</file>

<file path=xl/ctrlProps/ctrlProp130.xml><?xml version="1.0" encoding="utf-8"?>
<formControlPr xmlns="http://schemas.microsoft.com/office/spreadsheetml/2009/9/main" objectType="CheckBox" fmlaLink="項目一覧②!$G$21" lockText="1" noThreeD="1"/>
</file>

<file path=xl/ctrlProps/ctrlProp131.xml><?xml version="1.0" encoding="utf-8"?>
<formControlPr xmlns="http://schemas.microsoft.com/office/spreadsheetml/2009/9/main" objectType="CheckBox" fmlaLink="項目一覧②!$H$21" lockText="1" noThreeD="1"/>
</file>

<file path=xl/ctrlProps/ctrlProp132.xml><?xml version="1.0" encoding="utf-8"?>
<formControlPr xmlns="http://schemas.microsoft.com/office/spreadsheetml/2009/9/main" objectType="CheckBox" fmlaLink="項目一覧②!$G$760" lockText="1" noThreeD="1"/>
</file>

<file path=xl/ctrlProps/ctrlProp133.xml><?xml version="1.0" encoding="utf-8"?>
<formControlPr xmlns="http://schemas.microsoft.com/office/spreadsheetml/2009/9/main" objectType="CheckBox" fmlaLink="項目一覧②!$G$761" lockText="1" noThreeD="1"/>
</file>

<file path=xl/ctrlProps/ctrlProp134.xml><?xml version="1.0" encoding="utf-8"?>
<formControlPr xmlns="http://schemas.microsoft.com/office/spreadsheetml/2009/9/main" objectType="CheckBox" fmlaLink="項目一覧②!$G$762" lockText="1" noThreeD="1"/>
</file>

<file path=xl/ctrlProps/ctrlProp135.xml><?xml version="1.0" encoding="utf-8"?>
<formControlPr xmlns="http://schemas.microsoft.com/office/spreadsheetml/2009/9/main" objectType="CheckBox" fmlaLink="項目一覧②!$G$763" lockText="1" noThreeD="1"/>
</file>

<file path=xl/ctrlProps/ctrlProp136.xml><?xml version="1.0" encoding="utf-8"?>
<formControlPr xmlns="http://schemas.microsoft.com/office/spreadsheetml/2009/9/main" objectType="CheckBox" fmlaLink="項目一覧②!$G$764" lockText="1" noThreeD="1"/>
</file>

<file path=xl/ctrlProps/ctrlProp137.xml><?xml version="1.0" encoding="utf-8"?>
<formControlPr xmlns="http://schemas.microsoft.com/office/spreadsheetml/2009/9/main" objectType="CheckBox" fmlaLink="項目一覧②!$G$765" lockText="1" noThreeD="1"/>
</file>

<file path=xl/ctrlProps/ctrlProp138.xml><?xml version="1.0" encoding="utf-8"?>
<formControlPr xmlns="http://schemas.microsoft.com/office/spreadsheetml/2009/9/main" objectType="CheckBox" fmlaLink="項目一覧②!$G$766" lockText="1" noThreeD="1"/>
</file>

<file path=xl/ctrlProps/ctrlProp139.xml><?xml version="1.0" encoding="utf-8"?>
<formControlPr xmlns="http://schemas.microsoft.com/office/spreadsheetml/2009/9/main" objectType="CheckBox" fmlaLink="項目一覧②!$G$768" lockText="1" noThreeD="1"/>
</file>

<file path=xl/ctrlProps/ctrlProp14.xml><?xml version="1.0" encoding="utf-8"?>
<formControlPr xmlns="http://schemas.microsoft.com/office/spreadsheetml/2009/9/main" objectType="CheckBox" fmlaLink="項目一覧!$D$78" lockText="1" noThreeD="1"/>
</file>

<file path=xl/ctrlProps/ctrlProp140.xml><?xml version="1.0" encoding="utf-8"?>
<formControlPr xmlns="http://schemas.microsoft.com/office/spreadsheetml/2009/9/main" objectType="CheckBox" fmlaLink="項目一覧②!$G$770" lockText="1" noThreeD="1"/>
</file>

<file path=xl/ctrlProps/ctrlProp141.xml><?xml version="1.0" encoding="utf-8"?>
<formControlPr xmlns="http://schemas.microsoft.com/office/spreadsheetml/2009/9/main" objectType="Drop" dropStyle="combo" dx="16" fmlaLink="項目一覧②!$G$758" fmlaRange="値一覧項目!$I$2:$I$12" noThreeD="1" sel="1" val="3"/>
</file>

<file path=xl/ctrlProps/ctrlProp142.xml><?xml version="1.0" encoding="utf-8"?>
<formControlPr xmlns="http://schemas.microsoft.com/office/spreadsheetml/2009/9/main" objectType="Drop" dropStyle="combo" dx="16" fmlaLink="項目一覧②!$G$759" fmlaRange="値一覧項目!$I$2:$I$12" noThreeD="1" sel="1" val="3"/>
</file>

<file path=xl/ctrlProps/ctrlProp143.xml><?xml version="1.0" encoding="utf-8"?>
<formControlPr xmlns="http://schemas.microsoft.com/office/spreadsheetml/2009/9/main" objectType="CheckBox" fmlaLink="項目一覧②!$G$815" lockText="1" noThreeD="1"/>
</file>

<file path=xl/ctrlProps/ctrlProp144.xml><?xml version="1.0" encoding="utf-8"?>
<formControlPr xmlns="http://schemas.microsoft.com/office/spreadsheetml/2009/9/main" objectType="CheckBox" fmlaLink="項目一覧②!$G$816" lockText="1" noThreeD="1"/>
</file>

<file path=xl/ctrlProps/ctrlProp145.xml><?xml version="1.0" encoding="utf-8"?>
<formControlPr xmlns="http://schemas.microsoft.com/office/spreadsheetml/2009/9/main" objectType="CheckBox" fmlaLink="項目一覧!$D$349" lockText="1" noThreeD="1"/>
</file>

<file path=xl/ctrlProps/ctrlProp146.xml><?xml version="1.0" encoding="utf-8"?>
<formControlPr xmlns="http://schemas.microsoft.com/office/spreadsheetml/2009/9/main" objectType="CheckBox" fmlaLink="項目一覧!$E$349" lockText="1" noThreeD="1"/>
</file>

<file path=xl/ctrlProps/ctrlProp147.xml><?xml version="1.0" encoding="utf-8"?>
<formControlPr xmlns="http://schemas.microsoft.com/office/spreadsheetml/2009/9/main" objectType="CheckBox" fmlaLink="項目一覧!$F$349" lockText="1" noThreeD="1"/>
</file>

<file path=xl/ctrlProps/ctrlProp148.xml><?xml version="1.0" encoding="utf-8"?>
<formControlPr xmlns="http://schemas.microsoft.com/office/spreadsheetml/2009/9/main" objectType="CheckBox" fmlaLink="項目一覧②!$G$822" lockText="1" noThreeD="1"/>
</file>

<file path=xl/ctrlProps/ctrlProp149.xml><?xml version="1.0" encoding="utf-8"?>
<formControlPr xmlns="http://schemas.microsoft.com/office/spreadsheetml/2009/9/main" objectType="CheckBox" fmlaLink="項目一覧②!$G$823" lockText="1" noThreeD="1"/>
</file>

<file path=xl/ctrlProps/ctrlProp15.xml><?xml version="1.0" encoding="utf-8"?>
<formControlPr xmlns="http://schemas.microsoft.com/office/spreadsheetml/2009/9/main" objectType="CheckBox" fmlaLink="項目一覧!$E$78" lockText="1" noThreeD="1"/>
</file>

<file path=xl/ctrlProps/ctrlProp150.xml><?xml version="1.0" encoding="utf-8"?>
<formControlPr xmlns="http://schemas.microsoft.com/office/spreadsheetml/2009/9/main" objectType="CheckBox" fmlaLink="項目一覧②!$G$824" lockText="1" noThreeD="1"/>
</file>

<file path=xl/ctrlProps/ctrlProp151.xml><?xml version="1.0" encoding="utf-8"?>
<formControlPr xmlns="http://schemas.microsoft.com/office/spreadsheetml/2009/9/main" objectType="CheckBox" fmlaLink="項目一覧②!$G$825" lockText="1" noThreeD="1"/>
</file>

<file path=xl/ctrlProps/ctrlProp152.xml><?xml version="1.0" encoding="utf-8"?>
<formControlPr xmlns="http://schemas.microsoft.com/office/spreadsheetml/2009/9/main" objectType="CheckBox" fmlaLink="項目一覧②!$G$827" lockText="1" noThreeD="1"/>
</file>

<file path=xl/ctrlProps/ctrlProp153.xml><?xml version="1.0" encoding="utf-8"?>
<formControlPr xmlns="http://schemas.microsoft.com/office/spreadsheetml/2009/9/main" objectType="CheckBox" fmlaLink="項目一覧②!$G$828" lockText="1" noThreeD="1"/>
</file>

<file path=xl/ctrlProps/ctrlProp154.xml><?xml version="1.0" encoding="utf-8"?>
<formControlPr xmlns="http://schemas.microsoft.com/office/spreadsheetml/2009/9/main" objectType="CheckBox" fmlaLink="項目一覧②!$G$829" lockText="1" noThreeD="1"/>
</file>

<file path=xl/ctrlProps/ctrlProp155.xml><?xml version="1.0" encoding="utf-8"?>
<formControlPr xmlns="http://schemas.microsoft.com/office/spreadsheetml/2009/9/main" objectType="CheckBox" fmlaLink="項目一覧②!$G$860" lockText="1" noThreeD="1"/>
</file>

<file path=xl/ctrlProps/ctrlProp156.xml><?xml version="1.0" encoding="utf-8"?>
<formControlPr xmlns="http://schemas.microsoft.com/office/spreadsheetml/2009/9/main" objectType="CheckBox" fmlaLink="項目一覧②!$G$831" lockText="1" noThreeD="1"/>
</file>

<file path=xl/ctrlProps/ctrlProp157.xml><?xml version="1.0" encoding="utf-8"?>
<formControlPr xmlns="http://schemas.microsoft.com/office/spreadsheetml/2009/9/main" objectType="CheckBox" fmlaLink="項目一覧②!$G$832" lockText="1" noThreeD="1"/>
</file>

<file path=xl/ctrlProps/ctrlProp158.xml><?xml version="1.0" encoding="utf-8"?>
<formControlPr xmlns="http://schemas.microsoft.com/office/spreadsheetml/2009/9/main" objectType="CheckBox" fmlaLink="項目一覧②!$G$857" lockText="1" noThreeD="1"/>
</file>

<file path=xl/ctrlProps/ctrlProp159.xml><?xml version="1.0" encoding="utf-8"?>
<formControlPr xmlns="http://schemas.microsoft.com/office/spreadsheetml/2009/9/main" objectType="CheckBox" fmlaLink="項目一覧②!$G$858" lockText="1" noThreeD="1"/>
</file>

<file path=xl/ctrlProps/ctrlProp16.xml><?xml version="1.0" encoding="utf-8"?>
<formControlPr xmlns="http://schemas.microsoft.com/office/spreadsheetml/2009/9/main" objectType="CheckBox" fmlaLink="項目一覧!$F$78" lockText="1" noThreeD="1"/>
</file>

<file path=xl/ctrlProps/ctrlProp160.xml><?xml version="1.0" encoding="utf-8"?>
<formControlPr xmlns="http://schemas.microsoft.com/office/spreadsheetml/2009/9/main" objectType="CheckBox" fmlaLink="項目一覧②!$G$859" lockText="1" noThreeD="1"/>
</file>

<file path=xl/ctrlProps/ctrlProp161.xml><?xml version="1.0" encoding="utf-8"?>
<formControlPr xmlns="http://schemas.microsoft.com/office/spreadsheetml/2009/9/main" objectType="CheckBox" fmlaLink="項目一覧②!$G$830" lockText="1" noThreeD="1"/>
</file>

<file path=xl/ctrlProps/ctrlProp162.xml><?xml version="1.0" encoding="utf-8"?>
<formControlPr xmlns="http://schemas.microsoft.com/office/spreadsheetml/2009/9/main" objectType="CheckBox" fmlaLink="項目一覧②!$G$862" lockText="1" noThreeD="1"/>
</file>

<file path=xl/ctrlProps/ctrlProp163.xml><?xml version="1.0" encoding="utf-8"?>
<formControlPr xmlns="http://schemas.microsoft.com/office/spreadsheetml/2009/9/main" objectType="CheckBox" fmlaLink="項目一覧②!$G$861" lockText="1" noThreeD="1"/>
</file>

<file path=xl/ctrlProps/ctrlProp164.xml><?xml version="1.0" encoding="utf-8"?>
<formControlPr xmlns="http://schemas.microsoft.com/office/spreadsheetml/2009/9/main" objectType="CheckBox" fmlaLink="項目一覧!$F$110" lockText="1" noThreeD="1"/>
</file>

<file path=xl/ctrlProps/ctrlProp165.xml><?xml version="1.0" encoding="utf-8"?>
<formControlPr xmlns="http://schemas.microsoft.com/office/spreadsheetml/2009/9/main" objectType="CheckBox" fmlaLink="項目一覧!$F$111" lockText="1" noThreeD="1"/>
</file>

<file path=xl/ctrlProps/ctrlProp166.xml><?xml version="1.0" encoding="utf-8"?>
<formControlPr xmlns="http://schemas.microsoft.com/office/spreadsheetml/2009/9/main" objectType="CheckBox" fmlaLink="項目一覧!$F$120" lockText="1" noThreeD="1"/>
</file>

<file path=xl/ctrlProps/ctrlProp167.xml><?xml version="1.0" encoding="utf-8"?>
<formControlPr xmlns="http://schemas.microsoft.com/office/spreadsheetml/2009/9/main" objectType="CheckBox" fmlaLink="項目一覧!$F$137" lockText="1" noThreeD="1"/>
</file>

<file path=xl/ctrlProps/ctrlProp168.xml><?xml version="1.0" encoding="utf-8"?>
<formControlPr xmlns="http://schemas.microsoft.com/office/spreadsheetml/2009/9/main" objectType="CheckBox" fmlaLink="項目一覧!$D$359" lockText="1" noThreeD="1"/>
</file>

<file path=xl/ctrlProps/ctrlProp169.xml><?xml version="1.0" encoding="utf-8"?>
<formControlPr xmlns="http://schemas.microsoft.com/office/spreadsheetml/2009/9/main" objectType="CheckBox" fmlaLink="項目一覧!$E$359" lockText="1" noThreeD="1"/>
</file>

<file path=xl/ctrlProps/ctrlProp17.xml><?xml version="1.0" encoding="utf-8"?>
<formControlPr xmlns="http://schemas.microsoft.com/office/spreadsheetml/2009/9/main" objectType="Drop" dropStyle="combo" dx="16" fmlaLink="項目一覧!$D$80" fmlaRange="値一覧項目!$N$2:$N$17" noThreeD="1" sel="1" val="0"/>
</file>

<file path=xl/ctrlProps/ctrlProp170.xml><?xml version="1.0" encoding="utf-8"?>
<formControlPr xmlns="http://schemas.microsoft.com/office/spreadsheetml/2009/9/main" objectType="CheckBox" fmlaLink="項目一覧!$K$116" lockText="1" noThreeD="1"/>
</file>

<file path=xl/ctrlProps/ctrlProp171.xml><?xml version="1.0" encoding="utf-8"?>
<formControlPr xmlns="http://schemas.microsoft.com/office/spreadsheetml/2009/9/main" objectType="CheckBox" fmlaLink="項目一覧②!$G$878" lockText="1" noThreeD="1"/>
</file>

<file path=xl/ctrlProps/ctrlProp172.xml><?xml version="1.0" encoding="utf-8"?>
<formControlPr xmlns="http://schemas.microsoft.com/office/spreadsheetml/2009/9/main" objectType="CheckBox" fmlaLink="項目一覧②!$G$881" lockText="1" noThreeD="1"/>
</file>

<file path=xl/ctrlProps/ctrlProp173.xml><?xml version="1.0" encoding="utf-8"?>
<formControlPr xmlns="http://schemas.microsoft.com/office/spreadsheetml/2009/9/main" objectType="Drop" dropStyle="combo" dx="16" fmlaLink="項目一覧②!$G$884" fmlaRange="値一覧項目!$U$2:$U$12" noThreeD="1" sel="1" val="0"/>
</file>

<file path=xl/ctrlProps/ctrlProp174.xml><?xml version="1.0" encoding="utf-8"?>
<formControlPr xmlns="http://schemas.microsoft.com/office/spreadsheetml/2009/9/main" objectType="Drop" dropStyle="combo" dx="16" fmlaLink="項目一覧②!$G$903" fmlaRange="主要用途!$B$2:$B$72" noThreeD="1" sel="1" val="0"/>
</file>

<file path=xl/ctrlProps/ctrlProp175.xml><?xml version="1.0" encoding="utf-8"?>
<formControlPr xmlns="http://schemas.microsoft.com/office/spreadsheetml/2009/9/main" objectType="Drop" dropStyle="combo" dx="16" fmlaLink="項目一覧②!$G$904" fmlaRange="主要用途!$B$2:$B$72" noThreeD="1" sel="1" val="0"/>
</file>

<file path=xl/ctrlProps/ctrlProp176.xml><?xml version="1.0" encoding="utf-8"?>
<formControlPr xmlns="http://schemas.microsoft.com/office/spreadsheetml/2009/9/main" objectType="Drop" dropStyle="combo" dx="16" fmlaLink="項目一覧②!$G$905" fmlaRange="主要用途!$B$2:$B$72" noThreeD="1" sel="1" val="0"/>
</file>

<file path=xl/ctrlProps/ctrlProp177.xml><?xml version="1.0" encoding="utf-8"?>
<formControlPr xmlns="http://schemas.microsoft.com/office/spreadsheetml/2009/9/main" objectType="Drop" dropStyle="combo" dx="16" fmlaLink="項目一覧②!$G$906" fmlaRange="主要用途!$B$2:$B$72" noThreeD="1" sel="1" val="0"/>
</file>

<file path=xl/ctrlProps/ctrlProp178.xml><?xml version="1.0" encoding="utf-8"?>
<formControlPr xmlns="http://schemas.microsoft.com/office/spreadsheetml/2009/9/main" objectType="Drop" dropStyle="combo" dx="16" fmlaLink="項目一覧②!$G$907" fmlaRange="主要用途!$B$2:$B$72" noThreeD="1" sel="1" val="0"/>
</file>

<file path=xl/ctrlProps/ctrlProp179.xml><?xml version="1.0" encoding="utf-8"?>
<formControlPr xmlns="http://schemas.microsoft.com/office/spreadsheetml/2009/9/main" objectType="Drop" dropStyle="combo" dx="16" fmlaLink="項目一覧②!$G$908" fmlaRange="主要用途!$B$2:$B$72" noThreeD="1" sel="1" val="0"/>
</file>

<file path=xl/ctrlProps/ctrlProp18.xml><?xml version="1.0" encoding="utf-8"?>
<formControlPr xmlns="http://schemas.microsoft.com/office/spreadsheetml/2009/9/main" objectType="Drop" dropStyle="combo" dx="16" fmlaLink="項目一覧!$D$96" fmlaRange="値一覧項目!$H$2:$H$17" noThreeD="1" sel="1" val="0"/>
</file>

<file path=xl/ctrlProps/ctrlProp180.xml><?xml version="1.0" encoding="utf-8"?>
<formControlPr xmlns="http://schemas.microsoft.com/office/spreadsheetml/2009/9/main" objectType="CheckBox" fmlaLink="項目一覧②!$G$902" lockText="1" noThreeD="1"/>
</file>

<file path=xl/ctrlProps/ctrlProp181.xml><?xml version="1.0" encoding="utf-8"?>
<formControlPr xmlns="http://schemas.microsoft.com/office/spreadsheetml/2009/9/main" objectType="CheckBox" fmlaLink="項目一覧②!$H$902" lockText="1" noThreeD="1"/>
</file>

<file path=xl/ctrlProps/ctrlProp182.xml><?xml version="1.0" encoding="utf-8"?>
<formControlPr xmlns="http://schemas.microsoft.com/office/spreadsheetml/2009/9/main" objectType="Drop" dropStyle="combo" dx="16" fmlaLink="項目一覧②!$G$232" fmlaRange="主要用途!$B$2:$B$72" noThreeD="1" sel="1" val="0"/>
</file>

<file path=xl/ctrlProps/ctrlProp183.xml><?xml version="1.0" encoding="utf-8"?>
<formControlPr xmlns="http://schemas.microsoft.com/office/spreadsheetml/2009/9/main" objectType="Drop" dropStyle="combo" dx="16" fmlaLink="項目一覧②!$G$233" fmlaRange="主要用途!$B$2:$B$72" noThreeD="1" sel="1" val="0"/>
</file>

<file path=xl/ctrlProps/ctrlProp184.xml><?xml version="1.0" encoding="utf-8"?>
<formControlPr xmlns="http://schemas.microsoft.com/office/spreadsheetml/2009/9/main" objectType="Drop" dropStyle="combo" dx="16" fmlaLink="項目一覧②!$G$234" fmlaRange="主要用途!$B$2:$B$72" noThreeD="1" sel="1" val="0"/>
</file>

<file path=xl/ctrlProps/ctrlProp185.xml><?xml version="1.0" encoding="utf-8"?>
<formControlPr xmlns="http://schemas.microsoft.com/office/spreadsheetml/2009/9/main" objectType="Drop" dropStyle="combo" dx="16" fmlaLink="項目一覧②!$G$235" fmlaRange="主要用途!$B$2:$B$72" noThreeD="1" sel="1" val="0"/>
</file>

<file path=xl/ctrlProps/ctrlProp186.xml><?xml version="1.0" encoding="utf-8"?>
<formControlPr xmlns="http://schemas.microsoft.com/office/spreadsheetml/2009/9/main" objectType="Drop" dropStyle="combo" dx="16" fmlaLink="項目一覧②!$G$236" fmlaRange="主要用途!$B$2:$B$72" noThreeD="1" sel="1" val="0"/>
</file>

<file path=xl/ctrlProps/ctrlProp187.xml><?xml version="1.0" encoding="utf-8"?>
<formControlPr xmlns="http://schemas.microsoft.com/office/spreadsheetml/2009/9/main" objectType="Drop" dropStyle="combo" dx="16" fmlaLink="項目一覧②!$G$237" fmlaRange="主要用途!$B$2:$B$72" noThreeD="1" sel="1" val="0"/>
</file>

<file path=xl/ctrlProps/ctrlProp188.xml><?xml version="1.0" encoding="utf-8"?>
<formControlPr xmlns="http://schemas.microsoft.com/office/spreadsheetml/2009/9/main" objectType="CheckBox" fmlaLink="項目一覧②!$G$231" lockText="1" noThreeD="1"/>
</file>

<file path=xl/ctrlProps/ctrlProp189.xml><?xml version="1.0" encoding="utf-8"?>
<formControlPr xmlns="http://schemas.microsoft.com/office/spreadsheetml/2009/9/main" objectType="CheckBox" fmlaLink="項目一覧②!$H$231" lockText="1" noThreeD="1"/>
</file>

<file path=xl/ctrlProps/ctrlProp19.xml><?xml version="1.0" encoding="utf-8"?>
<formControlPr xmlns="http://schemas.microsoft.com/office/spreadsheetml/2009/9/main" objectType="Drop" dropStyle="combo" dx="16" fmlaLink="項目一覧!$D$97" fmlaRange="値一覧項目!$H$2:$H$17" noThreeD="1" sel="1" val="0"/>
</file>

<file path=xl/ctrlProps/ctrlProp190.xml><?xml version="1.0" encoding="utf-8"?>
<formControlPr xmlns="http://schemas.microsoft.com/office/spreadsheetml/2009/9/main" objectType="CheckBox" fmlaLink="項目一覧!$D$358" lockText="1" noThreeD="1"/>
</file>

<file path=xl/ctrlProps/ctrlProp191.xml><?xml version="1.0" encoding="utf-8"?>
<formControlPr xmlns="http://schemas.microsoft.com/office/spreadsheetml/2009/9/main" objectType="CheckBox" fmlaLink="項目一覧!$E$358" lockText="1" noThreeD="1"/>
</file>

<file path=xl/ctrlProps/ctrlProp192.xml><?xml version="1.0" encoding="utf-8"?>
<formControlPr xmlns="http://schemas.microsoft.com/office/spreadsheetml/2009/9/main" objectType="CheckBox" fmlaLink="項目一覧②!$G$20" lockText="1" noThreeD="1"/>
</file>

<file path=xl/ctrlProps/ctrlProp193.xml><?xml version="1.0" encoding="utf-8"?>
<formControlPr xmlns="http://schemas.microsoft.com/office/spreadsheetml/2009/9/main" objectType="CheckBox" fmlaLink="項目一覧②!$H$20" lockText="1" noThreeD="1"/>
</file>

<file path=xl/ctrlProps/ctrlProp194.xml><?xml version="1.0" encoding="utf-8"?>
<formControlPr xmlns="http://schemas.microsoft.com/office/spreadsheetml/2009/9/main" objectType="CheckBox" fmlaLink="項目一覧!$D$377" lockText="1" noThreeD="1"/>
</file>

<file path=xl/ctrlProps/ctrlProp195.xml><?xml version="1.0" encoding="utf-8"?>
<formControlPr xmlns="http://schemas.microsoft.com/office/spreadsheetml/2009/9/main" objectType="CheckBox" fmlaLink="項目一覧!$E$377" lockText="1" noThreeD="1"/>
</file>

<file path=xl/ctrlProps/ctrlProp196.xml><?xml version="1.0" encoding="utf-8"?>
<formControlPr xmlns="http://schemas.microsoft.com/office/spreadsheetml/2009/9/main" objectType="CheckBox" fmlaLink="項目一覧!$D$378" lockText="1" noThreeD="1"/>
</file>

<file path=xl/ctrlProps/ctrlProp197.xml><?xml version="1.0" encoding="utf-8"?>
<formControlPr xmlns="http://schemas.microsoft.com/office/spreadsheetml/2009/9/main" objectType="CheckBox" fmlaLink="項目一覧!$E$378" lockText="1" noThreeD="1"/>
</file>

<file path=xl/ctrlProps/ctrlProp198.xml><?xml version="1.0" encoding="utf-8"?>
<formControlPr xmlns="http://schemas.microsoft.com/office/spreadsheetml/2009/9/main" objectType="CheckBox" fmlaLink="項目一覧②!$G$977" lockText="1" noThreeD="1"/>
</file>

<file path=xl/ctrlProps/ctrlProp199.xml><?xml version="1.0" encoding="utf-8"?>
<formControlPr xmlns="http://schemas.microsoft.com/office/spreadsheetml/2009/9/main" objectType="CheckBox" fmlaLink="項目一覧②!$G$978" lockText="1" noThreeD="1"/>
</file>

<file path=xl/ctrlProps/ctrlProp2.xml><?xml version="1.0" encoding="utf-8"?>
<formControlPr xmlns="http://schemas.microsoft.com/office/spreadsheetml/2009/9/main" objectType="CheckBox" fmlaLink="項目一覧!$D$316" lockText="1" noThreeD="1"/>
</file>

<file path=xl/ctrlProps/ctrlProp20.xml><?xml version="1.0" encoding="utf-8"?>
<formControlPr xmlns="http://schemas.microsoft.com/office/spreadsheetml/2009/9/main" objectType="Drop" dropStyle="combo" dx="16" fmlaLink="項目一覧!$D$98" fmlaRange="値一覧項目!$H$2:$H$17" noThreeD="1" sel="1" val="0"/>
</file>

<file path=xl/ctrlProps/ctrlProp200.xml><?xml version="1.0" encoding="utf-8"?>
<formControlPr xmlns="http://schemas.microsoft.com/office/spreadsheetml/2009/9/main" objectType="Drop" dropStyle="combo" dx="16" fmlaLink="項目一覧②!$G$253" fmlaRange="主要用途!$B$2:$B$73" noThreeD="1" sel="1" val="0"/>
</file>

<file path=xl/ctrlProps/ctrlProp201.xml><?xml version="1.0" encoding="utf-8"?>
<formControlPr xmlns="http://schemas.microsoft.com/office/spreadsheetml/2009/9/main" objectType="Drop" dropStyle="combo" dx="16" fmlaLink="項目一覧②!$G$255" fmlaRange="主要用途!$B$2:$B$73" noThreeD="1" sel="1" val="0"/>
</file>

<file path=xl/ctrlProps/ctrlProp202.xml><?xml version="1.0" encoding="utf-8"?>
<formControlPr xmlns="http://schemas.microsoft.com/office/spreadsheetml/2009/9/main" objectType="Drop" dropStyle="combo" dx="16" fmlaLink="項目一覧②!$G$257" fmlaRange="主要用途!$B$2:$B$73" noThreeD="1" sel="1" val="0"/>
</file>

<file path=xl/ctrlProps/ctrlProp203.xml><?xml version="1.0" encoding="utf-8"?>
<formControlPr xmlns="http://schemas.microsoft.com/office/spreadsheetml/2009/9/main" objectType="CheckBox" fmlaLink="項目一覧②!$G$259" lockText="1" noThreeD="1"/>
</file>

<file path=xl/ctrlProps/ctrlProp204.xml><?xml version="1.0" encoding="utf-8"?>
<formControlPr xmlns="http://schemas.microsoft.com/office/spreadsheetml/2009/9/main" objectType="CheckBox" fmlaLink="項目一覧②!$H$259" lockText="1" noThreeD="1"/>
</file>

<file path=xl/ctrlProps/ctrlProp205.xml><?xml version="1.0" encoding="utf-8"?>
<formControlPr xmlns="http://schemas.microsoft.com/office/spreadsheetml/2009/9/main" objectType="CheckBox" fmlaLink="項目一覧②!$I$259" lockText="1" noThreeD="1"/>
</file>

<file path=xl/ctrlProps/ctrlProp206.xml><?xml version="1.0" encoding="utf-8"?>
<formControlPr xmlns="http://schemas.microsoft.com/office/spreadsheetml/2009/9/main" objectType="CheckBox" fmlaLink="項目一覧②!$J$259" lockText="1" noThreeD="1"/>
</file>

<file path=xl/ctrlProps/ctrlProp207.xml><?xml version="1.0" encoding="utf-8"?>
<formControlPr xmlns="http://schemas.microsoft.com/office/spreadsheetml/2009/9/main" objectType="CheckBox" fmlaLink="項目一覧②!$K$259" lockText="1" noThreeD="1"/>
</file>

<file path=xl/ctrlProps/ctrlProp208.xml><?xml version="1.0" encoding="utf-8"?>
<formControlPr xmlns="http://schemas.microsoft.com/office/spreadsheetml/2009/9/main" objectType="CheckBox" fmlaLink="項目一覧②!$L$259" lockText="1" noThreeD="1"/>
</file>

<file path=xl/ctrlProps/ctrlProp209.xml><?xml version="1.0" encoding="utf-8"?>
<formControlPr xmlns="http://schemas.microsoft.com/office/spreadsheetml/2009/9/main" objectType="CheckBox" fmlaLink="項目一覧②!$M$259" lockText="1" noThreeD="1"/>
</file>

<file path=xl/ctrlProps/ctrlProp21.xml><?xml version="1.0" encoding="utf-8"?>
<formControlPr xmlns="http://schemas.microsoft.com/office/spreadsheetml/2009/9/main" objectType="Drop" dropStyle="combo" dx="16" fmlaLink="項目一覧!$D$99" fmlaRange="値一覧項目!$H$2:$H$17" noThreeD="1" sel="1" val="0"/>
</file>

<file path=xl/ctrlProps/ctrlProp210.xml><?xml version="1.0" encoding="utf-8"?>
<formControlPr xmlns="http://schemas.microsoft.com/office/spreadsheetml/2009/9/main" objectType="Drop" dropStyle="combo" dx="16" fmlaLink="項目一覧②!$G$260" fmlaRange="値一覧項目!$I$2:$I$12" noThreeD="1" sel="1" val="0"/>
</file>

<file path=xl/ctrlProps/ctrlProp211.xml><?xml version="1.0" encoding="utf-8"?>
<formControlPr xmlns="http://schemas.microsoft.com/office/spreadsheetml/2009/9/main" objectType="Drop" dropStyle="combo" dx="16" fmlaLink="項目一覧②!$G$876" fmlaRange="値一覧項目!$I$2:$I$12" noThreeD="1" sel="1" val="0"/>
</file>

<file path=xl/ctrlProps/ctrlProp212.xml><?xml version="1.0" encoding="utf-8"?>
<formControlPr xmlns="http://schemas.microsoft.com/office/spreadsheetml/2009/9/main" objectType="Drop" dropStyle="combo" dx="16" fmlaLink="項目一覧②!$G$263" fmlaRange="値一覧項目!$P$2:$P$12" noThreeD="1" sel="1" val="2"/>
</file>

<file path=xl/ctrlProps/ctrlProp213.xml><?xml version="1.0" encoding="utf-8"?>
<formControlPr xmlns="http://schemas.microsoft.com/office/spreadsheetml/2009/9/main" objectType="Drop" dropStyle="combo" dx="16" fmlaLink="項目一覧②!$G$264" fmlaRange="値一覧項目!$Q$2:$Q$12" noThreeD="1" sel="1" val="2"/>
</file>

<file path=xl/ctrlProps/ctrlProp214.xml><?xml version="1.0" encoding="utf-8"?>
<formControlPr xmlns="http://schemas.microsoft.com/office/spreadsheetml/2009/9/main" objectType="Drop" dropStyle="combo" dx="16" fmlaLink="項目一覧②!$G$265" fmlaRange="値一覧項目!$P$2:$P$12" noThreeD="1" sel="1" val="2"/>
</file>

<file path=xl/ctrlProps/ctrlProp215.xml><?xml version="1.0" encoding="utf-8"?>
<formControlPr xmlns="http://schemas.microsoft.com/office/spreadsheetml/2009/9/main" objectType="Drop" dropStyle="combo" dx="16" fmlaLink="項目一覧②!$G$266" fmlaRange="値一覧項目!$Q$2:$Q$12" noThreeD="1" sel="1" val="0"/>
</file>

<file path=xl/ctrlProps/ctrlProp216.xml><?xml version="1.0" encoding="utf-8"?>
<formControlPr xmlns="http://schemas.microsoft.com/office/spreadsheetml/2009/9/main" objectType="CheckBox" fmlaLink="項目一覧②!$G$270" lockText="1" noThreeD="1"/>
</file>

<file path=xl/ctrlProps/ctrlProp217.xml><?xml version="1.0" encoding="utf-8"?>
<formControlPr xmlns="http://schemas.microsoft.com/office/spreadsheetml/2009/9/main" objectType="CheckBox" fmlaLink="項目一覧②!$H$270" lockText="1" noThreeD="1"/>
</file>

<file path=xl/ctrlProps/ctrlProp218.xml><?xml version="1.0" encoding="utf-8"?>
<formControlPr xmlns="http://schemas.microsoft.com/office/spreadsheetml/2009/9/main" objectType="Drop" dropStyle="combo" dx="16" fmlaLink="項目一覧②!$G$275" fmlaRange="値一覧項目!$U$2:$U$12" noThreeD="1" sel="1" val="0"/>
</file>

<file path=xl/ctrlProps/ctrlProp219.xml><?xml version="1.0" encoding="utf-8"?>
<formControlPr xmlns="http://schemas.microsoft.com/office/spreadsheetml/2009/9/main" objectType="Drop" dropStyle="combo" dx="16" fmlaLink="項目一覧②!$G$276" fmlaRange="値一覧項目!$U$2:$U$12" noThreeD="1" sel="1" val="3"/>
</file>

<file path=xl/ctrlProps/ctrlProp22.xml><?xml version="1.0" encoding="utf-8"?>
<formControlPr xmlns="http://schemas.microsoft.com/office/spreadsheetml/2009/9/main" objectType="Drop" dropStyle="combo" dx="16" fmlaLink="項目一覧!$D$113" fmlaRange="主要用途!$B$2:$B$72" noThreeD="1" sel="1" val="0"/>
</file>

<file path=xl/ctrlProps/ctrlProp220.xml><?xml version="1.0" encoding="utf-8"?>
<formControlPr xmlns="http://schemas.microsoft.com/office/spreadsheetml/2009/9/main" objectType="Drop" dropStyle="combo" dx="16" fmlaLink="項目一覧②!$G$277" fmlaRange="値一覧項目!$U$2:$U$12" noThreeD="1" sel="1" val="3"/>
</file>

<file path=xl/ctrlProps/ctrlProp221.xml><?xml version="1.0" encoding="utf-8"?>
<formControlPr xmlns="http://schemas.microsoft.com/office/spreadsheetml/2009/9/main" objectType="Drop" dropStyle="combo" dx="16" fmlaLink="項目一覧②!$G$278" fmlaRange="値一覧項目!$U$2:$U$12" noThreeD="1" sel="1" val="0"/>
</file>

<file path=xl/ctrlProps/ctrlProp222.xml><?xml version="1.0" encoding="utf-8"?>
<formControlPr xmlns="http://schemas.microsoft.com/office/spreadsheetml/2009/9/main" objectType="Drop" dropStyle="combo" dx="16" fmlaLink="項目一覧②!$G$279" fmlaRange="値一覧項目!$U$2:$U$12" noThreeD="1" sel="1" val="0"/>
</file>

<file path=xl/ctrlProps/ctrlProp223.xml><?xml version="1.0" encoding="utf-8"?>
<formControlPr xmlns="http://schemas.microsoft.com/office/spreadsheetml/2009/9/main" objectType="Drop" dropStyle="combo" dx="16" fmlaLink="項目一覧②!$G$280" fmlaRange="値一覧項目!$U$2:$U$12" noThreeD="1" sel="1" val="3"/>
</file>

<file path=xl/ctrlProps/ctrlProp224.xml><?xml version="1.0" encoding="utf-8"?>
<formControlPr xmlns="http://schemas.microsoft.com/office/spreadsheetml/2009/9/main" objectType="Drop" dropStyle="combo" dx="16" fmlaLink="項目一覧②!$G$320" fmlaRange="主要用途!$B$2:$B$73" noThreeD="1" sel="1" val="54"/>
</file>

<file path=xl/ctrlProps/ctrlProp225.xml><?xml version="1.0" encoding="utf-8"?>
<formControlPr xmlns="http://schemas.microsoft.com/office/spreadsheetml/2009/9/main" objectType="Drop" dropStyle="combo" dx="16" fmlaLink="項目一覧②!$G$321" fmlaRange="主要用途!$B$2:$B$73" noThreeD="1" sel="1" val="0"/>
</file>

<file path=xl/ctrlProps/ctrlProp226.xml><?xml version="1.0" encoding="utf-8"?>
<formControlPr xmlns="http://schemas.microsoft.com/office/spreadsheetml/2009/9/main" objectType="Drop" dropStyle="combo" dx="16" fmlaLink="項目一覧②!$G$322" fmlaRange="主要用途!$B$2:$B$73" noThreeD="1" sel="1" val="0"/>
</file>

<file path=xl/ctrlProps/ctrlProp227.xml><?xml version="1.0" encoding="utf-8"?>
<formControlPr xmlns="http://schemas.microsoft.com/office/spreadsheetml/2009/9/main" objectType="Drop" dropStyle="combo" dx="16" fmlaLink="項目一覧②!$G$323" fmlaRange="主要用途!$B$2:$B$73" noThreeD="1" sel="1" val="0"/>
</file>

<file path=xl/ctrlProps/ctrlProp228.xml><?xml version="1.0" encoding="utf-8"?>
<formControlPr xmlns="http://schemas.microsoft.com/office/spreadsheetml/2009/9/main" objectType="Drop" dropStyle="combo" dx="16" fmlaLink="項目一覧②!$G$324" fmlaRange="主要用途!$B$2:$B$73" noThreeD="1" sel="1" val="0"/>
</file>

<file path=xl/ctrlProps/ctrlProp229.xml><?xml version="1.0" encoding="utf-8"?>
<formControlPr xmlns="http://schemas.microsoft.com/office/spreadsheetml/2009/9/main" objectType="Drop" dropStyle="combo" dx="16" fmlaLink="項目一覧②!$G$325" fmlaRange="主要用途!$B$2:$B$73" noThreeD="1" sel="1" val="0"/>
</file>

<file path=xl/ctrlProps/ctrlProp23.xml><?xml version="1.0" encoding="utf-8"?>
<formControlPr xmlns="http://schemas.microsoft.com/office/spreadsheetml/2009/9/main" objectType="CheckBox" fmlaLink="項目一覧!$D$116" lockText="1" noThreeD="1"/>
</file>

<file path=xl/ctrlProps/ctrlProp230.xml><?xml version="1.0" encoding="utf-8"?>
<formControlPr xmlns="http://schemas.microsoft.com/office/spreadsheetml/2009/9/main" objectType="Drop" dropStyle="combo" dx="16" fmlaLink="項目一覧②!$G$347" fmlaRange="主要用途!$B$2:$B$73" noThreeD="1" sel="1" val="0"/>
</file>

<file path=xl/ctrlProps/ctrlProp231.xml><?xml version="1.0" encoding="utf-8"?>
<formControlPr xmlns="http://schemas.microsoft.com/office/spreadsheetml/2009/9/main" objectType="Drop" dropStyle="combo" dx="16" fmlaLink="項目一覧②!$G$348" fmlaRange="主要用途!$B$2:$B$73" noThreeD="1" sel="1" val="0"/>
</file>

<file path=xl/ctrlProps/ctrlProp232.xml><?xml version="1.0" encoding="utf-8"?>
<formControlPr xmlns="http://schemas.microsoft.com/office/spreadsheetml/2009/9/main" objectType="Drop" dropStyle="combo" dx="16" fmlaLink="項目一覧②!$G$349" fmlaRange="主要用途!$B$2:$B$73" noThreeD="1" sel="1" val="0"/>
</file>

<file path=xl/ctrlProps/ctrlProp233.xml><?xml version="1.0" encoding="utf-8"?>
<formControlPr xmlns="http://schemas.microsoft.com/office/spreadsheetml/2009/9/main" objectType="Drop" dropStyle="combo" dx="16" fmlaLink="項目一覧②!$G$350" fmlaRange="主要用途!$B$2:$B$73" noThreeD="1" sel="1" val="0"/>
</file>

<file path=xl/ctrlProps/ctrlProp234.xml><?xml version="1.0" encoding="utf-8"?>
<formControlPr xmlns="http://schemas.microsoft.com/office/spreadsheetml/2009/9/main" objectType="Drop" dropStyle="combo" dx="16" fmlaLink="項目一覧②!$G$351" fmlaRange="主要用途!$B$2:$B$73" noThreeD="1" sel="1" val="0"/>
</file>

<file path=xl/ctrlProps/ctrlProp235.xml><?xml version="1.0" encoding="utf-8"?>
<formControlPr xmlns="http://schemas.microsoft.com/office/spreadsheetml/2009/9/main" objectType="Drop" dropStyle="combo" dx="16" fmlaLink="項目一覧②!$G$352" fmlaRange="主要用途!$B$2:$B$73" noThreeD="1" sel="1" val="0"/>
</file>

<file path=xl/ctrlProps/ctrlProp236.xml><?xml version="1.0" encoding="utf-8"?>
<formControlPr xmlns="http://schemas.microsoft.com/office/spreadsheetml/2009/9/main" objectType="Drop" dropStyle="combo" dx="16" fmlaLink="項目一覧②!$G$374" fmlaRange="主要用途!$B$2:$B$73" noThreeD="1" sel="1" val="0"/>
</file>

<file path=xl/ctrlProps/ctrlProp237.xml><?xml version="1.0" encoding="utf-8"?>
<formControlPr xmlns="http://schemas.microsoft.com/office/spreadsheetml/2009/9/main" objectType="Drop" dropStyle="combo" dx="16" fmlaLink="項目一覧②!$G$375" fmlaRange="主要用途!$B$2:$B$73" noThreeD="1" sel="1" val="0"/>
</file>

<file path=xl/ctrlProps/ctrlProp238.xml><?xml version="1.0" encoding="utf-8"?>
<formControlPr xmlns="http://schemas.microsoft.com/office/spreadsheetml/2009/9/main" objectType="Drop" dropStyle="combo" dx="16" fmlaLink="項目一覧②!$G$376" fmlaRange="主要用途!$B$2:$B$73" noThreeD="1" sel="1" val="0"/>
</file>

<file path=xl/ctrlProps/ctrlProp239.xml><?xml version="1.0" encoding="utf-8"?>
<formControlPr xmlns="http://schemas.microsoft.com/office/spreadsheetml/2009/9/main" objectType="Drop" dropStyle="combo" dx="16" fmlaLink="項目一覧②!$G$377" fmlaRange="主要用途!$B$2:$B$73" noThreeD="1" sel="1" val="0"/>
</file>

<file path=xl/ctrlProps/ctrlProp24.xml><?xml version="1.0" encoding="utf-8"?>
<formControlPr xmlns="http://schemas.microsoft.com/office/spreadsheetml/2009/9/main" objectType="CheckBox" fmlaLink="項目一覧!$E$116" lockText="1" noThreeD="1"/>
</file>

<file path=xl/ctrlProps/ctrlProp240.xml><?xml version="1.0" encoding="utf-8"?>
<formControlPr xmlns="http://schemas.microsoft.com/office/spreadsheetml/2009/9/main" objectType="Drop" dropStyle="combo" dx="16" fmlaLink="項目一覧②!$G$378" fmlaRange="主要用途!$B$2:$B$73" noThreeD="1" sel="1" val="0"/>
</file>

<file path=xl/ctrlProps/ctrlProp241.xml><?xml version="1.0" encoding="utf-8"?>
<formControlPr xmlns="http://schemas.microsoft.com/office/spreadsheetml/2009/9/main" objectType="Drop" dropStyle="combo" dx="16" fmlaLink="項目一覧②!$G$379" fmlaRange="主要用途!$B$2:$B$73" noThreeD="1" sel="1" val="0"/>
</file>

<file path=xl/ctrlProps/ctrlProp242.xml><?xml version="1.0" encoding="utf-8"?>
<formControlPr xmlns="http://schemas.microsoft.com/office/spreadsheetml/2009/9/main" objectType="Drop" dropStyle="combo" dx="16" fmlaLink="項目一覧②!$G$401" fmlaRange="主要用途!$B$2:$B$73" noThreeD="1" sel="1" val="0"/>
</file>

<file path=xl/ctrlProps/ctrlProp243.xml><?xml version="1.0" encoding="utf-8"?>
<formControlPr xmlns="http://schemas.microsoft.com/office/spreadsheetml/2009/9/main" objectType="Drop" dropStyle="combo" dx="16" fmlaLink="項目一覧②!$G$402" fmlaRange="主要用途!$B$2:$B$73" noThreeD="1" sel="1" val="0"/>
</file>

<file path=xl/ctrlProps/ctrlProp244.xml><?xml version="1.0" encoding="utf-8"?>
<formControlPr xmlns="http://schemas.microsoft.com/office/spreadsheetml/2009/9/main" objectType="Drop" dropStyle="combo" dx="16" fmlaLink="項目一覧②!$G$403" fmlaRange="主要用途!$B$2:$B$73" noThreeD="1" sel="1" val="0"/>
</file>

<file path=xl/ctrlProps/ctrlProp245.xml><?xml version="1.0" encoding="utf-8"?>
<formControlPr xmlns="http://schemas.microsoft.com/office/spreadsheetml/2009/9/main" objectType="Drop" dropStyle="combo" dx="16" fmlaLink="項目一覧②!$G$404" fmlaRange="主要用途!$B$2:$B$73" noThreeD="1" sel="1" val="0"/>
</file>

<file path=xl/ctrlProps/ctrlProp246.xml><?xml version="1.0" encoding="utf-8"?>
<formControlPr xmlns="http://schemas.microsoft.com/office/spreadsheetml/2009/9/main" objectType="Drop" dropStyle="combo" dx="16" fmlaLink="項目一覧②!$G$405" fmlaRange="主要用途!$B$2:$B$73" noThreeD="1" sel="1" val="0"/>
</file>

<file path=xl/ctrlProps/ctrlProp247.xml><?xml version="1.0" encoding="utf-8"?>
<formControlPr xmlns="http://schemas.microsoft.com/office/spreadsheetml/2009/9/main" objectType="Drop" dropStyle="combo" dx="16" fmlaLink="項目一覧②!$G$406" fmlaRange="主要用途!$B$2:$B$73" noThreeD="1" sel="1" val="0"/>
</file>

<file path=xl/ctrlProps/ctrlProp248.xml><?xml version="1.0" encoding="utf-8"?>
<formControlPr xmlns="http://schemas.microsoft.com/office/spreadsheetml/2009/9/main" objectType="Drop" dropStyle="combo" dx="16" fmlaLink="項目一覧②!$G$428" fmlaRange="主要用途!$B$2:$B$73" noThreeD="1" sel="1" val="0"/>
</file>

<file path=xl/ctrlProps/ctrlProp249.xml><?xml version="1.0" encoding="utf-8"?>
<formControlPr xmlns="http://schemas.microsoft.com/office/spreadsheetml/2009/9/main" objectType="Drop" dropStyle="combo" dx="16" fmlaLink="項目一覧②!$G$429" fmlaRange="主要用途!$B$2:$B$73" noThreeD="1" sel="1" val="0"/>
</file>

<file path=xl/ctrlProps/ctrlProp25.xml><?xml version="1.0" encoding="utf-8"?>
<formControlPr xmlns="http://schemas.microsoft.com/office/spreadsheetml/2009/9/main" objectType="CheckBox" fmlaLink="項目一覧!$F$116" lockText="1" noThreeD="1"/>
</file>

<file path=xl/ctrlProps/ctrlProp250.xml><?xml version="1.0" encoding="utf-8"?>
<formControlPr xmlns="http://schemas.microsoft.com/office/spreadsheetml/2009/9/main" objectType="Drop" dropStyle="combo" dx="16" fmlaLink="項目一覧②!$G$430" fmlaRange="主要用途!$B$2:$B$73" noThreeD="1" sel="1" val="0"/>
</file>

<file path=xl/ctrlProps/ctrlProp251.xml><?xml version="1.0" encoding="utf-8"?>
<formControlPr xmlns="http://schemas.microsoft.com/office/spreadsheetml/2009/9/main" objectType="Drop" dropStyle="combo" dx="16" fmlaLink="項目一覧②!$G$431" fmlaRange="主要用途!$B$2:$B$73" noThreeD="1" sel="1" val="0"/>
</file>

<file path=xl/ctrlProps/ctrlProp252.xml><?xml version="1.0" encoding="utf-8"?>
<formControlPr xmlns="http://schemas.microsoft.com/office/spreadsheetml/2009/9/main" objectType="Drop" dropStyle="combo" dx="16" fmlaLink="項目一覧②!$G$432" fmlaRange="主要用途!$B$2:$B$73" noThreeD="1" sel="1" val="0"/>
</file>

<file path=xl/ctrlProps/ctrlProp253.xml><?xml version="1.0" encoding="utf-8"?>
<formControlPr xmlns="http://schemas.microsoft.com/office/spreadsheetml/2009/9/main" objectType="Drop" dropStyle="combo" dx="16" fmlaLink="項目一覧②!$G$433" fmlaRange="主要用途!$B$2:$B$73" noThreeD="1" sel="1" val="0"/>
</file>

<file path=xl/ctrlProps/ctrlProp254.xml><?xml version="1.0" encoding="utf-8"?>
<formControlPr xmlns="http://schemas.microsoft.com/office/spreadsheetml/2009/9/main" objectType="Drop" dropStyle="combo" dx="16" fmlaLink="項目一覧②!$G$455" fmlaRange="主要用途!$B$2:$B$73" noThreeD="1" sel="1" val="0"/>
</file>

<file path=xl/ctrlProps/ctrlProp255.xml><?xml version="1.0" encoding="utf-8"?>
<formControlPr xmlns="http://schemas.microsoft.com/office/spreadsheetml/2009/9/main" objectType="Drop" dropStyle="combo" dx="16" fmlaLink="項目一覧②!$G$456" fmlaRange="主要用途!$B$2:$B$73" noThreeD="1" sel="1" val="0"/>
</file>

<file path=xl/ctrlProps/ctrlProp256.xml><?xml version="1.0" encoding="utf-8"?>
<formControlPr xmlns="http://schemas.microsoft.com/office/spreadsheetml/2009/9/main" objectType="Drop" dropStyle="combo" dx="16" fmlaLink="項目一覧②!$G$457" fmlaRange="主要用途!$B$2:$B$73" noThreeD="1" sel="1" val="0"/>
</file>

<file path=xl/ctrlProps/ctrlProp257.xml><?xml version="1.0" encoding="utf-8"?>
<formControlPr xmlns="http://schemas.microsoft.com/office/spreadsheetml/2009/9/main" objectType="Drop" dropStyle="combo" dx="16" fmlaLink="項目一覧②!$G$458" fmlaRange="主要用途!$B$2:$B$73" noThreeD="1" sel="1" val="0"/>
</file>

<file path=xl/ctrlProps/ctrlProp258.xml><?xml version="1.0" encoding="utf-8"?>
<formControlPr xmlns="http://schemas.microsoft.com/office/spreadsheetml/2009/9/main" objectType="Drop" dropStyle="combo" dx="16" fmlaLink="項目一覧②!$G$459" fmlaRange="主要用途!$B$2:$B$73" noThreeD="1" sel="1" val="0"/>
</file>

<file path=xl/ctrlProps/ctrlProp259.xml><?xml version="1.0" encoding="utf-8"?>
<formControlPr xmlns="http://schemas.microsoft.com/office/spreadsheetml/2009/9/main" objectType="Drop" dropStyle="combo" dx="16" fmlaLink="項目一覧②!$G$460" fmlaRange="主要用途!$B$2:$B$73" noThreeD="1" sel="1" val="0"/>
</file>

<file path=xl/ctrlProps/ctrlProp26.xml><?xml version="1.0" encoding="utf-8"?>
<formControlPr xmlns="http://schemas.microsoft.com/office/spreadsheetml/2009/9/main" objectType="CheckBox" fmlaLink="項目一覧!$G$116" lockText="1" noThreeD="1"/>
</file>

<file path=xl/ctrlProps/ctrlProp260.xml><?xml version="1.0" encoding="utf-8"?>
<formControlPr xmlns="http://schemas.microsoft.com/office/spreadsheetml/2009/9/main" objectType="Drop" dropStyle="combo" dx="16" fmlaLink="項目一覧②!$G$503" fmlaRange="主要用途!$B$2:$B$73" noThreeD="1" sel="1" val="54"/>
</file>

<file path=xl/ctrlProps/ctrlProp261.xml><?xml version="1.0" encoding="utf-8"?>
<formControlPr xmlns="http://schemas.microsoft.com/office/spreadsheetml/2009/9/main" objectType="Drop" dropStyle="combo" dx="16" fmlaLink="項目一覧②!$G$504" fmlaRange="主要用途!$B$2:$B$73" noThreeD="1" sel="1" val="54"/>
</file>

<file path=xl/ctrlProps/ctrlProp262.xml><?xml version="1.0" encoding="utf-8"?>
<formControlPr xmlns="http://schemas.microsoft.com/office/spreadsheetml/2009/9/main" objectType="Drop" dropStyle="combo" dx="16" fmlaLink="項目一覧②!$G$505" fmlaRange="主要用途!$B$2:$B$73" noThreeD="1" sel="1" val="0"/>
</file>

<file path=xl/ctrlProps/ctrlProp263.xml><?xml version="1.0" encoding="utf-8"?>
<formControlPr xmlns="http://schemas.microsoft.com/office/spreadsheetml/2009/9/main" objectType="CheckBox" fmlaLink="項目一覧②!$G$509" lockText="1" noThreeD="1"/>
</file>

<file path=xl/ctrlProps/ctrlProp264.xml><?xml version="1.0" encoding="utf-8"?>
<formControlPr xmlns="http://schemas.microsoft.com/office/spreadsheetml/2009/9/main" objectType="CheckBox" fmlaLink="項目一覧②!$H$509" lockText="1" noThreeD="1"/>
</file>

<file path=xl/ctrlProps/ctrlProp265.xml><?xml version="1.0" encoding="utf-8"?>
<formControlPr xmlns="http://schemas.microsoft.com/office/spreadsheetml/2009/9/main" objectType="CheckBox" fmlaLink="項目一覧②!$I$509" lockText="1" noThreeD="1"/>
</file>

<file path=xl/ctrlProps/ctrlProp266.xml><?xml version="1.0" encoding="utf-8"?>
<formControlPr xmlns="http://schemas.microsoft.com/office/spreadsheetml/2009/9/main" objectType="CheckBox" fmlaLink="項目一覧②!$J$509" lockText="1" noThreeD="1"/>
</file>

<file path=xl/ctrlProps/ctrlProp267.xml><?xml version="1.0" encoding="utf-8"?>
<formControlPr xmlns="http://schemas.microsoft.com/office/spreadsheetml/2009/9/main" objectType="CheckBox" fmlaLink="項目一覧②!$K$509" lockText="1" noThreeD="1"/>
</file>

<file path=xl/ctrlProps/ctrlProp268.xml><?xml version="1.0" encoding="utf-8"?>
<formControlPr xmlns="http://schemas.microsoft.com/office/spreadsheetml/2009/9/main" objectType="CheckBox" fmlaLink="項目一覧②!$L$509" lockText="1" noThreeD="1"/>
</file>

<file path=xl/ctrlProps/ctrlProp269.xml><?xml version="1.0" encoding="utf-8"?>
<formControlPr xmlns="http://schemas.microsoft.com/office/spreadsheetml/2009/9/main" objectType="CheckBox" fmlaLink="項目一覧②!$M$509" lockText="1" noThreeD="1"/>
</file>

<file path=xl/ctrlProps/ctrlProp27.xml><?xml version="1.0" encoding="utf-8"?>
<formControlPr xmlns="http://schemas.microsoft.com/office/spreadsheetml/2009/9/main" objectType="CheckBox" fmlaLink="項目一覧!$H$116" lockText="1" noThreeD="1"/>
</file>

<file path=xl/ctrlProps/ctrlProp270.xml><?xml version="1.0" encoding="utf-8"?>
<formControlPr xmlns="http://schemas.microsoft.com/office/spreadsheetml/2009/9/main" objectType="Drop" dropStyle="combo" dx="16" fmlaLink="項目一覧②!$G$510" fmlaRange="値一覧項目!$I$2:$I$12" noThreeD="1" sel="1" val="0"/>
</file>

<file path=xl/ctrlProps/ctrlProp271.xml><?xml version="1.0" encoding="utf-8"?>
<formControlPr xmlns="http://schemas.microsoft.com/office/spreadsheetml/2009/9/main" objectType="Drop" dropStyle="combo" dx="16" fmlaLink="項目一覧②!$G$877" fmlaRange="値一覧項目!$I$2:$I$12" noThreeD="1" sel="1" val="0"/>
</file>

<file path=xl/ctrlProps/ctrlProp272.xml><?xml version="1.0" encoding="utf-8"?>
<formControlPr xmlns="http://schemas.microsoft.com/office/spreadsheetml/2009/9/main" objectType="Drop" dropStyle="combo" dx="16" fmlaLink="項目一覧②!$G$513" fmlaRange="値一覧項目!$P$2:$P$12" noThreeD="1" sel="1" val="0"/>
</file>

<file path=xl/ctrlProps/ctrlProp273.xml><?xml version="1.0" encoding="utf-8"?>
<formControlPr xmlns="http://schemas.microsoft.com/office/spreadsheetml/2009/9/main" objectType="Drop" dropStyle="combo" dx="16" fmlaLink="項目一覧②!$G$514" fmlaRange="値一覧項目!$Q$2:$Q$12" noThreeD="1" sel="1" val="0"/>
</file>

<file path=xl/ctrlProps/ctrlProp274.xml><?xml version="1.0" encoding="utf-8"?>
<formControlPr xmlns="http://schemas.microsoft.com/office/spreadsheetml/2009/9/main" objectType="Drop" dropStyle="combo" dx="16" fmlaLink="項目一覧②!$G$515" fmlaRange="値一覧項目!$P$2:$P$12" noThreeD="1" sel="1" val="0"/>
</file>

<file path=xl/ctrlProps/ctrlProp275.xml><?xml version="1.0" encoding="utf-8"?>
<formControlPr xmlns="http://schemas.microsoft.com/office/spreadsheetml/2009/9/main" objectType="Drop" dropStyle="combo" dx="16" fmlaLink="項目一覧②!$G$516" fmlaRange="値一覧項目!$Q$2:$Q$12" noThreeD="1" sel="1" val="0"/>
</file>

<file path=xl/ctrlProps/ctrlProp276.xml><?xml version="1.0" encoding="utf-8"?>
<formControlPr xmlns="http://schemas.microsoft.com/office/spreadsheetml/2009/9/main" objectType="CheckBox" fmlaLink="項目一覧②!$G$520" lockText="1" noThreeD="1"/>
</file>

<file path=xl/ctrlProps/ctrlProp277.xml><?xml version="1.0" encoding="utf-8"?>
<formControlPr xmlns="http://schemas.microsoft.com/office/spreadsheetml/2009/9/main" objectType="CheckBox" fmlaLink="項目一覧②!$H$520" lockText="1" noThreeD="1"/>
</file>

<file path=xl/ctrlProps/ctrlProp278.xml><?xml version="1.0" encoding="utf-8"?>
<formControlPr xmlns="http://schemas.microsoft.com/office/spreadsheetml/2009/9/main" objectType="Drop" dropStyle="combo" dx="16" fmlaLink="項目一覧②!$G$525" fmlaRange="値一覧項目!$U$2:$U$12" noThreeD="1" sel="1" val="3"/>
</file>

<file path=xl/ctrlProps/ctrlProp279.xml><?xml version="1.0" encoding="utf-8"?>
<formControlPr xmlns="http://schemas.microsoft.com/office/spreadsheetml/2009/9/main" objectType="Drop" dropStyle="combo" dx="16" fmlaLink="項目一覧②!$G$526" fmlaRange="値一覧項目!$U$2:$U$12" noThreeD="1" sel="1" val="0"/>
</file>

<file path=xl/ctrlProps/ctrlProp28.xml><?xml version="1.0" encoding="utf-8"?>
<formControlPr xmlns="http://schemas.microsoft.com/office/spreadsheetml/2009/9/main" objectType="CheckBox" fmlaLink="項目一覧!$I$116" lockText="1" noThreeD="1"/>
</file>

<file path=xl/ctrlProps/ctrlProp280.xml><?xml version="1.0" encoding="utf-8"?>
<formControlPr xmlns="http://schemas.microsoft.com/office/spreadsheetml/2009/9/main" objectType="Drop" dropStyle="combo" dx="16" fmlaLink="項目一覧②!$G$527" fmlaRange="値一覧項目!$U$2:$U$12" noThreeD="1" sel="1" val="0"/>
</file>

<file path=xl/ctrlProps/ctrlProp281.xml><?xml version="1.0" encoding="utf-8"?>
<formControlPr xmlns="http://schemas.microsoft.com/office/spreadsheetml/2009/9/main" objectType="Drop" dropStyle="combo" dx="16" fmlaLink="項目一覧②!$G$528" fmlaRange="値一覧項目!$U$2:$U$12" noThreeD="1" sel="1" val="3"/>
</file>

<file path=xl/ctrlProps/ctrlProp282.xml><?xml version="1.0" encoding="utf-8"?>
<formControlPr xmlns="http://schemas.microsoft.com/office/spreadsheetml/2009/9/main" objectType="Drop" dropStyle="combo" dx="16" fmlaLink="項目一覧②!$G$560" fmlaRange="値一覧項目!$L$2:$L$6" noThreeD="1" sel="1" val="0"/>
</file>

<file path=xl/ctrlProps/ctrlProp283.xml><?xml version="1.0" encoding="utf-8"?>
<formControlPr xmlns="http://schemas.microsoft.com/office/spreadsheetml/2009/9/main" objectType="Drop" dropStyle="combo" dx="16" fmlaLink="項目一覧②!$G$529" fmlaRange="値一覧項目!$U$2:$U$12" noThreeD="1" sel="1" val="0"/>
</file>

<file path=xl/ctrlProps/ctrlProp284.xml><?xml version="1.0" encoding="utf-8"?>
<formControlPr xmlns="http://schemas.microsoft.com/office/spreadsheetml/2009/9/main" objectType="Drop" dropStyle="combo" dx="16" fmlaLink="項目一覧②!$G$530" fmlaRange="値一覧項目!$U$2:$U$12" noThreeD="1" sel="1" val="0"/>
</file>

<file path=xl/ctrlProps/ctrlProp285.xml><?xml version="1.0" encoding="utf-8"?>
<formControlPr xmlns="http://schemas.microsoft.com/office/spreadsheetml/2009/9/main" objectType="Drop" dropStyle="combo" dx="16" fmlaLink="項目一覧②!$G$570" fmlaRange="主要用途!$B$2:$B$73" noThreeD="1" sel="1" val="60"/>
</file>

<file path=xl/ctrlProps/ctrlProp286.xml><?xml version="1.0" encoding="utf-8"?>
<formControlPr xmlns="http://schemas.microsoft.com/office/spreadsheetml/2009/9/main" objectType="Drop" dropStyle="combo" dx="16" fmlaLink="項目一覧②!$G$571" fmlaRange="主要用途!$B$2:$B$73" noThreeD="1" sel="1" val="0"/>
</file>

<file path=xl/ctrlProps/ctrlProp287.xml><?xml version="1.0" encoding="utf-8"?>
<formControlPr xmlns="http://schemas.microsoft.com/office/spreadsheetml/2009/9/main" objectType="Drop" dropStyle="combo" dx="16" fmlaLink="項目一覧②!$G$572" fmlaRange="主要用途!$B$2:$B$73" noThreeD="1" sel="1" val="0"/>
</file>

<file path=xl/ctrlProps/ctrlProp288.xml><?xml version="1.0" encoding="utf-8"?>
<formControlPr xmlns="http://schemas.microsoft.com/office/spreadsheetml/2009/9/main" objectType="Drop" dropStyle="combo" dx="16" fmlaLink="項目一覧②!$G$573" fmlaRange="主要用途!$B$2:$B$73" noThreeD="1" sel="1" val="0"/>
</file>

<file path=xl/ctrlProps/ctrlProp289.xml><?xml version="1.0" encoding="utf-8"?>
<formControlPr xmlns="http://schemas.microsoft.com/office/spreadsheetml/2009/9/main" objectType="Drop" dropStyle="combo" dx="16" fmlaLink="項目一覧②!$G$574" fmlaRange="主要用途!$B$2:$B$73" noThreeD="1" sel="1" val="0"/>
</file>

<file path=xl/ctrlProps/ctrlProp29.xml><?xml version="1.0" encoding="utf-8"?>
<formControlPr xmlns="http://schemas.microsoft.com/office/spreadsheetml/2009/9/main" objectType="CheckBox" fmlaLink="項目一覧!$J$116" lockText="1" noThreeD="1"/>
</file>

<file path=xl/ctrlProps/ctrlProp290.xml><?xml version="1.0" encoding="utf-8"?>
<formControlPr xmlns="http://schemas.microsoft.com/office/spreadsheetml/2009/9/main" objectType="Drop" dropStyle="combo" dx="16" fmlaLink="項目一覧②!$G$575" fmlaRange="主要用途!$B$2:$B$73" noThreeD="1" sel="1" val="0"/>
</file>

<file path=xl/ctrlProps/ctrlProp291.xml><?xml version="1.0" encoding="utf-8"?>
<formControlPr xmlns="http://schemas.microsoft.com/office/spreadsheetml/2009/9/main" objectType="Drop" dropStyle="combo" dx="16" fmlaLink="項目一覧②!$G$597" fmlaRange="主要用途!$B$2:$B$73" noThreeD="1" sel="1" val="0"/>
</file>

<file path=xl/ctrlProps/ctrlProp292.xml><?xml version="1.0" encoding="utf-8"?>
<formControlPr xmlns="http://schemas.microsoft.com/office/spreadsheetml/2009/9/main" objectType="Drop" dropStyle="combo" dx="16" fmlaLink="項目一覧②!$G$598" fmlaRange="主要用途!$B$2:$B$73" noThreeD="1" sel="1" val="0"/>
</file>

<file path=xl/ctrlProps/ctrlProp293.xml><?xml version="1.0" encoding="utf-8"?>
<formControlPr xmlns="http://schemas.microsoft.com/office/spreadsheetml/2009/9/main" objectType="Drop" dropStyle="combo" dx="16" fmlaLink="項目一覧②!$G$599" fmlaRange="主要用途!$B$2:$B$73" noThreeD="1" sel="1" val="0"/>
</file>

<file path=xl/ctrlProps/ctrlProp294.xml><?xml version="1.0" encoding="utf-8"?>
<formControlPr xmlns="http://schemas.microsoft.com/office/spreadsheetml/2009/9/main" objectType="Drop" dropStyle="combo" dx="16" fmlaLink="項目一覧②!$G$600" fmlaRange="主要用途!$B$2:$B$73" noThreeD="1" sel="1" val="0"/>
</file>

<file path=xl/ctrlProps/ctrlProp295.xml><?xml version="1.0" encoding="utf-8"?>
<formControlPr xmlns="http://schemas.microsoft.com/office/spreadsheetml/2009/9/main" objectType="Drop" dropStyle="combo" dx="16" fmlaLink="項目一覧②!$G$601" fmlaRange="主要用途!$B$2:$B$73" noThreeD="1" sel="1" val="0"/>
</file>

<file path=xl/ctrlProps/ctrlProp296.xml><?xml version="1.0" encoding="utf-8"?>
<formControlPr xmlns="http://schemas.microsoft.com/office/spreadsheetml/2009/9/main" objectType="Drop" dropStyle="combo" dx="16" fmlaLink="項目一覧②!$G$602" fmlaRange="主要用途!$B$2:$B$73" noThreeD="1" sel="1" val="0"/>
</file>

<file path=xl/ctrlProps/ctrlProp297.xml><?xml version="1.0" encoding="utf-8"?>
<formControlPr xmlns="http://schemas.microsoft.com/office/spreadsheetml/2009/9/main" objectType="Drop" dropStyle="combo" dx="16" fmlaLink="項目一覧②!$G$624" fmlaRange="主要用途!$B$2:$B$73" noThreeD="1" sel="1" val="0"/>
</file>

<file path=xl/ctrlProps/ctrlProp298.xml><?xml version="1.0" encoding="utf-8"?>
<formControlPr xmlns="http://schemas.microsoft.com/office/spreadsheetml/2009/9/main" objectType="Drop" dropStyle="combo" dx="16" fmlaLink="項目一覧②!$G$625" fmlaRange="主要用途!$B$2:$B$73" noThreeD="1" sel="1" val="0"/>
</file>

<file path=xl/ctrlProps/ctrlProp299.xml><?xml version="1.0" encoding="utf-8"?>
<formControlPr xmlns="http://schemas.microsoft.com/office/spreadsheetml/2009/9/main" objectType="Drop" dropStyle="combo" dx="16" fmlaLink="項目一覧②!$G$626" fmlaRange="主要用途!$B$2:$B$73" noThreeD="1" sel="1" val="0"/>
</file>

<file path=xl/ctrlProps/ctrlProp3.xml><?xml version="1.0" encoding="utf-8"?>
<formControlPr xmlns="http://schemas.microsoft.com/office/spreadsheetml/2009/9/main" objectType="CheckBox" fmlaLink="項目一覧!$D$319" lockText="1" noThreeD="1"/>
</file>

<file path=xl/ctrlProps/ctrlProp30.xml><?xml version="1.0" encoding="utf-8"?>
<formControlPr xmlns="http://schemas.microsoft.com/office/spreadsheetml/2009/9/main" objectType="Drop" dropStyle="combo" dx="16" fmlaLink="項目一覧!$D$146" fmlaRange="値一覧項目!$I$2:$I$15" noThreeD="1" sel="1" val="0"/>
</file>

<file path=xl/ctrlProps/ctrlProp300.xml><?xml version="1.0" encoding="utf-8"?>
<formControlPr xmlns="http://schemas.microsoft.com/office/spreadsheetml/2009/9/main" objectType="Drop" dropStyle="combo" dx="16" fmlaLink="項目一覧②!$G$627" fmlaRange="主要用途!$B$2:$B$73" noThreeD="1" sel="1" val="0"/>
</file>

<file path=xl/ctrlProps/ctrlProp301.xml><?xml version="1.0" encoding="utf-8"?>
<formControlPr xmlns="http://schemas.microsoft.com/office/spreadsheetml/2009/9/main" objectType="Drop" dropStyle="combo" dx="16" fmlaLink="項目一覧②!$G$628" fmlaRange="主要用途!$B$2:$B$73" noThreeD="1" sel="1" val="0"/>
</file>

<file path=xl/ctrlProps/ctrlProp302.xml><?xml version="1.0" encoding="utf-8"?>
<formControlPr xmlns="http://schemas.microsoft.com/office/spreadsheetml/2009/9/main" objectType="Drop" dropStyle="combo" dx="16" fmlaLink="項目一覧②!$G$629" fmlaRange="主要用途!$B$2:$B$73" noThreeD="1" sel="1" val="0"/>
</file>

<file path=xl/ctrlProps/ctrlProp303.xml><?xml version="1.0" encoding="utf-8"?>
<formControlPr xmlns="http://schemas.microsoft.com/office/spreadsheetml/2009/9/main" objectType="Drop" dropStyle="combo" dx="16" fmlaLink="項目一覧②!$G$651" fmlaRange="主要用途!$B$2:$B$73" noThreeD="1" sel="1" val="0"/>
</file>

<file path=xl/ctrlProps/ctrlProp304.xml><?xml version="1.0" encoding="utf-8"?>
<formControlPr xmlns="http://schemas.microsoft.com/office/spreadsheetml/2009/9/main" objectType="Drop" dropStyle="combo" dx="16" fmlaLink="項目一覧②!$G$652" fmlaRange="主要用途!$B$2:$B$73" noThreeD="1" sel="1" val="0"/>
</file>

<file path=xl/ctrlProps/ctrlProp305.xml><?xml version="1.0" encoding="utf-8"?>
<formControlPr xmlns="http://schemas.microsoft.com/office/spreadsheetml/2009/9/main" objectType="Drop" dropStyle="combo" dx="16" fmlaLink="項目一覧②!$G$653" fmlaRange="主要用途!$B$2:$B$73" noThreeD="1" sel="1" val="0"/>
</file>

<file path=xl/ctrlProps/ctrlProp306.xml><?xml version="1.0" encoding="utf-8"?>
<formControlPr xmlns="http://schemas.microsoft.com/office/spreadsheetml/2009/9/main" objectType="Drop" dropStyle="combo" dx="16" fmlaLink="項目一覧②!$G$654" fmlaRange="主要用途!$B$2:$B$73" noThreeD="1" sel="1" val="0"/>
</file>

<file path=xl/ctrlProps/ctrlProp307.xml><?xml version="1.0" encoding="utf-8"?>
<formControlPr xmlns="http://schemas.microsoft.com/office/spreadsheetml/2009/9/main" objectType="Drop" dropStyle="combo" dx="16" fmlaLink="項目一覧②!$G$655" fmlaRange="主要用途!$B$2:$B$73" noThreeD="1" sel="1" val="0"/>
</file>

<file path=xl/ctrlProps/ctrlProp308.xml><?xml version="1.0" encoding="utf-8"?>
<formControlPr xmlns="http://schemas.microsoft.com/office/spreadsheetml/2009/9/main" objectType="Drop" dropStyle="combo" dx="16" fmlaLink="項目一覧②!$G$656" fmlaRange="主要用途!$B$2:$B$73" noThreeD="1" sel="1" val="0"/>
</file>

<file path=xl/ctrlProps/ctrlProp309.xml><?xml version="1.0" encoding="utf-8"?>
<formControlPr xmlns="http://schemas.microsoft.com/office/spreadsheetml/2009/9/main" objectType="Drop" dropStyle="combo" dx="16" fmlaLink="項目一覧②!$G$678" fmlaRange="主要用途!$B$2:$B$73" noThreeD="1" sel="1" val="0"/>
</file>

<file path=xl/ctrlProps/ctrlProp31.xml><?xml version="1.0" encoding="utf-8"?>
<formControlPr xmlns="http://schemas.microsoft.com/office/spreadsheetml/2009/9/main" objectType="Drop" dropStyle="combo" dx="16" fmlaLink="項目一覧!$D$149" fmlaRange="値一覧項目!$I$2:$I$15" noThreeD="1" sel="1" val="0"/>
</file>

<file path=xl/ctrlProps/ctrlProp310.xml><?xml version="1.0" encoding="utf-8"?>
<formControlPr xmlns="http://schemas.microsoft.com/office/spreadsheetml/2009/9/main" objectType="Drop" dropStyle="combo" dx="16" fmlaLink="項目一覧②!$G$679" fmlaRange="主要用途!$B$2:$B$73" noThreeD="1" sel="1" val="0"/>
</file>

<file path=xl/ctrlProps/ctrlProp311.xml><?xml version="1.0" encoding="utf-8"?>
<formControlPr xmlns="http://schemas.microsoft.com/office/spreadsheetml/2009/9/main" objectType="Drop" dropStyle="combo" dx="16" fmlaLink="項目一覧②!$G$680" fmlaRange="主要用途!$B$2:$B$73" noThreeD="1" sel="1" val="0"/>
</file>

<file path=xl/ctrlProps/ctrlProp312.xml><?xml version="1.0" encoding="utf-8"?>
<formControlPr xmlns="http://schemas.microsoft.com/office/spreadsheetml/2009/9/main" objectType="Drop" dropStyle="combo" dx="16" fmlaLink="項目一覧②!$G$681" fmlaRange="主要用途!$B$2:$B$73" noThreeD="1" sel="1" val="0"/>
</file>

<file path=xl/ctrlProps/ctrlProp313.xml><?xml version="1.0" encoding="utf-8"?>
<formControlPr xmlns="http://schemas.microsoft.com/office/spreadsheetml/2009/9/main" objectType="Drop" dropStyle="combo" dx="16" fmlaLink="項目一覧②!$G$682" fmlaRange="主要用途!$B$2:$B$73" noThreeD="1" sel="1" val="0"/>
</file>

<file path=xl/ctrlProps/ctrlProp314.xml><?xml version="1.0" encoding="utf-8"?>
<formControlPr xmlns="http://schemas.microsoft.com/office/spreadsheetml/2009/9/main" objectType="Drop" dropStyle="combo" dx="16" fmlaLink="項目一覧②!$G$683" fmlaRange="主要用途!$B$2:$B$73" noThreeD="1" sel="1" val="0"/>
</file>

<file path=xl/ctrlProps/ctrlProp315.xml><?xml version="1.0" encoding="utf-8"?>
<formControlPr xmlns="http://schemas.microsoft.com/office/spreadsheetml/2009/9/main" objectType="Drop" dropStyle="combo" dx="16" fmlaLink="項目一覧②!$G$705" fmlaRange="主要用途!$B$2:$B$73" noThreeD="1" sel="1" val="0"/>
</file>

<file path=xl/ctrlProps/ctrlProp316.xml><?xml version="1.0" encoding="utf-8"?>
<formControlPr xmlns="http://schemas.microsoft.com/office/spreadsheetml/2009/9/main" objectType="Drop" dropStyle="combo" dx="16" fmlaLink="項目一覧②!$G$706" fmlaRange="主要用途!$B$2:$B$73" noThreeD="1" sel="1" val="0"/>
</file>

<file path=xl/ctrlProps/ctrlProp317.xml><?xml version="1.0" encoding="utf-8"?>
<formControlPr xmlns="http://schemas.microsoft.com/office/spreadsheetml/2009/9/main" objectType="Drop" dropStyle="combo" dx="16" fmlaLink="項目一覧②!$G$707" fmlaRange="主要用途!$B$2:$B$73" noThreeD="1" sel="1" val="0"/>
</file>

<file path=xl/ctrlProps/ctrlProp318.xml><?xml version="1.0" encoding="utf-8"?>
<formControlPr xmlns="http://schemas.microsoft.com/office/spreadsheetml/2009/9/main" objectType="Drop" dropStyle="combo" dx="16" fmlaLink="項目一覧②!$G$708" fmlaRange="主要用途!$B$2:$B$73" noThreeD="1" sel="1" val="0"/>
</file>

<file path=xl/ctrlProps/ctrlProp319.xml><?xml version="1.0" encoding="utf-8"?>
<formControlPr xmlns="http://schemas.microsoft.com/office/spreadsheetml/2009/9/main" objectType="Drop" dropStyle="combo" dx="16" fmlaLink="項目一覧②!$G$709" fmlaRange="主要用途!$B$2:$B$73" noThreeD="1" sel="1" val="0"/>
</file>

<file path=xl/ctrlProps/ctrlProp32.xml><?xml version="1.0" encoding="utf-8"?>
<formControlPr xmlns="http://schemas.microsoft.com/office/spreadsheetml/2009/9/main" objectType="CheckBox" fmlaLink="項目一覧!$D$152" lockText="1" noThreeD="1"/>
</file>

<file path=xl/ctrlProps/ctrlProp320.xml><?xml version="1.0" encoding="utf-8"?>
<formControlPr xmlns="http://schemas.microsoft.com/office/spreadsheetml/2009/9/main" objectType="Drop" dropStyle="combo" dx="16" fmlaLink="項目一覧②!$G$710" fmlaRange="主要用途!$B$2:$B$73" noThreeD="1" sel="1" val="0"/>
</file>

<file path=xl/ctrlProps/ctrlProp321.xml><?xml version="1.0" encoding="utf-8"?>
<formControlPr xmlns="http://schemas.microsoft.com/office/spreadsheetml/2009/9/main" objectType="CheckBox" fmlaLink="項目一覧②!$G$319" lockText="1" noThreeD="1"/>
</file>

<file path=xl/ctrlProps/ctrlProp322.xml><?xml version="1.0" encoding="utf-8"?>
<formControlPr xmlns="http://schemas.microsoft.com/office/spreadsheetml/2009/9/main" objectType="CheckBox" fmlaLink="項目一覧②!$H$319" lockText="1" noThreeD="1"/>
</file>

<file path=xl/ctrlProps/ctrlProp323.xml><?xml version="1.0" encoding="utf-8"?>
<formControlPr xmlns="http://schemas.microsoft.com/office/spreadsheetml/2009/9/main" objectType="CheckBox" fmlaLink="項目一覧②!$G$346" lockText="1" noThreeD="1"/>
</file>

<file path=xl/ctrlProps/ctrlProp324.xml><?xml version="1.0" encoding="utf-8"?>
<formControlPr xmlns="http://schemas.microsoft.com/office/spreadsheetml/2009/9/main" objectType="CheckBox" fmlaLink="項目一覧②!$H$346" lockText="1" noThreeD="1"/>
</file>

<file path=xl/ctrlProps/ctrlProp325.xml><?xml version="1.0" encoding="utf-8"?>
<formControlPr xmlns="http://schemas.microsoft.com/office/spreadsheetml/2009/9/main" objectType="CheckBox" fmlaLink="項目一覧②!$G$373" lockText="1" noThreeD="1"/>
</file>

<file path=xl/ctrlProps/ctrlProp326.xml><?xml version="1.0" encoding="utf-8"?>
<formControlPr xmlns="http://schemas.microsoft.com/office/spreadsheetml/2009/9/main" objectType="CheckBox" fmlaLink="項目一覧②!$H$373" lockText="1" noThreeD="1"/>
</file>

<file path=xl/ctrlProps/ctrlProp327.xml><?xml version="1.0" encoding="utf-8"?>
<formControlPr xmlns="http://schemas.microsoft.com/office/spreadsheetml/2009/9/main" objectType="CheckBox" fmlaLink="項目一覧②!$G$400" lockText="1" noThreeD="1"/>
</file>

<file path=xl/ctrlProps/ctrlProp328.xml><?xml version="1.0" encoding="utf-8"?>
<formControlPr xmlns="http://schemas.microsoft.com/office/spreadsheetml/2009/9/main" objectType="CheckBox" fmlaLink="項目一覧②!$H$400" lockText="1" noThreeD="1"/>
</file>

<file path=xl/ctrlProps/ctrlProp329.xml><?xml version="1.0" encoding="utf-8"?>
<formControlPr xmlns="http://schemas.microsoft.com/office/spreadsheetml/2009/9/main" objectType="CheckBox" fmlaLink="項目一覧②!$G$427" lockText="1" noThreeD="1"/>
</file>

<file path=xl/ctrlProps/ctrlProp33.xml><?xml version="1.0" encoding="utf-8"?>
<formControlPr xmlns="http://schemas.microsoft.com/office/spreadsheetml/2009/9/main" objectType="CheckBox" fmlaLink="項目一覧!$E$152" lockText="1" noThreeD="1"/>
</file>

<file path=xl/ctrlProps/ctrlProp330.xml><?xml version="1.0" encoding="utf-8"?>
<formControlPr xmlns="http://schemas.microsoft.com/office/spreadsheetml/2009/9/main" objectType="CheckBox" fmlaLink="項目一覧②!$H$427" lockText="1" noThreeD="1"/>
</file>

<file path=xl/ctrlProps/ctrlProp331.xml><?xml version="1.0" encoding="utf-8"?>
<formControlPr xmlns="http://schemas.microsoft.com/office/spreadsheetml/2009/9/main" objectType="CheckBox" fmlaLink="項目一覧②!$G$454" lockText="1" noThreeD="1"/>
</file>

<file path=xl/ctrlProps/ctrlProp332.xml><?xml version="1.0" encoding="utf-8"?>
<formControlPr xmlns="http://schemas.microsoft.com/office/spreadsheetml/2009/9/main" objectType="CheckBox" fmlaLink="項目一覧②!$H$454" lockText="1" noThreeD="1"/>
</file>

<file path=xl/ctrlProps/ctrlProp333.xml><?xml version="1.0" encoding="utf-8"?>
<formControlPr xmlns="http://schemas.microsoft.com/office/spreadsheetml/2009/9/main" objectType="CheckBox" fmlaLink="項目一覧②!$G$569" lockText="1" noThreeD="1"/>
</file>

<file path=xl/ctrlProps/ctrlProp334.xml><?xml version="1.0" encoding="utf-8"?>
<formControlPr xmlns="http://schemas.microsoft.com/office/spreadsheetml/2009/9/main" objectType="CheckBox" fmlaLink="項目一覧②!$H$569" lockText="1" noThreeD="1"/>
</file>

<file path=xl/ctrlProps/ctrlProp335.xml><?xml version="1.0" encoding="utf-8"?>
<formControlPr xmlns="http://schemas.microsoft.com/office/spreadsheetml/2009/9/main" objectType="CheckBox" fmlaLink="項目一覧②!$G$596" lockText="1" noThreeD="1"/>
</file>

<file path=xl/ctrlProps/ctrlProp336.xml><?xml version="1.0" encoding="utf-8"?>
<formControlPr xmlns="http://schemas.microsoft.com/office/spreadsheetml/2009/9/main" objectType="CheckBox" fmlaLink="項目一覧②!$H$596" lockText="1" noThreeD="1"/>
</file>

<file path=xl/ctrlProps/ctrlProp337.xml><?xml version="1.0" encoding="utf-8"?>
<formControlPr xmlns="http://schemas.microsoft.com/office/spreadsheetml/2009/9/main" objectType="CheckBox" fmlaLink="項目一覧②!$G$623" lockText="1" noThreeD="1"/>
</file>

<file path=xl/ctrlProps/ctrlProp338.xml><?xml version="1.0" encoding="utf-8"?>
<formControlPr xmlns="http://schemas.microsoft.com/office/spreadsheetml/2009/9/main" objectType="CheckBox" fmlaLink="項目一覧②!$H$623" lockText="1" noThreeD="1"/>
</file>

<file path=xl/ctrlProps/ctrlProp339.xml><?xml version="1.0" encoding="utf-8"?>
<formControlPr xmlns="http://schemas.microsoft.com/office/spreadsheetml/2009/9/main" objectType="CheckBox" fmlaLink="項目一覧②!$G$650" lockText="1" noThreeD="1"/>
</file>

<file path=xl/ctrlProps/ctrlProp34.xml><?xml version="1.0" encoding="utf-8"?>
<formControlPr xmlns="http://schemas.microsoft.com/office/spreadsheetml/2009/9/main" objectType="CheckBox" fmlaLink="項目一覧!$D$153" lockText="1" noThreeD="1"/>
</file>

<file path=xl/ctrlProps/ctrlProp340.xml><?xml version="1.0" encoding="utf-8"?>
<formControlPr xmlns="http://schemas.microsoft.com/office/spreadsheetml/2009/9/main" objectType="CheckBox" fmlaLink="項目一覧②!$H$650" lockText="1" noThreeD="1"/>
</file>

<file path=xl/ctrlProps/ctrlProp341.xml><?xml version="1.0" encoding="utf-8"?>
<formControlPr xmlns="http://schemas.microsoft.com/office/spreadsheetml/2009/9/main" objectType="CheckBox" fmlaLink="項目一覧②!$G$677" lockText="1" noThreeD="1"/>
</file>

<file path=xl/ctrlProps/ctrlProp342.xml><?xml version="1.0" encoding="utf-8"?>
<formControlPr xmlns="http://schemas.microsoft.com/office/spreadsheetml/2009/9/main" objectType="CheckBox" fmlaLink="項目一覧②!$H$677" lockText="1" noThreeD="1"/>
</file>

<file path=xl/ctrlProps/ctrlProp343.xml><?xml version="1.0" encoding="utf-8"?>
<formControlPr xmlns="http://schemas.microsoft.com/office/spreadsheetml/2009/9/main" objectType="CheckBox" fmlaLink="項目一覧②!$G$704" lockText="1" noThreeD="1"/>
</file>

<file path=xl/ctrlProps/ctrlProp344.xml><?xml version="1.0" encoding="utf-8"?>
<formControlPr xmlns="http://schemas.microsoft.com/office/spreadsheetml/2009/9/main" objectType="CheckBox" fmlaLink="項目一覧②!$H$704" lockText="1" noThreeD="1"/>
</file>

<file path=xl/ctrlProps/ctrlProp345.xml><?xml version="1.0" encoding="utf-8"?>
<formControlPr xmlns="http://schemas.microsoft.com/office/spreadsheetml/2009/9/main" objectType="Drop" dropStyle="combo" dx="16" fmlaLink="項目一覧②!$G$281" fmlaRange="値一覧項目!$U$2:$U$12" noThreeD="1" sel="1" val="0"/>
</file>

<file path=xl/ctrlProps/ctrlProp346.xml><?xml version="1.0" encoding="utf-8"?>
<formControlPr xmlns="http://schemas.microsoft.com/office/spreadsheetml/2009/9/main" objectType="Drop" dropStyle="combo" dx="16" fmlaLink="項目一覧②!$G$482" fmlaRange="主要用途!$B$2:$B$73" noThreeD="1" sel="1" val="0"/>
</file>

<file path=xl/ctrlProps/ctrlProp347.xml><?xml version="1.0" encoding="utf-8"?>
<formControlPr xmlns="http://schemas.microsoft.com/office/spreadsheetml/2009/9/main" objectType="Drop" dropStyle="combo" dx="16" fmlaLink="項目一覧②!$G$483" fmlaRange="主要用途!$B$2:$B$73" noThreeD="1" sel="1" val="0"/>
</file>

<file path=xl/ctrlProps/ctrlProp348.xml><?xml version="1.0" encoding="utf-8"?>
<formControlPr xmlns="http://schemas.microsoft.com/office/spreadsheetml/2009/9/main" objectType="Drop" dropStyle="combo" dx="16" fmlaLink="項目一覧②!$G$484" fmlaRange="主要用途!$B$2:$B$73" noThreeD="1" sel="1" val="0"/>
</file>

<file path=xl/ctrlProps/ctrlProp349.xml><?xml version="1.0" encoding="utf-8"?>
<formControlPr xmlns="http://schemas.microsoft.com/office/spreadsheetml/2009/9/main" objectType="Drop" dropStyle="combo" dx="16" fmlaLink="項目一覧②!$G$485" fmlaRange="主要用途!$B$2:$B$73" noThreeD="1" sel="1" val="0"/>
</file>

<file path=xl/ctrlProps/ctrlProp35.xml><?xml version="1.0" encoding="utf-8"?>
<formControlPr xmlns="http://schemas.microsoft.com/office/spreadsheetml/2009/9/main" objectType="CheckBox" fmlaLink="項目一覧!$E$153" lockText="1" noThreeD="1"/>
</file>

<file path=xl/ctrlProps/ctrlProp350.xml><?xml version="1.0" encoding="utf-8"?>
<formControlPr xmlns="http://schemas.microsoft.com/office/spreadsheetml/2009/9/main" objectType="Drop" dropStyle="combo" dx="16" fmlaLink="項目一覧②!$G$486" fmlaRange="主要用途!$B$2:$B$73" noThreeD="1" sel="1" val="0"/>
</file>

<file path=xl/ctrlProps/ctrlProp351.xml><?xml version="1.0" encoding="utf-8"?>
<formControlPr xmlns="http://schemas.microsoft.com/office/spreadsheetml/2009/9/main" objectType="Drop" dropStyle="combo" dx="16" fmlaLink="項目一覧②!$G$487" fmlaRange="主要用途!$B$2:$B$73" noThreeD="1" sel="1" val="0"/>
</file>

<file path=xl/ctrlProps/ctrlProp352.xml><?xml version="1.0" encoding="utf-8"?>
<formControlPr xmlns="http://schemas.microsoft.com/office/spreadsheetml/2009/9/main" objectType="CheckBox" fmlaLink="項目一覧②!$G$481" lockText="1" noThreeD="1"/>
</file>

<file path=xl/ctrlProps/ctrlProp353.xml><?xml version="1.0" encoding="utf-8"?>
<formControlPr xmlns="http://schemas.microsoft.com/office/spreadsheetml/2009/9/main" objectType="CheckBox" fmlaLink="項目一覧②!$H$481" lockText="1" noThreeD="1"/>
</file>

<file path=xl/ctrlProps/ctrlProp354.xml><?xml version="1.0" encoding="utf-8"?>
<formControlPr xmlns="http://schemas.microsoft.com/office/spreadsheetml/2009/9/main" objectType="Drop" dropStyle="combo" dx="16" fmlaLink="項目一覧②!$G$892" fmlaRange="値一覧項目!$U$2:$U$12" noThreeD="1" sel="1" val="0"/>
</file>

<file path=xl/ctrlProps/ctrlProp355.xml><?xml version="1.0" encoding="utf-8"?>
<formControlPr xmlns="http://schemas.microsoft.com/office/spreadsheetml/2009/9/main" objectType="Drop" dropStyle="combo" dx="16" fmlaLink="項目一覧②!$G$732" fmlaRange="主要用途!$B$2:$B$73" noThreeD="1" sel="1" val="0"/>
</file>

<file path=xl/ctrlProps/ctrlProp356.xml><?xml version="1.0" encoding="utf-8"?>
<formControlPr xmlns="http://schemas.microsoft.com/office/spreadsheetml/2009/9/main" objectType="Drop" dropStyle="combo" dx="16" fmlaLink="項目一覧②!$G$733" fmlaRange="主要用途!$B$2:$B$73" noThreeD="1" sel="1" val="0"/>
</file>

<file path=xl/ctrlProps/ctrlProp357.xml><?xml version="1.0" encoding="utf-8"?>
<formControlPr xmlns="http://schemas.microsoft.com/office/spreadsheetml/2009/9/main" objectType="Drop" dropStyle="combo" dx="16" fmlaLink="項目一覧②!$G$734" fmlaRange="主要用途!$B$2:$B$73" noThreeD="1" sel="1" val="0"/>
</file>

<file path=xl/ctrlProps/ctrlProp358.xml><?xml version="1.0" encoding="utf-8"?>
<formControlPr xmlns="http://schemas.microsoft.com/office/spreadsheetml/2009/9/main" objectType="Drop" dropStyle="combo" dx="16" fmlaLink="項目一覧②!$G$735" fmlaRange="主要用途!$B$2:$B$73" noThreeD="1" sel="1" val="0"/>
</file>

<file path=xl/ctrlProps/ctrlProp359.xml><?xml version="1.0" encoding="utf-8"?>
<formControlPr xmlns="http://schemas.microsoft.com/office/spreadsheetml/2009/9/main" objectType="Drop" dropStyle="combo" dx="16" fmlaLink="項目一覧②!$G$736" fmlaRange="主要用途!$B$2:$B$73" noThreeD="1" sel="1" val="0"/>
</file>

<file path=xl/ctrlProps/ctrlProp36.xml><?xml version="1.0" encoding="utf-8"?>
<formControlPr xmlns="http://schemas.microsoft.com/office/spreadsheetml/2009/9/main" objectType="CheckBox" fmlaLink="項目一覧!$F$153" lockText="1" noThreeD="1"/>
</file>

<file path=xl/ctrlProps/ctrlProp360.xml><?xml version="1.0" encoding="utf-8"?>
<formControlPr xmlns="http://schemas.microsoft.com/office/spreadsheetml/2009/9/main" objectType="Drop" dropStyle="combo" dx="16" fmlaLink="項目一覧②!$G$737" fmlaRange="主要用途!$B$2:$B$73" noThreeD="1" sel="1" val="0"/>
</file>

<file path=xl/ctrlProps/ctrlProp361.xml><?xml version="1.0" encoding="utf-8"?>
<formControlPr xmlns="http://schemas.microsoft.com/office/spreadsheetml/2009/9/main" objectType="CheckBox" fmlaLink="項目一覧②!$G$731" lockText="1" noThreeD="1"/>
</file>

<file path=xl/ctrlProps/ctrlProp362.xml><?xml version="1.0" encoding="utf-8"?>
<formControlPr xmlns="http://schemas.microsoft.com/office/spreadsheetml/2009/9/main" objectType="CheckBox" fmlaLink="項目一覧②!$H$731" lockText="1" noThreeD="1"/>
</file>

<file path=xl/ctrlProps/ctrlProp363.xml><?xml version="1.0" encoding="utf-8"?>
<formControlPr xmlns="http://schemas.microsoft.com/office/spreadsheetml/2009/9/main" objectType="Drop" dropStyle="combo" dx="16" fmlaLink="項目一覧②!$G$310" fmlaRange="値一覧項目!$L$2:$L$6" noThreeD="1" sel="1" val="0"/>
</file>

<file path=xl/ctrlProps/ctrlProp364.xml><?xml version="1.0" encoding="utf-8"?>
<formControlPr xmlns="http://schemas.microsoft.com/office/spreadsheetml/2009/9/main" objectType="CheckBox" fmlaLink="項目一覧②!$G$271" lockText="1" noThreeD="1"/>
</file>

<file path=xl/ctrlProps/ctrlProp365.xml><?xml version="1.0" encoding="utf-8"?>
<formControlPr xmlns="http://schemas.microsoft.com/office/spreadsheetml/2009/9/main" objectType="CheckBox" fmlaLink="項目一覧②!$H$271" lockText="1" noThreeD="1"/>
</file>

<file path=xl/ctrlProps/ctrlProp366.xml><?xml version="1.0" encoding="utf-8"?>
<formControlPr xmlns="http://schemas.microsoft.com/office/spreadsheetml/2009/9/main" objectType="CheckBox" fmlaLink="項目一覧②!$G$521" lockText="1" noThreeD="1"/>
</file>

<file path=xl/ctrlProps/ctrlProp367.xml><?xml version="1.0" encoding="utf-8"?>
<formControlPr xmlns="http://schemas.microsoft.com/office/spreadsheetml/2009/9/main" objectType="CheckBox" fmlaLink="項目一覧②!$H$521" lockText="1" noThreeD="1"/>
</file>

<file path=xl/ctrlProps/ctrlProp368.xml><?xml version="1.0" encoding="utf-8"?>
<formControlPr xmlns="http://schemas.microsoft.com/office/spreadsheetml/2009/9/main" objectType="CheckBox" fmlaLink="項目一覧②!$G$817" lockText="1" noThreeD="1"/>
</file>

<file path=xl/ctrlProps/ctrlProp369.xml><?xml version="1.0" encoding="utf-8"?>
<formControlPr xmlns="http://schemas.microsoft.com/office/spreadsheetml/2009/9/main" objectType="CheckBox" fmlaLink="項目一覧②!$G$818" lockText="1" noThreeD="1"/>
</file>

<file path=xl/ctrlProps/ctrlProp37.xml><?xml version="1.0" encoding="utf-8"?>
<formControlPr xmlns="http://schemas.microsoft.com/office/spreadsheetml/2009/9/main" objectType="Drop" dropStyle="combo" dx="16" fmlaLink="項目一覧!$D$157" fmlaRange="値一覧項目!$R$2:$R$7" noThreeD="1" sel="1" val="0"/>
</file>

<file path=xl/ctrlProps/ctrlProp370.xml><?xml version="1.0" encoding="utf-8"?>
<formControlPr xmlns="http://schemas.microsoft.com/office/spreadsheetml/2009/9/main" objectType="CheckBox" fmlaLink="項目一覧②!$G$819" lockText="1" noThreeD="1"/>
</file>

<file path=xl/ctrlProps/ctrlProp371.xml><?xml version="1.0" encoding="utf-8"?>
<formControlPr xmlns="http://schemas.microsoft.com/office/spreadsheetml/2009/9/main" objectType="CheckBox" fmlaLink="項目一覧②!$G$820" lockText="1" noThreeD="1"/>
</file>

<file path=xl/ctrlProps/ctrlProp372.xml><?xml version="1.0" encoding="utf-8"?>
<formControlPr xmlns="http://schemas.microsoft.com/office/spreadsheetml/2009/9/main" objectType="CheckBox" fmlaLink="項目一覧②!$G$845" lockText="1" noThreeD="1"/>
</file>

<file path=xl/ctrlProps/ctrlProp373.xml><?xml version="1.0" encoding="utf-8"?>
<formControlPr xmlns="http://schemas.microsoft.com/office/spreadsheetml/2009/9/main" objectType="CheckBox" fmlaLink="項目一覧②!$G$846" lockText="1" noThreeD="1"/>
</file>

<file path=xl/ctrlProps/ctrlProp374.xml><?xml version="1.0" encoding="utf-8"?>
<formControlPr xmlns="http://schemas.microsoft.com/office/spreadsheetml/2009/9/main" objectType="CheckBox" fmlaLink="項目一覧②!$G$847" lockText="1" noThreeD="1"/>
</file>

<file path=xl/ctrlProps/ctrlProp375.xml><?xml version="1.0" encoding="utf-8"?>
<formControlPr xmlns="http://schemas.microsoft.com/office/spreadsheetml/2009/9/main" objectType="CheckBox" fmlaLink="項目一覧②!$G$848" lockText="1" noThreeD="1"/>
</file>

<file path=xl/ctrlProps/ctrlProp376.xml><?xml version="1.0" encoding="utf-8"?>
<formControlPr xmlns="http://schemas.microsoft.com/office/spreadsheetml/2009/9/main" objectType="CheckBox" fmlaLink="項目一覧②!$G$849" lockText="1" noThreeD="1"/>
</file>

<file path=xl/ctrlProps/ctrlProp377.xml><?xml version="1.0" encoding="utf-8"?>
<formControlPr xmlns="http://schemas.microsoft.com/office/spreadsheetml/2009/9/main" objectType="CheckBox" fmlaLink="項目一覧②!$G$851" lockText="1" noThreeD="1"/>
</file>

<file path=xl/ctrlProps/ctrlProp378.xml><?xml version="1.0" encoding="utf-8"?>
<formControlPr xmlns="http://schemas.microsoft.com/office/spreadsheetml/2009/9/main" objectType="CheckBox" fmlaLink="項目一覧②!$G$852" lockText="1" noThreeD="1"/>
</file>

<file path=xl/ctrlProps/ctrlProp379.xml><?xml version="1.0" encoding="utf-8"?>
<formControlPr xmlns="http://schemas.microsoft.com/office/spreadsheetml/2009/9/main" objectType="CheckBox" fmlaLink="項目一覧②!$G$853" lockText="1" noThreeD="1"/>
</file>

<file path=xl/ctrlProps/ctrlProp38.xml><?xml version="1.0" encoding="utf-8"?>
<formControlPr xmlns="http://schemas.microsoft.com/office/spreadsheetml/2009/9/main" objectType="Drop" dropStyle="combo" dx="16" fmlaLink="項目一覧!$D$160" fmlaRange="値一覧項目!$R$2:$R$7" noThreeD="1" sel="1" val="0"/>
</file>

<file path=xl/ctrlProps/ctrlProp380.xml><?xml version="1.0" encoding="utf-8"?>
<formControlPr xmlns="http://schemas.microsoft.com/office/spreadsheetml/2009/9/main" objectType="CheckBox" fmlaLink="項目一覧②!$G$854" lockText="1" noThreeD="1"/>
</file>

<file path=xl/ctrlProps/ctrlProp381.xml><?xml version="1.0" encoding="utf-8"?>
<formControlPr xmlns="http://schemas.microsoft.com/office/spreadsheetml/2009/9/main" objectType="CheckBox" fmlaLink="項目一覧②!$G$855" lockText="1" noThreeD="1"/>
</file>

<file path=xl/ctrlProps/ctrlProp382.xml><?xml version="1.0" encoding="utf-8"?>
<formControlPr xmlns="http://schemas.microsoft.com/office/spreadsheetml/2009/9/main" objectType="CheckBox" fmlaLink="項目一覧②!$G$856" lockText="1" noThreeD="1"/>
</file>

<file path=xl/ctrlProps/ctrlProp383.xml><?xml version="1.0" encoding="utf-8"?>
<formControlPr xmlns="http://schemas.microsoft.com/office/spreadsheetml/2009/9/main" objectType="CheckBox" fmlaLink="項目一覧②!$G$833" lockText="1" noThreeD="1"/>
</file>

<file path=xl/ctrlProps/ctrlProp384.xml><?xml version="1.0" encoding="utf-8"?>
<formControlPr xmlns="http://schemas.microsoft.com/office/spreadsheetml/2009/9/main" objectType="CheckBox" fmlaLink="項目一覧②!$G$834" lockText="1" noThreeD="1"/>
</file>

<file path=xl/ctrlProps/ctrlProp385.xml><?xml version="1.0" encoding="utf-8"?>
<formControlPr xmlns="http://schemas.microsoft.com/office/spreadsheetml/2009/9/main" objectType="CheckBox" fmlaLink="項目一覧②!$G$835" lockText="1" noThreeD="1"/>
</file>

<file path=xl/ctrlProps/ctrlProp386.xml><?xml version="1.0" encoding="utf-8"?>
<formControlPr xmlns="http://schemas.microsoft.com/office/spreadsheetml/2009/9/main" objectType="CheckBox" fmlaLink="項目一覧②!$G$836" lockText="1" noThreeD="1"/>
</file>

<file path=xl/ctrlProps/ctrlProp387.xml><?xml version="1.0" encoding="utf-8"?>
<formControlPr xmlns="http://schemas.microsoft.com/office/spreadsheetml/2009/9/main" objectType="CheckBox" fmlaLink="項目一覧②!$G$837" lockText="1" noThreeD="1"/>
</file>

<file path=xl/ctrlProps/ctrlProp388.xml><?xml version="1.0" encoding="utf-8"?>
<formControlPr xmlns="http://schemas.microsoft.com/office/spreadsheetml/2009/9/main" objectType="CheckBox" fmlaLink="項目一覧②!$G$839" lockText="1" noThreeD="1"/>
</file>

<file path=xl/ctrlProps/ctrlProp389.xml><?xml version="1.0" encoding="utf-8"?>
<formControlPr xmlns="http://schemas.microsoft.com/office/spreadsheetml/2009/9/main" objectType="CheckBox" fmlaLink="項目一覧②!$G$840" lockText="1" noThreeD="1"/>
</file>

<file path=xl/ctrlProps/ctrlProp39.xml><?xml version="1.0" encoding="utf-8"?>
<formControlPr xmlns="http://schemas.microsoft.com/office/spreadsheetml/2009/9/main" objectType="Drop" dropStyle="combo" dx="16" fmlaLink="項目一覧!$D$163" fmlaRange="値一覧項目!$R$2:$R$7" noThreeD="1" sel="1" val="0"/>
</file>

<file path=xl/ctrlProps/ctrlProp390.xml><?xml version="1.0" encoding="utf-8"?>
<formControlPr xmlns="http://schemas.microsoft.com/office/spreadsheetml/2009/9/main" objectType="CheckBox" fmlaLink="項目一覧②!$G$841" lockText="1" noThreeD="1"/>
</file>

<file path=xl/ctrlProps/ctrlProp391.xml><?xml version="1.0" encoding="utf-8"?>
<formControlPr xmlns="http://schemas.microsoft.com/office/spreadsheetml/2009/9/main" objectType="CheckBox" fmlaLink="項目一覧②!$G$842" lockText="1" noThreeD="1"/>
</file>

<file path=xl/ctrlProps/ctrlProp392.xml><?xml version="1.0" encoding="utf-8"?>
<formControlPr xmlns="http://schemas.microsoft.com/office/spreadsheetml/2009/9/main" objectType="CheckBox" fmlaLink="項目一覧②!$G$843" lockText="1" noThreeD="1"/>
</file>

<file path=xl/ctrlProps/ctrlProp393.xml><?xml version="1.0" encoding="utf-8"?>
<formControlPr xmlns="http://schemas.microsoft.com/office/spreadsheetml/2009/9/main" objectType="CheckBox" fmlaLink="項目一覧②!$G$844" lockText="1" noThreeD="1"/>
</file>

<file path=xl/ctrlProps/ctrlProp394.xml><?xml version="1.0" encoding="utf-8"?>
<formControlPr xmlns="http://schemas.microsoft.com/office/spreadsheetml/2009/9/main" objectType="CheckBox" fmlaLink="項目一覧②!$G$863" lockText="1" noThreeD="1"/>
</file>

<file path=xl/ctrlProps/ctrlProp395.xml><?xml version="1.0" encoding="utf-8"?>
<formControlPr xmlns="http://schemas.microsoft.com/office/spreadsheetml/2009/9/main" objectType="CheckBox" fmlaLink="項目一覧②!$G$864" lockText="1" noThreeD="1"/>
</file>

<file path=xl/ctrlProps/ctrlProp396.xml><?xml version="1.0" encoding="utf-8"?>
<formControlPr xmlns="http://schemas.microsoft.com/office/spreadsheetml/2009/9/main" objectType="CheckBox" fmlaLink="項目一覧②!$G$865" lockText="1" noThreeD="1"/>
</file>

<file path=xl/ctrlProps/ctrlProp397.xml><?xml version="1.0" encoding="utf-8"?>
<formControlPr xmlns="http://schemas.microsoft.com/office/spreadsheetml/2009/9/main" objectType="CheckBox" fmlaLink="項目一覧②!$G$866" lockText="1" noThreeD="1"/>
</file>

<file path=xl/ctrlProps/ctrlProp398.xml><?xml version="1.0" encoding="utf-8"?>
<formControlPr xmlns="http://schemas.microsoft.com/office/spreadsheetml/2009/9/main" objectType="CheckBox" fmlaLink="項目一覧②!$G$867" lockText="1" noThreeD="1"/>
</file>

<file path=xl/ctrlProps/ctrlProp399.xml><?xml version="1.0" encoding="utf-8"?>
<formControlPr xmlns="http://schemas.microsoft.com/office/spreadsheetml/2009/9/main" objectType="CheckBox" fmlaLink="項目一覧②!$G$868"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59" fmlaRange="値一覧項目!$O$2:$O$17" noThreeD="1" sel="1" val="0"/>
</file>

<file path=xl/ctrlProps/ctrlProp400.xml><?xml version="1.0" encoding="utf-8"?>
<formControlPr xmlns="http://schemas.microsoft.com/office/spreadsheetml/2009/9/main" objectType="CheckBox" fmlaLink="項目一覧②!$G$869" lockText="1" noThreeD="1"/>
</file>

<file path=xl/ctrlProps/ctrlProp401.xml><?xml version="1.0" encoding="utf-8"?>
<formControlPr xmlns="http://schemas.microsoft.com/office/spreadsheetml/2009/9/main" objectType="CheckBox" fmlaLink="項目一覧②!$G$870" lockText="1" noThreeD="1"/>
</file>

<file path=xl/ctrlProps/ctrlProp402.xml><?xml version="1.0" encoding="utf-8"?>
<formControlPr xmlns="http://schemas.microsoft.com/office/spreadsheetml/2009/9/main" objectType="CheckBox" fmlaLink="項目一覧②!$G$871" lockText="1" noThreeD="1"/>
</file>

<file path=xl/ctrlProps/ctrlProp403.xml><?xml version="1.0" encoding="utf-8"?>
<formControlPr xmlns="http://schemas.microsoft.com/office/spreadsheetml/2009/9/main" objectType="CheckBox" fmlaLink="項目一覧②!$G$874" lockText="1" noThreeD="1"/>
</file>

<file path=xl/ctrlProps/ctrlProp404.xml><?xml version="1.0" encoding="utf-8"?>
<formControlPr xmlns="http://schemas.microsoft.com/office/spreadsheetml/2009/9/main" objectType="CheckBox" fmlaLink="項目一覧②!$G$873" lockText="1" noThreeD="1"/>
</file>

<file path=xl/ctrlProps/ctrlProp405.xml><?xml version="1.0" encoding="utf-8"?>
<formControlPr xmlns="http://schemas.microsoft.com/office/spreadsheetml/2009/9/main" objectType="CheckBox" fmlaLink="項目一覧②!$G$872" lockText="1" noThreeD="1"/>
</file>

<file path=xl/ctrlProps/ctrlProp406.xml><?xml version="1.0" encoding="utf-8"?>
<formControlPr xmlns="http://schemas.microsoft.com/office/spreadsheetml/2009/9/main" objectType="CheckBox" fmlaLink="項目一覧②!$G$879" lockText="1" noThreeD="1"/>
</file>

<file path=xl/ctrlProps/ctrlProp407.xml><?xml version="1.0" encoding="utf-8"?>
<formControlPr xmlns="http://schemas.microsoft.com/office/spreadsheetml/2009/9/main" objectType="CheckBox" fmlaLink="項目一覧②!$G$882" lockText="1" noThreeD="1"/>
</file>

<file path=xl/ctrlProps/ctrlProp408.xml><?xml version="1.0" encoding="utf-8"?>
<formControlPr xmlns="http://schemas.microsoft.com/office/spreadsheetml/2009/9/main" objectType="CheckBox" fmlaLink="項目一覧②!$G$880" lockText="1" noThreeD="1"/>
</file>

<file path=xl/ctrlProps/ctrlProp409.xml><?xml version="1.0" encoding="utf-8"?>
<formControlPr xmlns="http://schemas.microsoft.com/office/spreadsheetml/2009/9/main" objectType="CheckBox" fmlaLink="項目一覧②!$G$883" lockText="1" noThreeD="1"/>
</file>

<file path=xl/ctrlProps/ctrlProp41.xml><?xml version="1.0" encoding="utf-8"?>
<formControlPr xmlns="http://schemas.microsoft.com/office/spreadsheetml/2009/9/main" objectType="Drop" dropStyle="combo" dx="16" fmlaLink="項目一覧!$D$162" fmlaRange="値一覧項目!$O$2:$O$17" noThreeD="1" sel="1" val="0"/>
</file>

<file path=xl/ctrlProps/ctrlProp410.xml><?xml version="1.0" encoding="utf-8"?>
<formControlPr xmlns="http://schemas.microsoft.com/office/spreadsheetml/2009/9/main" objectType="Drop" dropStyle="combo" dx="16" fmlaLink="項目一覧②!$G$888" fmlaRange="値一覧項目!$U$2:$U$12" noThreeD="1" sel="1" val="0"/>
</file>

<file path=xl/ctrlProps/ctrlProp411.xml><?xml version="1.0" encoding="utf-8"?>
<formControlPr xmlns="http://schemas.microsoft.com/office/spreadsheetml/2009/9/main" objectType="Drop" dropStyle="combo" dx="16" fmlaLink="項目一覧②!$G$930" fmlaRange="主要用途!$B$2:$B$73" noThreeD="1" sel="1" val="0"/>
</file>

<file path=xl/ctrlProps/ctrlProp412.xml><?xml version="1.0" encoding="utf-8"?>
<formControlPr xmlns="http://schemas.microsoft.com/office/spreadsheetml/2009/9/main" objectType="Drop" dropStyle="combo" dx="16" fmlaLink="項目一覧②!$G$931" fmlaRange="主要用途!$B$2:$B$73" noThreeD="1" sel="1" val="0"/>
</file>

<file path=xl/ctrlProps/ctrlProp413.xml><?xml version="1.0" encoding="utf-8"?>
<formControlPr xmlns="http://schemas.microsoft.com/office/spreadsheetml/2009/9/main" objectType="Drop" dropStyle="combo" dx="16" fmlaLink="項目一覧②!$G$932" fmlaRange="主要用途!$B$2:$B$73" noThreeD="1" sel="1" val="0"/>
</file>

<file path=xl/ctrlProps/ctrlProp414.xml><?xml version="1.0" encoding="utf-8"?>
<formControlPr xmlns="http://schemas.microsoft.com/office/spreadsheetml/2009/9/main" objectType="Drop" dropStyle="combo" dx="16" fmlaLink="項目一覧②!$G$933" fmlaRange="主要用途!$B$2:$B$73" noThreeD="1" sel="1" val="0"/>
</file>

<file path=xl/ctrlProps/ctrlProp415.xml><?xml version="1.0" encoding="utf-8"?>
<formControlPr xmlns="http://schemas.microsoft.com/office/spreadsheetml/2009/9/main" objectType="Drop" dropStyle="combo" dx="16" fmlaLink="項目一覧②!$G$934" fmlaRange="主要用途!$B$2:$B$73" noThreeD="1" sel="1" val="0"/>
</file>

<file path=xl/ctrlProps/ctrlProp416.xml><?xml version="1.0" encoding="utf-8"?>
<formControlPr xmlns="http://schemas.microsoft.com/office/spreadsheetml/2009/9/main" objectType="Drop" dropStyle="combo" dx="16" fmlaLink="項目一覧②!$G$935" fmlaRange="主要用途!$B$2:$B$73" noThreeD="1" sel="1" val="0"/>
</file>

<file path=xl/ctrlProps/ctrlProp417.xml><?xml version="1.0" encoding="utf-8"?>
<formControlPr xmlns="http://schemas.microsoft.com/office/spreadsheetml/2009/9/main" objectType="CheckBox" fmlaLink="項目一覧②!$G$929" lockText="1" noThreeD="1"/>
</file>

<file path=xl/ctrlProps/ctrlProp418.xml><?xml version="1.0" encoding="utf-8"?>
<formControlPr xmlns="http://schemas.microsoft.com/office/spreadsheetml/2009/9/main" objectType="CheckBox" fmlaLink="項目一覧②!$H$929" lockText="1" noThreeD="1"/>
</file>

<file path=xl/ctrlProps/ctrlProp419.xml><?xml version="1.0" encoding="utf-8"?>
<formControlPr xmlns="http://schemas.microsoft.com/office/spreadsheetml/2009/9/main" objectType="Drop" dropStyle="combo" dx="16" fmlaLink="項目一覧②!$G$957" fmlaRange="主要用途!$B$2:$B$73" noThreeD="1" sel="1" val="0"/>
</file>

<file path=xl/ctrlProps/ctrlProp42.xml><?xml version="1.0" encoding="utf-8"?>
<formControlPr xmlns="http://schemas.microsoft.com/office/spreadsheetml/2009/9/main" objectType="Drop" dropStyle="combo" dx="16" fmlaLink="項目一覧!$D$165" fmlaRange="値一覧項目!$O$2:$O$17" noThreeD="1" sel="1" val="0"/>
</file>

<file path=xl/ctrlProps/ctrlProp420.xml><?xml version="1.0" encoding="utf-8"?>
<formControlPr xmlns="http://schemas.microsoft.com/office/spreadsheetml/2009/9/main" objectType="Drop" dropStyle="combo" dx="16" fmlaLink="項目一覧②!$G$958" fmlaRange="主要用途!$B$2:$B$73" noThreeD="1" sel="1" val="0"/>
</file>

<file path=xl/ctrlProps/ctrlProp421.xml><?xml version="1.0" encoding="utf-8"?>
<formControlPr xmlns="http://schemas.microsoft.com/office/spreadsheetml/2009/9/main" objectType="Drop" dropStyle="combo" dx="16" fmlaLink="項目一覧②!$G$959" fmlaRange="主要用途!$B$2:$B$73" noThreeD="1" sel="1" val="0"/>
</file>

<file path=xl/ctrlProps/ctrlProp422.xml><?xml version="1.0" encoding="utf-8"?>
<formControlPr xmlns="http://schemas.microsoft.com/office/spreadsheetml/2009/9/main" objectType="Drop" dropStyle="combo" dx="16" fmlaLink="項目一覧②!$G$960" fmlaRange="主要用途!$B$2:$B$73" noThreeD="1" sel="1" val="0"/>
</file>

<file path=xl/ctrlProps/ctrlProp423.xml><?xml version="1.0" encoding="utf-8"?>
<formControlPr xmlns="http://schemas.microsoft.com/office/spreadsheetml/2009/9/main" objectType="Drop" dropStyle="combo" dx="16" fmlaLink="項目一覧②!$G$961" fmlaRange="主要用途!$B$2:$B$73" noThreeD="1" sel="1" val="0"/>
</file>

<file path=xl/ctrlProps/ctrlProp424.xml><?xml version="1.0" encoding="utf-8"?>
<formControlPr xmlns="http://schemas.microsoft.com/office/spreadsheetml/2009/9/main" objectType="Drop" dropStyle="combo" dx="16" fmlaLink="項目一覧②!$G$962" fmlaRange="主要用途!$B$2:$B$73" noThreeD="1" sel="1" val="0"/>
</file>

<file path=xl/ctrlProps/ctrlProp425.xml><?xml version="1.0" encoding="utf-8"?>
<formControlPr xmlns="http://schemas.microsoft.com/office/spreadsheetml/2009/9/main" objectType="CheckBox" fmlaLink="項目一覧②!$G$956" lockText="1" noThreeD="1"/>
</file>

<file path=xl/ctrlProps/ctrlProp426.xml><?xml version="1.0" encoding="utf-8"?>
<formControlPr xmlns="http://schemas.microsoft.com/office/spreadsheetml/2009/9/main" objectType="CheckBox" fmlaLink="項目一覧②!$H$956" lockText="1" noThreeD="1"/>
</file>

<file path=xl/ctrlProps/ctrlProp427.xml><?xml version="1.0" encoding="utf-8"?>
<formControlPr xmlns="http://schemas.microsoft.com/office/spreadsheetml/2009/9/main" objectType="CheckBox" fmlaLink="項目一覧②!$G$981" lockText="1" noThreeD="1"/>
</file>

<file path=xl/ctrlProps/ctrlProp428.xml><?xml version="1.0" encoding="utf-8"?>
<formControlPr xmlns="http://schemas.microsoft.com/office/spreadsheetml/2009/9/main" objectType="CheckBox" fmlaLink="項目一覧②!$G$982" lockText="1" noThreeD="1"/>
</file>

<file path=xl/ctrlProps/ctrlProp429.xml><?xml version="1.0" encoding="utf-8"?>
<formControlPr xmlns="http://schemas.microsoft.com/office/spreadsheetml/2009/9/main" objectType="CheckBox" fmlaLink="項目一覧②!$G$985" lockText="1" noThreeD="1"/>
</file>

<file path=xl/ctrlProps/ctrlProp43.xml><?xml version="1.0" encoding="utf-8"?>
<formControlPr xmlns="http://schemas.microsoft.com/office/spreadsheetml/2009/9/main" objectType="Drop" dropStyle="combo" dx="16" fmlaLink="項目一覧②!$G$3" fmlaRange="主要用途!$B$2:$B$72" noThreeD="1" sel="1" val="0"/>
</file>

<file path=xl/ctrlProps/ctrlProp430.xml><?xml version="1.0" encoding="utf-8"?>
<formControlPr xmlns="http://schemas.microsoft.com/office/spreadsheetml/2009/9/main" objectType="CheckBox" fmlaLink="項目一覧②!$G$986" lockText="1" noThreeD="1"/>
</file>

<file path=xl/ctrlProps/ctrlProp431.xml><?xml version="1.0" encoding="utf-8"?>
<formControlPr xmlns="http://schemas.microsoft.com/office/spreadsheetml/2009/9/main" objectType="CheckBox" fmlaLink="項目一覧②!$G$981" lockText="1" noThreeD="1"/>
</file>

<file path=xl/ctrlProps/ctrlProp432.xml><?xml version="1.0" encoding="utf-8"?>
<formControlPr xmlns="http://schemas.microsoft.com/office/spreadsheetml/2009/9/main" objectType="CheckBox" fmlaLink="項目一覧②!$G$982" lockText="1" noThreeD="1"/>
</file>

<file path=xl/ctrlProps/ctrlProp433.xml><?xml version="1.0" encoding="utf-8"?>
<formControlPr xmlns="http://schemas.microsoft.com/office/spreadsheetml/2009/9/main" objectType="Drop" dropStyle="combo" dx="16" fmlaLink="項目一覧②!$G$779" fmlaRange="値一覧項目!$I$2:$I$12" noThreeD="1" sel="1" val="0"/>
</file>

<file path=xl/ctrlProps/ctrlProp434.xml><?xml version="1.0" encoding="utf-8"?>
<formControlPr xmlns="http://schemas.microsoft.com/office/spreadsheetml/2009/9/main" objectType="CheckBox" fmlaLink="項目一覧②!$G$781" lockText="1" noThreeD="1"/>
</file>

<file path=xl/ctrlProps/ctrlProp435.xml><?xml version="1.0" encoding="utf-8"?>
<formControlPr xmlns="http://schemas.microsoft.com/office/spreadsheetml/2009/9/main" objectType="CheckBox" fmlaLink="項目一覧②!$G$782" lockText="1" noThreeD="1"/>
</file>

<file path=xl/ctrlProps/ctrlProp436.xml><?xml version="1.0" encoding="utf-8"?>
<formControlPr xmlns="http://schemas.microsoft.com/office/spreadsheetml/2009/9/main" objectType="CheckBox" fmlaLink="項目一覧②!$G$783" lockText="1" noThreeD="1"/>
</file>

<file path=xl/ctrlProps/ctrlProp437.xml><?xml version="1.0" encoding="utf-8"?>
<formControlPr xmlns="http://schemas.microsoft.com/office/spreadsheetml/2009/9/main" objectType="CheckBox" fmlaLink="項目一覧②!$G$784" lockText="1" noThreeD="1"/>
</file>

<file path=xl/ctrlProps/ctrlProp438.xml><?xml version="1.0" encoding="utf-8"?>
<formControlPr xmlns="http://schemas.microsoft.com/office/spreadsheetml/2009/9/main" objectType="CheckBox" fmlaLink="項目一覧②!$G$785" lockText="1" noThreeD="1"/>
</file>

<file path=xl/ctrlProps/ctrlProp439.xml><?xml version="1.0" encoding="utf-8"?>
<formControlPr xmlns="http://schemas.microsoft.com/office/spreadsheetml/2009/9/main" objectType="CheckBox" fmlaLink="項目一覧②!$G$786" lockText="1" noThreeD="1"/>
</file>

<file path=xl/ctrlProps/ctrlProp44.xml><?xml version="1.0" encoding="utf-8"?>
<formControlPr xmlns="http://schemas.microsoft.com/office/spreadsheetml/2009/9/main" objectType="Drop" dropStyle="combo" dx="16" fmlaLink="項目一覧②!$G$4" fmlaRange="主要用途!$B$2:$B$72" noThreeD="1" sel="1" val="0"/>
</file>

<file path=xl/ctrlProps/ctrlProp440.xml><?xml version="1.0" encoding="utf-8"?>
<formControlPr xmlns="http://schemas.microsoft.com/office/spreadsheetml/2009/9/main" objectType="CheckBox" fmlaLink="項目一覧②!$G$787" lockText="1" noThreeD="1"/>
</file>

<file path=xl/ctrlProps/ctrlProp441.xml><?xml version="1.0" encoding="utf-8"?>
<formControlPr xmlns="http://schemas.microsoft.com/office/spreadsheetml/2009/9/main" objectType="CheckBox" fmlaLink="項目一覧②!$G$789" lockText="1" noThreeD="1"/>
</file>

<file path=xl/ctrlProps/ctrlProp442.xml><?xml version="1.0" encoding="utf-8"?>
<formControlPr xmlns="http://schemas.microsoft.com/office/spreadsheetml/2009/9/main" objectType="CheckBox" fmlaLink="項目一覧②!$G$791" lockText="1" noThreeD="1"/>
</file>

<file path=xl/ctrlProps/ctrlProp443.xml><?xml version="1.0" encoding="utf-8"?>
<formControlPr xmlns="http://schemas.microsoft.com/office/spreadsheetml/2009/9/main" objectType="CheckBox" fmlaLink="項目一覧②!$G$802" lockText="1" noThreeD="1"/>
</file>

<file path=xl/ctrlProps/ctrlProp444.xml><?xml version="1.0" encoding="utf-8"?>
<formControlPr xmlns="http://schemas.microsoft.com/office/spreadsheetml/2009/9/main" objectType="CheckBox" fmlaLink="項目一覧②!$G$803" lockText="1" noThreeD="1"/>
</file>

<file path=xl/ctrlProps/ctrlProp445.xml><?xml version="1.0" encoding="utf-8"?>
<formControlPr xmlns="http://schemas.microsoft.com/office/spreadsheetml/2009/9/main" objectType="CheckBox" fmlaLink="項目一覧②!$G$804" lockText="1" noThreeD="1"/>
</file>

<file path=xl/ctrlProps/ctrlProp446.xml><?xml version="1.0" encoding="utf-8"?>
<formControlPr xmlns="http://schemas.microsoft.com/office/spreadsheetml/2009/9/main" objectType="CheckBox" fmlaLink="項目一覧②!$G$805" lockText="1" noThreeD="1"/>
</file>

<file path=xl/ctrlProps/ctrlProp447.xml><?xml version="1.0" encoding="utf-8"?>
<formControlPr xmlns="http://schemas.microsoft.com/office/spreadsheetml/2009/9/main" objectType="CheckBox" fmlaLink="項目一覧②!$G$806" lockText="1" noThreeD="1"/>
</file>

<file path=xl/ctrlProps/ctrlProp448.xml><?xml version="1.0" encoding="utf-8"?>
<formControlPr xmlns="http://schemas.microsoft.com/office/spreadsheetml/2009/9/main" objectType="CheckBox" fmlaLink="項目一覧②!$G$807" lockText="1" noThreeD="1"/>
</file>

<file path=xl/ctrlProps/ctrlProp449.xml><?xml version="1.0" encoding="utf-8"?>
<formControlPr xmlns="http://schemas.microsoft.com/office/spreadsheetml/2009/9/main" objectType="CheckBox" fmlaLink="項目一覧②!$G$808" lockText="1" noThreeD="1"/>
</file>

<file path=xl/ctrlProps/ctrlProp45.xml><?xml version="1.0" encoding="utf-8"?>
<formControlPr xmlns="http://schemas.microsoft.com/office/spreadsheetml/2009/9/main" objectType="Drop" dropStyle="combo" dx="16" fmlaLink="項目一覧②!$G$5" fmlaRange="主要用途!$B$2:$B$72" noThreeD="1" sel="1" val="0"/>
</file>

<file path=xl/ctrlProps/ctrlProp450.xml><?xml version="1.0" encoding="utf-8"?>
<formControlPr xmlns="http://schemas.microsoft.com/office/spreadsheetml/2009/9/main" objectType="CheckBox" fmlaLink="項目一覧②!$G$810" lockText="1" noThreeD="1"/>
</file>

<file path=xl/ctrlProps/ctrlProp451.xml><?xml version="1.0" encoding="utf-8"?>
<formControlPr xmlns="http://schemas.microsoft.com/office/spreadsheetml/2009/9/main" objectType="CheckBox" fmlaLink="項目一覧②!$G$812" lockText="1" noThreeD="1"/>
</file>

<file path=xl/ctrlProps/ctrlProp452.xml><?xml version="1.0" encoding="utf-8"?>
<formControlPr xmlns="http://schemas.microsoft.com/office/spreadsheetml/2009/9/main" objectType="Drop" dropStyle="combo" dx="16" fmlaLink="項目一覧②!$G$800" fmlaRange="値一覧項目!$I$2:$I$12" noThreeD="1" sel="1" val="3"/>
</file>

<file path=xl/ctrlProps/ctrlProp453.xml><?xml version="1.0" encoding="utf-8"?>
<formControlPr xmlns="http://schemas.microsoft.com/office/spreadsheetml/2009/9/main" objectType="Drop" dropStyle="combo" dx="16" fmlaLink="項目一覧②!$G$801" fmlaRange="値一覧項目!$I$2:$I$12" noThreeD="1" sel="1" val="3"/>
</file>

<file path=xl/ctrlProps/ctrlProp454.xml><?xml version="1.0" encoding="utf-8"?>
<formControlPr xmlns="http://schemas.microsoft.com/office/spreadsheetml/2009/9/main" objectType="Drop" dropStyle="combo" dx="16" fmlaLink="項目一覧②!$G$780" fmlaRange="値一覧項目!$I$2:$I$12" noThreeD="1" sel="1" val="3"/>
</file>

<file path=xl/ctrlProps/ctrlProp455.xml><?xml version="1.0" encoding="utf-8"?>
<formControlPr xmlns="http://schemas.microsoft.com/office/spreadsheetml/2009/9/main" objectType="CheckBox" fmlaLink="$AJ$22" lockText="1" noThreeD="1"/>
</file>

<file path=xl/ctrlProps/ctrlProp456.xml><?xml version="1.0" encoding="utf-8"?>
<formControlPr xmlns="http://schemas.microsoft.com/office/spreadsheetml/2009/9/main" objectType="CheckBox" fmlaLink="$AJ$24" lockText="1" noThreeD="1"/>
</file>

<file path=xl/ctrlProps/ctrlProp457.xml><?xml version="1.0" encoding="utf-8"?>
<formControlPr xmlns="http://schemas.microsoft.com/office/spreadsheetml/2009/9/main" objectType="CheckBox" fmlaLink="$AJ$26" lockText="1" noThreeD="1"/>
</file>

<file path=xl/ctrlProps/ctrlProp458.xml><?xml version="1.0" encoding="utf-8"?>
<formControlPr xmlns="http://schemas.microsoft.com/office/spreadsheetml/2009/9/main" objectType="CheckBox" fmlaLink="$AN$66" lockText="1" noThreeD="1"/>
</file>

<file path=xl/ctrlProps/ctrlProp459.xml><?xml version="1.0" encoding="utf-8"?>
<formControlPr xmlns="http://schemas.microsoft.com/office/spreadsheetml/2009/9/main" objectType="CheckBox" fmlaLink="$AO$66" lockText="1" noThreeD="1"/>
</file>

<file path=xl/ctrlProps/ctrlProp46.xml><?xml version="1.0" encoding="utf-8"?>
<formControlPr xmlns="http://schemas.microsoft.com/office/spreadsheetml/2009/9/main" objectType="CheckBox" fmlaLink="項目一覧②!$G$9" lockText="1" noThreeD="1"/>
</file>

<file path=xl/ctrlProps/ctrlProp460.xml><?xml version="1.0" encoding="utf-8"?>
<formControlPr xmlns="http://schemas.microsoft.com/office/spreadsheetml/2009/9/main" objectType="CheckBox" fmlaLink="$AP$66" lockText="1" noThreeD="1"/>
</file>

<file path=xl/ctrlProps/ctrlProp461.xml><?xml version="1.0" encoding="utf-8"?>
<formControlPr xmlns="http://schemas.microsoft.com/office/spreadsheetml/2009/9/main" objectType="CheckBox" fmlaLink="$AN$67" lockText="1" noThreeD="1"/>
</file>

<file path=xl/ctrlProps/ctrlProp462.xml><?xml version="1.0" encoding="utf-8"?>
<formControlPr xmlns="http://schemas.microsoft.com/office/spreadsheetml/2009/9/main" objectType="CheckBox" fmlaLink="$AO$67" lockText="1" noThreeD="1"/>
</file>

<file path=xl/ctrlProps/ctrlProp463.xml><?xml version="1.0" encoding="utf-8"?>
<formControlPr xmlns="http://schemas.microsoft.com/office/spreadsheetml/2009/9/main" objectType="CheckBox" fmlaLink="$AP$67" lockText="1" noThreeD="1"/>
</file>

<file path=xl/ctrlProps/ctrlProp464.xml><?xml version="1.0" encoding="utf-8"?>
<formControlPr xmlns="http://schemas.microsoft.com/office/spreadsheetml/2009/9/main" objectType="CheckBox" fmlaLink="$AN$79" lockText="1" noThreeD="1"/>
</file>

<file path=xl/ctrlProps/ctrlProp465.xml><?xml version="1.0" encoding="utf-8"?>
<formControlPr xmlns="http://schemas.microsoft.com/office/spreadsheetml/2009/9/main" objectType="CheckBox" fmlaLink="$AO$79" lockText="1" noThreeD="1"/>
</file>

<file path=xl/ctrlProps/ctrlProp466.xml><?xml version="1.0" encoding="utf-8"?>
<formControlPr xmlns="http://schemas.microsoft.com/office/spreadsheetml/2009/9/main" objectType="CheckBox" fmlaLink="$AP$79" lockText="1" noThreeD="1"/>
</file>

<file path=xl/ctrlProps/ctrlProp467.xml><?xml version="1.0" encoding="utf-8"?>
<formControlPr xmlns="http://schemas.microsoft.com/office/spreadsheetml/2009/9/main" objectType="CheckBox" fmlaLink="$AQ$79" lockText="1" noThreeD="1"/>
</file>

<file path=xl/ctrlProps/ctrlProp468.xml><?xml version="1.0" encoding="utf-8"?>
<formControlPr xmlns="http://schemas.microsoft.com/office/spreadsheetml/2009/9/main" objectType="CheckBox" fmlaLink="$AN$119" lockText="1" noThreeD="1"/>
</file>

<file path=xl/ctrlProps/ctrlProp469.xml><?xml version="1.0" encoding="utf-8"?>
<formControlPr xmlns="http://schemas.microsoft.com/office/spreadsheetml/2009/9/main" objectType="CheckBox" fmlaLink="$AO$119" lockText="1" noThreeD="1"/>
</file>

<file path=xl/ctrlProps/ctrlProp47.xml><?xml version="1.0" encoding="utf-8"?>
<formControlPr xmlns="http://schemas.microsoft.com/office/spreadsheetml/2009/9/main" objectType="CheckBox" fmlaLink="項目一覧②!$H$9" lockText="1" noThreeD="1"/>
</file>

<file path=xl/ctrlProps/ctrlProp470.xml><?xml version="1.0" encoding="utf-8"?>
<formControlPr xmlns="http://schemas.microsoft.com/office/spreadsheetml/2009/9/main" objectType="CheckBox" fmlaLink="$AP$119" lockText="1" noThreeD="1"/>
</file>

<file path=xl/ctrlProps/ctrlProp471.xml><?xml version="1.0" encoding="utf-8"?>
<formControlPr xmlns="http://schemas.microsoft.com/office/spreadsheetml/2009/9/main" objectType="CheckBox" fmlaLink="$AN$120" lockText="1" noThreeD="1"/>
</file>

<file path=xl/ctrlProps/ctrlProp472.xml><?xml version="1.0" encoding="utf-8"?>
<formControlPr xmlns="http://schemas.microsoft.com/office/spreadsheetml/2009/9/main" objectType="CheckBox" fmlaLink="$AO$120"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I$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fmlaLink="$AN$74" lockText="1" noThreeD="1"/>
</file>

<file path=xl/ctrlProps/ctrlProp489.xml><?xml version="1.0" encoding="utf-8"?>
<formControlPr xmlns="http://schemas.microsoft.com/office/spreadsheetml/2009/9/main" objectType="CheckBox" fmlaLink="$AO$74" lockText="1" noThreeD="1"/>
</file>

<file path=xl/ctrlProps/ctrlProp49.xml><?xml version="1.0" encoding="utf-8"?>
<formControlPr xmlns="http://schemas.microsoft.com/office/spreadsheetml/2009/9/main" objectType="CheckBox" fmlaLink="項目一覧②!$J$9" lockText="1" noThreeD="1"/>
</file>

<file path=xl/ctrlProps/ctrlProp490.xml><?xml version="1.0" encoding="utf-8"?>
<formControlPr xmlns="http://schemas.microsoft.com/office/spreadsheetml/2009/9/main" objectType="CheckBox" fmlaLink="$AN$75" lockText="1" noThreeD="1"/>
</file>

<file path=xl/ctrlProps/ctrlProp491.xml><?xml version="1.0" encoding="utf-8"?>
<formControlPr xmlns="http://schemas.microsoft.com/office/spreadsheetml/2009/9/main" objectType="CheckBox" fmlaLink="$AO$75" lockText="1" noThreeD="1"/>
</file>

<file path=xl/ctrlProps/ctrlProp492.xml><?xml version="1.0" encoding="utf-8"?>
<formControlPr xmlns="http://schemas.microsoft.com/office/spreadsheetml/2009/9/main" objectType="CheckBox" fmlaLink="$AN$76"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REF!" lockText="1" noThreeD="1"/>
</file>

<file path=xl/ctrlProps/ctrlProp50.xml><?xml version="1.0" encoding="utf-8"?>
<formControlPr xmlns="http://schemas.microsoft.com/office/spreadsheetml/2009/9/main" objectType="CheckBox" fmlaLink="項目一覧②!$K$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L$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項目一覧②!$M$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10" fmlaRange="値一覧項目!$I$2:$I$12" noThreeD="1" sel="1" val="0"/>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Drop" dropStyle="combo" dx="16" fmlaLink="項目一覧②!$G$875" fmlaRange="値一覧項目!$I$2:$I$12" noThreeD="1" sel="11" val="3"/>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Drop" dropStyle="combo" dx="16" fmlaLink="項目一覧②!$G$13" fmlaRange="値一覧項目!$P$2:$P$11" noThreeD="1" sel="1" val="0"/>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fmlaLink="$AF$96" lockText="1" noThreeD="1"/>
</file>

<file path=xl/ctrlProps/ctrlProp553.xml><?xml version="1.0" encoding="utf-8"?>
<formControlPr xmlns="http://schemas.microsoft.com/office/spreadsheetml/2009/9/main" objectType="CheckBox" fmlaLink="$AF$99" lockText="1" noThreeD="1"/>
</file>

<file path=xl/ctrlProps/ctrlProp554.xml><?xml version="1.0" encoding="utf-8"?>
<formControlPr xmlns="http://schemas.microsoft.com/office/spreadsheetml/2009/9/main" objectType="CheckBox" fmlaLink="$AF$100" lockText="1" noThreeD="1"/>
</file>

<file path=xl/ctrlProps/ctrlProp555.xml><?xml version="1.0" encoding="utf-8"?>
<formControlPr xmlns="http://schemas.microsoft.com/office/spreadsheetml/2009/9/main" objectType="CheckBox" fmlaLink="$AJ$22" lockText="1" noThreeD="1"/>
</file>

<file path=xl/ctrlProps/ctrlProp556.xml><?xml version="1.0" encoding="utf-8"?>
<formControlPr xmlns="http://schemas.microsoft.com/office/spreadsheetml/2009/9/main" objectType="CheckBox" fmlaLink="$AJ$24" lockText="1" noThreeD="1"/>
</file>

<file path=xl/ctrlProps/ctrlProp557.xml><?xml version="1.0" encoding="utf-8"?>
<formControlPr xmlns="http://schemas.microsoft.com/office/spreadsheetml/2009/9/main" objectType="CheckBox" fmlaLink="$AJ$26" lockText="1" noThreeD="1"/>
</file>

<file path=xl/ctrlProps/ctrlProp558.xml><?xml version="1.0" encoding="utf-8"?>
<formControlPr xmlns="http://schemas.microsoft.com/office/spreadsheetml/2009/9/main" objectType="Drop" dropStyle="combo" dx="16" fmlaLink="$AU$204" fmlaRange="値一覧項目!$O$2:$O$16" noThreeD="1" sel="1" val="0"/>
</file>

<file path=xl/ctrlProps/ctrlProp559.xml><?xml version="1.0" encoding="utf-8"?>
<formControlPr xmlns="http://schemas.microsoft.com/office/spreadsheetml/2009/9/main" objectType="Drop" dropStyle="combo" dx="16" fmlaLink="$AU$208" fmlaRange="値一覧項目!$O$2:$O$16" noThreeD="1" sel="1" val="0"/>
</file>

<file path=xl/ctrlProps/ctrlProp56.xml><?xml version="1.0" encoding="utf-8"?>
<formControlPr xmlns="http://schemas.microsoft.com/office/spreadsheetml/2009/9/main" objectType="Drop" dropStyle="combo" dx="16" fmlaLink="項目一覧②!$G$14" fmlaRange="値一覧項目!$Q$2:$Q$11" noThreeD="1" sel="1" val="0"/>
</file>

<file path=xl/ctrlProps/ctrlProp560.xml><?xml version="1.0" encoding="utf-8"?>
<formControlPr xmlns="http://schemas.microsoft.com/office/spreadsheetml/2009/9/main" objectType="Drop" dropStyle="combo" dx="16" fmlaLink="$AU$213" fmlaRange="値一覧項目!$O$2:$O$16" noThreeD="1" sel="1" val="0"/>
</file>

<file path=xl/ctrlProps/ctrlProp561.xml><?xml version="1.0" encoding="utf-8"?>
<formControlPr xmlns="http://schemas.microsoft.com/office/spreadsheetml/2009/9/main" objectType="Drop" dropLines="6" dropStyle="combo" dx="16" fmlaLink="中間検査申請書!$AO$40" fmlaRange="値一覧項目!$AA$2:$AA$7" noThreeD="1" sel="1" val="0"/>
</file>

<file path=xl/ctrlProps/ctrlProp562.xml><?xml version="1.0" encoding="utf-8"?>
<formControlPr xmlns="http://schemas.microsoft.com/office/spreadsheetml/2009/9/main" objectType="Drop" dropStyle="combo" dx="16" fmlaLink="$AU$212" fmlaRange="値一覧項目!$O$2:$O$16" noThreeD="1" sel="1" val="0"/>
</file>

<file path=xl/ctrlProps/ctrlProp563.xml><?xml version="1.0" encoding="utf-8"?>
<formControlPr xmlns="http://schemas.microsoft.com/office/spreadsheetml/2009/9/main" objectType="Drop" dropStyle="combo" dx="16" fmlaLink="$BC$207" fmlaRange="値一覧項目!$R$2:$R$7" noThreeD="1" sel="1" val="0"/>
</file>

<file path=xl/ctrlProps/ctrlProp564.xml><?xml version="1.0" encoding="utf-8"?>
<formControlPr xmlns="http://schemas.microsoft.com/office/spreadsheetml/2009/9/main" objectType="Drop" dropStyle="combo" dx="16" fmlaLink="$BC$208" fmlaRange="値一覧項目!$R$2:$R$7" noThreeD="1" sel="1" val="0"/>
</file>

<file path=xl/ctrlProps/ctrlProp565.xml><?xml version="1.0" encoding="utf-8"?>
<formControlPr xmlns="http://schemas.microsoft.com/office/spreadsheetml/2009/9/main" objectType="Drop" dropStyle="combo" dx="16" fmlaLink="$BC$209" fmlaRange="値一覧項目!$R$2:$R$7" noThreeD="1" sel="1" val="0"/>
</file>

<file path=xl/ctrlProps/ctrlProp566.xml><?xml version="1.0" encoding="utf-8"?>
<formControlPr xmlns="http://schemas.microsoft.com/office/spreadsheetml/2009/9/main" objectType="Drop" dropStyle="combo" dx="16" fmlaLink="$BC$210" fmlaRange="値一覧項目!$R$2:$R$7" noThreeD="1" sel="1" val="0"/>
</file>

<file path=xl/ctrlProps/ctrlProp567.xml><?xml version="1.0" encoding="utf-8"?>
<formControlPr xmlns="http://schemas.microsoft.com/office/spreadsheetml/2009/9/main" objectType="Drop" dropStyle="combo" dx="16" fmlaLink="$BC$211" fmlaRange="値一覧項目!$O$2:$O$16" noThreeD="1" sel="1" val="0"/>
</file>

<file path=xl/ctrlProps/ctrlProp568.xml><?xml version="1.0" encoding="utf-8"?>
<formControlPr xmlns="http://schemas.microsoft.com/office/spreadsheetml/2009/9/main" objectType="CheckBox" fmlaLink="$AD$22" lockText="1" noThreeD="1"/>
</file>

<file path=xl/ctrlProps/ctrlProp569.xml><?xml version="1.0" encoding="utf-8"?>
<formControlPr xmlns="http://schemas.microsoft.com/office/spreadsheetml/2009/9/main" objectType="CheckBox" fmlaLink="$AD$24" lockText="1" noThreeD="1"/>
</file>

<file path=xl/ctrlProps/ctrlProp57.xml><?xml version="1.0" encoding="utf-8"?>
<formControlPr xmlns="http://schemas.microsoft.com/office/spreadsheetml/2009/9/main" objectType="Drop" dropStyle="combo" dx="16" fmlaLink="項目一覧②!$G$15" fmlaRange="値一覧項目!$P$2:$P$11" noThreeD="1" sel="1" val="0"/>
</file>

<file path=xl/ctrlProps/ctrlProp570.xml><?xml version="1.0" encoding="utf-8"?>
<formControlPr xmlns="http://schemas.microsoft.com/office/spreadsheetml/2009/9/main" objectType="CheckBox" fmlaLink="$AD$26" lockText="1" noThreeD="1"/>
</file>

<file path=xl/ctrlProps/ctrlProp571.xml><?xml version="1.0" encoding="utf-8"?>
<formControlPr xmlns="http://schemas.microsoft.com/office/spreadsheetml/2009/9/main" objectType="Drop" dropStyle="combo" dx="16" fmlaLink="$AU$207" fmlaRange="値一覧項目!$O$2:$O$16" noThreeD="1" sel="1" val="0"/>
</file>

<file path=xl/ctrlProps/ctrlProp572.xml><?xml version="1.0" encoding="utf-8"?>
<formControlPr xmlns="http://schemas.microsoft.com/office/spreadsheetml/2009/9/main" objectType="Drop" dropStyle="combo" dx="16" fmlaLink="$AU$213" fmlaRange="値一覧項目!$O$2:$O$16" noThreeD="1" sel="1" val="0"/>
</file>

<file path=xl/ctrlProps/ctrlProp573.xml><?xml version="1.0" encoding="utf-8"?>
<formControlPr xmlns="http://schemas.microsoft.com/office/spreadsheetml/2009/9/main" objectType="Drop" dropStyle="combo" dx="16" fmlaLink="$AU$206" fmlaRange="値一覧項目!$R$2:$R$7" noThreeD="1" sel="1" val="0"/>
</file>

<file path=xl/ctrlProps/ctrlProp574.xml><?xml version="1.0" encoding="utf-8"?>
<formControlPr xmlns="http://schemas.microsoft.com/office/spreadsheetml/2009/9/main" objectType="Drop" dropStyle="combo" dx="16" fmlaLink="$AU$212" fmlaRange="値一覧項目!$R$2:$R$7" noThreeD="1" sel="1" val="0"/>
</file>

<file path=xl/ctrlProps/ctrlProp575.xml><?xml version="1.0" encoding="utf-8"?>
<formControlPr xmlns="http://schemas.microsoft.com/office/spreadsheetml/2009/9/main" objectType="Drop" dropLines="7" dropStyle="combo" dx="16" fmlaLink="完了検査申請書!$AR$44" fmlaRange="値一覧項目!$AB$2:$AB$8" noThreeD="1" sel="1" val="0"/>
</file>

<file path=xl/ctrlProps/ctrlProp576.xml><?xml version="1.0" encoding="utf-8"?>
<formControlPr xmlns="http://schemas.microsoft.com/office/spreadsheetml/2009/9/main" objectType="CheckBox" fmlaLink="$BK$221" lockText="1"/>
</file>

<file path=xl/ctrlProps/ctrlProp577.xml><?xml version="1.0" encoding="utf-8"?>
<formControlPr xmlns="http://schemas.microsoft.com/office/spreadsheetml/2009/9/main" objectType="CheckBox" fmlaLink="$AD$25" lockText="1" noThreeD="1"/>
</file>

<file path=xl/ctrlProps/ctrlProp578.xml><?xml version="1.0" encoding="utf-8"?>
<formControlPr xmlns="http://schemas.microsoft.com/office/spreadsheetml/2009/9/main" objectType="CheckBox" fmlaLink="$AD$27" lockText="1" noThreeD="1"/>
</file>

<file path=xl/ctrlProps/ctrlProp579.xml><?xml version="1.0" encoding="utf-8"?>
<formControlPr xmlns="http://schemas.microsoft.com/office/spreadsheetml/2009/9/main" objectType="CheckBox" fmlaLink="$AD$29" lockText="1" noThreeD="1"/>
</file>

<file path=xl/ctrlProps/ctrlProp58.xml><?xml version="1.0" encoding="utf-8"?>
<formControlPr xmlns="http://schemas.microsoft.com/office/spreadsheetml/2009/9/main" objectType="Drop" dropStyle="combo" dx="16" fmlaLink="項目一覧②!$G$16" fmlaRange="値一覧項目!$Q$2:$Q$11" noThreeD="1" sel="1" val="0"/>
</file>

<file path=xl/ctrlProps/ctrlProp59.xml><?xml version="1.0" encoding="utf-8"?>
<formControlPr xmlns="http://schemas.microsoft.com/office/spreadsheetml/2009/9/main" objectType="Drop" dropStyle="combo" dx="16" fmlaLink="項目一覧!$D$142" fmlaRange="値一覧項目!$P$2:$P$11" noThreeD="1" sel="1" val="0"/>
</file>

<file path=xl/ctrlProps/ctrlProp6.xml><?xml version="1.0" encoding="utf-8"?>
<formControlPr xmlns="http://schemas.microsoft.com/office/spreadsheetml/2009/9/main" objectType="CheckBox" fmlaLink="項目一覧!$D$75" lockText="1" noThreeD="1"/>
</file>

<file path=xl/ctrlProps/ctrlProp60.xml><?xml version="1.0" encoding="utf-8"?>
<formControlPr xmlns="http://schemas.microsoft.com/office/spreadsheetml/2009/9/main" objectType="Drop" dropStyle="combo" dx="16" fmlaLink="項目一覧!$D$143" fmlaRange="値一覧項目!$P$2:$P$11" noThreeD="1" sel="1" val="0"/>
</file>

<file path=xl/ctrlProps/ctrlProp61.xml><?xml version="1.0" encoding="utf-8"?>
<formControlPr xmlns="http://schemas.microsoft.com/office/spreadsheetml/2009/9/main" objectType="Drop" dropStyle="combo" dx="16" fmlaLink="項目一覧!$D$144" fmlaRange="値一覧項目!$Q$2:$Q$11" noThreeD="1" sel="1" val="0"/>
</file>

<file path=xl/ctrlProps/ctrlProp62.xml><?xml version="1.0" encoding="utf-8"?>
<formControlPr xmlns="http://schemas.microsoft.com/office/spreadsheetml/2009/9/main" objectType="Drop" dropStyle="combo" dx="16" fmlaLink="項目一覧!$D$145" fmlaRange="値一覧項目!$Q$2:$Q$11" noThreeD="1" sel="1" val="0"/>
</file>

<file path=xl/ctrlProps/ctrlProp63.xml><?xml version="1.0" encoding="utf-8"?>
<formControlPr xmlns="http://schemas.microsoft.com/office/spreadsheetml/2009/9/main" objectType="Drop" dropStyle="combo" dx="16" fmlaLink="項目一覧②!$G$25" fmlaRange="値一覧項目!$U$2:$U$12" noThreeD="1" sel="1" val="0"/>
</file>

<file path=xl/ctrlProps/ctrlProp64.xml><?xml version="1.0" encoding="utf-8"?>
<formControlPr xmlns="http://schemas.microsoft.com/office/spreadsheetml/2009/9/main" objectType="Drop" dropStyle="combo" dx="16" fmlaLink="項目一覧②!$G$26" fmlaRange="値一覧項目!$U$2:$U$12" noThreeD="1" sel="1" val="3"/>
</file>

<file path=xl/ctrlProps/ctrlProp65.xml><?xml version="1.0" encoding="utf-8"?>
<formControlPr xmlns="http://schemas.microsoft.com/office/spreadsheetml/2009/9/main" objectType="Drop" dropStyle="combo" dx="16" fmlaLink="項目一覧②!$G$27" fmlaRange="値一覧項目!$U$2:$U$12" noThreeD="1" sel="1" val="3"/>
</file>

<file path=xl/ctrlProps/ctrlProp66.xml><?xml version="1.0" encoding="utf-8"?>
<formControlPr xmlns="http://schemas.microsoft.com/office/spreadsheetml/2009/9/main" objectType="Drop" dropStyle="combo" dx="16" fmlaLink="項目一覧②!$G$28" fmlaRange="値一覧項目!$U$2:$U$12" noThreeD="1" sel="1" val="3"/>
</file>

<file path=xl/ctrlProps/ctrlProp67.xml><?xml version="1.0" encoding="utf-8"?>
<formControlPr xmlns="http://schemas.microsoft.com/office/spreadsheetml/2009/9/main" objectType="Drop" dropStyle="combo" dx="16" fmlaLink="項目一覧②!$G$60" fmlaRange="値一覧項目!$L$2:$L$6" noThreeD="1" sel="1" val="0"/>
</file>

<file path=xl/ctrlProps/ctrlProp68.xml><?xml version="1.0" encoding="utf-8"?>
<formControlPr xmlns="http://schemas.microsoft.com/office/spreadsheetml/2009/9/main" objectType="Drop" dropStyle="combo" dx="16" fmlaLink="項目一覧②!$G$70" fmlaRange="主要用途!$B$2:$B$72" noThreeD="1" sel="1" val="27"/>
</file>

<file path=xl/ctrlProps/ctrlProp69.xml><?xml version="1.0" encoding="utf-8"?>
<formControlPr xmlns="http://schemas.microsoft.com/office/spreadsheetml/2009/9/main" objectType="Drop" dropStyle="combo" dx="16" fmlaLink="項目一覧②!$G$71" fmlaRange="主要用途!$B$2:$B$72" noThreeD="1" sel="1" val="0"/>
</file>

<file path=xl/ctrlProps/ctrlProp7.xml><?xml version="1.0" encoding="utf-8"?>
<formControlPr xmlns="http://schemas.microsoft.com/office/spreadsheetml/2009/9/main" objectType="CheckBox" fmlaLink="項目一覧!$D$76" lockText="1" noThreeD="1"/>
</file>

<file path=xl/ctrlProps/ctrlProp70.xml><?xml version="1.0" encoding="utf-8"?>
<formControlPr xmlns="http://schemas.microsoft.com/office/spreadsheetml/2009/9/main" objectType="Drop" dropStyle="combo" dx="16" fmlaLink="項目一覧②!$G$72" fmlaRange="主要用途!$B$2:$B$72" noThreeD="1" sel="1" val="0"/>
</file>

<file path=xl/ctrlProps/ctrlProp71.xml><?xml version="1.0" encoding="utf-8"?>
<formControlPr xmlns="http://schemas.microsoft.com/office/spreadsheetml/2009/9/main" objectType="Drop" dropStyle="combo" dx="16" fmlaLink="項目一覧②!$G$73" fmlaRange="主要用途!$B$2:$B$72" noThreeD="1" sel="1" val="0"/>
</file>

<file path=xl/ctrlProps/ctrlProp72.xml><?xml version="1.0" encoding="utf-8"?>
<formControlPr xmlns="http://schemas.microsoft.com/office/spreadsheetml/2009/9/main" objectType="Drop" dropStyle="combo" dx="16" fmlaLink="項目一覧②!$G$74" fmlaRange="主要用途!$B$2:$B$72" noThreeD="1" sel="1" val="0"/>
</file>

<file path=xl/ctrlProps/ctrlProp73.xml><?xml version="1.0" encoding="utf-8"?>
<formControlPr xmlns="http://schemas.microsoft.com/office/spreadsheetml/2009/9/main" objectType="Drop" dropStyle="combo" dx="16" fmlaLink="項目一覧②!$G$75" fmlaRange="主要用途!$B$2:$B$72" noThreeD="1" sel="1" val="0"/>
</file>

<file path=xl/ctrlProps/ctrlProp74.xml><?xml version="1.0" encoding="utf-8"?>
<formControlPr xmlns="http://schemas.microsoft.com/office/spreadsheetml/2009/9/main" objectType="Drop" dropStyle="combo" dx="16" fmlaLink="項目一覧②!$G$97" fmlaRange="主要用途!$B$2:$B$73" noThreeD="1" sel="1" val="0"/>
</file>

<file path=xl/ctrlProps/ctrlProp75.xml><?xml version="1.0" encoding="utf-8"?>
<formControlPr xmlns="http://schemas.microsoft.com/office/spreadsheetml/2009/9/main" objectType="Drop" dropStyle="combo" dx="16" fmlaLink="項目一覧②!$G$98" fmlaRange="主要用途!$B$2:$B$73" noThreeD="1" sel="1" val="0"/>
</file>

<file path=xl/ctrlProps/ctrlProp76.xml><?xml version="1.0" encoding="utf-8"?>
<formControlPr xmlns="http://schemas.microsoft.com/office/spreadsheetml/2009/9/main" objectType="Drop" dropStyle="combo" dx="16" fmlaLink="項目一覧②!$G$99" fmlaRange="主要用途!$B$2:$B$73" noThreeD="1" sel="1" val="0"/>
</file>

<file path=xl/ctrlProps/ctrlProp77.xml><?xml version="1.0" encoding="utf-8"?>
<formControlPr xmlns="http://schemas.microsoft.com/office/spreadsheetml/2009/9/main" objectType="Drop" dropStyle="combo" dx="16" fmlaLink="項目一覧②!$G$100" fmlaRange="主要用途!$B$2:$B$73" noThreeD="1" sel="1" val="0"/>
</file>

<file path=xl/ctrlProps/ctrlProp78.xml><?xml version="1.0" encoding="utf-8"?>
<formControlPr xmlns="http://schemas.microsoft.com/office/spreadsheetml/2009/9/main" objectType="Drop" dropStyle="combo" dx="16" fmlaLink="項目一覧②!$G$101" fmlaRange="主要用途!$B$2:$B$73" noThreeD="1" sel="1" val="0"/>
</file>

<file path=xl/ctrlProps/ctrlProp79.xml><?xml version="1.0" encoding="utf-8"?>
<formControlPr xmlns="http://schemas.microsoft.com/office/spreadsheetml/2009/9/main" objectType="Drop" dropStyle="combo" dx="16" fmlaLink="項目一覧②!$G$102" fmlaRange="主要用途!$B$2:$B$73" noThreeD="1" sel="1" val="0"/>
</file>

<file path=xl/ctrlProps/ctrlProp8.xml><?xml version="1.0" encoding="utf-8"?>
<formControlPr xmlns="http://schemas.microsoft.com/office/spreadsheetml/2009/9/main" objectType="CheckBox" fmlaLink="項目一覧!$E$76" lockText="1" noThreeD="1"/>
</file>

<file path=xl/ctrlProps/ctrlProp80.xml><?xml version="1.0" encoding="utf-8"?>
<formControlPr xmlns="http://schemas.microsoft.com/office/spreadsheetml/2009/9/main" objectType="Drop" dropStyle="combo" dx="16" fmlaLink="項目一覧②!$G$124" fmlaRange="主要用途!$B$2:$B$73" noThreeD="1" sel="1" val="0"/>
</file>

<file path=xl/ctrlProps/ctrlProp81.xml><?xml version="1.0" encoding="utf-8"?>
<formControlPr xmlns="http://schemas.microsoft.com/office/spreadsheetml/2009/9/main" objectType="Drop" dropStyle="combo" dx="16" fmlaLink="項目一覧②!$G$125" fmlaRange="主要用途!$B$2:$B$73" noThreeD="1" sel="1" val="0"/>
</file>

<file path=xl/ctrlProps/ctrlProp82.xml><?xml version="1.0" encoding="utf-8"?>
<formControlPr xmlns="http://schemas.microsoft.com/office/spreadsheetml/2009/9/main" objectType="Drop" dropStyle="combo" dx="16" fmlaLink="項目一覧②!$G$126" fmlaRange="主要用途!$B$2:$B$73" noThreeD="1" sel="1" val="0"/>
</file>

<file path=xl/ctrlProps/ctrlProp83.xml><?xml version="1.0" encoding="utf-8"?>
<formControlPr xmlns="http://schemas.microsoft.com/office/spreadsheetml/2009/9/main" objectType="Drop" dropStyle="combo" dx="16" fmlaLink="項目一覧②!$G$127" fmlaRange="主要用途!$B$2:$B$73" noThreeD="1" sel="1" val="0"/>
</file>

<file path=xl/ctrlProps/ctrlProp84.xml><?xml version="1.0" encoding="utf-8"?>
<formControlPr xmlns="http://schemas.microsoft.com/office/spreadsheetml/2009/9/main" objectType="Drop" dropStyle="combo" dx="16" fmlaLink="項目一覧②!$G$128" fmlaRange="主要用途!$B$2:$B$73" noThreeD="1" sel="1" val="0"/>
</file>

<file path=xl/ctrlProps/ctrlProp85.xml><?xml version="1.0" encoding="utf-8"?>
<formControlPr xmlns="http://schemas.microsoft.com/office/spreadsheetml/2009/9/main" objectType="Drop" dropStyle="combo" dx="16" fmlaLink="項目一覧②!$G$129" fmlaRange="主要用途!$B$2:$B$73" noThreeD="1" sel="1" val="0"/>
</file>

<file path=xl/ctrlProps/ctrlProp86.xml><?xml version="1.0" encoding="utf-8"?>
<formControlPr xmlns="http://schemas.microsoft.com/office/spreadsheetml/2009/9/main" objectType="Drop" dropStyle="combo" dx="16" fmlaLink="項目一覧②!$G$151" fmlaRange="主要用途!$B$2:$B$72" noThreeD="1" sel="1" val="0"/>
</file>

<file path=xl/ctrlProps/ctrlProp87.xml><?xml version="1.0" encoding="utf-8"?>
<formControlPr xmlns="http://schemas.microsoft.com/office/spreadsheetml/2009/9/main" objectType="Drop" dropStyle="combo" dx="16" fmlaLink="項目一覧②!$G$152" fmlaRange="主要用途!$B$2:$B$72" noThreeD="1" sel="1" val="0"/>
</file>

<file path=xl/ctrlProps/ctrlProp88.xml><?xml version="1.0" encoding="utf-8"?>
<formControlPr xmlns="http://schemas.microsoft.com/office/spreadsheetml/2009/9/main" objectType="Drop" dropStyle="combo" dx="16" fmlaLink="項目一覧②!$G$153" fmlaRange="主要用途!$B$2:$B$72" noThreeD="1" sel="1" val="0"/>
</file>

<file path=xl/ctrlProps/ctrlProp89.xml><?xml version="1.0" encoding="utf-8"?>
<formControlPr xmlns="http://schemas.microsoft.com/office/spreadsheetml/2009/9/main" objectType="Drop" dropStyle="combo" dx="16" fmlaLink="項目一覧②!$G$154" fmlaRange="主要用途!$B$2:$B$72" noThreeD="1" sel="1" val="0"/>
</file>

<file path=xl/ctrlProps/ctrlProp9.xml><?xml version="1.0" encoding="utf-8"?>
<formControlPr xmlns="http://schemas.microsoft.com/office/spreadsheetml/2009/9/main" objectType="CheckBox" fmlaLink="項目一覧!$F$76" lockText="1" noThreeD="1"/>
</file>

<file path=xl/ctrlProps/ctrlProp90.xml><?xml version="1.0" encoding="utf-8"?>
<formControlPr xmlns="http://schemas.microsoft.com/office/spreadsheetml/2009/9/main" objectType="Drop" dropStyle="combo" dx="16" fmlaLink="項目一覧②!$G$155" fmlaRange="主要用途!$B$2:$B$72" noThreeD="1" sel="1" val="0"/>
</file>

<file path=xl/ctrlProps/ctrlProp91.xml><?xml version="1.0" encoding="utf-8"?>
<formControlPr xmlns="http://schemas.microsoft.com/office/spreadsheetml/2009/9/main" objectType="Drop" dropStyle="combo" dx="16" fmlaLink="項目一覧②!$G$156" fmlaRange="主要用途!$B$2:$B$72" noThreeD="1" sel="1" val="0"/>
</file>

<file path=xl/ctrlProps/ctrlProp92.xml><?xml version="1.0" encoding="utf-8"?>
<formControlPr xmlns="http://schemas.microsoft.com/office/spreadsheetml/2009/9/main" objectType="Drop" dropStyle="combo" dx="16" fmlaLink="項目一覧②!G29" fmlaRange="値一覧項目!$U$2:$U$12" noThreeD="1" sel="1" val="3"/>
</file>

<file path=xl/ctrlProps/ctrlProp93.xml><?xml version="1.0" encoding="utf-8"?>
<formControlPr xmlns="http://schemas.microsoft.com/office/spreadsheetml/2009/9/main" objectType="Drop" dropStyle="combo" dx="16" fmlaLink="項目一覧②!G30" fmlaRange="値一覧項目!$U$2:$U$12" noThreeD="1" sel="1" val="3"/>
</file>

<file path=xl/ctrlProps/ctrlProp94.xml><?xml version="1.0" encoding="utf-8"?>
<formControlPr xmlns="http://schemas.microsoft.com/office/spreadsheetml/2009/9/main" objectType="Drop" dropStyle="combo" dx="16" fmlaLink="項目一覧!$D$81" fmlaRange="値一覧項目!$N$2:$N$17" noThreeD="1" sel="1" val="0"/>
</file>

<file path=xl/ctrlProps/ctrlProp95.xml><?xml version="1.0" encoding="utf-8"?>
<formControlPr xmlns="http://schemas.microsoft.com/office/spreadsheetml/2009/9/main" objectType="Drop" dropStyle="combo" dx="16" fmlaLink="項目一覧!$D$82" fmlaRange="値一覧項目!$N$2:$N$17" noThreeD="1" sel="1" val="0"/>
</file>

<file path=xl/ctrlProps/ctrlProp96.xml><?xml version="1.0" encoding="utf-8"?>
<formControlPr xmlns="http://schemas.microsoft.com/office/spreadsheetml/2009/9/main" objectType="Drop" dropStyle="combo" dx="16" fmlaLink="項目一覧!$D$83" fmlaRange="値一覧項目!$N$2:$N$17" noThreeD="1" sel="1" val="0"/>
</file>

<file path=xl/ctrlProps/ctrlProp97.xml><?xml version="1.0" encoding="utf-8"?>
<formControlPr xmlns="http://schemas.microsoft.com/office/spreadsheetml/2009/9/main" objectType="Drop" dropStyle="combo" dx="16" fmlaLink="項目一覧!$D$84" fmlaRange="値一覧項目!$N$2:$N$17" noThreeD="1" sel="1" val="0"/>
</file>

<file path=xl/ctrlProps/ctrlProp98.xml><?xml version="1.0" encoding="utf-8"?>
<formControlPr xmlns="http://schemas.microsoft.com/office/spreadsheetml/2009/9/main" objectType="Drop" dropStyle="combo" dx="16" fmlaLink="項目一覧②!$G$178" fmlaRange="主要用途!$B$2:$B$72" noThreeD="1" sel="1" val="0"/>
</file>

<file path=xl/ctrlProps/ctrlProp99.xml><?xml version="1.0" encoding="utf-8"?>
<formControlPr xmlns="http://schemas.microsoft.com/office/spreadsheetml/2009/9/main" objectType="Drop" dropStyle="combo" dx="16" fmlaLink="項目一覧②!$G$179"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94</xdr:row>
          <xdr:rowOff>9525</xdr:rowOff>
        </xdr:from>
        <xdr:to>
          <xdr:col>14</xdr:col>
          <xdr:colOff>28575</xdr:colOff>
          <xdr:row>96</xdr:row>
          <xdr:rowOff>9525</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E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94</xdr:row>
          <xdr:rowOff>0</xdr:rowOff>
        </xdr:from>
        <xdr:to>
          <xdr:col>26</xdr:col>
          <xdr:colOff>57150</xdr:colOff>
          <xdr:row>96</xdr:row>
          <xdr:rowOff>9525</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E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97</xdr:row>
          <xdr:rowOff>123825</xdr:rowOff>
        </xdr:from>
        <xdr:to>
          <xdr:col>14</xdr:col>
          <xdr:colOff>19050</xdr:colOff>
          <xdr:row>100</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E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98</xdr:row>
          <xdr:rowOff>9525</xdr:rowOff>
        </xdr:from>
        <xdr:to>
          <xdr:col>26</xdr:col>
          <xdr:colOff>76200</xdr:colOff>
          <xdr:row>100</xdr:row>
          <xdr:rowOff>9525</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E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xdr:colOff>
          <xdr:row>20</xdr:row>
          <xdr:rowOff>228600</xdr:rowOff>
        </xdr:from>
        <xdr:to>
          <xdr:col>34</xdr:col>
          <xdr:colOff>104775</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22</xdr:row>
          <xdr:rowOff>228600</xdr:rowOff>
        </xdr:from>
        <xdr:to>
          <xdr:col>34</xdr:col>
          <xdr:colOff>104775</xdr:colOff>
          <xdr:row>24</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F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25</xdr:row>
          <xdr:rowOff>0</xdr:rowOff>
        </xdr:from>
        <xdr:to>
          <xdr:col>34</xdr:col>
          <xdr:colOff>104775</xdr:colOff>
          <xdr:row>26</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F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10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39</xdr:row>
          <xdr:rowOff>28575</xdr:rowOff>
        </xdr:from>
        <xdr:to>
          <xdr:col>36</xdr:col>
          <xdr:colOff>314325</xdr:colOff>
          <xdr:row>40</xdr:row>
          <xdr:rowOff>28575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10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200025</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10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10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200025</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10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10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200025</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10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200025</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10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19050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10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10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1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219075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200025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104775</xdr:colOff>
          <xdr:row>44</xdr:row>
          <xdr:rowOff>66675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219</xdr:row>
          <xdr:rowOff>219075</xdr:rowOff>
        </xdr:from>
        <xdr:to>
          <xdr:col>37</xdr:col>
          <xdr:colOff>104775</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23</xdr:row>
          <xdr:rowOff>180975</xdr:rowOff>
        </xdr:from>
        <xdr:to>
          <xdr:col>35</xdr:col>
          <xdr:colOff>142875</xdr:colOff>
          <xdr:row>25</xdr:row>
          <xdr:rowOff>9525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25</xdr:row>
          <xdr:rowOff>180975</xdr:rowOff>
        </xdr:from>
        <xdr:to>
          <xdr:col>35</xdr:col>
          <xdr:colOff>142875</xdr:colOff>
          <xdr:row>27</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27</xdr:row>
          <xdr:rowOff>180975</xdr:rowOff>
        </xdr:from>
        <xdr:to>
          <xdr:col>35</xdr:col>
          <xdr:colOff>142875</xdr:colOff>
          <xdr:row>29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11</xdr:row>
          <xdr:rowOff>85725</xdr:rowOff>
        </xdr:from>
        <xdr:to>
          <xdr:col>12</xdr:col>
          <xdr:colOff>0</xdr:colOff>
          <xdr:row>13</xdr:row>
          <xdr:rowOff>28575</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1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28575</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355</xdr:row>
      <xdr:rowOff>10096</xdr:rowOff>
    </xdr:from>
    <xdr:to>
      <xdr:col>26</xdr:col>
      <xdr:colOff>143869</xdr:colOff>
      <xdr:row>356</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461</xdr:row>
      <xdr:rowOff>36101</xdr:rowOff>
    </xdr:from>
    <xdr:to>
      <xdr:col>32</xdr:col>
      <xdr:colOff>214983</xdr:colOff>
      <xdr:row>465</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484</xdr:row>
      <xdr:rowOff>51129</xdr:rowOff>
    </xdr:from>
    <xdr:to>
      <xdr:col>32</xdr:col>
      <xdr:colOff>214983</xdr:colOff>
      <xdr:row>488</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507</xdr:row>
      <xdr:rowOff>67043</xdr:rowOff>
    </xdr:from>
    <xdr:to>
      <xdr:col>32</xdr:col>
      <xdr:colOff>214983</xdr:colOff>
      <xdr:row>511</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438</xdr:row>
      <xdr:rowOff>9773</xdr:rowOff>
    </xdr:from>
    <xdr:to>
      <xdr:col>31</xdr:col>
      <xdr:colOff>215826</xdr:colOff>
      <xdr:row>442</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015260" y="17589499"/>
          <a:ext cx="243159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530</xdr:row>
      <xdr:rowOff>87323</xdr:rowOff>
    </xdr:from>
    <xdr:to>
      <xdr:col>32</xdr:col>
      <xdr:colOff>214983</xdr:colOff>
      <xdr:row>535</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553</xdr:row>
      <xdr:rowOff>110267</xdr:rowOff>
    </xdr:from>
    <xdr:to>
      <xdr:col>32</xdr:col>
      <xdr:colOff>214983</xdr:colOff>
      <xdr:row>558</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9525</xdr:colOff>
          <xdr:row>241</xdr:row>
          <xdr:rowOff>19050</xdr:rowOff>
        </xdr:from>
        <xdr:to>
          <xdr:col>13</xdr:col>
          <xdr:colOff>104775</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9525</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9525</xdr:rowOff>
        </xdr:from>
        <xdr:to>
          <xdr:col>25</xdr:col>
          <xdr:colOff>9525</xdr:colOff>
          <xdr:row>242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9525</xdr:rowOff>
        </xdr:from>
        <xdr:to>
          <xdr:col>32</xdr:col>
          <xdr:colOff>85725</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242</xdr:row>
          <xdr:rowOff>19050</xdr:rowOff>
        </xdr:from>
        <xdr:to>
          <xdr:col>13</xdr:col>
          <xdr:colOff>104775</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243</xdr:row>
          <xdr:rowOff>19050</xdr:rowOff>
        </xdr:from>
        <xdr:to>
          <xdr:col>13</xdr:col>
          <xdr:colOff>104775</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243</xdr:row>
          <xdr:rowOff>19050</xdr:rowOff>
        </xdr:from>
        <xdr:to>
          <xdr:col>17</xdr:col>
          <xdr:colOff>104775</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246</xdr:row>
          <xdr:rowOff>0</xdr:rowOff>
        </xdr:from>
        <xdr:to>
          <xdr:col>21</xdr:col>
          <xdr:colOff>142875</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161925</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161925</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274</xdr:row>
          <xdr:rowOff>28575</xdr:rowOff>
        </xdr:from>
        <xdr:to>
          <xdr:col>12</xdr:col>
          <xdr:colOff>95250</xdr:colOff>
          <xdr:row>275</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274</xdr:row>
          <xdr:rowOff>28575</xdr:rowOff>
        </xdr:from>
        <xdr:to>
          <xdr:col>15</xdr:col>
          <xdr:colOff>95250</xdr:colOff>
          <xdr:row>275</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274</xdr:row>
          <xdr:rowOff>28575</xdr:rowOff>
        </xdr:from>
        <xdr:to>
          <xdr:col>18</xdr:col>
          <xdr:colOff>95250</xdr:colOff>
          <xdr:row>275</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66675</xdr:colOff>
          <xdr:row>275</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28575</xdr:rowOff>
        </xdr:from>
        <xdr:to>
          <xdr:col>24</xdr:col>
          <xdr:colOff>85725</xdr:colOff>
          <xdr:row>275</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28575</xdr:rowOff>
        </xdr:from>
        <xdr:to>
          <xdr:col>28</xdr:col>
          <xdr:colOff>85725</xdr:colOff>
          <xdr:row>275</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200025</xdr:colOff>
          <xdr:row>274</xdr:row>
          <xdr:rowOff>28575</xdr:rowOff>
        </xdr:from>
        <xdr:to>
          <xdr:col>33</xdr:col>
          <xdr:colOff>57150</xdr:colOff>
          <xdr:row>275</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9525</xdr:rowOff>
        </xdr:from>
        <xdr:to>
          <xdr:col>14</xdr:col>
          <xdr:colOff>123825</xdr:colOff>
          <xdr:row>311</xdr:row>
          <xdr:rowOff>219075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311</xdr:row>
          <xdr:rowOff>9525</xdr:rowOff>
        </xdr:from>
        <xdr:to>
          <xdr:col>22</xdr:col>
          <xdr:colOff>95250</xdr:colOff>
          <xdr:row>311</xdr:row>
          <xdr:rowOff>219075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9525</xdr:rowOff>
        </xdr:from>
        <xdr:to>
          <xdr:col>29</xdr:col>
          <xdr:colOff>76200</xdr:colOff>
          <xdr:row>311</xdr:row>
          <xdr:rowOff>219075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9525</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9525</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9525</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349</xdr:row>
          <xdr:rowOff>9525</xdr:rowOff>
        </xdr:from>
        <xdr:to>
          <xdr:col>17</xdr:col>
          <xdr:colOff>9525</xdr:colOff>
          <xdr:row>349</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350</xdr:row>
          <xdr:rowOff>9525</xdr:rowOff>
        </xdr:from>
        <xdr:to>
          <xdr:col>17</xdr:col>
          <xdr:colOff>9525</xdr:colOff>
          <xdr:row>350</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351</xdr:row>
          <xdr:rowOff>9525</xdr:rowOff>
        </xdr:from>
        <xdr:to>
          <xdr:col>17</xdr:col>
          <xdr:colOff>9525</xdr:colOff>
          <xdr:row>351</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353</xdr:row>
          <xdr:rowOff>9525</xdr:rowOff>
        </xdr:from>
        <xdr:to>
          <xdr:col>13</xdr:col>
          <xdr:colOff>95250</xdr:colOff>
          <xdr:row>354</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353</xdr:row>
          <xdr:rowOff>9525</xdr:rowOff>
        </xdr:from>
        <xdr:to>
          <xdr:col>16</xdr:col>
          <xdr:colOff>95250</xdr:colOff>
          <xdr:row>354</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353</xdr:row>
          <xdr:rowOff>9525</xdr:rowOff>
        </xdr:from>
        <xdr:to>
          <xdr:col>19</xdr:col>
          <xdr:colOff>95250</xdr:colOff>
          <xdr:row>354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353</xdr:row>
          <xdr:rowOff>0</xdr:rowOff>
        </xdr:from>
        <xdr:to>
          <xdr:col>22</xdr:col>
          <xdr:colOff>66675</xdr:colOff>
          <xdr:row>354</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353</xdr:row>
          <xdr:rowOff>9525</xdr:rowOff>
        </xdr:from>
        <xdr:to>
          <xdr:col>25</xdr:col>
          <xdr:colOff>85725</xdr:colOff>
          <xdr:row>354</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353</xdr:row>
          <xdr:rowOff>9525</xdr:rowOff>
        </xdr:from>
        <xdr:to>
          <xdr:col>29</xdr:col>
          <xdr:colOff>85725</xdr:colOff>
          <xdr:row>354</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200025</xdr:colOff>
          <xdr:row>353</xdr:row>
          <xdr:rowOff>9525</xdr:rowOff>
        </xdr:from>
        <xdr:to>
          <xdr:col>34</xdr:col>
          <xdr:colOff>57150</xdr:colOff>
          <xdr:row>354</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355</xdr:row>
          <xdr:rowOff>9525</xdr:rowOff>
        </xdr:from>
        <xdr:to>
          <xdr:col>22</xdr:col>
          <xdr:colOff>200025</xdr:colOff>
          <xdr:row>355</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355</xdr:row>
          <xdr:rowOff>9525</xdr:rowOff>
        </xdr:from>
        <xdr:to>
          <xdr:col>36</xdr:col>
          <xdr:colOff>180975</xdr:colOff>
          <xdr:row>355</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381</xdr:row>
          <xdr:rowOff>0</xdr:rowOff>
        </xdr:from>
        <xdr:to>
          <xdr:col>16</xdr:col>
          <xdr:colOff>19050</xdr:colOff>
          <xdr:row>381</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382</xdr:row>
          <xdr:rowOff>0</xdr:rowOff>
        </xdr:from>
        <xdr:to>
          <xdr:col>16</xdr:col>
          <xdr:colOff>19050</xdr:colOff>
          <xdr:row>382</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383</xdr:row>
          <xdr:rowOff>0</xdr:rowOff>
        </xdr:from>
        <xdr:to>
          <xdr:col>16</xdr:col>
          <xdr:colOff>19050</xdr:colOff>
          <xdr:row>383</xdr:row>
          <xdr:rowOff>200025</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384</xdr:row>
          <xdr:rowOff>0</xdr:rowOff>
        </xdr:from>
        <xdr:to>
          <xdr:col>16</xdr:col>
          <xdr:colOff>19050</xdr:colOff>
          <xdr:row>384</xdr:row>
          <xdr:rowOff>200025</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307</xdr:row>
          <xdr:rowOff>28575</xdr:rowOff>
        </xdr:from>
        <xdr:to>
          <xdr:col>17</xdr:col>
          <xdr:colOff>19050</xdr:colOff>
          <xdr:row>307</xdr:row>
          <xdr:rowOff>219075</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28575</xdr:rowOff>
        </xdr:from>
        <xdr:to>
          <xdr:col>24</xdr:col>
          <xdr:colOff>9525</xdr:colOff>
          <xdr:row>307</xdr:row>
          <xdr:rowOff>219075</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9525</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393</xdr:row>
          <xdr:rowOff>0</xdr:rowOff>
        </xdr:from>
        <xdr:to>
          <xdr:col>30</xdr:col>
          <xdr:colOff>85725</xdr:colOff>
          <xdr:row>393</xdr:row>
          <xdr:rowOff>219075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393</xdr:row>
          <xdr:rowOff>0</xdr:rowOff>
        </xdr:from>
        <xdr:to>
          <xdr:col>33</xdr:col>
          <xdr:colOff>76200</xdr:colOff>
          <xdr:row>393</xdr:row>
          <xdr:rowOff>219075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415</xdr:row>
          <xdr:rowOff>0</xdr:rowOff>
        </xdr:from>
        <xdr:to>
          <xdr:col>16</xdr:col>
          <xdr:colOff>19050</xdr:colOff>
          <xdr:row>415</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416</xdr:row>
          <xdr:rowOff>0</xdr:rowOff>
        </xdr:from>
        <xdr:to>
          <xdr:col>16</xdr:col>
          <xdr:colOff>19050</xdr:colOff>
          <xdr:row>416</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417</xdr:row>
          <xdr:rowOff>0</xdr:rowOff>
        </xdr:from>
        <xdr:to>
          <xdr:col>16</xdr:col>
          <xdr:colOff>19050</xdr:colOff>
          <xdr:row>417</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418</xdr:row>
          <xdr:rowOff>0</xdr:rowOff>
        </xdr:from>
        <xdr:to>
          <xdr:col>16</xdr:col>
          <xdr:colOff>19050</xdr:colOff>
          <xdr:row>418</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430</xdr:row>
          <xdr:rowOff>9525</xdr:rowOff>
        </xdr:from>
        <xdr:to>
          <xdr:col>17</xdr:col>
          <xdr:colOff>19050</xdr:colOff>
          <xdr:row>430</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448</xdr:row>
          <xdr:rowOff>0</xdr:rowOff>
        </xdr:from>
        <xdr:to>
          <xdr:col>18</xdr:col>
          <xdr:colOff>9525</xdr:colOff>
          <xdr:row>448</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449</xdr:row>
          <xdr:rowOff>0</xdr:rowOff>
        </xdr:from>
        <xdr:to>
          <xdr:col>18</xdr:col>
          <xdr:colOff>9525</xdr:colOff>
          <xdr:row>449</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450</xdr:row>
          <xdr:rowOff>0</xdr:rowOff>
        </xdr:from>
        <xdr:to>
          <xdr:col>18</xdr:col>
          <xdr:colOff>9525</xdr:colOff>
          <xdr:row>450</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451</xdr:row>
          <xdr:rowOff>0</xdr:rowOff>
        </xdr:from>
        <xdr:to>
          <xdr:col>18</xdr:col>
          <xdr:colOff>9525</xdr:colOff>
          <xdr:row>451</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452</xdr:row>
          <xdr:rowOff>9525</xdr:rowOff>
        </xdr:from>
        <xdr:to>
          <xdr:col>18</xdr:col>
          <xdr:colOff>9525</xdr:colOff>
          <xdr:row>452</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453</xdr:row>
          <xdr:rowOff>9525</xdr:rowOff>
        </xdr:from>
        <xdr:to>
          <xdr:col>18</xdr:col>
          <xdr:colOff>9525</xdr:colOff>
          <xdr:row>453</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471</xdr:row>
          <xdr:rowOff>0</xdr:rowOff>
        </xdr:from>
        <xdr:to>
          <xdr:col>18</xdr:col>
          <xdr:colOff>9525</xdr:colOff>
          <xdr:row>471</xdr:row>
          <xdr:rowOff>200025</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472</xdr:row>
          <xdr:rowOff>0</xdr:rowOff>
        </xdr:from>
        <xdr:to>
          <xdr:col>18</xdr:col>
          <xdr:colOff>9525</xdr:colOff>
          <xdr:row>472</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473</xdr:row>
          <xdr:rowOff>0</xdr:rowOff>
        </xdr:from>
        <xdr:to>
          <xdr:col>18</xdr:col>
          <xdr:colOff>9525</xdr:colOff>
          <xdr:row>473</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474</xdr:row>
          <xdr:rowOff>0</xdr:rowOff>
        </xdr:from>
        <xdr:to>
          <xdr:col>18</xdr:col>
          <xdr:colOff>9525</xdr:colOff>
          <xdr:row>474</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475</xdr:row>
          <xdr:rowOff>0</xdr:rowOff>
        </xdr:from>
        <xdr:to>
          <xdr:col>18</xdr:col>
          <xdr:colOff>9525</xdr:colOff>
          <xdr:row>475</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476</xdr:row>
          <xdr:rowOff>0</xdr:rowOff>
        </xdr:from>
        <xdr:to>
          <xdr:col>18</xdr:col>
          <xdr:colOff>9525</xdr:colOff>
          <xdr:row>476</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494</xdr:row>
          <xdr:rowOff>9525</xdr:rowOff>
        </xdr:from>
        <xdr:to>
          <xdr:col>18</xdr:col>
          <xdr:colOff>9525</xdr:colOff>
          <xdr:row>494</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495</xdr:row>
          <xdr:rowOff>9525</xdr:rowOff>
        </xdr:from>
        <xdr:to>
          <xdr:col>18</xdr:col>
          <xdr:colOff>9525</xdr:colOff>
          <xdr:row>495</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496</xdr:row>
          <xdr:rowOff>9525</xdr:rowOff>
        </xdr:from>
        <xdr:to>
          <xdr:col>18</xdr:col>
          <xdr:colOff>9525</xdr:colOff>
          <xdr:row>496</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497</xdr:row>
          <xdr:rowOff>9525</xdr:rowOff>
        </xdr:from>
        <xdr:to>
          <xdr:col>18</xdr:col>
          <xdr:colOff>9525</xdr:colOff>
          <xdr:row>497</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498</xdr:row>
          <xdr:rowOff>9525</xdr:rowOff>
        </xdr:from>
        <xdr:to>
          <xdr:col>18</xdr:col>
          <xdr:colOff>9525</xdr:colOff>
          <xdr:row>498</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499</xdr:row>
          <xdr:rowOff>9525</xdr:rowOff>
        </xdr:from>
        <xdr:to>
          <xdr:col>18</xdr:col>
          <xdr:colOff>9525</xdr:colOff>
          <xdr:row>499</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517</xdr:row>
          <xdr:rowOff>9525</xdr:rowOff>
        </xdr:from>
        <xdr:to>
          <xdr:col>18</xdr:col>
          <xdr:colOff>9525</xdr:colOff>
          <xdr:row>517</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518</xdr:row>
          <xdr:rowOff>9525</xdr:rowOff>
        </xdr:from>
        <xdr:to>
          <xdr:col>18</xdr:col>
          <xdr:colOff>9525</xdr:colOff>
          <xdr:row>518</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519</xdr:row>
          <xdr:rowOff>9525</xdr:rowOff>
        </xdr:from>
        <xdr:to>
          <xdr:col>18</xdr:col>
          <xdr:colOff>9525</xdr:colOff>
          <xdr:row>519</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520</xdr:row>
          <xdr:rowOff>9525</xdr:rowOff>
        </xdr:from>
        <xdr:to>
          <xdr:col>18</xdr:col>
          <xdr:colOff>9525</xdr:colOff>
          <xdr:row>520</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521</xdr:row>
          <xdr:rowOff>9525</xdr:rowOff>
        </xdr:from>
        <xdr:to>
          <xdr:col>18</xdr:col>
          <xdr:colOff>9525</xdr:colOff>
          <xdr:row>521</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522</xdr:row>
          <xdr:rowOff>9525</xdr:rowOff>
        </xdr:from>
        <xdr:to>
          <xdr:col>18</xdr:col>
          <xdr:colOff>9525</xdr:colOff>
          <xdr:row>522</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419</xdr:row>
          <xdr:rowOff>0</xdr:rowOff>
        </xdr:from>
        <xdr:to>
          <xdr:col>16</xdr:col>
          <xdr:colOff>19050</xdr:colOff>
          <xdr:row>419</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420</xdr:row>
          <xdr:rowOff>0</xdr:rowOff>
        </xdr:from>
        <xdr:to>
          <xdr:col>16</xdr:col>
          <xdr:colOff>19050</xdr:colOff>
          <xdr:row>420</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104775</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142875</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248</xdr:row>
          <xdr:rowOff>38100</xdr:rowOff>
        </xdr:from>
        <xdr:to>
          <xdr:col>21</xdr:col>
          <xdr:colOff>142875</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540</xdr:row>
          <xdr:rowOff>19050</xdr:rowOff>
        </xdr:from>
        <xdr:to>
          <xdr:col>18</xdr:col>
          <xdr:colOff>9525</xdr:colOff>
          <xdr:row>540</xdr:row>
          <xdr:rowOff>219075</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541</xdr:row>
          <xdr:rowOff>19050</xdr:rowOff>
        </xdr:from>
        <xdr:to>
          <xdr:col>18</xdr:col>
          <xdr:colOff>9525</xdr:colOff>
          <xdr:row>541</xdr:row>
          <xdr:rowOff>219075</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542</xdr:row>
          <xdr:rowOff>19050</xdr:rowOff>
        </xdr:from>
        <xdr:to>
          <xdr:col>18</xdr:col>
          <xdr:colOff>9525</xdr:colOff>
          <xdr:row>542</xdr:row>
          <xdr:rowOff>219075</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543</xdr:row>
          <xdr:rowOff>19050</xdr:rowOff>
        </xdr:from>
        <xdr:to>
          <xdr:col>18</xdr:col>
          <xdr:colOff>9525</xdr:colOff>
          <xdr:row>543</xdr:row>
          <xdr:rowOff>219075</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544</xdr:row>
          <xdr:rowOff>19050</xdr:rowOff>
        </xdr:from>
        <xdr:to>
          <xdr:col>18</xdr:col>
          <xdr:colOff>9525</xdr:colOff>
          <xdr:row>544</xdr:row>
          <xdr:rowOff>219075</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545</xdr:row>
          <xdr:rowOff>19050</xdr:rowOff>
        </xdr:from>
        <xdr:to>
          <xdr:col>18</xdr:col>
          <xdr:colOff>9525</xdr:colOff>
          <xdr:row>545</xdr:row>
          <xdr:rowOff>219075</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563</xdr:row>
          <xdr:rowOff>28575</xdr:rowOff>
        </xdr:from>
        <xdr:to>
          <xdr:col>18</xdr:col>
          <xdr:colOff>9525</xdr:colOff>
          <xdr:row>564</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564</xdr:row>
          <xdr:rowOff>28575</xdr:rowOff>
        </xdr:from>
        <xdr:to>
          <xdr:col>18</xdr:col>
          <xdr:colOff>9525</xdr:colOff>
          <xdr:row>565</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565</xdr:row>
          <xdr:rowOff>28575</xdr:rowOff>
        </xdr:from>
        <xdr:to>
          <xdr:col>18</xdr:col>
          <xdr:colOff>9525</xdr:colOff>
          <xdr:row>566</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566</xdr:row>
          <xdr:rowOff>38100</xdr:rowOff>
        </xdr:from>
        <xdr:to>
          <xdr:col>18</xdr:col>
          <xdr:colOff>9525</xdr:colOff>
          <xdr:row>567</xdr:row>
          <xdr:rowOff>9525</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567</xdr:row>
          <xdr:rowOff>38100</xdr:rowOff>
        </xdr:from>
        <xdr:to>
          <xdr:col>18</xdr:col>
          <xdr:colOff>9525</xdr:colOff>
          <xdr:row>568</xdr:row>
          <xdr:rowOff>9525</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568</xdr:row>
          <xdr:rowOff>38100</xdr:rowOff>
        </xdr:from>
        <xdr:to>
          <xdr:col>18</xdr:col>
          <xdr:colOff>9525</xdr:colOff>
          <xdr:row>569</xdr:row>
          <xdr:rowOff>9525</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5</xdr:row>
          <xdr:rowOff>28575</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445</xdr:row>
          <xdr:rowOff>19050</xdr:rowOff>
        </xdr:from>
        <xdr:to>
          <xdr:col>23</xdr:col>
          <xdr:colOff>19050</xdr:colOff>
          <xdr:row>446</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445</xdr:row>
          <xdr:rowOff>0</xdr:rowOff>
        </xdr:from>
        <xdr:to>
          <xdr:col>26</xdr:col>
          <xdr:colOff>19050</xdr:colOff>
          <xdr:row>446</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9525</xdr:rowOff>
        </xdr:from>
        <xdr:to>
          <xdr:col>23</xdr:col>
          <xdr:colOff>85725</xdr:colOff>
          <xdr:row>468</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468</xdr:row>
          <xdr:rowOff>19050</xdr:rowOff>
        </xdr:from>
        <xdr:to>
          <xdr:col>26</xdr:col>
          <xdr:colOff>85725</xdr:colOff>
          <xdr:row>469</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491</xdr:row>
          <xdr:rowOff>0</xdr:rowOff>
        </xdr:from>
        <xdr:to>
          <xdr:col>23</xdr:col>
          <xdr:colOff>85725</xdr:colOff>
          <xdr:row>491</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491</xdr:row>
          <xdr:rowOff>0</xdr:rowOff>
        </xdr:from>
        <xdr:to>
          <xdr:col>26</xdr:col>
          <xdr:colOff>85725</xdr:colOff>
          <xdr:row>491</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23</xdr:col>
          <xdr:colOff>85725</xdr:colOff>
          <xdr:row>514</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514</xdr:row>
          <xdr:rowOff>0</xdr:rowOff>
        </xdr:from>
        <xdr:to>
          <xdr:col>26</xdr:col>
          <xdr:colOff>85725</xdr:colOff>
          <xdr:row>514</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537</xdr:row>
          <xdr:rowOff>0</xdr:rowOff>
        </xdr:from>
        <xdr:to>
          <xdr:col>23</xdr:col>
          <xdr:colOff>85725</xdr:colOff>
          <xdr:row>537</xdr:row>
          <xdr:rowOff>219075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537</xdr:row>
          <xdr:rowOff>0</xdr:rowOff>
        </xdr:from>
        <xdr:to>
          <xdr:col>26</xdr:col>
          <xdr:colOff>85725</xdr:colOff>
          <xdr:row>537</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19050</xdr:rowOff>
        </xdr:from>
        <xdr:to>
          <xdr:col>23</xdr:col>
          <xdr:colOff>85725</xdr:colOff>
          <xdr:row>561</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560</xdr:row>
          <xdr:rowOff>19050</xdr:rowOff>
        </xdr:from>
        <xdr:to>
          <xdr:col>26</xdr:col>
          <xdr:colOff>85725</xdr:colOff>
          <xdr:row>561</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28575</xdr:rowOff>
        </xdr:from>
        <xdr:to>
          <xdr:col>17</xdr:col>
          <xdr:colOff>171450</xdr:colOff>
          <xdr:row>270</xdr:row>
          <xdr:rowOff>219075</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421</xdr:row>
          <xdr:rowOff>0</xdr:rowOff>
        </xdr:from>
        <xdr:to>
          <xdr:col>16</xdr:col>
          <xdr:colOff>19050</xdr:colOff>
          <xdr:row>421</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577</xdr:row>
      <xdr:rowOff>110267</xdr:rowOff>
    </xdr:from>
    <xdr:to>
      <xdr:col>32</xdr:col>
      <xdr:colOff>214983</xdr:colOff>
      <xdr:row>582</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587</xdr:row>
          <xdr:rowOff>28575</xdr:rowOff>
        </xdr:from>
        <xdr:to>
          <xdr:col>18</xdr:col>
          <xdr:colOff>9525</xdr:colOff>
          <xdr:row>588</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588</xdr:row>
          <xdr:rowOff>28575</xdr:rowOff>
        </xdr:from>
        <xdr:to>
          <xdr:col>18</xdr:col>
          <xdr:colOff>9525</xdr:colOff>
          <xdr:row>589</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589</xdr:row>
          <xdr:rowOff>28575</xdr:rowOff>
        </xdr:from>
        <xdr:to>
          <xdr:col>18</xdr:col>
          <xdr:colOff>9525</xdr:colOff>
          <xdr:row>590</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590</xdr:row>
          <xdr:rowOff>38100</xdr:rowOff>
        </xdr:from>
        <xdr:to>
          <xdr:col>18</xdr:col>
          <xdr:colOff>9525</xdr:colOff>
          <xdr:row>591</xdr:row>
          <xdr:rowOff>9525</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591</xdr:row>
          <xdr:rowOff>38100</xdr:rowOff>
        </xdr:from>
        <xdr:to>
          <xdr:col>18</xdr:col>
          <xdr:colOff>9525</xdr:colOff>
          <xdr:row>592</xdr:row>
          <xdr:rowOff>9525</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592</xdr:row>
          <xdr:rowOff>38100</xdr:rowOff>
        </xdr:from>
        <xdr:to>
          <xdr:col>18</xdr:col>
          <xdr:colOff>9525</xdr:colOff>
          <xdr:row>593</xdr:row>
          <xdr:rowOff>9525</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584</xdr:row>
          <xdr:rowOff>19050</xdr:rowOff>
        </xdr:from>
        <xdr:to>
          <xdr:col>23</xdr:col>
          <xdr:colOff>85725</xdr:colOff>
          <xdr:row>585</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584</xdr:row>
          <xdr:rowOff>19050</xdr:rowOff>
        </xdr:from>
        <xdr:to>
          <xdr:col>26</xdr:col>
          <xdr:colOff>85725</xdr:colOff>
          <xdr:row>585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9525</xdr:colOff>
          <xdr:row>222</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9525</xdr:rowOff>
        </xdr:from>
        <xdr:to>
          <xdr:col>13</xdr:col>
          <xdr:colOff>9525</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9525</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358</xdr:row>
          <xdr:rowOff>9525</xdr:rowOff>
        </xdr:from>
        <xdr:to>
          <xdr:col>13</xdr:col>
          <xdr:colOff>0</xdr:colOff>
          <xdr:row>359</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401</xdr:row>
          <xdr:rowOff>0</xdr:rowOff>
        </xdr:from>
        <xdr:to>
          <xdr:col>30</xdr:col>
          <xdr:colOff>85725</xdr:colOff>
          <xdr:row>401</xdr:row>
          <xdr:rowOff>219075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401</xdr:row>
          <xdr:rowOff>0</xdr:rowOff>
        </xdr:from>
        <xdr:to>
          <xdr:col>33</xdr:col>
          <xdr:colOff>76200</xdr:colOff>
          <xdr:row>401</xdr:row>
          <xdr:rowOff>219075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641</xdr:row>
          <xdr:rowOff>0</xdr:rowOff>
        </xdr:from>
        <xdr:to>
          <xdr:col>3</xdr:col>
          <xdr:colOff>0</xdr:colOff>
          <xdr:row>641</xdr:row>
          <xdr:rowOff>219075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19050</xdr:rowOff>
        </xdr:from>
        <xdr:to>
          <xdr:col>3</xdr:col>
          <xdr:colOff>9525</xdr:colOff>
          <xdr:row>643</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645</xdr:row>
          <xdr:rowOff>0</xdr:rowOff>
        </xdr:from>
        <xdr:to>
          <xdr:col>3</xdr:col>
          <xdr:colOff>0</xdr:colOff>
          <xdr:row>645</xdr:row>
          <xdr:rowOff>219075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646</xdr:row>
          <xdr:rowOff>0</xdr:rowOff>
        </xdr:from>
        <xdr:to>
          <xdr:col>3</xdr:col>
          <xdr:colOff>0</xdr:colOff>
          <xdr:row>646</xdr:row>
          <xdr:rowOff>219075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647</xdr:row>
          <xdr:rowOff>0</xdr:rowOff>
        </xdr:from>
        <xdr:to>
          <xdr:col>3</xdr:col>
          <xdr:colOff>0</xdr:colOff>
          <xdr:row>647</xdr:row>
          <xdr:rowOff>219075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648</xdr:row>
          <xdr:rowOff>0</xdr:rowOff>
        </xdr:from>
        <xdr:to>
          <xdr:col>3</xdr:col>
          <xdr:colOff>0</xdr:colOff>
          <xdr:row>648</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649</xdr:row>
          <xdr:rowOff>0</xdr:rowOff>
        </xdr:from>
        <xdr:to>
          <xdr:col>3</xdr:col>
          <xdr:colOff>0</xdr:colOff>
          <xdr:row>649</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654</xdr:row>
          <xdr:rowOff>0</xdr:rowOff>
        </xdr:from>
        <xdr:to>
          <xdr:col>3</xdr:col>
          <xdr:colOff>0</xdr:colOff>
          <xdr:row>654</xdr:row>
          <xdr:rowOff>219075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656</xdr:row>
          <xdr:rowOff>0</xdr:rowOff>
        </xdr:from>
        <xdr:to>
          <xdr:col>3</xdr:col>
          <xdr:colOff>0</xdr:colOff>
          <xdr:row>656</xdr:row>
          <xdr:rowOff>219075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638</xdr:row>
          <xdr:rowOff>19050</xdr:rowOff>
        </xdr:from>
        <xdr:to>
          <xdr:col>16</xdr:col>
          <xdr:colOff>0</xdr:colOff>
          <xdr:row>638</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638</xdr:row>
          <xdr:rowOff>19050</xdr:rowOff>
        </xdr:from>
        <xdr:to>
          <xdr:col>26</xdr:col>
          <xdr:colOff>0</xdr:colOff>
          <xdr:row>638</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407</xdr:row>
          <xdr:rowOff>0</xdr:rowOff>
        </xdr:from>
        <xdr:to>
          <xdr:col>26</xdr:col>
          <xdr:colOff>9525</xdr:colOff>
          <xdr:row>408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408</xdr:row>
          <xdr:rowOff>0</xdr:rowOff>
        </xdr:from>
        <xdr:to>
          <xdr:col>26</xdr:col>
          <xdr:colOff>9525</xdr:colOff>
          <xdr:row>409</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227</xdr:row>
          <xdr:rowOff>0</xdr:rowOff>
        </xdr:from>
        <xdr:to>
          <xdr:col>12</xdr:col>
          <xdr:colOff>219075</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228</xdr:row>
          <xdr:rowOff>0</xdr:rowOff>
        </xdr:from>
        <xdr:to>
          <xdr:col>12</xdr:col>
          <xdr:colOff>219075</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229</xdr:row>
          <xdr:rowOff>0</xdr:rowOff>
        </xdr:from>
        <xdr:to>
          <xdr:col>12</xdr:col>
          <xdr:colOff>219075</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360</xdr:row>
          <xdr:rowOff>0</xdr:rowOff>
        </xdr:from>
        <xdr:to>
          <xdr:col>13</xdr:col>
          <xdr:colOff>0</xdr:colOff>
          <xdr:row>360</xdr:row>
          <xdr:rowOff>219075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361</xdr:row>
          <xdr:rowOff>9525</xdr:rowOff>
        </xdr:from>
        <xdr:to>
          <xdr:col>13</xdr:col>
          <xdr:colOff>0</xdr:colOff>
          <xdr:row>362</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362</xdr:row>
          <xdr:rowOff>9525</xdr:rowOff>
        </xdr:from>
        <xdr:to>
          <xdr:col>13</xdr:col>
          <xdr:colOff>0</xdr:colOff>
          <xdr:row>363</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363</xdr:row>
          <xdr:rowOff>9525</xdr:rowOff>
        </xdr:from>
        <xdr:to>
          <xdr:col>13</xdr:col>
          <xdr:colOff>0</xdr:colOff>
          <xdr:row>364</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368</xdr:row>
          <xdr:rowOff>9525</xdr:rowOff>
        </xdr:from>
        <xdr:to>
          <xdr:col>13</xdr:col>
          <xdr:colOff>0</xdr:colOff>
          <xdr:row>369</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369</xdr:row>
          <xdr:rowOff>9525</xdr:rowOff>
        </xdr:from>
        <xdr:to>
          <xdr:col>13</xdr:col>
          <xdr:colOff>0</xdr:colOff>
          <xdr:row>370</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371</xdr:row>
          <xdr:rowOff>9525</xdr:rowOff>
        </xdr:from>
        <xdr:to>
          <xdr:col>13</xdr:col>
          <xdr:colOff>0</xdr:colOff>
          <xdr:row>372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377</xdr:row>
          <xdr:rowOff>9525</xdr:rowOff>
        </xdr:from>
        <xdr:to>
          <xdr:col>13</xdr:col>
          <xdr:colOff>0</xdr:colOff>
          <xdr:row>378</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9525</xdr:colOff>
          <xdr:row>377</xdr:row>
          <xdr:rowOff>0</xdr:rowOff>
        </xdr:from>
        <xdr:to>
          <xdr:col>32</xdr:col>
          <xdr:colOff>0</xdr:colOff>
          <xdr:row>377</xdr:row>
          <xdr:rowOff>219075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378</xdr:row>
          <xdr:rowOff>9525</xdr:rowOff>
        </xdr:from>
        <xdr:to>
          <xdr:col>13</xdr:col>
          <xdr:colOff>0</xdr:colOff>
          <xdr:row>379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364</xdr:row>
          <xdr:rowOff>9525</xdr:rowOff>
        </xdr:from>
        <xdr:to>
          <xdr:col>13</xdr:col>
          <xdr:colOff>0</xdr:colOff>
          <xdr:row>365</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372</xdr:row>
          <xdr:rowOff>9525</xdr:rowOff>
        </xdr:from>
        <xdr:to>
          <xdr:col>13</xdr:col>
          <xdr:colOff>0</xdr:colOff>
          <xdr:row>373</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373</xdr:row>
          <xdr:rowOff>9525</xdr:rowOff>
        </xdr:from>
        <xdr:to>
          <xdr:col>13</xdr:col>
          <xdr:colOff>0</xdr:colOff>
          <xdr:row>374</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377</xdr:row>
          <xdr:rowOff>9525</xdr:rowOff>
        </xdr:from>
        <xdr:to>
          <xdr:col>19</xdr:col>
          <xdr:colOff>0</xdr:colOff>
          <xdr:row>378</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378</xdr:row>
          <xdr:rowOff>9525</xdr:rowOff>
        </xdr:from>
        <xdr:to>
          <xdr:col>19</xdr:col>
          <xdr:colOff>0</xdr:colOff>
          <xdr:row>379</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377</xdr:row>
          <xdr:rowOff>9525</xdr:rowOff>
        </xdr:from>
        <xdr:to>
          <xdr:col>26</xdr:col>
          <xdr:colOff>0</xdr:colOff>
          <xdr:row>378</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332</xdr:row>
          <xdr:rowOff>9525</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332</xdr:row>
          <xdr:rowOff>19050</xdr:rowOff>
        </xdr:from>
        <xdr:to>
          <xdr:col>18</xdr:col>
          <xdr:colOff>0</xdr:colOff>
          <xdr:row>332</xdr:row>
          <xdr:rowOff>238125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328</xdr:row>
          <xdr:rowOff>9525</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328</xdr:row>
          <xdr:rowOff>19050</xdr:rowOff>
        </xdr:from>
        <xdr:to>
          <xdr:col>18</xdr:col>
          <xdr:colOff>0</xdr:colOff>
          <xdr:row>328</xdr:row>
          <xdr:rowOff>238125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9525</xdr:rowOff>
        </xdr:from>
        <xdr:to>
          <xdr:col>39</xdr:col>
          <xdr:colOff>95250</xdr:colOff>
          <xdr:row>274</xdr:row>
          <xdr:rowOff>219075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359</xdr:row>
          <xdr:rowOff>9525</xdr:rowOff>
        </xdr:from>
        <xdr:to>
          <xdr:col>13</xdr:col>
          <xdr:colOff>0</xdr:colOff>
          <xdr:row>360</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370</xdr:row>
          <xdr:rowOff>0</xdr:rowOff>
        </xdr:from>
        <xdr:to>
          <xdr:col>13</xdr:col>
          <xdr:colOff>0</xdr:colOff>
          <xdr:row>370</xdr:row>
          <xdr:rowOff>219075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422</xdr:row>
          <xdr:rowOff>0</xdr:rowOff>
        </xdr:from>
        <xdr:to>
          <xdr:col>16</xdr:col>
          <xdr:colOff>19050</xdr:colOff>
          <xdr:row>422</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613</xdr:row>
          <xdr:rowOff>28575</xdr:rowOff>
        </xdr:from>
        <xdr:to>
          <xdr:col>18</xdr:col>
          <xdr:colOff>9525</xdr:colOff>
          <xdr:row>614</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614</xdr:row>
          <xdr:rowOff>28575</xdr:rowOff>
        </xdr:from>
        <xdr:to>
          <xdr:col>18</xdr:col>
          <xdr:colOff>9525</xdr:colOff>
          <xdr:row>615</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615</xdr:row>
          <xdr:rowOff>28575</xdr:rowOff>
        </xdr:from>
        <xdr:to>
          <xdr:col>18</xdr:col>
          <xdr:colOff>9525</xdr:colOff>
          <xdr:row>616</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616</xdr:row>
          <xdr:rowOff>38100</xdr:rowOff>
        </xdr:from>
        <xdr:to>
          <xdr:col>18</xdr:col>
          <xdr:colOff>9525</xdr:colOff>
          <xdr:row>617</xdr:row>
          <xdr:rowOff>9525</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617</xdr:row>
          <xdr:rowOff>38100</xdr:rowOff>
        </xdr:from>
        <xdr:to>
          <xdr:col>18</xdr:col>
          <xdr:colOff>9525</xdr:colOff>
          <xdr:row>618</xdr:row>
          <xdr:rowOff>9525</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618</xdr:row>
          <xdr:rowOff>38100</xdr:rowOff>
        </xdr:from>
        <xdr:to>
          <xdr:col>18</xdr:col>
          <xdr:colOff>9525</xdr:colOff>
          <xdr:row>619</xdr:row>
          <xdr:rowOff>9525</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610</xdr:row>
          <xdr:rowOff>19050</xdr:rowOff>
        </xdr:from>
        <xdr:to>
          <xdr:col>23</xdr:col>
          <xdr:colOff>85725</xdr:colOff>
          <xdr:row>611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610</xdr:row>
          <xdr:rowOff>19050</xdr:rowOff>
        </xdr:from>
        <xdr:to>
          <xdr:col>26</xdr:col>
          <xdr:colOff>85725</xdr:colOff>
          <xdr:row>611</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604</xdr:row>
      <xdr:rowOff>38100</xdr:rowOff>
    </xdr:from>
    <xdr:to>
      <xdr:col>33</xdr:col>
      <xdr:colOff>139342</xdr:colOff>
      <xdr:row>608</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6</xdr:col>
          <xdr:colOff>9525</xdr:colOff>
          <xdr:row>336</xdr:row>
          <xdr:rowOff>9525</xdr:rowOff>
        </xdr:from>
        <xdr:to>
          <xdr:col>7</xdr:col>
          <xdr:colOff>0</xdr:colOff>
          <xdr:row>337</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336</xdr:row>
          <xdr:rowOff>19050</xdr:rowOff>
        </xdr:from>
        <xdr:to>
          <xdr:col>10</xdr:col>
          <xdr:colOff>0</xdr:colOff>
          <xdr:row>336</xdr:row>
          <xdr:rowOff>238125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338</xdr:row>
          <xdr:rowOff>9525</xdr:rowOff>
        </xdr:from>
        <xdr:to>
          <xdr:col>3</xdr:col>
          <xdr:colOff>0</xdr:colOff>
          <xdr:row>339</xdr:row>
          <xdr:rowOff>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339</xdr:row>
          <xdr:rowOff>9525</xdr:rowOff>
        </xdr:from>
        <xdr:to>
          <xdr:col>3</xdr:col>
          <xdr:colOff>0</xdr:colOff>
          <xdr:row>340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396</xdr:row>
          <xdr:rowOff>0</xdr:rowOff>
        </xdr:from>
        <xdr:to>
          <xdr:col>3</xdr:col>
          <xdr:colOff>85725</xdr:colOff>
          <xdr:row>396</xdr:row>
          <xdr:rowOff>219075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397</xdr:row>
          <xdr:rowOff>0</xdr:rowOff>
        </xdr:from>
        <xdr:to>
          <xdr:col>3</xdr:col>
          <xdr:colOff>76200</xdr:colOff>
          <xdr:row>397</xdr:row>
          <xdr:rowOff>219075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115</xdr:row>
      <xdr:rowOff>40215</xdr:rowOff>
    </xdr:from>
    <xdr:to>
      <xdr:col>23</xdr:col>
      <xdr:colOff>209549</xdr:colOff>
      <xdr:row>119</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138</xdr:row>
      <xdr:rowOff>54277</xdr:rowOff>
    </xdr:from>
    <xdr:to>
      <xdr:col>23</xdr:col>
      <xdr:colOff>209549</xdr:colOff>
      <xdr:row>142</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161</xdr:row>
      <xdr:rowOff>68313</xdr:rowOff>
    </xdr:from>
    <xdr:to>
      <xdr:col>23</xdr:col>
      <xdr:colOff>209549</xdr:colOff>
      <xdr:row>165</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92</xdr:row>
      <xdr:rowOff>35757</xdr:rowOff>
    </xdr:from>
    <xdr:to>
      <xdr:col>23</xdr:col>
      <xdr:colOff>209549</xdr:colOff>
      <xdr:row>96</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184</xdr:row>
      <xdr:rowOff>82535</xdr:rowOff>
    </xdr:from>
    <xdr:to>
      <xdr:col>23</xdr:col>
      <xdr:colOff>209549</xdr:colOff>
      <xdr:row>188</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207</xdr:row>
      <xdr:rowOff>96677</xdr:rowOff>
    </xdr:from>
    <xdr:to>
      <xdr:col>23</xdr:col>
      <xdr:colOff>209549</xdr:colOff>
      <xdr:row>212</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9525</xdr:rowOff>
        </xdr:from>
        <xdr:to>
          <xdr:col>6</xdr:col>
          <xdr:colOff>209550</xdr:colOff>
          <xdr:row>4</xdr:row>
          <xdr:rowOff>200025</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9525</xdr:rowOff>
        </xdr:from>
        <xdr:to>
          <xdr:col>6</xdr:col>
          <xdr:colOff>209550</xdr:colOff>
          <xdr:row>5</xdr:row>
          <xdr:rowOff>200025</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9525</xdr:rowOff>
        </xdr:from>
        <xdr:to>
          <xdr:col>6</xdr:col>
          <xdr:colOff>209550</xdr:colOff>
          <xdr:row>6</xdr:row>
          <xdr:rowOff>200025</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9525</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9525</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9525</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9525</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9525</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9525</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180975</xdr:colOff>
          <xdr:row>10</xdr:row>
          <xdr:rowOff>200025</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180975</xdr:colOff>
          <xdr:row>10</xdr:row>
          <xdr:rowOff>200025</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9525</xdr:rowOff>
        </xdr:from>
        <xdr:to>
          <xdr:col>20</xdr:col>
          <xdr:colOff>76200</xdr:colOff>
          <xdr:row>50</xdr:row>
          <xdr:rowOff>0</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28575</xdr:rowOff>
        </xdr:from>
        <xdr:to>
          <xdr:col>23</xdr:col>
          <xdr:colOff>76200</xdr:colOff>
          <xdr:row>50</xdr:row>
          <xdr:rowOff>0</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19050</xdr:rowOff>
        </xdr:from>
        <xdr:to>
          <xdr:col>7</xdr:col>
          <xdr:colOff>0</xdr:colOff>
          <xdr:row>70</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28575</xdr:rowOff>
        </xdr:from>
        <xdr:to>
          <xdr:col>7</xdr:col>
          <xdr:colOff>0</xdr:colOff>
          <xdr:row>71</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28575</xdr:rowOff>
        </xdr:from>
        <xdr:to>
          <xdr:col>7</xdr:col>
          <xdr:colOff>0</xdr:colOff>
          <xdr:row>71</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72</xdr:row>
          <xdr:rowOff>28575</xdr:rowOff>
        </xdr:from>
        <xdr:to>
          <xdr:col>7</xdr:col>
          <xdr:colOff>0</xdr:colOff>
          <xdr:row>72</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73</xdr:row>
          <xdr:rowOff>28575</xdr:rowOff>
        </xdr:from>
        <xdr:to>
          <xdr:col>7</xdr:col>
          <xdr:colOff>0</xdr:colOff>
          <xdr:row>73</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74</xdr:row>
          <xdr:rowOff>28575</xdr:rowOff>
        </xdr:from>
        <xdr:to>
          <xdr:col>7</xdr:col>
          <xdr:colOff>0</xdr:colOff>
          <xdr:row>74</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28575</xdr:rowOff>
        </xdr:from>
        <xdr:to>
          <xdr:col>8</xdr:col>
          <xdr:colOff>209550</xdr:colOff>
          <xdr:row>103</xdr:row>
          <xdr:rowOff>9525</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103</xdr:row>
          <xdr:rowOff>28575</xdr:rowOff>
        </xdr:from>
        <xdr:to>
          <xdr:col>8</xdr:col>
          <xdr:colOff>209550</xdr:colOff>
          <xdr:row>104</xdr:row>
          <xdr:rowOff>9525</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104</xdr:row>
          <xdr:rowOff>28575</xdr:rowOff>
        </xdr:from>
        <xdr:to>
          <xdr:col>8</xdr:col>
          <xdr:colOff>209550</xdr:colOff>
          <xdr:row>105</xdr:row>
          <xdr:rowOff>9525</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105</xdr:row>
          <xdr:rowOff>38100</xdr:rowOff>
        </xdr:from>
        <xdr:to>
          <xdr:col>8</xdr:col>
          <xdr:colOff>209550</xdr:colOff>
          <xdr:row>106</xdr:row>
          <xdr:rowOff>9525</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106</xdr:row>
          <xdr:rowOff>38100</xdr:rowOff>
        </xdr:from>
        <xdr:to>
          <xdr:col>8</xdr:col>
          <xdr:colOff>209550</xdr:colOff>
          <xdr:row>107</xdr:row>
          <xdr:rowOff>9525</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107</xdr:row>
          <xdr:rowOff>38100</xdr:rowOff>
        </xdr:from>
        <xdr:to>
          <xdr:col>8</xdr:col>
          <xdr:colOff>209550</xdr:colOff>
          <xdr:row>108</xdr:row>
          <xdr:rowOff>9525</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9525</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126</xdr:row>
          <xdr:rowOff>38100</xdr:rowOff>
        </xdr:from>
        <xdr:to>
          <xdr:col>8</xdr:col>
          <xdr:colOff>209550</xdr:colOff>
          <xdr:row>127</xdr:row>
          <xdr:rowOff>9525</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127</xdr:row>
          <xdr:rowOff>38100</xdr:rowOff>
        </xdr:from>
        <xdr:to>
          <xdr:col>8</xdr:col>
          <xdr:colOff>209550</xdr:colOff>
          <xdr:row>128</xdr:row>
          <xdr:rowOff>9525</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128</xdr:row>
          <xdr:rowOff>38100</xdr:rowOff>
        </xdr:from>
        <xdr:to>
          <xdr:col>8</xdr:col>
          <xdr:colOff>209550</xdr:colOff>
          <xdr:row>129</xdr:row>
          <xdr:rowOff>9525</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129</xdr:row>
          <xdr:rowOff>38100</xdr:rowOff>
        </xdr:from>
        <xdr:to>
          <xdr:col>8</xdr:col>
          <xdr:colOff>209550</xdr:colOff>
          <xdr:row>130</xdr:row>
          <xdr:rowOff>9525</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130</xdr:row>
          <xdr:rowOff>38100</xdr:rowOff>
        </xdr:from>
        <xdr:to>
          <xdr:col>8</xdr:col>
          <xdr:colOff>209550</xdr:colOff>
          <xdr:row>131</xdr:row>
          <xdr:rowOff>9525</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28575</xdr:rowOff>
        </xdr:from>
        <xdr:to>
          <xdr:col>8</xdr:col>
          <xdr:colOff>209550</xdr:colOff>
          <xdr:row>149</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149</xdr:row>
          <xdr:rowOff>28575</xdr:rowOff>
        </xdr:from>
        <xdr:to>
          <xdr:col>8</xdr:col>
          <xdr:colOff>209550</xdr:colOff>
          <xdr:row>150</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150</xdr:row>
          <xdr:rowOff>28575</xdr:rowOff>
        </xdr:from>
        <xdr:to>
          <xdr:col>8</xdr:col>
          <xdr:colOff>209550</xdr:colOff>
          <xdr:row>151</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151</xdr:row>
          <xdr:rowOff>28575</xdr:rowOff>
        </xdr:from>
        <xdr:to>
          <xdr:col>8</xdr:col>
          <xdr:colOff>209550</xdr:colOff>
          <xdr:row>152</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152</xdr:row>
          <xdr:rowOff>28575</xdr:rowOff>
        </xdr:from>
        <xdr:to>
          <xdr:col>8</xdr:col>
          <xdr:colOff>209550</xdr:colOff>
          <xdr:row>153</xdr:row>
          <xdr:rowOff>9525</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153</xdr:row>
          <xdr:rowOff>28575</xdr:rowOff>
        </xdr:from>
        <xdr:to>
          <xdr:col>8</xdr:col>
          <xdr:colOff>209550</xdr:colOff>
          <xdr:row>154</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19050</xdr:rowOff>
        </xdr:from>
        <xdr:to>
          <xdr:col>8</xdr:col>
          <xdr:colOff>209550</xdr:colOff>
          <xdr:row>172</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172</xdr:row>
          <xdr:rowOff>19050</xdr:rowOff>
        </xdr:from>
        <xdr:to>
          <xdr:col>8</xdr:col>
          <xdr:colOff>209550</xdr:colOff>
          <xdr:row>173</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173</xdr:row>
          <xdr:rowOff>19050</xdr:rowOff>
        </xdr:from>
        <xdr:to>
          <xdr:col>8</xdr:col>
          <xdr:colOff>209550</xdr:colOff>
          <xdr:row>174</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174</xdr:row>
          <xdr:rowOff>19050</xdr:rowOff>
        </xdr:from>
        <xdr:to>
          <xdr:col>8</xdr:col>
          <xdr:colOff>209550</xdr:colOff>
          <xdr:row>175</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175</xdr:row>
          <xdr:rowOff>19050</xdr:rowOff>
        </xdr:from>
        <xdr:to>
          <xdr:col>8</xdr:col>
          <xdr:colOff>209550</xdr:colOff>
          <xdr:row>176</xdr:row>
          <xdr:rowOff>9525</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176</xdr:row>
          <xdr:rowOff>28575</xdr:rowOff>
        </xdr:from>
        <xdr:to>
          <xdr:col>8</xdr:col>
          <xdr:colOff>209550</xdr:colOff>
          <xdr:row>177</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19050</xdr:rowOff>
        </xdr:from>
        <xdr:to>
          <xdr:col>8</xdr:col>
          <xdr:colOff>209550</xdr:colOff>
          <xdr:row>195</xdr:row>
          <xdr:rowOff>9525</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195</xdr:row>
          <xdr:rowOff>19050</xdr:rowOff>
        </xdr:from>
        <xdr:to>
          <xdr:col>8</xdr:col>
          <xdr:colOff>209550</xdr:colOff>
          <xdr:row>196</xdr:row>
          <xdr:rowOff>9525</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196</xdr:row>
          <xdr:rowOff>28575</xdr:rowOff>
        </xdr:from>
        <xdr:to>
          <xdr:col>8</xdr:col>
          <xdr:colOff>209550</xdr:colOff>
          <xdr:row>197</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197</xdr:row>
          <xdr:rowOff>28575</xdr:rowOff>
        </xdr:from>
        <xdr:to>
          <xdr:col>8</xdr:col>
          <xdr:colOff>209550</xdr:colOff>
          <xdr:row>198</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198</xdr:row>
          <xdr:rowOff>38100</xdr:rowOff>
        </xdr:from>
        <xdr:to>
          <xdr:col>8</xdr:col>
          <xdr:colOff>209550</xdr:colOff>
          <xdr:row>199</xdr:row>
          <xdr:rowOff>28575</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199</xdr:row>
          <xdr:rowOff>38100</xdr:rowOff>
        </xdr:from>
        <xdr:to>
          <xdr:col>8</xdr:col>
          <xdr:colOff>209550</xdr:colOff>
          <xdr:row>200</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217</xdr:row>
          <xdr:rowOff>219075</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218</xdr:row>
          <xdr:rowOff>19050</xdr:rowOff>
        </xdr:from>
        <xdr:to>
          <xdr:col>8</xdr:col>
          <xdr:colOff>209550</xdr:colOff>
          <xdr:row>218</xdr:row>
          <xdr:rowOff>219075</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219</xdr:row>
          <xdr:rowOff>19050</xdr:rowOff>
        </xdr:from>
        <xdr:to>
          <xdr:col>8</xdr:col>
          <xdr:colOff>209550</xdr:colOff>
          <xdr:row>219</xdr:row>
          <xdr:rowOff>219075</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220</xdr:row>
          <xdr:rowOff>19050</xdr:rowOff>
        </xdr:from>
        <xdr:to>
          <xdr:col>8</xdr:col>
          <xdr:colOff>209550</xdr:colOff>
          <xdr:row>220</xdr:row>
          <xdr:rowOff>219075</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221</xdr:row>
          <xdr:rowOff>19050</xdr:rowOff>
        </xdr:from>
        <xdr:to>
          <xdr:col>8</xdr:col>
          <xdr:colOff>209550</xdr:colOff>
          <xdr:row>222</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222</xdr:row>
          <xdr:rowOff>19050</xdr:rowOff>
        </xdr:from>
        <xdr:to>
          <xdr:col>8</xdr:col>
          <xdr:colOff>209550</xdr:colOff>
          <xdr:row>223</xdr:row>
          <xdr:rowOff>9525</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287</xdr:row>
      <xdr:rowOff>140766</xdr:rowOff>
    </xdr:from>
    <xdr:to>
      <xdr:col>16</xdr:col>
      <xdr:colOff>133349</xdr:colOff>
      <xdr:row>288</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394</xdr:row>
      <xdr:rowOff>157590</xdr:rowOff>
    </xdr:from>
    <xdr:to>
      <xdr:col>23</xdr:col>
      <xdr:colOff>209549</xdr:colOff>
      <xdr:row>399</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417</xdr:row>
      <xdr:rowOff>171654</xdr:rowOff>
    </xdr:from>
    <xdr:to>
      <xdr:col>23</xdr:col>
      <xdr:colOff>209549</xdr:colOff>
      <xdr:row>422</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440</xdr:row>
      <xdr:rowOff>185688</xdr:rowOff>
    </xdr:from>
    <xdr:to>
      <xdr:col>23</xdr:col>
      <xdr:colOff>209549</xdr:colOff>
      <xdr:row>445</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371</xdr:row>
      <xdr:rowOff>153132</xdr:rowOff>
    </xdr:from>
    <xdr:to>
      <xdr:col>23</xdr:col>
      <xdr:colOff>209549</xdr:colOff>
      <xdr:row>376</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463</xdr:row>
      <xdr:rowOff>199910</xdr:rowOff>
    </xdr:from>
    <xdr:to>
      <xdr:col>23</xdr:col>
      <xdr:colOff>209549</xdr:colOff>
      <xdr:row>468</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486</xdr:row>
      <xdr:rowOff>214053</xdr:rowOff>
    </xdr:from>
    <xdr:to>
      <xdr:col>23</xdr:col>
      <xdr:colOff>209549</xdr:colOff>
      <xdr:row>491</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282</xdr:row>
          <xdr:rowOff>0</xdr:rowOff>
        </xdr:from>
        <xdr:to>
          <xdr:col>6</xdr:col>
          <xdr:colOff>209550</xdr:colOff>
          <xdr:row>282</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283</xdr:row>
          <xdr:rowOff>0</xdr:rowOff>
        </xdr:from>
        <xdr:to>
          <xdr:col>6</xdr:col>
          <xdr:colOff>209550</xdr:colOff>
          <xdr:row>283</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284</xdr:row>
          <xdr:rowOff>0</xdr:rowOff>
        </xdr:from>
        <xdr:to>
          <xdr:col>6</xdr:col>
          <xdr:colOff>209550</xdr:colOff>
          <xdr:row>284</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286</xdr:row>
          <xdr:rowOff>19050</xdr:rowOff>
        </xdr:from>
        <xdr:to>
          <xdr:col>3</xdr:col>
          <xdr:colOff>76200</xdr:colOff>
          <xdr:row>287</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286</xdr:row>
          <xdr:rowOff>19050</xdr:rowOff>
        </xdr:from>
        <xdr:to>
          <xdr:col>6</xdr:col>
          <xdr:colOff>76200</xdr:colOff>
          <xdr:row>287</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286</xdr:row>
          <xdr:rowOff>19050</xdr:rowOff>
        </xdr:from>
        <xdr:to>
          <xdr:col>9</xdr:col>
          <xdr:colOff>76200</xdr:colOff>
          <xdr:row>287</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286</xdr:row>
          <xdr:rowOff>9525</xdr:rowOff>
        </xdr:from>
        <xdr:to>
          <xdr:col>12</xdr:col>
          <xdr:colOff>57150</xdr:colOff>
          <xdr:row>287</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286</xdr:row>
          <xdr:rowOff>19050</xdr:rowOff>
        </xdr:from>
        <xdr:to>
          <xdr:col>15</xdr:col>
          <xdr:colOff>76200</xdr:colOff>
          <xdr:row>287</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286</xdr:row>
          <xdr:rowOff>19050</xdr:rowOff>
        </xdr:from>
        <xdr:to>
          <xdr:col>19</xdr:col>
          <xdr:colOff>76200</xdr:colOff>
          <xdr:row>287</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286</xdr:row>
          <xdr:rowOff>19050</xdr:rowOff>
        </xdr:from>
        <xdr:to>
          <xdr:col>24</xdr:col>
          <xdr:colOff>57150</xdr:colOff>
          <xdr:row>287</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288</xdr:row>
          <xdr:rowOff>19050</xdr:rowOff>
        </xdr:from>
        <xdr:to>
          <xdr:col>12</xdr:col>
          <xdr:colOff>180975</xdr:colOff>
          <xdr:row>288</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288</xdr:row>
          <xdr:rowOff>19050</xdr:rowOff>
        </xdr:from>
        <xdr:to>
          <xdr:col>26</xdr:col>
          <xdr:colOff>180975</xdr:colOff>
          <xdr:row>288</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314</xdr:row>
          <xdr:rowOff>28575</xdr:rowOff>
        </xdr:from>
        <xdr:to>
          <xdr:col>7</xdr:col>
          <xdr:colOff>0</xdr:colOff>
          <xdr:row>314</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315</xdr:row>
          <xdr:rowOff>28575</xdr:rowOff>
        </xdr:from>
        <xdr:to>
          <xdr:col>7</xdr:col>
          <xdr:colOff>0</xdr:colOff>
          <xdr:row>315</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316</xdr:row>
          <xdr:rowOff>28575</xdr:rowOff>
        </xdr:from>
        <xdr:to>
          <xdr:col>7</xdr:col>
          <xdr:colOff>0</xdr:colOff>
          <xdr:row>316</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317</xdr:row>
          <xdr:rowOff>28575</xdr:rowOff>
        </xdr:from>
        <xdr:to>
          <xdr:col>7</xdr:col>
          <xdr:colOff>0</xdr:colOff>
          <xdr:row>317</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327</xdr:row>
          <xdr:rowOff>9525</xdr:rowOff>
        </xdr:from>
        <xdr:to>
          <xdr:col>20</xdr:col>
          <xdr:colOff>76200</xdr:colOff>
          <xdr:row>328</xdr:row>
          <xdr:rowOff>9525</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327</xdr:row>
          <xdr:rowOff>9525</xdr:rowOff>
        </xdr:from>
        <xdr:to>
          <xdr:col>23</xdr:col>
          <xdr:colOff>76200</xdr:colOff>
          <xdr:row>328</xdr:row>
          <xdr:rowOff>9525</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349</xdr:row>
          <xdr:rowOff>19050</xdr:rowOff>
        </xdr:from>
        <xdr:to>
          <xdr:col>7</xdr:col>
          <xdr:colOff>0</xdr:colOff>
          <xdr:row>350</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350</xdr:row>
          <xdr:rowOff>19050</xdr:rowOff>
        </xdr:from>
        <xdr:to>
          <xdr:col>7</xdr:col>
          <xdr:colOff>0</xdr:colOff>
          <xdr:row>351</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351</xdr:row>
          <xdr:rowOff>28575</xdr:rowOff>
        </xdr:from>
        <xdr:to>
          <xdr:col>7</xdr:col>
          <xdr:colOff>0</xdr:colOff>
          <xdr:row>352</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28575</xdr:rowOff>
        </xdr:from>
        <xdr:to>
          <xdr:col>7</xdr:col>
          <xdr:colOff>0</xdr:colOff>
          <xdr:row>353</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363</xdr:row>
          <xdr:rowOff>38100</xdr:rowOff>
        </xdr:from>
        <xdr:to>
          <xdr:col>8</xdr:col>
          <xdr:colOff>0</xdr:colOff>
          <xdr:row>364</xdr:row>
          <xdr:rowOff>9525</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353</xdr:row>
          <xdr:rowOff>28575</xdr:rowOff>
        </xdr:from>
        <xdr:to>
          <xdr:col>7</xdr:col>
          <xdr:colOff>0</xdr:colOff>
          <xdr:row>354</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354</xdr:row>
          <xdr:rowOff>28575</xdr:rowOff>
        </xdr:from>
        <xdr:to>
          <xdr:col>7</xdr:col>
          <xdr:colOff>0</xdr:colOff>
          <xdr:row>355</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381</xdr:row>
          <xdr:rowOff>19050</xdr:rowOff>
        </xdr:from>
        <xdr:to>
          <xdr:col>8</xdr:col>
          <xdr:colOff>209550</xdr:colOff>
          <xdr:row>382</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382</xdr:row>
          <xdr:rowOff>19050</xdr:rowOff>
        </xdr:from>
        <xdr:to>
          <xdr:col>8</xdr:col>
          <xdr:colOff>209550</xdr:colOff>
          <xdr:row>383</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383</xdr:row>
          <xdr:rowOff>19050</xdr:rowOff>
        </xdr:from>
        <xdr:to>
          <xdr:col>8</xdr:col>
          <xdr:colOff>209550</xdr:colOff>
          <xdr:row>384</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384</xdr:row>
          <xdr:rowOff>19050</xdr:rowOff>
        </xdr:from>
        <xdr:to>
          <xdr:col>8</xdr:col>
          <xdr:colOff>209550</xdr:colOff>
          <xdr:row>385</xdr:row>
          <xdr:rowOff>9525</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385</xdr:row>
          <xdr:rowOff>28575</xdr:rowOff>
        </xdr:from>
        <xdr:to>
          <xdr:col>8</xdr:col>
          <xdr:colOff>209550</xdr:colOff>
          <xdr:row>386</xdr:row>
          <xdr:rowOff>9525</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386</xdr:row>
          <xdr:rowOff>28575</xdr:rowOff>
        </xdr:from>
        <xdr:to>
          <xdr:col>8</xdr:col>
          <xdr:colOff>209550</xdr:colOff>
          <xdr:row>387</xdr:row>
          <xdr:rowOff>9525</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404</xdr:row>
          <xdr:rowOff>28575</xdr:rowOff>
        </xdr:from>
        <xdr:to>
          <xdr:col>8</xdr:col>
          <xdr:colOff>209550</xdr:colOff>
          <xdr:row>405</xdr:row>
          <xdr:rowOff>9525</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405</xdr:row>
          <xdr:rowOff>28575</xdr:rowOff>
        </xdr:from>
        <xdr:to>
          <xdr:col>8</xdr:col>
          <xdr:colOff>209550</xdr:colOff>
          <xdr:row>406</xdr:row>
          <xdr:rowOff>9525</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406</xdr:row>
          <xdr:rowOff>28575</xdr:rowOff>
        </xdr:from>
        <xdr:to>
          <xdr:col>8</xdr:col>
          <xdr:colOff>209550</xdr:colOff>
          <xdr:row>407</xdr:row>
          <xdr:rowOff>9525</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407</xdr:row>
          <xdr:rowOff>28575</xdr:rowOff>
        </xdr:from>
        <xdr:to>
          <xdr:col>8</xdr:col>
          <xdr:colOff>209550</xdr:colOff>
          <xdr:row>408</xdr:row>
          <xdr:rowOff>9525</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408</xdr:row>
          <xdr:rowOff>28575</xdr:rowOff>
        </xdr:from>
        <xdr:to>
          <xdr:col>8</xdr:col>
          <xdr:colOff>209550</xdr:colOff>
          <xdr:row>409</xdr:row>
          <xdr:rowOff>9525</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409</xdr:row>
          <xdr:rowOff>28575</xdr:rowOff>
        </xdr:from>
        <xdr:to>
          <xdr:col>8</xdr:col>
          <xdr:colOff>209550</xdr:colOff>
          <xdr:row>410</xdr:row>
          <xdr:rowOff>9525</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427</xdr:row>
          <xdr:rowOff>28575</xdr:rowOff>
        </xdr:from>
        <xdr:to>
          <xdr:col>8</xdr:col>
          <xdr:colOff>209550</xdr:colOff>
          <xdr:row>428</xdr:row>
          <xdr:rowOff>9525</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428</xdr:row>
          <xdr:rowOff>28575</xdr:rowOff>
        </xdr:from>
        <xdr:to>
          <xdr:col>8</xdr:col>
          <xdr:colOff>209550</xdr:colOff>
          <xdr:row>429</xdr:row>
          <xdr:rowOff>9525</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429</xdr:row>
          <xdr:rowOff>28575</xdr:rowOff>
        </xdr:from>
        <xdr:to>
          <xdr:col>8</xdr:col>
          <xdr:colOff>209550</xdr:colOff>
          <xdr:row>430</xdr:row>
          <xdr:rowOff>9525</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430</xdr:row>
          <xdr:rowOff>28575</xdr:rowOff>
        </xdr:from>
        <xdr:to>
          <xdr:col>8</xdr:col>
          <xdr:colOff>209550</xdr:colOff>
          <xdr:row>431</xdr:row>
          <xdr:rowOff>9525</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431</xdr:row>
          <xdr:rowOff>28575</xdr:rowOff>
        </xdr:from>
        <xdr:to>
          <xdr:col>8</xdr:col>
          <xdr:colOff>209550</xdr:colOff>
          <xdr:row>432</xdr:row>
          <xdr:rowOff>9525</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432</xdr:row>
          <xdr:rowOff>28575</xdr:rowOff>
        </xdr:from>
        <xdr:to>
          <xdr:col>8</xdr:col>
          <xdr:colOff>209550</xdr:colOff>
          <xdr:row>433</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450</xdr:row>
          <xdr:rowOff>19050</xdr:rowOff>
        </xdr:from>
        <xdr:to>
          <xdr:col>9</xdr:col>
          <xdr:colOff>0</xdr:colOff>
          <xdr:row>451</xdr:row>
          <xdr:rowOff>9525</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451</xdr:row>
          <xdr:rowOff>19050</xdr:rowOff>
        </xdr:from>
        <xdr:to>
          <xdr:col>9</xdr:col>
          <xdr:colOff>0</xdr:colOff>
          <xdr:row>452</xdr:row>
          <xdr:rowOff>9525</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452</xdr:row>
          <xdr:rowOff>19050</xdr:rowOff>
        </xdr:from>
        <xdr:to>
          <xdr:col>9</xdr:col>
          <xdr:colOff>0</xdr:colOff>
          <xdr:row>453</xdr:row>
          <xdr:rowOff>9525</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453</xdr:row>
          <xdr:rowOff>19050</xdr:rowOff>
        </xdr:from>
        <xdr:to>
          <xdr:col>9</xdr:col>
          <xdr:colOff>0</xdr:colOff>
          <xdr:row>454</xdr:row>
          <xdr:rowOff>9525</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454</xdr:row>
          <xdr:rowOff>19050</xdr:rowOff>
        </xdr:from>
        <xdr:to>
          <xdr:col>9</xdr:col>
          <xdr:colOff>0</xdr:colOff>
          <xdr:row>455</xdr:row>
          <xdr:rowOff>9525</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455</xdr:row>
          <xdr:rowOff>19050</xdr:rowOff>
        </xdr:from>
        <xdr:to>
          <xdr:col>9</xdr:col>
          <xdr:colOff>0</xdr:colOff>
          <xdr:row>456</xdr:row>
          <xdr:rowOff>9525</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473</xdr:row>
          <xdr:rowOff>19050</xdr:rowOff>
        </xdr:from>
        <xdr:to>
          <xdr:col>8</xdr:col>
          <xdr:colOff>209550</xdr:colOff>
          <xdr:row>473</xdr:row>
          <xdr:rowOff>219075</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474</xdr:row>
          <xdr:rowOff>19050</xdr:rowOff>
        </xdr:from>
        <xdr:to>
          <xdr:col>8</xdr:col>
          <xdr:colOff>209550</xdr:colOff>
          <xdr:row>474</xdr:row>
          <xdr:rowOff>219075</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475</xdr:row>
          <xdr:rowOff>19050</xdr:rowOff>
        </xdr:from>
        <xdr:to>
          <xdr:col>8</xdr:col>
          <xdr:colOff>209550</xdr:colOff>
          <xdr:row>475</xdr:row>
          <xdr:rowOff>219075</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476</xdr:row>
          <xdr:rowOff>19050</xdr:rowOff>
        </xdr:from>
        <xdr:to>
          <xdr:col>8</xdr:col>
          <xdr:colOff>209550</xdr:colOff>
          <xdr:row>477</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477</xdr:row>
          <xdr:rowOff>19050</xdr:rowOff>
        </xdr:from>
        <xdr:to>
          <xdr:col>8</xdr:col>
          <xdr:colOff>209550</xdr:colOff>
          <xdr:row>478</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478</xdr:row>
          <xdr:rowOff>19050</xdr:rowOff>
        </xdr:from>
        <xdr:to>
          <xdr:col>8</xdr:col>
          <xdr:colOff>209550</xdr:colOff>
          <xdr:row>479</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496</xdr:row>
          <xdr:rowOff>19050</xdr:rowOff>
        </xdr:from>
        <xdr:to>
          <xdr:col>8</xdr:col>
          <xdr:colOff>209550</xdr:colOff>
          <xdr:row>497</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497</xdr:row>
          <xdr:rowOff>19050</xdr:rowOff>
        </xdr:from>
        <xdr:to>
          <xdr:col>8</xdr:col>
          <xdr:colOff>209550</xdr:colOff>
          <xdr:row>498</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498</xdr:row>
          <xdr:rowOff>19050</xdr:rowOff>
        </xdr:from>
        <xdr:to>
          <xdr:col>8</xdr:col>
          <xdr:colOff>209550</xdr:colOff>
          <xdr:row>499</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499</xdr:row>
          <xdr:rowOff>19050</xdr:rowOff>
        </xdr:from>
        <xdr:to>
          <xdr:col>8</xdr:col>
          <xdr:colOff>209550</xdr:colOff>
          <xdr:row>500</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500</xdr:row>
          <xdr:rowOff>19050</xdr:rowOff>
        </xdr:from>
        <xdr:to>
          <xdr:col>8</xdr:col>
          <xdr:colOff>209550</xdr:colOff>
          <xdr:row>501</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501</xdr:row>
          <xdr:rowOff>19050</xdr:rowOff>
        </xdr:from>
        <xdr:to>
          <xdr:col>8</xdr:col>
          <xdr:colOff>209550</xdr:colOff>
          <xdr:row>502</xdr:row>
          <xdr:rowOff>9525</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99</xdr:row>
          <xdr:rowOff>28575</xdr:rowOff>
        </xdr:from>
        <xdr:to>
          <xdr:col>13</xdr:col>
          <xdr:colOff>76200</xdr:colOff>
          <xdr:row>100</xdr:row>
          <xdr:rowOff>9525</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99</xdr:row>
          <xdr:rowOff>28575</xdr:rowOff>
        </xdr:from>
        <xdr:to>
          <xdr:col>17</xdr:col>
          <xdr:colOff>76200</xdr:colOff>
          <xdr:row>100</xdr:row>
          <xdr:rowOff>9525</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122</xdr:row>
          <xdr:rowOff>19050</xdr:rowOff>
        </xdr:from>
        <xdr:to>
          <xdr:col>14</xdr:col>
          <xdr:colOff>76200</xdr:colOff>
          <xdr:row>123</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122</xdr:row>
          <xdr:rowOff>19050</xdr:rowOff>
        </xdr:from>
        <xdr:to>
          <xdr:col>17</xdr:col>
          <xdr:colOff>76200</xdr:colOff>
          <xdr:row>123</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145</xdr:row>
          <xdr:rowOff>9525</xdr:rowOff>
        </xdr:from>
        <xdr:to>
          <xdr:col>14</xdr:col>
          <xdr:colOff>76200</xdr:colOff>
          <xdr:row>146</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145</xdr:row>
          <xdr:rowOff>9525</xdr:rowOff>
        </xdr:from>
        <xdr:to>
          <xdr:col>17</xdr:col>
          <xdr:colOff>76200</xdr:colOff>
          <xdr:row>146</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168</xdr:row>
          <xdr:rowOff>19050</xdr:rowOff>
        </xdr:from>
        <xdr:to>
          <xdr:col>14</xdr:col>
          <xdr:colOff>76200</xdr:colOff>
          <xdr:row>169</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168</xdr:row>
          <xdr:rowOff>19050</xdr:rowOff>
        </xdr:from>
        <xdr:to>
          <xdr:col>17</xdr:col>
          <xdr:colOff>76200</xdr:colOff>
          <xdr:row>169</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191</xdr:row>
          <xdr:rowOff>28575</xdr:rowOff>
        </xdr:from>
        <xdr:to>
          <xdr:col>14</xdr:col>
          <xdr:colOff>76200</xdr:colOff>
          <xdr:row>192</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191</xdr:row>
          <xdr:rowOff>28575</xdr:rowOff>
        </xdr:from>
        <xdr:to>
          <xdr:col>17</xdr:col>
          <xdr:colOff>76200</xdr:colOff>
          <xdr:row>192</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214</xdr:row>
          <xdr:rowOff>0</xdr:rowOff>
        </xdr:from>
        <xdr:to>
          <xdr:col>14</xdr:col>
          <xdr:colOff>76200</xdr:colOff>
          <xdr:row>214</xdr:row>
          <xdr:rowOff>219075</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214</xdr:row>
          <xdr:rowOff>0</xdr:rowOff>
        </xdr:from>
        <xdr:to>
          <xdr:col>17</xdr:col>
          <xdr:colOff>76200</xdr:colOff>
          <xdr:row>214</xdr:row>
          <xdr:rowOff>219075</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378</xdr:row>
          <xdr:rowOff>9525</xdr:rowOff>
        </xdr:from>
        <xdr:to>
          <xdr:col>14</xdr:col>
          <xdr:colOff>76200</xdr:colOff>
          <xdr:row>378</xdr:row>
          <xdr:rowOff>219075</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378</xdr:row>
          <xdr:rowOff>9525</xdr:rowOff>
        </xdr:from>
        <xdr:to>
          <xdr:col>17</xdr:col>
          <xdr:colOff>76200</xdr:colOff>
          <xdr:row>378</xdr:row>
          <xdr:rowOff>219075</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401</xdr:row>
          <xdr:rowOff>19050</xdr:rowOff>
        </xdr:from>
        <xdr:to>
          <xdr:col>14</xdr:col>
          <xdr:colOff>76200</xdr:colOff>
          <xdr:row>402</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401</xdr:row>
          <xdr:rowOff>19050</xdr:rowOff>
        </xdr:from>
        <xdr:to>
          <xdr:col>17</xdr:col>
          <xdr:colOff>76200</xdr:colOff>
          <xdr:row>402</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424</xdr:row>
          <xdr:rowOff>19050</xdr:rowOff>
        </xdr:from>
        <xdr:to>
          <xdr:col>14</xdr:col>
          <xdr:colOff>76200</xdr:colOff>
          <xdr:row>425</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424</xdr:row>
          <xdr:rowOff>19050</xdr:rowOff>
        </xdr:from>
        <xdr:to>
          <xdr:col>17</xdr:col>
          <xdr:colOff>76200</xdr:colOff>
          <xdr:row>425</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447</xdr:row>
          <xdr:rowOff>9525</xdr:rowOff>
        </xdr:from>
        <xdr:to>
          <xdr:col>14</xdr:col>
          <xdr:colOff>85725</xdr:colOff>
          <xdr:row>447</xdr:row>
          <xdr:rowOff>219075</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447</xdr:row>
          <xdr:rowOff>9525</xdr:rowOff>
        </xdr:from>
        <xdr:to>
          <xdr:col>17</xdr:col>
          <xdr:colOff>85725</xdr:colOff>
          <xdr:row>447</xdr:row>
          <xdr:rowOff>219075</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470</xdr:row>
          <xdr:rowOff>9525</xdr:rowOff>
        </xdr:from>
        <xdr:to>
          <xdr:col>14</xdr:col>
          <xdr:colOff>76200</xdr:colOff>
          <xdr:row>470</xdr:row>
          <xdr:rowOff>219075</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470</xdr:row>
          <xdr:rowOff>9525</xdr:rowOff>
        </xdr:from>
        <xdr:to>
          <xdr:col>17</xdr:col>
          <xdr:colOff>76200</xdr:colOff>
          <xdr:row>470</xdr:row>
          <xdr:rowOff>219075</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493</xdr:row>
          <xdr:rowOff>9525</xdr:rowOff>
        </xdr:from>
        <xdr:to>
          <xdr:col>14</xdr:col>
          <xdr:colOff>76200</xdr:colOff>
          <xdr:row>493</xdr:row>
          <xdr:rowOff>219075</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493</xdr:row>
          <xdr:rowOff>9525</xdr:rowOff>
        </xdr:from>
        <xdr:to>
          <xdr:col>17</xdr:col>
          <xdr:colOff>76200</xdr:colOff>
          <xdr:row>493</xdr:row>
          <xdr:rowOff>219075</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75</xdr:row>
          <xdr:rowOff>38100</xdr:rowOff>
        </xdr:from>
        <xdr:to>
          <xdr:col>7</xdr:col>
          <xdr:colOff>0</xdr:colOff>
          <xdr:row>76</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230</xdr:row>
      <xdr:rowOff>92953</xdr:rowOff>
    </xdr:from>
    <xdr:to>
      <xdr:col>23</xdr:col>
      <xdr:colOff>209549</xdr:colOff>
      <xdr:row>235</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240</xdr:row>
          <xdr:rowOff>9525</xdr:rowOff>
        </xdr:from>
        <xdr:to>
          <xdr:col>8</xdr:col>
          <xdr:colOff>209550</xdr:colOff>
          <xdr:row>240</xdr:row>
          <xdr:rowOff>219075</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241</xdr:row>
          <xdr:rowOff>9525</xdr:rowOff>
        </xdr:from>
        <xdr:to>
          <xdr:col>8</xdr:col>
          <xdr:colOff>209550</xdr:colOff>
          <xdr:row>241</xdr:row>
          <xdr:rowOff>219075</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242</xdr:row>
          <xdr:rowOff>9525</xdr:rowOff>
        </xdr:from>
        <xdr:to>
          <xdr:col>8</xdr:col>
          <xdr:colOff>209550</xdr:colOff>
          <xdr:row>242</xdr:row>
          <xdr:rowOff>219075</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243</xdr:row>
          <xdr:rowOff>9525</xdr:rowOff>
        </xdr:from>
        <xdr:to>
          <xdr:col>8</xdr:col>
          <xdr:colOff>209550</xdr:colOff>
          <xdr:row>243</xdr:row>
          <xdr:rowOff>219075</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244</xdr:row>
          <xdr:rowOff>9525</xdr:rowOff>
        </xdr:from>
        <xdr:to>
          <xdr:col>8</xdr:col>
          <xdr:colOff>209550</xdr:colOff>
          <xdr:row>245</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245</xdr:row>
          <xdr:rowOff>9525</xdr:rowOff>
        </xdr:from>
        <xdr:to>
          <xdr:col>8</xdr:col>
          <xdr:colOff>209550</xdr:colOff>
          <xdr:row>246</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237</xdr:row>
          <xdr:rowOff>0</xdr:rowOff>
        </xdr:from>
        <xdr:to>
          <xdr:col>14</xdr:col>
          <xdr:colOff>76200</xdr:colOff>
          <xdr:row>237</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237</xdr:row>
          <xdr:rowOff>0</xdr:rowOff>
        </xdr:from>
        <xdr:to>
          <xdr:col>17</xdr:col>
          <xdr:colOff>76200</xdr:colOff>
          <xdr:row>237</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355</xdr:row>
          <xdr:rowOff>28575</xdr:rowOff>
        </xdr:from>
        <xdr:to>
          <xdr:col>7</xdr:col>
          <xdr:colOff>0</xdr:colOff>
          <xdr:row>356</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510</xdr:row>
      <xdr:rowOff>205464</xdr:rowOff>
    </xdr:from>
    <xdr:to>
      <xdr:col>23</xdr:col>
      <xdr:colOff>209549</xdr:colOff>
      <xdr:row>515</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520</xdr:row>
          <xdr:rowOff>9525</xdr:rowOff>
        </xdr:from>
        <xdr:to>
          <xdr:col>8</xdr:col>
          <xdr:colOff>209550</xdr:colOff>
          <xdr:row>520</xdr:row>
          <xdr:rowOff>219075</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521</xdr:row>
          <xdr:rowOff>9525</xdr:rowOff>
        </xdr:from>
        <xdr:to>
          <xdr:col>8</xdr:col>
          <xdr:colOff>209550</xdr:colOff>
          <xdr:row>521</xdr:row>
          <xdr:rowOff>219075</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522</xdr:row>
          <xdr:rowOff>9525</xdr:rowOff>
        </xdr:from>
        <xdr:to>
          <xdr:col>8</xdr:col>
          <xdr:colOff>209550</xdr:colOff>
          <xdr:row>522</xdr:row>
          <xdr:rowOff>219075</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523</xdr:row>
          <xdr:rowOff>9525</xdr:rowOff>
        </xdr:from>
        <xdr:to>
          <xdr:col>8</xdr:col>
          <xdr:colOff>209550</xdr:colOff>
          <xdr:row>523</xdr:row>
          <xdr:rowOff>219075</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524</xdr:row>
          <xdr:rowOff>9525</xdr:rowOff>
        </xdr:from>
        <xdr:to>
          <xdr:col>8</xdr:col>
          <xdr:colOff>209550</xdr:colOff>
          <xdr:row>524</xdr:row>
          <xdr:rowOff>219075</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525</xdr:row>
          <xdr:rowOff>9525</xdr:rowOff>
        </xdr:from>
        <xdr:to>
          <xdr:col>8</xdr:col>
          <xdr:colOff>209550</xdr:colOff>
          <xdr:row>526</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517</xdr:row>
          <xdr:rowOff>0</xdr:rowOff>
        </xdr:from>
        <xdr:to>
          <xdr:col>14</xdr:col>
          <xdr:colOff>76200</xdr:colOff>
          <xdr:row>517</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517</xdr:row>
          <xdr:rowOff>0</xdr:rowOff>
        </xdr:from>
        <xdr:to>
          <xdr:col>17</xdr:col>
          <xdr:colOff>76200</xdr:colOff>
          <xdr:row>517</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28575</xdr:rowOff>
        </xdr:from>
        <xdr:to>
          <xdr:col>7</xdr:col>
          <xdr:colOff>209550</xdr:colOff>
          <xdr:row>85</xdr:row>
          <xdr:rowOff>9525</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56</xdr:row>
          <xdr:rowOff>19050</xdr:rowOff>
        </xdr:from>
        <xdr:to>
          <xdr:col>20</xdr:col>
          <xdr:colOff>0</xdr:colOff>
          <xdr:row>57</xdr:row>
          <xdr:rowOff>9525</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56</xdr:row>
          <xdr:rowOff>19050</xdr:rowOff>
        </xdr:from>
        <xdr:to>
          <xdr:col>23</xdr:col>
          <xdr:colOff>0</xdr:colOff>
          <xdr:row>57</xdr:row>
          <xdr:rowOff>9525</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335</xdr:row>
          <xdr:rowOff>19050</xdr:rowOff>
        </xdr:from>
        <xdr:to>
          <xdr:col>20</xdr:col>
          <xdr:colOff>76200</xdr:colOff>
          <xdr:row>336</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335</xdr:row>
          <xdr:rowOff>19050</xdr:rowOff>
        </xdr:from>
        <xdr:to>
          <xdr:col>23</xdr:col>
          <xdr:colOff>66675</xdr:colOff>
          <xdr:row>336</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62</xdr:row>
          <xdr:rowOff>0</xdr:rowOff>
        </xdr:from>
        <xdr:to>
          <xdr:col>17</xdr:col>
          <xdr:colOff>0</xdr:colOff>
          <xdr:row>63</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63</xdr:row>
          <xdr:rowOff>0</xdr:rowOff>
        </xdr:from>
        <xdr:to>
          <xdr:col>17</xdr:col>
          <xdr:colOff>0</xdr:colOff>
          <xdr:row>64</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341</xdr:row>
          <xdr:rowOff>0</xdr:rowOff>
        </xdr:from>
        <xdr:to>
          <xdr:col>17</xdr:col>
          <xdr:colOff>0</xdr:colOff>
          <xdr:row>342</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342</xdr:row>
          <xdr:rowOff>0</xdr:rowOff>
        </xdr:from>
        <xdr:to>
          <xdr:col>17</xdr:col>
          <xdr:colOff>0</xdr:colOff>
          <xdr:row>343</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291</xdr:row>
          <xdr:rowOff>9525</xdr:rowOff>
        </xdr:from>
        <xdr:to>
          <xdr:col>3</xdr:col>
          <xdr:colOff>0</xdr:colOff>
          <xdr:row>292</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293</xdr:row>
          <xdr:rowOff>9525</xdr:rowOff>
        </xdr:from>
        <xdr:to>
          <xdr:col>3</xdr:col>
          <xdr:colOff>0</xdr:colOff>
          <xdr:row>294</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294</xdr:row>
          <xdr:rowOff>9525</xdr:rowOff>
        </xdr:from>
        <xdr:to>
          <xdr:col>3</xdr:col>
          <xdr:colOff>0</xdr:colOff>
          <xdr:row>295</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295</xdr:row>
          <xdr:rowOff>9525</xdr:rowOff>
        </xdr:from>
        <xdr:to>
          <xdr:col>3</xdr:col>
          <xdr:colOff>0</xdr:colOff>
          <xdr:row>296</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296</xdr:row>
          <xdr:rowOff>9525</xdr:rowOff>
        </xdr:from>
        <xdr:to>
          <xdr:col>3</xdr:col>
          <xdr:colOff>0</xdr:colOff>
          <xdr:row>297</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301</xdr:row>
          <xdr:rowOff>9525</xdr:rowOff>
        </xdr:from>
        <xdr:to>
          <xdr:col>3</xdr:col>
          <xdr:colOff>0</xdr:colOff>
          <xdr:row>302</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302</xdr:row>
          <xdr:rowOff>9525</xdr:rowOff>
        </xdr:from>
        <xdr:to>
          <xdr:col>3</xdr:col>
          <xdr:colOff>0</xdr:colOff>
          <xdr:row>303</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304</xdr:row>
          <xdr:rowOff>9525</xdr:rowOff>
        </xdr:from>
        <xdr:to>
          <xdr:col>3</xdr:col>
          <xdr:colOff>0</xdr:colOff>
          <xdr:row>305</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310</xdr:row>
          <xdr:rowOff>9525</xdr:rowOff>
        </xdr:from>
        <xdr:to>
          <xdr:col>9</xdr:col>
          <xdr:colOff>0</xdr:colOff>
          <xdr:row>311</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9525</xdr:rowOff>
        </xdr:from>
        <xdr:to>
          <xdr:col>22</xdr:col>
          <xdr:colOff>0</xdr:colOff>
          <xdr:row>311</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311</xdr:row>
          <xdr:rowOff>9525</xdr:rowOff>
        </xdr:from>
        <xdr:to>
          <xdr:col>3</xdr:col>
          <xdr:colOff>0</xdr:colOff>
          <xdr:row>312</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15</xdr:row>
          <xdr:rowOff>9525</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16</xdr:row>
          <xdr:rowOff>9525</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17</xdr:row>
          <xdr:rowOff>9525</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18</xdr:row>
          <xdr:rowOff>9525</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23</xdr:row>
          <xdr:rowOff>9525</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24</xdr:row>
          <xdr:rowOff>9525</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xdr:row>
          <xdr:rowOff>9525</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32</xdr:row>
          <xdr:rowOff>9525</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32</xdr:row>
          <xdr:rowOff>9525</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xdr:row>
          <xdr:rowOff>9525</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19</xdr:row>
          <xdr:rowOff>9525</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xdr:row>
          <xdr:rowOff>9525</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xdr:row>
          <xdr:rowOff>9525</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32</xdr:row>
          <xdr:rowOff>9525</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32</xdr:row>
          <xdr:rowOff>9525</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33</xdr:row>
          <xdr:rowOff>9525</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297</xdr:row>
          <xdr:rowOff>9525</xdr:rowOff>
        </xdr:from>
        <xdr:to>
          <xdr:col>3</xdr:col>
          <xdr:colOff>0</xdr:colOff>
          <xdr:row>298</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305</xdr:row>
          <xdr:rowOff>9525</xdr:rowOff>
        </xdr:from>
        <xdr:to>
          <xdr:col>3</xdr:col>
          <xdr:colOff>0</xdr:colOff>
          <xdr:row>306</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306</xdr:row>
          <xdr:rowOff>9525</xdr:rowOff>
        </xdr:from>
        <xdr:to>
          <xdr:col>3</xdr:col>
          <xdr:colOff>0</xdr:colOff>
          <xdr:row>307</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311</xdr:row>
          <xdr:rowOff>9525</xdr:rowOff>
        </xdr:from>
        <xdr:to>
          <xdr:col>9</xdr:col>
          <xdr:colOff>0</xdr:colOff>
          <xdr:row>312</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310</xdr:row>
          <xdr:rowOff>9525</xdr:rowOff>
        </xdr:from>
        <xdr:to>
          <xdr:col>16</xdr:col>
          <xdr:colOff>0</xdr:colOff>
          <xdr:row>311</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310</xdr:row>
          <xdr:rowOff>9525</xdr:rowOff>
        </xdr:from>
        <xdr:to>
          <xdr:col>3</xdr:col>
          <xdr:colOff>0</xdr:colOff>
          <xdr:row>311</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14</xdr:row>
          <xdr:rowOff>9525</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xdr:row>
          <xdr:rowOff>0</xdr:rowOff>
        </xdr:from>
        <xdr:to>
          <xdr:col>3</xdr:col>
          <xdr:colOff>0</xdr:colOff>
          <xdr:row>25</xdr:row>
          <xdr:rowOff>219075</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292</xdr:row>
          <xdr:rowOff>0</xdr:rowOff>
        </xdr:from>
        <xdr:to>
          <xdr:col>3</xdr:col>
          <xdr:colOff>0</xdr:colOff>
          <xdr:row>292</xdr:row>
          <xdr:rowOff>219075</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303</xdr:row>
          <xdr:rowOff>0</xdr:rowOff>
        </xdr:from>
        <xdr:to>
          <xdr:col>3</xdr:col>
          <xdr:colOff>0</xdr:colOff>
          <xdr:row>303</xdr:row>
          <xdr:rowOff>219075</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76</xdr:row>
          <xdr:rowOff>38100</xdr:rowOff>
        </xdr:from>
        <xdr:to>
          <xdr:col>7</xdr:col>
          <xdr:colOff>0</xdr:colOff>
          <xdr:row>77</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254</xdr:row>
      <xdr:rowOff>92953</xdr:rowOff>
    </xdr:from>
    <xdr:to>
      <xdr:col>23</xdr:col>
      <xdr:colOff>209549</xdr:colOff>
      <xdr:row>259</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264</xdr:row>
          <xdr:rowOff>9525</xdr:rowOff>
        </xdr:from>
        <xdr:to>
          <xdr:col>8</xdr:col>
          <xdr:colOff>209550</xdr:colOff>
          <xdr:row>264</xdr:row>
          <xdr:rowOff>219075</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265</xdr:row>
          <xdr:rowOff>9525</xdr:rowOff>
        </xdr:from>
        <xdr:to>
          <xdr:col>8</xdr:col>
          <xdr:colOff>209550</xdr:colOff>
          <xdr:row>265</xdr:row>
          <xdr:rowOff>219075</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266</xdr:row>
          <xdr:rowOff>9525</xdr:rowOff>
        </xdr:from>
        <xdr:to>
          <xdr:col>8</xdr:col>
          <xdr:colOff>209550</xdr:colOff>
          <xdr:row>266</xdr:row>
          <xdr:rowOff>219075</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267</xdr:row>
          <xdr:rowOff>9525</xdr:rowOff>
        </xdr:from>
        <xdr:to>
          <xdr:col>8</xdr:col>
          <xdr:colOff>209550</xdr:colOff>
          <xdr:row>267</xdr:row>
          <xdr:rowOff>219075</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268</xdr:row>
          <xdr:rowOff>9525</xdr:rowOff>
        </xdr:from>
        <xdr:to>
          <xdr:col>8</xdr:col>
          <xdr:colOff>209550</xdr:colOff>
          <xdr:row>269</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269</xdr:row>
          <xdr:rowOff>9525</xdr:rowOff>
        </xdr:from>
        <xdr:to>
          <xdr:col>8</xdr:col>
          <xdr:colOff>209550</xdr:colOff>
          <xdr:row>270</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261</xdr:row>
          <xdr:rowOff>0</xdr:rowOff>
        </xdr:from>
        <xdr:to>
          <xdr:col>14</xdr:col>
          <xdr:colOff>76200</xdr:colOff>
          <xdr:row>261</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261</xdr:row>
          <xdr:rowOff>0</xdr:rowOff>
        </xdr:from>
        <xdr:to>
          <xdr:col>17</xdr:col>
          <xdr:colOff>76200</xdr:colOff>
          <xdr:row>261</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533</xdr:row>
      <xdr:rowOff>92953</xdr:rowOff>
    </xdr:from>
    <xdr:to>
      <xdr:col>23</xdr:col>
      <xdr:colOff>209549</xdr:colOff>
      <xdr:row>538</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543</xdr:row>
          <xdr:rowOff>0</xdr:rowOff>
        </xdr:from>
        <xdr:to>
          <xdr:col>8</xdr:col>
          <xdr:colOff>209550</xdr:colOff>
          <xdr:row>543</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544</xdr:row>
          <xdr:rowOff>0</xdr:rowOff>
        </xdr:from>
        <xdr:to>
          <xdr:col>8</xdr:col>
          <xdr:colOff>209550</xdr:colOff>
          <xdr:row>544</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545</xdr:row>
          <xdr:rowOff>0</xdr:rowOff>
        </xdr:from>
        <xdr:to>
          <xdr:col>8</xdr:col>
          <xdr:colOff>209550</xdr:colOff>
          <xdr:row>545</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546</xdr:row>
          <xdr:rowOff>0</xdr:rowOff>
        </xdr:from>
        <xdr:to>
          <xdr:col>8</xdr:col>
          <xdr:colOff>209550</xdr:colOff>
          <xdr:row>546</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547</xdr:row>
          <xdr:rowOff>0</xdr:rowOff>
        </xdr:from>
        <xdr:to>
          <xdr:col>8</xdr:col>
          <xdr:colOff>209550</xdr:colOff>
          <xdr:row>547</xdr:row>
          <xdr:rowOff>219075</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548</xdr:row>
          <xdr:rowOff>9525</xdr:rowOff>
        </xdr:from>
        <xdr:to>
          <xdr:col>8</xdr:col>
          <xdr:colOff>209550</xdr:colOff>
          <xdr:row>549</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540</xdr:row>
          <xdr:rowOff>19050</xdr:rowOff>
        </xdr:from>
        <xdr:to>
          <xdr:col>14</xdr:col>
          <xdr:colOff>85725</xdr:colOff>
          <xdr:row>541</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540</xdr:row>
          <xdr:rowOff>19050</xdr:rowOff>
        </xdr:from>
        <xdr:to>
          <xdr:col>17</xdr:col>
          <xdr:colOff>76200</xdr:colOff>
          <xdr:row>541</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3</xdr:col>
          <xdr:colOff>85725</xdr:colOff>
          <xdr:row>51</xdr:row>
          <xdr:rowOff>219075</xdr:rowOff>
        </xdr:to>
        <xdr:sp macro="" textlink="">
          <xdr:nvSpPr>
            <xdr:cNvPr id="80304" name="Check Box 432" hidden="1">
              <a:extLst>
                <a:ext uri="{63B3BB69-23CF-44E3-9099-C40C66FF867C}">
                  <a14:compatExt spid="_x0000_s80304"/>
                </a:ext>
                <a:ext uri="{FF2B5EF4-FFF2-40B4-BE49-F238E27FC236}">
                  <a16:creationId xmlns:a16="http://schemas.microsoft.com/office/drawing/2014/main" id="{00000000-0008-0000-0400-0000B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3</xdr:col>
          <xdr:colOff>76200</xdr:colOff>
          <xdr:row>52</xdr:row>
          <xdr:rowOff>219075</xdr:rowOff>
        </xdr:to>
        <xdr:sp macro="" textlink="">
          <xdr:nvSpPr>
            <xdr:cNvPr id="80305" name="Check Box 433" hidden="1">
              <a:extLst>
                <a:ext uri="{63B3BB69-23CF-44E3-9099-C40C66FF867C}">
                  <a14:compatExt spid="_x0000_s80305"/>
                </a:ext>
                <a:ext uri="{FF2B5EF4-FFF2-40B4-BE49-F238E27FC236}">
                  <a16:creationId xmlns:a16="http://schemas.microsoft.com/office/drawing/2014/main" id="{00000000-0008-0000-0400-0000B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85725</xdr:colOff>
          <xdr:row>330</xdr:row>
          <xdr:rowOff>219075</xdr:rowOff>
        </xdr:to>
        <xdr:sp macro="" textlink="">
          <xdr:nvSpPr>
            <xdr:cNvPr id="80306" name="Check Box 434" hidden="1">
              <a:extLst>
                <a:ext uri="{63B3BB69-23CF-44E3-9099-C40C66FF867C}">
                  <a14:compatExt spid="_x0000_s80306"/>
                </a:ext>
                <a:ext uri="{FF2B5EF4-FFF2-40B4-BE49-F238E27FC236}">
                  <a16:creationId xmlns:a16="http://schemas.microsoft.com/office/drawing/2014/main" id="{00000000-0008-0000-0400-0000B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219075</xdr:rowOff>
        </xdr:to>
        <xdr:sp macro="" textlink="">
          <xdr:nvSpPr>
            <xdr:cNvPr id="80307" name="Check Box 435" hidden="1">
              <a:extLst>
                <a:ext uri="{63B3BB69-23CF-44E3-9099-C40C66FF867C}">
                  <a14:compatExt spid="_x0000_s80307"/>
                </a:ext>
                <a:ext uri="{FF2B5EF4-FFF2-40B4-BE49-F238E27FC236}">
                  <a16:creationId xmlns:a16="http://schemas.microsoft.com/office/drawing/2014/main" id="{00000000-0008-0000-0400-0000B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85725</xdr:colOff>
          <xdr:row>330</xdr:row>
          <xdr:rowOff>219075</xdr:rowOff>
        </xdr:to>
        <xdr:sp macro="" textlink="">
          <xdr:nvSpPr>
            <xdr:cNvPr id="80308" name="Check Box 436" hidden="1">
              <a:extLst>
                <a:ext uri="{63B3BB69-23CF-44E3-9099-C40C66FF867C}">
                  <a14:compatExt spid="_x0000_s80308"/>
                </a:ext>
                <a:ext uri="{FF2B5EF4-FFF2-40B4-BE49-F238E27FC236}">
                  <a16:creationId xmlns:a16="http://schemas.microsoft.com/office/drawing/2014/main" id="{2566012F-D28B-4484-B7A9-002FBB2F89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219075</xdr:rowOff>
        </xdr:to>
        <xdr:sp macro="" textlink="">
          <xdr:nvSpPr>
            <xdr:cNvPr id="80309" name="Check Box 437" hidden="1">
              <a:extLst>
                <a:ext uri="{63B3BB69-23CF-44E3-9099-C40C66FF867C}">
                  <a14:compatExt spid="_x0000_s80309"/>
                </a:ext>
                <a:ext uri="{FF2B5EF4-FFF2-40B4-BE49-F238E27FC236}">
                  <a16:creationId xmlns:a16="http://schemas.microsoft.com/office/drawing/2014/main" id="{54449AB9-7BD5-49C3-A557-67646FD7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276225</xdr:colOff>
          <xdr:row>11</xdr:row>
          <xdr:rowOff>9525</xdr:rowOff>
        </xdr:from>
        <xdr:to>
          <xdr:col>16</xdr:col>
          <xdr:colOff>38100</xdr:colOff>
          <xdr:row>11</xdr:row>
          <xdr:rowOff>219075</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276225</xdr:colOff>
          <xdr:row>14</xdr:row>
          <xdr:rowOff>219075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276225</xdr:colOff>
          <xdr:row>15</xdr:row>
          <xdr:rowOff>219075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276225</xdr:colOff>
          <xdr:row>18</xdr:row>
          <xdr:rowOff>219075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276225</xdr:colOff>
          <xdr:row>19</xdr:row>
          <xdr:rowOff>219075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276225</xdr:colOff>
          <xdr:row>20</xdr:row>
          <xdr:rowOff>219075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276225</xdr:colOff>
          <xdr:row>21</xdr:row>
          <xdr:rowOff>219075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276225</xdr:colOff>
          <xdr:row>22</xdr:row>
          <xdr:rowOff>219075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276225</xdr:colOff>
          <xdr:row>27</xdr:row>
          <xdr:rowOff>219075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276225</xdr:colOff>
          <xdr:row>29</xdr:row>
          <xdr:rowOff>219075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276225</xdr:colOff>
          <xdr:row>49</xdr:row>
          <xdr:rowOff>219075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276225</xdr:colOff>
          <xdr:row>50</xdr:row>
          <xdr:rowOff>219075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276225</xdr:colOff>
          <xdr:row>53</xdr:row>
          <xdr:rowOff>219075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276225</xdr:colOff>
          <xdr:row>54</xdr:row>
          <xdr:rowOff>219075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276225</xdr:colOff>
          <xdr:row>55</xdr:row>
          <xdr:rowOff>219075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276225</xdr:colOff>
          <xdr:row>56</xdr:row>
          <xdr:rowOff>219075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276225</xdr:colOff>
          <xdr:row>57</xdr:row>
          <xdr:rowOff>219075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276225</xdr:colOff>
          <xdr:row>62</xdr:row>
          <xdr:rowOff>219075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276225</xdr:colOff>
          <xdr:row>64</xdr:row>
          <xdr:rowOff>219075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19050</xdr:rowOff>
        </xdr:from>
        <xdr:to>
          <xdr:col>15</xdr:col>
          <xdr:colOff>276225</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11</xdr:row>
          <xdr:rowOff>9525</xdr:rowOff>
        </xdr:from>
        <xdr:to>
          <xdr:col>26</xdr:col>
          <xdr:colOff>38100</xdr:colOff>
          <xdr:row>11</xdr:row>
          <xdr:rowOff>219075</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22</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315</xdr:row>
      <xdr:rowOff>0</xdr:rowOff>
    </xdr:from>
    <xdr:to>
      <xdr:col>46</xdr:col>
      <xdr:colOff>334433</xdr:colOff>
      <xdr:row>341</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524750" y="72532875"/>
          <a:ext cx="4211108" cy="6173262"/>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1231033" y="885825"/>
          <a:ext cx="4218517" cy="6181725"/>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8554" name="チェック1" hidden="1">
              <a:extLst>
                <a:ext uri="{63B3BB69-23CF-44E3-9099-C40C66FF867C}">
                  <a14:compatExt spid="_x0000_s108554"/>
                </a:ext>
                <a:ext uri="{FF2B5EF4-FFF2-40B4-BE49-F238E27FC236}">
                  <a16:creationId xmlns:a16="http://schemas.microsoft.com/office/drawing/2014/main" id="{00000000-0008-0000-0D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17</xdr:col>
          <xdr:colOff>180975</xdr:colOff>
          <xdr:row>66</xdr:row>
          <xdr:rowOff>0</xdr:rowOff>
        </xdr:to>
        <xdr:sp macro="" textlink="">
          <xdr:nvSpPr>
            <xdr:cNvPr id="108555" name="チェック2" hidden="1">
              <a:extLst>
                <a:ext uri="{63B3BB69-23CF-44E3-9099-C40C66FF867C}">
                  <a14:compatExt spid="_x0000_s108555"/>
                </a:ext>
                <a:ext uri="{FF2B5EF4-FFF2-40B4-BE49-F238E27FC236}">
                  <a16:creationId xmlns:a16="http://schemas.microsoft.com/office/drawing/2014/main" id="{00000000-0008-0000-0D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27</xdr:col>
          <xdr:colOff>180975</xdr:colOff>
          <xdr:row>66</xdr:row>
          <xdr:rowOff>0</xdr:rowOff>
        </xdr:to>
        <xdr:sp macro="" textlink="">
          <xdr:nvSpPr>
            <xdr:cNvPr id="108556" name="チェック3" hidden="1">
              <a:extLst>
                <a:ext uri="{63B3BB69-23CF-44E3-9099-C40C66FF867C}">
                  <a14:compatExt spid="_x0000_s108556"/>
                </a:ext>
                <a:ext uri="{FF2B5EF4-FFF2-40B4-BE49-F238E27FC236}">
                  <a16:creationId xmlns:a16="http://schemas.microsoft.com/office/drawing/2014/main" id="{00000000-0008-0000-0D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8557" name="チェック4" hidden="1">
              <a:extLst>
                <a:ext uri="{63B3BB69-23CF-44E3-9099-C40C66FF867C}">
                  <a14:compatExt spid="_x0000_s108557"/>
                </a:ext>
                <a:ext uri="{FF2B5EF4-FFF2-40B4-BE49-F238E27FC236}">
                  <a16:creationId xmlns:a16="http://schemas.microsoft.com/office/drawing/2014/main" id="{00000000-0008-0000-0D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17</xdr:col>
          <xdr:colOff>180975</xdr:colOff>
          <xdr:row>67</xdr:row>
          <xdr:rowOff>0</xdr:rowOff>
        </xdr:to>
        <xdr:sp macro="" textlink="">
          <xdr:nvSpPr>
            <xdr:cNvPr id="108558" name="チェック5" hidden="1">
              <a:extLst>
                <a:ext uri="{63B3BB69-23CF-44E3-9099-C40C66FF867C}">
                  <a14:compatExt spid="_x0000_s108558"/>
                </a:ext>
                <a:ext uri="{FF2B5EF4-FFF2-40B4-BE49-F238E27FC236}">
                  <a16:creationId xmlns:a16="http://schemas.microsoft.com/office/drawing/2014/main" id="{00000000-0008-0000-0D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66</xdr:row>
          <xdr:rowOff>0</xdr:rowOff>
        </xdr:from>
        <xdr:to>
          <xdr:col>27</xdr:col>
          <xdr:colOff>180975</xdr:colOff>
          <xdr:row>67</xdr:row>
          <xdr:rowOff>0</xdr:rowOff>
        </xdr:to>
        <xdr:sp macro="" textlink="">
          <xdr:nvSpPr>
            <xdr:cNvPr id="108559" name="チェック6" hidden="1">
              <a:extLst>
                <a:ext uri="{63B3BB69-23CF-44E3-9099-C40C66FF867C}">
                  <a14:compatExt spid="_x0000_s108559"/>
                </a:ext>
                <a:ext uri="{FF2B5EF4-FFF2-40B4-BE49-F238E27FC236}">
                  <a16:creationId xmlns:a16="http://schemas.microsoft.com/office/drawing/2014/main" id="{00000000-0008-0000-0D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78</xdr:row>
          <xdr:rowOff>0</xdr:rowOff>
        </xdr:from>
        <xdr:to>
          <xdr:col>10</xdr:col>
          <xdr:colOff>0</xdr:colOff>
          <xdr:row>79</xdr:row>
          <xdr:rowOff>0</xdr:rowOff>
        </xdr:to>
        <xdr:sp macro="" textlink="">
          <xdr:nvSpPr>
            <xdr:cNvPr id="108560" name="チェック17" hidden="1">
              <a:extLst>
                <a:ext uri="{63B3BB69-23CF-44E3-9099-C40C66FF867C}">
                  <a14:compatExt spid="_x0000_s108560"/>
                </a:ext>
                <a:ext uri="{FF2B5EF4-FFF2-40B4-BE49-F238E27FC236}">
                  <a16:creationId xmlns:a16="http://schemas.microsoft.com/office/drawing/2014/main" id="{00000000-0008-0000-0D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0</xdr:rowOff>
        </xdr:from>
        <xdr:to>
          <xdr:col>15</xdr:col>
          <xdr:colOff>0</xdr:colOff>
          <xdr:row>79</xdr:row>
          <xdr:rowOff>0</xdr:rowOff>
        </xdr:to>
        <xdr:sp macro="" textlink="">
          <xdr:nvSpPr>
            <xdr:cNvPr id="108561" name="チェック18" hidden="1">
              <a:extLst>
                <a:ext uri="{63B3BB69-23CF-44E3-9099-C40C66FF867C}">
                  <a14:compatExt spid="_x0000_s108561"/>
                </a:ext>
                <a:ext uri="{FF2B5EF4-FFF2-40B4-BE49-F238E27FC236}">
                  <a16:creationId xmlns:a16="http://schemas.microsoft.com/office/drawing/2014/main" id="{00000000-0008-0000-0D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0</xdr:colOff>
          <xdr:row>79</xdr:row>
          <xdr:rowOff>0</xdr:rowOff>
        </xdr:to>
        <xdr:sp macro="" textlink="">
          <xdr:nvSpPr>
            <xdr:cNvPr id="108562" name="チェック19" hidden="1">
              <a:extLst>
                <a:ext uri="{63B3BB69-23CF-44E3-9099-C40C66FF867C}">
                  <a14:compatExt spid="_x0000_s108562"/>
                </a:ext>
                <a:ext uri="{FF2B5EF4-FFF2-40B4-BE49-F238E27FC236}">
                  <a16:creationId xmlns:a16="http://schemas.microsoft.com/office/drawing/2014/main" id="{00000000-0008-0000-0D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08563" name="チェック20" hidden="1">
              <a:extLst>
                <a:ext uri="{63B3BB69-23CF-44E3-9099-C40C66FF867C}">
                  <a14:compatExt spid="_x0000_s108563"/>
                </a:ext>
                <a:ext uri="{FF2B5EF4-FFF2-40B4-BE49-F238E27FC236}">
                  <a16:creationId xmlns:a16="http://schemas.microsoft.com/office/drawing/2014/main" id="{00000000-0008-0000-0D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8564" name="チェック68" hidden="1">
              <a:extLst>
                <a:ext uri="{63B3BB69-23CF-44E3-9099-C40C66FF867C}">
                  <a14:compatExt spid="_x0000_s108564"/>
                </a:ext>
                <a:ext uri="{FF2B5EF4-FFF2-40B4-BE49-F238E27FC236}">
                  <a16:creationId xmlns:a16="http://schemas.microsoft.com/office/drawing/2014/main" id="{00000000-0008-0000-0D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118</xdr:row>
          <xdr:rowOff>0</xdr:rowOff>
        </xdr:from>
        <xdr:to>
          <xdr:col>18</xdr:col>
          <xdr:colOff>0</xdr:colOff>
          <xdr:row>119</xdr:row>
          <xdr:rowOff>0</xdr:rowOff>
        </xdr:to>
        <xdr:sp macro="" textlink="">
          <xdr:nvSpPr>
            <xdr:cNvPr id="108565" name="チェック69" hidden="1">
              <a:extLst>
                <a:ext uri="{63B3BB69-23CF-44E3-9099-C40C66FF867C}">
                  <a14:compatExt spid="_x0000_s108565"/>
                </a:ext>
                <a:ext uri="{FF2B5EF4-FFF2-40B4-BE49-F238E27FC236}">
                  <a16:creationId xmlns:a16="http://schemas.microsoft.com/office/drawing/2014/main" id="{00000000-0008-0000-0D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08566" name="チェック70" hidden="1">
              <a:extLst>
                <a:ext uri="{63B3BB69-23CF-44E3-9099-C40C66FF867C}">
                  <a14:compatExt spid="_x0000_s108566"/>
                </a:ext>
                <a:ext uri="{FF2B5EF4-FFF2-40B4-BE49-F238E27FC236}">
                  <a16:creationId xmlns:a16="http://schemas.microsoft.com/office/drawing/2014/main" id="{00000000-0008-0000-0D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08567" name="チェック71" hidden="1">
              <a:extLst>
                <a:ext uri="{63B3BB69-23CF-44E3-9099-C40C66FF867C}">
                  <a14:compatExt spid="_x0000_s108567"/>
                </a:ext>
                <a:ext uri="{FF2B5EF4-FFF2-40B4-BE49-F238E27FC236}">
                  <a16:creationId xmlns:a16="http://schemas.microsoft.com/office/drawing/2014/main" id="{00000000-0008-0000-0D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119</xdr:row>
          <xdr:rowOff>0</xdr:rowOff>
        </xdr:from>
        <xdr:to>
          <xdr:col>20</xdr:col>
          <xdr:colOff>0</xdr:colOff>
          <xdr:row>120</xdr:row>
          <xdr:rowOff>0</xdr:rowOff>
        </xdr:to>
        <xdr:sp macro="" textlink="">
          <xdr:nvSpPr>
            <xdr:cNvPr id="108568" name="チェック72" hidden="1">
              <a:extLst>
                <a:ext uri="{63B3BB69-23CF-44E3-9099-C40C66FF867C}">
                  <a14:compatExt spid="_x0000_s108568"/>
                </a:ext>
                <a:ext uri="{FF2B5EF4-FFF2-40B4-BE49-F238E27FC236}">
                  <a16:creationId xmlns:a16="http://schemas.microsoft.com/office/drawing/2014/main" id="{00000000-0008-0000-0D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68</xdr:row>
          <xdr:rowOff>0</xdr:rowOff>
        </xdr:from>
        <xdr:to>
          <xdr:col>31</xdr:col>
          <xdr:colOff>0</xdr:colOff>
          <xdr:row>69</xdr:row>
          <xdr:rowOff>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D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08570" name="チェック86" hidden="1">
              <a:extLst>
                <a:ext uri="{63B3BB69-23CF-44E3-9099-C40C66FF867C}">
                  <a14:compatExt spid="_x0000_s108570"/>
                </a:ext>
                <a:ext uri="{FF2B5EF4-FFF2-40B4-BE49-F238E27FC236}">
                  <a16:creationId xmlns:a16="http://schemas.microsoft.com/office/drawing/2014/main" id="{00000000-0008-0000-0D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08571" name="チェック87" hidden="1">
              <a:extLst>
                <a:ext uri="{63B3BB69-23CF-44E3-9099-C40C66FF867C}">
                  <a14:compatExt spid="_x0000_s108571"/>
                </a:ext>
                <a:ext uri="{FF2B5EF4-FFF2-40B4-BE49-F238E27FC236}">
                  <a16:creationId xmlns:a16="http://schemas.microsoft.com/office/drawing/2014/main" id="{00000000-0008-0000-0D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180975</xdr:colOff>
          <xdr:row>156</xdr:row>
          <xdr:rowOff>0</xdr:rowOff>
        </xdr:to>
        <xdr:sp macro="" textlink="">
          <xdr:nvSpPr>
            <xdr:cNvPr id="108572" name="チェック88" hidden="1">
              <a:extLst>
                <a:ext uri="{63B3BB69-23CF-44E3-9099-C40C66FF867C}">
                  <a14:compatExt spid="_x0000_s108572"/>
                </a:ext>
                <a:ext uri="{FF2B5EF4-FFF2-40B4-BE49-F238E27FC236}">
                  <a16:creationId xmlns:a16="http://schemas.microsoft.com/office/drawing/2014/main" id="{00000000-0008-0000-0D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155</xdr:row>
          <xdr:rowOff>0</xdr:rowOff>
        </xdr:from>
        <xdr:to>
          <xdr:col>24</xdr:col>
          <xdr:colOff>0</xdr:colOff>
          <xdr:row>156</xdr:row>
          <xdr:rowOff>0</xdr:rowOff>
        </xdr:to>
        <xdr:sp macro="" textlink="">
          <xdr:nvSpPr>
            <xdr:cNvPr id="108573" name="チェック89" hidden="1">
              <a:extLst>
                <a:ext uri="{63B3BB69-23CF-44E3-9099-C40C66FF867C}">
                  <a14:compatExt spid="_x0000_s108573"/>
                </a:ext>
                <a:ext uri="{FF2B5EF4-FFF2-40B4-BE49-F238E27FC236}">
                  <a16:creationId xmlns:a16="http://schemas.microsoft.com/office/drawing/2014/main" id="{00000000-0008-0000-0D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D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D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D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21</xdr:col>
          <xdr:colOff>0</xdr:colOff>
          <xdr:row>69</xdr:row>
          <xdr:rowOff>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D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101</xdr:row>
          <xdr:rowOff>0</xdr:rowOff>
        </xdr:from>
        <xdr:to>
          <xdr:col>19</xdr:col>
          <xdr:colOff>0</xdr:colOff>
          <xdr:row>103</xdr:row>
          <xdr:rowOff>0</xdr:rowOff>
        </xdr:to>
        <xdr:sp macro="" textlink="">
          <xdr:nvSpPr>
            <xdr:cNvPr id="108578" name="チェック34" hidden="1">
              <a:extLst>
                <a:ext uri="{63B3BB69-23CF-44E3-9099-C40C66FF867C}">
                  <a14:compatExt spid="_x0000_s108578"/>
                </a:ext>
                <a:ext uri="{FF2B5EF4-FFF2-40B4-BE49-F238E27FC236}">
                  <a16:creationId xmlns:a16="http://schemas.microsoft.com/office/drawing/2014/main" id="{00000000-0008-0000-0D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0</xdr:rowOff>
        </xdr:from>
        <xdr:to>
          <xdr:col>10</xdr:col>
          <xdr:colOff>0</xdr:colOff>
          <xdr:row>103</xdr:row>
          <xdr:rowOff>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D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101</xdr:row>
          <xdr:rowOff>0</xdr:rowOff>
        </xdr:from>
        <xdr:to>
          <xdr:col>28</xdr:col>
          <xdr:colOff>0</xdr:colOff>
          <xdr:row>103</xdr:row>
          <xdr:rowOff>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D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180975</xdr:colOff>
          <xdr:row>159</xdr:row>
          <xdr:rowOff>0</xdr:rowOff>
        </xdr:to>
        <xdr:sp macro="" textlink="">
          <xdr:nvSpPr>
            <xdr:cNvPr id="108581" name="チェック90" hidden="1">
              <a:extLst>
                <a:ext uri="{63B3BB69-23CF-44E3-9099-C40C66FF867C}">
                  <a14:compatExt spid="_x0000_s108581"/>
                </a:ext>
                <a:ext uri="{FF2B5EF4-FFF2-40B4-BE49-F238E27FC236}">
                  <a16:creationId xmlns:a16="http://schemas.microsoft.com/office/drawing/2014/main" id="{00000000-0008-0000-0D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158</xdr:row>
          <xdr:rowOff>0</xdr:rowOff>
        </xdr:from>
        <xdr:to>
          <xdr:col>17</xdr:col>
          <xdr:colOff>0</xdr:colOff>
          <xdr:row>159</xdr:row>
          <xdr:rowOff>0</xdr:rowOff>
        </xdr:to>
        <xdr:sp macro="" textlink="">
          <xdr:nvSpPr>
            <xdr:cNvPr id="108582" name="チェック91" hidden="1">
              <a:extLst>
                <a:ext uri="{63B3BB69-23CF-44E3-9099-C40C66FF867C}">
                  <a14:compatExt spid="_x0000_s108582"/>
                </a:ext>
                <a:ext uri="{FF2B5EF4-FFF2-40B4-BE49-F238E27FC236}">
                  <a16:creationId xmlns:a16="http://schemas.microsoft.com/office/drawing/2014/main" id="{00000000-0008-0000-0D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158</xdr:row>
          <xdr:rowOff>0</xdr:rowOff>
        </xdr:from>
        <xdr:to>
          <xdr:col>22</xdr:col>
          <xdr:colOff>0</xdr:colOff>
          <xdr:row>159</xdr:row>
          <xdr:rowOff>0</xdr:rowOff>
        </xdr:to>
        <xdr:sp macro="" textlink="">
          <xdr:nvSpPr>
            <xdr:cNvPr id="108583" name="チェック92" hidden="1">
              <a:extLst>
                <a:ext uri="{63B3BB69-23CF-44E3-9099-C40C66FF867C}">
                  <a14:compatExt spid="_x0000_s108583"/>
                </a:ext>
                <a:ext uri="{FF2B5EF4-FFF2-40B4-BE49-F238E27FC236}">
                  <a16:creationId xmlns:a16="http://schemas.microsoft.com/office/drawing/2014/main" id="{00000000-0008-0000-0D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08584" name="チェック12" hidden="1">
              <a:extLst>
                <a:ext uri="{63B3BB69-23CF-44E3-9099-C40C66FF867C}">
                  <a14:compatExt spid="_x0000_s108584"/>
                </a:ext>
                <a:ext uri="{FF2B5EF4-FFF2-40B4-BE49-F238E27FC236}">
                  <a16:creationId xmlns:a16="http://schemas.microsoft.com/office/drawing/2014/main" id="{00000000-0008-0000-0D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08585" name="チェック13" hidden="1">
              <a:extLst>
                <a:ext uri="{63B3BB69-23CF-44E3-9099-C40C66FF867C}">
                  <a14:compatExt spid="_x0000_s108585"/>
                </a:ext>
                <a:ext uri="{FF2B5EF4-FFF2-40B4-BE49-F238E27FC236}">
                  <a16:creationId xmlns:a16="http://schemas.microsoft.com/office/drawing/2014/main" id="{00000000-0008-0000-0D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08586" name="チェック14" hidden="1">
              <a:extLst>
                <a:ext uri="{63B3BB69-23CF-44E3-9099-C40C66FF867C}">
                  <a14:compatExt spid="_x0000_s108586"/>
                </a:ext>
                <a:ext uri="{FF2B5EF4-FFF2-40B4-BE49-F238E27FC236}">
                  <a16:creationId xmlns:a16="http://schemas.microsoft.com/office/drawing/2014/main" id="{00000000-0008-0000-0D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108587" name="チェック15" hidden="1">
              <a:extLst>
                <a:ext uri="{63B3BB69-23CF-44E3-9099-C40C66FF867C}">
                  <a14:compatExt spid="_x0000_s108587"/>
                </a:ext>
                <a:ext uri="{FF2B5EF4-FFF2-40B4-BE49-F238E27FC236}">
                  <a16:creationId xmlns:a16="http://schemas.microsoft.com/office/drawing/2014/main" id="{00000000-0008-0000-0D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75</xdr:row>
          <xdr:rowOff>0</xdr:rowOff>
        </xdr:from>
        <xdr:to>
          <xdr:col>10</xdr:col>
          <xdr:colOff>0</xdr:colOff>
          <xdr:row>76</xdr:row>
          <xdr:rowOff>0</xdr:rowOff>
        </xdr:to>
        <xdr:sp macro="" textlink="">
          <xdr:nvSpPr>
            <xdr:cNvPr id="108588" name="チェック16" hidden="1">
              <a:extLst>
                <a:ext uri="{63B3BB69-23CF-44E3-9099-C40C66FF867C}">
                  <a14:compatExt spid="_x0000_s108588"/>
                </a:ext>
                <a:ext uri="{FF2B5EF4-FFF2-40B4-BE49-F238E27FC236}">
                  <a16:creationId xmlns:a16="http://schemas.microsoft.com/office/drawing/2014/main" id="{00000000-0008-0000-0D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87</xdr:row>
          <xdr:rowOff>0</xdr:rowOff>
        </xdr:from>
        <xdr:to>
          <xdr:col>19</xdr:col>
          <xdr:colOff>0</xdr:colOff>
          <xdr:row>88</xdr:row>
          <xdr:rowOff>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D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28</xdr:col>
          <xdr:colOff>0</xdr:colOff>
          <xdr:row>88</xdr:row>
          <xdr:rowOff>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D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123</xdr:row>
          <xdr:rowOff>0</xdr:rowOff>
        </xdr:from>
        <xdr:to>
          <xdr:col>10</xdr:col>
          <xdr:colOff>0</xdr:colOff>
          <xdr:row>124</xdr:row>
          <xdr:rowOff>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0D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123</xdr:row>
          <xdr:rowOff>0</xdr:rowOff>
        </xdr:from>
        <xdr:to>
          <xdr:col>17</xdr:col>
          <xdr:colOff>0</xdr:colOff>
          <xdr:row>124</xdr:row>
          <xdr:rowOff>0</xdr:rowOff>
        </xdr:to>
        <xdr:sp macro="" textlink="">
          <xdr:nvSpPr>
            <xdr:cNvPr id="108592" name="チェック83" hidden="1">
              <a:extLst>
                <a:ext uri="{63B3BB69-23CF-44E3-9099-C40C66FF867C}">
                  <a14:compatExt spid="_x0000_s108592"/>
                </a:ext>
                <a:ext uri="{FF2B5EF4-FFF2-40B4-BE49-F238E27FC236}">
                  <a16:creationId xmlns:a16="http://schemas.microsoft.com/office/drawing/2014/main" id="{00000000-0008-0000-0D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123</xdr:row>
          <xdr:rowOff>0</xdr:rowOff>
        </xdr:from>
        <xdr:to>
          <xdr:col>24</xdr:col>
          <xdr:colOff>0</xdr:colOff>
          <xdr:row>124</xdr:row>
          <xdr:rowOff>0</xdr:rowOff>
        </xdr:to>
        <xdr:sp macro="" textlink="">
          <xdr:nvSpPr>
            <xdr:cNvPr id="108593" name="チェック84" hidden="1">
              <a:extLst>
                <a:ext uri="{63B3BB69-23CF-44E3-9099-C40C66FF867C}">
                  <a14:compatExt spid="_x0000_s108593"/>
                </a:ext>
                <a:ext uri="{FF2B5EF4-FFF2-40B4-BE49-F238E27FC236}">
                  <a16:creationId xmlns:a16="http://schemas.microsoft.com/office/drawing/2014/main" id="{00000000-0008-0000-0D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123</xdr:row>
          <xdr:rowOff>0</xdr:rowOff>
        </xdr:from>
        <xdr:to>
          <xdr:col>31</xdr:col>
          <xdr:colOff>0</xdr:colOff>
          <xdr:row>124</xdr:row>
          <xdr:rowOff>0</xdr:rowOff>
        </xdr:to>
        <xdr:sp macro="" textlink="">
          <xdr:nvSpPr>
            <xdr:cNvPr id="108594" name="チェック85" hidden="1">
              <a:extLst>
                <a:ext uri="{63B3BB69-23CF-44E3-9099-C40C66FF867C}">
                  <a14:compatExt spid="_x0000_s108594"/>
                </a:ext>
                <a:ext uri="{FF2B5EF4-FFF2-40B4-BE49-F238E27FC236}">
                  <a16:creationId xmlns:a16="http://schemas.microsoft.com/office/drawing/2014/main" id="{00000000-0008-0000-0D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08595" name="チェック73" hidden="1">
              <a:extLst>
                <a:ext uri="{63B3BB69-23CF-44E3-9099-C40C66FF867C}">
                  <a14:compatExt spid="_x0000_s108595"/>
                </a:ext>
                <a:ext uri="{FF2B5EF4-FFF2-40B4-BE49-F238E27FC236}">
                  <a16:creationId xmlns:a16="http://schemas.microsoft.com/office/drawing/2014/main" id="{00000000-0008-0000-0D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08596" name="チェック74" hidden="1">
              <a:extLst>
                <a:ext uri="{63B3BB69-23CF-44E3-9099-C40C66FF867C}">
                  <a14:compatExt spid="_x0000_s108596"/>
                </a:ext>
                <a:ext uri="{FF2B5EF4-FFF2-40B4-BE49-F238E27FC236}">
                  <a16:creationId xmlns:a16="http://schemas.microsoft.com/office/drawing/2014/main" id="{00000000-0008-0000-0D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08597" name="チェック75" hidden="1">
              <a:extLst>
                <a:ext uri="{63B3BB69-23CF-44E3-9099-C40C66FF867C}">
                  <a14:compatExt spid="_x0000_s108597"/>
                </a:ext>
                <a:ext uri="{FF2B5EF4-FFF2-40B4-BE49-F238E27FC236}">
                  <a16:creationId xmlns:a16="http://schemas.microsoft.com/office/drawing/2014/main" id="{00000000-0008-0000-0D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08598" name="チェック76" hidden="1">
              <a:extLst>
                <a:ext uri="{63B3BB69-23CF-44E3-9099-C40C66FF867C}">
                  <a14:compatExt spid="_x0000_s108598"/>
                </a:ext>
                <a:ext uri="{FF2B5EF4-FFF2-40B4-BE49-F238E27FC236}">
                  <a16:creationId xmlns:a16="http://schemas.microsoft.com/office/drawing/2014/main" id="{00000000-0008-0000-0D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08599" name="チェック77" hidden="1">
              <a:extLst>
                <a:ext uri="{63B3BB69-23CF-44E3-9099-C40C66FF867C}">
                  <a14:compatExt spid="_x0000_s108599"/>
                </a:ext>
                <a:ext uri="{FF2B5EF4-FFF2-40B4-BE49-F238E27FC236}">
                  <a16:creationId xmlns:a16="http://schemas.microsoft.com/office/drawing/2014/main" id="{00000000-0008-0000-0D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08600" name="チェック78" hidden="1">
              <a:extLst>
                <a:ext uri="{63B3BB69-23CF-44E3-9099-C40C66FF867C}">
                  <a14:compatExt spid="_x0000_s108600"/>
                </a:ext>
                <a:ext uri="{FF2B5EF4-FFF2-40B4-BE49-F238E27FC236}">
                  <a16:creationId xmlns:a16="http://schemas.microsoft.com/office/drawing/2014/main" id="{00000000-0008-0000-0D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08601" name="チェック79" hidden="1">
              <a:extLst>
                <a:ext uri="{63B3BB69-23CF-44E3-9099-C40C66FF867C}">
                  <a14:compatExt spid="_x0000_s108601"/>
                </a:ext>
                <a:ext uri="{FF2B5EF4-FFF2-40B4-BE49-F238E27FC236}">
                  <a16:creationId xmlns:a16="http://schemas.microsoft.com/office/drawing/2014/main" id="{00000000-0008-0000-0D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16</xdr:col>
          <xdr:colOff>180975</xdr:colOff>
          <xdr:row>123</xdr:row>
          <xdr:rowOff>0</xdr:rowOff>
        </xdr:to>
        <xdr:sp macro="" textlink="">
          <xdr:nvSpPr>
            <xdr:cNvPr id="108602" name="チェック80" hidden="1">
              <a:extLst>
                <a:ext uri="{63B3BB69-23CF-44E3-9099-C40C66FF867C}">
                  <a14:compatExt spid="_x0000_s108602"/>
                </a:ext>
                <a:ext uri="{FF2B5EF4-FFF2-40B4-BE49-F238E27FC236}">
                  <a16:creationId xmlns:a16="http://schemas.microsoft.com/office/drawing/2014/main" id="{00000000-0008-0000-0D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122</xdr:row>
          <xdr:rowOff>0</xdr:rowOff>
        </xdr:from>
        <xdr:to>
          <xdr:col>24</xdr:col>
          <xdr:colOff>0</xdr:colOff>
          <xdr:row>123</xdr:row>
          <xdr:rowOff>0</xdr:rowOff>
        </xdr:to>
        <xdr:sp macro="" textlink="">
          <xdr:nvSpPr>
            <xdr:cNvPr id="108603" name="チェック81" hidden="1">
              <a:extLst>
                <a:ext uri="{63B3BB69-23CF-44E3-9099-C40C66FF867C}">
                  <a14:compatExt spid="_x0000_s108603"/>
                </a:ext>
                <a:ext uri="{FF2B5EF4-FFF2-40B4-BE49-F238E27FC236}">
                  <a16:creationId xmlns:a16="http://schemas.microsoft.com/office/drawing/2014/main" id="{00000000-0008-0000-0D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87</xdr:row>
          <xdr:rowOff>0</xdr:rowOff>
        </xdr:from>
        <xdr:to>
          <xdr:col>10</xdr:col>
          <xdr:colOff>0</xdr:colOff>
          <xdr:row>88</xdr:row>
          <xdr:rowOff>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0D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0D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130</xdr:row>
          <xdr:rowOff>0</xdr:rowOff>
        </xdr:from>
        <xdr:to>
          <xdr:col>18</xdr:col>
          <xdr:colOff>0</xdr:colOff>
          <xdr:row>131</xdr:row>
          <xdr:rowOff>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0D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0D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0D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131</xdr:row>
          <xdr:rowOff>0</xdr:rowOff>
        </xdr:from>
        <xdr:to>
          <xdr:col>20</xdr:col>
          <xdr:colOff>0</xdr:colOff>
          <xdr:row>132</xdr:row>
          <xdr:rowOff>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0D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0D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132</xdr:row>
          <xdr:rowOff>0</xdr:rowOff>
        </xdr:from>
        <xdr:to>
          <xdr:col>16</xdr:col>
          <xdr:colOff>180975</xdr:colOff>
          <xdr:row>133</xdr:row>
          <xdr:rowOff>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0D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0D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0D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16</xdr:col>
          <xdr:colOff>180975</xdr:colOff>
          <xdr:row>134</xdr:row>
          <xdr:rowOff>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0D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0D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0D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16</xdr:col>
          <xdr:colOff>180975</xdr:colOff>
          <xdr:row>135</xdr:row>
          <xdr:rowOff>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0D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134</xdr:row>
          <xdr:rowOff>0</xdr:rowOff>
        </xdr:from>
        <xdr:to>
          <xdr:col>24</xdr:col>
          <xdr:colOff>0</xdr:colOff>
          <xdr:row>135</xdr:row>
          <xdr:rowOff>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0D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10</xdr:col>
          <xdr:colOff>0</xdr:colOff>
          <xdr:row>136</xdr:row>
          <xdr:rowOff>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0D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135</xdr:row>
          <xdr:rowOff>0</xdr:rowOff>
        </xdr:from>
        <xdr:to>
          <xdr:col>17</xdr:col>
          <xdr:colOff>0</xdr:colOff>
          <xdr:row>136</xdr:row>
          <xdr:rowOff>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0D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135</xdr:row>
          <xdr:rowOff>0</xdr:rowOff>
        </xdr:from>
        <xdr:to>
          <xdr:col>24</xdr:col>
          <xdr:colOff>0</xdr:colOff>
          <xdr:row>136</xdr:row>
          <xdr:rowOff>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0D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135</xdr:row>
          <xdr:rowOff>0</xdr:rowOff>
        </xdr:from>
        <xdr:to>
          <xdr:col>31</xdr:col>
          <xdr:colOff>0</xdr:colOff>
          <xdr:row>136</xdr:row>
          <xdr:rowOff>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0D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0D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142</xdr:row>
          <xdr:rowOff>0</xdr:rowOff>
        </xdr:from>
        <xdr:to>
          <xdr:col>18</xdr:col>
          <xdr:colOff>0</xdr:colOff>
          <xdr:row>143</xdr:row>
          <xdr:rowOff>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0D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0D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0D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143</xdr:row>
          <xdr:rowOff>0</xdr:rowOff>
        </xdr:from>
        <xdr:to>
          <xdr:col>20</xdr:col>
          <xdr:colOff>0</xdr:colOff>
          <xdr:row>144</xdr:row>
          <xdr:rowOff>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0D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0D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0D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0D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0D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0D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0D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0D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16</xdr:col>
          <xdr:colOff>180975</xdr:colOff>
          <xdr:row>147</xdr:row>
          <xdr:rowOff>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0D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146</xdr:row>
          <xdr:rowOff>0</xdr:rowOff>
        </xdr:from>
        <xdr:to>
          <xdr:col>24</xdr:col>
          <xdr:colOff>0</xdr:colOff>
          <xdr:row>147</xdr:row>
          <xdr:rowOff>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0D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147</xdr:row>
          <xdr:rowOff>0</xdr:rowOff>
        </xdr:from>
        <xdr:to>
          <xdr:col>10</xdr:col>
          <xdr:colOff>0</xdr:colOff>
          <xdr:row>148</xdr:row>
          <xdr:rowOff>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0D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147</xdr:row>
          <xdr:rowOff>0</xdr:rowOff>
        </xdr:from>
        <xdr:to>
          <xdr:col>17</xdr:col>
          <xdr:colOff>0</xdr:colOff>
          <xdr:row>148</xdr:row>
          <xdr:rowOff>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0D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147</xdr:row>
          <xdr:rowOff>0</xdr:rowOff>
        </xdr:from>
        <xdr:to>
          <xdr:col>24</xdr:col>
          <xdr:colOff>0</xdr:colOff>
          <xdr:row>148</xdr:row>
          <xdr:rowOff>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0D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147</xdr:row>
          <xdr:rowOff>0</xdr:rowOff>
        </xdr:from>
        <xdr:to>
          <xdr:col>31</xdr:col>
          <xdr:colOff>0</xdr:colOff>
          <xdr:row>148</xdr:row>
          <xdr:rowOff>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0D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116</xdr:row>
          <xdr:rowOff>228600</xdr:rowOff>
        </xdr:from>
        <xdr:to>
          <xdr:col>10</xdr:col>
          <xdr:colOff>0</xdr:colOff>
          <xdr:row>118</xdr:row>
          <xdr:rowOff>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0D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116</xdr:row>
          <xdr:rowOff>228600</xdr:rowOff>
        </xdr:from>
        <xdr:to>
          <xdr:col>15</xdr:col>
          <xdr:colOff>180975</xdr:colOff>
          <xdr:row>118</xdr:row>
          <xdr:rowOff>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0D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128</xdr:row>
          <xdr:rowOff>228600</xdr:rowOff>
        </xdr:from>
        <xdr:to>
          <xdr:col>10</xdr:col>
          <xdr:colOff>0</xdr:colOff>
          <xdr:row>130</xdr:row>
          <xdr:rowOff>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0D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128</xdr:row>
          <xdr:rowOff>228600</xdr:rowOff>
        </xdr:from>
        <xdr:to>
          <xdr:col>15</xdr:col>
          <xdr:colOff>180975</xdr:colOff>
          <xdr:row>130</xdr:row>
          <xdr:rowOff>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0D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140</xdr:row>
          <xdr:rowOff>228600</xdr:rowOff>
        </xdr:from>
        <xdr:to>
          <xdr:col>10</xdr:col>
          <xdr:colOff>0</xdr:colOff>
          <xdr:row>142</xdr:row>
          <xdr:rowOff>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0D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140</xdr:row>
          <xdr:rowOff>228600</xdr:rowOff>
        </xdr:from>
        <xdr:to>
          <xdr:col>15</xdr:col>
          <xdr:colOff>180975</xdr:colOff>
          <xdr:row>142</xdr:row>
          <xdr:rowOff>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0D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80.xml"/><Relationship Id="rId21" Type="http://schemas.openxmlformats.org/officeDocument/2006/relationships/ctrlProp" Target="../ctrlProps/ctrlProp475.xml"/><Relationship Id="rId42" Type="http://schemas.openxmlformats.org/officeDocument/2006/relationships/ctrlProp" Target="../ctrlProps/ctrlProp496.xml"/><Relationship Id="rId47" Type="http://schemas.openxmlformats.org/officeDocument/2006/relationships/ctrlProp" Target="../ctrlProps/ctrlProp501.xml"/><Relationship Id="rId63" Type="http://schemas.openxmlformats.org/officeDocument/2006/relationships/ctrlProp" Target="../ctrlProps/ctrlProp517.xml"/><Relationship Id="rId68" Type="http://schemas.openxmlformats.org/officeDocument/2006/relationships/ctrlProp" Target="../ctrlProps/ctrlProp522.xml"/><Relationship Id="rId84" Type="http://schemas.openxmlformats.org/officeDocument/2006/relationships/ctrlProp" Target="../ctrlProps/ctrlProp538.xml"/><Relationship Id="rId89" Type="http://schemas.openxmlformats.org/officeDocument/2006/relationships/ctrlProp" Target="../ctrlProps/ctrlProp543.xml"/><Relationship Id="rId16" Type="http://schemas.openxmlformats.org/officeDocument/2006/relationships/ctrlProp" Target="../ctrlProps/ctrlProp470.xml"/><Relationship Id="rId11" Type="http://schemas.openxmlformats.org/officeDocument/2006/relationships/ctrlProp" Target="../ctrlProps/ctrlProp465.xml"/><Relationship Id="rId32" Type="http://schemas.openxmlformats.org/officeDocument/2006/relationships/ctrlProp" Target="../ctrlProps/ctrlProp486.xml"/><Relationship Id="rId37" Type="http://schemas.openxmlformats.org/officeDocument/2006/relationships/ctrlProp" Target="../ctrlProps/ctrlProp491.xml"/><Relationship Id="rId53" Type="http://schemas.openxmlformats.org/officeDocument/2006/relationships/ctrlProp" Target="../ctrlProps/ctrlProp507.xml"/><Relationship Id="rId58" Type="http://schemas.openxmlformats.org/officeDocument/2006/relationships/ctrlProp" Target="../ctrlProps/ctrlProp512.xml"/><Relationship Id="rId74" Type="http://schemas.openxmlformats.org/officeDocument/2006/relationships/ctrlProp" Target="../ctrlProps/ctrlProp528.xml"/><Relationship Id="rId79" Type="http://schemas.openxmlformats.org/officeDocument/2006/relationships/ctrlProp" Target="../ctrlProps/ctrlProp533.xml"/><Relationship Id="rId5" Type="http://schemas.openxmlformats.org/officeDocument/2006/relationships/ctrlProp" Target="../ctrlProps/ctrlProp459.xml"/><Relationship Id="rId90" Type="http://schemas.openxmlformats.org/officeDocument/2006/relationships/ctrlProp" Target="../ctrlProps/ctrlProp544.xml"/><Relationship Id="rId95" Type="http://schemas.openxmlformats.org/officeDocument/2006/relationships/ctrlProp" Target="../ctrlProps/ctrlProp549.xml"/><Relationship Id="rId22" Type="http://schemas.openxmlformats.org/officeDocument/2006/relationships/ctrlProp" Target="../ctrlProps/ctrlProp476.xml"/><Relationship Id="rId27" Type="http://schemas.openxmlformats.org/officeDocument/2006/relationships/ctrlProp" Target="../ctrlProps/ctrlProp481.xml"/><Relationship Id="rId43" Type="http://schemas.openxmlformats.org/officeDocument/2006/relationships/ctrlProp" Target="../ctrlProps/ctrlProp497.xml"/><Relationship Id="rId48" Type="http://schemas.openxmlformats.org/officeDocument/2006/relationships/ctrlProp" Target="../ctrlProps/ctrlProp502.xml"/><Relationship Id="rId64" Type="http://schemas.openxmlformats.org/officeDocument/2006/relationships/ctrlProp" Target="../ctrlProps/ctrlProp518.xml"/><Relationship Id="rId69" Type="http://schemas.openxmlformats.org/officeDocument/2006/relationships/ctrlProp" Target="../ctrlProps/ctrlProp523.xml"/><Relationship Id="rId80" Type="http://schemas.openxmlformats.org/officeDocument/2006/relationships/ctrlProp" Target="../ctrlProps/ctrlProp534.xml"/><Relationship Id="rId85" Type="http://schemas.openxmlformats.org/officeDocument/2006/relationships/ctrlProp" Target="../ctrlProps/ctrlProp539.xml"/><Relationship Id="rId3" Type="http://schemas.openxmlformats.org/officeDocument/2006/relationships/vmlDrawing" Target="../drawings/vmlDrawing6.vml"/><Relationship Id="rId12" Type="http://schemas.openxmlformats.org/officeDocument/2006/relationships/ctrlProp" Target="../ctrlProps/ctrlProp466.xml"/><Relationship Id="rId17" Type="http://schemas.openxmlformats.org/officeDocument/2006/relationships/ctrlProp" Target="../ctrlProps/ctrlProp471.xml"/><Relationship Id="rId25" Type="http://schemas.openxmlformats.org/officeDocument/2006/relationships/ctrlProp" Target="../ctrlProps/ctrlProp479.xml"/><Relationship Id="rId33" Type="http://schemas.openxmlformats.org/officeDocument/2006/relationships/ctrlProp" Target="../ctrlProps/ctrlProp487.xml"/><Relationship Id="rId38" Type="http://schemas.openxmlformats.org/officeDocument/2006/relationships/ctrlProp" Target="../ctrlProps/ctrlProp492.xml"/><Relationship Id="rId46" Type="http://schemas.openxmlformats.org/officeDocument/2006/relationships/ctrlProp" Target="../ctrlProps/ctrlProp500.xml"/><Relationship Id="rId59" Type="http://schemas.openxmlformats.org/officeDocument/2006/relationships/ctrlProp" Target="../ctrlProps/ctrlProp513.xml"/><Relationship Id="rId67" Type="http://schemas.openxmlformats.org/officeDocument/2006/relationships/ctrlProp" Target="../ctrlProps/ctrlProp521.xml"/><Relationship Id="rId20" Type="http://schemas.openxmlformats.org/officeDocument/2006/relationships/ctrlProp" Target="../ctrlProps/ctrlProp474.xml"/><Relationship Id="rId41" Type="http://schemas.openxmlformats.org/officeDocument/2006/relationships/ctrlProp" Target="../ctrlProps/ctrlProp495.xml"/><Relationship Id="rId54" Type="http://schemas.openxmlformats.org/officeDocument/2006/relationships/ctrlProp" Target="../ctrlProps/ctrlProp508.xml"/><Relationship Id="rId62" Type="http://schemas.openxmlformats.org/officeDocument/2006/relationships/ctrlProp" Target="../ctrlProps/ctrlProp516.xml"/><Relationship Id="rId70" Type="http://schemas.openxmlformats.org/officeDocument/2006/relationships/ctrlProp" Target="../ctrlProps/ctrlProp524.xml"/><Relationship Id="rId75" Type="http://schemas.openxmlformats.org/officeDocument/2006/relationships/ctrlProp" Target="../ctrlProps/ctrlProp529.xml"/><Relationship Id="rId83" Type="http://schemas.openxmlformats.org/officeDocument/2006/relationships/ctrlProp" Target="../ctrlProps/ctrlProp537.xml"/><Relationship Id="rId88" Type="http://schemas.openxmlformats.org/officeDocument/2006/relationships/ctrlProp" Target="../ctrlProps/ctrlProp542.xml"/><Relationship Id="rId91" Type="http://schemas.openxmlformats.org/officeDocument/2006/relationships/ctrlProp" Target="../ctrlProps/ctrlProp545.xml"/><Relationship Id="rId96" Type="http://schemas.openxmlformats.org/officeDocument/2006/relationships/ctrlProp" Target="../ctrlProps/ctrlProp550.xml"/><Relationship Id="rId1" Type="http://schemas.openxmlformats.org/officeDocument/2006/relationships/printerSettings" Target="../printerSettings/printerSettings14.bin"/><Relationship Id="rId6" Type="http://schemas.openxmlformats.org/officeDocument/2006/relationships/ctrlProp" Target="../ctrlProps/ctrlProp460.xml"/><Relationship Id="rId15" Type="http://schemas.openxmlformats.org/officeDocument/2006/relationships/ctrlProp" Target="../ctrlProps/ctrlProp469.xml"/><Relationship Id="rId23" Type="http://schemas.openxmlformats.org/officeDocument/2006/relationships/ctrlProp" Target="../ctrlProps/ctrlProp477.xml"/><Relationship Id="rId28" Type="http://schemas.openxmlformats.org/officeDocument/2006/relationships/ctrlProp" Target="../ctrlProps/ctrlProp482.xml"/><Relationship Id="rId36" Type="http://schemas.openxmlformats.org/officeDocument/2006/relationships/ctrlProp" Target="../ctrlProps/ctrlProp490.xml"/><Relationship Id="rId49" Type="http://schemas.openxmlformats.org/officeDocument/2006/relationships/ctrlProp" Target="../ctrlProps/ctrlProp503.xml"/><Relationship Id="rId57" Type="http://schemas.openxmlformats.org/officeDocument/2006/relationships/ctrlProp" Target="../ctrlProps/ctrlProp511.xml"/><Relationship Id="rId10" Type="http://schemas.openxmlformats.org/officeDocument/2006/relationships/ctrlProp" Target="../ctrlProps/ctrlProp464.xml"/><Relationship Id="rId31" Type="http://schemas.openxmlformats.org/officeDocument/2006/relationships/ctrlProp" Target="../ctrlProps/ctrlProp485.xml"/><Relationship Id="rId44" Type="http://schemas.openxmlformats.org/officeDocument/2006/relationships/ctrlProp" Target="../ctrlProps/ctrlProp498.xml"/><Relationship Id="rId52" Type="http://schemas.openxmlformats.org/officeDocument/2006/relationships/ctrlProp" Target="../ctrlProps/ctrlProp506.xml"/><Relationship Id="rId60" Type="http://schemas.openxmlformats.org/officeDocument/2006/relationships/ctrlProp" Target="../ctrlProps/ctrlProp514.xml"/><Relationship Id="rId65" Type="http://schemas.openxmlformats.org/officeDocument/2006/relationships/ctrlProp" Target="../ctrlProps/ctrlProp519.xml"/><Relationship Id="rId73" Type="http://schemas.openxmlformats.org/officeDocument/2006/relationships/ctrlProp" Target="../ctrlProps/ctrlProp527.xml"/><Relationship Id="rId78" Type="http://schemas.openxmlformats.org/officeDocument/2006/relationships/ctrlProp" Target="../ctrlProps/ctrlProp532.xml"/><Relationship Id="rId81" Type="http://schemas.openxmlformats.org/officeDocument/2006/relationships/ctrlProp" Target="../ctrlProps/ctrlProp535.xml"/><Relationship Id="rId86" Type="http://schemas.openxmlformats.org/officeDocument/2006/relationships/ctrlProp" Target="../ctrlProps/ctrlProp540.xml"/><Relationship Id="rId94" Type="http://schemas.openxmlformats.org/officeDocument/2006/relationships/ctrlProp" Target="../ctrlProps/ctrlProp548.xml"/><Relationship Id="rId4" Type="http://schemas.openxmlformats.org/officeDocument/2006/relationships/ctrlProp" Target="../ctrlProps/ctrlProp458.xml"/><Relationship Id="rId9" Type="http://schemas.openxmlformats.org/officeDocument/2006/relationships/ctrlProp" Target="../ctrlProps/ctrlProp463.xml"/><Relationship Id="rId13" Type="http://schemas.openxmlformats.org/officeDocument/2006/relationships/ctrlProp" Target="../ctrlProps/ctrlProp467.xml"/><Relationship Id="rId18" Type="http://schemas.openxmlformats.org/officeDocument/2006/relationships/ctrlProp" Target="../ctrlProps/ctrlProp472.xml"/><Relationship Id="rId39" Type="http://schemas.openxmlformats.org/officeDocument/2006/relationships/ctrlProp" Target="../ctrlProps/ctrlProp493.xml"/><Relationship Id="rId34" Type="http://schemas.openxmlformats.org/officeDocument/2006/relationships/ctrlProp" Target="../ctrlProps/ctrlProp488.xml"/><Relationship Id="rId50" Type="http://schemas.openxmlformats.org/officeDocument/2006/relationships/ctrlProp" Target="../ctrlProps/ctrlProp504.xml"/><Relationship Id="rId55" Type="http://schemas.openxmlformats.org/officeDocument/2006/relationships/ctrlProp" Target="../ctrlProps/ctrlProp509.xml"/><Relationship Id="rId76" Type="http://schemas.openxmlformats.org/officeDocument/2006/relationships/ctrlProp" Target="../ctrlProps/ctrlProp530.xml"/><Relationship Id="rId97" Type="http://schemas.openxmlformats.org/officeDocument/2006/relationships/comments" Target="../comments1.xml"/><Relationship Id="rId7" Type="http://schemas.openxmlformats.org/officeDocument/2006/relationships/ctrlProp" Target="../ctrlProps/ctrlProp461.xml"/><Relationship Id="rId71" Type="http://schemas.openxmlformats.org/officeDocument/2006/relationships/ctrlProp" Target="../ctrlProps/ctrlProp525.xml"/><Relationship Id="rId92" Type="http://schemas.openxmlformats.org/officeDocument/2006/relationships/ctrlProp" Target="../ctrlProps/ctrlProp546.xml"/><Relationship Id="rId2" Type="http://schemas.openxmlformats.org/officeDocument/2006/relationships/drawing" Target="../drawings/drawing9.xml"/><Relationship Id="rId29" Type="http://schemas.openxmlformats.org/officeDocument/2006/relationships/ctrlProp" Target="../ctrlProps/ctrlProp483.xml"/><Relationship Id="rId24" Type="http://schemas.openxmlformats.org/officeDocument/2006/relationships/ctrlProp" Target="../ctrlProps/ctrlProp478.xml"/><Relationship Id="rId40" Type="http://schemas.openxmlformats.org/officeDocument/2006/relationships/ctrlProp" Target="../ctrlProps/ctrlProp494.xml"/><Relationship Id="rId45" Type="http://schemas.openxmlformats.org/officeDocument/2006/relationships/ctrlProp" Target="../ctrlProps/ctrlProp499.xml"/><Relationship Id="rId66" Type="http://schemas.openxmlformats.org/officeDocument/2006/relationships/ctrlProp" Target="../ctrlProps/ctrlProp520.xml"/><Relationship Id="rId87" Type="http://schemas.openxmlformats.org/officeDocument/2006/relationships/ctrlProp" Target="../ctrlProps/ctrlProp541.xml"/><Relationship Id="rId61" Type="http://schemas.openxmlformats.org/officeDocument/2006/relationships/ctrlProp" Target="../ctrlProps/ctrlProp515.xml"/><Relationship Id="rId82" Type="http://schemas.openxmlformats.org/officeDocument/2006/relationships/ctrlProp" Target="../ctrlProps/ctrlProp536.xml"/><Relationship Id="rId19" Type="http://schemas.openxmlformats.org/officeDocument/2006/relationships/ctrlProp" Target="../ctrlProps/ctrlProp473.xml"/><Relationship Id="rId14" Type="http://schemas.openxmlformats.org/officeDocument/2006/relationships/ctrlProp" Target="../ctrlProps/ctrlProp468.xml"/><Relationship Id="rId30" Type="http://schemas.openxmlformats.org/officeDocument/2006/relationships/ctrlProp" Target="../ctrlProps/ctrlProp484.xml"/><Relationship Id="rId35" Type="http://schemas.openxmlformats.org/officeDocument/2006/relationships/ctrlProp" Target="../ctrlProps/ctrlProp489.xml"/><Relationship Id="rId56" Type="http://schemas.openxmlformats.org/officeDocument/2006/relationships/ctrlProp" Target="../ctrlProps/ctrlProp510.xml"/><Relationship Id="rId77" Type="http://schemas.openxmlformats.org/officeDocument/2006/relationships/ctrlProp" Target="../ctrlProps/ctrlProp531.xml"/><Relationship Id="rId8" Type="http://schemas.openxmlformats.org/officeDocument/2006/relationships/ctrlProp" Target="../ctrlProps/ctrlProp462.xml"/><Relationship Id="rId51" Type="http://schemas.openxmlformats.org/officeDocument/2006/relationships/ctrlProp" Target="../ctrlProps/ctrlProp505.xml"/><Relationship Id="rId72" Type="http://schemas.openxmlformats.org/officeDocument/2006/relationships/ctrlProp" Target="../ctrlProps/ctrlProp526.xml"/><Relationship Id="rId93" Type="http://schemas.openxmlformats.org/officeDocument/2006/relationships/ctrlProp" Target="../ctrlProps/ctrlProp54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554.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553.xml"/><Relationship Id="rId5" Type="http://schemas.openxmlformats.org/officeDocument/2006/relationships/ctrlProp" Target="../ctrlProps/ctrlProp552.xml"/><Relationship Id="rId4" Type="http://schemas.openxmlformats.org/officeDocument/2006/relationships/ctrlProp" Target="../ctrlProps/ctrlProp55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2.xml"/><Relationship Id="rId13" Type="http://schemas.openxmlformats.org/officeDocument/2006/relationships/ctrlProp" Target="../ctrlProps/ctrlProp567.xml"/><Relationship Id="rId3" Type="http://schemas.openxmlformats.org/officeDocument/2006/relationships/vmlDrawing" Target="../drawings/vmlDrawing9.vml"/><Relationship Id="rId7" Type="http://schemas.openxmlformats.org/officeDocument/2006/relationships/ctrlProp" Target="../ctrlProps/ctrlProp561.xml"/><Relationship Id="rId12" Type="http://schemas.openxmlformats.org/officeDocument/2006/relationships/ctrlProp" Target="../ctrlProps/ctrlProp566.xml"/><Relationship Id="rId2" Type="http://schemas.openxmlformats.org/officeDocument/2006/relationships/drawing" Target="../drawings/drawing12.xml"/><Relationship Id="rId16" Type="http://schemas.openxmlformats.org/officeDocument/2006/relationships/ctrlProp" Target="../ctrlProps/ctrlProp570.xml"/><Relationship Id="rId1" Type="http://schemas.openxmlformats.org/officeDocument/2006/relationships/printerSettings" Target="../printerSettings/printerSettings17.bin"/><Relationship Id="rId6" Type="http://schemas.openxmlformats.org/officeDocument/2006/relationships/ctrlProp" Target="../ctrlProps/ctrlProp560.xml"/><Relationship Id="rId11" Type="http://schemas.openxmlformats.org/officeDocument/2006/relationships/ctrlProp" Target="../ctrlProps/ctrlProp565.xml"/><Relationship Id="rId5" Type="http://schemas.openxmlformats.org/officeDocument/2006/relationships/ctrlProp" Target="../ctrlProps/ctrlProp559.xml"/><Relationship Id="rId15" Type="http://schemas.openxmlformats.org/officeDocument/2006/relationships/ctrlProp" Target="../ctrlProps/ctrlProp569.xml"/><Relationship Id="rId10" Type="http://schemas.openxmlformats.org/officeDocument/2006/relationships/ctrlProp" Target="../ctrlProps/ctrlProp564.xml"/><Relationship Id="rId4" Type="http://schemas.openxmlformats.org/officeDocument/2006/relationships/ctrlProp" Target="../ctrlProps/ctrlProp558.xml"/><Relationship Id="rId9" Type="http://schemas.openxmlformats.org/officeDocument/2006/relationships/ctrlProp" Target="../ctrlProps/ctrlProp563.xml"/><Relationship Id="rId14" Type="http://schemas.openxmlformats.org/officeDocument/2006/relationships/ctrlProp" Target="../ctrlProps/ctrlProp56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75.xml"/><Relationship Id="rId3" Type="http://schemas.openxmlformats.org/officeDocument/2006/relationships/vmlDrawing" Target="../drawings/vmlDrawing10.vml"/><Relationship Id="rId7" Type="http://schemas.openxmlformats.org/officeDocument/2006/relationships/ctrlProp" Target="../ctrlProps/ctrlProp574.xml"/><Relationship Id="rId12" Type="http://schemas.openxmlformats.org/officeDocument/2006/relationships/ctrlProp" Target="../ctrlProps/ctrlProp579.x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573.xml"/><Relationship Id="rId11" Type="http://schemas.openxmlformats.org/officeDocument/2006/relationships/ctrlProp" Target="../ctrlProps/ctrlProp578.xml"/><Relationship Id="rId5" Type="http://schemas.openxmlformats.org/officeDocument/2006/relationships/ctrlProp" Target="../ctrlProps/ctrlProp572.xml"/><Relationship Id="rId10" Type="http://schemas.openxmlformats.org/officeDocument/2006/relationships/ctrlProp" Target="../ctrlProps/ctrlProp577.xml"/><Relationship Id="rId4" Type="http://schemas.openxmlformats.org/officeDocument/2006/relationships/ctrlProp" Target="../ctrlProps/ctrlProp571.xml"/><Relationship Id="rId9" Type="http://schemas.openxmlformats.org/officeDocument/2006/relationships/ctrlProp" Target="../ctrlProps/ctrlProp57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6" Type="http://schemas.openxmlformats.org/officeDocument/2006/relationships/ctrlProp" Target="../ctrlProps/ctrlProp4.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vmlDrawing" Target="../drawings/vmlDrawing2.v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printerSettings" Target="../printerSettings/printerSettings3.bin"/><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13.xml"/><Relationship Id="rId21" Type="http://schemas.openxmlformats.org/officeDocument/2006/relationships/ctrlProp" Target="../ctrlProps/ctrlProp217.xml"/><Relationship Id="rId42" Type="http://schemas.openxmlformats.org/officeDocument/2006/relationships/ctrlProp" Target="../ctrlProps/ctrlProp238.xml"/><Relationship Id="rId63" Type="http://schemas.openxmlformats.org/officeDocument/2006/relationships/ctrlProp" Target="../ctrlProps/ctrlProp259.xml"/><Relationship Id="rId84" Type="http://schemas.openxmlformats.org/officeDocument/2006/relationships/ctrlProp" Target="../ctrlProps/ctrlProp280.xml"/><Relationship Id="rId138" Type="http://schemas.openxmlformats.org/officeDocument/2006/relationships/ctrlProp" Target="../ctrlProps/ctrlProp334.xml"/><Relationship Id="rId159" Type="http://schemas.openxmlformats.org/officeDocument/2006/relationships/ctrlProp" Target="../ctrlProps/ctrlProp355.xml"/><Relationship Id="rId170" Type="http://schemas.openxmlformats.org/officeDocument/2006/relationships/ctrlProp" Target="../ctrlProps/ctrlProp366.xml"/><Relationship Id="rId191" Type="http://schemas.openxmlformats.org/officeDocument/2006/relationships/ctrlProp" Target="../ctrlProps/ctrlProp387.xml"/><Relationship Id="rId205" Type="http://schemas.openxmlformats.org/officeDocument/2006/relationships/ctrlProp" Target="../ctrlProps/ctrlProp401.xml"/><Relationship Id="rId226" Type="http://schemas.openxmlformats.org/officeDocument/2006/relationships/ctrlProp" Target="../ctrlProps/ctrlProp422.xml"/><Relationship Id="rId107" Type="http://schemas.openxmlformats.org/officeDocument/2006/relationships/ctrlProp" Target="../ctrlProps/ctrlProp303.xml"/><Relationship Id="rId11" Type="http://schemas.openxmlformats.org/officeDocument/2006/relationships/ctrlProp" Target="../ctrlProps/ctrlProp207.xml"/><Relationship Id="rId32" Type="http://schemas.openxmlformats.org/officeDocument/2006/relationships/ctrlProp" Target="../ctrlProps/ctrlProp228.xml"/><Relationship Id="rId53" Type="http://schemas.openxmlformats.org/officeDocument/2006/relationships/ctrlProp" Target="../ctrlProps/ctrlProp249.xml"/><Relationship Id="rId74" Type="http://schemas.openxmlformats.org/officeDocument/2006/relationships/ctrlProp" Target="../ctrlProps/ctrlProp270.xml"/><Relationship Id="rId128" Type="http://schemas.openxmlformats.org/officeDocument/2006/relationships/ctrlProp" Target="../ctrlProps/ctrlProp324.xml"/><Relationship Id="rId149" Type="http://schemas.openxmlformats.org/officeDocument/2006/relationships/ctrlProp" Target="../ctrlProps/ctrlProp345.xml"/><Relationship Id="rId5" Type="http://schemas.openxmlformats.org/officeDocument/2006/relationships/ctrlProp" Target="../ctrlProps/ctrlProp201.xml"/><Relationship Id="rId95" Type="http://schemas.openxmlformats.org/officeDocument/2006/relationships/ctrlProp" Target="../ctrlProps/ctrlProp291.xml"/><Relationship Id="rId160" Type="http://schemas.openxmlformats.org/officeDocument/2006/relationships/ctrlProp" Target="../ctrlProps/ctrlProp356.xml"/><Relationship Id="rId181" Type="http://schemas.openxmlformats.org/officeDocument/2006/relationships/ctrlProp" Target="../ctrlProps/ctrlProp377.xml"/><Relationship Id="rId216" Type="http://schemas.openxmlformats.org/officeDocument/2006/relationships/ctrlProp" Target="../ctrlProps/ctrlProp412.xml"/><Relationship Id="rId22" Type="http://schemas.openxmlformats.org/officeDocument/2006/relationships/ctrlProp" Target="../ctrlProps/ctrlProp218.xml"/><Relationship Id="rId43" Type="http://schemas.openxmlformats.org/officeDocument/2006/relationships/ctrlProp" Target="../ctrlProps/ctrlProp239.xml"/><Relationship Id="rId64" Type="http://schemas.openxmlformats.org/officeDocument/2006/relationships/ctrlProp" Target="../ctrlProps/ctrlProp260.xml"/><Relationship Id="rId118" Type="http://schemas.openxmlformats.org/officeDocument/2006/relationships/ctrlProp" Target="../ctrlProps/ctrlProp314.xml"/><Relationship Id="rId139" Type="http://schemas.openxmlformats.org/officeDocument/2006/relationships/ctrlProp" Target="../ctrlProps/ctrlProp335.xml"/><Relationship Id="rId85" Type="http://schemas.openxmlformats.org/officeDocument/2006/relationships/ctrlProp" Target="../ctrlProps/ctrlProp281.xml"/><Relationship Id="rId150" Type="http://schemas.openxmlformats.org/officeDocument/2006/relationships/ctrlProp" Target="../ctrlProps/ctrlProp346.xml"/><Relationship Id="rId171" Type="http://schemas.openxmlformats.org/officeDocument/2006/relationships/ctrlProp" Target="../ctrlProps/ctrlProp367.xml"/><Relationship Id="rId192" Type="http://schemas.openxmlformats.org/officeDocument/2006/relationships/ctrlProp" Target="../ctrlProps/ctrlProp388.xml"/><Relationship Id="rId206" Type="http://schemas.openxmlformats.org/officeDocument/2006/relationships/ctrlProp" Target="../ctrlProps/ctrlProp402.xml"/><Relationship Id="rId227" Type="http://schemas.openxmlformats.org/officeDocument/2006/relationships/ctrlProp" Target="../ctrlProps/ctrlProp423.xml"/><Relationship Id="rId12" Type="http://schemas.openxmlformats.org/officeDocument/2006/relationships/ctrlProp" Target="../ctrlProps/ctrlProp208.xml"/><Relationship Id="rId33" Type="http://schemas.openxmlformats.org/officeDocument/2006/relationships/ctrlProp" Target="../ctrlProps/ctrlProp229.xml"/><Relationship Id="rId108" Type="http://schemas.openxmlformats.org/officeDocument/2006/relationships/ctrlProp" Target="../ctrlProps/ctrlProp304.xml"/><Relationship Id="rId129" Type="http://schemas.openxmlformats.org/officeDocument/2006/relationships/ctrlProp" Target="../ctrlProps/ctrlProp325.xml"/><Relationship Id="rId54" Type="http://schemas.openxmlformats.org/officeDocument/2006/relationships/ctrlProp" Target="../ctrlProps/ctrlProp250.xml"/><Relationship Id="rId75" Type="http://schemas.openxmlformats.org/officeDocument/2006/relationships/ctrlProp" Target="../ctrlProps/ctrlProp271.xml"/><Relationship Id="rId96" Type="http://schemas.openxmlformats.org/officeDocument/2006/relationships/ctrlProp" Target="../ctrlProps/ctrlProp292.xml"/><Relationship Id="rId140" Type="http://schemas.openxmlformats.org/officeDocument/2006/relationships/ctrlProp" Target="../ctrlProps/ctrlProp336.xml"/><Relationship Id="rId161" Type="http://schemas.openxmlformats.org/officeDocument/2006/relationships/ctrlProp" Target="../ctrlProps/ctrlProp357.xml"/><Relationship Id="rId182" Type="http://schemas.openxmlformats.org/officeDocument/2006/relationships/ctrlProp" Target="../ctrlProps/ctrlProp378.xml"/><Relationship Id="rId217" Type="http://schemas.openxmlformats.org/officeDocument/2006/relationships/ctrlProp" Target="../ctrlProps/ctrlProp413.xml"/><Relationship Id="rId6" Type="http://schemas.openxmlformats.org/officeDocument/2006/relationships/ctrlProp" Target="../ctrlProps/ctrlProp202.xml"/><Relationship Id="rId23" Type="http://schemas.openxmlformats.org/officeDocument/2006/relationships/ctrlProp" Target="../ctrlProps/ctrlProp219.xml"/><Relationship Id="rId119" Type="http://schemas.openxmlformats.org/officeDocument/2006/relationships/ctrlProp" Target="../ctrlProps/ctrlProp315.xml"/><Relationship Id="rId44" Type="http://schemas.openxmlformats.org/officeDocument/2006/relationships/ctrlProp" Target="../ctrlProps/ctrlProp240.xml"/><Relationship Id="rId65" Type="http://schemas.openxmlformats.org/officeDocument/2006/relationships/ctrlProp" Target="../ctrlProps/ctrlProp261.xml"/><Relationship Id="rId86" Type="http://schemas.openxmlformats.org/officeDocument/2006/relationships/ctrlProp" Target="../ctrlProps/ctrlProp282.xml"/><Relationship Id="rId130" Type="http://schemas.openxmlformats.org/officeDocument/2006/relationships/ctrlProp" Target="../ctrlProps/ctrlProp326.xml"/><Relationship Id="rId151" Type="http://schemas.openxmlformats.org/officeDocument/2006/relationships/ctrlProp" Target="../ctrlProps/ctrlProp347.xml"/><Relationship Id="rId172" Type="http://schemas.openxmlformats.org/officeDocument/2006/relationships/ctrlProp" Target="../ctrlProps/ctrlProp368.xml"/><Relationship Id="rId193" Type="http://schemas.openxmlformats.org/officeDocument/2006/relationships/ctrlProp" Target="../ctrlProps/ctrlProp389.xml"/><Relationship Id="rId207" Type="http://schemas.openxmlformats.org/officeDocument/2006/relationships/ctrlProp" Target="../ctrlProps/ctrlProp403.xml"/><Relationship Id="rId228" Type="http://schemas.openxmlformats.org/officeDocument/2006/relationships/ctrlProp" Target="../ctrlProps/ctrlProp424.xml"/><Relationship Id="rId13" Type="http://schemas.openxmlformats.org/officeDocument/2006/relationships/ctrlProp" Target="../ctrlProps/ctrlProp209.xml"/><Relationship Id="rId109" Type="http://schemas.openxmlformats.org/officeDocument/2006/relationships/ctrlProp" Target="../ctrlProps/ctrlProp305.xml"/><Relationship Id="rId34" Type="http://schemas.openxmlformats.org/officeDocument/2006/relationships/ctrlProp" Target="../ctrlProps/ctrlProp230.xml"/><Relationship Id="rId55" Type="http://schemas.openxmlformats.org/officeDocument/2006/relationships/ctrlProp" Target="../ctrlProps/ctrlProp251.xml"/><Relationship Id="rId76" Type="http://schemas.openxmlformats.org/officeDocument/2006/relationships/ctrlProp" Target="../ctrlProps/ctrlProp272.xml"/><Relationship Id="rId97" Type="http://schemas.openxmlformats.org/officeDocument/2006/relationships/ctrlProp" Target="../ctrlProps/ctrlProp293.xml"/><Relationship Id="rId120" Type="http://schemas.openxmlformats.org/officeDocument/2006/relationships/ctrlProp" Target="../ctrlProps/ctrlProp316.xml"/><Relationship Id="rId141" Type="http://schemas.openxmlformats.org/officeDocument/2006/relationships/ctrlProp" Target="../ctrlProps/ctrlProp337.xml"/><Relationship Id="rId7" Type="http://schemas.openxmlformats.org/officeDocument/2006/relationships/ctrlProp" Target="../ctrlProps/ctrlProp203.xml"/><Relationship Id="rId162" Type="http://schemas.openxmlformats.org/officeDocument/2006/relationships/ctrlProp" Target="../ctrlProps/ctrlProp358.xml"/><Relationship Id="rId183" Type="http://schemas.openxmlformats.org/officeDocument/2006/relationships/ctrlProp" Target="../ctrlProps/ctrlProp379.xml"/><Relationship Id="rId218" Type="http://schemas.openxmlformats.org/officeDocument/2006/relationships/ctrlProp" Target="../ctrlProps/ctrlProp414.xml"/><Relationship Id="rId24" Type="http://schemas.openxmlformats.org/officeDocument/2006/relationships/ctrlProp" Target="../ctrlProps/ctrlProp220.xml"/><Relationship Id="rId45" Type="http://schemas.openxmlformats.org/officeDocument/2006/relationships/ctrlProp" Target="../ctrlProps/ctrlProp241.xml"/><Relationship Id="rId66" Type="http://schemas.openxmlformats.org/officeDocument/2006/relationships/ctrlProp" Target="../ctrlProps/ctrlProp262.xml"/><Relationship Id="rId87" Type="http://schemas.openxmlformats.org/officeDocument/2006/relationships/ctrlProp" Target="../ctrlProps/ctrlProp283.xml"/><Relationship Id="rId110" Type="http://schemas.openxmlformats.org/officeDocument/2006/relationships/ctrlProp" Target="../ctrlProps/ctrlProp306.xml"/><Relationship Id="rId131" Type="http://schemas.openxmlformats.org/officeDocument/2006/relationships/ctrlProp" Target="../ctrlProps/ctrlProp327.xml"/><Relationship Id="rId152" Type="http://schemas.openxmlformats.org/officeDocument/2006/relationships/ctrlProp" Target="../ctrlProps/ctrlProp348.xml"/><Relationship Id="rId173" Type="http://schemas.openxmlformats.org/officeDocument/2006/relationships/ctrlProp" Target="../ctrlProps/ctrlProp369.xml"/><Relationship Id="rId194" Type="http://schemas.openxmlformats.org/officeDocument/2006/relationships/ctrlProp" Target="../ctrlProps/ctrlProp390.xml"/><Relationship Id="rId208" Type="http://schemas.openxmlformats.org/officeDocument/2006/relationships/ctrlProp" Target="../ctrlProps/ctrlProp404.xml"/><Relationship Id="rId229" Type="http://schemas.openxmlformats.org/officeDocument/2006/relationships/ctrlProp" Target="../ctrlProps/ctrlProp425.xml"/><Relationship Id="rId14" Type="http://schemas.openxmlformats.org/officeDocument/2006/relationships/ctrlProp" Target="../ctrlProps/ctrlProp210.xml"/><Relationship Id="rId35" Type="http://schemas.openxmlformats.org/officeDocument/2006/relationships/ctrlProp" Target="../ctrlProps/ctrlProp231.xml"/><Relationship Id="rId56" Type="http://schemas.openxmlformats.org/officeDocument/2006/relationships/ctrlProp" Target="../ctrlProps/ctrlProp252.xml"/><Relationship Id="rId77" Type="http://schemas.openxmlformats.org/officeDocument/2006/relationships/ctrlProp" Target="../ctrlProps/ctrlProp273.xml"/><Relationship Id="rId100" Type="http://schemas.openxmlformats.org/officeDocument/2006/relationships/ctrlProp" Target="../ctrlProps/ctrlProp296.xml"/><Relationship Id="rId8" Type="http://schemas.openxmlformats.org/officeDocument/2006/relationships/ctrlProp" Target="../ctrlProps/ctrlProp204.xml"/><Relationship Id="rId98" Type="http://schemas.openxmlformats.org/officeDocument/2006/relationships/ctrlProp" Target="../ctrlProps/ctrlProp294.xml"/><Relationship Id="rId121" Type="http://schemas.openxmlformats.org/officeDocument/2006/relationships/ctrlProp" Target="../ctrlProps/ctrlProp317.xml"/><Relationship Id="rId142" Type="http://schemas.openxmlformats.org/officeDocument/2006/relationships/ctrlProp" Target="../ctrlProps/ctrlProp338.xml"/><Relationship Id="rId163" Type="http://schemas.openxmlformats.org/officeDocument/2006/relationships/ctrlProp" Target="../ctrlProps/ctrlProp359.xml"/><Relationship Id="rId184" Type="http://schemas.openxmlformats.org/officeDocument/2006/relationships/ctrlProp" Target="../ctrlProps/ctrlProp380.xml"/><Relationship Id="rId219" Type="http://schemas.openxmlformats.org/officeDocument/2006/relationships/ctrlProp" Target="../ctrlProps/ctrlProp415.xml"/><Relationship Id="rId230" Type="http://schemas.openxmlformats.org/officeDocument/2006/relationships/ctrlProp" Target="../ctrlProps/ctrlProp426.xml"/><Relationship Id="rId25" Type="http://schemas.openxmlformats.org/officeDocument/2006/relationships/ctrlProp" Target="../ctrlProps/ctrlProp221.xml"/><Relationship Id="rId46" Type="http://schemas.openxmlformats.org/officeDocument/2006/relationships/ctrlProp" Target="../ctrlProps/ctrlProp242.xml"/><Relationship Id="rId67" Type="http://schemas.openxmlformats.org/officeDocument/2006/relationships/ctrlProp" Target="../ctrlProps/ctrlProp263.xml"/><Relationship Id="rId20" Type="http://schemas.openxmlformats.org/officeDocument/2006/relationships/ctrlProp" Target="../ctrlProps/ctrlProp216.xml"/><Relationship Id="rId41" Type="http://schemas.openxmlformats.org/officeDocument/2006/relationships/ctrlProp" Target="../ctrlProps/ctrlProp237.xml"/><Relationship Id="rId62" Type="http://schemas.openxmlformats.org/officeDocument/2006/relationships/ctrlProp" Target="../ctrlProps/ctrlProp258.xml"/><Relationship Id="rId83" Type="http://schemas.openxmlformats.org/officeDocument/2006/relationships/ctrlProp" Target="../ctrlProps/ctrlProp279.xml"/><Relationship Id="rId88" Type="http://schemas.openxmlformats.org/officeDocument/2006/relationships/ctrlProp" Target="../ctrlProps/ctrlProp284.xml"/><Relationship Id="rId111" Type="http://schemas.openxmlformats.org/officeDocument/2006/relationships/ctrlProp" Target="../ctrlProps/ctrlProp307.xml"/><Relationship Id="rId132" Type="http://schemas.openxmlformats.org/officeDocument/2006/relationships/ctrlProp" Target="../ctrlProps/ctrlProp328.xml"/><Relationship Id="rId153" Type="http://schemas.openxmlformats.org/officeDocument/2006/relationships/ctrlProp" Target="../ctrlProps/ctrlProp349.xml"/><Relationship Id="rId174" Type="http://schemas.openxmlformats.org/officeDocument/2006/relationships/ctrlProp" Target="../ctrlProps/ctrlProp370.xml"/><Relationship Id="rId179" Type="http://schemas.openxmlformats.org/officeDocument/2006/relationships/ctrlProp" Target="../ctrlProps/ctrlProp375.xml"/><Relationship Id="rId195" Type="http://schemas.openxmlformats.org/officeDocument/2006/relationships/ctrlProp" Target="../ctrlProps/ctrlProp391.xml"/><Relationship Id="rId209" Type="http://schemas.openxmlformats.org/officeDocument/2006/relationships/ctrlProp" Target="../ctrlProps/ctrlProp405.xml"/><Relationship Id="rId190" Type="http://schemas.openxmlformats.org/officeDocument/2006/relationships/ctrlProp" Target="../ctrlProps/ctrlProp386.xml"/><Relationship Id="rId204" Type="http://schemas.openxmlformats.org/officeDocument/2006/relationships/ctrlProp" Target="../ctrlProps/ctrlProp400.xml"/><Relationship Id="rId220" Type="http://schemas.openxmlformats.org/officeDocument/2006/relationships/ctrlProp" Target="../ctrlProps/ctrlProp416.xml"/><Relationship Id="rId225" Type="http://schemas.openxmlformats.org/officeDocument/2006/relationships/ctrlProp" Target="../ctrlProps/ctrlProp421.xml"/><Relationship Id="rId15" Type="http://schemas.openxmlformats.org/officeDocument/2006/relationships/ctrlProp" Target="../ctrlProps/ctrlProp211.xml"/><Relationship Id="rId36" Type="http://schemas.openxmlformats.org/officeDocument/2006/relationships/ctrlProp" Target="../ctrlProps/ctrlProp232.xml"/><Relationship Id="rId57" Type="http://schemas.openxmlformats.org/officeDocument/2006/relationships/ctrlProp" Target="../ctrlProps/ctrlProp253.xml"/><Relationship Id="rId106" Type="http://schemas.openxmlformats.org/officeDocument/2006/relationships/ctrlProp" Target="../ctrlProps/ctrlProp302.xml"/><Relationship Id="rId127" Type="http://schemas.openxmlformats.org/officeDocument/2006/relationships/ctrlProp" Target="../ctrlProps/ctrlProp323.xml"/><Relationship Id="rId10" Type="http://schemas.openxmlformats.org/officeDocument/2006/relationships/ctrlProp" Target="../ctrlProps/ctrlProp206.xml"/><Relationship Id="rId31" Type="http://schemas.openxmlformats.org/officeDocument/2006/relationships/ctrlProp" Target="../ctrlProps/ctrlProp227.xml"/><Relationship Id="rId52" Type="http://schemas.openxmlformats.org/officeDocument/2006/relationships/ctrlProp" Target="../ctrlProps/ctrlProp248.xml"/><Relationship Id="rId73" Type="http://schemas.openxmlformats.org/officeDocument/2006/relationships/ctrlProp" Target="../ctrlProps/ctrlProp269.xml"/><Relationship Id="rId78" Type="http://schemas.openxmlformats.org/officeDocument/2006/relationships/ctrlProp" Target="../ctrlProps/ctrlProp274.xml"/><Relationship Id="rId94" Type="http://schemas.openxmlformats.org/officeDocument/2006/relationships/ctrlProp" Target="../ctrlProps/ctrlProp290.xml"/><Relationship Id="rId99" Type="http://schemas.openxmlformats.org/officeDocument/2006/relationships/ctrlProp" Target="../ctrlProps/ctrlProp295.xml"/><Relationship Id="rId101" Type="http://schemas.openxmlformats.org/officeDocument/2006/relationships/ctrlProp" Target="../ctrlProps/ctrlProp297.xml"/><Relationship Id="rId122" Type="http://schemas.openxmlformats.org/officeDocument/2006/relationships/ctrlProp" Target="../ctrlProps/ctrlProp318.xml"/><Relationship Id="rId143" Type="http://schemas.openxmlformats.org/officeDocument/2006/relationships/ctrlProp" Target="../ctrlProps/ctrlProp339.xml"/><Relationship Id="rId148" Type="http://schemas.openxmlformats.org/officeDocument/2006/relationships/ctrlProp" Target="../ctrlProps/ctrlProp344.xml"/><Relationship Id="rId164" Type="http://schemas.openxmlformats.org/officeDocument/2006/relationships/ctrlProp" Target="../ctrlProps/ctrlProp360.xml"/><Relationship Id="rId169" Type="http://schemas.openxmlformats.org/officeDocument/2006/relationships/ctrlProp" Target="../ctrlProps/ctrlProp365.xml"/><Relationship Id="rId185" Type="http://schemas.openxmlformats.org/officeDocument/2006/relationships/ctrlProp" Target="../ctrlProps/ctrlProp381.xml"/><Relationship Id="rId4" Type="http://schemas.openxmlformats.org/officeDocument/2006/relationships/ctrlProp" Target="../ctrlProps/ctrlProp200.xml"/><Relationship Id="rId9" Type="http://schemas.openxmlformats.org/officeDocument/2006/relationships/ctrlProp" Target="../ctrlProps/ctrlProp205.xml"/><Relationship Id="rId180" Type="http://schemas.openxmlformats.org/officeDocument/2006/relationships/ctrlProp" Target="../ctrlProps/ctrlProp376.xml"/><Relationship Id="rId210" Type="http://schemas.openxmlformats.org/officeDocument/2006/relationships/ctrlProp" Target="../ctrlProps/ctrlProp406.xml"/><Relationship Id="rId215" Type="http://schemas.openxmlformats.org/officeDocument/2006/relationships/ctrlProp" Target="../ctrlProps/ctrlProp411.xml"/><Relationship Id="rId236" Type="http://schemas.openxmlformats.org/officeDocument/2006/relationships/ctrlProp" Target="../ctrlProps/ctrlProp432.xml"/><Relationship Id="rId26" Type="http://schemas.openxmlformats.org/officeDocument/2006/relationships/ctrlProp" Target="../ctrlProps/ctrlProp222.xml"/><Relationship Id="rId231" Type="http://schemas.openxmlformats.org/officeDocument/2006/relationships/ctrlProp" Target="../ctrlProps/ctrlProp427.xml"/><Relationship Id="rId47" Type="http://schemas.openxmlformats.org/officeDocument/2006/relationships/ctrlProp" Target="../ctrlProps/ctrlProp243.xml"/><Relationship Id="rId68" Type="http://schemas.openxmlformats.org/officeDocument/2006/relationships/ctrlProp" Target="../ctrlProps/ctrlProp264.xml"/><Relationship Id="rId89" Type="http://schemas.openxmlformats.org/officeDocument/2006/relationships/ctrlProp" Target="../ctrlProps/ctrlProp285.xml"/><Relationship Id="rId112" Type="http://schemas.openxmlformats.org/officeDocument/2006/relationships/ctrlProp" Target="../ctrlProps/ctrlProp308.xml"/><Relationship Id="rId133" Type="http://schemas.openxmlformats.org/officeDocument/2006/relationships/ctrlProp" Target="../ctrlProps/ctrlProp329.xml"/><Relationship Id="rId154" Type="http://schemas.openxmlformats.org/officeDocument/2006/relationships/ctrlProp" Target="../ctrlProps/ctrlProp350.xml"/><Relationship Id="rId175" Type="http://schemas.openxmlformats.org/officeDocument/2006/relationships/ctrlProp" Target="../ctrlProps/ctrlProp371.xml"/><Relationship Id="rId196" Type="http://schemas.openxmlformats.org/officeDocument/2006/relationships/ctrlProp" Target="../ctrlProps/ctrlProp392.xml"/><Relationship Id="rId200" Type="http://schemas.openxmlformats.org/officeDocument/2006/relationships/ctrlProp" Target="../ctrlProps/ctrlProp396.xml"/><Relationship Id="rId16" Type="http://schemas.openxmlformats.org/officeDocument/2006/relationships/ctrlProp" Target="../ctrlProps/ctrlProp212.xml"/><Relationship Id="rId221" Type="http://schemas.openxmlformats.org/officeDocument/2006/relationships/ctrlProp" Target="../ctrlProps/ctrlProp417.xml"/><Relationship Id="rId37" Type="http://schemas.openxmlformats.org/officeDocument/2006/relationships/ctrlProp" Target="../ctrlProps/ctrlProp233.xml"/><Relationship Id="rId58" Type="http://schemas.openxmlformats.org/officeDocument/2006/relationships/ctrlProp" Target="../ctrlProps/ctrlProp254.xml"/><Relationship Id="rId79" Type="http://schemas.openxmlformats.org/officeDocument/2006/relationships/ctrlProp" Target="../ctrlProps/ctrlProp275.xml"/><Relationship Id="rId102" Type="http://schemas.openxmlformats.org/officeDocument/2006/relationships/ctrlProp" Target="../ctrlProps/ctrlProp298.xml"/><Relationship Id="rId123" Type="http://schemas.openxmlformats.org/officeDocument/2006/relationships/ctrlProp" Target="../ctrlProps/ctrlProp319.xml"/><Relationship Id="rId144" Type="http://schemas.openxmlformats.org/officeDocument/2006/relationships/ctrlProp" Target="../ctrlProps/ctrlProp340.xml"/><Relationship Id="rId90" Type="http://schemas.openxmlformats.org/officeDocument/2006/relationships/ctrlProp" Target="../ctrlProps/ctrlProp286.xml"/><Relationship Id="rId165" Type="http://schemas.openxmlformats.org/officeDocument/2006/relationships/ctrlProp" Target="../ctrlProps/ctrlProp361.xml"/><Relationship Id="rId186" Type="http://schemas.openxmlformats.org/officeDocument/2006/relationships/ctrlProp" Target="../ctrlProps/ctrlProp382.xml"/><Relationship Id="rId211" Type="http://schemas.openxmlformats.org/officeDocument/2006/relationships/ctrlProp" Target="../ctrlProps/ctrlProp407.xml"/><Relationship Id="rId232" Type="http://schemas.openxmlformats.org/officeDocument/2006/relationships/ctrlProp" Target="../ctrlProps/ctrlProp428.xml"/><Relationship Id="rId27" Type="http://schemas.openxmlformats.org/officeDocument/2006/relationships/ctrlProp" Target="../ctrlProps/ctrlProp223.xml"/><Relationship Id="rId48" Type="http://schemas.openxmlformats.org/officeDocument/2006/relationships/ctrlProp" Target="../ctrlProps/ctrlProp244.xml"/><Relationship Id="rId69" Type="http://schemas.openxmlformats.org/officeDocument/2006/relationships/ctrlProp" Target="../ctrlProps/ctrlProp265.xml"/><Relationship Id="rId113" Type="http://schemas.openxmlformats.org/officeDocument/2006/relationships/ctrlProp" Target="../ctrlProps/ctrlProp309.xml"/><Relationship Id="rId134" Type="http://schemas.openxmlformats.org/officeDocument/2006/relationships/ctrlProp" Target="../ctrlProps/ctrlProp330.xml"/><Relationship Id="rId80" Type="http://schemas.openxmlformats.org/officeDocument/2006/relationships/ctrlProp" Target="../ctrlProps/ctrlProp276.xml"/><Relationship Id="rId155" Type="http://schemas.openxmlformats.org/officeDocument/2006/relationships/ctrlProp" Target="../ctrlProps/ctrlProp351.xml"/><Relationship Id="rId176" Type="http://schemas.openxmlformats.org/officeDocument/2006/relationships/ctrlProp" Target="../ctrlProps/ctrlProp372.xml"/><Relationship Id="rId197" Type="http://schemas.openxmlformats.org/officeDocument/2006/relationships/ctrlProp" Target="../ctrlProps/ctrlProp393.xml"/><Relationship Id="rId201" Type="http://schemas.openxmlformats.org/officeDocument/2006/relationships/ctrlProp" Target="../ctrlProps/ctrlProp397.xml"/><Relationship Id="rId222" Type="http://schemas.openxmlformats.org/officeDocument/2006/relationships/ctrlProp" Target="../ctrlProps/ctrlProp418.xml"/><Relationship Id="rId17" Type="http://schemas.openxmlformats.org/officeDocument/2006/relationships/ctrlProp" Target="../ctrlProps/ctrlProp213.xml"/><Relationship Id="rId38" Type="http://schemas.openxmlformats.org/officeDocument/2006/relationships/ctrlProp" Target="../ctrlProps/ctrlProp234.xml"/><Relationship Id="rId59" Type="http://schemas.openxmlformats.org/officeDocument/2006/relationships/ctrlProp" Target="../ctrlProps/ctrlProp255.xml"/><Relationship Id="rId103" Type="http://schemas.openxmlformats.org/officeDocument/2006/relationships/ctrlProp" Target="../ctrlProps/ctrlProp299.xml"/><Relationship Id="rId124" Type="http://schemas.openxmlformats.org/officeDocument/2006/relationships/ctrlProp" Target="../ctrlProps/ctrlProp320.xml"/><Relationship Id="rId70" Type="http://schemas.openxmlformats.org/officeDocument/2006/relationships/ctrlProp" Target="../ctrlProps/ctrlProp266.xml"/><Relationship Id="rId91" Type="http://schemas.openxmlformats.org/officeDocument/2006/relationships/ctrlProp" Target="../ctrlProps/ctrlProp287.xml"/><Relationship Id="rId145" Type="http://schemas.openxmlformats.org/officeDocument/2006/relationships/ctrlProp" Target="../ctrlProps/ctrlProp341.xml"/><Relationship Id="rId166" Type="http://schemas.openxmlformats.org/officeDocument/2006/relationships/ctrlProp" Target="../ctrlProps/ctrlProp362.xml"/><Relationship Id="rId187" Type="http://schemas.openxmlformats.org/officeDocument/2006/relationships/ctrlProp" Target="../ctrlProps/ctrlProp383.xml"/><Relationship Id="rId1" Type="http://schemas.openxmlformats.org/officeDocument/2006/relationships/printerSettings" Target="../printerSettings/printerSettings5.bin"/><Relationship Id="rId212" Type="http://schemas.openxmlformats.org/officeDocument/2006/relationships/ctrlProp" Target="../ctrlProps/ctrlProp408.xml"/><Relationship Id="rId233" Type="http://schemas.openxmlformats.org/officeDocument/2006/relationships/ctrlProp" Target="../ctrlProps/ctrlProp429.xml"/><Relationship Id="rId28" Type="http://schemas.openxmlformats.org/officeDocument/2006/relationships/ctrlProp" Target="../ctrlProps/ctrlProp224.xml"/><Relationship Id="rId49" Type="http://schemas.openxmlformats.org/officeDocument/2006/relationships/ctrlProp" Target="../ctrlProps/ctrlProp245.xml"/><Relationship Id="rId114" Type="http://schemas.openxmlformats.org/officeDocument/2006/relationships/ctrlProp" Target="../ctrlProps/ctrlProp310.xml"/><Relationship Id="rId60" Type="http://schemas.openxmlformats.org/officeDocument/2006/relationships/ctrlProp" Target="../ctrlProps/ctrlProp256.xml"/><Relationship Id="rId81" Type="http://schemas.openxmlformats.org/officeDocument/2006/relationships/ctrlProp" Target="../ctrlProps/ctrlProp277.xml"/><Relationship Id="rId135" Type="http://schemas.openxmlformats.org/officeDocument/2006/relationships/ctrlProp" Target="../ctrlProps/ctrlProp331.xml"/><Relationship Id="rId156" Type="http://schemas.openxmlformats.org/officeDocument/2006/relationships/ctrlProp" Target="../ctrlProps/ctrlProp352.xml"/><Relationship Id="rId177" Type="http://schemas.openxmlformats.org/officeDocument/2006/relationships/ctrlProp" Target="../ctrlProps/ctrlProp373.xml"/><Relationship Id="rId198" Type="http://schemas.openxmlformats.org/officeDocument/2006/relationships/ctrlProp" Target="../ctrlProps/ctrlProp394.xml"/><Relationship Id="rId202" Type="http://schemas.openxmlformats.org/officeDocument/2006/relationships/ctrlProp" Target="../ctrlProps/ctrlProp398.xml"/><Relationship Id="rId223" Type="http://schemas.openxmlformats.org/officeDocument/2006/relationships/ctrlProp" Target="../ctrlProps/ctrlProp419.xml"/><Relationship Id="rId18" Type="http://schemas.openxmlformats.org/officeDocument/2006/relationships/ctrlProp" Target="../ctrlProps/ctrlProp214.xml"/><Relationship Id="rId39" Type="http://schemas.openxmlformats.org/officeDocument/2006/relationships/ctrlProp" Target="../ctrlProps/ctrlProp235.xml"/><Relationship Id="rId50" Type="http://schemas.openxmlformats.org/officeDocument/2006/relationships/ctrlProp" Target="../ctrlProps/ctrlProp246.xml"/><Relationship Id="rId104" Type="http://schemas.openxmlformats.org/officeDocument/2006/relationships/ctrlProp" Target="../ctrlProps/ctrlProp300.xml"/><Relationship Id="rId125" Type="http://schemas.openxmlformats.org/officeDocument/2006/relationships/ctrlProp" Target="../ctrlProps/ctrlProp321.xml"/><Relationship Id="rId146" Type="http://schemas.openxmlformats.org/officeDocument/2006/relationships/ctrlProp" Target="../ctrlProps/ctrlProp342.xml"/><Relationship Id="rId167" Type="http://schemas.openxmlformats.org/officeDocument/2006/relationships/ctrlProp" Target="../ctrlProps/ctrlProp363.xml"/><Relationship Id="rId188" Type="http://schemas.openxmlformats.org/officeDocument/2006/relationships/ctrlProp" Target="../ctrlProps/ctrlProp384.xml"/><Relationship Id="rId71" Type="http://schemas.openxmlformats.org/officeDocument/2006/relationships/ctrlProp" Target="../ctrlProps/ctrlProp267.xml"/><Relationship Id="rId92" Type="http://schemas.openxmlformats.org/officeDocument/2006/relationships/ctrlProp" Target="../ctrlProps/ctrlProp288.xml"/><Relationship Id="rId213" Type="http://schemas.openxmlformats.org/officeDocument/2006/relationships/ctrlProp" Target="../ctrlProps/ctrlProp409.xml"/><Relationship Id="rId234" Type="http://schemas.openxmlformats.org/officeDocument/2006/relationships/ctrlProp" Target="../ctrlProps/ctrlProp430.xml"/><Relationship Id="rId2" Type="http://schemas.openxmlformats.org/officeDocument/2006/relationships/drawing" Target="../drawings/drawing4.xml"/><Relationship Id="rId29" Type="http://schemas.openxmlformats.org/officeDocument/2006/relationships/ctrlProp" Target="../ctrlProps/ctrlProp225.xml"/><Relationship Id="rId40" Type="http://schemas.openxmlformats.org/officeDocument/2006/relationships/ctrlProp" Target="../ctrlProps/ctrlProp236.xml"/><Relationship Id="rId115" Type="http://schemas.openxmlformats.org/officeDocument/2006/relationships/ctrlProp" Target="../ctrlProps/ctrlProp311.xml"/><Relationship Id="rId136" Type="http://schemas.openxmlformats.org/officeDocument/2006/relationships/ctrlProp" Target="../ctrlProps/ctrlProp332.xml"/><Relationship Id="rId157" Type="http://schemas.openxmlformats.org/officeDocument/2006/relationships/ctrlProp" Target="../ctrlProps/ctrlProp353.xml"/><Relationship Id="rId178" Type="http://schemas.openxmlformats.org/officeDocument/2006/relationships/ctrlProp" Target="../ctrlProps/ctrlProp374.xml"/><Relationship Id="rId61" Type="http://schemas.openxmlformats.org/officeDocument/2006/relationships/ctrlProp" Target="../ctrlProps/ctrlProp257.xml"/><Relationship Id="rId82" Type="http://schemas.openxmlformats.org/officeDocument/2006/relationships/ctrlProp" Target="../ctrlProps/ctrlProp278.xml"/><Relationship Id="rId199" Type="http://schemas.openxmlformats.org/officeDocument/2006/relationships/ctrlProp" Target="../ctrlProps/ctrlProp395.xml"/><Relationship Id="rId203" Type="http://schemas.openxmlformats.org/officeDocument/2006/relationships/ctrlProp" Target="../ctrlProps/ctrlProp399.xml"/><Relationship Id="rId19" Type="http://schemas.openxmlformats.org/officeDocument/2006/relationships/ctrlProp" Target="../ctrlProps/ctrlProp215.xml"/><Relationship Id="rId224" Type="http://schemas.openxmlformats.org/officeDocument/2006/relationships/ctrlProp" Target="../ctrlProps/ctrlProp420.xml"/><Relationship Id="rId30" Type="http://schemas.openxmlformats.org/officeDocument/2006/relationships/ctrlProp" Target="../ctrlProps/ctrlProp226.xml"/><Relationship Id="rId105" Type="http://schemas.openxmlformats.org/officeDocument/2006/relationships/ctrlProp" Target="../ctrlProps/ctrlProp301.xml"/><Relationship Id="rId126" Type="http://schemas.openxmlformats.org/officeDocument/2006/relationships/ctrlProp" Target="../ctrlProps/ctrlProp322.xml"/><Relationship Id="rId147" Type="http://schemas.openxmlformats.org/officeDocument/2006/relationships/ctrlProp" Target="../ctrlProps/ctrlProp343.xml"/><Relationship Id="rId168" Type="http://schemas.openxmlformats.org/officeDocument/2006/relationships/ctrlProp" Target="../ctrlProps/ctrlProp364.xml"/><Relationship Id="rId51" Type="http://schemas.openxmlformats.org/officeDocument/2006/relationships/ctrlProp" Target="../ctrlProps/ctrlProp247.xml"/><Relationship Id="rId72" Type="http://schemas.openxmlformats.org/officeDocument/2006/relationships/ctrlProp" Target="../ctrlProps/ctrlProp268.xml"/><Relationship Id="rId93" Type="http://schemas.openxmlformats.org/officeDocument/2006/relationships/ctrlProp" Target="../ctrlProps/ctrlProp289.xml"/><Relationship Id="rId189" Type="http://schemas.openxmlformats.org/officeDocument/2006/relationships/ctrlProp" Target="../ctrlProps/ctrlProp385.xml"/><Relationship Id="rId3" Type="http://schemas.openxmlformats.org/officeDocument/2006/relationships/vmlDrawing" Target="../drawings/vmlDrawing3.vml"/><Relationship Id="rId214" Type="http://schemas.openxmlformats.org/officeDocument/2006/relationships/ctrlProp" Target="../ctrlProps/ctrlProp410.xml"/><Relationship Id="rId235" Type="http://schemas.openxmlformats.org/officeDocument/2006/relationships/ctrlProp" Target="../ctrlProps/ctrlProp431.xml"/><Relationship Id="rId116" Type="http://schemas.openxmlformats.org/officeDocument/2006/relationships/ctrlProp" Target="../ctrlProps/ctrlProp312.xml"/><Relationship Id="rId137" Type="http://schemas.openxmlformats.org/officeDocument/2006/relationships/ctrlProp" Target="../ctrlProps/ctrlProp333.xml"/><Relationship Id="rId158" Type="http://schemas.openxmlformats.org/officeDocument/2006/relationships/ctrlProp" Target="../ctrlProps/ctrlProp35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3" Type="http://schemas.openxmlformats.org/officeDocument/2006/relationships/vmlDrawing" Target="../drawings/vmlDrawing4.vml"/><Relationship Id="rId21" Type="http://schemas.openxmlformats.org/officeDocument/2006/relationships/ctrlProp" Target="../ctrlProps/ctrlProp450.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5" Type="http://schemas.openxmlformats.org/officeDocument/2006/relationships/ctrlProp" Target="../ctrlProps/ctrlProp454.xml"/><Relationship Id="rId2" Type="http://schemas.openxmlformats.org/officeDocument/2006/relationships/drawing" Target="../drawings/drawing5.xml"/><Relationship Id="rId16" Type="http://schemas.openxmlformats.org/officeDocument/2006/relationships/ctrlProp" Target="../ctrlProps/ctrlProp445.xml"/><Relationship Id="rId20" Type="http://schemas.openxmlformats.org/officeDocument/2006/relationships/ctrlProp" Target="../ctrlProps/ctrlProp449.xml"/><Relationship Id="rId1" Type="http://schemas.openxmlformats.org/officeDocument/2006/relationships/printerSettings" Target="../printerSettings/printerSettings6.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10" Type="http://schemas.openxmlformats.org/officeDocument/2006/relationships/ctrlProp" Target="../ctrlProps/ctrlProp439.xml"/><Relationship Id="rId19" Type="http://schemas.openxmlformats.org/officeDocument/2006/relationships/ctrlProp" Target="../ctrlProps/ctrlProp448.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57.xml"/><Relationship Id="rId5" Type="http://schemas.openxmlformats.org/officeDocument/2006/relationships/ctrlProp" Target="../ctrlProps/ctrlProp456.xml"/><Relationship Id="rId4" Type="http://schemas.openxmlformats.org/officeDocument/2006/relationships/ctrlProp" Target="../ctrlProps/ctrlProp45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workbookViewId="0">
      <selection activeCell="A16" sqref="A16:AC16"/>
    </sheetView>
  </sheetViews>
  <sheetFormatPr defaultColWidth="3.625" defaultRowHeight="15" customHeight="1"/>
  <cols>
    <col min="1" max="16384" width="3.625" style="64"/>
  </cols>
  <sheetData>
    <row r="1" spans="1:29" ht="15" customHeight="1">
      <c r="A1" s="516"/>
    </row>
    <row r="4" spans="1:29" ht="15" customHeight="1">
      <c r="A4" s="1380" t="s">
        <v>3</v>
      </c>
      <c r="B4" s="1380"/>
      <c r="C4" s="1380"/>
      <c r="D4" s="1380"/>
      <c r="E4" s="1380"/>
      <c r="F4" s="1380"/>
      <c r="G4" s="1380"/>
      <c r="H4" s="1380"/>
      <c r="I4" s="1380"/>
      <c r="J4" s="1380"/>
      <c r="K4" s="1380"/>
      <c r="L4" s="1380"/>
      <c r="M4" s="1380"/>
      <c r="N4" s="1380"/>
      <c r="O4" s="1380"/>
      <c r="P4" s="1380"/>
      <c r="Q4" s="1380"/>
      <c r="R4" s="1380"/>
      <c r="S4" s="1380"/>
      <c r="T4" s="1380"/>
      <c r="U4" s="1380"/>
      <c r="V4" s="1380"/>
      <c r="W4" s="1380"/>
      <c r="X4" s="1380"/>
      <c r="Y4" s="1380"/>
      <c r="Z4" s="1380"/>
      <c r="AA4" s="1380"/>
      <c r="AB4" s="1380"/>
      <c r="AC4" s="1380"/>
    </row>
    <row r="5" spans="1:29" ht="15" customHeight="1">
      <c r="A5" s="1380"/>
      <c r="B5" s="1380"/>
      <c r="C5" s="1380"/>
      <c r="D5" s="1380"/>
      <c r="E5" s="1380"/>
      <c r="F5" s="1380"/>
      <c r="G5" s="1380"/>
      <c r="H5" s="1380"/>
      <c r="I5" s="1380"/>
      <c r="J5" s="1380"/>
      <c r="K5" s="1380"/>
      <c r="L5" s="1380"/>
      <c r="M5" s="1380"/>
      <c r="N5" s="1380"/>
      <c r="O5" s="1380"/>
      <c r="P5" s="1380"/>
      <c r="Q5" s="1380"/>
      <c r="R5" s="1380"/>
      <c r="S5" s="1380"/>
      <c r="T5" s="1380"/>
      <c r="U5" s="1380"/>
      <c r="V5" s="1380"/>
      <c r="W5" s="1380"/>
      <c r="X5" s="1380"/>
      <c r="Y5" s="1380"/>
      <c r="Z5" s="1380"/>
      <c r="AA5" s="1380"/>
      <c r="AB5" s="1380"/>
      <c r="AC5" s="1380"/>
    </row>
    <row r="6" spans="1:29" ht="15" customHeight="1">
      <c r="A6" s="111"/>
      <c r="B6" s="111"/>
      <c r="C6" s="111"/>
      <c r="D6" s="111"/>
      <c r="E6" s="111"/>
      <c r="F6" s="111"/>
      <c r="G6" s="111"/>
      <c r="H6" s="111"/>
      <c r="I6" s="106"/>
    </row>
    <row r="7" spans="1:29" ht="15" customHeight="1">
      <c r="A7" s="1381">
        <v>45748</v>
      </c>
      <c r="B7" s="1381"/>
      <c r="C7" s="1381"/>
      <c r="D7" s="1381"/>
      <c r="E7" s="1381"/>
      <c r="F7" s="1381"/>
      <c r="G7" s="1381"/>
      <c r="H7" s="1381"/>
      <c r="I7" s="1381"/>
      <c r="J7" s="1381"/>
      <c r="K7" s="1381"/>
      <c r="L7" s="1381"/>
      <c r="M7" s="1381"/>
      <c r="N7" s="1381"/>
      <c r="O7" s="1381"/>
      <c r="P7" s="1381"/>
      <c r="Q7" s="1381"/>
      <c r="R7" s="1381"/>
      <c r="S7" s="1381"/>
      <c r="T7" s="1381"/>
      <c r="U7" s="1381"/>
      <c r="V7" s="1381"/>
      <c r="W7" s="1381"/>
      <c r="X7" s="1381"/>
      <c r="Y7" s="1381"/>
      <c r="Z7" s="1381"/>
      <c r="AA7" s="1381"/>
      <c r="AB7" s="1381"/>
      <c r="AC7" s="1381"/>
    </row>
    <row r="8" spans="1:29" ht="15" customHeight="1">
      <c r="A8" s="1382" t="s">
        <v>2</v>
      </c>
      <c r="B8" s="1382"/>
      <c r="C8" s="1382"/>
      <c r="D8" s="1382"/>
      <c r="E8" s="1382"/>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row>
    <row r="9" spans="1:29"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row>
    <row r="11" spans="1:29" ht="15" customHeight="1">
      <c r="B11" s="1384" t="s">
        <v>1932</v>
      </c>
      <c r="C11" s="1384"/>
      <c r="D11" s="1384"/>
      <c r="E11" s="1384"/>
      <c r="F11" s="1384"/>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row>
    <row r="12" spans="1:29" ht="15" customHeight="1">
      <c r="B12" s="1384"/>
      <c r="C12" s="1384"/>
      <c r="D12" s="1384"/>
      <c r="E12" s="1384"/>
      <c r="F12" s="1384"/>
      <c r="G12" s="1384"/>
      <c r="H12" s="1384"/>
      <c r="I12" s="1384"/>
      <c r="J12" s="1384"/>
      <c r="K12" s="1384"/>
      <c r="L12" s="1384"/>
      <c r="M12" s="1384"/>
      <c r="N12" s="1384"/>
      <c r="O12" s="1384"/>
      <c r="P12" s="1384"/>
      <c r="Q12" s="1384"/>
      <c r="R12" s="1384"/>
      <c r="S12" s="1384"/>
      <c r="T12" s="1384"/>
      <c r="U12" s="1384"/>
      <c r="V12" s="1384"/>
      <c r="W12" s="1384"/>
      <c r="X12" s="1384"/>
      <c r="Y12" s="1384"/>
      <c r="Z12" s="1384"/>
      <c r="AA12" s="1384"/>
      <c r="AB12" s="1384"/>
    </row>
    <row r="13" spans="1:29" ht="15" customHeight="1">
      <c r="E13" s="107"/>
      <c r="F13" s="107"/>
      <c r="G13" s="107"/>
      <c r="H13" s="107"/>
      <c r="I13" s="107"/>
      <c r="J13" s="107"/>
    </row>
    <row r="14" spans="1:29" ht="15" customHeight="1">
      <c r="B14" s="108"/>
      <c r="D14" s="107"/>
      <c r="E14" s="107"/>
      <c r="F14" s="107"/>
      <c r="G14" s="107"/>
      <c r="H14" s="107"/>
      <c r="I14" s="107"/>
      <c r="J14" s="107"/>
    </row>
    <row r="15" spans="1:29" ht="15" customHeight="1">
      <c r="B15" s="108"/>
      <c r="D15" s="107"/>
      <c r="E15" s="107"/>
      <c r="F15" s="107"/>
      <c r="G15" s="107"/>
      <c r="H15" s="107"/>
      <c r="I15" s="107"/>
      <c r="J15" s="107"/>
    </row>
    <row r="16" spans="1:29" ht="15" customHeight="1">
      <c r="A16" s="1383" t="s">
        <v>1</v>
      </c>
      <c r="B16" s="1383"/>
      <c r="C16" s="1383"/>
      <c r="D16" s="1383"/>
      <c r="E16" s="1383"/>
      <c r="F16" s="1383"/>
      <c r="G16" s="1383"/>
      <c r="H16" s="1383"/>
      <c r="I16" s="1383"/>
      <c r="J16" s="1383"/>
      <c r="K16" s="1383"/>
      <c r="L16" s="1383"/>
      <c r="M16" s="1383"/>
      <c r="N16" s="1383"/>
      <c r="O16" s="1383"/>
      <c r="P16" s="1383"/>
      <c r="Q16" s="1383"/>
      <c r="R16" s="1383"/>
      <c r="S16" s="1383"/>
      <c r="T16" s="1383"/>
      <c r="U16" s="1383"/>
      <c r="V16" s="1383"/>
      <c r="W16" s="1383"/>
      <c r="X16" s="1383"/>
      <c r="Y16" s="1383"/>
      <c r="Z16" s="1383"/>
      <c r="AA16" s="1383"/>
      <c r="AB16" s="1383"/>
      <c r="AC16" s="1383"/>
    </row>
    <row r="17" spans="1:29" ht="15" customHeight="1">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row>
    <row r="18" spans="1:29" ht="15" customHeight="1">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row>
    <row r="19" spans="1:29" ht="15" customHeight="1">
      <c r="B19" s="108"/>
      <c r="D19" s="107"/>
      <c r="E19" s="107"/>
      <c r="F19" s="107"/>
      <c r="G19" s="107"/>
      <c r="H19" s="107"/>
      <c r="I19" s="107"/>
      <c r="J19" s="107"/>
    </row>
    <row r="20" spans="1:29" ht="15" customHeight="1">
      <c r="B20" s="1377" t="s">
        <v>1933</v>
      </c>
      <c r="C20" s="1377"/>
      <c r="D20" s="1377"/>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row>
    <row r="21" spans="1:29" ht="15" customHeight="1">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row>
    <row r="22" spans="1:29" ht="15" customHeight="1">
      <c r="B22" s="1377"/>
      <c r="C22" s="1377"/>
      <c r="D22" s="1377"/>
      <c r="E22" s="1377"/>
      <c r="F22" s="1377"/>
      <c r="G22" s="1377"/>
      <c r="H22" s="1377"/>
      <c r="I22" s="1377"/>
      <c r="J22" s="1377"/>
      <c r="K22" s="1377"/>
      <c r="L22" s="1377"/>
      <c r="M22" s="1377"/>
      <c r="N22" s="1377"/>
      <c r="O22" s="1377"/>
      <c r="P22" s="1377"/>
      <c r="Q22" s="1377"/>
      <c r="R22" s="1377"/>
      <c r="S22" s="1377"/>
      <c r="T22" s="1377"/>
      <c r="U22" s="1377"/>
      <c r="V22" s="1377"/>
      <c r="W22" s="1377"/>
      <c r="X22" s="1377"/>
      <c r="Y22" s="1377"/>
      <c r="Z22" s="1377"/>
      <c r="AA22" s="1377"/>
      <c r="AB22" s="1377"/>
    </row>
    <row r="23" spans="1:29" ht="15" customHeight="1">
      <c r="B23" s="1377"/>
      <c r="C23" s="1377"/>
      <c r="D23" s="1377"/>
      <c r="E23" s="137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row>
    <row r="24" spans="1:29" ht="15" customHeight="1">
      <c r="B24" s="1377"/>
      <c r="C24" s="1377"/>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row>
    <row r="25" spans="1:29" ht="15" customHeight="1">
      <c r="B25" s="64" t="s">
        <v>2322</v>
      </c>
      <c r="D25" s="109"/>
      <c r="E25" s="109"/>
      <c r="F25" s="109"/>
      <c r="G25" s="109"/>
      <c r="H25" s="109"/>
      <c r="I25" s="109"/>
      <c r="J25" s="109"/>
    </row>
    <row r="31" spans="1:29" ht="15" customHeight="1">
      <c r="B31" s="166" t="s">
        <v>2653</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row>
    <row r="32" spans="1:29" ht="15" customHeight="1">
      <c r="B32" s="166" t="s">
        <v>1962</v>
      </c>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row>
    <row r="33" spans="1:29" ht="15" customHeight="1">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row>
    <row r="35" spans="1:29" ht="15" customHeight="1">
      <c r="B35" s="1379" t="s">
        <v>1934</v>
      </c>
      <c r="C35" s="1379"/>
      <c r="D35" s="1379"/>
      <c r="E35" s="1379"/>
      <c r="F35" s="1379"/>
      <c r="G35" s="1379"/>
      <c r="H35" s="1379"/>
      <c r="I35" s="1379"/>
      <c r="J35" s="1379"/>
      <c r="K35" s="1379"/>
      <c r="L35" s="1379"/>
      <c r="M35" s="1379"/>
      <c r="N35" s="1379"/>
      <c r="O35" s="1379"/>
      <c r="P35" s="1379"/>
      <c r="Q35" s="1379"/>
      <c r="R35" s="1379"/>
      <c r="S35" s="1379"/>
      <c r="T35" s="1379"/>
      <c r="U35" s="1379"/>
      <c r="V35" s="1379"/>
      <c r="W35" s="1379"/>
      <c r="X35" s="1379"/>
      <c r="Y35" s="1379"/>
      <c r="Z35" s="1379"/>
      <c r="AA35" s="1379"/>
      <c r="AB35" s="1379"/>
    </row>
    <row r="36" spans="1:29" ht="15" customHeight="1">
      <c r="A36" s="112" t="s">
        <v>1930</v>
      </c>
      <c r="B36" s="1379"/>
      <c r="C36" s="1379"/>
      <c r="D36" s="1379"/>
      <c r="E36" s="1379"/>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79"/>
      <c r="AB36" s="1379"/>
    </row>
    <row r="37" spans="1:29" ht="15" customHeight="1">
      <c r="A37" s="1378" t="s">
        <v>0</v>
      </c>
      <c r="B37" s="1378"/>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row>
    <row r="40" spans="1:29" ht="15" customHeight="1">
      <c r="I40" s="40"/>
      <c r="J40" s="40"/>
      <c r="K40" s="40"/>
      <c r="L40" s="40"/>
    </row>
    <row r="41" spans="1:29" ht="15" customHeight="1">
      <c r="I41" s="40"/>
      <c r="J41" s="40"/>
      <c r="K41" s="40"/>
      <c r="L41" s="40"/>
    </row>
    <row r="42" spans="1:29" ht="15" customHeight="1">
      <c r="I42" s="40"/>
      <c r="J42" s="40"/>
      <c r="K42" s="40"/>
      <c r="L42" s="40"/>
    </row>
    <row r="43" spans="1:29" ht="15" customHeight="1">
      <c r="I43" s="40"/>
      <c r="J43" s="40"/>
      <c r="K43" s="40"/>
      <c r="L43" s="40"/>
    </row>
    <row r="44" spans="1:29" ht="15" customHeight="1">
      <c r="I44" s="40"/>
      <c r="J44" s="40"/>
      <c r="K44" s="40"/>
      <c r="L44" s="40"/>
    </row>
    <row r="45" spans="1:29" ht="15" customHeight="1">
      <c r="I45" s="40"/>
      <c r="J45" s="40"/>
      <c r="K45" s="40"/>
      <c r="L45" s="40"/>
    </row>
    <row r="46" spans="1:29" ht="15" customHeight="1">
      <c r="I46" s="40"/>
      <c r="J46" s="40"/>
      <c r="K46" s="40"/>
      <c r="L46" s="40"/>
    </row>
    <row r="47" spans="1:29" ht="15" customHeight="1">
      <c r="I47" s="40"/>
      <c r="J47" s="40"/>
      <c r="K47" s="40"/>
      <c r="L47" s="40"/>
    </row>
    <row r="48" spans="1:29" ht="15" customHeight="1">
      <c r="I48" s="40"/>
      <c r="J48" s="40"/>
      <c r="K48" s="40"/>
      <c r="L48" s="40"/>
    </row>
    <row r="49" spans="1:13" ht="15" customHeight="1">
      <c r="I49" s="40"/>
      <c r="J49" s="40"/>
      <c r="K49" s="40"/>
      <c r="L49" s="40"/>
    </row>
    <row r="50" spans="1:13" ht="15" customHeight="1">
      <c r="I50" s="40"/>
      <c r="J50" s="40"/>
      <c r="K50" s="40"/>
      <c r="L50" s="40"/>
    </row>
    <row r="51" spans="1:13" ht="15" customHeight="1">
      <c r="I51" s="40"/>
      <c r="J51" s="40"/>
      <c r="K51" s="40"/>
      <c r="L51" s="40"/>
    </row>
    <row r="52" spans="1:13" ht="15" customHeight="1">
      <c r="I52" s="40"/>
      <c r="J52" s="40"/>
      <c r="K52" s="40"/>
      <c r="L52" s="40"/>
    </row>
    <row r="53" spans="1:13" ht="15" customHeight="1">
      <c r="A53" s="40"/>
      <c r="B53" s="40"/>
      <c r="C53" s="40"/>
      <c r="D53" s="40"/>
      <c r="E53" s="40"/>
      <c r="F53" s="40"/>
      <c r="G53" s="40"/>
      <c r="H53" s="40"/>
      <c r="I53" s="40"/>
      <c r="J53" s="40"/>
      <c r="K53" s="40"/>
      <c r="L53" s="40"/>
      <c r="M53" s="40"/>
    </row>
    <row r="54" spans="1:13" ht="15" customHeight="1">
      <c r="A54" s="40"/>
      <c r="B54" s="40"/>
      <c r="C54" s="40"/>
      <c r="D54" s="40"/>
      <c r="E54" s="40"/>
      <c r="F54" s="40"/>
      <c r="G54" s="40"/>
      <c r="H54" s="40"/>
      <c r="I54" s="40"/>
      <c r="J54" s="40"/>
      <c r="K54" s="40"/>
      <c r="L54" s="40"/>
      <c r="M54" s="40"/>
    </row>
    <row r="55" spans="1:13" ht="15" customHeight="1">
      <c r="A55" s="40"/>
      <c r="B55" s="40"/>
      <c r="C55" s="40"/>
      <c r="D55" s="40"/>
      <c r="E55" s="40"/>
      <c r="F55" s="40"/>
      <c r="G55" s="40"/>
      <c r="H55" s="40"/>
      <c r="I55" s="40"/>
      <c r="J55" s="40"/>
      <c r="K55" s="40"/>
      <c r="L55" s="40"/>
      <c r="M55" s="40"/>
    </row>
    <row r="56" spans="1:13" ht="15" customHeight="1">
      <c r="A56" s="40"/>
      <c r="B56" s="40"/>
      <c r="C56" s="40"/>
      <c r="D56" s="40"/>
      <c r="E56" s="40"/>
      <c r="F56" s="40"/>
      <c r="G56" s="40"/>
      <c r="H56" s="40"/>
      <c r="I56" s="40"/>
      <c r="J56" s="40"/>
      <c r="K56" s="40"/>
      <c r="L56" s="40"/>
      <c r="M56" s="40"/>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BW37"/>
  <sheetViews>
    <sheetView workbookViewId="0">
      <selection activeCell="T1" sqref="T1:W1"/>
    </sheetView>
  </sheetViews>
  <sheetFormatPr defaultColWidth="2.875" defaultRowHeight="13.5"/>
  <cols>
    <col min="1" max="16384" width="2.875" style="927"/>
  </cols>
  <sheetData>
    <row r="1" spans="1:75" s="920" customFormat="1" ht="38.25" customHeight="1" thickBot="1">
      <c r="A1" s="1051" t="s">
        <v>488</v>
      </c>
      <c r="T1" s="1732" t="s">
        <v>64</v>
      </c>
      <c r="U1" s="1732"/>
      <c r="V1" s="1732"/>
      <c r="W1" s="1732"/>
      <c r="X1" s="1052"/>
      <c r="Y1" s="1052"/>
    </row>
    <row r="2" spans="1:75" ht="4.5" customHeight="1" thickTop="1">
      <c r="A2" s="1053"/>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row>
    <row r="3" spans="1:75" ht="18" customHeight="1">
      <c r="A3" s="958"/>
      <c r="B3" s="958" t="s">
        <v>3603</v>
      </c>
      <c r="C3" s="958"/>
      <c r="D3" s="958"/>
      <c r="E3" s="958"/>
      <c r="F3" s="958"/>
      <c r="G3" s="958"/>
      <c r="H3" s="958"/>
      <c r="I3" s="958"/>
      <c r="J3" s="958"/>
      <c r="K3" s="958"/>
      <c r="L3" s="958"/>
      <c r="M3" s="958"/>
      <c r="N3" s="958"/>
      <c r="O3" s="958"/>
      <c r="P3" s="958"/>
      <c r="Q3" s="958"/>
      <c r="R3" s="958"/>
      <c r="S3" s="958"/>
      <c r="T3" s="958"/>
      <c r="U3" s="958"/>
      <c r="V3" s="958"/>
      <c r="W3" s="958"/>
      <c r="X3" s="979"/>
      <c r="Y3" s="979"/>
      <c r="Z3" s="958"/>
      <c r="AA3" s="958"/>
      <c r="AB3" s="958"/>
      <c r="AC3" s="958"/>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V3" s="926"/>
      <c r="BW3" s="926"/>
    </row>
    <row r="4" spans="1:75" ht="18" customHeight="1">
      <c r="A4" s="959" t="s">
        <v>109</v>
      </c>
      <c r="B4" s="929" t="s">
        <v>486</v>
      </c>
      <c r="C4" s="929"/>
      <c r="D4" s="929"/>
      <c r="E4" s="929"/>
      <c r="F4" s="929"/>
      <c r="G4" s="929"/>
      <c r="H4" s="929"/>
      <c r="I4" s="929"/>
      <c r="J4" s="929"/>
      <c r="K4" s="929"/>
      <c r="L4" s="929"/>
      <c r="M4" s="929"/>
      <c r="N4" s="929"/>
      <c r="O4" s="929"/>
      <c r="P4" s="929"/>
      <c r="Q4" s="929"/>
      <c r="R4" s="929"/>
      <c r="S4" s="929"/>
      <c r="T4" s="929"/>
      <c r="U4" s="960"/>
      <c r="V4" s="960"/>
      <c r="W4" s="960"/>
      <c r="X4" s="989"/>
      <c r="Y4" s="989"/>
      <c r="Z4" s="960"/>
      <c r="AA4" s="960"/>
      <c r="AB4" s="960"/>
      <c r="AC4" s="960"/>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1055"/>
      <c r="BG4" s="1055"/>
      <c r="BH4" s="1055"/>
      <c r="BU4" s="926"/>
      <c r="BV4" s="926"/>
    </row>
    <row r="5" spans="1:75" ht="18" customHeight="1">
      <c r="A5" s="959"/>
      <c r="B5" s="929" t="s">
        <v>431</v>
      </c>
      <c r="C5" s="929"/>
      <c r="D5" s="929"/>
      <c r="E5" s="929"/>
      <c r="F5" s="929"/>
      <c r="G5" s="929"/>
      <c r="H5" s="929"/>
      <c r="I5" s="961" t="str">
        <f>項目一覧!$C$174</f>
        <v/>
      </c>
      <c r="J5" s="929"/>
      <c r="K5" s="929"/>
      <c r="L5" s="929"/>
      <c r="M5" s="929"/>
      <c r="N5" s="929"/>
      <c r="O5" s="929"/>
      <c r="P5" s="929"/>
      <c r="Q5" s="929"/>
      <c r="R5" s="929"/>
      <c r="S5" s="929"/>
      <c r="T5" s="929"/>
      <c r="U5" s="929"/>
      <c r="V5" s="929"/>
      <c r="W5" s="929"/>
      <c r="X5" s="929"/>
      <c r="Y5" s="929"/>
      <c r="Z5" s="929"/>
      <c r="AA5" s="929"/>
      <c r="AB5" s="929"/>
      <c r="AC5" s="929"/>
      <c r="AE5" s="1055"/>
      <c r="AF5" s="1056"/>
      <c r="AG5" s="929"/>
      <c r="AH5" s="1733"/>
      <c r="AI5" s="1733"/>
      <c r="AJ5" s="1733"/>
      <c r="AK5" s="1733"/>
      <c r="AL5" s="1733"/>
      <c r="AM5" s="1733"/>
      <c r="AN5" s="1733"/>
      <c r="AO5" s="1733"/>
      <c r="AP5" s="1056"/>
      <c r="AQ5" s="1056"/>
      <c r="AR5" s="1056"/>
      <c r="AS5" s="1056"/>
      <c r="AT5" s="1056"/>
      <c r="AU5" s="1056"/>
      <c r="AV5" s="1056"/>
      <c r="AW5" s="1056"/>
      <c r="AX5" s="1056"/>
      <c r="AY5" s="1056"/>
      <c r="AZ5" s="1056"/>
      <c r="BA5" s="1056"/>
      <c r="BB5" s="1056"/>
      <c r="BC5" s="1056"/>
      <c r="BD5" s="1056"/>
      <c r="BE5" s="1056"/>
      <c r="BF5" s="1056"/>
      <c r="BG5" s="1056"/>
      <c r="BH5" s="929"/>
      <c r="BI5" s="929"/>
      <c r="BJ5" s="929"/>
      <c r="BU5" s="926"/>
      <c r="BV5" s="926"/>
    </row>
    <row r="6" spans="1:75" ht="18" customHeight="1">
      <c r="A6" s="959"/>
      <c r="B6" s="929" t="s">
        <v>408</v>
      </c>
      <c r="C6" s="929"/>
      <c r="D6" s="929"/>
      <c r="E6" s="929"/>
      <c r="F6" s="929"/>
      <c r="G6" s="929"/>
      <c r="H6" s="929"/>
      <c r="I6" s="961" t="str">
        <f>項目一覧!$C$173</f>
        <v/>
      </c>
      <c r="J6" s="929"/>
      <c r="K6" s="929"/>
      <c r="L6" s="929"/>
      <c r="M6" s="929"/>
      <c r="N6" s="929"/>
      <c r="O6" s="929"/>
      <c r="P6" s="929"/>
      <c r="Q6" s="929"/>
      <c r="R6" s="929"/>
      <c r="S6" s="929"/>
      <c r="T6" s="929"/>
      <c r="U6" s="929"/>
      <c r="V6" s="929"/>
      <c r="W6" s="929"/>
      <c r="X6" s="929"/>
      <c r="Y6" s="929"/>
      <c r="Z6" s="929"/>
      <c r="AA6" s="929"/>
      <c r="AB6" s="929"/>
      <c r="AC6" s="929"/>
      <c r="AE6" s="1055"/>
      <c r="AF6" s="1056"/>
      <c r="AG6" s="929"/>
      <c r="AH6" s="1733"/>
      <c r="AI6" s="1733"/>
      <c r="AJ6" s="1733"/>
      <c r="AK6" s="1733"/>
      <c r="AL6" s="1733"/>
      <c r="AM6" s="1733"/>
      <c r="AN6" s="1733"/>
      <c r="AO6" s="1733"/>
      <c r="AP6" s="1056"/>
      <c r="AQ6" s="1056"/>
      <c r="AR6" s="1056"/>
      <c r="AS6" s="1056"/>
      <c r="AT6" s="1056"/>
      <c r="AU6" s="1056"/>
      <c r="AV6" s="1056"/>
      <c r="AW6" s="1056"/>
      <c r="AX6" s="1056"/>
      <c r="AY6" s="1056"/>
      <c r="AZ6" s="1056"/>
      <c r="BA6" s="1056"/>
      <c r="BB6" s="1056"/>
      <c r="BC6" s="1056"/>
      <c r="BD6" s="1056"/>
      <c r="BE6" s="1056"/>
      <c r="BF6" s="1056"/>
      <c r="BG6" s="1056"/>
      <c r="BH6" s="929"/>
      <c r="BI6" s="929"/>
      <c r="BJ6" s="929"/>
      <c r="BU6" s="926"/>
      <c r="BV6" s="926"/>
    </row>
    <row r="7" spans="1:75" ht="18" customHeight="1">
      <c r="A7" s="959"/>
      <c r="B7" s="929" t="s">
        <v>399</v>
      </c>
      <c r="C7" s="929"/>
      <c r="D7" s="929"/>
      <c r="E7" s="929"/>
      <c r="F7" s="929"/>
      <c r="G7" s="929"/>
      <c r="H7" s="929"/>
      <c r="I7" s="961" t="str">
        <f>項目一覧!$C$175</f>
        <v/>
      </c>
      <c r="J7" s="929"/>
      <c r="K7" s="929"/>
      <c r="L7" s="929"/>
      <c r="M7" s="929"/>
      <c r="N7" s="929"/>
      <c r="O7" s="929"/>
      <c r="P7" s="929"/>
      <c r="Q7" s="929"/>
      <c r="R7" s="929"/>
      <c r="S7" s="929"/>
      <c r="T7" s="929"/>
      <c r="U7" s="929"/>
      <c r="V7" s="929"/>
      <c r="W7" s="929"/>
      <c r="X7" s="929"/>
      <c r="Y7" s="929"/>
      <c r="Z7" s="929"/>
      <c r="AA7" s="929"/>
      <c r="AB7" s="929"/>
      <c r="AC7" s="929"/>
      <c r="AE7" s="1055"/>
      <c r="AF7" s="1056"/>
      <c r="AG7" s="929"/>
      <c r="AH7" s="1733"/>
      <c r="AI7" s="1733"/>
      <c r="AJ7" s="1733"/>
      <c r="AK7" s="1733"/>
      <c r="AL7" s="1733"/>
      <c r="AM7" s="1733"/>
      <c r="AN7" s="1733"/>
      <c r="AO7" s="1733"/>
      <c r="AP7" s="1056"/>
      <c r="AQ7" s="1056"/>
      <c r="AR7" s="1056"/>
      <c r="AS7" s="1056"/>
      <c r="AT7" s="1056"/>
      <c r="AU7" s="1056"/>
      <c r="AV7" s="1056"/>
      <c r="AW7" s="1056"/>
      <c r="AX7" s="1056"/>
      <c r="AY7" s="1056"/>
      <c r="AZ7" s="1056"/>
      <c r="BA7" s="1056"/>
      <c r="BB7" s="1056"/>
      <c r="BC7" s="1056"/>
      <c r="BD7" s="1056"/>
      <c r="BE7" s="1056"/>
      <c r="BF7" s="1056"/>
      <c r="BG7" s="1056"/>
      <c r="BH7" s="929"/>
      <c r="BI7" s="929"/>
      <c r="BJ7" s="929"/>
      <c r="BU7" s="926"/>
      <c r="BV7" s="926"/>
    </row>
    <row r="8" spans="1:75" ht="18" customHeight="1">
      <c r="A8" s="959"/>
      <c r="B8" s="929" t="s">
        <v>430</v>
      </c>
      <c r="C8" s="929"/>
      <c r="D8" s="929"/>
      <c r="E8" s="929"/>
      <c r="F8" s="929"/>
      <c r="G8" s="929"/>
      <c r="H8" s="929"/>
      <c r="I8" s="1059" t="str">
        <f>項目一覧!$C$176</f>
        <v/>
      </c>
      <c r="J8" s="929"/>
      <c r="K8" s="929"/>
      <c r="L8" s="929"/>
      <c r="M8" s="929"/>
      <c r="N8" s="929"/>
      <c r="O8" s="929"/>
      <c r="P8" s="929"/>
      <c r="Q8" s="929"/>
      <c r="R8" s="929"/>
      <c r="S8" s="929"/>
      <c r="T8" s="929"/>
      <c r="U8" s="929"/>
      <c r="V8" s="929"/>
      <c r="W8" s="929"/>
      <c r="X8" s="929"/>
      <c r="Y8" s="929"/>
      <c r="Z8" s="929"/>
      <c r="AA8" s="929"/>
      <c r="AB8" s="929"/>
      <c r="AC8" s="929"/>
      <c r="AE8" s="1055"/>
      <c r="AF8" s="1056"/>
      <c r="AG8" s="929"/>
      <c r="AH8" s="1733"/>
      <c r="AI8" s="1733"/>
      <c r="AJ8" s="1733"/>
      <c r="AK8" s="1733"/>
      <c r="AL8" s="1733"/>
      <c r="AM8" s="1733"/>
      <c r="AN8" s="1733"/>
      <c r="AO8" s="1733"/>
      <c r="AP8" s="1733"/>
      <c r="AQ8" s="1733"/>
      <c r="AR8" s="1733"/>
      <c r="AS8" s="1733"/>
      <c r="AT8" s="1733"/>
      <c r="AU8" s="1733"/>
      <c r="AV8" s="1733"/>
      <c r="AW8" s="1733"/>
      <c r="AX8" s="1733"/>
      <c r="AY8" s="1733"/>
      <c r="AZ8" s="1733"/>
      <c r="BA8" s="1733"/>
      <c r="BB8" s="1733"/>
      <c r="BC8" s="1733"/>
      <c r="BD8" s="1733"/>
      <c r="BE8" s="1733"/>
      <c r="BF8" s="1733"/>
      <c r="BG8" s="1733"/>
      <c r="BH8" s="929"/>
      <c r="BI8" s="929"/>
      <c r="BJ8" s="929"/>
      <c r="BU8" s="926"/>
      <c r="BV8" s="926"/>
    </row>
    <row r="9" spans="1:75" ht="18" customHeight="1">
      <c r="A9" s="963"/>
      <c r="B9" s="958" t="s">
        <v>397</v>
      </c>
      <c r="C9" s="958"/>
      <c r="D9" s="958"/>
      <c r="E9" s="958"/>
      <c r="F9" s="958"/>
      <c r="G9" s="958"/>
      <c r="H9" s="958"/>
      <c r="I9" s="1061" t="str">
        <f>項目一覧!$C$177</f>
        <v/>
      </c>
      <c r="J9" s="958"/>
      <c r="K9" s="958"/>
      <c r="L9" s="958"/>
      <c r="M9" s="958"/>
      <c r="N9" s="958"/>
      <c r="O9" s="958"/>
      <c r="P9" s="958"/>
      <c r="Q9" s="958"/>
      <c r="R9" s="958"/>
      <c r="S9" s="958"/>
      <c r="T9" s="958"/>
      <c r="U9" s="958"/>
      <c r="V9" s="958"/>
      <c r="W9" s="958"/>
      <c r="X9" s="979"/>
      <c r="Y9" s="979"/>
      <c r="Z9" s="958"/>
      <c r="AA9" s="958"/>
      <c r="AB9" s="958"/>
      <c r="AC9" s="958"/>
      <c r="AE9" s="1055"/>
      <c r="AF9" s="1056"/>
      <c r="AG9" s="929"/>
      <c r="AH9" s="1733"/>
      <c r="AI9" s="1733"/>
      <c r="AJ9" s="1733"/>
      <c r="AK9" s="1733"/>
      <c r="AL9" s="1733"/>
      <c r="AM9" s="1733"/>
      <c r="AN9" s="1733"/>
      <c r="AO9" s="1733"/>
      <c r="AP9" s="1056"/>
      <c r="AQ9" s="1056"/>
      <c r="AR9" s="1056"/>
      <c r="AS9" s="1056"/>
      <c r="AT9" s="1056"/>
      <c r="AU9" s="1056"/>
      <c r="AV9" s="1056"/>
      <c r="AW9" s="1056"/>
      <c r="AX9" s="1056"/>
      <c r="AY9" s="1056"/>
      <c r="AZ9" s="1056"/>
      <c r="BA9" s="1056"/>
      <c r="BB9" s="1056"/>
      <c r="BC9" s="1056"/>
      <c r="BD9" s="1056"/>
      <c r="BE9" s="1056"/>
      <c r="BF9" s="1056"/>
      <c r="BG9" s="1056"/>
      <c r="BH9" s="929"/>
      <c r="BI9" s="929"/>
      <c r="BJ9" s="929"/>
      <c r="BV9" s="926"/>
      <c r="BW9" s="926"/>
    </row>
    <row r="10" spans="1:75" ht="17.25">
      <c r="I10" s="1062"/>
      <c r="AE10" s="1055"/>
      <c r="AF10" s="1056"/>
      <c r="AG10" s="1056"/>
      <c r="AH10" s="1056"/>
      <c r="AI10" s="1056"/>
      <c r="AJ10" s="1056"/>
      <c r="AK10" s="1056"/>
      <c r="AL10" s="1056"/>
      <c r="AM10" s="1056"/>
      <c r="AN10" s="1056"/>
      <c r="AO10" s="1056"/>
      <c r="AP10" s="1056"/>
      <c r="AQ10" s="1056"/>
      <c r="AR10" s="1056"/>
      <c r="AS10" s="1056"/>
      <c r="AT10" s="1056"/>
      <c r="AU10" s="1056"/>
      <c r="AV10" s="1056"/>
      <c r="AW10" s="1056"/>
      <c r="AX10" s="1056"/>
      <c r="AY10" s="1056"/>
      <c r="AZ10" s="1056"/>
      <c r="BA10" s="1056"/>
      <c r="BB10" s="1056"/>
      <c r="BC10" s="1056"/>
      <c r="BD10" s="1056"/>
      <c r="BE10" s="1056"/>
      <c r="BF10" s="1056"/>
      <c r="BG10" s="1056"/>
      <c r="BH10" s="1056"/>
      <c r="BI10" s="929"/>
      <c r="BJ10" s="929"/>
    </row>
    <row r="11" spans="1:75" ht="17.25">
      <c r="A11" s="959" t="s">
        <v>109</v>
      </c>
      <c r="B11" s="929" t="s">
        <v>485</v>
      </c>
      <c r="C11" s="929"/>
      <c r="D11" s="929"/>
      <c r="E11" s="929"/>
      <c r="F11" s="929"/>
      <c r="G11" s="929"/>
      <c r="H11" s="929"/>
      <c r="I11" s="961"/>
      <c r="J11" s="929"/>
      <c r="K11" s="929"/>
      <c r="L11" s="929"/>
      <c r="M11" s="929"/>
      <c r="N11" s="929"/>
      <c r="O11" s="929"/>
      <c r="P11" s="929"/>
      <c r="Q11" s="929"/>
      <c r="R11" s="929"/>
      <c r="S11" s="929"/>
      <c r="T11" s="929"/>
      <c r="U11" s="929"/>
      <c r="V11" s="929"/>
      <c r="W11" s="929"/>
      <c r="X11" s="929"/>
      <c r="Y11" s="929"/>
      <c r="Z11" s="929"/>
      <c r="AA11" s="929"/>
      <c r="AB11" s="929"/>
      <c r="AC11" s="929"/>
      <c r="AE11" s="1055"/>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6"/>
      <c r="BH11" s="1056"/>
      <c r="BI11" s="929"/>
      <c r="BJ11" s="929"/>
    </row>
    <row r="12" spans="1:75" ht="17.25">
      <c r="A12" s="959"/>
      <c r="B12" s="929" t="s">
        <v>431</v>
      </c>
      <c r="C12" s="929"/>
      <c r="D12" s="929"/>
      <c r="E12" s="929"/>
      <c r="F12" s="929"/>
      <c r="G12" s="929"/>
      <c r="H12" s="929"/>
      <c r="I12" s="961" t="str">
        <f>項目一覧!$C$179</f>
        <v/>
      </c>
      <c r="J12" s="929"/>
      <c r="K12" s="929"/>
      <c r="L12" s="929"/>
      <c r="M12" s="929"/>
      <c r="N12" s="929"/>
      <c r="O12" s="929"/>
      <c r="P12" s="929"/>
      <c r="Q12" s="929"/>
      <c r="R12" s="929"/>
      <c r="S12" s="929"/>
      <c r="T12" s="929"/>
      <c r="U12" s="929"/>
      <c r="V12" s="929"/>
      <c r="W12" s="929"/>
      <c r="X12" s="929"/>
      <c r="Y12" s="929"/>
      <c r="Z12" s="929"/>
      <c r="AA12" s="929"/>
      <c r="AB12" s="929"/>
      <c r="AC12" s="929"/>
      <c r="AE12" s="1055"/>
      <c r="AF12" s="1056"/>
      <c r="AG12" s="1056"/>
      <c r="AH12" s="1733"/>
      <c r="AI12" s="1733"/>
      <c r="AJ12" s="1733"/>
      <c r="AK12" s="1733"/>
      <c r="AL12" s="1733"/>
      <c r="AM12" s="1733"/>
      <c r="AN12" s="1733"/>
      <c r="AO12" s="1733"/>
      <c r="AP12" s="1056"/>
      <c r="AQ12" s="1056"/>
      <c r="AR12" s="1056"/>
      <c r="AS12" s="1056"/>
      <c r="AT12" s="1056"/>
      <c r="AU12" s="1056"/>
      <c r="AV12" s="1056"/>
      <c r="AW12" s="1056"/>
      <c r="AX12" s="1056"/>
      <c r="AY12" s="1056"/>
      <c r="AZ12" s="1056"/>
      <c r="BA12" s="1056"/>
      <c r="BB12" s="1056"/>
      <c r="BC12" s="1056"/>
      <c r="BD12" s="1056"/>
      <c r="BE12" s="1056"/>
      <c r="BF12" s="1056"/>
      <c r="BG12" s="1056"/>
      <c r="BH12" s="929"/>
      <c r="BI12" s="929"/>
      <c r="BJ12" s="929"/>
    </row>
    <row r="13" spans="1:75" ht="17.25">
      <c r="A13" s="959"/>
      <c r="B13" s="929" t="s">
        <v>408</v>
      </c>
      <c r="C13" s="929"/>
      <c r="D13" s="929"/>
      <c r="E13" s="929"/>
      <c r="F13" s="929"/>
      <c r="G13" s="929"/>
      <c r="H13" s="929"/>
      <c r="I13" s="961" t="str">
        <f>項目一覧!$C$178</f>
        <v/>
      </c>
      <c r="J13" s="929"/>
      <c r="K13" s="929"/>
      <c r="L13" s="929"/>
      <c r="M13" s="929"/>
      <c r="N13" s="929"/>
      <c r="O13" s="929"/>
      <c r="P13" s="929"/>
      <c r="Q13" s="929"/>
      <c r="R13" s="929"/>
      <c r="S13" s="929"/>
      <c r="T13" s="929"/>
      <c r="U13" s="929"/>
      <c r="V13" s="929"/>
      <c r="W13" s="929"/>
      <c r="X13" s="929"/>
      <c r="Y13" s="929"/>
      <c r="Z13" s="929"/>
      <c r="AA13" s="929"/>
      <c r="AB13" s="929"/>
      <c r="AC13" s="929"/>
      <c r="AE13" s="1055"/>
      <c r="AF13" s="1056"/>
      <c r="AG13" s="1056"/>
      <c r="AH13" s="1733"/>
      <c r="AI13" s="1733"/>
      <c r="AJ13" s="1733"/>
      <c r="AK13" s="1733"/>
      <c r="AL13" s="1733"/>
      <c r="AM13" s="1733"/>
      <c r="AN13" s="1733"/>
      <c r="AO13" s="1733"/>
      <c r="AP13" s="1056"/>
      <c r="AQ13" s="1056"/>
      <c r="AR13" s="1056"/>
      <c r="AS13" s="1056"/>
      <c r="AT13" s="1056"/>
      <c r="AU13" s="1056"/>
      <c r="AV13" s="1056"/>
      <c r="AW13" s="1056"/>
      <c r="AX13" s="1056"/>
      <c r="AY13" s="1056"/>
      <c r="AZ13" s="1056"/>
      <c r="BA13" s="1056"/>
      <c r="BB13" s="1056"/>
      <c r="BC13" s="1056"/>
      <c r="BD13" s="1056"/>
      <c r="BE13" s="1056"/>
      <c r="BF13" s="1056"/>
      <c r="BG13" s="1056"/>
      <c r="BH13" s="929"/>
      <c r="BI13" s="929"/>
      <c r="BJ13" s="929"/>
    </row>
    <row r="14" spans="1:75" ht="17.25">
      <c r="A14" s="959"/>
      <c r="B14" s="929" t="s">
        <v>399</v>
      </c>
      <c r="C14" s="929"/>
      <c r="D14" s="929"/>
      <c r="E14" s="929"/>
      <c r="F14" s="929"/>
      <c r="G14" s="929"/>
      <c r="H14" s="929"/>
      <c r="I14" s="961" t="str">
        <f>項目一覧!$C$180</f>
        <v/>
      </c>
      <c r="J14" s="929"/>
      <c r="K14" s="929"/>
      <c r="L14" s="929"/>
      <c r="M14" s="929"/>
      <c r="N14" s="929"/>
      <c r="O14" s="929"/>
      <c r="P14" s="929"/>
      <c r="Q14" s="929"/>
      <c r="R14" s="929"/>
      <c r="S14" s="929"/>
      <c r="T14" s="929"/>
      <c r="U14" s="929"/>
      <c r="V14" s="929"/>
      <c r="W14" s="929"/>
      <c r="X14" s="929"/>
      <c r="Y14" s="929"/>
      <c r="Z14" s="929"/>
      <c r="AA14" s="929"/>
      <c r="AB14" s="929"/>
      <c r="AC14" s="929"/>
      <c r="AE14" s="1055"/>
      <c r="AF14" s="1056"/>
      <c r="AG14" s="1056"/>
      <c r="AH14" s="1733"/>
      <c r="AI14" s="1733"/>
      <c r="AJ14" s="1733"/>
      <c r="AK14" s="1733"/>
      <c r="AL14" s="1733"/>
      <c r="AM14" s="1733"/>
      <c r="AN14" s="1733"/>
      <c r="AO14" s="1733"/>
      <c r="AP14" s="1056"/>
      <c r="AQ14" s="1056"/>
      <c r="AR14" s="1056"/>
      <c r="AS14" s="1056"/>
      <c r="AT14" s="1056"/>
      <c r="AU14" s="1056"/>
      <c r="AV14" s="1056"/>
      <c r="AW14" s="1056"/>
      <c r="AX14" s="1056"/>
      <c r="AY14" s="1056"/>
      <c r="AZ14" s="1056"/>
      <c r="BA14" s="1056"/>
      <c r="BB14" s="1056"/>
      <c r="BC14" s="1056"/>
      <c r="BD14" s="1056"/>
      <c r="BE14" s="1056"/>
      <c r="BF14" s="1056"/>
      <c r="BG14" s="1056"/>
      <c r="BH14" s="929"/>
      <c r="BI14" s="929"/>
      <c r="BJ14" s="929"/>
    </row>
    <row r="15" spans="1:75" ht="17.25">
      <c r="A15" s="959"/>
      <c r="B15" s="929" t="s">
        <v>430</v>
      </c>
      <c r="C15" s="929"/>
      <c r="D15" s="929"/>
      <c r="E15" s="929"/>
      <c r="F15" s="929"/>
      <c r="G15" s="929"/>
      <c r="H15" s="929"/>
      <c r="I15" s="1059" t="str">
        <f>項目一覧!$C$181</f>
        <v/>
      </c>
      <c r="J15" s="929"/>
      <c r="K15" s="929"/>
      <c r="L15" s="929"/>
      <c r="M15" s="929"/>
      <c r="N15" s="929"/>
      <c r="O15" s="929"/>
      <c r="P15" s="929"/>
      <c r="Q15" s="929"/>
      <c r="R15" s="929"/>
      <c r="S15" s="929"/>
      <c r="T15" s="929"/>
      <c r="U15" s="929"/>
      <c r="V15" s="929"/>
      <c r="W15" s="929"/>
      <c r="X15" s="929"/>
      <c r="Y15" s="929"/>
      <c r="Z15" s="929"/>
      <c r="AA15" s="929"/>
      <c r="AB15" s="929"/>
      <c r="AC15" s="929"/>
      <c r="AE15" s="1055"/>
      <c r="AF15" s="1056"/>
      <c r="AG15" s="1056"/>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1733"/>
      <c r="BG15" s="1733"/>
      <c r="BH15" s="929"/>
      <c r="BI15" s="929"/>
      <c r="BJ15" s="929"/>
    </row>
    <row r="16" spans="1:75" ht="17.25">
      <c r="A16" s="963"/>
      <c r="B16" s="958" t="s">
        <v>397</v>
      </c>
      <c r="C16" s="958"/>
      <c r="D16" s="958"/>
      <c r="E16" s="958"/>
      <c r="F16" s="958"/>
      <c r="G16" s="958"/>
      <c r="H16" s="958"/>
      <c r="I16" s="1061" t="str">
        <f>項目一覧!$C$182</f>
        <v/>
      </c>
      <c r="J16" s="958"/>
      <c r="K16" s="958"/>
      <c r="L16" s="958"/>
      <c r="M16" s="958"/>
      <c r="N16" s="958"/>
      <c r="O16" s="958"/>
      <c r="P16" s="958"/>
      <c r="Q16" s="958"/>
      <c r="R16" s="958"/>
      <c r="S16" s="958"/>
      <c r="T16" s="958"/>
      <c r="U16" s="958"/>
      <c r="V16" s="958"/>
      <c r="W16" s="958"/>
      <c r="X16" s="979"/>
      <c r="Y16" s="979"/>
      <c r="Z16" s="958"/>
      <c r="AA16" s="958"/>
      <c r="AB16" s="958"/>
      <c r="AC16" s="958"/>
      <c r="AE16" s="1055"/>
      <c r="AF16" s="1056"/>
      <c r="AG16" s="1056"/>
      <c r="AH16" s="1733"/>
      <c r="AI16" s="1733"/>
      <c r="AJ16" s="1733"/>
      <c r="AK16" s="1733"/>
      <c r="AL16" s="1733"/>
      <c r="AM16" s="1733"/>
      <c r="AN16" s="1733"/>
      <c r="AO16" s="1733"/>
      <c r="AP16" s="1056"/>
      <c r="AQ16" s="1056"/>
      <c r="AR16" s="1056"/>
      <c r="AS16" s="1056"/>
      <c r="AT16" s="1056"/>
      <c r="AU16" s="1056"/>
      <c r="AV16" s="1056"/>
      <c r="AW16" s="1056"/>
      <c r="AX16" s="1056"/>
      <c r="AY16" s="1056"/>
      <c r="AZ16" s="1056"/>
      <c r="BA16" s="1056"/>
      <c r="BB16" s="1056"/>
      <c r="BC16" s="1056"/>
      <c r="BD16" s="1056"/>
      <c r="BE16" s="1056"/>
      <c r="BF16" s="1056"/>
      <c r="BG16" s="1056"/>
      <c r="BH16" s="929"/>
      <c r="BI16" s="929"/>
      <c r="BJ16" s="929"/>
    </row>
    <row r="17" spans="1:60" ht="17.25">
      <c r="I17" s="1062"/>
      <c r="AE17" s="1055"/>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row>
    <row r="18" spans="1:60" ht="17.25">
      <c r="A18" s="959" t="s">
        <v>109</v>
      </c>
      <c r="B18" s="929" t="s">
        <v>484</v>
      </c>
      <c r="C18" s="929"/>
      <c r="D18" s="929"/>
      <c r="E18" s="929"/>
      <c r="F18" s="929"/>
      <c r="G18" s="929"/>
      <c r="H18" s="929"/>
      <c r="I18" s="961"/>
      <c r="J18" s="929"/>
      <c r="K18" s="929"/>
      <c r="L18" s="929"/>
      <c r="M18" s="929"/>
      <c r="N18" s="929"/>
      <c r="O18" s="929"/>
      <c r="P18" s="929"/>
      <c r="Q18" s="929"/>
      <c r="R18" s="929"/>
      <c r="S18" s="929"/>
      <c r="T18" s="929"/>
      <c r="U18" s="929"/>
      <c r="V18" s="929"/>
      <c r="W18" s="929"/>
      <c r="X18" s="929"/>
      <c r="Y18" s="929"/>
      <c r="Z18" s="929"/>
      <c r="AA18" s="929"/>
      <c r="AB18" s="929"/>
      <c r="AC18" s="929"/>
      <c r="AE18" s="1055"/>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row>
    <row r="19" spans="1:60" ht="17.25">
      <c r="A19" s="959"/>
      <c r="B19" s="929" t="s">
        <v>431</v>
      </c>
      <c r="C19" s="929"/>
      <c r="D19" s="929"/>
      <c r="E19" s="929"/>
      <c r="F19" s="929"/>
      <c r="G19" s="929"/>
      <c r="H19" s="929"/>
      <c r="I19" s="961" t="str">
        <f>項目一覧!$C$185</f>
        <v/>
      </c>
      <c r="J19" s="929"/>
      <c r="K19" s="929"/>
      <c r="L19" s="929"/>
      <c r="M19" s="929"/>
      <c r="N19" s="929"/>
      <c r="O19" s="929"/>
      <c r="P19" s="929"/>
      <c r="Q19" s="929"/>
      <c r="R19" s="929"/>
      <c r="S19" s="929"/>
      <c r="T19" s="929"/>
      <c r="U19" s="929"/>
      <c r="V19" s="929"/>
      <c r="W19" s="929"/>
      <c r="X19" s="929"/>
      <c r="Y19" s="929"/>
      <c r="Z19" s="929"/>
      <c r="AA19" s="929"/>
      <c r="AB19" s="929"/>
      <c r="AC19" s="929"/>
      <c r="AE19" s="1055"/>
      <c r="AF19" s="1056"/>
      <c r="AG19" s="1056"/>
      <c r="AH19" s="1733"/>
      <c r="AI19" s="1733"/>
      <c r="AJ19" s="1733"/>
      <c r="AK19" s="1733"/>
      <c r="AL19" s="1733"/>
      <c r="AM19" s="1733"/>
      <c r="AN19" s="1733"/>
      <c r="AO19" s="1733"/>
      <c r="AP19" s="1056"/>
      <c r="AQ19" s="1056"/>
      <c r="AR19" s="1056"/>
      <c r="AS19" s="1056"/>
      <c r="AT19" s="1056"/>
      <c r="AU19" s="1056"/>
      <c r="AV19" s="1056"/>
      <c r="AW19" s="1056"/>
      <c r="AX19" s="1056"/>
      <c r="AY19" s="1056"/>
      <c r="AZ19" s="1056"/>
      <c r="BA19" s="1056"/>
      <c r="BB19" s="1056"/>
      <c r="BC19" s="1056"/>
      <c r="BD19" s="1056"/>
      <c r="BE19" s="1056"/>
      <c r="BF19" s="1056"/>
      <c r="BG19" s="1056"/>
      <c r="BH19" s="929"/>
    </row>
    <row r="20" spans="1:60" ht="17.25">
      <c r="A20" s="959"/>
      <c r="B20" s="929" t="s">
        <v>408</v>
      </c>
      <c r="C20" s="929"/>
      <c r="D20" s="929"/>
      <c r="E20" s="929"/>
      <c r="F20" s="929"/>
      <c r="G20" s="929"/>
      <c r="H20" s="929"/>
      <c r="I20" s="961" t="str">
        <f>項目一覧!$C$184</f>
        <v/>
      </c>
      <c r="J20" s="929"/>
      <c r="K20" s="929"/>
      <c r="L20" s="929"/>
      <c r="M20" s="929"/>
      <c r="N20" s="929"/>
      <c r="O20" s="929"/>
      <c r="P20" s="929"/>
      <c r="Q20" s="929"/>
      <c r="R20" s="929"/>
      <c r="S20" s="929"/>
      <c r="T20" s="929"/>
      <c r="U20" s="929"/>
      <c r="V20" s="929"/>
      <c r="W20" s="929"/>
      <c r="X20" s="929"/>
      <c r="Y20" s="929"/>
      <c r="Z20" s="929"/>
      <c r="AA20" s="929"/>
      <c r="AB20" s="929"/>
      <c r="AC20" s="929"/>
      <c r="AE20" s="1055"/>
      <c r="AF20" s="1056"/>
      <c r="AG20" s="1056"/>
      <c r="AH20" s="1733"/>
      <c r="AI20" s="1733"/>
      <c r="AJ20" s="1733"/>
      <c r="AK20" s="1733"/>
      <c r="AL20" s="1733"/>
      <c r="AM20" s="1733"/>
      <c r="AN20" s="1733"/>
      <c r="AO20" s="1733"/>
      <c r="AP20" s="1056"/>
      <c r="AQ20" s="1056"/>
      <c r="AR20" s="1056"/>
      <c r="AS20" s="1056"/>
      <c r="AT20" s="1056"/>
      <c r="AU20" s="1056"/>
      <c r="AV20" s="1056"/>
      <c r="AW20" s="1056"/>
      <c r="AX20" s="1056"/>
      <c r="AY20" s="1056"/>
      <c r="AZ20" s="1056"/>
      <c r="BA20" s="1056"/>
      <c r="BB20" s="1056"/>
      <c r="BC20" s="1056"/>
      <c r="BD20" s="1056"/>
      <c r="BE20" s="1056"/>
      <c r="BF20" s="1056"/>
      <c r="BG20" s="1056"/>
      <c r="BH20" s="929"/>
    </row>
    <row r="21" spans="1:60" ht="17.25">
      <c r="A21" s="959"/>
      <c r="B21" s="929" t="s">
        <v>399</v>
      </c>
      <c r="C21" s="929"/>
      <c r="D21" s="929"/>
      <c r="E21" s="929"/>
      <c r="F21" s="929"/>
      <c r="G21" s="929"/>
      <c r="H21" s="929"/>
      <c r="I21" s="961" t="str">
        <f>項目一覧!$C$186</f>
        <v/>
      </c>
      <c r="J21" s="929"/>
      <c r="K21" s="929"/>
      <c r="L21" s="929"/>
      <c r="M21" s="929"/>
      <c r="N21" s="929"/>
      <c r="O21" s="929"/>
      <c r="P21" s="929"/>
      <c r="Q21" s="929"/>
      <c r="R21" s="929"/>
      <c r="S21" s="929"/>
      <c r="T21" s="929"/>
      <c r="U21" s="929"/>
      <c r="V21" s="929"/>
      <c r="W21" s="929"/>
      <c r="X21" s="929"/>
      <c r="Y21" s="929"/>
      <c r="Z21" s="929"/>
      <c r="AA21" s="929"/>
      <c r="AB21" s="929"/>
      <c r="AC21" s="929"/>
      <c r="AE21" s="1055"/>
      <c r="AF21" s="1056"/>
      <c r="AG21" s="1056"/>
      <c r="AH21" s="1733"/>
      <c r="AI21" s="1733"/>
      <c r="AJ21" s="1733"/>
      <c r="AK21" s="1733"/>
      <c r="AL21" s="1733"/>
      <c r="AM21" s="1733"/>
      <c r="AN21" s="1733"/>
      <c r="AO21" s="1733"/>
      <c r="AP21" s="1056"/>
      <c r="AQ21" s="1056"/>
      <c r="AR21" s="1056"/>
      <c r="AS21" s="1056"/>
      <c r="AT21" s="1056"/>
      <c r="AU21" s="1056"/>
      <c r="AV21" s="1056"/>
      <c r="AW21" s="1056"/>
      <c r="AX21" s="1056"/>
      <c r="AY21" s="1056"/>
      <c r="AZ21" s="1056"/>
      <c r="BA21" s="1056"/>
      <c r="BB21" s="1056"/>
      <c r="BC21" s="1056"/>
      <c r="BD21" s="1056"/>
      <c r="BE21" s="1056"/>
      <c r="BF21" s="1056"/>
      <c r="BG21" s="1056"/>
      <c r="BH21" s="929"/>
    </row>
    <row r="22" spans="1:60" ht="17.25">
      <c r="A22" s="959"/>
      <c r="B22" s="929" t="s">
        <v>430</v>
      </c>
      <c r="C22" s="929"/>
      <c r="D22" s="929"/>
      <c r="E22" s="929"/>
      <c r="F22" s="929"/>
      <c r="G22" s="929"/>
      <c r="H22" s="929"/>
      <c r="I22" s="1059" t="str">
        <f>項目一覧!$C$187</f>
        <v/>
      </c>
      <c r="J22" s="929"/>
      <c r="K22" s="929"/>
      <c r="L22" s="929"/>
      <c r="M22" s="929"/>
      <c r="N22" s="929"/>
      <c r="O22" s="929"/>
      <c r="P22" s="929"/>
      <c r="Q22" s="929"/>
      <c r="R22" s="929"/>
      <c r="S22" s="929"/>
      <c r="T22" s="929"/>
      <c r="U22" s="929"/>
      <c r="V22" s="929"/>
      <c r="W22" s="929"/>
      <c r="X22" s="929"/>
      <c r="Y22" s="929"/>
      <c r="Z22" s="929"/>
      <c r="AA22" s="929"/>
      <c r="AB22" s="929"/>
      <c r="AC22" s="929"/>
      <c r="AE22" s="1055"/>
      <c r="AF22" s="1056"/>
      <c r="AG22" s="1056"/>
      <c r="AH22" s="1733"/>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1733"/>
      <c r="BG22" s="1733"/>
      <c r="BH22" s="929"/>
    </row>
    <row r="23" spans="1:60" ht="17.25">
      <c r="A23" s="963"/>
      <c r="B23" s="958" t="s">
        <v>397</v>
      </c>
      <c r="C23" s="958"/>
      <c r="D23" s="958"/>
      <c r="E23" s="958"/>
      <c r="F23" s="958"/>
      <c r="G23" s="958"/>
      <c r="H23" s="958"/>
      <c r="I23" s="1061" t="str">
        <f>項目一覧!$C$188</f>
        <v/>
      </c>
      <c r="J23" s="958"/>
      <c r="K23" s="958"/>
      <c r="L23" s="958"/>
      <c r="M23" s="958"/>
      <c r="N23" s="958"/>
      <c r="O23" s="958"/>
      <c r="P23" s="958"/>
      <c r="Q23" s="958"/>
      <c r="R23" s="958"/>
      <c r="S23" s="958"/>
      <c r="T23" s="958"/>
      <c r="U23" s="958"/>
      <c r="V23" s="958"/>
      <c r="W23" s="958"/>
      <c r="X23" s="979"/>
      <c r="Y23" s="979"/>
      <c r="Z23" s="958"/>
      <c r="AA23" s="958"/>
      <c r="AB23" s="958"/>
      <c r="AC23" s="958"/>
      <c r="AE23" s="1055"/>
      <c r="AF23" s="1056"/>
      <c r="AG23" s="1056"/>
      <c r="AH23" s="1733"/>
      <c r="AI23" s="1733"/>
      <c r="AJ23" s="1733"/>
      <c r="AK23" s="1733"/>
      <c r="AL23" s="1733"/>
      <c r="AM23" s="1733"/>
      <c r="AN23" s="1733"/>
      <c r="AO23" s="1733"/>
      <c r="AP23" s="1056"/>
      <c r="AQ23" s="1056"/>
      <c r="AR23" s="1056"/>
      <c r="AS23" s="1056"/>
      <c r="AT23" s="1056"/>
      <c r="AU23" s="1056"/>
      <c r="AV23" s="1056"/>
      <c r="AW23" s="1056"/>
      <c r="AX23" s="1056"/>
      <c r="AY23" s="1056"/>
      <c r="AZ23" s="1056"/>
      <c r="BA23" s="1056"/>
      <c r="BB23" s="1056"/>
      <c r="BC23" s="1056"/>
      <c r="BD23" s="1056"/>
      <c r="BE23" s="1056"/>
      <c r="BF23" s="1056"/>
      <c r="BG23" s="1056"/>
      <c r="BH23" s="929"/>
    </row>
    <row r="26" spans="1:60">
      <c r="B26" s="926"/>
      <c r="C26" s="926"/>
      <c r="D26" s="926"/>
      <c r="E26" s="926"/>
      <c r="F26" s="926"/>
      <c r="G26" s="926"/>
      <c r="H26" s="926"/>
      <c r="I26" s="926"/>
      <c r="J26" s="926"/>
      <c r="M26" s="926"/>
    </row>
    <row r="27" spans="1:60">
      <c r="B27" s="1060"/>
      <c r="C27" s="1060"/>
      <c r="D27" s="1060"/>
      <c r="E27" s="1060"/>
      <c r="F27" s="1060"/>
      <c r="G27" s="1060"/>
      <c r="H27" s="1060"/>
      <c r="I27" s="1060"/>
      <c r="J27" s="1060"/>
      <c r="K27" s="1060"/>
      <c r="L27" s="1060"/>
      <c r="M27" s="1060"/>
      <c r="N27" s="1060"/>
    </row>
    <row r="28" spans="1:60">
      <c r="B28" s="1060"/>
      <c r="C28" s="1060"/>
      <c r="D28" s="1060"/>
      <c r="E28" s="1060"/>
      <c r="F28" s="1060"/>
      <c r="G28" s="1060"/>
      <c r="H28" s="1060"/>
      <c r="I28" s="1060"/>
      <c r="J28" s="1060"/>
      <c r="K28" s="1060"/>
      <c r="L28" s="1060"/>
      <c r="M28" s="1060"/>
      <c r="N28" s="1060"/>
    </row>
    <row r="29" spans="1:60">
      <c r="C29" s="926"/>
      <c r="D29" s="926"/>
      <c r="E29" s="926"/>
      <c r="F29" s="926"/>
      <c r="G29" s="926"/>
      <c r="H29" s="926"/>
      <c r="I29" s="926"/>
      <c r="J29" s="926"/>
      <c r="M29" s="926"/>
    </row>
    <row r="30" spans="1:60">
      <c r="C30" s="1060"/>
      <c r="D30" s="1060"/>
      <c r="E30" s="1060"/>
      <c r="F30" s="1060"/>
      <c r="G30" s="1060"/>
      <c r="H30" s="1060"/>
      <c r="I30" s="1060"/>
      <c r="J30" s="1060"/>
      <c r="K30" s="1060"/>
      <c r="L30" s="1060"/>
      <c r="M30" s="1060"/>
      <c r="N30" s="1060"/>
    </row>
    <row r="31" spans="1:60">
      <c r="B31" s="1060"/>
      <c r="C31" s="1060"/>
      <c r="D31" s="1060"/>
      <c r="E31" s="1060"/>
      <c r="F31" s="1060"/>
      <c r="G31" s="1060"/>
      <c r="H31" s="1060"/>
      <c r="I31" s="1060"/>
      <c r="J31" s="1060"/>
      <c r="K31" s="1060"/>
      <c r="L31" s="1060"/>
      <c r="M31" s="1060"/>
      <c r="N31" s="1060"/>
    </row>
    <row r="32" spans="1:60">
      <c r="C32" s="926"/>
      <c r="D32" s="926"/>
      <c r="E32" s="926"/>
      <c r="F32" s="926"/>
      <c r="G32" s="926"/>
      <c r="H32" s="926"/>
      <c r="I32" s="926"/>
      <c r="J32" s="926"/>
      <c r="M32" s="926"/>
    </row>
    <row r="33" spans="2:14">
      <c r="C33" s="1060"/>
      <c r="D33" s="1060"/>
      <c r="E33" s="1060"/>
      <c r="F33" s="1060"/>
      <c r="G33" s="1060"/>
      <c r="H33" s="1060"/>
      <c r="I33" s="1060"/>
      <c r="J33" s="1060"/>
      <c r="K33" s="1060"/>
      <c r="L33" s="1060"/>
      <c r="M33" s="1060"/>
      <c r="N33" s="1060"/>
    </row>
    <row r="34" spans="2:14">
      <c r="B34" s="1060"/>
      <c r="C34" s="1060"/>
      <c r="D34" s="1060"/>
      <c r="E34" s="1060"/>
      <c r="F34" s="1060"/>
      <c r="G34" s="1060"/>
      <c r="H34" s="1060"/>
      <c r="I34" s="1060"/>
      <c r="J34" s="1060"/>
      <c r="K34" s="1060"/>
      <c r="L34" s="1060"/>
      <c r="M34" s="1060"/>
      <c r="N34" s="1060"/>
    </row>
    <row r="35" spans="2:14">
      <c r="C35" s="926"/>
      <c r="D35" s="926"/>
      <c r="E35" s="926"/>
      <c r="F35" s="926"/>
      <c r="G35" s="926"/>
      <c r="H35" s="926"/>
      <c r="I35" s="926"/>
      <c r="J35" s="926"/>
      <c r="M35" s="926"/>
    </row>
    <row r="36" spans="2:14">
      <c r="C36" s="1060"/>
      <c r="D36" s="1060"/>
      <c r="E36" s="1060"/>
      <c r="F36" s="1060"/>
      <c r="G36" s="1060"/>
      <c r="H36" s="1060"/>
      <c r="I36" s="1060"/>
      <c r="J36" s="1060"/>
      <c r="K36" s="1060"/>
      <c r="L36" s="1060"/>
      <c r="M36" s="1060"/>
      <c r="N36" s="1060"/>
    </row>
    <row r="37" spans="2:14">
      <c r="B37" s="1060"/>
      <c r="C37" s="1060"/>
      <c r="D37" s="1060"/>
      <c r="E37" s="1060"/>
      <c r="F37" s="1060"/>
      <c r="G37" s="1060"/>
      <c r="H37" s="1060"/>
      <c r="I37" s="1060"/>
      <c r="J37" s="1060"/>
      <c r="K37" s="1060"/>
      <c r="L37" s="1060"/>
      <c r="M37" s="1060"/>
      <c r="N37" s="1060"/>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54D0-40C8-4599-9AA2-30707E25F991}">
  <sheetPr codeName="Sheet7">
    <pageSetUpPr autoPageBreaks="0"/>
  </sheetPr>
  <dimension ref="A1:BW37"/>
  <sheetViews>
    <sheetView zoomScaleNormal="100" workbookViewId="0">
      <selection activeCell="T1" sqref="T1:W1"/>
    </sheetView>
  </sheetViews>
  <sheetFormatPr defaultColWidth="2.875" defaultRowHeight="13.5"/>
  <cols>
    <col min="1" max="3" width="2.875" style="927"/>
    <col min="4" max="4" width="7.625" style="927" bestFit="1" customWidth="1"/>
    <col min="5" max="6" width="2.875" style="927"/>
    <col min="7" max="7" width="9.375" style="927" bestFit="1" customWidth="1"/>
    <col min="8" max="16384" width="2.875" style="927"/>
  </cols>
  <sheetData>
    <row r="1" spans="1:75" s="920" customFormat="1" ht="38.25" customHeight="1" thickBot="1">
      <c r="A1" s="1051" t="s">
        <v>3681</v>
      </c>
      <c r="T1" s="1732" t="s">
        <v>64</v>
      </c>
      <c r="U1" s="1732"/>
      <c r="V1" s="1732"/>
      <c r="W1" s="1732"/>
      <c r="X1" s="1052"/>
      <c r="Y1" s="1052"/>
    </row>
    <row r="2" spans="1:75" ht="4.5" customHeight="1" thickTop="1">
      <c r="A2" s="1053"/>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row>
    <row r="3" spans="1:75" ht="18" customHeight="1">
      <c r="A3" s="958"/>
      <c r="B3" s="958" t="s">
        <v>3603</v>
      </c>
      <c r="C3" s="958"/>
      <c r="D3" s="958"/>
      <c r="E3" s="958"/>
      <c r="F3" s="958"/>
      <c r="G3" s="958"/>
      <c r="H3" s="958"/>
      <c r="I3" s="958"/>
      <c r="J3" s="958"/>
      <c r="K3" s="958"/>
      <c r="L3" s="958"/>
      <c r="M3" s="958"/>
      <c r="N3" s="958"/>
      <c r="O3" s="958"/>
      <c r="P3" s="958"/>
      <c r="Q3" s="958"/>
      <c r="R3" s="958"/>
      <c r="S3" s="958"/>
      <c r="T3" s="958"/>
      <c r="U3" s="958"/>
      <c r="V3" s="958"/>
      <c r="W3" s="958"/>
      <c r="X3" s="979"/>
      <c r="Y3" s="979"/>
      <c r="Z3" s="958"/>
      <c r="AA3" s="958"/>
      <c r="AB3" s="958"/>
      <c r="AC3" s="958"/>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V3" s="926"/>
      <c r="BW3" s="926"/>
    </row>
    <row r="4" spans="1:75" ht="18" customHeight="1">
      <c r="A4" s="959" t="s">
        <v>109</v>
      </c>
      <c r="B4" s="929" t="s">
        <v>3682</v>
      </c>
      <c r="C4" s="929"/>
      <c r="D4" s="929"/>
      <c r="E4" s="929"/>
      <c r="F4" s="929"/>
      <c r="G4" s="929" t="s">
        <v>3696</v>
      </c>
      <c r="H4" s="929"/>
      <c r="I4" s="929"/>
      <c r="J4" s="929"/>
      <c r="K4" s="929"/>
      <c r="L4" s="929"/>
      <c r="M4" s="929"/>
      <c r="N4" s="929"/>
      <c r="O4" s="929"/>
      <c r="P4" s="929"/>
      <c r="Q4" s="929"/>
      <c r="R4" s="929"/>
      <c r="S4" s="929"/>
      <c r="T4" s="929"/>
      <c r="U4" s="960"/>
      <c r="V4" s="960"/>
      <c r="W4" s="960"/>
      <c r="X4" s="989"/>
      <c r="Y4" s="989"/>
      <c r="Z4" s="960"/>
      <c r="AA4" s="960"/>
      <c r="AB4" s="960"/>
      <c r="AC4" s="960"/>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1055"/>
      <c r="BG4" s="1055"/>
      <c r="BH4" s="1055"/>
      <c r="BU4" s="926"/>
      <c r="BV4" s="926"/>
    </row>
    <row r="5" spans="1:75" ht="18" customHeight="1">
      <c r="A5" s="959"/>
      <c r="B5" s="929" t="s">
        <v>3683</v>
      </c>
      <c r="C5" s="929"/>
      <c r="D5" s="929"/>
      <c r="E5" s="929"/>
      <c r="F5" s="929"/>
      <c r="G5" s="1702" t="str">
        <f>項目一覧!$C$380</f>
        <v/>
      </c>
      <c r="H5" s="1702"/>
      <c r="I5" s="1702"/>
      <c r="J5" s="1702"/>
      <c r="K5" s="1702"/>
      <c r="L5" s="1702"/>
      <c r="M5" s="1702"/>
      <c r="N5" s="1702"/>
      <c r="O5" s="1702"/>
      <c r="P5" s="1702"/>
      <c r="Q5" s="1702"/>
      <c r="R5" s="1702"/>
      <c r="S5" s="1702"/>
      <c r="T5" s="1702"/>
      <c r="U5" s="1702"/>
      <c r="V5" s="1702"/>
      <c r="W5" s="1702"/>
      <c r="X5" s="1702"/>
      <c r="Y5" s="1702"/>
      <c r="Z5" s="1702"/>
      <c r="AA5" s="1702"/>
      <c r="AB5" s="1702"/>
      <c r="AC5" s="1702"/>
      <c r="AE5" s="1055"/>
      <c r="AF5" s="1056"/>
      <c r="AG5" s="929"/>
      <c r="AH5" s="1733"/>
      <c r="AI5" s="1733"/>
      <c r="AJ5" s="1733"/>
      <c r="AK5" s="1733"/>
      <c r="AL5" s="1733"/>
      <c r="AM5" s="1733"/>
      <c r="AN5" s="1733"/>
      <c r="AO5" s="1733"/>
      <c r="AP5" s="1056"/>
      <c r="AQ5" s="1056"/>
      <c r="AR5" s="1056"/>
      <c r="AS5" s="1056"/>
      <c r="AT5" s="1056"/>
      <c r="AU5" s="1056"/>
      <c r="AV5" s="1056"/>
      <c r="AW5" s="1056"/>
      <c r="AX5" s="1056"/>
      <c r="AY5" s="1056"/>
      <c r="AZ5" s="1056"/>
      <c r="BA5" s="1056"/>
      <c r="BB5" s="1056"/>
      <c r="BC5" s="1056"/>
      <c r="BD5" s="1056"/>
      <c r="BE5" s="1056"/>
      <c r="BF5" s="1056"/>
      <c r="BG5" s="1056"/>
      <c r="BH5" s="929"/>
      <c r="BI5" s="929"/>
      <c r="BJ5" s="929"/>
      <c r="BU5" s="926"/>
      <c r="BV5" s="926"/>
    </row>
    <row r="6" spans="1:75" ht="18" customHeight="1">
      <c r="A6" s="959"/>
      <c r="B6" s="929" t="s">
        <v>3684</v>
      </c>
      <c r="C6" s="929"/>
      <c r="D6" s="929"/>
      <c r="E6" s="929"/>
      <c r="F6" s="929"/>
      <c r="G6" s="1702" t="str">
        <f>項目一覧!$C$381</f>
        <v/>
      </c>
      <c r="H6" s="1702"/>
      <c r="I6" s="1702"/>
      <c r="J6" s="1702"/>
      <c r="K6" s="1702"/>
      <c r="L6" s="1702"/>
      <c r="M6" s="1702"/>
      <c r="N6" s="1702"/>
      <c r="O6" s="1702"/>
      <c r="P6" s="1702"/>
      <c r="Q6" s="1702"/>
      <c r="R6" s="1702"/>
      <c r="S6" s="1702"/>
      <c r="T6" s="1702"/>
      <c r="U6" s="1702"/>
      <c r="V6" s="1702"/>
      <c r="W6" s="1702"/>
      <c r="X6" s="1702"/>
      <c r="Y6" s="1702"/>
      <c r="Z6" s="1702"/>
      <c r="AA6" s="1702"/>
      <c r="AB6" s="1702"/>
      <c r="AC6" s="1702"/>
      <c r="AE6" s="1055"/>
      <c r="AF6" s="1056"/>
      <c r="AG6" s="929"/>
      <c r="AH6" s="1733"/>
      <c r="AI6" s="1733"/>
      <c r="AJ6" s="1733"/>
      <c r="AK6" s="1733"/>
      <c r="AL6" s="1733"/>
      <c r="AM6" s="1733"/>
      <c r="AN6" s="1733"/>
      <c r="AO6" s="1733"/>
      <c r="AP6" s="1056"/>
      <c r="AQ6" s="1056"/>
      <c r="AR6" s="1056"/>
      <c r="AS6" s="1056"/>
      <c r="AT6" s="1056"/>
      <c r="AU6" s="1056"/>
      <c r="AV6" s="1056"/>
      <c r="AW6" s="1056"/>
      <c r="AX6" s="1056"/>
      <c r="AY6" s="1056"/>
      <c r="AZ6" s="1056"/>
      <c r="BA6" s="1056"/>
      <c r="BB6" s="1056"/>
      <c r="BC6" s="1056"/>
      <c r="BD6" s="1056"/>
      <c r="BE6" s="1056"/>
      <c r="BF6" s="1056"/>
      <c r="BG6" s="1056"/>
      <c r="BH6" s="929"/>
      <c r="BI6" s="929"/>
      <c r="BJ6" s="929"/>
      <c r="BU6" s="926"/>
      <c r="BV6" s="926"/>
    </row>
    <row r="7" spans="1:75" ht="18" customHeight="1">
      <c r="A7" s="959"/>
      <c r="B7" s="929" t="s">
        <v>3685</v>
      </c>
      <c r="C7" s="929"/>
      <c r="D7" s="929"/>
      <c r="E7" s="929"/>
      <c r="F7" s="929"/>
      <c r="G7" s="983">
        <f>'確認申請書（建築）入力'!BG346</f>
        <v>0</v>
      </c>
      <c r="H7" s="961" t="s">
        <v>3699</v>
      </c>
      <c r="I7" s="961"/>
      <c r="J7" s="961"/>
      <c r="L7" s="961"/>
      <c r="M7" s="961"/>
      <c r="N7" s="961"/>
      <c r="O7" s="961"/>
      <c r="P7" s="961"/>
      <c r="Q7" s="961"/>
      <c r="R7" s="961"/>
      <c r="S7" s="961"/>
      <c r="T7" s="961"/>
      <c r="U7" s="961"/>
      <c r="V7" s="961"/>
      <c r="W7" s="961"/>
      <c r="X7" s="961"/>
      <c r="Y7" s="961"/>
      <c r="Z7" s="961"/>
      <c r="AA7" s="961"/>
      <c r="AB7" s="961"/>
      <c r="AC7" s="961"/>
      <c r="AE7" s="1055"/>
      <c r="AF7" s="1056"/>
      <c r="AG7" s="929"/>
      <c r="AH7" s="1733"/>
      <c r="AI7" s="1733"/>
      <c r="AJ7" s="1733"/>
      <c r="AK7" s="1733"/>
      <c r="AL7" s="1733"/>
      <c r="AM7" s="1733"/>
      <c r="AN7" s="1733"/>
      <c r="AO7" s="1733"/>
      <c r="AP7" s="1056"/>
      <c r="AQ7" s="1056"/>
      <c r="AR7" s="1056"/>
      <c r="AS7" s="1056"/>
      <c r="AT7" s="1056"/>
      <c r="AU7" s="1056"/>
      <c r="AV7" s="1056"/>
      <c r="AW7" s="1056"/>
      <c r="AX7" s="1056"/>
      <c r="AY7" s="1056"/>
      <c r="AZ7" s="1056"/>
      <c r="BA7" s="1056"/>
      <c r="BB7" s="1056"/>
      <c r="BC7" s="1056"/>
      <c r="BD7" s="1056"/>
      <c r="BE7" s="1056"/>
      <c r="BF7" s="1056"/>
      <c r="BG7" s="1056"/>
      <c r="BH7" s="929"/>
      <c r="BI7" s="929"/>
      <c r="BJ7" s="929"/>
      <c r="BU7" s="926"/>
      <c r="BV7" s="926"/>
    </row>
    <row r="8" spans="1:75" ht="18" customHeight="1">
      <c r="A8" s="959"/>
      <c r="B8" s="929" t="s">
        <v>3686</v>
      </c>
      <c r="C8" s="929"/>
      <c r="D8" s="929"/>
      <c r="E8" s="929"/>
      <c r="F8" s="929"/>
      <c r="G8" s="983">
        <f>'確認申請書（建築）入力'!BG347</f>
        <v>0</v>
      </c>
      <c r="H8" s="961" t="s">
        <v>3700</v>
      </c>
      <c r="I8" s="961"/>
      <c r="J8" s="961"/>
      <c r="L8" s="961"/>
      <c r="M8" s="961"/>
      <c r="N8" s="961"/>
      <c r="O8" s="961"/>
      <c r="P8" s="961"/>
      <c r="Q8" s="961"/>
      <c r="R8" s="961"/>
      <c r="S8" s="961"/>
      <c r="T8" s="961"/>
      <c r="U8" s="961"/>
      <c r="V8" s="961"/>
      <c r="W8" s="961"/>
      <c r="X8" s="961"/>
      <c r="Y8" s="961"/>
      <c r="Z8" s="961"/>
      <c r="AA8" s="961"/>
      <c r="AB8" s="961"/>
      <c r="AC8" s="961"/>
      <c r="AE8" s="1055"/>
      <c r="AF8" s="1056"/>
      <c r="AG8" s="929"/>
      <c r="AH8" s="1733"/>
      <c r="AI8" s="1733"/>
      <c r="AJ8" s="1733"/>
      <c r="AK8" s="1733"/>
      <c r="AL8" s="1733"/>
      <c r="AM8" s="1733"/>
      <c r="AN8" s="1733"/>
      <c r="AO8" s="1733"/>
      <c r="AP8" s="1733"/>
      <c r="AQ8" s="1733"/>
      <c r="AR8" s="1733"/>
      <c r="AS8" s="1733"/>
      <c r="AT8" s="1733"/>
      <c r="AU8" s="1733"/>
      <c r="AV8" s="1733"/>
      <c r="AW8" s="1733"/>
      <c r="AX8" s="1733"/>
      <c r="AY8" s="1733"/>
      <c r="AZ8" s="1733"/>
      <c r="BA8" s="1733"/>
      <c r="BB8" s="1733"/>
      <c r="BC8" s="1733"/>
      <c r="BD8" s="1733"/>
      <c r="BE8" s="1733"/>
      <c r="BF8" s="1733"/>
      <c r="BG8" s="1733"/>
      <c r="BH8" s="929"/>
      <c r="BI8" s="929"/>
      <c r="BJ8" s="929"/>
      <c r="BU8" s="926"/>
      <c r="BV8" s="926"/>
    </row>
    <row r="9" spans="1:75" ht="18" customHeight="1">
      <c r="A9" s="959"/>
      <c r="B9" s="929" t="s">
        <v>3687</v>
      </c>
      <c r="C9" s="929"/>
      <c r="D9" s="929"/>
      <c r="E9" s="929"/>
      <c r="F9" s="929"/>
      <c r="G9" s="983">
        <f>'確認申請書（建築）入力'!BG348</f>
        <v>0</v>
      </c>
      <c r="H9" s="961" t="s">
        <v>3701</v>
      </c>
      <c r="I9" s="961"/>
      <c r="J9" s="961"/>
      <c r="L9" s="961"/>
      <c r="M9" s="961"/>
      <c r="N9" s="961"/>
      <c r="O9" s="961"/>
      <c r="P9" s="961"/>
      <c r="Q9" s="961"/>
      <c r="R9" s="961"/>
      <c r="S9" s="961"/>
      <c r="T9" s="961"/>
      <c r="U9" s="961"/>
      <c r="V9" s="961"/>
      <c r="W9" s="961"/>
      <c r="X9" s="961"/>
      <c r="Y9" s="961"/>
      <c r="Z9" s="961"/>
      <c r="AA9" s="961"/>
      <c r="AB9" s="961"/>
      <c r="AC9" s="961"/>
      <c r="AE9" s="1055"/>
      <c r="AF9" s="1056"/>
      <c r="AG9" s="929"/>
      <c r="AH9" s="1733"/>
      <c r="AI9" s="1733"/>
      <c r="AJ9" s="1733"/>
      <c r="AK9" s="1733"/>
      <c r="AL9" s="1733"/>
      <c r="AM9" s="1733"/>
      <c r="AN9" s="1733"/>
      <c r="AO9" s="1733"/>
      <c r="AP9" s="1056"/>
      <c r="AQ9" s="1056"/>
      <c r="AR9" s="1056"/>
      <c r="AS9" s="1056"/>
      <c r="AT9" s="1056"/>
      <c r="AU9" s="1056"/>
      <c r="AV9" s="1056"/>
      <c r="AW9" s="1056"/>
      <c r="AX9" s="1056"/>
      <c r="AY9" s="1056"/>
      <c r="AZ9" s="1056"/>
      <c r="BA9" s="1056"/>
      <c r="BB9" s="1056"/>
      <c r="BC9" s="1056"/>
      <c r="BD9" s="1056"/>
      <c r="BE9" s="1056"/>
      <c r="BF9" s="1056"/>
      <c r="BG9" s="1056"/>
      <c r="BH9" s="929"/>
      <c r="BI9" s="929"/>
      <c r="BJ9" s="929"/>
      <c r="BV9" s="926"/>
      <c r="BW9" s="926"/>
    </row>
    <row r="10" spans="1:75" ht="18" customHeight="1">
      <c r="A10" s="963"/>
      <c r="B10" s="958" t="s">
        <v>699</v>
      </c>
      <c r="C10" s="958"/>
      <c r="D10" s="958"/>
      <c r="E10" s="958"/>
      <c r="F10" s="958"/>
      <c r="G10" s="985">
        <f>'確認申請書（建築）入力'!BG349</f>
        <v>0</v>
      </c>
      <c r="H10" s="958"/>
      <c r="I10" s="1057"/>
      <c r="J10" s="1057"/>
      <c r="K10" s="1057"/>
      <c r="L10" s="1057"/>
      <c r="M10" s="1057"/>
      <c r="N10" s="1057"/>
      <c r="O10" s="1057"/>
      <c r="P10" s="1057"/>
      <c r="Q10" s="1057"/>
      <c r="R10" s="1057"/>
      <c r="S10" s="1057"/>
      <c r="T10" s="1057"/>
      <c r="U10" s="1057"/>
      <c r="V10" s="1057"/>
      <c r="W10" s="1057"/>
      <c r="X10" s="1057"/>
      <c r="Y10" s="1057"/>
      <c r="Z10" s="1057"/>
      <c r="AA10" s="1057"/>
      <c r="AB10" s="1057"/>
      <c r="AC10" s="1057"/>
      <c r="AE10" s="1055"/>
      <c r="AF10" s="1056"/>
      <c r="AG10" s="929"/>
      <c r="AH10" s="1733"/>
      <c r="AI10" s="1733"/>
      <c r="AJ10" s="1733"/>
      <c r="AK10" s="1733"/>
      <c r="AL10" s="1733"/>
      <c r="AM10" s="1733"/>
      <c r="AN10" s="1733"/>
      <c r="AO10" s="1733"/>
      <c r="AP10" s="1056"/>
      <c r="AQ10" s="1056"/>
      <c r="AR10" s="1056"/>
      <c r="AS10" s="1056"/>
      <c r="AT10" s="1056"/>
      <c r="AU10" s="1056"/>
      <c r="AV10" s="1056"/>
      <c r="AW10" s="1056"/>
      <c r="AX10" s="1056"/>
      <c r="AY10" s="1056"/>
      <c r="AZ10" s="1056"/>
      <c r="BA10" s="1056"/>
      <c r="BB10" s="1056"/>
      <c r="BC10" s="1056"/>
      <c r="BD10" s="1056"/>
      <c r="BE10" s="1056"/>
      <c r="BF10" s="1056"/>
      <c r="BG10" s="1056"/>
      <c r="BH10" s="929"/>
      <c r="BI10" s="929"/>
      <c r="BJ10" s="929"/>
      <c r="BV10" s="926"/>
      <c r="BW10" s="926"/>
    </row>
    <row r="11" spans="1:75" ht="17.25">
      <c r="A11" s="1734" t="str">
        <f>IF(G12&lt;&gt;"", "  [　昇降機の概要　] 　           （番号　２　）", "")</f>
        <v/>
      </c>
      <c r="B11" s="1734"/>
      <c r="C11" s="1734"/>
      <c r="D11" s="1734"/>
      <c r="E11" s="1734"/>
      <c r="F11" s="1734"/>
      <c r="G11" s="1734"/>
      <c r="H11" s="1734"/>
      <c r="I11" s="1734"/>
      <c r="J11" s="1734"/>
      <c r="K11" s="929"/>
      <c r="L11" s="929"/>
      <c r="M11" s="929"/>
      <c r="N11" s="929"/>
      <c r="O11" s="929"/>
      <c r="P11" s="929"/>
      <c r="Q11" s="929"/>
      <c r="R11" s="929"/>
      <c r="S11" s="929"/>
      <c r="T11" s="929"/>
      <c r="U11" s="929"/>
      <c r="V11" s="929"/>
      <c r="W11" s="929"/>
      <c r="X11" s="929"/>
      <c r="Y11" s="929"/>
      <c r="Z11" s="929"/>
      <c r="AA11" s="929"/>
      <c r="AB11" s="929"/>
      <c r="AC11" s="929"/>
      <c r="AE11" s="1055"/>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6"/>
      <c r="BH11" s="1056"/>
      <c r="BI11" s="929"/>
      <c r="BJ11" s="929"/>
    </row>
    <row r="12" spans="1:75" ht="17.25">
      <c r="A12" s="959"/>
      <c r="B12" s="929" t="str">
        <f>IF(G12&lt;&gt;"", "[ｲ．　種別]", "")</f>
        <v/>
      </c>
      <c r="C12" s="929"/>
      <c r="D12" s="929"/>
      <c r="E12" s="929"/>
      <c r="F12" s="929"/>
      <c r="G12" s="1702" t="str">
        <f>項目一覧!$C$386</f>
        <v/>
      </c>
      <c r="H12" s="1702"/>
      <c r="I12" s="1702"/>
      <c r="J12" s="1702"/>
      <c r="K12" s="1702"/>
      <c r="L12" s="1702"/>
      <c r="M12" s="1702"/>
      <c r="N12" s="1702"/>
      <c r="O12" s="1702"/>
      <c r="P12" s="1702"/>
      <c r="Q12" s="1702"/>
      <c r="R12" s="1702"/>
      <c r="S12" s="1702"/>
      <c r="T12" s="1702"/>
      <c r="U12" s="1702"/>
      <c r="V12" s="1702"/>
      <c r="W12" s="1702"/>
      <c r="X12" s="1702"/>
      <c r="Y12" s="1702"/>
      <c r="Z12" s="1702"/>
      <c r="AA12" s="1702"/>
      <c r="AB12" s="1702"/>
      <c r="AC12" s="1702"/>
      <c r="AE12" s="1055"/>
      <c r="AF12" s="1056"/>
      <c r="AG12" s="1056"/>
      <c r="AH12" s="1733"/>
      <c r="AI12" s="1733"/>
      <c r="AJ12" s="1733"/>
      <c r="AK12" s="1733"/>
      <c r="AL12" s="1733"/>
      <c r="AM12" s="1733"/>
      <c r="AN12" s="1733"/>
      <c r="AO12" s="1733"/>
      <c r="AP12" s="1056"/>
      <c r="AQ12" s="1056"/>
      <c r="AR12" s="1056"/>
      <c r="AS12" s="1056"/>
      <c r="AT12" s="1056"/>
      <c r="AU12" s="1056"/>
      <c r="AV12" s="1056"/>
      <c r="AW12" s="1056"/>
      <c r="AX12" s="1056"/>
      <c r="AY12" s="1056"/>
      <c r="AZ12" s="1056"/>
      <c r="BA12" s="1056"/>
      <c r="BB12" s="1056"/>
      <c r="BC12" s="1056"/>
      <c r="BD12" s="1056"/>
      <c r="BE12" s="1056"/>
      <c r="BF12" s="1056"/>
      <c r="BG12" s="1056"/>
      <c r="BH12" s="929"/>
      <c r="BI12" s="929"/>
      <c r="BJ12" s="929"/>
    </row>
    <row r="13" spans="1:75" ht="17.25">
      <c r="A13" s="959"/>
      <c r="B13" s="929" t="str">
        <f>IF(G13&lt;&gt;"", "[ﾛ．　用途]", "")</f>
        <v/>
      </c>
      <c r="C13" s="929"/>
      <c r="D13" s="929"/>
      <c r="E13" s="929"/>
      <c r="F13" s="929"/>
      <c r="G13" s="1702" t="str">
        <f>項目一覧!$C$387</f>
        <v/>
      </c>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E13" s="1055"/>
      <c r="AF13" s="1056"/>
      <c r="AG13" s="1056"/>
      <c r="AH13" s="1733"/>
      <c r="AI13" s="1733"/>
      <c r="AJ13" s="1733"/>
      <c r="AK13" s="1733"/>
      <c r="AL13" s="1733"/>
      <c r="AM13" s="1733"/>
      <c r="AN13" s="1733"/>
      <c r="AO13" s="1733"/>
      <c r="AP13" s="1056"/>
      <c r="AQ13" s="1056"/>
      <c r="AR13" s="1056"/>
      <c r="AS13" s="1056"/>
      <c r="AT13" s="1056"/>
      <c r="AU13" s="1056"/>
      <c r="AV13" s="1056"/>
      <c r="AW13" s="1056"/>
      <c r="AX13" s="1056"/>
      <c r="AY13" s="1056"/>
      <c r="AZ13" s="1056"/>
      <c r="BA13" s="1056"/>
      <c r="BB13" s="1056"/>
      <c r="BC13" s="1056"/>
      <c r="BD13" s="1056"/>
      <c r="BE13" s="1056"/>
      <c r="BF13" s="1056"/>
      <c r="BG13" s="1056"/>
      <c r="BH13" s="929"/>
      <c r="BI13" s="929"/>
      <c r="BJ13" s="929"/>
    </row>
    <row r="14" spans="1:75" ht="17.25">
      <c r="A14" s="959"/>
      <c r="B14" s="929" t="str">
        <f>IF(ISBLANK('確認申請書（建築）入力'!BU346), "", "[ﾊ． 積載荷重]")</f>
        <v/>
      </c>
      <c r="C14" s="929"/>
      <c r="D14" s="929"/>
      <c r="E14" s="929"/>
      <c r="F14" s="929"/>
      <c r="G14" s="983">
        <f>'確認申請書（建築）入力'!BU346</f>
        <v>0</v>
      </c>
      <c r="H14" s="961" t="str">
        <f>IF(ISBLANK('確認申請書（建築）入力'!BU346), "", "N")</f>
        <v/>
      </c>
      <c r="I14" s="961"/>
      <c r="J14" s="961"/>
      <c r="L14" s="961"/>
      <c r="M14" s="961"/>
      <c r="N14" s="961"/>
      <c r="O14" s="961"/>
      <c r="P14" s="961"/>
      <c r="Q14" s="961"/>
      <c r="R14" s="961"/>
      <c r="S14" s="961"/>
      <c r="T14" s="961"/>
      <c r="U14" s="961"/>
      <c r="V14" s="961"/>
      <c r="W14" s="961"/>
      <c r="X14" s="961"/>
      <c r="Y14" s="961"/>
      <c r="Z14" s="961"/>
      <c r="AA14" s="961"/>
      <c r="AB14" s="961"/>
      <c r="AC14" s="961"/>
      <c r="AE14" s="1055"/>
      <c r="AF14" s="1056"/>
      <c r="AG14" s="1056"/>
      <c r="AH14" s="1733"/>
      <c r="AI14" s="1733"/>
      <c r="AJ14" s="1733"/>
      <c r="AK14" s="1733"/>
      <c r="AL14" s="1733"/>
      <c r="AM14" s="1733"/>
      <c r="AN14" s="1733"/>
      <c r="AO14" s="1733"/>
      <c r="AP14" s="1056"/>
      <c r="AQ14" s="1056"/>
      <c r="AR14" s="1056"/>
      <c r="AS14" s="1056"/>
      <c r="AT14" s="1056"/>
      <c r="AU14" s="1056"/>
      <c r="AV14" s="1056"/>
      <c r="AW14" s="1056"/>
      <c r="AX14" s="1056"/>
      <c r="AY14" s="1056"/>
      <c r="AZ14" s="1056"/>
      <c r="BA14" s="1056"/>
      <c r="BB14" s="1056"/>
      <c r="BC14" s="1056"/>
      <c r="BD14" s="1056"/>
      <c r="BE14" s="1056"/>
      <c r="BF14" s="1056"/>
      <c r="BG14" s="1056"/>
      <c r="BH14" s="929"/>
      <c r="BI14" s="929"/>
      <c r="BJ14" s="929"/>
    </row>
    <row r="15" spans="1:75" ht="17.25">
      <c r="A15" s="959"/>
      <c r="B15" s="929" t="str">
        <f>IF(ISBLANK('確認申請書（建築）入力'!BU347), "", "[ﾆ．　最大定員]")</f>
        <v/>
      </c>
      <c r="C15" s="929"/>
      <c r="D15" s="929"/>
      <c r="E15" s="929"/>
      <c r="F15" s="929"/>
      <c r="G15" s="983">
        <f>'確認申請書（建築）入力'!BU347</f>
        <v>0</v>
      </c>
      <c r="H15" s="961" t="str">
        <f>IF(ISBLANK('確認申請書（建築）入力'!BU346), "", "人")</f>
        <v/>
      </c>
      <c r="I15" s="961"/>
      <c r="J15" s="961"/>
      <c r="L15" s="961"/>
      <c r="M15" s="961"/>
      <c r="N15" s="961"/>
      <c r="O15" s="961"/>
      <c r="P15" s="961"/>
      <c r="Q15" s="961"/>
      <c r="R15" s="961"/>
      <c r="S15" s="961"/>
      <c r="T15" s="961"/>
      <c r="U15" s="961"/>
      <c r="V15" s="961"/>
      <c r="W15" s="961"/>
      <c r="X15" s="961"/>
      <c r="Y15" s="961"/>
      <c r="Z15" s="961"/>
      <c r="AA15" s="961"/>
      <c r="AB15" s="961"/>
      <c r="AC15" s="961"/>
      <c r="AE15" s="1055"/>
      <c r="AF15" s="1056"/>
      <c r="AG15" s="1056"/>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1733"/>
      <c r="BG15" s="1733"/>
      <c r="BH15" s="929"/>
      <c r="BI15" s="929"/>
      <c r="BJ15" s="929"/>
    </row>
    <row r="16" spans="1:75" ht="17.25">
      <c r="A16" s="959"/>
      <c r="B16" s="929" t="str">
        <f>IF(ISBLANK('確認申請書（建築）入力'!BU348), "", "[ﾎ．　定格速度]")</f>
        <v/>
      </c>
      <c r="C16" s="929"/>
      <c r="D16" s="929"/>
      <c r="E16" s="929"/>
      <c r="F16" s="929"/>
      <c r="G16" s="983">
        <f>'確認申請書（建築）入力'!BU348</f>
        <v>0</v>
      </c>
      <c r="H16" s="961" t="str">
        <f>IF(ISBLANK('確認申請書（建築）入力'!BU346), "", "ｍ/分")</f>
        <v/>
      </c>
      <c r="I16" s="961"/>
      <c r="J16" s="961"/>
      <c r="L16" s="961"/>
      <c r="M16" s="961"/>
      <c r="N16" s="961"/>
      <c r="O16" s="961"/>
      <c r="P16" s="961"/>
      <c r="Q16" s="961"/>
      <c r="R16" s="961"/>
      <c r="S16" s="961"/>
      <c r="T16" s="961"/>
      <c r="U16" s="961"/>
      <c r="V16" s="961"/>
      <c r="W16" s="961"/>
      <c r="X16" s="961"/>
      <c r="Y16" s="961"/>
      <c r="Z16" s="961"/>
      <c r="AA16" s="961"/>
      <c r="AB16" s="961"/>
      <c r="AC16" s="961"/>
      <c r="AE16" s="1055"/>
      <c r="AF16" s="1056"/>
      <c r="AG16" s="1056"/>
      <c r="AH16" s="1733"/>
      <c r="AI16" s="1733"/>
      <c r="AJ16" s="1733"/>
      <c r="AK16" s="1733"/>
      <c r="AL16" s="1733"/>
      <c r="AM16" s="1733"/>
      <c r="AN16" s="1733"/>
      <c r="AO16" s="1733"/>
      <c r="AP16" s="1056"/>
      <c r="AQ16" s="1056"/>
      <c r="AR16" s="1056"/>
      <c r="AS16" s="1056"/>
      <c r="AT16" s="1056"/>
      <c r="AU16" s="1056"/>
      <c r="AV16" s="1056"/>
      <c r="AW16" s="1056"/>
      <c r="AX16" s="1056"/>
      <c r="AY16" s="1056"/>
      <c r="AZ16" s="1056"/>
      <c r="BA16" s="1056"/>
      <c r="BB16" s="1056"/>
      <c r="BC16" s="1056"/>
      <c r="BD16" s="1056"/>
      <c r="BE16" s="1056"/>
      <c r="BF16" s="1056"/>
      <c r="BG16" s="1056"/>
      <c r="BH16" s="929"/>
      <c r="BI16" s="929"/>
      <c r="BJ16" s="929"/>
    </row>
    <row r="17" spans="1:60" ht="17.25">
      <c r="A17" s="959"/>
      <c r="B17" s="929" t="str">
        <f>IF(ISBLANK('確認申請書（建築）入力'!BU349), "", "[ﾍ．　その他必要な事項]")</f>
        <v/>
      </c>
      <c r="C17" s="929"/>
      <c r="D17" s="929"/>
      <c r="E17" s="929"/>
      <c r="F17" s="929"/>
      <c r="G17" s="983">
        <f>'確認申請書（建築）入力'!BU349</f>
        <v>0</v>
      </c>
      <c r="H17" s="929"/>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E17" s="1055"/>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row>
    <row r="18" spans="1:60" ht="17.25">
      <c r="A18" s="959"/>
      <c r="B18" s="929"/>
      <c r="C18" s="929"/>
      <c r="D18" s="929"/>
      <c r="E18" s="929"/>
      <c r="F18" s="929"/>
      <c r="G18" s="929"/>
      <c r="H18" s="929"/>
      <c r="I18" s="961"/>
      <c r="J18" s="929"/>
      <c r="K18" s="929"/>
      <c r="L18" s="929"/>
      <c r="M18" s="929"/>
      <c r="N18" s="929"/>
      <c r="O18" s="929"/>
      <c r="P18" s="929"/>
      <c r="Q18" s="929"/>
      <c r="R18" s="929"/>
      <c r="S18" s="929"/>
      <c r="T18" s="929"/>
      <c r="U18" s="929"/>
      <c r="V18" s="929"/>
      <c r="W18" s="929"/>
      <c r="X18" s="929"/>
      <c r="Y18" s="929"/>
      <c r="Z18" s="929"/>
      <c r="AA18" s="929"/>
      <c r="AB18" s="929"/>
      <c r="AC18" s="929"/>
      <c r="AE18" s="1055"/>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row>
    <row r="19" spans="1:60" ht="17.25">
      <c r="A19" s="959"/>
      <c r="B19" s="929"/>
      <c r="C19" s="929"/>
      <c r="D19" s="929"/>
      <c r="E19" s="929"/>
      <c r="F19" s="929"/>
      <c r="G19" s="929"/>
      <c r="H19" s="929"/>
      <c r="I19" s="961"/>
      <c r="J19" s="929"/>
      <c r="K19" s="929"/>
      <c r="L19" s="929"/>
      <c r="M19" s="929"/>
      <c r="N19" s="929"/>
      <c r="O19" s="929"/>
      <c r="P19" s="929"/>
      <c r="Q19" s="929"/>
      <c r="R19" s="929"/>
      <c r="S19" s="929"/>
      <c r="T19" s="929"/>
      <c r="U19" s="929"/>
      <c r="V19" s="929"/>
      <c r="W19" s="929"/>
      <c r="X19" s="929"/>
      <c r="Y19" s="929"/>
      <c r="Z19" s="929"/>
      <c r="AA19" s="929"/>
      <c r="AB19" s="929"/>
      <c r="AC19" s="929"/>
      <c r="AE19" s="1055"/>
      <c r="AF19" s="1056"/>
      <c r="AG19" s="1056"/>
      <c r="AH19" s="1733"/>
      <c r="AI19" s="1733"/>
      <c r="AJ19" s="1733"/>
      <c r="AK19" s="1733"/>
      <c r="AL19" s="1733"/>
      <c r="AM19" s="1733"/>
      <c r="AN19" s="1733"/>
      <c r="AO19" s="1733"/>
      <c r="AP19" s="1056"/>
      <c r="AQ19" s="1056"/>
      <c r="AR19" s="1056"/>
      <c r="AS19" s="1056"/>
      <c r="AT19" s="1056"/>
      <c r="AU19" s="1056"/>
      <c r="AV19" s="1056"/>
      <c r="AW19" s="1056"/>
      <c r="AX19" s="1056"/>
      <c r="AY19" s="1056"/>
      <c r="AZ19" s="1056"/>
      <c r="BA19" s="1056"/>
      <c r="BB19" s="1056"/>
      <c r="BC19" s="1056"/>
      <c r="BD19" s="1056"/>
      <c r="BE19" s="1056"/>
      <c r="BF19" s="1056"/>
      <c r="BG19" s="1056"/>
      <c r="BH19" s="929"/>
    </row>
    <row r="20" spans="1:60" ht="17.25">
      <c r="A20" s="959"/>
      <c r="B20" s="929"/>
      <c r="C20" s="929"/>
      <c r="D20" s="929"/>
      <c r="E20" s="929"/>
      <c r="F20" s="929"/>
      <c r="G20" s="929"/>
      <c r="H20" s="929"/>
      <c r="I20" s="961"/>
      <c r="J20" s="929"/>
      <c r="K20" s="929"/>
      <c r="L20" s="929"/>
      <c r="M20" s="929"/>
      <c r="N20" s="929"/>
      <c r="O20" s="929"/>
      <c r="P20" s="929"/>
      <c r="Q20" s="929"/>
      <c r="R20" s="929"/>
      <c r="S20" s="929"/>
      <c r="T20" s="929"/>
      <c r="U20" s="929"/>
      <c r="V20" s="929"/>
      <c r="W20" s="929"/>
      <c r="X20" s="929"/>
      <c r="Y20" s="929"/>
      <c r="Z20" s="929"/>
      <c r="AA20" s="929"/>
      <c r="AB20" s="929"/>
      <c r="AC20" s="929"/>
      <c r="AE20" s="1055"/>
      <c r="AF20" s="1056"/>
      <c r="AG20" s="1056"/>
      <c r="AH20" s="1733"/>
      <c r="AI20" s="1733"/>
      <c r="AJ20" s="1733"/>
      <c r="AK20" s="1733"/>
      <c r="AL20" s="1733"/>
      <c r="AM20" s="1733"/>
      <c r="AN20" s="1733"/>
      <c r="AO20" s="1733"/>
      <c r="AP20" s="1056"/>
      <c r="AQ20" s="1056"/>
      <c r="AR20" s="1056"/>
      <c r="AS20" s="1056"/>
      <c r="AT20" s="1056"/>
      <c r="AU20" s="1056"/>
      <c r="AV20" s="1056"/>
      <c r="AW20" s="1056"/>
      <c r="AX20" s="1056"/>
      <c r="AY20" s="1056"/>
      <c r="AZ20" s="1056"/>
      <c r="BA20" s="1056"/>
      <c r="BB20" s="1056"/>
      <c r="BC20" s="1056"/>
      <c r="BD20" s="1056"/>
      <c r="BE20" s="1056"/>
      <c r="BF20" s="1056"/>
      <c r="BG20" s="1056"/>
      <c r="BH20" s="929"/>
    </row>
    <row r="21" spans="1:60" ht="17.25">
      <c r="A21" s="959"/>
      <c r="B21" s="929"/>
      <c r="C21" s="929"/>
      <c r="D21" s="929"/>
      <c r="E21" s="929"/>
      <c r="F21" s="929"/>
      <c r="G21" s="929"/>
      <c r="H21" s="929"/>
      <c r="I21" s="961"/>
      <c r="J21" s="929"/>
      <c r="K21" s="929"/>
      <c r="L21" s="929"/>
      <c r="M21" s="929"/>
      <c r="N21" s="929"/>
      <c r="O21" s="929"/>
      <c r="P21" s="929"/>
      <c r="Q21" s="929"/>
      <c r="R21" s="929"/>
      <c r="S21" s="929"/>
      <c r="T21" s="929"/>
      <c r="U21" s="929"/>
      <c r="V21" s="929"/>
      <c r="W21" s="929"/>
      <c r="X21" s="929"/>
      <c r="Y21" s="929"/>
      <c r="Z21" s="929"/>
      <c r="AA21" s="929"/>
      <c r="AB21" s="929"/>
      <c r="AC21" s="929"/>
      <c r="AE21" s="1055"/>
      <c r="AF21" s="1056"/>
      <c r="AG21" s="1056"/>
      <c r="AH21" s="1733"/>
      <c r="AI21" s="1733"/>
      <c r="AJ21" s="1733"/>
      <c r="AK21" s="1733"/>
      <c r="AL21" s="1733"/>
      <c r="AM21" s="1733"/>
      <c r="AN21" s="1733"/>
      <c r="AO21" s="1733"/>
      <c r="AP21" s="1056"/>
      <c r="AQ21" s="1056"/>
      <c r="AR21" s="1056"/>
      <c r="AS21" s="1056"/>
      <c r="AT21" s="1056"/>
      <c r="AU21" s="1056"/>
      <c r="AV21" s="1056"/>
      <c r="AW21" s="1056"/>
      <c r="AX21" s="1056"/>
      <c r="AY21" s="1056"/>
      <c r="AZ21" s="1056"/>
      <c r="BA21" s="1056"/>
      <c r="BB21" s="1056"/>
      <c r="BC21" s="1056"/>
      <c r="BD21" s="1056"/>
      <c r="BE21" s="1056"/>
      <c r="BF21" s="1056"/>
      <c r="BG21" s="1056"/>
      <c r="BH21" s="929"/>
    </row>
    <row r="22" spans="1:60" ht="17.25">
      <c r="A22" s="959"/>
      <c r="B22" s="929"/>
      <c r="C22" s="929"/>
      <c r="D22" s="929"/>
      <c r="E22" s="929"/>
      <c r="F22" s="929"/>
      <c r="G22" s="929"/>
      <c r="H22" s="929"/>
      <c r="I22" s="1059"/>
      <c r="J22" s="929"/>
      <c r="K22" s="929"/>
      <c r="L22" s="929"/>
      <c r="M22" s="929"/>
      <c r="N22" s="929"/>
      <c r="O22" s="929"/>
      <c r="P22" s="929"/>
      <c r="Q22" s="929"/>
      <c r="R22" s="929"/>
      <c r="S22" s="929"/>
      <c r="T22" s="929"/>
      <c r="U22" s="929"/>
      <c r="V22" s="929"/>
      <c r="W22" s="929"/>
      <c r="X22" s="929"/>
      <c r="Y22" s="929"/>
      <c r="Z22" s="929"/>
      <c r="AA22" s="929"/>
      <c r="AB22" s="929"/>
      <c r="AC22" s="929"/>
      <c r="AE22" s="1055"/>
      <c r="AF22" s="1056"/>
      <c r="AG22" s="1056"/>
      <c r="AH22" s="1733"/>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1733"/>
      <c r="BG22" s="1733"/>
      <c r="BH22" s="929"/>
    </row>
    <row r="23" spans="1:60" ht="17.25">
      <c r="A23" s="959"/>
      <c r="B23" s="929"/>
      <c r="C23" s="929"/>
      <c r="D23" s="929"/>
      <c r="E23" s="929"/>
      <c r="F23" s="929"/>
      <c r="G23" s="929"/>
      <c r="H23" s="929"/>
      <c r="I23" s="1059"/>
      <c r="J23" s="929"/>
      <c r="K23" s="929"/>
      <c r="L23" s="929"/>
      <c r="M23" s="929"/>
      <c r="N23" s="929"/>
      <c r="O23" s="929"/>
      <c r="P23" s="929"/>
      <c r="Q23" s="929"/>
      <c r="R23" s="929"/>
      <c r="S23" s="929"/>
      <c r="T23" s="929"/>
      <c r="U23" s="929"/>
      <c r="V23" s="929"/>
      <c r="W23" s="929"/>
      <c r="X23" s="929"/>
      <c r="Y23" s="929"/>
      <c r="Z23" s="929"/>
      <c r="AA23" s="929"/>
      <c r="AB23" s="929"/>
      <c r="AC23" s="929"/>
      <c r="AE23" s="1055"/>
      <c r="AF23" s="1056"/>
      <c r="AG23" s="1056"/>
      <c r="AH23" s="1733"/>
      <c r="AI23" s="1733"/>
      <c r="AJ23" s="1733"/>
      <c r="AK23" s="1733"/>
      <c r="AL23" s="1733"/>
      <c r="AM23" s="1733"/>
      <c r="AN23" s="1733"/>
      <c r="AO23" s="1733"/>
      <c r="AP23" s="1056"/>
      <c r="AQ23" s="1056"/>
      <c r="AR23" s="1056"/>
      <c r="AS23" s="1056"/>
      <c r="AT23" s="1056"/>
      <c r="AU23" s="1056"/>
      <c r="AV23" s="1056"/>
      <c r="AW23" s="1056"/>
      <c r="AX23" s="1056"/>
      <c r="AY23" s="1056"/>
      <c r="AZ23" s="1056"/>
      <c r="BA23" s="1056"/>
      <c r="BB23" s="1056"/>
      <c r="BC23" s="1056"/>
      <c r="BD23" s="1056"/>
      <c r="BE23" s="1056"/>
      <c r="BF23" s="1056"/>
      <c r="BG23" s="1056"/>
      <c r="BH23" s="929"/>
    </row>
    <row r="26" spans="1:60">
      <c r="B26" s="926"/>
      <c r="C26" s="926"/>
      <c r="D26" s="926"/>
      <c r="E26" s="926"/>
      <c r="F26" s="926"/>
      <c r="G26" s="926"/>
      <c r="H26" s="926"/>
      <c r="I26" s="926"/>
      <c r="J26" s="926"/>
      <c r="M26" s="926"/>
    </row>
    <row r="27" spans="1:60">
      <c r="B27" s="1060"/>
      <c r="C27" s="1060"/>
      <c r="D27" s="1060"/>
      <c r="E27" s="1060"/>
      <c r="F27" s="1060"/>
      <c r="G27" s="1060"/>
      <c r="H27" s="1060"/>
      <c r="I27" s="1060"/>
      <c r="J27" s="1060"/>
      <c r="K27" s="1060"/>
      <c r="L27" s="1060"/>
      <c r="M27" s="1060"/>
      <c r="N27" s="1060"/>
    </row>
    <row r="28" spans="1:60">
      <c r="B28" s="1060"/>
      <c r="C28" s="1060"/>
      <c r="D28" s="1060"/>
      <c r="E28" s="1060"/>
      <c r="F28" s="1060"/>
      <c r="G28" s="1060"/>
      <c r="H28" s="1060"/>
      <c r="I28" s="1060"/>
      <c r="J28" s="1060"/>
      <c r="K28" s="1060"/>
      <c r="L28" s="1060"/>
      <c r="M28" s="1060"/>
      <c r="N28" s="1060"/>
    </row>
    <row r="29" spans="1:60">
      <c r="C29" s="926"/>
      <c r="D29" s="926"/>
      <c r="E29" s="926"/>
      <c r="F29" s="926"/>
      <c r="G29" s="926"/>
      <c r="H29" s="926"/>
      <c r="I29" s="926"/>
      <c r="J29" s="926"/>
      <c r="M29" s="926"/>
    </row>
    <row r="30" spans="1:60">
      <c r="C30" s="1060"/>
      <c r="D30" s="1060"/>
      <c r="E30" s="1060"/>
      <c r="F30" s="1060"/>
      <c r="G30" s="1060"/>
      <c r="H30" s="1060"/>
      <c r="I30" s="1060"/>
      <c r="J30" s="1060"/>
      <c r="K30" s="1060"/>
      <c r="L30" s="1060"/>
      <c r="M30" s="1060"/>
      <c r="N30" s="1060"/>
    </row>
    <row r="31" spans="1:60">
      <c r="B31" s="1060"/>
      <c r="C31" s="1060"/>
      <c r="D31" s="1060"/>
      <c r="E31" s="1060"/>
      <c r="F31" s="1060"/>
      <c r="G31" s="1060"/>
      <c r="H31" s="1060"/>
      <c r="I31" s="1060"/>
      <c r="J31" s="1060"/>
      <c r="K31" s="1060"/>
      <c r="L31" s="1060"/>
      <c r="M31" s="1060"/>
      <c r="N31" s="1060"/>
    </row>
    <row r="32" spans="1:60">
      <c r="C32" s="926"/>
      <c r="D32" s="926"/>
      <c r="E32" s="926"/>
      <c r="F32" s="926"/>
      <c r="G32" s="926"/>
      <c r="H32" s="926"/>
      <c r="I32" s="926"/>
      <c r="J32" s="926"/>
      <c r="M32" s="926"/>
    </row>
    <row r="33" spans="2:14">
      <c r="C33" s="1060"/>
      <c r="D33" s="1060"/>
      <c r="E33" s="1060"/>
      <c r="F33" s="1060"/>
      <c r="G33" s="1060"/>
      <c r="H33" s="1060"/>
      <c r="I33" s="1060"/>
      <c r="J33" s="1060"/>
      <c r="K33" s="1060"/>
      <c r="L33" s="1060"/>
      <c r="M33" s="1060"/>
      <c r="N33" s="1060"/>
    </row>
    <row r="34" spans="2:14">
      <c r="B34" s="1060"/>
      <c r="C34" s="1060"/>
      <c r="D34" s="1060"/>
      <c r="E34" s="1060"/>
      <c r="F34" s="1060"/>
      <c r="G34" s="1060"/>
      <c r="H34" s="1060"/>
      <c r="I34" s="1060"/>
      <c r="J34" s="1060"/>
      <c r="K34" s="1060"/>
      <c r="L34" s="1060"/>
      <c r="M34" s="1060"/>
      <c r="N34" s="1060"/>
    </row>
    <row r="35" spans="2:14">
      <c r="C35" s="926"/>
      <c r="D35" s="926"/>
      <c r="E35" s="926"/>
      <c r="F35" s="926"/>
      <c r="G35" s="926"/>
      <c r="H35" s="926"/>
      <c r="I35" s="926"/>
      <c r="J35" s="926"/>
      <c r="M35" s="926"/>
    </row>
    <row r="36" spans="2:14">
      <c r="C36" s="1060"/>
      <c r="D36" s="1060"/>
      <c r="E36" s="1060"/>
      <c r="F36" s="1060"/>
      <c r="G36" s="1060"/>
      <c r="H36" s="1060"/>
      <c r="I36" s="1060"/>
      <c r="J36" s="1060"/>
      <c r="K36" s="1060"/>
      <c r="L36" s="1060"/>
      <c r="M36" s="1060"/>
      <c r="N36" s="1060"/>
    </row>
    <row r="37" spans="2:14">
      <c r="B37" s="1060"/>
      <c r="C37" s="1060"/>
      <c r="D37" s="1060"/>
      <c r="E37" s="1060"/>
      <c r="F37" s="1060"/>
      <c r="G37" s="1060"/>
      <c r="H37" s="1060"/>
      <c r="I37" s="1060"/>
      <c r="J37" s="1060"/>
      <c r="K37" s="1060"/>
      <c r="L37" s="1060"/>
      <c r="M37" s="1060"/>
      <c r="N37" s="1060"/>
    </row>
  </sheetData>
  <sheetProtection selectLockedCells="1"/>
  <mergeCells count="22">
    <mergeCell ref="AH9:AO9"/>
    <mergeCell ref="T1:W1"/>
    <mergeCell ref="AH5:AO5"/>
    <mergeCell ref="AH6:AO6"/>
    <mergeCell ref="AH7:AO7"/>
    <mergeCell ref="AH8:BG8"/>
    <mergeCell ref="G5:AC5"/>
    <mergeCell ref="G6:AC6"/>
    <mergeCell ref="AH22:BG22"/>
    <mergeCell ref="AH23:AO23"/>
    <mergeCell ref="AH10:AO10"/>
    <mergeCell ref="AH12:AO12"/>
    <mergeCell ref="AH13:AO13"/>
    <mergeCell ref="AH14:AO14"/>
    <mergeCell ref="AH15:BG15"/>
    <mergeCell ref="AH16:AO16"/>
    <mergeCell ref="AH19:AO19"/>
    <mergeCell ref="A11:J11"/>
    <mergeCell ref="G12:AC12"/>
    <mergeCell ref="G13:AC13"/>
    <mergeCell ref="AH20:AO20"/>
    <mergeCell ref="AH21:AO21"/>
  </mergeCells>
  <phoneticPr fontId="2"/>
  <conditionalFormatting sqref="A17:AC17">
    <cfRule type="expression" dxfId="19" priority="1">
      <formula>$G$12&lt;&gt;""</formula>
    </cfRule>
  </conditionalFormatting>
  <hyperlinks>
    <hyperlink ref="T1:W1" location="作業メニュー!A1" display="作業メニュー" xr:uid="{69587707-4AD2-4ECF-B20A-8E6D083503F5}"/>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&amp;R250401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autoPageBreaks="0"/>
  </sheetPr>
  <dimension ref="A1:AF374"/>
  <sheetViews>
    <sheetView topLeftCell="A328" workbookViewId="0">
      <selection activeCell="P1" sqref="P1:S1"/>
    </sheetView>
  </sheetViews>
  <sheetFormatPr defaultColWidth="3.25" defaultRowHeight="13.5"/>
  <cols>
    <col min="1" max="7" width="3.25" style="927"/>
    <col min="8" max="8" width="4.5" style="927" bestFit="1" customWidth="1"/>
    <col min="9" max="16384" width="3.25" style="927"/>
  </cols>
  <sheetData>
    <row r="1" spans="1:32" s="1073" customFormat="1" ht="38.25" customHeight="1" thickBot="1">
      <c r="A1" s="1072" t="s">
        <v>52</v>
      </c>
      <c r="P1" s="1742" t="s">
        <v>64</v>
      </c>
      <c r="Q1" s="1743"/>
      <c r="R1" s="1743"/>
      <c r="S1" s="1743"/>
      <c r="X1" s="1074"/>
      <c r="AD1" s="923"/>
      <c r="AE1" s="1075" t="s">
        <v>3216</v>
      </c>
    </row>
    <row r="2" spans="1:32" ht="6.75" customHeight="1" thickTop="1"/>
    <row r="3" spans="1:32" ht="12" customHeight="1">
      <c r="A3" s="1076"/>
      <c r="B3" s="1077" t="s">
        <v>529</v>
      </c>
      <c r="M3" s="1744" t="s">
        <v>539</v>
      </c>
      <c r="N3" s="1078"/>
      <c r="O3" s="1079"/>
      <c r="P3" s="1079"/>
      <c r="Q3" s="1079"/>
      <c r="R3" s="1079"/>
      <c r="S3" s="1079"/>
      <c r="T3" s="1080"/>
      <c r="U3" s="1747" t="s">
        <v>528</v>
      </c>
      <c r="V3" s="1709"/>
      <c r="W3" s="1709"/>
      <c r="X3" s="1709"/>
      <c r="Y3" s="1709"/>
      <c r="Z3" s="1709"/>
      <c r="AA3" s="1748"/>
    </row>
    <row r="4" spans="1:32" ht="12.75" customHeight="1">
      <c r="B4" s="1752" t="s">
        <v>3041</v>
      </c>
      <c r="C4" s="1752"/>
      <c r="D4" s="1752"/>
      <c r="E4" s="1752"/>
      <c r="F4" s="1752"/>
      <c r="G4" s="1752"/>
      <c r="H4" s="1752"/>
      <c r="I4" s="1752"/>
      <c r="J4" s="1752"/>
      <c r="K4" s="1752"/>
      <c r="L4" s="1753"/>
      <c r="M4" s="1745"/>
      <c r="U4" s="1749"/>
      <c r="V4" s="1687"/>
      <c r="W4" s="1687"/>
      <c r="X4" s="1687"/>
      <c r="Y4" s="1687"/>
      <c r="Z4" s="1687"/>
      <c r="AA4" s="1750"/>
    </row>
    <row r="5" spans="1:32" ht="17.25" customHeight="1">
      <c r="B5" s="1752"/>
      <c r="C5" s="1752"/>
      <c r="D5" s="1752"/>
      <c r="E5" s="1752"/>
      <c r="F5" s="1752"/>
      <c r="G5" s="1752"/>
      <c r="H5" s="1752"/>
      <c r="I5" s="1752"/>
      <c r="J5" s="1752"/>
      <c r="K5" s="1752"/>
      <c r="L5" s="1753"/>
      <c r="M5" s="1745"/>
      <c r="U5" s="1747" t="s">
        <v>2826</v>
      </c>
      <c r="V5" s="1709"/>
      <c r="W5" s="1709"/>
      <c r="X5" s="1709"/>
      <c r="Y5" s="1709"/>
      <c r="Z5" s="1709"/>
      <c r="AA5" s="1748"/>
    </row>
    <row r="6" spans="1:32" ht="22.5" customHeight="1">
      <c r="B6" s="1752"/>
      <c r="C6" s="1752"/>
      <c r="D6" s="1752"/>
      <c r="E6" s="1752"/>
      <c r="F6" s="1752"/>
      <c r="G6" s="1752"/>
      <c r="H6" s="1752"/>
      <c r="I6" s="1752"/>
      <c r="J6" s="1752"/>
      <c r="K6" s="1752"/>
      <c r="L6" s="1753"/>
      <c r="M6" s="1745"/>
      <c r="U6" s="1749"/>
      <c r="V6" s="1687"/>
      <c r="W6" s="1687"/>
      <c r="X6" s="1687"/>
      <c r="Y6" s="1687"/>
      <c r="Z6" s="1687"/>
      <c r="AA6" s="1750"/>
    </row>
    <row r="7" spans="1:32" ht="35.25" customHeight="1">
      <c r="M7" s="1745"/>
      <c r="U7" s="1083" t="s">
        <v>527</v>
      </c>
      <c r="V7" s="999"/>
      <c r="W7" s="1084"/>
      <c r="X7" s="1084"/>
      <c r="Y7" s="1084"/>
      <c r="Z7" s="1085"/>
      <c r="AA7" s="1086"/>
    </row>
    <row r="8" spans="1:32" ht="20.25" customHeight="1">
      <c r="M8" s="1746"/>
      <c r="N8" s="997"/>
      <c r="O8" s="997"/>
      <c r="P8" s="997"/>
      <c r="Q8" s="997"/>
      <c r="R8" s="997"/>
      <c r="S8" s="997"/>
      <c r="T8" s="1082"/>
      <c r="U8" s="1081" t="s">
        <v>526</v>
      </c>
      <c r="V8" s="997"/>
      <c r="W8" s="997"/>
      <c r="X8" s="997"/>
      <c r="Y8" s="997"/>
      <c r="Z8" s="1087"/>
      <c r="AA8" s="1088" t="s">
        <v>111</v>
      </c>
    </row>
    <row r="9" spans="1:32" ht="18" customHeight="1"/>
    <row r="10" spans="1:32" ht="18" customHeight="1"/>
    <row r="11" spans="1:32" ht="18" customHeight="1">
      <c r="A11" s="1121" t="s">
        <v>525</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row>
    <row r="12" spans="1:32" ht="18" customHeight="1">
      <c r="A12" s="958"/>
      <c r="B12" s="958" t="s">
        <v>433</v>
      </c>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row>
    <row r="13" spans="1:32" ht="18" customHeight="1">
      <c r="A13" s="959" t="s">
        <v>200</v>
      </c>
      <c r="B13" s="929" t="s">
        <v>432</v>
      </c>
      <c r="C13" s="929"/>
      <c r="D13" s="929"/>
      <c r="E13" s="929"/>
      <c r="F13" s="929"/>
      <c r="G13" s="929"/>
      <c r="H13" s="929"/>
      <c r="I13" s="929"/>
      <c r="J13" s="929"/>
      <c r="K13" s="929"/>
      <c r="L13" s="929"/>
      <c r="M13" s="929"/>
      <c r="N13" s="929"/>
      <c r="O13" s="929"/>
      <c r="P13" s="929"/>
      <c r="Q13" s="929"/>
      <c r="R13" s="929"/>
      <c r="S13" s="929"/>
      <c r="T13" s="929"/>
      <c r="U13" s="960"/>
      <c r="V13" s="960"/>
      <c r="W13" s="960"/>
      <c r="X13" s="960"/>
      <c r="Y13" s="960"/>
      <c r="Z13" s="960"/>
      <c r="AA13" s="960"/>
      <c r="AE13" s="1090" t="s">
        <v>538</v>
      </c>
    </row>
    <row r="14" spans="1:32" ht="18" customHeight="1">
      <c r="A14" s="959"/>
      <c r="B14" s="929" t="s">
        <v>431</v>
      </c>
      <c r="C14" s="929"/>
      <c r="D14" s="929"/>
      <c r="E14" s="929"/>
      <c r="F14" s="929"/>
      <c r="G14" s="929"/>
      <c r="H14" s="929" t="str">
        <f>IF(項目一覧!$C$21=0,"",項目一覧!$C$21&amp;"  ")&amp;IF(項目一覧!$C$5=0,"",項目一覧!$C$5)</f>
        <v xml:space="preserve">  </v>
      </c>
      <c r="J14" s="929"/>
      <c r="K14" s="929"/>
      <c r="L14" s="929"/>
      <c r="M14" s="929"/>
      <c r="N14" s="929" t="str">
        <f>IF(項目一覧!$C$174=0,"",項目一覧!$C$174&amp;"  ")</f>
        <v xml:space="preserve">  </v>
      </c>
      <c r="O14" s="929"/>
      <c r="P14" s="929"/>
      <c r="Q14" s="929"/>
      <c r="R14" s="929"/>
      <c r="S14" s="929" t="str">
        <f>IF(項目一覧!$C$179=0,"",項目一覧!$C$179&amp;"  ")</f>
        <v xml:space="preserve">  </v>
      </c>
      <c r="T14" s="929"/>
      <c r="U14" s="929"/>
      <c r="V14" s="929"/>
      <c r="W14" s="929"/>
      <c r="X14" s="929" t="str">
        <f>IF(項目一覧!$C$185=0,"",項目一覧!$C$185&amp;"  ")</f>
        <v xml:space="preserve">  </v>
      </c>
      <c r="Y14" s="929"/>
      <c r="Z14" s="929"/>
      <c r="AA14" s="929"/>
      <c r="AB14" s="929"/>
      <c r="AF14" s="1090" t="s">
        <v>537</v>
      </c>
    </row>
    <row r="15" spans="1:32" ht="18" customHeight="1">
      <c r="A15" s="959"/>
      <c r="B15" s="929" t="s">
        <v>408</v>
      </c>
      <c r="C15" s="929"/>
      <c r="D15" s="929"/>
      <c r="E15" s="929"/>
      <c r="F15" s="929"/>
      <c r="G15" s="929"/>
      <c r="H15" s="929" t="str">
        <f>IF(項目一覧!$C$183=0,"",項目一覧!$C$183&amp;"  ")&amp;IF(項目一覧!$C$4=0,"",項目一覧!$C$4)</f>
        <v xml:space="preserve">  </v>
      </c>
      <c r="J15" s="929"/>
      <c r="K15" s="929"/>
      <c r="L15" s="929"/>
      <c r="M15" s="929"/>
      <c r="N15" s="929" t="str">
        <f>IF(項目一覧!$C$173=0,"",項目一覧!$C$173&amp;"  ")</f>
        <v xml:space="preserve">  </v>
      </c>
      <c r="O15" s="929"/>
      <c r="R15" s="929"/>
      <c r="S15" s="929" t="str">
        <f>IF(項目一覧!$C$178=0,"",項目一覧!$C$178&amp;"  ")</f>
        <v xml:space="preserve">  </v>
      </c>
      <c r="T15" s="929"/>
      <c r="U15" s="929"/>
      <c r="V15" s="929"/>
      <c r="X15" s="929" t="str">
        <f>IF(項目一覧!$C$184=0,"",項目一覧!$C$184&amp;"  ")</f>
        <v xml:space="preserve">  </v>
      </c>
      <c r="Y15" s="929"/>
      <c r="Z15" s="929"/>
      <c r="AA15" s="929"/>
      <c r="AB15" s="929"/>
    </row>
    <row r="16" spans="1:32" ht="18" customHeight="1">
      <c r="A16" s="959"/>
      <c r="B16" s="929" t="s">
        <v>399</v>
      </c>
      <c r="C16" s="929"/>
      <c r="D16" s="929"/>
      <c r="E16" s="929"/>
      <c r="F16" s="929"/>
      <c r="G16" s="929"/>
      <c r="H16" s="961" t="str">
        <f>項目一覧!$C$6</f>
        <v/>
      </c>
      <c r="I16" s="962"/>
      <c r="J16" s="961"/>
      <c r="K16" s="961"/>
      <c r="L16" s="961"/>
      <c r="M16" s="961"/>
      <c r="N16" s="961"/>
      <c r="O16" s="961"/>
      <c r="P16" s="961"/>
      <c r="Q16" s="961"/>
      <c r="R16" s="961"/>
      <c r="S16" s="961"/>
      <c r="T16" s="961"/>
      <c r="U16" s="961"/>
      <c r="V16" s="961"/>
      <c r="W16" s="961"/>
      <c r="X16" s="961"/>
      <c r="Y16" s="961"/>
      <c r="Z16" s="961"/>
      <c r="AA16" s="961"/>
      <c r="AB16" s="962"/>
      <c r="AE16" s="1091" t="s">
        <v>536</v>
      </c>
    </row>
    <row r="17" spans="1:32" ht="18" customHeight="1">
      <c r="A17" s="959"/>
      <c r="B17" s="929" t="s">
        <v>430</v>
      </c>
      <c r="C17" s="929"/>
      <c r="D17" s="929"/>
      <c r="E17" s="929"/>
      <c r="F17" s="929"/>
      <c r="G17" s="929"/>
      <c r="H17" s="961" t="str">
        <f>項目一覧!$C$7</f>
        <v/>
      </c>
      <c r="I17" s="986"/>
      <c r="J17" s="986"/>
      <c r="K17" s="986"/>
      <c r="L17" s="986"/>
      <c r="M17" s="986"/>
      <c r="N17" s="986"/>
      <c r="O17" s="986"/>
      <c r="P17" s="986"/>
      <c r="Q17" s="986"/>
      <c r="R17" s="986"/>
      <c r="S17" s="986"/>
      <c r="T17" s="986"/>
      <c r="U17" s="986"/>
      <c r="V17" s="986"/>
      <c r="W17" s="986"/>
      <c r="X17" s="986"/>
      <c r="Y17" s="986"/>
      <c r="Z17" s="986"/>
      <c r="AA17" s="986"/>
      <c r="AB17" s="986"/>
      <c r="AF17" s="1091" t="s">
        <v>535</v>
      </c>
    </row>
    <row r="18" spans="1:32" ht="18" customHeight="1">
      <c r="A18" s="963"/>
      <c r="B18" s="958"/>
      <c r="C18" s="958"/>
      <c r="D18" s="958"/>
      <c r="E18" s="958"/>
      <c r="F18" s="958"/>
      <c r="G18" s="958"/>
      <c r="H18" s="964"/>
      <c r="I18" s="965"/>
      <c r="J18" s="964"/>
      <c r="K18" s="964"/>
      <c r="L18" s="964"/>
      <c r="M18" s="964"/>
      <c r="N18" s="964"/>
      <c r="O18" s="964"/>
      <c r="P18" s="964"/>
      <c r="Q18" s="964"/>
      <c r="R18" s="964"/>
      <c r="S18" s="964"/>
      <c r="T18" s="964"/>
      <c r="U18" s="964"/>
      <c r="V18" s="964"/>
      <c r="W18" s="964"/>
      <c r="X18" s="964"/>
      <c r="Y18" s="964"/>
      <c r="Z18" s="964"/>
      <c r="AA18" s="964"/>
      <c r="AB18" s="962"/>
      <c r="AF18" s="927">
        <f>他の建築主入力!F4</f>
        <v>0</v>
      </c>
    </row>
    <row r="19" spans="1:32" ht="18" customHeight="1">
      <c r="A19" s="959" t="s">
        <v>200</v>
      </c>
      <c r="B19" s="929" t="s">
        <v>429</v>
      </c>
      <c r="C19" s="929"/>
      <c r="D19" s="929"/>
      <c r="E19" s="929"/>
      <c r="F19" s="929"/>
      <c r="G19" s="929"/>
      <c r="H19" s="961"/>
      <c r="I19" s="961"/>
      <c r="J19" s="961"/>
      <c r="K19" s="961"/>
      <c r="L19" s="961"/>
      <c r="M19" s="961"/>
      <c r="N19" s="961"/>
      <c r="O19" s="961"/>
      <c r="P19" s="961"/>
      <c r="Q19" s="961"/>
      <c r="R19" s="961"/>
      <c r="S19" s="961"/>
      <c r="T19" s="961"/>
      <c r="U19" s="961"/>
      <c r="V19" s="961"/>
      <c r="W19" s="961"/>
      <c r="X19" s="961"/>
      <c r="Y19" s="961"/>
      <c r="Z19" s="961"/>
      <c r="AA19" s="961"/>
      <c r="AB19" s="962"/>
      <c r="AF19" s="927">
        <f>他の建築主入力!F5</f>
        <v>0</v>
      </c>
    </row>
    <row r="20" spans="1:32" ht="18" customHeight="1">
      <c r="A20" s="959"/>
      <c r="B20" s="929" t="s">
        <v>409</v>
      </c>
      <c r="C20" s="929"/>
      <c r="D20" s="929"/>
      <c r="E20" s="929"/>
      <c r="F20" s="929"/>
      <c r="G20" s="929"/>
      <c r="H20" s="967" t="str">
        <f>IF(項目一覧!$C$9=0,"","("&amp;項目一覧!$C$9&amp;") 建築士  （"&amp;項目一覧!$C$10&amp;"）登録　第　 "&amp;項目一覧!$C$11&amp;"　号")</f>
        <v>() 建築士  （）登録　第　 　号</v>
      </c>
      <c r="I20" s="962"/>
      <c r="J20" s="961"/>
      <c r="K20" s="961"/>
      <c r="L20" s="961"/>
      <c r="M20" s="961"/>
      <c r="N20" s="961"/>
      <c r="O20" s="961"/>
      <c r="P20" s="961"/>
      <c r="Q20" s="961"/>
      <c r="R20" s="961"/>
      <c r="S20" s="961"/>
      <c r="T20" s="961"/>
      <c r="U20" s="961"/>
      <c r="V20" s="961"/>
      <c r="W20" s="961"/>
      <c r="X20" s="961"/>
      <c r="Y20" s="961"/>
      <c r="Z20" s="961"/>
      <c r="AA20" s="961"/>
      <c r="AB20" s="962"/>
      <c r="AF20" s="927">
        <f>他の建築主入力!F6</f>
        <v>0</v>
      </c>
    </row>
    <row r="21" spans="1:32" ht="18" customHeight="1">
      <c r="A21" s="959"/>
      <c r="B21" s="929" t="s">
        <v>408</v>
      </c>
      <c r="C21" s="929"/>
      <c r="D21" s="929"/>
      <c r="E21" s="929"/>
      <c r="F21" s="929"/>
      <c r="G21" s="929"/>
      <c r="H21" s="961" t="str">
        <f>項目一覧!$C$12</f>
        <v/>
      </c>
      <c r="I21" s="962"/>
      <c r="J21" s="961"/>
      <c r="K21" s="961"/>
      <c r="L21" s="961"/>
      <c r="M21" s="961"/>
      <c r="N21" s="961"/>
      <c r="O21" s="961"/>
      <c r="P21" s="961"/>
      <c r="Q21" s="961"/>
      <c r="R21" s="961"/>
      <c r="S21" s="961"/>
      <c r="T21" s="961"/>
      <c r="U21" s="961"/>
      <c r="V21" s="961"/>
      <c r="W21" s="961"/>
      <c r="X21" s="961"/>
      <c r="Y21" s="961"/>
      <c r="Z21" s="961"/>
      <c r="AA21" s="961"/>
      <c r="AB21" s="962"/>
      <c r="AF21" s="927">
        <f>他の建築主入力!F7</f>
        <v>0</v>
      </c>
    </row>
    <row r="22" spans="1:32" ht="18" customHeight="1">
      <c r="A22" s="959"/>
      <c r="B22" s="929" t="s">
        <v>407</v>
      </c>
      <c r="C22" s="929"/>
      <c r="D22" s="929"/>
      <c r="E22" s="929"/>
      <c r="F22" s="929"/>
      <c r="G22" s="929"/>
      <c r="H22" s="967" t="str">
        <f>IF(項目一覧!$C$13=0,"","("&amp;項目一覧!$C$13&amp;") 建築士事務所  （"&amp;項目一覧!$C$14&amp;"）知事登録　第　 "&amp;項目一覧!$C$15&amp;"　号")</f>
        <v>() 建築士事務所  （）知事登録　第　 　号</v>
      </c>
      <c r="I22" s="962"/>
      <c r="J22" s="961"/>
      <c r="K22" s="961"/>
      <c r="L22" s="961"/>
      <c r="M22" s="961"/>
      <c r="N22" s="961"/>
      <c r="O22" s="961"/>
      <c r="P22" s="961"/>
      <c r="Q22" s="961"/>
      <c r="R22" s="961"/>
      <c r="S22" s="961"/>
      <c r="T22" s="961"/>
      <c r="U22" s="961"/>
      <c r="V22" s="961"/>
      <c r="W22" s="961"/>
      <c r="X22" s="961"/>
      <c r="Y22" s="961"/>
      <c r="Z22" s="961"/>
      <c r="AA22" s="961"/>
      <c r="AB22" s="962"/>
      <c r="AF22" s="1091" t="s">
        <v>534</v>
      </c>
    </row>
    <row r="23" spans="1:32" ht="18" customHeight="1">
      <c r="A23" s="959"/>
      <c r="B23" s="929"/>
      <c r="C23" s="929"/>
      <c r="D23" s="929"/>
      <c r="E23" s="929"/>
      <c r="F23" s="929"/>
      <c r="G23" s="929"/>
      <c r="H23" s="961" t="str">
        <f>項目一覧!$C$16</f>
        <v/>
      </c>
      <c r="I23" s="962"/>
      <c r="J23" s="961"/>
      <c r="K23" s="961"/>
      <c r="L23" s="961"/>
      <c r="M23" s="961"/>
      <c r="N23" s="961"/>
      <c r="O23" s="961"/>
      <c r="P23" s="961"/>
      <c r="Q23" s="961"/>
      <c r="R23" s="961"/>
      <c r="S23" s="961"/>
      <c r="T23" s="961"/>
      <c r="U23" s="961"/>
      <c r="V23" s="961"/>
      <c r="W23" s="961"/>
      <c r="X23" s="961"/>
      <c r="Y23" s="961"/>
      <c r="Z23" s="961"/>
      <c r="AA23" s="961"/>
      <c r="AB23" s="962"/>
      <c r="AF23" s="927">
        <f>他の建築主入力!F12</f>
        <v>0</v>
      </c>
    </row>
    <row r="24" spans="1:32" ht="18" customHeight="1">
      <c r="A24" s="959"/>
      <c r="B24" s="929" t="s">
        <v>406</v>
      </c>
      <c r="C24" s="929"/>
      <c r="D24" s="929"/>
      <c r="E24" s="929"/>
      <c r="F24" s="929"/>
      <c r="G24" s="929"/>
      <c r="H24" s="961" t="str">
        <f>項目一覧!$C$17</f>
        <v/>
      </c>
      <c r="I24" s="962"/>
      <c r="J24" s="961"/>
      <c r="K24" s="961"/>
      <c r="L24" s="961"/>
      <c r="M24" s="961"/>
      <c r="N24" s="961"/>
      <c r="O24" s="961"/>
      <c r="P24" s="961"/>
      <c r="Q24" s="961"/>
      <c r="R24" s="961"/>
      <c r="S24" s="961"/>
      <c r="T24" s="961"/>
      <c r="U24" s="961"/>
      <c r="V24" s="961"/>
      <c r="W24" s="961"/>
      <c r="X24" s="961"/>
      <c r="Y24" s="961"/>
      <c r="Z24" s="961"/>
      <c r="AA24" s="961"/>
      <c r="AB24" s="962"/>
      <c r="AF24" s="927">
        <f>他の建築主入力!F13</f>
        <v>0</v>
      </c>
    </row>
    <row r="25" spans="1:32" ht="18" customHeight="1">
      <c r="A25" s="959"/>
      <c r="B25" s="929" t="s">
        <v>405</v>
      </c>
      <c r="C25" s="929"/>
      <c r="D25" s="929"/>
      <c r="E25" s="929"/>
      <c r="F25" s="929"/>
      <c r="G25" s="929"/>
      <c r="H25" s="1665" t="str">
        <f>項目一覧!$C$18</f>
        <v/>
      </c>
      <c r="I25" s="1665"/>
      <c r="J25" s="1665"/>
      <c r="K25" s="1665"/>
      <c r="L25" s="1665"/>
      <c r="M25" s="1665"/>
      <c r="N25" s="1665"/>
      <c r="O25" s="1665"/>
      <c r="P25" s="1665"/>
      <c r="Q25" s="1665"/>
      <c r="R25" s="1665"/>
      <c r="S25" s="1665"/>
      <c r="T25" s="1665"/>
      <c r="U25" s="1665"/>
      <c r="V25" s="1665"/>
      <c r="W25" s="1665"/>
      <c r="X25" s="1665"/>
      <c r="Y25" s="1665"/>
      <c r="Z25" s="1665"/>
      <c r="AA25" s="1665"/>
      <c r="AB25" s="1665"/>
      <c r="AF25" s="927">
        <f>他の建築主入力!F14</f>
        <v>0</v>
      </c>
    </row>
    <row r="26" spans="1:32" ht="18" customHeight="1">
      <c r="A26" s="963"/>
      <c r="B26" s="958" t="s">
        <v>404</v>
      </c>
      <c r="C26" s="958"/>
      <c r="D26" s="958"/>
      <c r="E26" s="958"/>
      <c r="F26" s="958"/>
      <c r="G26" s="958"/>
      <c r="H26" s="964" t="str">
        <f>項目一覧!$C$19</f>
        <v/>
      </c>
      <c r="I26" s="965"/>
      <c r="J26" s="964"/>
      <c r="K26" s="964"/>
      <c r="L26" s="964"/>
      <c r="M26" s="964"/>
      <c r="N26" s="964"/>
      <c r="O26" s="964"/>
      <c r="P26" s="964"/>
      <c r="Q26" s="964"/>
      <c r="R26" s="964"/>
      <c r="S26" s="964"/>
      <c r="T26" s="964"/>
      <c r="U26" s="964"/>
      <c r="V26" s="964"/>
      <c r="W26" s="964"/>
      <c r="X26" s="964"/>
      <c r="Y26" s="964"/>
      <c r="Z26" s="964"/>
      <c r="AA26" s="964"/>
      <c r="AB26" s="962"/>
      <c r="AF26" s="927">
        <f>他の建築主入力!F15</f>
        <v>0</v>
      </c>
    </row>
    <row r="27" spans="1:32" ht="18" customHeight="1">
      <c r="A27" s="959" t="s">
        <v>200</v>
      </c>
      <c r="B27" s="929" t="s">
        <v>428</v>
      </c>
      <c r="C27" s="929"/>
      <c r="D27" s="929"/>
      <c r="E27" s="929"/>
      <c r="F27" s="929"/>
      <c r="G27" s="929"/>
      <c r="H27" s="961"/>
      <c r="I27" s="961"/>
      <c r="J27" s="961"/>
      <c r="K27" s="961"/>
      <c r="L27" s="961"/>
      <c r="M27" s="961"/>
      <c r="N27" s="961"/>
      <c r="O27" s="961"/>
      <c r="P27" s="961"/>
      <c r="Q27" s="961"/>
      <c r="R27" s="961"/>
      <c r="S27" s="961"/>
      <c r="T27" s="961"/>
      <c r="U27" s="961"/>
      <c r="V27" s="961"/>
      <c r="W27" s="961"/>
      <c r="X27" s="961"/>
      <c r="Y27" s="961"/>
      <c r="Z27" s="961"/>
      <c r="AA27" s="961"/>
      <c r="AB27" s="962"/>
      <c r="AF27" s="1091" t="s">
        <v>533</v>
      </c>
    </row>
    <row r="28" spans="1:32" ht="18" customHeight="1">
      <c r="A28" s="959"/>
      <c r="B28" s="929" t="s">
        <v>427</v>
      </c>
      <c r="C28" s="929"/>
      <c r="D28" s="929"/>
      <c r="E28" s="929"/>
      <c r="F28" s="929"/>
      <c r="G28" s="929"/>
      <c r="H28" s="961"/>
      <c r="I28" s="961"/>
      <c r="J28" s="961"/>
      <c r="K28" s="961"/>
      <c r="L28" s="961"/>
      <c r="M28" s="961"/>
      <c r="N28" s="961"/>
      <c r="O28" s="961"/>
      <c r="P28" s="961"/>
      <c r="Q28" s="961"/>
      <c r="R28" s="961"/>
      <c r="S28" s="961"/>
      <c r="T28" s="961"/>
      <c r="U28" s="961"/>
      <c r="V28" s="961"/>
      <c r="W28" s="961"/>
      <c r="X28" s="961"/>
      <c r="Y28" s="961"/>
      <c r="Z28" s="961"/>
      <c r="AA28" s="961"/>
      <c r="AB28" s="962"/>
      <c r="AF28" s="927">
        <f>他の建築主入力!F20</f>
        <v>0</v>
      </c>
    </row>
    <row r="29" spans="1:32" ht="18" customHeight="1">
      <c r="A29" s="959"/>
      <c r="B29" s="929" t="s">
        <v>409</v>
      </c>
      <c r="C29" s="929"/>
      <c r="D29" s="929"/>
      <c r="E29" s="929"/>
      <c r="F29" s="929"/>
      <c r="G29" s="929"/>
      <c r="H29" s="967" t="str">
        <f>IF(項目一覧!$C$22=0,"","("&amp;項目一覧!$C$22&amp;") 建築士  （"&amp;項目一覧!$C$23&amp;"）登録　第　 "&amp;項目一覧!$C$24&amp;"　号")</f>
        <v>() 建築士  （）登録　第　 　号</v>
      </c>
      <c r="I29" s="962"/>
      <c r="J29" s="961"/>
      <c r="K29" s="961"/>
      <c r="L29" s="961"/>
      <c r="M29" s="961"/>
      <c r="N29" s="961"/>
      <c r="O29" s="961"/>
      <c r="P29" s="961"/>
      <c r="Q29" s="961"/>
      <c r="R29" s="961"/>
      <c r="S29" s="961"/>
      <c r="T29" s="961"/>
      <c r="U29" s="961"/>
      <c r="V29" s="961"/>
      <c r="W29" s="961"/>
      <c r="X29" s="961"/>
      <c r="Y29" s="961"/>
      <c r="Z29" s="961"/>
      <c r="AA29" s="961"/>
      <c r="AB29" s="962"/>
      <c r="AF29" s="927">
        <f>他の建築主入力!F21</f>
        <v>0</v>
      </c>
    </row>
    <row r="30" spans="1:32" ht="18" customHeight="1">
      <c r="A30" s="959"/>
      <c r="B30" s="929" t="s">
        <v>408</v>
      </c>
      <c r="C30" s="929"/>
      <c r="D30" s="929"/>
      <c r="E30" s="929"/>
      <c r="F30" s="929"/>
      <c r="G30" s="929"/>
      <c r="H30" s="961" t="str">
        <f>項目一覧!$C$25</f>
        <v/>
      </c>
      <c r="I30" s="962"/>
      <c r="J30" s="961"/>
      <c r="K30" s="961"/>
      <c r="L30" s="961"/>
      <c r="M30" s="961"/>
      <c r="N30" s="961"/>
      <c r="O30" s="961"/>
      <c r="P30" s="961"/>
      <c r="Q30" s="961"/>
      <c r="R30" s="961"/>
      <c r="S30" s="961"/>
      <c r="T30" s="961"/>
      <c r="U30" s="961"/>
      <c r="V30" s="961"/>
      <c r="W30" s="961"/>
      <c r="X30" s="961"/>
      <c r="Y30" s="961"/>
      <c r="Z30" s="961"/>
      <c r="AA30" s="961"/>
      <c r="AB30" s="962"/>
      <c r="AF30" s="927">
        <f>他の建築主入力!F22</f>
        <v>0</v>
      </c>
    </row>
    <row r="31" spans="1:32" ht="18" customHeight="1">
      <c r="A31" s="968"/>
      <c r="B31" s="929" t="s">
        <v>407</v>
      </c>
      <c r="C31" s="929"/>
      <c r="D31" s="929"/>
      <c r="E31" s="929"/>
      <c r="F31" s="929"/>
      <c r="G31" s="929"/>
      <c r="H31" s="967" t="str">
        <f>IF(項目一覧!$C$27=0,"","("&amp;項目一覧!$C$27&amp;") 建築士事務所  （"&amp;項目一覧!$C$28&amp;"）知事登録　第　 "&amp;項目一覧!$C$29&amp;"　号")</f>
        <v>() 建築士事務所  （）知事登録　第　 　号</v>
      </c>
      <c r="I31" s="962"/>
      <c r="J31" s="961"/>
      <c r="K31" s="961"/>
      <c r="L31" s="961"/>
      <c r="M31" s="961"/>
      <c r="N31" s="961"/>
      <c r="O31" s="961"/>
      <c r="P31" s="961"/>
      <c r="Q31" s="961"/>
      <c r="R31" s="961"/>
      <c r="S31" s="961"/>
      <c r="T31" s="961"/>
      <c r="U31" s="961"/>
      <c r="V31" s="961"/>
      <c r="W31" s="961"/>
      <c r="X31" s="961"/>
      <c r="Y31" s="961"/>
      <c r="Z31" s="961"/>
      <c r="AA31" s="961"/>
      <c r="AB31" s="962"/>
      <c r="AF31" s="927">
        <f>他の建築主入力!F23</f>
        <v>0</v>
      </c>
    </row>
    <row r="32" spans="1:32" ht="18" customHeight="1">
      <c r="A32" s="968"/>
      <c r="B32" s="929"/>
      <c r="C32" s="929"/>
      <c r="D32" s="929"/>
      <c r="E32" s="929"/>
      <c r="F32" s="929"/>
      <c r="G32" s="929"/>
      <c r="H32" s="961" t="str">
        <f>項目一覧!$C$30</f>
        <v/>
      </c>
      <c r="I32" s="962"/>
      <c r="J32" s="961"/>
      <c r="K32" s="961"/>
      <c r="L32" s="961"/>
      <c r="M32" s="961"/>
      <c r="N32" s="961"/>
      <c r="O32" s="961"/>
      <c r="P32" s="961"/>
      <c r="Q32" s="961"/>
      <c r="R32" s="961"/>
      <c r="S32" s="961"/>
      <c r="T32" s="961"/>
      <c r="U32" s="961"/>
      <c r="V32" s="961"/>
      <c r="W32" s="961"/>
      <c r="X32" s="961"/>
      <c r="Y32" s="961"/>
      <c r="Z32" s="961"/>
      <c r="AA32" s="961"/>
      <c r="AB32" s="962"/>
    </row>
    <row r="33" spans="1:32" ht="18" customHeight="1">
      <c r="A33" s="968"/>
      <c r="B33" s="929" t="s">
        <v>406</v>
      </c>
      <c r="C33" s="929"/>
      <c r="D33" s="929"/>
      <c r="E33" s="929"/>
      <c r="F33" s="929"/>
      <c r="G33" s="929"/>
      <c r="H33" s="961" t="str">
        <f>項目一覧!$C$31</f>
        <v/>
      </c>
      <c r="I33" s="962"/>
      <c r="J33" s="961"/>
      <c r="K33" s="961"/>
      <c r="L33" s="961"/>
      <c r="M33" s="961"/>
      <c r="N33" s="961"/>
      <c r="O33" s="961"/>
      <c r="P33" s="961"/>
      <c r="Q33" s="961"/>
      <c r="R33" s="961"/>
      <c r="S33" s="961"/>
      <c r="T33" s="961"/>
      <c r="U33" s="961"/>
      <c r="V33" s="961"/>
      <c r="W33" s="961"/>
      <c r="X33" s="961"/>
      <c r="Y33" s="961"/>
      <c r="Z33" s="961"/>
      <c r="AA33" s="961"/>
      <c r="AB33" s="962"/>
    </row>
    <row r="34" spans="1:32" ht="18" customHeight="1">
      <c r="A34" s="968"/>
      <c r="B34" s="929" t="s">
        <v>405</v>
      </c>
      <c r="C34" s="929"/>
      <c r="D34" s="929"/>
      <c r="E34" s="929"/>
      <c r="F34" s="929"/>
      <c r="G34" s="929"/>
      <c r="H34" s="1665" t="str">
        <f>項目一覧!$C$32</f>
        <v/>
      </c>
      <c r="I34" s="1665"/>
      <c r="J34" s="1665"/>
      <c r="K34" s="1665"/>
      <c r="L34" s="1665"/>
      <c r="M34" s="1665"/>
      <c r="N34" s="1665"/>
      <c r="O34" s="1665"/>
      <c r="P34" s="1665"/>
      <c r="Q34" s="1665"/>
      <c r="R34" s="1665"/>
      <c r="S34" s="1665"/>
      <c r="T34" s="1665"/>
      <c r="U34" s="1665"/>
      <c r="V34" s="1665"/>
      <c r="W34" s="1665"/>
      <c r="X34" s="1665"/>
      <c r="Y34" s="1665"/>
      <c r="Z34" s="1665"/>
      <c r="AA34" s="1665"/>
      <c r="AB34" s="1665"/>
    </row>
    <row r="35" spans="1:32" ht="18" customHeight="1">
      <c r="A35" s="968"/>
      <c r="B35" s="929" t="s">
        <v>404</v>
      </c>
      <c r="C35" s="929"/>
      <c r="D35" s="929"/>
      <c r="E35" s="929"/>
      <c r="F35" s="929"/>
      <c r="G35" s="929"/>
      <c r="H35" s="961" t="str">
        <f>項目一覧!$C$33</f>
        <v/>
      </c>
      <c r="I35" s="962"/>
      <c r="J35" s="961"/>
      <c r="K35" s="961"/>
      <c r="L35" s="961"/>
      <c r="M35" s="961"/>
      <c r="N35" s="961"/>
      <c r="O35" s="961"/>
      <c r="P35" s="961"/>
      <c r="Q35" s="961"/>
      <c r="R35" s="961"/>
      <c r="S35" s="961"/>
      <c r="T35" s="961"/>
      <c r="U35" s="961"/>
      <c r="V35" s="961"/>
      <c r="W35" s="961"/>
      <c r="X35" s="961"/>
      <c r="Y35" s="961"/>
      <c r="Z35" s="961"/>
      <c r="AA35" s="961"/>
      <c r="AB35" s="962"/>
    </row>
    <row r="36" spans="1:32" ht="18" customHeight="1">
      <c r="A36" s="968"/>
      <c r="B36" s="925" t="s">
        <v>425</v>
      </c>
      <c r="C36" s="929"/>
      <c r="D36" s="929"/>
      <c r="E36" s="929"/>
      <c r="F36" s="929"/>
      <c r="G36" s="929"/>
      <c r="H36" s="961"/>
      <c r="I36" s="961"/>
      <c r="J36" s="1684" t="str">
        <f>項目一覧!$C$35</f>
        <v/>
      </c>
      <c r="K36" s="1684"/>
      <c r="L36" s="1684"/>
      <c r="M36" s="1684"/>
      <c r="N36" s="1684"/>
      <c r="O36" s="1684"/>
      <c r="P36" s="1684"/>
      <c r="Q36" s="1684"/>
      <c r="R36" s="1684"/>
      <c r="S36" s="1684"/>
      <c r="T36" s="1684"/>
      <c r="U36" s="1684"/>
      <c r="V36" s="1684"/>
      <c r="W36" s="1684"/>
      <c r="X36" s="1684"/>
      <c r="Y36" s="1684"/>
      <c r="Z36" s="1684"/>
      <c r="AA36" s="1684"/>
      <c r="AB36" s="961"/>
      <c r="AC36" s="929"/>
    </row>
    <row r="37" spans="1:32" ht="18" customHeight="1">
      <c r="A37" s="968"/>
      <c r="B37" s="925"/>
      <c r="C37" s="929"/>
      <c r="D37" s="929"/>
      <c r="E37" s="929"/>
      <c r="F37" s="929"/>
      <c r="G37" s="929"/>
      <c r="H37" s="961"/>
      <c r="I37" s="961"/>
      <c r="J37" s="1684"/>
      <c r="K37" s="1684"/>
      <c r="L37" s="1684"/>
      <c r="M37" s="1684"/>
      <c r="N37" s="1684"/>
      <c r="O37" s="1684"/>
      <c r="P37" s="1684"/>
      <c r="Q37" s="1684"/>
      <c r="R37" s="1684"/>
      <c r="S37" s="1684"/>
      <c r="T37" s="1684"/>
      <c r="U37" s="1684"/>
      <c r="V37" s="1684"/>
      <c r="W37" s="1684"/>
      <c r="X37" s="1684"/>
      <c r="Y37" s="1684"/>
      <c r="Z37" s="1684"/>
      <c r="AA37" s="1684"/>
      <c r="AB37" s="961"/>
      <c r="AC37" s="929"/>
    </row>
    <row r="38" spans="1:32" ht="18" customHeight="1">
      <c r="A38" s="968"/>
      <c r="B38" s="925" t="s">
        <v>532</v>
      </c>
      <c r="C38" s="929"/>
      <c r="D38" s="929"/>
      <c r="E38" s="929"/>
      <c r="F38" s="929"/>
      <c r="G38" s="929"/>
      <c r="H38" s="961"/>
      <c r="I38" s="962"/>
      <c r="J38" s="961"/>
      <c r="K38" s="961"/>
      <c r="L38" s="961"/>
      <c r="M38" s="961"/>
      <c r="N38" s="961"/>
      <c r="O38" s="961"/>
      <c r="P38" s="961"/>
      <c r="Q38" s="961"/>
      <c r="R38" s="961"/>
      <c r="S38" s="961"/>
      <c r="T38" s="961"/>
      <c r="U38" s="961"/>
      <c r="V38" s="961"/>
      <c r="W38" s="961"/>
      <c r="X38" s="961"/>
      <c r="Y38" s="961"/>
      <c r="Z38" s="961"/>
      <c r="AA38" s="961"/>
      <c r="AB38" s="962"/>
    </row>
    <row r="39" spans="1:32" ht="18" customHeight="1">
      <c r="A39" s="959"/>
      <c r="B39" s="929" t="s">
        <v>409</v>
      </c>
      <c r="C39" s="929"/>
      <c r="D39" s="929"/>
      <c r="E39" s="929"/>
      <c r="F39" s="929"/>
      <c r="G39" s="929"/>
      <c r="H39" s="967" t="str">
        <f>IF(項目一覧!$C$189=0,"","("&amp;項目一覧!$C$189&amp;") 建築士  （"&amp;項目一覧!$C$190&amp;"）登録　第　 "&amp;項目一覧!$C$191&amp;"　号")</f>
        <v>() 建築士  （）登録　第　 　号</v>
      </c>
      <c r="I39" s="962"/>
      <c r="J39" s="961"/>
      <c r="K39" s="961"/>
      <c r="L39" s="961"/>
      <c r="M39" s="961"/>
      <c r="N39" s="961"/>
      <c r="O39" s="961"/>
      <c r="P39" s="961"/>
      <c r="Q39" s="961"/>
      <c r="R39" s="961"/>
      <c r="S39" s="961"/>
      <c r="T39" s="961"/>
      <c r="U39" s="961"/>
      <c r="V39" s="961"/>
      <c r="W39" s="961"/>
      <c r="X39" s="961"/>
      <c r="Y39" s="961"/>
      <c r="Z39" s="961"/>
      <c r="AA39" s="961"/>
      <c r="AB39" s="962"/>
      <c r="AF39" s="927">
        <f>他の建築主入力!F30</f>
        <v>0</v>
      </c>
    </row>
    <row r="40" spans="1:32" ht="18" customHeight="1">
      <c r="A40" s="959"/>
      <c r="B40" s="929" t="s">
        <v>408</v>
      </c>
      <c r="C40" s="929"/>
      <c r="D40" s="929"/>
      <c r="E40" s="929"/>
      <c r="F40" s="929"/>
      <c r="G40" s="929"/>
      <c r="H40" s="961" t="str">
        <f>項目一覧!$C$192</f>
        <v/>
      </c>
      <c r="I40" s="962"/>
      <c r="J40" s="961"/>
      <c r="K40" s="961"/>
      <c r="L40" s="961"/>
      <c r="M40" s="961"/>
      <c r="N40" s="961"/>
      <c r="O40" s="961"/>
      <c r="P40" s="961"/>
      <c r="Q40" s="961"/>
      <c r="R40" s="961"/>
      <c r="S40" s="961"/>
      <c r="T40" s="961"/>
      <c r="U40" s="961"/>
      <c r="V40" s="961"/>
      <c r="W40" s="961"/>
      <c r="X40" s="961"/>
      <c r="Y40" s="961"/>
      <c r="Z40" s="961"/>
      <c r="AA40" s="961"/>
      <c r="AB40" s="962"/>
      <c r="AF40" s="927">
        <f>他の建築主入力!F31</f>
        <v>0</v>
      </c>
    </row>
    <row r="41" spans="1:32" ht="18" customHeight="1">
      <c r="A41" s="968"/>
      <c r="B41" s="929" t="s">
        <v>407</v>
      </c>
      <c r="C41" s="929"/>
      <c r="D41" s="929"/>
      <c r="E41" s="929"/>
      <c r="F41" s="929"/>
      <c r="G41" s="929"/>
      <c r="H41" s="967" t="str">
        <f>IF(項目一覧!$C$194=0,"","("&amp;項目一覧!$C$194&amp;") 建築士事務所  （"&amp;項目一覧!$C$195&amp;"）知事登録　第　 "&amp;項目一覧!$C$196&amp;"　号")</f>
        <v>() 建築士事務所  （）知事登録　第　 　号</v>
      </c>
      <c r="I41" s="962"/>
      <c r="J41" s="961"/>
      <c r="K41" s="961"/>
      <c r="L41" s="961"/>
      <c r="M41" s="961"/>
      <c r="N41" s="961"/>
      <c r="O41" s="961"/>
      <c r="P41" s="961"/>
      <c r="Q41" s="961"/>
      <c r="R41" s="961"/>
      <c r="S41" s="961"/>
      <c r="T41" s="961"/>
      <c r="U41" s="961"/>
      <c r="V41" s="961"/>
      <c r="W41" s="961"/>
      <c r="X41" s="961"/>
      <c r="Y41" s="961"/>
      <c r="Z41" s="961"/>
      <c r="AA41" s="961"/>
      <c r="AB41" s="962"/>
      <c r="AF41" s="927">
        <f>他の建築主入力!F32</f>
        <v>0</v>
      </c>
    </row>
    <row r="42" spans="1:32" ht="18" customHeight="1">
      <c r="A42" s="968"/>
      <c r="B42" s="929"/>
      <c r="C42" s="929"/>
      <c r="D42" s="929"/>
      <c r="E42" s="929"/>
      <c r="F42" s="929"/>
      <c r="G42" s="929"/>
      <c r="H42" s="961" t="str">
        <f>項目一覧!$C$197</f>
        <v/>
      </c>
      <c r="I42" s="962"/>
      <c r="J42" s="961"/>
      <c r="K42" s="961"/>
      <c r="L42" s="961"/>
      <c r="M42" s="961"/>
      <c r="N42" s="961"/>
      <c r="O42" s="961"/>
      <c r="P42" s="961"/>
      <c r="Q42" s="961"/>
      <c r="R42" s="961"/>
      <c r="S42" s="961"/>
      <c r="T42" s="961"/>
      <c r="U42" s="961"/>
      <c r="V42" s="961"/>
      <c r="W42" s="961"/>
      <c r="X42" s="961"/>
      <c r="Y42" s="961"/>
      <c r="Z42" s="961"/>
      <c r="AA42" s="961"/>
      <c r="AB42" s="962"/>
    </row>
    <row r="43" spans="1:32" ht="18" customHeight="1">
      <c r="A43" s="968"/>
      <c r="B43" s="929" t="s">
        <v>406</v>
      </c>
      <c r="C43" s="929"/>
      <c r="D43" s="929"/>
      <c r="E43" s="929"/>
      <c r="F43" s="929"/>
      <c r="G43" s="929"/>
      <c r="H43" s="961" t="str">
        <f>項目一覧!$C$198</f>
        <v/>
      </c>
      <c r="I43" s="962"/>
      <c r="J43" s="961"/>
      <c r="K43" s="961"/>
      <c r="L43" s="961"/>
      <c r="M43" s="961"/>
      <c r="N43" s="961"/>
      <c r="O43" s="961"/>
      <c r="P43" s="961"/>
      <c r="Q43" s="961"/>
      <c r="R43" s="961"/>
      <c r="S43" s="961"/>
      <c r="T43" s="961"/>
      <c r="U43" s="961"/>
      <c r="V43" s="961"/>
      <c r="W43" s="961"/>
      <c r="X43" s="961"/>
      <c r="Y43" s="961"/>
      <c r="Z43" s="961"/>
      <c r="AA43" s="961"/>
      <c r="AB43" s="962"/>
    </row>
    <row r="44" spans="1:32" ht="18" customHeight="1">
      <c r="A44" s="968"/>
      <c r="B44" s="929" t="s">
        <v>405</v>
      </c>
      <c r="C44" s="929"/>
      <c r="D44" s="929"/>
      <c r="E44" s="929"/>
      <c r="F44" s="929"/>
      <c r="G44" s="929"/>
      <c r="H44" s="1665" t="str">
        <f>項目一覧!$C$199</f>
        <v/>
      </c>
      <c r="I44" s="1665"/>
      <c r="J44" s="1665"/>
      <c r="K44" s="1665"/>
      <c r="L44" s="1665"/>
      <c r="M44" s="1665"/>
      <c r="N44" s="1665"/>
      <c r="O44" s="1665"/>
      <c r="P44" s="1665"/>
      <c r="Q44" s="1665"/>
      <c r="R44" s="1665"/>
      <c r="S44" s="1665"/>
      <c r="T44" s="1665"/>
      <c r="U44" s="1665"/>
      <c r="V44" s="1665"/>
      <c r="W44" s="1665"/>
      <c r="X44" s="1665"/>
      <c r="Y44" s="1665"/>
      <c r="Z44" s="1665"/>
      <c r="AA44" s="1665"/>
      <c r="AB44" s="1665"/>
    </row>
    <row r="45" spans="1:32" ht="18" customHeight="1">
      <c r="A45" s="968"/>
      <c r="B45" s="929" t="s">
        <v>404</v>
      </c>
      <c r="C45" s="929"/>
      <c r="D45" s="929"/>
      <c r="E45" s="929"/>
      <c r="F45" s="929"/>
      <c r="G45" s="929"/>
      <c r="H45" s="961" t="str">
        <f>項目一覧!$C$200</f>
        <v/>
      </c>
      <c r="I45" s="962"/>
      <c r="J45" s="961"/>
      <c r="K45" s="961"/>
      <c r="L45" s="961"/>
      <c r="M45" s="961"/>
      <c r="N45" s="961"/>
      <c r="O45" s="961"/>
      <c r="P45" s="961"/>
      <c r="Q45" s="961"/>
      <c r="R45" s="961"/>
      <c r="S45" s="961"/>
      <c r="T45" s="961"/>
      <c r="U45" s="961"/>
      <c r="V45" s="961"/>
      <c r="W45" s="961"/>
      <c r="X45" s="961"/>
      <c r="Y45" s="961"/>
      <c r="Z45" s="961"/>
      <c r="AA45" s="961"/>
      <c r="AB45" s="962"/>
    </row>
    <row r="46" spans="1:32" ht="18" customHeight="1">
      <c r="A46" s="968"/>
      <c r="B46" s="925" t="s">
        <v>425</v>
      </c>
      <c r="C46" s="929"/>
      <c r="D46" s="929"/>
      <c r="E46" s="929"/>
      <c r="F46" s="929"/>
      <c r="G46" s="929"/>
      <c r="H46" s="961"/>
      <c r="I46" s="961"/>
      <c r="J46" s="1684" t="str">
        <f>項目一覧!$C$202</f>
        <v/>
      </c>
      <c r="K46" s="1684"/>
      <c r="L46" s="1684"/>
      <c r="M46" s="1684"/>
      <c r="N46" s="1684"/>
      <c r="O46" s="1684"/>
      <c r="P46" s="1684"/>
      <c r="Q46" s="1684"/>
      <c r="R46" s="1684"/>
      <c r="S46" s="1684"/>
      <c r="T46" s="1684"/>
      <c r="U46" s="1684"/>
      <c r="V46" s="1684"/>
      <c r="W46" s="1684"/>
      <c r="X46" s="1684"/>
      <c r="Y46" s="1684"/>
      <c r="Z46" s="1684"/>
      <c r="AA46" s="1684"/>
      <c r="AB46" s="961"/>
      <c r="AC46" s="929"/>
    </row>
    <row r="47" spans="1:32" ht="18" customHeight="1">
      <c r="A47" s="968"/>
      <c r="B47" s="929"/>
      <c r="C47" s="929"/>
      <c r="D47" s="929"/>
      <c r="E47" s="929"/>
      <c r="F47" s="929"/>
      <c r="G47" s="929"/>
      <c r="H47" s="961"/>
      <c r="I47" s="961"/>
      <c r="J47" s="1684"/>
      <c r="K47" s="1684"/>
      <c r="L47" s="1684"/>
      <c r="M47" s="1684"/>
      <c r="N47" s="1684"/>
      <c r="O47" s="1684"/>
      <c r="P47" s="1684"/>
      <c r="Q47" s="1684"/>
      <c r="R47" s="1684"/>
      <c r="S47" s="1684"/>
      <c r="T47" s="1684"/>
      <c r="U47" s="1684"/>
      <c r="V47" s="1684"/>
      <c r="W47" s="1684"/>
      <c r="X47" s="1684"/>
      <c r="Y47" s="1684"/>
      <c r="Z47" s="1684"/>
      <c r="AA47" s="1684"/>
      <c r="AB47" s="961"/>
      <c r="AC47" s="929"/>
    </row>
    <row r="48" spans="1:32" ht="18" customHeight="1">
      <c r="A48" s="959"/>
      <c r="B48" s="929" t="s">
        <v>409</v>
      </c>
      <c r="C48" s="929"/>
      <c r="D48" s="929"/>
      <c r="E48" s="929"/>
      <c r="F48" s="929"/>
      <c r="G48" s="929"/>
      <c r="H48" s="967" t="str">
        <f>IF(項目一覧!$C$203=0,"","("&amp;項目一覧!$C$203&amp;") 建築士  （"&amp;項目一覧!$C$204&amp;"）登録　第　 "&amp;項目一覧!$C$205&amp;"　号")</f>
        <v>() 建築士  （）登録　第　 　号</v>
      </c>
      <c r="I48" s="962"/>
      <c r="J48" s="961"/>
      <c r="K48" s="961"/>
      <c r="L48" s="961"/>
      <c r="M48" s="961"/>
      <c r="N48" s="961"/>
      <c r="O48" s="961"/>
      <c r="P48" s="961"/>
      <c r="Q48" s="961"/>
      <c r="R48" s="961"/>
      <c r="S48" s="961"/>
      <c r="T48" s="961"/>
      <c r="U48" s="961"/>
      <c r="V48" s="961"/>
      <c r="W48" s="961"/>
      <c r="X48" s="961"/>
      <c r="Y48" s="961"/>
      <c r="Z48" s="961"/>
      <c r="AA48" s="961"/>
      <c r="AB48" s="962"/>
      <c r="AF48" s="927">
        <f>他の建築主入力!F39</f>
        <v>0</v>
      </c>
    </row>
    <row r="49" spans="1:32" ht="18" customHeight="1">
      <c r="A49" s="959"/>
      <c r="B49" s="929" t="s">
        <v>408</v>
      </c>
      <c r="C49" s="929"/>
      <c r="D49" s="929"/>
      <c r="E49" s="929"/>
      <c r="F49" s="929"/>
      <c r="G49" s="929"/>
      <c r="H49" s="961" t="str">
        <f>項目一覧!$C$206</f>
        <v/>
      </c>
      <c r="I49" s="962"/>
      <c r="J49" s="961"/>
      <c r="K49" s="961"/>
      <c r="L49" s="961"/>
      <c r="M49" s="961"/>
      <c r="N49" s="961"/>
      <c r="O49" s="961"/>
      <c r="P49" s="961"/>
      <c r="Q49" s="961"/>
      <c r="R49" s="961"/>
      <c r="S49" s="961"/>
      <c r="T49" s="961"/>
      <c r="U49" s="961"/>
      <c r="V49" s="961"/>
      <c r="W49" s="961"/>
      <c r="X49" s="961"/>
      <c r="Y49" s="961"/>
      <c r="Z49" s="961"/>
      <c r="AA49" s="961"/>
      <c r="AB49" s="962"/>
      <c r="AF49" s="927">
        <f>他の建築主入力!F40</f>
        <v>0</v>
      </c>
    </row>
    <row r="50" spans="1:32" ht="18" customHeight="1">
      <c r="A50" s="968"/>
      <c r="B50" s="929" t="s">
        <v>407</v>
      </c>
      <c r="C50" s="929"/>
      <c r="D50" s="929"/>
      <c r="E50" s="929"/>
      <c r="F50" s="929"/>
      <c r="G50" s="929"/>
      <c r="H50" s="967" t="str">
        <f>IF(項目一覧!$C$208=0,"","("&amp;項目一覧!$C$208&amp;") 建築士事務所  （"&amp;項目一覧!$C$209&amp;"）知事登録　第　 "&amp;項目一覧!$C$210&amp;"　号")</f>
        <v>() 建築士事務所  （）知事登録　第　 　号</v>
      </c>
      <c r="I50" s="962"/>
      <c r="J50" s="961"/>
      <c r="K50" s="961"/>
      <c r="L50" s="961"/>
      <c r="M50" s="961"/>
      <c r="N50" s="961"/>
      <c r="O50" s="961"/>
      <c r="P50" s="961"/>
      <c r="Q50" s="961"/>
      <c r="R50" s="961"/>
      <c r="S50" s="961"/>
      <c r="T50" s="961"/>
      <c r="U50" s="961"/>
      <c r="V50" s="961"/>
      <c r="W50" s="961"/>
      <c r="X50" s="961"/>
      <c r="Y50" s="961"/>
      <c r="Z50" s="961"/>
      <c r="AA50" s="961"/>
      <c r="AB50" s="962"/>
      <c r="AF50" s="927">
        <f>他の建築主入力!F41</f>
        <v>0</v>
      </c>
    </row>
    <row r="51" spans="1:32" ht="18" customHeight="1">
      <c r="A51" s="968"/>
      <c r="B51" s="929"/>
      <c r="C51" s="929"/>
      <c r="D51" s="929"/>
      <c r="E51" s="929"/>
      <c r="F51" s="929"/>
      <c r="G51" s="929"/>
      <c r="H51" s="961" t="str">
        <f>項目一覧!$C$211</f>
        <v/>
      </c>
      <c r="I51" s="962"/>
      <c r="J51" s="961"/>
      <c r="K51" s="961"/>
      <c r="L51" s="961"/>
      <c r="M51" s="961"/>
      <c r="N51" s="961"/>
      <c r="O51" s="961"/>
      <c r="P51" s="961"/>
      <c r="Q51" s="961"/>
      <c r="R51" s="961"/>
      <c r="S51" s="961"/>
      <c r="T51" s="961"/>
      <c r="U51" s="961"/>
      <c r="V51" s="961"/>
      <c r="W51" s="961"/>
      <c r="X51" s="961"/>
      <c r="Y51" s="961"/>
      <c r="Z51" s="961"/>
      <c r="AA51" s="961"/>
      <c r="AB51" s="962"/>
    </row>
    <row r="52" spans="1:32" ht="18" customHeight="1">
      <c r="A52" s="968"/>
      <c r="B52" s="929" t="s">
        <v>406</v>
      </c>
      <c r="C52" s="929"/>
      <c r="D52" s="929"/>
      <c r="E52" s="929"/>
      <c r="F52" s="929"/>
      <c r="G52" s="929"/>
      <c r="H52" s="961" t="str">
        <f>項目一覧!$C$212</f>
        <v/>
      </c>
      <c r="I52" s="962"/>
      <c r="J52" s="961"/>
      <c r="K52" s="961"/>
      <c r="L52" s="961"/>
      <c r="M52" s="961"/>
      <c r="N52" s="961"/>
      <c r="O52" s="961"/>
      <c r="P52" s="961"/>
      <c r="Q52" s="961"/>
      <c r="R52" s="961"/>
      <c r="S52" s="961"/>
      <c r="T52" s="961"/>
      <c r="U52" s="961"/>
      <c r="V52" s="961"/>
      <c r="W52" s="961"/>
      <c r="X52" s="961"/>
      <c r="Y52" s="961"/>
      <c r="Z52" s="961"/>
      <c r="AA52" s="961"/>
      <c r="AB52" s="962"/>
    </row>
    <row r="53" spans="1:32" ht="18" customHeight="1">
      <c r="A53" s="968"/>
      <c r="B53" s="929" t="s">
        <v>405</v>
      </c>
      <c r="C53" s="929"/>
      <c r="D53" s="929"/>
      <c r="E53" s="929"/>
      <c r="F53" s="929"/>
      <c r="G53" s="929"/>
      <c r="H53" s="1665" t="str">
        <f>項目一覧!$C$213</f>
        <v/>
      </c>
      <c r="I53" s="1665"/>
      <c r="J53" s="1665"/>
      <c r="K53" s="1665"/>
      <c r="L53" s="1665"/>
      <c r="M53" s="1665"/>
      <c r="N53" s="1665"/>
      <c r="O53" s="1665"/>
      <c r="P53" s="1665"/>
      <c r="Q53" s="1665"/>
      <c r="R53" s="1665"/>
      <c r="S53" s="1665"/>
      <c r="T53" s="1665"/>
      <c r="U53" s="1665"/>
      <c r="V53" s="1665"/>
      <c r="W53" s="1665"/>
      <c r="X53" s="1665"/>
      <c r="Y53" s="1665"/>
      <c r="Z53" s="1665"/>
      <c r="AA53" s="1665"/>
      <c r="AB53" s="1665"/>
    </row>
    <row r="54" spans="1:32" ht="18" customHeight="1">
      <c r="A54" s="968"/>
      <c r="B54" s="929" t="s">
        <v>404</v>
      </c>
      <c r="C54" s="929"/>
      <c r="D54" s="929"/>
      <c r="E54" s="929"/>
      <c r="F54" s="929"/>
      <c r="G54" s="929"/>
      <c r="H54" s="961" t="str">
        <f>項目一覧!$C$214</f>
        <v/>
      </c>
      <c r="I54" s="962"/>
      <c r="J54" s="961"/>
      <c r="K54" s="961"/>
      <c r="L54" s="961"/>
      <c r="M54" s="961"/>
      <c r="N54" s="961"/>
      <c r="O54" s="961"/>
      <c r="P54" s="961"/>
      <c r="Q54" s="961"/>
      <c r="R54" s="961"/>
      <c r="S54" s="961"/>
      <c r="T54" s="961"/>
      <c r="U54" s="961"/>
      <c r="V54" s="961"/>
      <c r="W54" s="961"/>
      <c r="X54" s="961"/>
      <c r="Y54" s="961"/>
      <c r="Z54" s="961"/>
      <c r="AA54" s="961"/>
      <c r="AB54" s="962"/>
    </row>
    <row r="55" spans="1:32" ht="18" customHeight="1">
      <c r="A55" s="968"/>
      <c r="B55" s="925" t="s">
        <v>425</v>
      </c>
      <c r="C55" s="929"/>
      <c r="D55" s="929"/>
      <c r="E55" s="929"/>
      <c r="F55" s="929"/>
      <c r="G55" s="929"/>
      <c r="H55" s="961"/>
      <c r="I55" s="961"/>
      <c r="J55" s="1684" t="str">
        <f>項目一覧!$C$216</f>
        <v/>
      </c>
      <c r="K55" s="1684"/>
      <c r="L55" s="1684"/>
      <c r="M55" s="1684"/>
      <c r="N55" s="1684"/>
      <c r="O55" s="1684"/>
      <c r="P55" s="1684"/>
      <c r="Q55" s="1684"/>
      <c r="R55" s="1684"/>
      <c r="S55" s="1684"/>
      <c r="T55" s="1684"/>
      <c r="U55" s="1684"/>
      <c r="V55" s="1684"/>
      <c r="W55" s="1684"/>
      <c r="X55" s="1684"/>
      <c r="Y55" s="1684"/>
      <c r="Z55" s="1684"/>
      <c r="AA55" s="1684"/>
      <c r="AB55" s="961"/>
      <c r="AC55" s="929"/>
    </row>
    <row r="56" spans="1:32" ht="18" customHeight="1">
      <c r="A56" s="968"/>
      <c r="B56" s="929"/>
      <c r="C56" s="929"/>
      <c r="D56" s="929"/>
      <c r="E56" s="929"/>
      <c r="F56" s="929"/>
      <c r="G56" s="929"/>
      <c r="H56" s="961"/>
      <c r="I56" s="961"/>
      <c r="J56" s="1684"/>
      <c r="K56" s="1684"/>
      <c r="L56" s="1684"/>
      <c r="M56" s="1684"/>
      <c r="N56" s="1684"/>
      <c r="O56" s="1684"/>
      <c r="P56" s="1684"/>
      <c r="Q56" s="1684"/>
      <c r="R56" s="1684"/>
      <c r="S56" s="1684"/>
      <c r="T56" s="1684"/>
      <c r="U56" s="1684"/>
      <c r="V56" s="1684"/>
      <c r="W56" s="1684"/>
      <c r="X56" s="1684"/>
      <c r="Y56" s="1684"/>
      <c r="Z56" s="1684"/>
      <c r="AA56" s="1684"/>
      <c r="AB56" s="961"/>
      <c r="AC56" s="929"/>
    </row>
    <row r="57" spans="1:32" ht="18" customHeight="1">
      <c r="A57" s="959"/>
      <c r="B57" s="929" t="s">
        <v>409</v>
      </c>
      <c r="C57" s="929"/>
      <c r="D57" s="929"/>
      <c r="E57" s="929"/>
      <c r="F57" s="929"/>
      <c r="G57" s="929"/>
      <c r="H57" s="967" t="str">
        <f>IF(項目一覧!$C$217=0,"","("&amp;項目一覧!$C$217&amp;") 建築士  （"&amp;項目一覧!$C$218&amp;"）登録　第　 "&amp;項目一覧!$C$219&amp;"　号")</f>
        <v>() 建築士  （）登録　第　 　号</v>
      </c>
      <c r="I57" s="962"/>
      <c r="J57" s="961"/>
      <c r="K57" s="961"/>
      <c r="L57" s="961"/>
      <c r="M57" s="961"/>
      <c r="N57" s="961"/>
      <c r="O57" s="961"/>
      <c r="P57" s="961"/>
      <c r="Q57" s="961"/>
      <c r="R57" s="961"/>
      <c r="S57" s="961"/>
      <c r="T57" s="961"/>
      <c r="U57" s="961"/>
      <c r="V57" s="961"/>
      <c r="W57" s="961"/>
      <c r="X57" s="961"/>
      <c r="Y57" s="961"/>
      <c r="Z57" s="961"/>
      <c r="AA57" s="961"/>
      <c r="AB57" s="962"/>
      <c r="AF57" s="927">
        <f>他の建築主入力!F48</f>
        <v>0</v>
      </c>
    </row>
    <row r="58" spans="1:32" ht="18" customHeight="1">
      <c r="A58" s="959"/>
      <c r="B58" s="929" t="s">
        <v>408</v>
      </c>
      <c r="C58" s="929"/>
      <c r="D58" s="929"/>
      <c r="E58" s="929"/>
      <c r="F58" s="929"/>
      <c r="G58" s="929"/>
      <c r="H58" s="961" t="str">
        <f>項目一覧!$C$220</f>
        <v/>
      </c>
      <c r="I58" s="962"/>
      <c r="J58" s="961"/>
      <c r="K58" s="961"/>
      <c r="L58" s="961"/>
      <c r="M58" s="961"/>
      <c r="N58" s="961"/>
      <c r="O58" s="961"/>
      <c r="P58" s="961"/>
      <c r="Q58" s="961"/>
      <c r="R58" s="961"/>
      <c r="S58" s="961"/>
      <c r="T58" s="961"/>
      <c r="U58" s="961"/>
      <c r="V58" s="961"/>
      <c r="W58" s="961"/>
      <c r="X58" s="961"/>
      <c r="Y58" s="961"/>
      <c r="Z58" s="961"/>
      <c r="AA58" s="961"/>
      <c r="AB58" s="962"/>
      <c r="AF58" s="927">
        <f>他の建築主入力!F49</f>
        <v>0</v>
      </c>
    </row>
    <row r="59" spans="1:32" ht="18" customHeight="1">
      <c r="A59" s="968"/>
      <c r="B59" s="929" t="s">
        <v>407</v>
      </c>
      <c r="C59" s="929"/>
      <c r="D59" s="929"/>
      <c r="E59" s="929"/>
      <c r="F59" s="929"/>
      <c r="G59" s="929"/>
      <c r="H59" s="967" t="str">
        <f>IF(項目一覧!$C$222=0,"","("&amp;項目一覧!$C$222&amp;") 建築士事務所  （"&amp;項目一覧!$C$223&amp;"）知事登録　第　 "&amp;項目一覧!$C$224&amp;"　号")</f>
        <v>() 建築士事務所  （）知事登録　第　 　号</v>
      </c>
      <c r="I59" s="962"/>
      <c r="J59" s="961"/>
      <c r="K59" s="961"/>
      <c r="L59" s="961"/>
      <c r="M59" s="961"/>
      <c r="N59" s="961"/>
      <c r="O59" s="961"/>
      <c r="P59" s="961"/>
      <c r="Q59" s="961"/>
      <c r="R59" s="961"/>
      <c r="S59" s="961"/>
      <c r="T59" s="961"/>
      <c r="U59" s="961"/>
      <c r="V59" s="961"/>
      <c r="W59" s="961"/>
      <c r="X59" s="961"/>
      <c r="Y59" s="961"/>
      <c r="Z59" s="961"/>
      <c r="AA59" s="961"/>
      <c r="AB59" s="962"/>
      <c r="AF59" s="927">
        <f>他の建築主入力!F50</f>
        <v>0</v>
      </c>
    </row>
    <row r="60" spans="1:32" ht="18" customHeight="1">
      <c r="A60" s="968"/>
      <c r="B60" s="929"/>
      <c r="C60" s="929"/>
      <c r="D60" s="929"/>
      <c r="E60" s="929"/>
      <c r="F60" s="929"/>
      <c r="G60" s="929"/>
      <c r="H60" s="961" t="str">
        <f>項目一覧!$C$225</f>
        <v/>
      </c>
      <c r="I60" s="962"/>
      <c r="J60" s="961"/>
      <c r="K60" s="961"/>
      <c r="L60" s="961"/>
      <c r="M60" s="961"/>
      <c r="N60" s="961"/>
      <c r="O60" s="961"/>
      <c r="P60" s="961"/>
      <c r="Q60" s="961"/>
      <c r="R60" s="961"/>
      <c r="S60" s="961"/>
      <c r="T60" s="961"/>
      <c r="U60" s="961"/>
      <c r="V60" s="961"/>
      <c r="W60" s="961"/>
      <c r="X60" s="961"/>
      <c r="Y60" s="961"/>
      <c r="Z60" s="961"/>
      <c r="AA60" s="961"/>
      <c r="AB60" s="962"/>
    </row>
    <row r="61" spans="1:32" ht="18" customHeight="1">
      <c r="A61" s="968"/>
      <c r="B61" s="929" t="s">
        <v>406</v>
      </c>
      <c r="C61" s="929"/>
      <c r="D61" s="929"/>
      <c r="E61" s="929"/>
      <c r="F61" s="929"/>
      <c r="G61" s="929"/>
      <c r="H61" s="961" t="str">
        <f>項目一覧!$C$226</f>
        <v/>
      </c>
      <c r="I61" s="962"/>
      <c r="J61" s="961"/>
      <c r="K61" s="961"/>
      <c r="L61" s="961"/>
      <c r="M61" s="961"/>
      <c r="N61" s="961"/>
      <c r="O61" s="961"/>
      <c r="P61" s="961"/>
      <c r="Q61" s="961"/>
      <c r="R61" s="961"/>
      <c r="S61" s="961"/>
      <c r="T61" s="961"/>
      <c r="U61" s="961"/>
      <c r="V61" s="961"/>
      <c r="W61" s="961"/>
      <c r="X61" s="961"/>
      <c r="Y61" s="961"/>
      <c r="Z61" s="961"/>
      <c r="AA61" s="961"/>
      <c r="AB61" s="962"/>
    </row>
    <row r="62" spans="1:32" ht="18" customHeight="1">
      <c r="A62" s="968"/>
      <c r="B62" s="929" t="s">
        <v>405</v>
      </c>
      <c r="C62" s="929"/>
      <c r="D62" s="929"/>
      <c r="E62" s="929"/>
      <c r="F62" s="929"/>
      <c r="G62" s="929"/>
      <c r="H62" s="1665" t="str">
        <f>項目一覧!$C$227</f>
        <v/>
      </c>
      <c r="I62" s="1665"/>
      <c r="J62" s="1665"/>
      <c r="K62" s="1665"/>
      <c r="L62" s="1665"/>
      <c r="M62" s="1665"/>
      <c r="N62" s="1665"/>
      <c r="O62" s="1665"/>
      <c r="P62" s="1665"/>
      <c r="Q62" s="1665"/>
      <c r="R62" s="1665"/>
      <c r="S62" s="1665"/>
      <c r="T62" s="1665"/>
      <c r="U62" s="1665"/>
      <c r="V62" s="1665"/>
      <c r="W62" s="1665"/>
      <c r="X62" s="1665"/>
      <c r="Y62" s="1665"/>
      <c r="Z62" s="1665"/>
      <c r="AA62" s="1665"/>
      <c r="AB62" s="1665"/>
    </row>
    <row r="63" spans="1:32" ht="18" customHeight="1">
      <c r="A63" s="968"/>
      <c r="B63" s="929" t="s">
        <v>404</v>
      </c>
      <c r="C63" s="929"/>
      <c r="D63" s="929"/>
      <c r="E63" s="929"/>
      <c r="F63" s="929"/>
      <c r="G63" s="929"/>
      <c r="H63" s="961" t="str">
        <f>項目一覧!$C$228</f>
        <v/>
      </c>
      <c r="I63" s="962"/>
      <c r="J63" s="961"/>
      <c r="K63" s="961"/>
      <c r="L63" s="961"/>
      <c r="M63" s="961"/>
      <c r="N63" s="961"/>
      <c r="O63" s="961"/>
      <c r="P63" s="961"/>
      <c r="Q63" s="961"/>
      <c r="R63" s="961"/>
      <c r="S63" s="961"/>
      <c r="T63" s="961"/>
      <c r="U63" s="961"/>
      <c r="V63" s="961"/>
      <c r="W63" s="961"/>
      <c r="X63" s="961"/>
      <c r="Y63" s="961"/>
      <c r="Z63" s="961"/>
      <c r="AA63" s="961"/>
      <c r="AB63" s="962"/>
    </row>
    <row r="64" spans="1:32" ht="18" customHeight="1">
      <c r="A64" s="968"/>
      <c r="B64" s="925" t="s">
        <v>425</v>
      </c>
      <c r="C64" s="929"/>
      <c r="D64" s="929"/>
      <c r="E64" s="929"/>
      <c r="F64" s="929"/>
      <c r="G64" s="929"/>
      <c r="H64" s="961"/>
      <c r="I64" s="961"/>
      <c r="J64" s="1684" t="str">
        <f>項目一覧!$C$230</f>
        <v/>
      </c>
      <c r="K64" s="1684"/>
      <c r="L64" s="1684"/>
      <c r="M64" s="1684"/>
      <c r="N64" s="1684"/>
      <c r="O64" s="1684"/>
      <c r="P64" s="1684"/>
      <c r="Q64" s="1684"/>
      <c r="R64" s="1684"/>
      <c r="S64" s="1684"/>
      <c r="T64" s="1684"/>
      <c r="U64" s="1684"/>
      <c r="V64" s="1684"/>
      <c r="W64" s="1684"/>
      <c r="X64" s="1684"/>
      <c r="Y64" s="1684"/>
      <c r="Z64" s="1684"/>
      <c r="AA64" s="1684"/>
      <c r="AB64" s="961"/>
      <c r="AC64" s="929"/>
    </row>
    <row r="65" spans="1:29" s="1096" customFormat="1" ht="18" customHeight="1">
      <c r="A65" s="1092"/>
      <c r="B65" s="1093"/>
      <c r="C65" s="1094"/>
      <c r="D65" s="1094"/>
      <c r="E65" s="1094"/>
      <c r="F65" s="1094"/>
      <c r="G65" s="1094"/>
      <c r="H65" s="1095"/>
      <c r="I65" s="1095"/>
      <c r="J65" s="1684"/>
      <c r="K65" s="1684"/>
      <c r="L65" s="1684"/>
      <c r="M65" s="1684"/>
      <c r="N65" s="1684"/>
      <c r="O65" s="1684"/>
      <c r="P65" s="1684"/>
      <c r="Q65" s="1684"/>
      <c r="R65" s="1684"/>
      <c r="S65" s="1684"/>
      <c r="T65" s="1684"/>
      <c r="U65" s="1684"/>
      <c r="V65" s="1684"/>
      <c r="W65" s="1684"/>
      <c r="X65" s="1684"/>
      <c r="Y65" s="1684"/>
      <c r="Z65" s="1684"/>
      <c r="AA65" s="1684"/>
      <c r="AB65" s="1095"/>
      <c r="AC65" s="1094"/>
    </row>
    <row r="66" spans="1:29" ht="18" customHeight="1">
      <c r="A66" s="968"/>
      <c r="B66" s="929" t="s">
        <v>224</v>
      </c>
      <c r="C66" s="929"/>
      <c r="D66" s="929"/>
      <c r="E66" s="929"/>
      <c r="F66" s="929"/>
      <c r="G66" s="929"/>
      <c r="H66" s="961"/>
      <c r="I66" s="962"/>
      <c r="J66" s="961"/>
      <c r="K66" s="961"/>
      <c r="L66" s="961"/>
      <c r="M66" s="961"/>
      <c r="N66" s="961"/>
      <c r="O66" s="961"/>
      <c r="P66" s="961"/>
      <c r="Q66" s="961"/>
      <c r="R66" s="961"/>
      <c r="S66" s="961"/>
      <c r="T66" s="961"/>
      <c r="U66" s="961"/>
      <c r="V66" s="961"/>
      <c r="W66" s="961"/>
      <c r="X66" s="961"/>
      <c r="Y66" s="961"/>
      <c r="Z66" s="961"/>
      <c r="AA66" s="961"/>
      <c r="AB66" s="962"/>
    </row>
    <row r="67" spans="1:29" ht="18" customHeight="1">
      <c r="A67" s="968"/>
      <c r="B67" s="929" t="s">
        <v>223</v>
      </c>
      <c r="C67" s="929"/>
      <c r="D67" s="929"/>
      <c r="E67" s="929"/>
      <c r="F67" s="929"/>
      <c r="G67" s="929"/>
      <c r="H67" s="976"/>
      <c r="I67" s="976"/>
      <c r="J67" s="976"/>
      <c r="K67" s="976"/>
      <c r="L67" s="976"/>
      <c r="M67" s="976"/>
      <c r="N67" s="976"/>
      <c r="O67" s="976"/>
      <c r="P67" s="976"/>
      <c r="Q67" s="976"/>
      <c r="R67" s="976"/>
      <c r="S67" s="976"/>
      <c r="T67" s="976"/>
      <c r="U67" s="976"/>
      <c r="V67" s="976"/>
      <c r="W67" s="976"/>
      <c r="X67" s="976"/>
      <c r="Y67" s="976"/>
      <c r="Z67" s="976"/>
      <c r="AA67" s="976"/>
      <c r="AB67" s="976"/>
    </row>
    <row r="68" spans="1:29" ht="18" customHeight="1">
      <c r="A68" s="968"/>
      <c r="B68" s="959" t="str">
        <f>IF(項目一覧!$D$316=TRUE,"■","□")</f>
        <v>□</v>
      </c>
      <c r="C68" s="929" t="s">
        <v>424</v>
      </c>
      <c r="D68" s="929"/>
      <c r="E68" s="929"/>
      <c r="F68" s="929"/>
      <c r="G68" s="929"/>
      <c r="H68" s="976"/>
      <c r="I68" s="976"/>
      <c r="J68" s="976"/>
      <c r="K68" s="976"/>
      <c r="L68" s="976"/>
      <c r="M68" s="976"/>
      <c r="N68" s="976"/>
      <c r="O68" s="976"/>
      <c r="P68" s="976"/>
      <c r="Q68" s="976"/>
      <c r="R68" s="976"/>
      <c r="S68" s="976"/>
      <c r="T68" s="976"/>
      <c r="U68" s="976"/>
      <c r="V68" s="976"/>
      <c r="W68" s="976"/>
      <c r="X68" s="976"/>
      <c r="Y68" s="976"/>
      <c r="Z68" s="976"/>
      <c r="AA68" s="976"/>
      <c r="AB68" s="976"/>
    </row>
    <row r="69" spans="1:29" ht="18" customHeight="1">
      <c r="A69" s="968"/>
      <c r="B69" s="968"/>
      <c r="C69" s="929" t="s">
        <v>401</v>
      </c>
      <c r="D69" s="929"/>
      <c r="E69" s="929"/>
      <c r="F69" s="929"/>
      <c r="G69" s="929"/>
      <c r="H69" s="961" t="str">
        <f>項目一覧!$C$317</f>
        <v/>
      </c>
      <c r="I69" s="976"/>
      <c r="J69" s="976"/>
      <c r="K69" s="976"/>
      <c r="L69" s="976"/>
      <c r="M69" s="976"/>
      <c r="N69" s="976"/>
      <c r="O69" s="976"/>
      <c r="P69" s="976"/>
      <c r="Q69" s="976"/>
      <c r="R69" s="976"/>
      <c r="S69" s="976"/>
      <c r="T69" s="976"/>
      <c r="U69" s="976"/>
      <c r="V69" s="976"/>
      <c r="W69" s="976"/>
      <c r="X69" s="976"/>
      <c r="Y69" s="976"/>
      <c r="Z69" s="976"/>
      <c r="AA69" s="976"/>
      <c r="AB69" s="976"/>
    </row>
    <row r="70" spans="1:29" ht="18" customHeight="1">
      <c r="A70" s="968"/>
      <c r="B70" s="968"/>
      <c r="C70" s="929" t="s">
        <v>419</v>
      </c>
      <c r="D70" s="929"/>
      <c r="E70" s="929"/>
      <c r="F70" s="929" t="s">
        <v>422</v>
      </c>
      <c r="G70" s="929"/>
      <c r="H70" s="961"/>
      <c r="I70" s="976"/>
      <c r="J70" s="976"/>
      <c r="K70" s="976"/>
      <c r="L70" s="976"/>
      <c r="M70" s="961" t="str">
        <f>項目一覧!$C$318</f>
        <v/>
      </c>
      <c r="N70" s="961"/>
      <c r="O70" s="976" t="s">
        <v>111</v>
      </c>
      <c r="P70" s="976"/>
      <c r="Q70" s="976"/>
      <c r="R70" s="976"/>
      <c r="S70" s="976"/>
      <c r="T70" s="976"/>
      <c r="U70" s="976"/>
      <c r="V70" s="976"/>
      <c r="W70" s="976"/>
      <c r="X70" s="976"/>
      <c r="Y70" s="976"/>
      <c r="Z70" s="976"/>
      <c r="AA70" s="962"/>
      <c r="AB70" s="962"/>
    </row>
    <row r="71" spans="1:29" ht="18" customHeight="1">
      <c r="A71" s="968"/>
      <c r="B71" s="959" t="str">
        <f>IF(項目一覧!$D$319=TRUE,"■","□")</f>
        <v>□</v>
      </c>
      <c r="C71" s="929" t="s">
        <v>423</v>
      </c>
      <c r="D71" s="929"/>
      <c r="E71" s="929"/>
      <c r="F71" s="929"/>
      <c r="G71" s="929"/>
      <c r="H71" s="976"/>
      <c r="I71" s="976"/>
      <c r="J71" s="976"/>
      <c r="K71" s="976"/>
      <c r="L71" s="976"/>
      <c r="M71" s="976"/>
      <c r="N71" s="976"/>
      <c r="O71" s="976"/>
      <c r="P71" s="976"/>
      <c r="Q71" s="976"/>
      <c r="R71" s="976"/>
      <c r="S71" s="976"/>
      <c r="T71" s="976"/>
      <c r="U71" s="976"/>
      <c r="V71" s="976"/>
      <c r="W71" s="976"/>
      <c r="X71" s="976"/>
      <c r="Y71" s="976"/>
      <c r="Z71" s="962"/>
      <c r="AA71" s="962"/>
      <c r="AB71" s="962"/>
    </row>
    <row r="72" spans="1:29" ht="18" customHeight="1">
      <c r="A72" s="968"/>
      <c r="B72" s="968"/>
      <c r="C72" s="929" t="s">
        <v>401</v>
      </c>
      <c r="D72" s="929"/>
      <c r="E72" s="929"/>
      <c r="F72" s="929"/>
      <c r="G72" s="929"/>
      <c r="H72" s="961" t="str">
        <f>項目一覧!$C$320</f>
        <v/>
      </c>
      <c r="I72" s="976"/>
      <c r="J72" s="976"/>
      <c r="K72" s="976"/>
      <c r="L72" s="976"/>
      <c r="M72" s="976"/>
      <c r="N72" s="976"/>
      <c r="O72" s="976"/>
      <c r="P72" s="976"/>
      <c r="Q72" s="976"/>
      <c r="R72" s="976"/>
      <c r="S72" s="976"/>
      <c r="T72" s="976"/>
      <c r="U72" s="976"/>
      <c r="V72" s="976"/>
      <c r="W72" s="976"/>
      <c r="X72" s="976"/>
      <c r="Y72" s="976"/>
      <c r="Z72" s="962"/>
      <c r="AA72" s="962"/>
      <c r="AB72" s="962"/>
    </row>
    <row r="73" spans="1:29" ht="18" customHeight="1">
      <c r="A73" s="968"/>
      <c r="B73" s="968"/>
      <c r="C73" s="929" t="s">
        <v>419</v>
      </c>
      <c r="D73" s="929"/>
      <c r="E73" s="929"/>
      <c r="F73" s="929" t="s">
        <v>422</v>
      </c>
      <c r="G73" s="929"/>
      <c r="H73" s="961"/>
      <c r="I73" s="976"/>
      <c r="J73" s="976"/>
      <c r="K73" s="976"/>
      <c r="L73" s="976"/>
      <c r="M73" s="961" t="str">
        <f>項目一覧!$C$321</f>
        <v/>
      </c>
      <c r="N73" s="961"/>
      <c r="O73" s="976" t="s">
        <v>111</v>
      </c>
      <c r="P73" s="976"/>
      <c r="Q73" s="976"/>
      <c r="R73" s="976"/>
      <c r="S73" s="976"/>
      <c r="T73" s="976"/>
      <c r="U73" s="976"/>
      <c r="V73" s="976"/>
      <c r="W73" s="976"/>
      <c r="X73" s="976"/>
      <c r="Y73" s="976"/>
      <c r="Z73" s="976"/>
      <c r="AA73" s="962"/>
      <c r="AB73" s="962"/>
    </row>
    <row r="74" spans="1:29" ht="18" customHeight="1">
      <c r="A74" s="968"/>
      <c r="B74" s="959" t="s">
        <v>2219</v>
      </c>
      <c r="C74" s="929" t="s">
        <v>421</v>
      </c>
      <c r="D74" s="929"/>
      <c r="E74" s="929"/>
      <c r="F74" s="929"/>
      <c r="G74" s="929"/>
      <c r="H74" s="972"/>
      <c r="I74" s="972"/>
      <c r="J74" s="972"/>
      <c r="K74" s="972"/>
      <c r="L74" s="972"/>
      <c r="M74" s="972"/>
      <c r="N74" s="972"/>
      <c r="O74" s="972"/>
      <c r="P74" s="972"/>
      <c r="Q74" s="972"/>
      <c r="R74" s="972"/>
      <c r="S74" s="972"/>
      <c r="T74" s="972"/>
      <c r="U74" s="972"/>
      <c r="V74" s="972"/>
      <c r="W74" s="972"/>
      <c r="X74" s="972"/>
      <c r="Y74" s="972"/>
    </row>
    <row r="75" spans="1:29" ht="18" customHeight="1">
      <c r="A75" s="968"/>
      <c r="B75" s="968"/>
      <c r="C75" s="929" t="s">
        <v>401</v>
      </c>
      <c r="D75" s="929"/>
      <c r="E75" s="929"/>
      <c r="F75" s="929"/>
      <c r="G75" s="929"/>
      <c r="H75" s="929"/>
      <c r="I75" s="972"/>
      <c r="J75" s="972"/>
      <c r="K75" s="972"/>
      <c r="L75" s="972"/>
      <c r="M75" s="972"/>
      <c r="N75" s="972"/>
      <c r="O75" s="972"/>
      <c r="P75" s="972"/>
      <c r="Q75" s="972"/>
      <c r="R75" s="972"/>
      <c r="S75" s="972"/>
      <c r="T75" s="972"/>
      <c r="U75" s="972"/>
      <c r="V75" s="972"/>
      <c r="W75" s="972"/>
      <c r="X75" s="972"/>
      <c r="Y75" s="972"/>
    </row>
    <row r="76" spans="1:29" ht="18" customHeight="1">
      <c r="A76" s="968"/>
      <c r="B76" s="968"/>
      <c r="C76" s="929" t="s">
        <v>419</v>
      </c>
      <c r="D76" s="929"/>
      <c r="E76" s="929"/>
      <c r="F76" s="929" t="s">
        <v>418</v>
      </c>
      <c r="G76" s="929"/>
      <c r="H76" s="929"/>
      <c r="I76" s="972"/>
      <c r="J76" s="972"/>
      <c r="K76" s="972"/>
      <c r="L76" s="972"/>
      <c r="M76" s="973"/>
      <c r="N76" s="929"/>
      <c r="O76" s="972" t="s">
        <v>111</v>
      </c>
      <c r="P76" s="972"/>
      <c r="Q76" s="972"/>
      <c r="R76" s="972"/>
      <c r="S76" s="972"/>
      <c r="T76" s="972"/>
      <c r="U76" s="972"/>
      <c r="V76" s="972"/>
      <c r="W76" s="972"/>
      <c r="X76" s="972"/>
      <c r="Y76" s="972"/>
      <c r="Z76" s="972"/>
    </row>
    <row r="77" spans="1:29" ht="18" customHeight="1">
      <c r="A77" s="968"/>
      <c r="B77" s="968"/>
      <c r="C77" s="929" t="s">
        <v>401</v>
      </c>
      <c r="D77" s="929"/>
      <c r="E77" s="929"/>
      <c r="F77" s="929"/>
      <c r="G77" s="929"/>
      <c r="H77" s="929"/>
      <c r="I77" s="972"/>
      <c r="J77" s="972"/>
      <c r="K77" s="972"/>
      <c r="L77" s="972"/>
      <c r="M77" s="972"/>
      <c r="N77" s="972"/>
      <c r="O77" s="972"/>
      <c r="P77" s="972"/>
      <c r="Q77" s="972"/>
      <c r="R77" s="972"/>
      <c r="S77" s="972"/>
      <c r="T77" s="972"/>
      <c r="U77" s="972"/>
      <c r="V77" s="972"/>
      <c r="W77" s="972"/>
      <c r="X77" s="972"/>
      <c r="Y77" s="972"/>
    </row>
    <row r="78" spans="1:29" ht="18" customHeight="1">
      <c r="A78" s="968"/>
      <c r="B78" s="968"/>
      <c r="C78" s="929" t="s">
        <v>419</v>
      </c>
      <c r="D78" s="929"/>
      <c r="E78" s="929"/>
      <c r="F78" s="929" t="s">
        <v>418</v>
      </c>
      <c r="G78" s="929"/>
      <c r="H78" s="929"/>
      <c r="I78" s="972"/>
      <c r="J78" s="972"/>
      <c r="K78" s="972"/>
      <c r="L78" s="972"/>
      <c r="M78" s="973"/>
      <c r="N78" s="929"/>
      <c r="O78" s="972" t="s">
        <v>111</v>
      </c>
      <c r="P78" s="972"/>
      <c r="Q78" s="972"/>
      <c r="R78" s="972"/>
      <c r="S78" s="972"/>
      <c r="T78" s="972"/>
      <c r="U78" s="972"/>
      <c r="V78" s="972"/>
      <c r="W78" s="972"/>
      <c r="X78" s="972"/>
      <c r="Y78" s="972"/>
      <c r="Z78" s="972"/>
    </row>
    <row r="79" spans="1:29" ht="18" customHeight="1">
      <c r="A79" s="968"/>
      <c r="B79" s="968"/>
      <c r="C79" s="929" t="s">
        <v>401</v>
      </c>
      <c r="D79" s="929"/>
      <c r="E79" s="929"/>
      <c r="F79" s="929"/>
      <c r="G79" s="929"/>
      <c r="H79" s="929"/>
      <c r="I79" s="972"/>
      <c r="J79" s="972"/>
      <c r="K79" s="972"/>
      <c r="L79" s="972"/>
      <c r="M79" s="972"/>
      <c r="N79" s="972"/>
      <c r="O79" s="972"/>
      <c r="P79" s="972"/>
      <c r="Q79" s="972"/>
      <c r="R79" s="972"/>
      <c r="S79" s="972"/>
      <c r="T79" s="972"/>
      <c r="U79" s="972"/>
      <c r="V79" s="972"/>
      <c r="W79" s="972"/>
      <c r="X79" s="972"/>
      <c r="Y79" s="972"/>
    </row>
    <row r="80" spans="1:29" ht="18" customHeight="1">
      <c r="A80" s="968"/>
      <c r="B80" s="968"/>
      <c r="C80" s="929" t="s">
        <v>419</v>
      </c>
      <c r="D80" s="929"/>
      <c r="E80" s="929"/>
      <c r="F80" s="929" t="s">
        <v>418</v>
      </c>
      <c r="G80" s="929"/>
      <c r="H80" s="929"/>
      <c r="I80" s="972"/>
      <c r="J80" s="972"/>
      <c r="K80" s="972"/>
      <c r="L80" s="972"/>
      <c r="M80" s="973"/>
      <c r="N80" s="929"/>
      <c r="O80" s="972" t="s">
        <v>111</v>
      </c>
      <c r="P80" s="972"/>
      <c r="Q80" s="972"/>
      <c r="R80" s="972"/>
      <c r="S80" s="972"/>
      <c r="T80" s="972"/>
      <c r="U80" s="972"/>
      <c r="V80" s="972"/>
      <c r="W80" s="972"/>
      <c r="X80" s="972"/>
      <c r="Y80" s="972"/>
      <c r="Z80" s="972"/>
    </row>
    <row r="81" spans="1:28" ht="18" customHeight="1">
      <c r="A81" s="968"/>
      <c r="B81" s="959" t="s">
        <v>2219</v>
      </c>
      <c r="C81" s="929" t="s">
        <v>420</v>
      </c>
      <c r="D81" s="929"/>
      <c r="E81" s="929"/>
      <c r="F81" s="929"/>
      <c r="G81" s="929"/>
      <c r="H81" s="972"/>
      <c r="I81" s="972"/>
      <c r="J81" s="972"/>
      <c r="K81" s="972"/>
      <c r="L81" s="972"/>
      <c r="M81" s="972"/>
      <c r="N81" s="972"/>
      <c r="O81" s="972"/>
      <c r="P81" s="972"/>
      <c r="Q81" s="972"/>
      <c r="R81" s="972"/>
      <c r="S81" s="972"/>
      <c r="T81" s="972"/>
      <c r="U81" s="972"/>
      <c r="V81" s="972"/>
      <c r="W81" s="972"/>
      <c r="X81" s="972"/>
      <c r="Y81" s="972"/>
    </row>
    <row r="82" spans="1:28" ht="18" customHeight="1">
      <c r="A82" s="968"/>
      <c r="B82" s="968"/>
      <c r="C82" s="929" t="s">
        <v>401</v>
      </c>
      <c r="D82" s="929"/>
      <c r="E82" s="929"/>
      <c r="F82" s="929"/>
      <c r="G82" s="929"/>
      <c r="H82" s="929"/>
      <c r="I82" s="972"/>
      <c r="J82" s="972"/>
      <c r="K82" s="972"/>
      <c r="L82" s="972"/>
      <c r="M82" s="972"/>
      <c r="N82" s="972"/>
      <c r="O82" s="972"/>
      <c r="P82" s="972"/>
      <c r="Q82" s="972"/>
      <c r="R82" s="972"/>
      <c r="S82" s="972"/>
      <c r="T82" s="972"/>
      <c r="U82" s="972"/>
      <c r="V82" s="972"/>
      <c r="W82" s="972"/>
      <c r="X82" s="972"/>
      <c r="Y82" s="972"/>
    </row>
    <row r="83" spans="1:28" ht="18" customHeight="1">
      <c r="A83" s="968"/>
      <c r="B83" s="968"/>
      <c r="C83" s="929" t="s">
        <v>419</v>
      </c>
      <c r="D83" s="929"/>
      <c r="E83" s="929"/>
      <c r="F83" s="929" t="s">
        <v>418</v>
      </c>
      <c r="G83" s="929"/>
      <c r="H83" s="929"/>
      <c r="I83" s="972"/>
      <c r="J83" s="972"/>
      <c r="K83" s="972"/>
      <c r="L83" s="972"/>
      <c r="M83" s="973"/>
      <c r="N83" s="929"/>
      <c r="O83" s="972" t="s">
        <v>111</v>
      </c>
      <c r="P83" s="972"/>
      <c r="Q83" s="972"/>
      <c r="R83" s="972"/>
      <c r="S83" s="972"/>
      <c r="T83" s="972"/>
      <c r="U83" s="972"/>
      <c r="V83" s="972"/>
      <c r="W83" s="972"/>
      <c r="X83" s="972"/>
      <c r="Y83" s="972"/>
      <c r="Z83" s="972"/>
    </row>
    <row r="84" spans="1:28" ht="18" customHeight="1">
      <c r="A84" s="968"/>
      <c r="B84" s="968"/>
      <c r="C84" s="929" t="s">
        <v>401</v>
      </c>
      <c r="D84" s="929"/>
      <c r="E84" s="929"/>
      <c r="F84" s="929"/>
      <c r="G84" s="929"/>
      <c r="H84" s="929"/>
      <c r="I84" s="972"/>
      <c r="J84" s="972"/>
      <c r="K84" s="972"/>
      <c r="L84" s="972"/>
      <c r="M84" s="972"/>
      <c r="N84" s="972"/>
      <c r="O84" s="972"/>
      <c r="P84" s="972"/>
      <c r="Q84" s="972"/>
      <c r="R84" s="972"/>
      <c r="S84" s="972"/>
      <c r="T84" s="972"/>
      <c r="U84" s="972"/>
      <c r="V84" s="972"/>
      <c r="W84" s="972"/>
      <c r="X84" s="972"/>
      <c r="Y84" s="972"/>
    </row>
    <row r="85" spans="1:28" ht="18" customHeight="1">
      <c r="A85" s="968"/>
      <c r="B85" s="968"/>
      <c r="C85" s="929" t="s">
        <v>419</v>
      </c>
      <c r="D85" s="929"/>
      <c r="E85" s="929"/>
      <c r="F85" s="929" t="s">
        <v>418</v>
      </c>
      <c r="G85" s="929"/>
      <c r="H85" s="929"/>
      <c r="I85" s="972"/>
      <c r="J85" s="972"/>
      <c r="K85" s="972"/>
      <c r="L85" s="972"/>
      <c r="M85" s="973"/>
      <c r="N85" s="929"/>
      <c r="O85" s="972" t="s">
        <v>111</v>
      </c>
      <c r="P85" s="972"/>
      <c r="Q85" s="972"/>
      <c r="R85" s="972"/>
      <c r="S85" s="972"/>
      <c r="T85" s="972"/>
      <c r="U85" s="972"/>
      <c r="V85" s="972"/>
      <c r="W85" s="972"/>
      <c r="X85" s="972"/>
      <c r="Y85" s="972"/>
      <c r="Z85" s="972"/>
    </row>
    <row r="86" spans="1:28" ht="18" customHeight="1">
      <c r="A86" s="968"/>
      <c r="B86" s="968"/>
      <c r="C86" s="929" t="s">
        <v>401</v>
      </c>
      <c r="D86" s="929"/>
      <c r="E86" s="929"/>
      <c r="F86" s="929"/>
      <c r="G86" s="929"/>
      <c r="H86" s="929"/>
      <c r="I86" s="972"/>
      <c r="J86" s="972"/>
      <c r="K86" s="972"/>
      <c r="L86" s="972"/>
      <c r="M86" s="972"/>
      <c r="N86" s="972"/>
      <c r="O86" s="972"/>
      <c r="P86" s="972"/>
      <c r="Q86" s="972"/>
      <c r="R86" s="972"/>
      <c r="S86" s="972"/>
      <c r="T86" s="972"/>
      <c r="U86" s="972"/>
      <c r="V86" s="972"/>
      <c r="W86" s="972"/>
      <c r="X86" s="972"/>
      <c r="Y86" s="972"/>
    </row>
    <row r="87" spans="1:28" ht="18" customHeight="1">
      <c r="A87" s="968"/>
      <c r="B87" s="968"/>
      <c r="C87" s="929" t="s">
        <v>419</v>
      </c>
      <c r="D87" s="929"/>
      <c r="E87" s="929"/>
      <c r="F87" s="929" t="s">
        <v>418</v>
      </c>
      <c r="G87" s="929"/>
      <c r="H87" s="929"/>
      <c r="I87" s="972"/>
      <c r="J87" s="972"/>
      <c r="K87" s="972"/>
      <c r="L87" s="972"/>
      <c r="M87" s="973"/>
      <c r="N87" s="929"/>
      <c r="O87" s="972" t="s">
        <v>111</v>
      </c>
      <c r="P87" s="972"/>
      <c r="Q87" s="972"/>
      <c r="R87" s="972"/>
      <c r="S87" s="972"/>
      <c r="T87" s="972"/>
      <c r="U87" s="972"/>
      <c r="V87" s="972"/>
      <c r="W87" s="972"/>
      <c r="X87" s="972"/>
      <c r="Y87" s="972"/>
      <c r="Z87" s="972"/>
    </row>
    <row r="88" spans="1:28" ht="18" customHeight="1">
      <c r="A88" s="974"/>
      <c r="B88" s="1097"/>
      <c r="C88" s="958"/>
      <c r="D88" s="958"/>
      <c r="E88" s="958"/>
      <c r="F88" s="958"/>
      <c r="G88" s="958"/>
      <c r="H88" s="958"/>
      <c r="I88" s="997"/>
      <c r="J88" s="958"/>
      <c r="K88" s="958"/>
      <c r="L88" s="958"/>
      <c r="M88" s="958"/>
      <c r="N88" s="958"/>
      <c r="O88" s="958"/>
      <c r="P88" s="958"/>
      <c r="Q88" s="958"/>
      <c r="R88" s="958"/>
      <c r="S88" s="958"/>
      <c r="T88" s="958"/>
      <c r="U88" s="958"/>
      <c r="V88" s="958"/>
      <c r="W88" s="958"/>
      <c r="X88" s="958"/>
      <c r="Y88" s="958"/>
      <c r="Z88" s="958"/>
      <c r="AA88" s="958"/>
    </row>
    <row r="89" spans="1:28" ht="18" customHeight="1">
      <c r="A89" s="959" t="s">
        <v>309</v>
      </c>
      <c r="B89" s="929" t="s">
        <v>531</v>
      </c>
      <c r="C89" s="929"/>
      <c r="D89" s="929"/>
      <c r="E89" s="929"/>
      <c r="F89" s="929"/>
      <c r="G89" s="929"/>
      <c r="H89" s="929"/>
      <c r="I89" s="929"/>
      <c r="J89" s="929"/>
      <c r="K89" s="929"/>
      <c r="L89" s="929"/>
      <c r="M89" s="929"/>
      <c r="N89" s="929"/>
      <c r="O89" s="929"/>
      <c r="P89" s="929"/>
      <c r="Q89" s="929"/>
      <c r="R89" s="929"/>
      <c r="S89" s="929"/>
      <c r="T89" s="929"/>
      <c r="U89" s="929"/>
      <c r="V89" s="929"/>
      <c r="W89" s="929"/>
      <c r="X89" s="929"/>
      <c r="Y89" s="929"/>
      <c r="Z89" s="929"/>
      <c r="AA89" s="929"/>
    </row>
    <row r="90" spans="1:28" ht="18" customHeight="1">
      <c r="A90" s="959"/>
      <c r="B90" s="929" t="s">
        <v>416</v>
      </c>
      <c r="C90" s="929"/>
      <c r="D90" s="929"/>
      <c r="E90" s="929"/>
      <c r="F90" s="929"/>
      <c r="G90" s="929"/>
      <c r="H90" s="929"/>
      <c r="I90" s="929"/>
      <c r="J90" s="929"/>
      <c r="K90" s="929"/>
      <c r="L90" s="929"/>
      <c r="M90" s="929"/>
      <c r="N90" s="929"/>
      <c r="O90" s="929"/>
      <c r="P90" s="929"/>
      <c r="Q90" s="929"/>
      <c r="R90" s="929"/>
      <c r="S90" s="929"/>
      <c r="T90" s="929"/>
      <c r="U90" s="929"/>
      <c r="V90" s="929"/>
      <c r="W90" s="929"/>
      <c r="X90" s="929"/>
      <c r="Y90" s="929"/>
      <c r="Z90" s="929"/>
      <c r="AA90" s="929"/>
    </row>
    <row r="91" spans="1:28" ht="18" customHeight="1">
      <c r="A91" s="968"/>
      <c r="B91" s="929" t="s">
        <v>401</v>
      </c>
      <c r="C91" s="929"/>
      <c r="D91" s="929"/>
      <c r="E91" s="929"/>
      <c r="F91" s="961"/>
      <c r="G91" s="961"/>
      <c r="H91" s="961" t="str">
        <f>項目一覧!$C$36</f>
        <v/>
      </c>
      <c r="I91" s="962"/>
      <c r="J91" s="961"/>
      <c r="K91" s="961"/>
      <c r="L91" s="961"/>
      <c r="M91" s="961"/>
      <c r="N91" s="961"/>
      <c r="O91" s="961"/>
      <c r="P91" s="961"/>
      <c r="Q91" s="961"/>
      <c r="R91" s="961"/>
      <c r="S91" s="961"/>
      <c r="T91" s="961"/>
      <c r="U91" s="961"/>
      <c r="V91" s="961"/>
      <c r="W91" s="961"/>
      <c r="X91" s="961"/>
      <c r="Y91" s="961"/>
      <c r="Z91" s="961"/>
      <c r="AA91" s="961"/>
      <c r="AB91" s="962"/>
    </row>
    <row r="92" spans="1:28" ht="18" customHeight="1">
      <c r="A92" s="968"/>
      <c r="B92" s="929" t="s">
        <v>414</v>
      </c>
      <c r="C92" s="929"/>
      <c r="D92" s="929"/>
      <c r="E92" s="929"/>
      <c r="F92" s="961"/>
      <c r="G92" s="961"/>
      <c r="H92" s="961" t="str">
        <f>項目一覧!$C$37</f>
        <v/>
      </c>
      <c r="I92" s="962"/>
      <c r="J92" s="961"/>
      <c r="K92" s="961"/>
      <c r="L92" s="961"/>
      <c r="M92" s="961"/>
      <c r="N92" s="961"/>
      <c r="O92" s="961"/>
      <c r="P92" s="961"/>
      <c r="Q92" s="961"/>
      <c r="R92" s="961"/>
      <c r="S92" s="961"/>
      <c r="T92" s="961"/>
      <c r="U92" s="961"/>
      <c r="V92" s="961"/>
      <c r="W92" s="961"/>
      <c r="X92" s="961"/>
      <c r="Y92" s="961"/>
      <c r="Z92" s="961"/>
      <c r="AA92" s="961"/>
      <c r="AB92" s="962"/>
    </row>
    <row r="93" spans="1:28" ht="18" customHeight="1">
      <c r="A93" s="968"/>
      <c r="B93" s="929" t="s">
        <v>399</v>
      </c>
      <c r="C93" s="929"/>
      <c r="D93" s="929"/>
      <c r="E93" s="929"/>
      <c r="F93" s="961"/>
      <c r="G93" s="961"/>
      <c r="H93" s="961" t="str">
        <f>項目一覧!$C$38</f>
        <v/>
      </c>
      <c r="I93" s="962"/>
      <c r="J93" s="961"/>
      <c r="K93" s="961"/>
      <c r="L93" s="961"/>
      <c r="M93" s="961"/>
      <c r="N93" s="961"/>
      <c r="O93" s="961"/>
      <c r="P93" s="961"/>
      <c r="Q93" s="961"/>
      <c r="R93" s="961"/>
      <c r="S93" s="961"/>
      <c r="T93" s="961"/>
      <c r="U93" s="961"/>
      <c r="V93" s="961"/>
      <c r="W93" s="961"/>
      <c r="X93" s="961"/>
      <c r="Y93" s="961"/>
      <c r="Z93" s="961"/>
      <c r="AA93" s="961"/>
      <c r="AB93" s="962"/>
    </row>
    <row r="94" spans="1:28" ht="18" customHeight="1">
      <c r="A94" s="968"/>
      <c r="B94" s="929" t="s">
        <v>398</v>
      </c>
      <c r="C94" s="929"/>
      <c r="D94" s="929"/>
      <c r="E94" s="929"/>
      <c r="F94" s="961"/>
      <c r="G94" s="961"/>
      <c r="H94" s="1665" t="str">
        <f>項目一覧!$C$39</f>
        <v/>
      </c>
      <c r="I94" s="1665"/>
      <c r="J94" s="1665"/>
      <c r="K94" s="1665"/>
      <c r="L94" s="1665"/>
      <c r="M94" s="1665"/>
      <c r="N94" s="1665"/>
      <c r="O94" s="1665"/>
      <c r="P94" s="1665"/>
      <c r="Q94" s="1665"/>
      <c r="R94" s="1665"/>
      <c r="S94" s="1665"/>
      <c r="T94" s="1665"/>
      <c r="U94" s="1665"/>
      <c r="V94" s="1665"/>
      <c r="W94" s="1665"/>
      <c r="X94" s="1665"/>
      <c r="Y94" s="1665"/>
      <c r="Z94" s="1665"/>
      <c r="AA94" s="1665"/>
      <c r="AB94" s="1665"/>
    </row>
    <row r="95" spans="1:28" ht="18" customHeight="1">
      <c r="A95" s="968"/>
      <c r="B95" s="929" t="s">
        <v>397</v>
      </c>
      <c r="C95" s="929"/>
      <c r="D95" s="929"/>
      <c r="E95" s="929"/>
      <c r="F95" s="961"/>
      <c r="G95" s="961"/>
      <c r="H95" s="961" t="str">
        <f>項目一覧!$C$40</f>
        <v/>
      </c>
      <c r="I95" s="962"/>
      <c r="J95" s="961"/>
      <c r="K95" s="961"/>
      <c r="L95" s="961"/>
      <c r="M95" s="961"/>
      <c r="N95" s="961"/>
      <c r="O95" s="961"/>
      <c r="P95" s="961"/>
      <c r="Q95" s="961"/>
      <c r="R95" s="961"/>
      <c r="S95" s="961"/>
      <c r="T95" s="961"/>
      <c r="U95" s="961"/>
      <c r="V95" s="961"/>
      <c r="W95" s="961"/>
      <c r="X95" s="961"/>
      <c r="Y95" s="961"/>
      <c r="Z95" s="961"/>
      <c r="AA95" s="961"/>
      <c r="AB95" s="962"/>
    </row>
    <row r="96" spans="1:28" ht="18" customHeight="1">
      <c r="A96" s="968"/>
      <c r="B96" s="929" t="s">
        <v>413</v>
      </c>
      <c r="C96" s="929"/>
      <c r="D96" s="929"/>
      <c r="E96" s="929"/>
      <c r="F96" s="961"/>
      <c r="G96" s="961"/>
      <c r="H96" s="1672" t="str">
        <f>項目一覧!$C$41</f>
        <v/>
      </c>
      <c r="I96" s="1672"/>
      <c r="J96" s="1672"/>
      <c r="K96" s="1672"/>
      <c r="L96" s="1672"/>
      <c r="M96" s="1672"/>
      <c r="N96" s="1672"/>
      <c r="O96" s="1672"/>
      <c r="P96" s="1672"/>
      <c r="Q96" s="1672"/>
      <c r="R96" s="1672"/>
      <c r="S96" s="961"/>
      <c r="T96" s="961"/>
      <c r="U96" s="961"/>
      <c r="V96" s="961"/>
      <c r="W96" s="961"/>
      <c r="X96" s="961"/>
      <c r="Y96" s="961"/>
      <c r="Z96" s="961"/>
      <c r="AA96" s="961"/>
      <c r="AB96" s="962"/>
    </row>
    <row r="97" spans="1:28" ht="18" customHeight="1">
      <c r="A97" s="968"/>
      <c r="B97" s="925" t="s">
        <v>412</v>
      </c>
      <c r="C97" s="929"/>
      <c r="D97" s="929"/>
      <c r="E97" s="929"/>
      <c r="F97" s="961"/>
      <c r="G97" s="961"/>
      <c r="H97" s="961"/>
      <c r="I97" s="1062" t="str">
        <f>項目一覧!$C$42</f>
        <v/>
      </c>
      <c r="J97" s="961"/>
      <c r="K97" s="961"/>
      <c r="L97" s="961"/>
      <c r="M97" s="961"/>
      <c r="N97" s="961"/>
      <c r="O97" s="961"/>
      <c r="P97" s="961"/>
      <c r="Q97" s="961"/>
      <c r="R97" s="961"/>
      <c r="S97" s="961"/>
      <c r="T97" s="961"/>
      <c r="U97" s="961"/>
      <c r="V97" s="961"/>
      <c r="W97" s="961"/>
      <c r="X97" s="961"/>
      <c r="Y97" s="961"/>
      <c r="Z97" s="961"/>
      <c r="AA97" s="961"/>
      <c r="AB97" s="962"/>
    </row>
    <row r="98" spans="1:28" ht="18" customHeight="1">
      <c r="A98" s="968"/>
      <c r="B98" s="925"/>
      <c r="C98" s="929"/>
      <c r="D98" s="929"/>
      <c r="E98" s="929"/>
      <c r="F98" s="961"/>
      <c r="G98" s="961"/>
      <c r="H98" s="961"/>
      <c r="I98" s="1062"/>
      <c r="J98" s="961"/>
      <c r="K98" s="961"/>
      <c r="L98" s="961"/>
      <c r="M98" s="961"/>
      <c r="N98" s="961"/>
      <c r="O98" s="961"/>
      <c r="P98" s="961"/>
      <c r="Q98" s="961"/>
      <c r="R98" s="961"/>
      <c r="S98" s="961"/>
      <c r="T98" s="961"/>
      <c r="U98" s="961"/>
      <c r="V98" s="961"/>
      <c r="W98" s="961"/>
      <c r="X98" s="961"/>
      <c r="Y98" s="961"/>
      <c r="Z98" s="961"/>
      <c r="AA98" s="961"/>
      <c r="AB98" s="962"/>
    </row>
    <row r="99" spans="1:28" ht="18" customHeight="1">
      <c r="A99" s="968"/>
      <c r="B99" s="929" t="s">
        <v>530</v>
      </c>
      <c r="C99" s="929"/>
      <c r="D99" s="929"/>
      <c r="E99" s="929"/>
      <c r="F99" s="961"/>
      <c r="G99" s="961"/>
      <c r="H99" s="961"/>
      <c r="I99" s="962"/>
      <c r="J99" s="961"/>
      <c r="K99" s="961"/>
      <c r="L99" s="961"/>
      <c r="M99" s="961"/>
      <c r="N99" s="961"/>
      <c r="O99" s="961"/>
      <c r="P99" s="961"/>
      <c r="Q99" s="961"/>
      <c r="R99" s="961"/>
      <c r="S99" s="961"/>
      <c r="T99" s="961"/>
      <c r="U99" s="961"/>
      <c r="V99" s="961"/>
      <c r="W99" s="961"/>
      <c r="X99" s="961"/>
      <c r="Y99" s="961"/>
      <c r="Z99" s="961"/>
      <c r="AA99" s="961"/>
      <c r="AB99" s="962"/>
    </row>
    <row r="100" spans="1:28" ht="18" customHeight="1">
      <c r="A100" s="968"/>
      <c r="B100" s="929" t="s">
        <v>401</v>
      </c>
      <c r="C100" s="929"/>
      <c r="D100" s="929"/>
      <c r="E100" s="929"/>
      <c r="F100" s="961"/>
      <c r="G100" s="961"/>
      <c r="H100" s="961" t="str">
        <f>項目一覧!$C$231</f>
        <v/>
      </c>
      <c r="I100" s="962"/>
      <c r="J100" s="961"/>
      <c r="K100" s="961"/>
      <c r="L100" s="961"/>
      <c r="M100" s="961"/>
      <c r="N100" s="961"/>
      <c r="O100" s="961"/>
      <c r="P100" s="961"/>
      <c r="Q100" s="961"/>
      <c r="R100" s="961"/>
      <c r="S100" s="961"/>
      <c r="T100" s="961"/>
      <c r="U100" s="961"/>
      <c r="V100" s="961"/>
      <c r="W100" s="961"/>
      <c r="X100" s="961"/>
      <c r="Y100" s="961"/>
      <c r="Z100" s="961"/>
      <c r="AA100" s="961"/>
      <c r="AB100" s="962"/>
    </row>
    <row r="101" spans="1:28" ht="18" customHeight="1">
      <c r="A101" s="968"/>
      <c r="B101" s="929" t="s">
        <v>414</v>
      </c>
      <c r="C101" s="929"/>
      <c r="D101" s="929"/>
      <c r="E101" s="929"/>
      <c r="F101" s="961"/>
      <c r="G101" s="961"/>
      <c r="H101" s="961" t="str">
        <f>項目一覧!$C$232</f>
        <v/>
      </c>
      <c r="I101" s="962"/>
      <c r="J101" s="961"/>
      <c r="K101" s="961"/>
      <c r="L101" s="961"/>
      <c r="M101" s="961"/>
      <c r="N101" s="961"/>
      <c r="O101" s="961"/>
      <c r="P101" s="961"/>
      <c r="Q101" s="961"/>
      <c r="R101" s="961"/>
      <c r="S101" s="961"/>
      <c r="T101" s="961"/>
      <c r="U101" s="961"/>
      <c r="V101" s="961"/>
      <c r="W101" s="961"/>
      <c r="X101" s="961"/>
      <c r="Y101" s="961"/>
      <c r="Z101" s="961"/>
      <c r="AA101" s="961"/>
      <c r="AB101" s="962"/>
    </row>
    <row r="102" spans="1:28" ht="18" customHeight="1">
      <c r="A102" s="968"/>
      <c r="B102" s="929" t="s">
        <v>399</v>
      </c>
      <c r="C102" s="929"/>
      <c r="D102" s="929"/>
      <c r="E102" s="929"/>
      <c r="F102" s="961"/>
      <c r="G102" s="961"/>
      <c r="H102" s="961" t="str">
        <f>項目一覧!$C$233</f>
        <v/>
      </c>
      <c r="I102" s="962"/>
      <c r="J102" s="961"/>
      <c r="K102" s="961"/>
      <c r="L102" s="961"/>
      <c r="M102" s="961"/>
      <c r="N102" s="961"/>
      <c r="O102" s="961"/>
      <c r="P102" s="961"/>
      <c r="Q102" s="961"/>
      <c r="R102" s="961"/>
      <c r="S102" s="961"/>
      <c r="T102" s="961"/>
      <c r="U102" s="961"/>
      <c r="V102" s="961"/>
      <c r="W102" s="961"/>
      <c r="X102" s="961"/>
      <c r="Y102" s="961"/>
      <c r="Z102" s="961"/>
      <c r="AA102" s="961"/>
      <c r="AB102" s="962"/>
    </row>
    <row r="103" spans="1:28" ht="18" customHeight="1">
      <c r="A103" s="968"/>
      <c r="B103" s="929" t="s">
        <v>398</v>
      </c>
      <c r="C103" s="929"/>
      <c r="D103" s="929"/>
      <c r="E103" s="929"/>
      <c r="F103" s="961"/>
      <c r="G103" s="961"/>
      <c r="H103" s="1665" t="str">
        <f>項目一覧!$C$234</f>
        <v/>
      </c>
      <c r="I103" s="1665"/>
      <c r="J103" s="1665"/>
      <c r="K103" s="1665"/>
      <c r="L103" s="1665"/>
      <c r="M103" s="1665"/>
      <c r="N103" s="1665"/>
      <c r="O103" s="1665"/>
      <c r="P103" s="1665"/>
      <c r="Q103" s="1665"/>
      <c r="R103" s="1665"/>
      <c r="S103" s="1665"/>
      <c r="T103" s="1665"/>
      <c r="U103" s="1665"/>
      <c r="V103" s="1665"/>
      <c r="W103" s="1665"/>
      <c r="X103" s="1665"/>
      <c r="Y103" s="1665"/>
      <c r="Z103" s="1665"/>
      <c r="AA103" s="1665"/>
      <c r="AB103" s="1665"/>
    </row>
    <row r="104" spans="1:28" ht="18" customHeight="1">
      <c r="A104" s="968"/>
      <c r="B104" s="929" t="s">
        <v>397</v>
      </c>
      <c r="C104" s="929"/>
      <c r="D104" s="929"/>
      <c r="E104" s="929"/>
      <c r="F104" s="961"/>
      <c r="G104" s="961"/>
      <c r="H104" s="961" t="str">
        <f>項目一覧!$C$235</f>
        <v/>
      </c>
      <c r="I104" s="962"/>
      <c r="J104" s="961"/>
      <c r="K104" s="961"/>
      <c r="L104" s="961"/>
      <c r="M104" s="961"/>
      <c r="N104" s="961"/>
      <c r="O104" s="961"/>
      <c r="P104" s="961"/>
      <c r="Q104" s="961"/>
      <c r="R104" s="961"/>
      <c r="S104" s="961"/>
      <c r="T104" s="961"/>
      <c r="U104" s="961"/>
      <c r="V104" s="961"/>
      <c r="W104" s="961"/>
      <c r="X104" s="961"/>
      <c r="Y104" s="961"/>
      <c r="Z104" s="961"/>
      <c r="AA104" s="961"/>
      <c r="AB104" s="962"/>
    </row>
    <row r="105" spans="1:28" ht="18" customHeight="1">
      <c r="A105" s="968"/>
      <c r="B105" s="929" t="s">
        <v>413</v>
      </c>
      <c r="C105" s="929"/>
      <c r="D105" s="929"/>
      <c r="E105" s="929"/>
      <c r="F105" s="961"/>
      <c r="G105" s="961"/>
      <c r="H105" s="961" t="str">
        <f>項目一覧!$C$236</f>
        <v/>
      </c>
      <c r="I105" s="962"/>
      <c r="J105" s="961"/>
      <c r="K105" s="961"/>
      <c r="L105" s="961"/>
      <c r="M105" s="961"/>
      <c r="N105" s="961"/>
      <c r="O105" s="961"/>
      <c r="P105" s="961"/>
      <c r="Q105" s="961"/>
      <c r="R105" s="961"/>
      <c r="S105" s="961"/>
      <c r="T105" s="961"/>
      <c r="U105" s="961"/>
      <c r="V105" s="961"/>
      <c r="W105" s="961"/>
      <c r="X105" s="961"/>
      <c r="Y105" s="961"/>
      <c r="Z105" s="961"/>
      <c r="AA105" s="961"/>
      <c r="AB105" s="962"/>
    </row>
    <row r="106" spans="1:28" ht="18" customHeight="1">
      <c r="A106" s="968"/>
      <c r="B106" s="925" t="s">
        <v>412</v>
      </c>
      <c r="C106" s="929"/>
      <c r="D106" s="929"/>
      <c r="E106" s="929"/>
      <c r="F106" s="961"/>
      <c r="G106" s="961"/>
      <c r="H106" s="961"/>
      <c r="I106" s="1062" t="str">
        <f>項目一覧!$C$237</f>
        <v/>
      </c>
      <c r="J106" s="961"/>
      <c r="K106" s="961"/>
      <c r="L106" s="961"/>
      <c r="M106" s="961"/>
      <c r="N106" s="961"/>
      <c r="O106" s="961"/>
      <c r="P106" s="961"/>
      <c r="Q106" s="961"/>
      <c r="R106" s="961"/>
      <c r="S106" s="961"/>
      <c r="T106" s="961"/>
      <c r="U106" s="961"/>
      <c r="V106" s="961"/>
      <c r="W106" s="961"/>
      <c r="X106" s="961"/>
      <c r="Y106" s="961"/>
      <c r="Z106" s="961"/>
      <c r="AA106" s="961"/>
      <c r="AB106" s="962"/>
    </row>
    <row r="107" spans="1:28" ht="18" customHeight="1">
      <c r="A107" s="968"/>
      <c r="B107" s="925"/>
      <c r="C107" s="929"/>
      <c r="D107" s="929"/>
      <c r="E107" s="929"/>
      <c r="F107" s="961"/>
      <c r="G107" s="961"/>
      <c r="H107" s="961"/>
      <c r="I107" s="1062"/>
      <c r="J107" s="961"/>
      <c r="K107" s="961"/>
      <c r="L107" s="961"/>
      <c r="M107" s="961"/>
      <c r="N107" s="961"/>
      <c r="O107" s="961"/>
      <c r="P107" s="961"/>
      <c r="Q107" s="961"/>
      <c r="R107" s="961"/>
      <c r="S107" s="961"/>
      <c r="T107" s="961"/>
      <c r="U107" s="961"/>
      <c r="V107" s="961"/>
      <c r="W107" s="961"/>
      <c r="X107" s="961"/>
      <c r="Y107" s="961"/>
      <c r="Z107" s="961"/>
      <c r="AA107" s="961"/>
      <c r="AB107" s="962"/>
    </row>
    <row r="108" spans="1:28" ht="18" customHeight="1">
      <c r="A108" s="968"/>
      <c r="B108" s="929" t="s">
        <v>401</v>
      </c>
      <c r="C108" s="929"/>
      <c r="D108" s="929"/>
      <c r="E108" s="929"/>
      <c r="F108" s="961"/>
      <c r="G108" s="961"/>
      <c r="H108" s="961" t="str">
        <f>項目一覧!$C$238</f>
        <v/>
      </c>
      <c r="I108" s="962"/>
      <c r="J108" s="961"/>
      <c r="K108" s="961"/>
      <c r="L108" s="961"/>
      <c r="M108" s="961"/>
      <c r="N108" s="961"/>
      <c r="O108" s="961"/>
      <c r="P108" s="961"/>
      <c r="Q108" s="961"/>
      <c r="R108" s="961"/>
      <c r="S108" s="961"/>
      <c r="T108" s="961"/>
      <c r="U108" s="961"/>
      <c r="V108" s="961"/>
      <c r="W108" s="961"/>
      <c r="X108" s="961"/>
      <c r="Y108" s="961"/>
      <c r="Z108" s="961"/>
      <c r="AA108" s="961"/>
      <c r="AB108" s="962"/>
    </row>
    <row r="109" spans="1:28" ht="18" customHeight="1">
      <c r="A109" s="968"/>
      <c r="B109" s="929" t="s">
        <v>414</v>
      </c>
      <c r="C109" s="929"/>
      <c r="D109" s="929"/>
      <c r="E109" s="929"/>
      <c r="F109" s="961"/>
      <c r="G109" s="961"/>
      <c r="H109" s="961" t="str">
        <f>項目一覧!$C$239</f>
        <v/>
      </c>
      <c r="I109" s="962"/>
      <c r="J109" s="961"/>
      <c r="K109" s="961"/>
      <c r="L109" s="961"/>
      <c r="M109" s="961"/>
      <c r="N109" s="961"/>
      <c r="O109" s="961"/>
      <c r="P109" s="961"/>
      <c r="Q109" s="961"/>
      <c r="R109" s="961"/>
      <c r="S109" s="961"/>
      <c r="T109" s="961"/>
      <c r="U109" s="961"/>
      <c r="V109" s="961"/>
      <c r="W109" s="961"/>
      <c r="X109" s="961"/>
      <c r="Y109" s="961"/>
      <c r="Z109" s="961"/>
      <c r="AA109" s="961"/>
      <c r="AB109" s="962"/>
    </row>
    <row r="110" spans="1:28" ht="18" customHeight="1">
      <c r="A110" s="968"/>
      <c r="B110" s="929" t="s">
        <v>399</v>
      </c>
      <c r="C110" s="929"/>
      <c r="D110" s="929"/>
      <c r="E110" s="929"/>
      <c r="F110" s="961"/>
      <c r="G110" s="961"/>
      <c r="H110" s="961" t="str">
        <f>項目一覧!$C$240</f>
        <v/>
      </c>
      <c r="I110" s="962"/>
      <c r="J110" s="961"/>
      <c r="K110" s="961"/>
      <c r="L110" s="961"/>
      <c r="M110" s="961"/>
      <c r="N110" s="961"/>
      <c r="O110" s="961"/>
      <c r="P110" s="961"/>
      <c r="Q110" s="961"/>
      <c r="R110" s="961"/>
      <c r="S110" s="961"/>
      <c r="T110" s="961"/>
      <c r="U110" s="961"/>
      <c r="V110" s="961"/>
      <c r="W110" s="961"/>
      <c r="X110" s="961"/>
      <c r="Y110" s="961"/>
      <c r="Z110" s="961"/>
      <c r="AA110" s="961"/>
      <c r="AB110" s="962"/>
    </row>
    <row r="111" spans="1:28" ht="18" customHeight="1">
      <c r="A111" s="968"/>
      <c r="B111" s="929" t="s">
        <v>398</v>
      </c>
      <c r="C111" s="929"/>
      <c r="D111" s="929"/>
      <c r="E111" s="929"/>
      <c r="F111" s="961"/>
      <c r="G111" s="961"/>
      <c r="H111" s="1665" t="str">
        <f>項目一覧!$C$241</f>
        <v/>
      </c>
      <c r="I111" s="1665"/>
      <c r="J111" s="1665"/>
      <c r="K111" s="1665"/>
      <c r="L111" s="1665"/>
      <c r="M111" s="1665"/>
      <c r="N111" s="1665"/>
      <c r="O111" s="1665"/>
      <c r="P111" s="1665"/>
      <c r="Q111" s="1665"/>
      <c r="R111" s="1665"/>
      <c r="S111" s="1665"/>
      <c r="T111" s="1665"/>
      <c r="U111" s="1665"/>
      <c r="V111" s="1665"/>
      <c r="W111" s="1665"/>
      <c r="X111" s="1665"/>
      <c r="Y111" s="1665"/>
      <c r="Z111" s="1665"/>
      <c r="AA111" s="1665"/>
      <c r="AB111" s="1665"/>
    </row>
    <row r="112" spans="1:28" ht="18" customHeight="1">
      <c r="A112" s="968"/>
      <c r="B112" s="929" t="s">
        <v>397</v>
      </c>
      <c r="C112" s="929"/>
      <c r="D112" s="929"/>
      <c r="E112" s="929"/>
      <c r="F112" s="961"/>
      <c r="G112" s="961"/>
      <c r="H112" s="961" t="str">
        <f>項目一覧!$C$242</f>
        <v/>
      </c>
      <c r="I112" s="962"/>
      <c r="J112" s="961"/>
      <c r="K112" s="961"/>
      <c r="L112" s="961"/>
      <c r="M112" s="961"/>
      <c r="N112" s="961"/>
      <c r="O112" s="961"/>
      <c r="P112" s="961"/>
      <c r="Q112" s="961"/>
      <c r="R112" s="961"/>
      <c r="S112" s="961"/>
      <c r="T112" s="961"/>
      <c r="U112" s="961"/>
      <c r="V112" s="961"/>
      <c r="W112" s="961"/>
      <c r="X112" s="961"/>
      <c r="Y112" s="961"/>
      <c r="Z112" s="961"/>
      <c r="AA112" s="961"/>
      <c r="AB112" s="962"/>
    </row>
    <row r="113" spans="1:28" ht="18" customHeight="1">
      <c r="A113" s="968"/>
      <c r="B113" s="929" t="s">
        <v>413</v>
      </c>
      <c r="C113" s="929"/>
      <c r="D113" s="929"/>
      <c r="E113" s="929"/>
      <c r="F113" s="961"/>
      <c r="G113" s="961"/>
      <c r="H113" s="961" t="str">
        <f>項目一覧!$C$243</f>
        <v/>
      </c>
      <c r="I113" s="962"/>
      <c r="J113" s="961"/>
      <c r="K113" s="961"/>
      <c r="L113" s="961"/>
      <c r="M113" s="961"/>
      <c r="N113" s="961"/>
      <c r="O113" s="961"/>
      <c r="P113" s="961"/>
      <c r="Q113" s="961"/>
      <c r="R113" s="961"/>
      <c r="S113" s="961"/>
      <c r="T113" s="961"/>
      <c r="U113" s="961"/>
      <c r="V113" s="961"/>
      <c r="W113" s="961"/>
      <c r="X113" s="961"/>
      <c r="Y113" s="961"/>
      <c r="Z113" s="961"/>
      <c r="AA113" s="961"/>
      <c r="AB113" s="962"/>
    </row>
    <row r="114" spans="1:28" ht="18" customHeight="1">
      <c r="A114" s="968"/>
      <c r="B114" s="925" t="s">
        <v>412</v>
      </c>
      <c r="C114" s="929"/>
      <c r="D114" s="929"/>
      <c r="E114" s="929"/>
      <c r="F114" s="961"/>
      <c r="G114" s="961"/>
      <c r="H114" s="961"/>
      <c r="I114" s="1062" t="str">
        <f>項目一覧!$C$244</f>
        <v/>
      </c>
      <c r="J114" s="961"/>
      <c r="K114" s="961"/>
      <c r="L114" s="961"/>
      <c r="M114" s="961"/>
      <c r="N114" s="961"/>
      <c r="O114" s="961"/>
      <c r="P114" s="961"/>
      <c r="Q114" s="961"/>
      <c r="R114" s="961"/>
      <c r="S114" s="961"/>
      <c r="T114" s="961"/>
      <c r="U114" s="961"/>
      <c r="V114" s="961"/>
      <c r="W114" s="961"/>
      <c r="X114" s="961"/>
      <c r="Y114" s="961"/>
      <c r="Z114" s="961"/>
      <c r="AA114" s="961"/>
      <c r="AB114" s="962"/>
    </row>
    <row r="115" spans="1:28" ht="18" customHeight="1">
      <c r="A115" s="968"/>
      <c r="B115" s="925"/>
      <c r="C115" s="929"/>
      <c r="D115" s="929"/>
      <c r="E115" s="929"/>
      <c r="F115" s="961"/>
      <c r="G115" s="961"/>
      <c r="H115" s="961"/>
      <c r="I115" s="1062"/>
      <c r="J115" s="961"/>
      <c r="K115" s="961"/>
      <c r="L115" s="961"/>
      <c r="M115" s="961"/>
      <c r="N115" s="961"/>
      <c r="O115" s="961"/>
      <c r="P115" s="961"/>
      <c r="Q115" s="961"/>
      <c r="R115" s="961"/>
      <c r="S115" s="961"/>
      <c r="T115" s="961"/>
      <c r="U115" s="961"/>
      <c r="V115" s="961"/>
      <c r="W115" s="961"/>
      <c r="X115" s="961"/>
      <c r="Y115" s="961"/>
      <c r="Z115" s="961"/>
      <c r="AA115" s="961"/>
      <c r="AB115" s="962"/>
    </row>
    <row r="116" spans="1:28" ht="18" customHeight="1">
      <c r="A116" s="968"/>
      <c r="B116" s="929" t="s">
        <v>401</v>
      </c>
      <c r="C116" s="929"/>
      <c r="D116" s="929"/>
      <c r="E116" s="929"/>
      <c r="F116" s="961"/>
      <c r="G116" s="961"/>
      <c r="H116" s="961" t="str">
        <f>項目一覧!$C$245</f>
        <v/>
      </c>
      <c r="I116" s="962"/>
      <c r="J116" s="961"/>
      <c r="K116" s="961"/>
      <c r="L116" s="961"/>
      <c r="M116" s="961"/>
      <c r="N116" s="961"/>
      <c r="O116" s="961"/>
      <c r="P116" s="961"/>
      <c r="Q116" s="961"/>
      <c r="R116" s="961"/>
      <c r="S116" s="961"/>
      <c r="T116" s="961"/>
      <c r="U116" s="961"/>
      <c r="V116" s="961"/>
      <c r="W116" s="961"/>
      <c r="X116" s="961"/>
      <c r="Y116" s="961"/>
      <c r="Z116" s="961"/>
      <c r="AA116" s="961"/>
      <c r="AB116" s="962"/>
    </row>
    <row r="117" spans="1:28" ht="18" customHeight="1">
      <c r="A117" s="968"/>
      <c r="B117" s="929" t="s">
        <v>414</v>
      </c>
      <c r="C117" s="929"/>
      <c r="D117" s="929"/>
      <c r="E117" s="929"/>
      <c r="F117" s="961"/>
      <c r="G117" s="961"/>
      <c r="H117" s="961" t="str">
        <f>項目一覧!$C$246</f>
        <v/>
      </c>
      <c r="I117" s="962"/>
      <c r="J117" s="961"/>
      <c r="K117" s="961"/>
      <c r="L117" s="961"/>
      <c r="M117" s="961"/>
      <c r="N117" s="961"/>
      <c r="O117" s="961"/>
      <c r="P117" s="961"/>
      <c r="Q117" s="961"/>
      <c r="R117" s="961"/>
      <c r="S117" s="961"/>
      <c r="T117" s="961"/>
      <c r="U117" s="961"/>
      <c r="V117" s="961"/>
      <c r="W117" s="961"/>
      <c r="X117" s="961"/>
      <c r="Y117" s="961"/>
      <c r="Z117" s="961"/>
      <c r="AA117" s="961"/>
      <c r="AB117" s="962"/>
    </row>
    <row r="118" spans="1:28" ht="18" customHeight="1">
      <c r="A118" s="968"/>
      <c r="B118" s="929" t="s">
        <v>399</v>
      </c>
      <c r="C118" s="929"/>
      <c r="D118" s="929"/>
      <c r="E118" s="929"/>
      <c r="F118" s="961"/>
      <c r="G118" s="961"/>
      <c r="H118" s="961" t="str">
        <f>項目一覧!$C$247</f>
        <v/>
      </c>
      <c r="I118" s="962"/>
      <c r="J118" s="961"/>
      <c r="K118" s="961"/>
      <c r="L118" s="961"/>
      <c r="M118" s="961"/>
      <c r="N118" s="961"/>
      <c r="O118" s="961"/>
      <c r="P118" s="961"/>
      <c r="Q118" s="961"/>
      <c r="R118" s="961"/>
      <c r="S118" s="961"/>
      <c r="T118" s="961"/>
      <c r="U118" s="961"/>
      <c r="V118" s="961"/>
      <c r="W118" s="961"/>
      <c r="X118" s="961"/>
      <c r="Y118" s="961"/>
      <c r="Z118" s="961"/>
      <c r="AA118" s="961"/>
      <c r="AB118" s="962"/>
    </row>
    <row r="119" spans="1:28" ht="18" customHeight="1">
      <c r="A119" s="968"/>
      <c r="B119" s="929" t="s">
        <v>398</v>
      </c>
      <c r="C119" s="929"/>
      <c r="D119" s="929"/>
      <c r="E119" s="929"/>
      <c r="F119" s="961"/>
      <c r="G119" s="961"/>
      <c r="H119" s="1665" t="str">
        <f>項目一覧!$C$248</f>
        <v/>
      </c>
      <c r="I119" s="1665"/>
      <c r="J119" s="1665"/>
      <c r="K119" s="1665"/>
      <c r="L119" s="1665"/>
      <c r="M119" s="1665"/>
      <c r="N119" s="1665"/>
      <c r="O119" s="1665"/>
      <c r="P119" s="1665"/>
      <c r="Q119" s="1665"/>
      <c r="R119" s="1665"/>
      <c r="S119" s="1665"/>
      <c r="T119" s="1665"/>
      <c r="U119" s="1665"/>
      <c r="V119" s="1665"/>
      <c r="W119" s="1665"/>
      <c r="X119" s="1665"/>
      <c r="Y119" s="1665"/>
      <c r="Z119" s="1665"/>
      <c r="AA119" s="1665"/>
      <c r="AB119" s="1665"/>
    </row>
    <row r="120" spans="1:28" ht="18" customHeight="1">
      <c r="A120" s="968"/>
      <c r="B120" s="929" t="s">
        <v>397</v>
      </c>
      <c r="C120" s="929"/>
      <c r="D120" s="929"/>
      <c r="E120" s="929"/>
      <c r="F120" s="961"/>
      <c r="G120" s="961"/>
      <c r="H120" s="961" t="str">
        <f>項目一覧!$C$249</f>
        <v/>
      </c>
      <c r="I120" s="962"/>
      <c r="J120" s="961"/>
      <c r="K120" s="961"/>
      <c r="L120" s="961"/>
      <c r="M120" s="961"/>
      <c r="N120" s="961"/>
      <c r="O120" s="961"/>
      <c r="P120" s="961"/>
      <c r="Q120" s="961"/>
      <c r="R120" s="961"/>
      <c r="S120" s="961"/>
      <c r="T120" s="961"/>
      <c r="U120" s="961"/>
      <c r="V120" s="961"/>
      <c r="W120" s="961"/>
      <c r="X120" s="961"/>
      <c r="Y120" s="961"/>
      <c r="Z120" s="961"/>
      <c r="AA120" s="961"/>
      <c r="AB120" s="962"/>
    </row>
    <row r="121" spans="1:28" ht="18" customHeight="1">
      <c r="A121" s="968"/>
      <c r="B121" s="929" t="s">
        <v>413</v>
      </c>
      <c r="C121" s="929"/>
      <c r="D121" s="929"/>
      <c r="E121" s="929"/>
      <c r="F121" s="961"/>
      <c r="G121" s="961"/>
      <c r="H121" s="961" t="str">
        <f>項目一覧!$C$250</f>
        <v/>
      </c>
      <c r="I121" s="962"/>
      <c r="J121" s="961"/>
      <c r="K121" s="961"/>
      <c r="L121" s="961"/>
      <c r="M121" s="961"/>
      <c r="N121" s="961"/>
      <c r="O121" s="961"/>
      <c r="P121" s="961"/>
      <c r="Q121" s="961"/>
      <c r="R121" s="961"/>
      <c r="S121" s="961"/>
      <c r="T121" s="961"/>
      <c r="U121" s="961"/>
      <c r="V121" s="961"/>
      <c r="W121" s="961"/>
      <c r="X121" s="961"/>
      <c r="Y121" s="961"/>
      <c r="Z121" s="961"/>
      <c r="AA121" s="961"/>
      <c r="AB121" s="962"/>
    </row>
    <row r="122" spans="1:28" ht="18" customHeight="1">
      <c r="A122" s="968"/>
      <c r="B122" s="925" t="s">
        <v>412</v>
      </c>
      <c r="C122" s="929"/>
      <c r="D122" s="929"/>
      <c r="E122" s="929"/>
      <c r="F122" s="961"/>
      <c r="G122" s="961"/>
      <c r="H122" s="961"/>
      <c r="I122" s="1062" t="str">
        <f>項目一覧!$C$251</f>
        <v/>
      </c>
      <c r="J122" s="961"/>
      <c r="K122" s="961"/>
      <c r="L122" s="961"/>
      <c r="M122" s="961"/>
      <c r="N122" s="961"/>
      <c r="O122" s="961"/>
      <c r="P122" s="961"/>
      <c r="Q122" s="961"/>
      <c r="R122" s="961"/>
      <c r="S122" s="961"/>
      <c r="T122" s="961"/>
      <c r="U122" s="961"/>
      <c r="V122" s="961"/>
      <c r="W122" s="961"/>
      <c r="X122" s="961"/>
      <c r="Y122" s="961"/>
      <c r="Z122" s="961"/>
      <c r="AA122" s="961"/>
      <c r="AB122" s="962"/>
    </row>
    <row r="123" spans="1:28" ht="18" customHeight="1">
      <c r="A123" s="974"/>
      <c r="B123" s="1097"/>
      <c r="C123" s="958"/>
      <c r="D123" s="958"/>
      <c r="E123" s="958"/>
      <c r="F123" s="964"/>
      <c r="G123" s="964"/>
      <c r="H123" s="964"/>
      <c r="I123" s="965"/>
      <c r="J123" s="964"/>
      <c r="K123" s="964"/>
      <c r="L123" s="964"/>
      <c r="M123" s="964"/>
      <c r="N123" s="964"/>
      <c r="O123" s="964"/>
      <c r="P123" s="964"/>
      <c r="Q123" s="964"/>
      <c r="R123" s="964"/>
      <c r="S123" s="964"/>
      <c r="T123" s="964"/>
      <c r="U123" s="964"/>
      <c r="V123" s="964"/>
      <c r="W123" s="964"/>
      <c r="X123" s="964"/>
      <c r="Y123" s="964"/>
      <c r="Z123" s="964"/>
      <c r="AA123" s="964"/>
      <c r="AB123" s="962"/>
    </row>
    <row r="124" spans="1:28" ht="18" customHeight="1">
      <c r="A124" s="959" t="s">
        <v>309</v>
      </c>
      <c r="B124" s="929" t="s">
        <v>411</v>
      </c>
      <c r="C124" s="929"/>
      <c r="D124" s="929"/>
      <c r="E124" s="929"/>
      <c r="F124" s="961"/>
      <c r="G124" s="961"/>
      <c r="H124" s="961"/>
      <c r="I124" s="961"/>
      <c r="J124" s="961"/>
      <c r="K124" s="961"/>
      <c r="L124" s="961"/>
      <c r="M124" s="961"/>
      <c r="N124" s="961"/>
      <c r="O124" s="961"/>
      <c r="P124" s="961"/>
      <c r="Q124" s="961"/>
      <c r="R124" s="961"/>
      <c r="S124" s="961"/>
      <c r="T124" s="961"/>
      <c r="U124" s="961"/>
      <c r="V124" s="961"/>
      <c r="W124" s="961"/>
      <c r="X124" s="961"/>
      <c r="Y124" s="961"/>
      <c r="Z124" s="961"/>
      <c r="AA124" s="961"/>
      <c r="AB124" s="962"/>
    </row>
    <row r="125" spans="1:28" ht="18" customHeight="1">
      <c r="A125" s="959"/>
      <c r="B125" s="929" t="s">
        <v>212</v>
      </c>
      <c r="C125" s="929"/>
      <c r="D125" s="929"/>
      <c r="E125" s="929"/>
      <c r="F125" s="961"/>
      <c r="G125" s="961"/>
      <c r="H125" s="961"/>
      <c r="I125" s="961"/>
      <c r="J125" s="961"/>
      <c r="K125" s="961"/>
      <c r="L125" s="961"/>
      <c r="M125" s="961"/>
      <c r="N125" s="961"/>
      <c r="O125" s="961"/>
      <c r="P125" s="961"/>
      <c r="Q125" s="961"/>
      <c r="R125" s="961"/>
      <c r="S125" s="961"/>
      <c r="T125" s="961"/>
      <c r="U125" s="961"/>
      <c r="V125" s="961"/>
      <c r="W125" s="961"/>
      <c r="X125" s="961"/>
      <c r="Y125" s="961"/>
      <c r="Z125" s="961"/>
      <c r="AA125" s="961"/>
      <c r="AB125" s="962"/>
    </row>
    <row r="126" spans="1:28" ht="18" customHeight="1">
      <c r="A126" s="968"/>
      <c r="B126" s="929" t="s">
        <v>409</v>
      </c>
      <c r="C126" s="929"/>
      <c r="D126" s="929"/>
      <c r="E126" s="929"/>
      <c r="F126" s="961"/>
      <c r="G126" s="961"/>
      <c r="H126" s="967" t="str">
        <f>IF(項目一覧!$C$43=0,"","("&amp;項目一覧!$C$43&amp;") 建築士  （"&amp;項目一覧!$C$44&amp;"）登録　第　 "&amp;項目一覧!$C$45&amp;"　号")</f>
        <v>() 建築士  （）登録　第　 　号</v>
      </c>
      <c r="I126" s="962"/>
      <c r="J126" s="961"/>
      <c r="K126" s="961"/>
      <c r="L126" s="961"/>
      <c r="M126" s="961"/>
      <c r="N126" s="961"/>
      <c r="O126" s="961"/>
      <c r="P126" s="961"/>
      <c r="Q126" s="961"/>
      <c r="R126" s="961"/>
      <c r="S126" s="961"/>
      <c r="T126" s="961"/>
      <c r="U126" s="961"/>
      <c r="V126" s="961"/>
      <c r="W126" s="961"/>
      <c r="X126" s="961"/>
      <c r="Y126" s="961"/>
      <c r="Z126" s="961"/>
      <c r="AA126" s="961"/>
      <c r="AB126" s="962"/>
    </row>
    <row r="127" spans="1:28" ht="18" customHeight="1">
      <c r="A127" s="968"/>
      <c r="B127" s="929" t="s">
        <v>408</v>
      </c>
      <c r="C127" s="929"/>
      <c r="D127" s="929"/>
      <c r="E127" s="929"/>
      <c r="F127" s="961"/>
      <c r="G127" s="961"/>
      <c r="H127" s="961" t="str">
        <f>項目一覧!$C$46</f>
        <v/>
      </c>
      <c r="I127" s="962"/>
      <c r="J127" s="961"/>
      <c r="K127" s="961"/>
      <c r="L127" s="961"/>
      <c r="M127" s="961"/>
      <c r="N127" s="961"/>
      <c r="O127" s="961"/>
      <c r="P127" s="961"/>
      <c r="Q127" s="961"/>
      <c r="R127" s="961"/>
      <c r="S127" s="961"/>
      <c r="T127" s="961"/>
      <c r="U127" s="961"/>
      <c r="V127" s="961"/>
      <c r="W127" s="961"/>
      <c r="X127" s="961"/>
      <c r="Y127" s="961"/>
      <c r="Z127" s="961"/>
      <c r="AA127" s="961"/>
      <c r="AB127" s="962"/>
    </row>
    <row r="128" spans="1:28" ht="18" customHeight="1">
      <c r="A128" s="968"/>
      <c r="B128" s="929" t="s">
        <v>407</v>
      </c>
      <c r="C128" s="929"/>
      <c r="D128" s="929"/>
      <c r="E128" s="929"/>
      <c r="F128" s="961"/>
      <c r="G128" s="961"/>
      <c r="H128" s="967" t="str">
        <f>IF(項目一覧!$C$47=0,"","("&amp;項目一覧!$C$47&amp;") 建築士事務所  （"&amp;項目一覧!$C$48&amp;"）知事登録　第　 "&amp;項目一覧!$C$49&amp;"　号")</f>
        <v>() 建築士事務所  （）知事登録　第　 　号</v>
      </c>
      <c r="I128" s="962"/>
      <c r="J128" s="961"/>
      <c r="K128" s="961"/>
      <c r="L128" s="961"/>
      <c r="M128" s="961"/>
      <c r="N128" s="961"/>
      <c r="O128" s="961"/>
      <c r="P128" s="961"/>
      <c r="Q128" s="961"/>
      <c r="R128" s="961"/>
      <c r="S128" s="961"/>
      <c r="T128" s="961"/>
      <c r="U128" s="961"/>
      <c r="V128" s="961"/>
      <c r="W128" s="961"/>
      <c r="X128" s="961"/>
      <c r="Y128" s="961"/>
      <c r="Z128" s="961"/>
      <c r="AA128" s="961"/>
      <c r="AB128" s="962"/>
    </row>
    <row r="129" spans="1:28" ht="18" customHeight="1">
      <c r="A129" s="968"/>
      <c r="B129" s="929"/>
      <c r="C129" s="929"/>
      <c r="D129" s="929"/>
      <c r="E129" s="929"/>
      <c r="F129" s="961"/>
      <c r="G129" s="961"/>
      <c r="H129" s="961" t="str">
        <f>項目一覧!$C$50</f>
        <v/>
      </c>
      <c r="I129" s="962"/>
      <c r="J129" s="961"/>
      <c r="K129" s="961"/>
      <c r="L129" s="961"/>
      <c r="M129" s="961"/>
      <c r="N129" s="961"/>
      <c r="O129" s="961"/>
      <c r="P129" s="961"/>
      <c r="Q129" s="961"/>
      <c r="R129" s="961"/>
      <c r="S129" s="961"/>
      <c r="T129" s="961"/>
      <c r="U129" s="961"/>
      <c r="V129" s="961"/>
      <c r="W129" s="961"/>
      <c r="X129" s="961"/>
      <c r="Y129" s="961"/>
      <c r="Z129" s="961"/>
      <c r="AA129" s="961"/>
      <c r="AB129" s="962"/>
    </row>
    <row r="130" spans="1:28" ht="18" customHeight="1">
      <c r="A130" s="968"/>
      <c r="B130" s="929" t="s">
        <v>406</v>
      </c>
      <c r="C130" s="929"/>
      <c r="D130" s="929"/>
      <c r="E130" s="929"/>
      <c r="F130" s="961"/>
      <c r="G130" s="961"/>
      <c r="H130" s="961" t="str">
        <f>項目一覧!$C$51</f>
        <v/>
      </c>
      <c r="I130" s="962"/>
      <c r="J130" s="961"/>
      <c r="K130" s="961"/>
      <c r="L130" s="961"/>
      <c r="M130" s="961"/>
      <c r="N130" s="961"/>
      <c r="O130" s="961"/>
      <c r="P130" s="961"/>
      <c r="Q130" s="961"/>
      <c r="R130" s="961"/>
      <c r="S130" s="961"/>
      <c r="T130" s="961"/>
      <c r="U130" s="961"/>
      <c r="V130" s="961"/>
      <c r="W130" s="961"/>
      <c r="X130" s="961"/>
      <c r="Y130" s="961"/>
      <c r="Z130" s="961"/>
      <c r="AA130" s="961"/>
      <c r="AB130" s="962"/>
    </row>
    <row r="131" spans="1:28" ht="18" customHeight="1">
      <c r="A131" s="968"/>
      <c r="B131" s="929" t="s">
        <v>405</v>
      </c>
      <c r="C131" s="929"/>
      <c r="D131" s="929"/>
      <c r="E131" s="929"/>
      <c r="F131" s="961"/>
      <c r="G131" s="961"/>
      <c r="H131" s="1665" t="str">
        <f>項目一覧!$C$52</f>
        <v/>
      </c>
      <c r="I131" s="1665"/>
      <c r="J131" s="1665"/>
      <c r="K131" s="1665"/>
      <c r="L131" s="1665"/>
      <c r="M131" s="1665"/>
      <c r="N131" s="1665"/>
      <c r="O131" s="1665"/>
      <c r="P131" s="1665"/>
      <c r="Q131" s="1665"/>
      <c r="R131" s="1665"/>
      <c r="S131" s="1665"/>
      <c r="T131" s="1665"/>
      <c r="U131" s="1665"/>
      <c r="V131" s="1665"/>
      <c r="W131" s="1665"/>
      <c r="X131" s="1665"/>
      <c r="Y131" s="1665"/>
      <c r="Z131" s="1665"/>
      <c r="AA131" s="1665"/>
      <c r="AB131" s="1665"/>
    </row>
    <row r="132" spans="1:28" ht="18" customHeight="1">
      <c r="A132" s="968"/>
      <c r="B132" s="929" t="s">
        <v>404</v>
      </c>
      <c r="C132" s="929"/>
      <c r="D132" s="929"/>
      <c r="E132" s="929"/>
      <c r="F132" s="961"/>
      <c r="G132" s="961"/>
      <c r="H132" s="961" t="str">
        <f>項目一覧!$C$53</f>
        <v/>
      </c>
      <c r="I132" s="962"/>
      <c r="J132" s="961"/>
      <c r="K132" s="961"/>
      <c r="L132" s="961"/>
      <c r="M132" s="961"/>
      <c r="N132" s="961"/>
      <c r="O132" s="961"/>
      <c r="P132" s="961"/>
      <c r="Q132" s="961"/>
      <c r="R132" s="961"/>
      <c r="S132" s="961"/>
      <c r="T132" s="961"/>
      <c r="U132" s="961"/>
      <c r="V132" s="961"/>
      <c r="W132" s="961"/>
      <c r="X132" s="961"/>
      <c r="Y132" s="961"/>
      <c r="Z132" s="961"/>
      <c r="AA132" s="961"/>
      <c r="AB132" s="962"/>
    </row>
    <row r="133" spans="1:28" ht="18" customHeight="1">
      <c r="A133" s="968"/>
      <c r="B133" s="977" t="s">
        <v>523</v>
      </c>
      <c r="C133" s="929"/>
      <c r="D133" s="929"/>
      <c r="E133" s="929"/>
      <c r="F133" s="961"/>
      <c r="G133" s="961"/>
      <c r="H133" s="961"/>
      <c r="I133" s="1062" t="str">
        <f>項目一覧!$C$54</f>
        <v/>
      </c>
      <c r="J133" s="961"/>
      <c r="K133" s="961"/>
      <c r="L133" s="961"/>
      <c r="M133" s="961"/>
      <c r="N133" s="961"/>
      <c r="O133" s="961"/>
      <c r="P133" s="961"/>
      <c r="Q133" s="961"/>
      <c r="R133" s="961"/>
      <c r="S133" s="961"/>
      <c r="T133" s="961"/>
      <c r="U133" s="961"/>
      <c r="V133" s="961"/>
      <c r="W133" s="961"/>
      <c r="X133" s="961"/>
      <c r="Y133" s="961"/>
      <c r="Z133" s="961"/>
      <c r="AA133" s="961"/>
      <c r="AB133" s="962"/>
    </row>
    <row r="134" spans="1:28" ht="18" customHeight="1">
      <c r="A134" s="968"/>
      <c r="B134" s="977"/>
      <c r="C134" s="929"/>
      <c r="D134" s="929"/>
      <c r="E134" s="929"/>
      <c r="F134" s="961"/>
      <c r="G134" s="961"/>
      <c r="H134" s="961"/>
      <c r="I134" s="962"/>
      <c r="J134" s="961"/>
      <c r="K134" s="961"/>
      <c r="L134" s="961"/>
      <c r="M134" s="961"/>
      <c r="N134" s="961"/>
      <c r="O134" s="961"/>
      <c r="P134" s="961"/>
      <c r="Q134" s="961"/>
      <c r="R134" s="961"/>
      <c r="S134" s="961"/>
      <c r="T134" s="961"/>
      <c r="U134" s="961"/>
      <c r="V134" s="961"/>
      <c r="W134" s="961"/>
      <c r="X134" s="961"/>
      <c r="Y134" s="961"/>
      <c r="Z134" s="961"/>
      <c r="AA134" s="961"/>
      <c r="AB134" s="962"/>
    </row>
    <row r="135" spans="1:28" ht="18" customHeight="1">
      <c r="A135" s="968"/>
      <c r="B135" s="929" t="s">
        <v>410</v>
      </c>
      <c r="C135" s="929"/>
      <c r="D135" s="929"/>
      <c r="E135" s="929"/>
      <c r="F135" s="961"/>
      <c r="G135" s="961"/>
      <c r="H135" s="961"/>
      <c r="I135" s="962"/>
      <c r="J135" s="961"/>
      <c r="K135" s="961"/>
      <c r="L135" s="961"/>
      <c r="M135" s="961"/>
      <c r="N135" s="961"/>
      <c r="O135" s="961"/>
      <c r="P135" s="961"/>
      <c r="Q135" s="961"/>
      <c r="R135" s="961"/>
      <c r="S135" s="961"/>
      <c r="T135" s="961"/>
      <c r="U135" s="961"/>
      <c r="V135" s="961"/>
      <c r="W135" s="961"/>
      <c r="X135" s="961"/>
      <c r="Y135" s="961"/>
      <c r="Z135" s="961"/>
      <c r="AA135" s="961"/>
      <c r="AB135" s="962"/>
    </row>
    <row r="136" spans="1:28" ht="18" customHeight="1">
      <c r="A136" s="968"/>
      <c r="B136" s="929" t="s">
        <v>409</v>
      </c>
      <c r="C136" s="929"/>
      <c r="D136" s="929"/>
      <c r="E136" s="929"/>
      <c r="F136" s="961"/>
      <c r="G136" s="961"/>
      <c r="H136" s="967" t="str">
        <f>IF(項目一覧!$C$252=0,"","("&amp;項目一覧!$C$252&amp;") 建築士  （"&amp;項目一覧!$C$253&amp;"）登録　第　 "&amp;項目一覧!$C$254&amp;"　号")</f>
        <v>() 建築士  （）登録　第　 　号</v>
      </c>
      <c r="I136" s="962"/>
      <c r="J136" s="961"/>
      <c r="K136" s="961"/>
      <c r="L136" s="961"/>
      <c r="M136" s="961"/>
      <c r="N136" s="961"/>
      <c r="O136" s="961"/>
      <c r="P136" s="961"/>
      <c r="Q136" s="961"/>
      <c r="R136" s="961"/>
      <c r="S136" s="961"/>
      <c r="T136" s="961"/>
      <c r="U136" s="961"/>
      <c r="V136" s="961"/>
      <c r="W136" s="961"/>
      <c r="X136" s="961"/>
      <c r="Y136" s="961"/>
      <c r="Z136" s="961"/>
      <c r="AA136" s="961"/>
      <c r="AB136" s="962"/>
    </row>
    <row r="137" spans="1:28" ht="18" customHeight="1">
      <c r="A137" s="968"/>
      <c r="B137" s="929" t="s">
        <v>408</v>
      </c>
      <c r="C137" s="929"/>
      <c r="D137" s="929"/>
      <c r="E137" s="929"/>
      <c r="F137" s="961"/>
      <c r="G137" s="961"/>
      <c r="H137" s="961" t="str">
        <f>項目一覧!$C$255</f>
        <v/>
      </c>
      <c r="I137" s="962"/>
      <c r="J137" s="961"/>
      <c r="K137" s="961"/>
      <c r="L137" s="961"/>
      <c r="M137" s="961"/>
      <c r="N137" s="961"/>
      <c r="O137" s="961"/>
      <c r="P137" s="961"/>
      <c r="Q137" s="961"/>
      <c r="R137" s="961"/>
      <c r="S137" s="961"/>
      <c r="T137" s="961"/>
      <c r="U137" s="961"/>
      <c r="V137" s="961"/>
      <c r="W137" s="961"/>
      <c r="X137" s="961"/>
      <c r="Y137" s="961"/>
      <c r="Z137" s="961"/>
      <c r="AA137" s="961"/>
      <c r="AB137" s="962"/>
    </row>
    <row r="138" spans="1:28" ht="18" customHeight="1">
      <c r="A138" s="968"/>
      <c r="B138" s="929" t="s">
        <v>407</v>
      </c>
      <c r="C138" s="929"/>
      <c r="D138" s="929"/>
      <c r="E138" s="929"/>
      <c r="F138" s="961"/>
      <c r="G138" s="961"/>
      <c r="H138" s="967" t="str">
        <f>IF(項目一覧!$C$256=0,"","("&amp;項目一覧!$C$256&amp;") 建築士事務所  （"&amp;項目一覧!$C$257&amp;"）知事登録　第　 "&amp;項目一覧!$C$258&amp;"　号")</f>
        <v>() 建築士事務所  （）知事登録　第　 　号</v>
      </c>
      <c r="I138" s="962"/>
      <c r="J138" s="961"/>
      <c r="K138" s="961"/>
      <c r="L138" s="961"/>
      <c r="M138" s="961"/>
      <c r="N138" s="961"/>
      <c r="O138" s="961"/>
      <c r="P138" s="961"/>
      <c r="Q138" s="961"/>
      <c r="R138" s="961"/>
      <c r="S138" s="961"/>
      <c r="T138" s="961"/>
      <c r="U138" s="961"/>
      <c r="V138" s="961"/>
      <c r="W138" s="961"/>
      <c r="X138" s="961"/>
      <c r="Y138" s="961"/>
      <c r="Z138" s="961"/>
      <c r="AA138" s="961"/>
      <c r="AB138" s="962"/>
    </row>
    <row r="139" spans="1:28" ht="18" customHeight="1">
      <c r="A139" s="968"/>
      <c r="B139" s="929"/>
      <c r="C139" s="929"/>
      <c r="D139" s="929"/>
      <c r="E139" s="929"/>
      <c r="F139" s="961"/>
      <c r="G139" s="961"/>
      <c r="H139" s="961" t="str">
        <f>項目一覧!$C$259</f>
        <v/>
      </c>
      <c r="I139" s="962"/>
      <c r="J139" s="961"/>
      <c r="K139" s="961"/>
      <c r="L139" s="961"/>
      <c r="M139" s="961"/>
      <c r="N139" s="961"/>
      <c r="O139" s="961"/>
      <c r="P139" s="961"/>
      <c r="Q139" s="961"/>
      <c r="R139" s="961"/>
      <c r="S139" s="961"/>
      <c r="T139" s="961"/>
      <c r="U139" s="961"/>
      <c r="V139" s="961"/>
      <c r="W139" s="961"/>
      <c r="X139" s="961"/>
      <c r="Y139" s="961"/>
      <c r="Z139" s="961"/>
      <c r="AA139" s="961"/>
      <c r="AB139" s="962"/>
    </row>
    <row r="140" spans="1:28" ht="18" customHeight="1">
      <c r="A140" s="968"/>
      <c r="B140" s="929" t="s">
        <v>406</v>
      </c>
      <c r="C140" s="929"/>
      <c r="D140" s="929"/>
      <c r="E140" s="929"/>
      <c r="F140" s="961"/>
      <c r="G140" s="961"/>
      <c r="H140" s="961" t="str">
        <f>項目一覧!$C$260</f>
        <v/>
      </c>
      <c r="I140" s="962"/>
      <c r="J140" s="961"/>
      <c r="K140" s="961"/>
      <c r="L140" s="961"/>
      <c r="M140" s="961"/>
      <c r="N140" s="961"/>
      <c r="O140" s="961"/>
      <c r="P140" s="961"/>
      <c r="Q140" s="961"/>
      <c r="R140" s="961"/>
      <c r="S140" s="961"/>
      <c r="T140" s="961"/>
      <c r="U140" s="961"/>
      <c r="V140" s="961"/>
      <c r="W140" s="961"/>
      <c r="X140" s="961"/>
      <c r="Y140" s="961"/>
      <c r="Z140" s="961"/>
      <c r="AA140" s="961"/>
      <c r="AB140" s="962"/>
    </row>
    <row r="141" spans="1:28" ht="18" customHeight="1">
      <c r="A141" s="968"/>
      <c r="B141" s="929" t="s">
        <v>405</v>
      </c>
      <c r="C141" s="929"/>
      <c r="D141" s="929"/>
      <c r="E141" s="929"/>
      <c r="F141" s="961"/>
      <c r="G141" s="961"/>
      <c r="H141" s="1665" t="str">
        <f>項目一覧!$C$261</f>
        <v/>
      </c>
      <c r="I141" s="1665"/>
      <c r="J141" s="1665"/>
      <c r="K141" s="1665"/>
      <c r="L141" s="1665"/>
      <c r="M141" s="1665"/>
      <c r="N141" s="1665"/>
      <c r="O141" s="1665"/>
      <c r="P141" s="1665"/>
      <c r="Q141" s="1665"/>
      <c r="R141" s="1665"/>
      <c r="S141" s="1665"/>
      <c r="T141" s="1665"/>
      <c r="U141" s="1665"/>
      <c r="V141" s="1665"/>
      <c r="W141" s="1665"/>
      <c r="X141" s="1665"/>
      <c r="Y141" s="1665"/>
      <c r="Z141" s="1665"/>
      <c r="AA141" s="1665"/>
      <c r="AB141" s="1665"/>
    </row>
    <row r="142" spans="1:28" ht="18" customHeight="1">
      <c r="A142" s="968"/>
      <c r="B142" s="929" t="s">
        <v>404</v>
      </c>
      <c r="C142" s="929"/>
      <c r="D142" s="929"/>
      <c r="E142" s="929"/>
      <c r="F142" s="961"/>
      <c r="G142" s="961"/>
      <c r="H142" s="961" t="str">
        <f>項目一覧!$C$262</f>
        <v/>
      </c>
      <c r="I142" s="962"/>
      <c r="J142" s="961"/>
      <c r="K142" s="961"/>
      <c r="L142" s="961"/>
      <c r="M142" s="961"/>
      <c r="N142" s="961"/>
      <c r="O142" s="961"/>
      <c r="P142" s="961"/>
      <c r="Q142" s="961"/>
      <c r="R142" s="961"/>
      <c r="S142" s="961"/>
      <c r="T142" s="961"/>
      <c r="U142" s="961"/>
      <c r="V142" s="961"/>
      <c r="W142" s="961"/>
      <c r="X142" s="961"/>
      <c r="Y142" s="961"/>
      <c r="Z142" s="961"/>
      <c r="AA142" s="961"/>
      <c r="AB142" s="962"/>
    </row>
    <row r="143" spans="1:28" ht="18" customHeight="1">
      <c r="A143" s="968"/>
      <c r="B143" s="977" t="s">
        <v>523</v>
      </c>
      <c r="C143" s="929"/>
      <c r="D143" s="929"/>
      <c r="E143" s="929"/>
      <c r="F143" s="961"/>
      <c r="G143" s="961"/>
      <c r="H143" s="961"/>
      <c r="I143" s="1062" t="str">
        <f>項目一覧!$C$263</f>
        <v/>
      </c>
      <c r="J143" s="961"/>
      <c r="K143" s="961"/>
      <c r="L143" s="961"/>
      <c r="M143" s="961"/>
      <c r="N143" s="961"/>
      <c r="O143" s="961"/>
      <c r="P143" s="961"/>
      <c r="Q143" s="961"/>
      <c r="R143" s="961"/>
      <c r="S143" s="961"/>
      <c r="T143" s="961"/>
      <c r="U143" s="961"/>
      <c r="V143" s="961"/>
      <c r="W143" s="961"/>
      <c r="X143" s="961"/>
      <c r="Y143" s="961"/>
      <c r="Z143" s="961"/>
      <c r="AA143" s="961"/>
      <c r="AB143" s="962"/>
    </row>
    <row r="144" spans="1:28" ht="18" customHeight="1">
      <c r="A144" s="968"/>
      <c r="B144" s="929"/>
      <c r="C144" s="929"/>
      <c r="D144" s="929"/>
      <c r="E144" s="929"/>
      <c r="F144" s="961"/>
      <c r="G144" s="961"/>
      <c r="H144" s="961"/>
      <c r="I144" s="962"/>
      <c r="J144" s="961"/>
      <c r="K144" s="961"/>
      <c r="L144" s="961"/>
      <c r="M144" s="961"/>
      <c r="N144" s="961"/>
      <c r="O144" s="961"/>
      <c r="P144" s="961"/>
      <c r="Q144" s="961"/>
      <c r="R144" s="961"/>
      <c r="S144" s="961"/>
      <c r="T144" s="961"/>
      <c r="U144" s="961"/>
      <c r="V144" s="961"/>
      <c r="W144" s="961"/>
      <c r="X144" s="961"/>
      <c r="Y144" s="961"/>
      <c r="Z144" s="961"/>
      <c r="AA144" s="961"/>
      <c r="AB144" s="962"/>
    </row>
    <row r="145" spans="1:28" ht="18" customHeight="1">
      <c r="A145" s="968"/>
      <c r="B145" s="929" t="s">
        <v>409</v>
      </c>
      <c r="C145" s="929"/>
      <c r="D145" s="929"/>
      <c r="E145" s="929"/>
      <c r="F145" s="961"/>
      <c r="G145" s="961"/>
      <c r="H145" s="967" t="str">
        <f>IF(項目一覧!$C$264=0,"","("&amp;項目一覧!$C$264&amp;") 建築士  （"&amp;項目一覧!$C$265&amp;"）登録　第　 "&amp;項目一覧!$C$266&amp;"　号")</f>
        <v>() 建築士  （）登録　第　 　号</v>
      </c>
      <c r="I145" s="962"/>
      <c r="J145" s="961"/>
      <c r="K145" s="961"/>
      <c r="L145" s="961"/>
      <c r="M145" s="961"/>
      <c r="N145" s="961"/>
      <c r="O145" s="961"/>
      <c r="P145" s="961"/>
      <c r="Q145" s="961"/>
      <c r="R145" s="961"/>
      <c r="S145" s="961"/>
      <c r="T145" s="961"/>
      <c r="U145" s="961"/>
      <c r="V145" s="961"/>
      <c r="W145" s="961"/>
      <c r="X145" s="961"/>
      <c r="Y145" s="961"/>
      <c r="Z145" s="961"/>
      <c r="AA145" s="961"/>
      <c r="AB145" s="962"/>
    </row>
    <row r="146" spans="1:28" ht="18" customHeight="1">
      <c r="A146" s="968"/>
      <c r="B146" s="929" t="s">
        <v>408</v>
      </c>
      <c r="C146" s="929"/>
      <c r="D146" s="929"/>
      <c r="E146" s="929"/>
      <c r="F146" s="961"/>
      <c r="G146" s="961"/>
      <c r="H146" s="961" t="str">
        <f>項目一覧!$C$267</f>
        <v/>
      </c>
      <c r="I146" s="962"/>
      <c r="J146" s="961"/>
      <c r="K146" s="961"/>
      <c r="L146" s="961"/>
      <c r="M146" s="961"/>
      <c r="N146" s="961"/>
      <c r="O146" s="961"/>
      <c r="P146" s="961"/>
      <c r="Q146" s="961"/>
      <c r="R146" s="961"/>
      <c r="S146" s="961"/>
      <c r="T146" s="961"/>
      <c r="U146" s="961"/>
      <c r="V146" s="961"/>
      <c r="W146" s="961"/>
      <c r="X146" s="961"/>
      <c r="Y146" s="961"/>
      <c r="Z146" s="961"/>
      <c r="AA146" s="961"/>
      <c r="AB146" s="962"/>
    </row>
    <row r="147" spans="1:28" ht="18" customHeight="1">
      <c r="A147" s="968"/>
      <c r="B147" s="929" t="s">
        <v>407</v>
      </c>
      <c r="C147" s="929"/>
      <c r="D147" s="929"/>
      <c r="E147" s="929"/>
      <c r="F147" s="961"/>
      <c r="G147" s="961"/>
      <c r="H147" s="967" t="str">
        <f>IF(項目一覧!$C$268=0,"","("&amp;項目一覧!$C$268&amp;") 建築士事務所  （"&amp;項目一覧!$C$269&amp;"）知事登録　第　 "&amp;項目一覧!$C$270&amp;"　号")</f>
        <v>() 建築士事務所  （）知事登録　第　 　号</v>
      </c>
      <c r="I147" s="962"/>
      <c r="J147" s="961"/>
      <c r="K147" s="961"/>
      <c r="L147" s="961"/>
      <c r="M147" s="961"/>
      <c r="N147" s="961"/>
      <c r="O147" s="961"/>
      <c r="P147" s="961"/>
      <c r="Q147" s="961"/>
      <c r="R147" s="961"/>
      <c r="S147" s="961"/>
      <c r="T147" s="961"/>
      <c r="U147" s="961"/>
      <c r="V147" s="961"/>
      <c r="W147" s="961"/>
      <c r="X147" s="961"/>
      <c r="Y147" s="961"/>
      <c r="Z147" s="961"/>
      <c r="AA147" s="961"/>
      <c r="AB147" s="962"/>
    </row>
    <row r="148" spans="1:28" ht="18" customHeight="1">
      <c r="A148" s="968"/>
      <c r="B148" s="929"/>
      <c r="C148" s="929"/>
      <c r="D148" s="929"/>
      <c r="E148" s="929"/>
      <c r="F148" s="961"/>
      <c r="G148" s="961"/>
      <c r="H148" s="961" t="str">
        <f>項目一覧!$C$271</f>
        <v/>
      </c>
      <c r="I148" s="962"/>
      <c r="J148" s="961"/>
      <c r="K148" s="961"/>
      <c r="L148" s="961"/>
      <c r="M148" s="961"/>
      <c r="N148" s="961"/>
      <c r="O148" s="961"/>
      <c r="P148" s="961"/>
      <c r="Q148" s="961"/>
      <c r="R148" s="961"/>
      <c r="S148" s="961"/>
      <c r="T148" s="961"/>
      <c r="U148" s="961"/>
      <c r="V148" s="961"/>
      <c r="W148" s="961"/>
      <c r="X148" s="961"/>
      <c r="Y148" s="961"/>
      <c r="Z148" s="961"/>
      <c r="AA148" s="961"/>
      <c r="AB148" s="962"/>
    </row>
    <row r="149" spans="1:28" ht="18" customHeight="1">
      <c r="A149" s="968"/>
      <c r="B149" s="929" t="s">
        <v>406</v>
      </c>
      <c r="C149" s="929"/>
      <c r="D149" s="929"/>
      <c r="E149" s="929"/>
      <c r="F149" s="961"/>
      <c r="G149" s="961"/>
      <c r="H149" s="961" t="str">
        <f>項目一覧!$C$272</f>
        <v/>
      </c>
      <c r="I149" s="962"/>
      <c r="J149" s="961"/>
      <c r="K149" s="961"/>
      <c r="L149" s="961"/>
      <c r="M149" s="961"/>
      <c r="N149" s="961"/>
      <c r="O149" s="961"/>
      <c r="P149" s="961"/>
      <c r="Q149" s="961"/>
      <c r="R149" s="961"/>
      <c r="S149" s="961"/>
      <c r="T149" s="961"/>
      <c r="U149" s="961"/>
      <c r="V149" s="961"/>
      <c r="W149" s="961"/>
      <c r="X149" s="961"/>
      <c r="Y149" s="961"/>
      <c r="Z149" s="961"/>
      <c r="AA149" s="961"/>
      <c r="AB149" s="962"/>
    </row>
    <row r="150" spans="1:28" ht="18" customHeight="1">
      <c r="A150" s="968"/>
      <c r="B150" s="929" t="s">
        <v>405</v>
      </c>
      <c r="C150" s="929"/>
      <c r="D150" s="929"/>
      <c r="E150" s="929"/>
      <c r="F150" s="961"/>
      <c r="G150" s="961"/>
      <c r="H150" s="1665" t="str">
        <f>項目一覧!$C$273</f>
        <v/>
      </c>
      <c r="I150" s="1665"/>
      <c r="J150" s="1665"/>
      <c r="K150" s="1665"/>
      <c r="L150" s="1665"/>
      <c r="M150" s="1665"/>
      <c r="N150" s="1665"/>
      <c r="O150" s="1665"/>
      <c r="P150" s="1665"/>
      <c r="Q150" s="1665"/>
      <c r="R150" s="1665"/>
      <c r="S150" s="1665"/>
      <c r="T150" s="1665"/>
      <c r="U150" s="1665"/>
      <c r="V150" s="1665"/>
      <c r="W150" s="1665"/>
      <c r="X150" s="1665"/>
      <c r="Y150" s="1665"/>
      <c r="Z150" s="1665"/>
      <c r="AA150" s="1665"/>
      <c r="AB150" s="1665"/>
    </row>
    <row r="151" spans="1:28" ht="18" customHeight="1">
      <c r="A151" s="968"/>
      <c r="B151" s="929" t="s">
        <v>404</v>
      </c>
      <c r="C151" s="929"/>
      <c r="D151" s="929"/>
      <c r="E151" s="929"/>
      <c r="F151" s="961"/>
      <c r="G151" s="961"/>
      <c r="H151" s="961" t="str">
        <f>項目一覧!$C$274</f>
        <v/>
      </c>
      <c r="I151" s="962"/>
      <c r="J151" s="961"/>
      <c r="K151" s="961"/>
      <c r="L151" s="961"/>
      <c r="M151" s="961"/>
      <c r="N151" s="961"/>
      <c r="O151" s="961"/>
      <c r="P151" s="961"/>
      <c r="Q151" s="961"/>
      <c r="R151" s="961"/>
      <c r="S151" s="961"/>
      <c r="T151" s="961"/>
      <c r="U151" s="961"/>
      <c r="V151" s="961"/>
      <c r="W151" s="961"/>
      <c r="X151" s="961"/>
      <c r="Y151" s="961"/>
      <c r="Z151" s="961"/>
      <c r="AA151" s="961"/>
      <c r="AB151" s="962"/>
    </row>
    <row r="152" spans="1:28" ht="18" customHeight="1">
      <c r="A152" s="968"/>
      <c r="B152" s="977" t="s">
        <v>523</v>
      </c>
      <c r="C152" s="929"/>
      <c r="D152" s="929"/>
      <c r="E152" s="929"/>
      <c r="F152" s="961"/>
      <c r="G152" s="961"/>
      <c r="H152" s="961"/>
      <c r="I152" s="1062" t="str">
        <f>項目一覧!$C$275</f>
        <v/>
      </c>
      <c r="J152" s="961"/>
      <c r="K152" s="961"/>
      <c r="L152" s="961"/>
      <c r="M152" s="961"/>
      <c r="N152" s="961"/>
      <c r="O152" s="961"/>
      <c r="P152" s="961"/>
      <c r="Q152" s="961"/>
      <c r="R152" s="961"/>
      <c r="S152" s="961"/>
      <c r="T152" s="961"/>
      <c r="U152" s="961"/>
      <c r="V152" s="961"/>
      <c r="W152" s="961"/>
      <c r="X152" s="961"/>
      <c r="Y152" s="961"/>
      <c r="Z152" s="961"/>
      <c r="AA152" s="961"/>
      <c r="AB152" s="962"/>
    </row>
    <row r="153" spans="1:28" ht="18" customHeight="1">
      <c r="A153" s="968"/>
      <c r="B153" s="929"/>
      <c r="C153" s="929"/>
      <c r="D153" s="929"/>
      <c r="E153" s="929"/>
      <c r="F153" s="961"/>
      <c r="G153" s="961"/>
      <c r="H153" s="961"/>
      <c r="I153" s="962"/>
      <c r="J153" s="961"/>
      <c r="K153" s="961"/>
      <c r="L153" s="961"/>
      <c r="M153" s="961"/>
      <c r="N153" s="961"/>
      <c r="O153" s="961"/>
      <c r="P153" s="961"/>
      <c r="Q153" s="961"/>
      <c r="R153" s="961"/>
      <c r="S153" s="961"/>
      <c r="T153" s="961"/>
      <c r="U153" s="961"/>
      <c r="V153" s="961"/>
      <c r="W153" s="961"/>
      <c r="X153" s="961"/>
      <c r="Y153" s="961"/>
      <c r="Z153" s="961"/>
      <c r="AA153" s="961"/>
      <c r="AB153" s="962"/>
    </row>
    <row r="154" spans="1:28" ht="18" customHeight="1">
      <c r="A154" s="968"/>
      <c r="B154" s="929" t="s">
        <v>409</v>
      </c>
      <c r="C154" s="929"/>
      <c r="D154" s="929"/>
      <c r="E154" s="929"/>
      <c r="F154" s="961"/>
      <c r="G154" s="961"/>
      <c r="H154" s="967" t="str">
        <f>IF(項目一覧!$C$276=0,"","("&amp;項目一覧!$C$276&amp;") 建築士  （"&amp;項目一覧!$C$277&amp;"）登録　第　 "&amp;項目一覧!$C$278&amp;"　号")</f>
        <v>() 建築士  （）登録　第　 　号</v>
      </c>
      <c r="I154" s="962"/>
      <c r="J154" s="961"/>
      <c r="K154" s="961"/>
      <c r="L154" s="961"/>
      <c r="M154" s="961"/>
      <c r="N154" s="961"/>
      <c r="O154" s="961"/>
      <c r="P154" s="961"/>
      <c r="Q154" s="961"/>
      <c r="R154" s="961"/>
      <c r="S154" s="961"/>
      <c r="T154" s="961"/>
      <c r="U154" s="961"/>
      <c r="V154" s="961"/>
      <c r="W154" s="961"/>
      <c r="X154" s="961"/>
      <c r="Y154" s="961"/>
      <c r="Z154" s="961"/>
      <c r="AA154" s="961"/>
      <c r="AB154" s="962"/>
    </row>
    <row r="155" spans="1:28" ht="18" customHeight="1">
      <c r="A155" s="968"/>
      <c r="B155" s="929" t="s">
        <v>408</v>
      </c>
      <c r="C155" s="929"/>
      <c r="D155" s="929"/>
      <c r="E155" s="929"/>
      <c r="F155" s="961"/>
      <c r="G155" s="961"/>
      <c r="H155" s="961" t="str">
        <f>項目一覧!$C$279</f>
        <v/>
      </c>
      <c r="I155" s="962"/>
      <c r="J155" s="961"/>
      <c r="K155" s="961"/>
      <c r="L155" s="961"/>
      <c r="M155" s="961"/>
      <c r="N155" s="961"/>
      <c r="O155" s="961"/>
      <c r="P155" s="961"/>
      <c r="Q155" s="961"/>
      <c r="R155" s="961"/>
      <c r="S155" s="961"/>
      <c r="T155" s="961"/>
      <c r="U155" s="961"/>
      <c r="V155" s="961"/>
      <c r="W155" s="961"/>
      <c r="X155" s="961"/>
      <c r="Y155" s="961"/>
      <c r="Z155" s="961"/>
      <c r="AA155" s="961"/>
      <c r="AB155" s="962"/>
    </row>
    <row r="156" spans="1:28" ht="18" customHeight="1">
      <c r="A156" s="968"/>
      <c r="B156" s="929" t="s">
        <v>407</v>
      </c>
      <c r="C156" s="929"/>
      <c r="D156" s="929"/>
      <c r="E156" s="929"/>
      <c r="F156" s="961"/>
      <c r="G156" s="961"/>
      <c r="H156" s="967" t="str">
        <f>IF(項目一覧!$C$280=0,"","("&amp;項目一覧!$C$280&amp;") 建築士事務所  （"&amp;項目一覧!$C$281&amp;"）知事登録　第　 "&amp;項目一覧!$C$282&amp;"　号")</f>
        <v>() 建築士事務所  （）知事登録　第　 　号</v>
      </c>
      <c r="I156" s="962"/>
      <c r="J156" s="961"/>
      <c r="K156" s="961"/>
      <c r="L156" s="961"/>
      <c r="M156" s="961"/>
      <c r="N156" s="961"/>
      <c r="O156" s="961"/>
      <c r="P156" s="961"/>
      <c r="Q156" s="961"/>
      <c r="R156" s="961"/>
      <c r="S156" s="961"/>
      <c r="T156" s="961"/>
      <c r="U156" s="961"/>
      <c r="V156" s="961"/>
      <c r="W156" s="961"/>
      <c r="X156" s="961"/>
      <c r="Y156" s="961"/>
      <c r="Z156" s="961"/>
      <c r="AA156" s="961"/>
      <c r="AB156" s="962"/>
    </row>
    <row r="157" spans="1:28" ht="18" customHeight="1">
      <c r="A157" s="968"/>
      <c r="B157" s="929"/>
      <c r="C157" s="929"/>
      <c r="D157" s="929"/>
      <c r="E157" s="929"/>
      <c r="F157" s="961"/>
      <c r="G157" s="961"/>
      <c r="H157" s="961" t="str">
        <f>項目一覧!$C$283</f>
        <v/>
      </c>
      <c r="I157" s="962"/>
      <c r="J157" s="961"/>
      <c r="K157" s="961"/>
      <c r="L157" s="961"/>
      <c r="M157" s="961"/>
      <c r="N157" s="961"/>
      <c r="O157" s="961"/>
      <c r="P157" s="961"/>
      <c r="Q157" s="961"/>
      <c r="R157" s="961"/>
      <c r="S157" s="961"/>
      <c r="T157" s="961"/>
      <c r="U157" s="961"/>
      <c r="V157" s="961"/>
      <c r="W157" s="961"/>
      <c r="X157" s="961"/>
      <c r="Y157" s="961"/>
      <c r="Z157" s="961"/>
      <c r="AA157" s="961"/>
      <c r="AB157" s="962"/>
    </row>
    <row r="158" spans="1:28" ht="18" customHeight="1">
      <c r="A158" s="968"/>
      <c r="B158" s="929" t="s">
        <v>406</v>
      </c>
      <c r="C158" s="929"/>
      <c r="D158" s="929"/>
      <c r="E158" s="929"/>
      <c r="F158" s="961"/>
      <c r="G158" s="961"/>
      <c r="H158" s="961" t="str">
        <f>項目一覧!$C$284</f>
        <v/>
      </c>
      <c r="I158" s="962"/>
      <c r="J158" s="961"/>
      <c r="K158" s="961"/>
      <c r="L158" s="961"/>
      <c r="M158" s="961"/>
      <c r="N158" s="961"/>
      <c r="O158" s="961"/>
      <c r="P158" s="961"/>
      <c r="Q158" s="961"/>
      <c r="R158" s="961"/>
      <c r="S158" s="961"/>
      <c r="T158" s="961"/>
      <c r="U158" s="961"/>
      <c r="V158" s="961"/>
      <c r="W158" s="961"/>
      <c r="X158" s="961"/>
      <c r="Y158" s="961"/>
      <c r="Z158" s="961"/>
      <c r="AA158" s="961"/>
      <c r="AB158" s="962"/>
    </row>
    <row r="159" spans="1:28" ht="18" customHeight="1">
      <c r="A159" s="968"/>
      <c r="B159" s="929" t="s">
        <v>405</v>
      </c>
      <c r="C159" s="929"/>
      <c r="D159" s="929"/>
      <c r="E159" s="929"/>
      <c r="F159" s="961"/>
      <c r="G159" s="961"/>
      <c r="H159" s="1665" t="str">
        <f>項目一覧!$C$285</f>
        <v/>
      </c>
      <c r="I159" s="1665"/>
      <c r="J159" s="1665"/>
      <c r="K159" s="1665"/>
      <c r="L159" s="1665"/>
      <c r="M159" s="1665"/>
      <c r="N159" s="1665"/>
      <c r="O159" s="1665"/>
      <c r="P159" s="1665"/>
      <c r="Q159" s="1665"/>
      <c r="R159" s="1665"/>
      <c r="S159" s="1665"/>
      <c r="T159" s="1665"/>
      <c r="U159" s="1665"/>
      <c r="V159" s="1665"/>
      <c r="W159" s="1665"/>
      <c r="X159" s="1665"/>
      <c r="Y159" s="1665"/>
      <c r="Z159" s="1665"/>
      <c r="AA159" s="1665"/>
      <c r="AB159" s="1665"/>
    </row>
    <row r="160" spans="1:28" ht="18" customHeight="1">
      <c r="A160" s="968"/>
      <c r="B160" s="929" t="s">
        <v>404</v>
      </c>
      <c r="C160" s="929"/>
      <c r="D160" s="929"/>
      <c r="E160" s="929"/>
      <c r="F160" s="961"/>
      <c r="G160" s="961"/>
      <c r="H160" s="961" t="str">
        <f>項目一覧!$C$286</f>
        <v/>
      </c>
      <c r="I160" s="962"/>
      <c r="J160" s="961"/>
      <c r="K160" s="961"/>
      <c r="L160" s="961"/>
      <c r="M160" s="961"/>
      <c r="N160" s="961"/>
      <c r="O160" s="961"/>
      <c r="P160" s="961"/>
      <c r="Q160" s="961"/>
      <c r="R160" s="961"/>
      <c r="S160" s="961"/>
      <c r="T160" s="961"/>
      <c r="U160" s="961"/>
      <c r="V160" s="961"/>
      <c r="W160" s="961"/>
      <c r="X160" s="961"/>
      <c r="Y160" s="961"/>
      <c r="Z160" s="961"/>
      <c r="AA160" s="961"/>
      <c r="AB160" s="962"/>
    </row>
    <row r="161" spans="1:28" ht="18" customHeight="1">
      <c r="A161" s="968"/>
      <c r="B161" s="977" t="s">
        <v>523</v>
      </c>
      <c r="C161" s="929"/>
      <c r="D161" s="929"/>
      <c r="E161" s="929"/>
      <c r="F161" s="961"/>
      <c r="G161" s="961"/>
      <c r="H161" s="961"/>
      <c r="I161" s="1062" t="str">
        <f>項目一覧!$C$287</f>
        <v/>
      </c>
      <c r="J161" s="961"/>
      <c r="K161" s="961"/>
      <c r="L161" s="961"/>
      <c r="M161" s="961"/>
      <c r="N161" s="961"/>
      <c r="O161" s="961"/>
      <c r="P161" s="961"/>
      <c r="Q161" s="961"/>
      <c r="R161" s="961"/>
      <c r="S161" s="961"/>
      <c r="T161" s="961"/>
      <c r="U161" s="961"/>
      <c r="V161" s="961"/>
      <c r="W161" s="961"/>
      <c r="X161" s="961"/>
      <c r="Y161" s="961"/>
      <c r="Z161" s="961"/>
      <c r="AA161" s="961"/>
      <c r="AB161" s="962"/>
    </row>
    <row r="162" spans="1:28" ht="18" customHeight="1">
      <c r="A162" s="974"/>
      <c r="B162" s="1097"/>
      <c r="C162" s="958"/>
      <c r="D162" s="958"/>
      <c r="E162" s="958"/>
      <c r="F162" s="964"/>
      <c r="G162" s="964"/>
      <c r="H162" s="964"/>
      <c r="I162" s="965"/>
      <c r="J162" s="964"/>
      <c r="K162" s="964"/>
      <c r="L162" s="964"/>
      <c r="M162" s="964"/>
      <c r="N162" s="964"/>
      <c r="O162" s="964"/>
      <c r="P162" s="964"/>
      <c r="Q162" s="964"/>
      <c r="R162" s="964"/>
      <c r="S162" s="964"/>
      <c r="T162" s="964"/>
      <c r="U162" s="964"/>
      <c r="V162" s="964"/>
      <c r="W162" s="964"/>
      <c r="X162" s="964"/>
      <c r="Y162" s="964"/>
      <c r="Z162" s="964"/>
      <c r="AA162" s="964"/>
      <c r="AB162" s="981"/>
    </row>
    <row r="163" spans="1:28" ht="18" customHeight="1">
      <c r="A163" s="959" t="s">
        <v>309</v>
      </c>
      <c r="B163" s="929" t="s">
        <v>402</v>
      </c>
      <c r="C163" s="929"/>
      <c r="D163" s="929"/>
      <c r="E163" s="929"/>
      <c r="F163" s="961"/>
      <c r="G163" s="961"/>
      <c r="H163" s="961"/>
      <c r="I163" s="961"/>
      <c r="J163" s="961"/>
      <c r="K163" s="961"/>
      <c r="L163" s="961"/>
      <c r="M163" s="961"/>
      <c r="N163" s="961"/>
      <c r="O163" s="961"/>
      <c r="P163" s="961"/>
      <c r="Q163" s="961"/>
      <c r="R163" s="961"/>
      <c r="S163" s="961"/>
      <c r="T163" s="961"/>
      <c r="U163" s="961"/>
      <c r="V163" s="961"/>
      <c r="W163" s="961"/>
      <c r="X163" s="961"/>
      <c r="Y163" s="961"/>
      <c r="Z163" s="961"/>
      <c r="AA163" s="961"/>
      <c r="AB163" s="962"/>
    </row>
    <row r="164" spans="1:28" ht="18" customHeight="1">
      <c r="A164" s="968"/>
      <c r="B164" s="929" t="s">
        <v>401</v>
      </c>
      <c r="C164" s="929"/>
      <c r="D164" s="929"/>
      <c r="E164" s="929"/>
      <c r="F164" s="961"/>
      <c r="G164" s="961"/>
      <c r="H164" s="961" t="str">
        <f>項目一覧!$C$55</f>
        <v/>
      </c>
      <c r="I164" s="962"/>
      <c r="J164" s="961"/>
      <c r="K164" s="961"/>
      <c r="L164" s="961"/>
      <c r="M164" s="961"/>
      <c r="N164" s="961"/>
      <c r="O164" s="961"/>
      <c r="P164" s="961"/>
      <c r="Q164" s="961"/>
      <c r="R164" s="961"/>
      <c r="S164" s="961"/>
      <c r="T164" s="961"/>
      <c r="U164" s="961"/>
      <c r="V164" s="961"/>
      <c r="W164" s="961"/>
      <c r="X164" s="961"/>
      <c r="Y164" s="961"/>
      <c r="Z164" s="961"/>
      <c r="AA164" s="961"/>
      <c r="AB164" s="962"/>
    </row>
    <row r="165" spans="1:28" ht="18" customHeight="1">
      <c r="A165" s="968"/>
      <c r="B165" s="929" t="s">
        <v>400</v>
      </c>
      <c r="C165" s="929"/>
      <c r="D165" s="929"/>
      <c r="E165" s="929"/>
      <c r="F165" s="961"/>
      <c r="G165" s="961"/>
      <c r="H165" s="969" t="str">
        <f>IF(項目一覧!$C$56=0,"","建設業の許可   ("&amp;項目一覧!$C$56&amp;")  第  （"&amp;項目一覧!$C$57&amp;"）　　 "&amp;項目一覧!C58&amp;"　号")</f>
        <v>建設業の許可   ()  第  （）　　 　号</v>
      </c>
      <c r="I165" s="962"/>
      <c r="J165" s="961"/>
      <c r="K165" s="961"/>
      <c r="L165" s="961"/>
      <c r="M165" s="961"/>
      <c r="N165" s="961"/>
      <c r="O165" s="961"/>
      <c r="P165" s="961"/>
      <c r="Q165" s="961"/>
      <c r="R165" s="961"/>
      <c r="S165" s="961"/>
      <c r="T165" s="961"/>
      <c r="U165" s="961"/>
      <c r="V165" s="961"/>
      <c r="W165" s="961"/>
      <c r="X165" s="961"/>
      <c r="Y165" s="961"/>
      <c r="Z165" s="961"/>
      <c r="AA165" s="961"/>
      <c r="AB165" s="962"/>
    </row>
    <row r="166" spans="1:28" ht="18" customHeight="1">
      <c r="A166" s="968"/>
      <c r="B166" s="929"/>
      <c r="C166" s="929"/>
      <c r="D166" s="929"/>
      <c r="E166" s="929"/>
      <c r="F166" s="961"/>
      <c r="G166" s="961"/>
      <c r="H166" s="961" t="str">
        <f>項目一覧!$C$59</f>
        <v/>
      </c>
      <c r="I166" s="962"/>
      <c r="J166" s="961"/>
      <c r="K166" s="961"/>
      <c r="L166" s="961"/>
      <c r="M166" s="961"/>
      <c r="N166" s="961"/>
      <c r="O166" s="961"/>
      <c r="P166" s="961"/>
      <c r="Q166" s="961"/>
      <c r="R166" s="961"/>
      <c r="S166" s="961"/>
      <c r="T166" s="961"/>
      <c r="U166" s="961"/>
      <c r="V166" s="961"/>
      <c r="W166" s="961"/>
      <c r="X166" s="961"/>
      <c r="Y166" s="961"/>
      <c r="Z166" s="961"/>
      <c r="AA166" s="961"/>
      <c r="AB166" s="962"/>
    </row>
    <row r="167" spans="1:28" ht="18" customHeight="1">
      <c r="A167" s="968"/>
      <c r="B167" s="929" t="s">
        <v>399</v>
      </c>
      <c r="C167" s="929"/>
      <c r="D167" s="929"/>
      <c r="E167" s="929"/>
      <c r="F167" s="961"/>
      <c r="G167" s="961"/>
      <c r="H167" s="961" t="str">
        <f>項目一覧!$C$60</f>
        <v/>
      </c>
      <c r="I167" s="962"/>
      <c r="J167" s="961"/>
      <c r="K167" s="961"/>
      <c r="L167" s="961"/>
      <c r="M167" s="961"/>
      <c r="N167" s="961"/>
      <c r="O167" s="961"/>
      <c r="P167" s="961"/>
      <c r="Q167" s="961"/>
      <c r="R167" s="961"/>
      <c r="S167" s="961"/>
      <c r="T167" s="961"/>
      <c r="U167" s="961"/>
      <c r="V167" s="961"/>
      <c r="W167" s="961"/>
      <c r="X167" s="961"/>
      <c r="Y167" s="961"/>
      <c r="Z167" s="961"/>
      <c r="AA167" s="961"/>
      <c r="AB167" s="962"/>
    </row>
    <row r="168" spans="1:28" ht="18" customHeight="1">
      <c r="A168" s="968"/>
      <c r="B168" s="929" t="s">
        <v>398</v>
      </c>
      <c r="C168" s="929"/>
      <c r="D168" s="929"/>
      <c r="E168" s="929"/>
      <c r="F168" s="961"/>
      <c r="G168" s="961"/>
      <c r="H168" s="1665" t="str">
        <f>項目一覧!$C$61</f>
        <v/>
      </c>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row>
    <row r="169" spans="1:28" ht="18" customHeight="1">
      <c r="A169" s="929"/>
      <c r="B169" s="929" t="s">
        <v>397</v>
      </c>
      <c r="C169" s="929"/>
      <c r="D169" s="929"/>
      <c r="E169" s="929"/>
      <c r="F169" s="961"/>
      <c r="G169" s="961"/>
      <c r="H169" s="961" t="str">
        <f>項目一覧!$C$62</f>
        <v/>
      </c>
      <c r="I169" s="962"/>
      <c r="J169" s="961"/>
      <c r="K169" s="961"/>
      <c r="L169" s="961"/>
      <c r="M169" s="961"/>
      <c r="N169" s="961"/>
      <c r="O169" s="961"/>
      <c r="P169" s="961"/>
      <c r="Q169" s="961"/>
      <c r="R169" s="961"/>
      <c r="S169" s="961"/>
      <c r="T169" s="961"/>
      <c r="U169" s="961"/>
      <c r="V169" s="961"/>
      <c r="W169" s="961"/>
      <c r="X169" s="961"/>
      <c r="Y169" s="961"/>
      <c r="Z169" s="961"/>
      <c r="AA169" s="961"/>
      <c r="AB169" s="962"/>
    </row>
    <row r="170" spans="1:28" ht="9.9499999999999993" customHeight="1">
      <c r="A170" s="929"/>
      <c r="B170" s="929"/>
      <c r="C170" s="929"/>
      <c r="D170" s="929"/>
      <c r="E170" s="929"/>
      <c r="F170" s="961"/>
      <c r="G170" s="961"/>
      <c r="H170" s="961"/>
      <c r="I170" s="962"/>
      <c r="J170" s="961"/>
      <c r="K170" s="961"/>
      <c r="L170" s="961"/>
      <c r="M170" s="961"/>
      <c r="N170" s="961"/>
      <c r="O170" s="961"/>
      <c r="P170" s="961"/>
      <c r="Q170" s="961"/>
      <c r="R170" s="961"/>
      <c r="S170" s="961"/>
      <c r="T170" s="961"/>
      <c r="U170" s="961"/>
      <c r="V170" s="961"/>
      <c r="W170" s="961"/>
      <c r="X170" s="961"/>
      <c r="Y170" s="961"/>
      <c r="Z170" s="961"/>
      <c r="AA170" s="961"/>
      <c r="AB170" s="961"/>
    </row>
    <row r="171" spans="1:28" ht="17.100000000000001" customHeight="1">
      <c r="A171" s="929"/>
      <c r="B171" s="929" t="s">
        <v>3138</v>
      </c>
      <c r="C171" s="929"/>
      <c r="D171" s="929"/>
      <c r="E171" s="929"/>
      <c r="F171" s="961"/>
      <c r="G171" s="961"/>
      <c r="H171" s="961"/>
      <c r="I171" s="962"/>
      <c r="J171" s="961"/>
      <c r="K171" s="961"/>
      <c r="L171" s="961"/>
      <c r="M171" s="961"/>
      <c r="N171" s="961"/>
      <c r="O171" s="961"/>
      <c r="P171" s="961"/>
      <c r="Q171" s="961"/>
      <c r="R171" s="961"/>
      <c r="S171" s="961"/>
      <c r="T171" s="961"/>
      <c r="U171" s="961"/>
      <c r="V171" s="961"/>
      <c r="W171" s="961"/>
      <c r="X171" s="961"/>
      <c r="Y171" s="961"/>
      <c r="Z171" s="961"/>
      <c r="AA171" s="961"/>
      <c r="AB171" s="961"/>
    </row>
    <row r="172" spans="1:28" ht="17.100000000000001" customHeight="1">
      <c r="A172" s="968"/>
      <c r="B172" s="929" t="s">
        <v>401</v>
      </c>
      <c r="C172" s="929"/>
      <c r="D172" s="929"/>
      <c r="E172" s="929"/>
      <c r="F172" s="961"/>
      <c r="G172" s="961"/>
      <c r="H172" s="961" t="str">
        <f>項目一覧!C360</f>
        <v/>
      </c>
      <c r="I172" s="962"/>
      <c r="J172" s="961"/>
      <c r="K172" s="961"/>
      <c r="L172" s="961"/>
      <c r="M172" s="961"/>
      <c r="N172" s="961"/>
      <c r="O172" s="961"/>
      <c r="P172" s="961"/>
      <c r="Q172" s="961"/>
      <c r="R172" s="961"/>
      <c r="S172" s="961"/>
      <c r="T172" s="961"/>
      <c r="U172" s="961"/>
      <c r="V172" s="961"/>
      <c r="W172" s="961"/>
      <c r="X172" s="961"/>
      <c r="Y172" s="961"/>
      <c r="Z172" s="961"/>
      <c r="AA172" s="961"/>
      <c r="AB172" s="962"/>
    </row>
    <row r="173" spans="1:28" ht="17.100000000000001" customHeight="1">
      <c r="A173" s="968"/>
      <c r="B173" s="929" t="s">
        <v>400</v>
      </c>
      <c r="C173" s="929"/>
      <c r="D173" s="929"/>
      <c r="E173" s="929"/>
      <c r="F173" s="961"/>
      <c r="G173" s="961"/>
      <c r="H173" s="969" t="str">
        <f>IF(項目一覧!C360=0,"","建設業の許可   ("&amp;項目一覧!C361&amp;")  第  （"&amp;項目一覧!C362&amp;"）　　 "&amp;項目一覧!C363&amp;"　号")</f>
        <v>建設業の許可   ()  第  （）　　 　号</v>
      </c>
      <c r="I173" s="962"/>
      <c r="J173" s="961"/>
      <c r="K173" s="961"/>
      <c r="L173" s="961"/>
      <c r="M173" s="961"/>
      <c r="N173" s="961"/>
      <c r="O173" s="961"/>
      <c r="P173" s="961"/>
      <c r="Q173" s="961"/>
      <c r="R173" s="961"/>
      <c r="S173" s="961"/>
      <c r="T173" s="961"/>
      <c r="U173" s="961"/>
      <c r="V173" s="961"/>
      <c r="W173" s="961"/>
      <c r="X173" s="961"/>
      <c r="Y173" s="961"/>
      <c r="Z173" s="961"/>
      <c r="AA173" s="961"/>
      <c r="AB173" s="962"/>
    </row>
    <row r="174" spans="1:28" ht="17.100000000000001" customHeight="1">
      <c r="A174" s="968"/>
      <c r="B174" s="929"/>
      <c r="C174" s="929"/>
      <c r="D174" s="929"/>
      <c r="E174" s="929"/>
      <c r="F174" s="961"/>
      <c r="G174" s="961"/>
      <c r="H174" s="961" t="str">
        <f>項目一覧!C364</f>
        <v/>
      </c>
      <c r="I174" s="962"/>
      <c r="J174" s="961"/>
      <c r="K174" s="961"/>
      <c r="L174" s="961"/>
      <c r="M174" s="961"/>
      <c r="N174" s="961"/>
      <c r="O174" s="961"/>
      <c r="P174" s="961"/>
      <c r="Q174" s="961"/>
      <c r="R174" s="961"/>
      <c r="S174" s="961"/>
      <c r="T174" s="961"/>
      <c r="U174" s="961"/>
      <c r="V174" s="961"/>
      <c r="W174" s="961"/>
      <c r="X174" s="961"/>
      <c r="Y174" s="961"/>
      <c r="Z174" s="961"/>
      <c r="AA174" s="961"/>
      <c r="AB174" s="962"/>
    </row>
    <row r="175" spans="1:28" ht="17.100000000000001" customHeight="1">
      <c r="A175" s="968"/>
      <c r="B175" s="929" t="s">
        <v>399</v>
      </c>
      <c r="C175" s="929"/>
      <c r="D175" s="929"/>
      <c r="E175" s="929"/>
      <c r="F175" s="961"/>
      <c r="G175" s="961"/>
      <c r="H175" s="961" t="str">
        <f>項目一覧!$C$365</f>
        <v/>
      </c>
      <c r="I175" s="962"/>
      <c r="J175" s="961"/>
      <c r="K175" s="961"/>
      <c r="L175" s="961"/>
      <c r="M175" s="961"/>
      <c r="N175" s="961"/>
      <c r="O175" s="961"/>
      <c r="P175" s="961"/>
      <c r="Q175" s="961"/>
      <c r="R175" s="961"/>
      <c r="S175" s="961"/>
      <c r="T175" s="961"/>
      <c r="U175" s="961"/>
      <c r="V175" s="961"/>
      <c r="W175" s="961"/>
      <c r="X175" s="961"/>
      <c r="Y175" s="961"/>
      <c r="Z175" s="961"/>
      <c r="AA175" s="961"/>
      <c r="AB175" s="962"/>
    </row>
    <row r="176" spans="1:28" ht="17.100000000000001" customHeight="1">
      <c r="A176" s="968"/>
      <c r="B176" s="929" t="s">
        <v>398</v>
      </c>
      <c r="C176" s="929"/>
      <c r="D176" s="929"/>
      <c r="E176" s="929"/>
      <c r="F176" s="961"/>
      <c r="G176" s="961"/>
      <c r="H176" s="1665" t="str">
        <f>項目一覧!$C$366</f>
        <v/>
      </c>
      <c r="I176" s="1665"/>
      <c r="J176" s="1665"/>
      <c r="K176" s="1665"/>
      <c r="L176" s="1665"/>
      <c r="M176" s="1665"/>
      <c r="N176" s="1665"/>
      <c r="O176" s="1665"/>
      <c r="P176" s="1665"/>
      <c r="Q176" s="1665"/>
      <c r="R176" s="1665"/>
      <c r="S176" s="1665"/>
      <c r="T176" s="1665"/>
      <c r="U176" s="1665"/>
      <c r="V176" s="1665"/>
      <c r="W176" s="1665"/>
      <c r="X176" s="1665"/>
      <c r="Y176" s="1665"/>
      <c r="Z176" s="1665"/>
      <c r="AA176" s="1665"/>
      <c r="AB176" s="1665"/>
    </row>
    <row r="177" spans="1:28" ht="17.100000000000001" customHeight="1">
      <c r="A177" s="979"/>
      <c r="B177" s="979" t="s">
        <v>397</v>
      </c>
      <c r="C177" s="979"/>
      <c r="D177" s="979"/>
      <c r="E177" s="979"/>
      <c r="F177" s="980"/>
      <c r="G177" s="980"/>
      <c r="H177" s="961" t="str">
        <f>項目一覧!$C$367</f>
        <v/>
      </c>
      <c r="I177" s="962"/>
      <c r="J177" s="961"/>
      <c r="K177" s="961"/>
      <c r="L177" s="961"/>
      <c r="M177" s="961"/>
      <c r="N177" s="961"/>
      <c r="O177" s="961"/>
      <c r="P177" s="961"/>
      <c r="Q177" s="961"/>
      <c r="R177" s="961"/>
      <c r="S177" s="961"/>
      <c r="T177" s="961"/>
      <c r="U177" s="961"/>
      <c r="V177" s="961"/>
      <c r="W177" s="961"/>
      <c r="X177" s="961"/>
      <c r="Y177" s="961"/>
      <c r="Z177" s="961"/>
      <c r="AA177" s="961"/>
      <c r="AB177" s="962"/>
    </row>
    <row r="178" spans="1:28" ht="18" customHeight="1">
      <c r="A178" s="982" t="s">
        <v>309</v>
      </c>
      <c r="B178" s="960" t="s">
        <v>396</v>
      </c>
      <c r="C178" s="937"/>
      <c r="D178" s="937"/>
      <c r="E178" s="937"/>
      <c r="F178" s="1708" t="str">
        <f>項目一覧!$C$66</f>
        <v/>
      </c>
      <c r="G178" s="1708"/>
      <c r="H178" s="1708"/>
      <c r="I178" s="1708"/>
      <c r="J178" s="1708"/>
      <c r="K178" s="1708"/>
      <c r="L178" s="1708"/>
      <c r="M178" s="1708"/>
      <c r="N178" s="1708"/>
      <c r="O178" s="1708"/>
      <c r="P178" s="1708"/>
      <c r="Q178" s="1708"/>
      <c r="R178" s="1708"/>
      <c r="S178" s="1708"/>
      <c r="T178" s="1708"/>
      <c r="U178" s="1708"/>
      <c r="V178" s="1708"/>
      <c r="W178" s="1708"/>
      <c r="X178" s="1708"/>
      <c r="Y178" s="1708"/>
      <c r="Z178" s="1708"/>
      <c r="AA178" s="1708"/>
      <c r="AB178" s="962"/>
    </row>
    <row r="179" spans="1:28" ht="18" customHeight="1">
      <c r="A179" s="1098"/>
      <c r="B179" s="955"/>
      <c r="C179" s="955"/>
      <c r="D179" s="955"/>
      <c r="E179" s="955"/>
      <c r="F179" s="1710"/>
      <c r="G179" s="1710"/>
      <c r="H179" s="1710"/>
      <c r="I179" s="1710"/>
      <c r="J179" s="1710"/>
      <c r="K179" s="1710"/>
      <c r="L179" s="1710"/>
      <c r="M179" s="1710"/>
      <c r="N179" s="1710"/>
      <c r="O179" s="1710"/>
      <c r="P179" s="1710"/>
      <c r="Q179" s="1710"/>
      <c r="R179" s="1710"/>
      <c r="S179" s="1710"/>
      <c r="T179" s="1710"/>
      <c r="U179" s="1710"/>
      <c r="V179" s="1710"/>
      <c r="W179" s="1710"/>
      <c r="X179" s="1710"/>
      <c r="Y179" s="1710"/>
      <c r="Z179" s="1710"/>
      <c r="AA179" s="1710"/>
      <c r="AB179" s="981"/>
    </row>
    <row r="180" spans="1:28" ht="18" customHeight="1">
      <c r="A180" s="1099"/>
      <c r="B180" s="926"/>
      <c r="C180" s="926"/>
      <c r="D180" s="926"/>
      <c r="E180" s="926"/>
      <c r="F180" s="971"/>
      <c r="G180" s="971"/>
      <c r="H180" s="971"/>
      <c r="I180" s="971"/>
      <c r="J180" s="971"/>
      <c r="K180" s="971"/>
      <c r="L180" s="971"/>
      <c r="M180" s="971"/>
      <c r="N180" s="971"/>
      <c r="O180" s="971"/>
      <c r="P180" s="971"/>
      <c r="Q180" s="971"/>
      <c r="R180" s="971"/>
      <c r="S180" s="971"/>
      <c r="T180" s="971"/>
      <c r="U180" s="971"/>
      <c r="V180" s="971"/>
      <c r="W180" s="971"/>
      <c r="X180" s="971"/>
      <c r="Y180" s="971"/>
      <c r="Z180" s="971"/>
      <c r="AA180" s="971"/>
    </row>
    <row r="181" spans="1:28" ht="18" customHeight="1">
      <c r="A181" s="1656" t="s">
        <v>522</v>
      </c>
      <c r="B181" s="1656"/>
      <c r="C181" s="1656"/>
      <c r="D181" s="1656"/>
      <c r="E181" s="1656"/>
      <c r="F181" s="1656"/>
      <c r="G181" s="1656"/>
      <c r="H181" s="1656"/>
      <c r="I181" s="1656"/>
      <c r="J181" s="1656"/>
      <c r="K181" s="1656"/>
      <c r="L181" s="1656"/>
      <c r="M181" s="1656"/>
      <c r="N181" s="1656"/>
      <c r="O181" s="1656"/>
      <c r="P181" s="1656"/>
      <c r="Q181" s="1656"/>
      <c r="R181" s="1656"/>
      <c r="S181" s="1656"/>
      <c r="T181" s="1656"/>
      <c r="U181" s="1656"/>
      <c r="V181" s="1656"/>
      <c r="W181" s="1656"/>
      <c r="X181" s="1656"/>
      <c r="Y181" s="1656"/>
      <c r="Z181" s="1656"/>
      <c r="AA181" s="1656"/>
    </row>
    <row r="182" spans="1:28" ht="18" customHeight="1">
      <c r="A182" s="958"/>
      <c r="B182" s="958" t="s">
        <v>193</v>
      </c>
      <c r="C182" s="958"/>
      <c r="D182" s="958"/>
      <c r="E182" s="958"/>
      <c r="F182" s="958"/>
      <c r="G182" s="958"/>
      <c r="H182" s="958"/>
      <c r="I182" s="958"/>
      <c r="J182" s="958"/>
      <c r="K182" s="958"/>
      <c r="L182" s="958"/>
      <c r="M182" s="958"/>
      <c r="N182" s="958"/>
      <c r="O182" s="958"/>
      <c r="P182" s="958"/>
      <c r="Q182" s="958"/>
      <c r="R182" s="958"/>
      <c r="S182" s="958"/>
      <c r="T182" s="958"/>
      <c r="U182" s="958"/>
      <c r="V182" s="958"/>
      <c r="W182" s="958"/>
      <c r="X182" s="958"/>
      <c r="Y182" s="958"/>
      <c r="Z182" s="958"/>
      <c r="AA182" s="958"/>
    </row>
    <row r="183" spans="1:28" ht="45" customHeight="1">
      <c r="A183" s="1100" t="s">
        <v>309</v>
      </c>
      <c r="B183" s="1101" t="s">
        <v>394</v>
      </c>
      <c r="C183" s="996"/>
      <c r="D183" s="996"/>
      <c r="E183" s="996"/>
      <c r="F183" s="996"/>
      <c r="G183" s="1751" t="str">
        <f>IF(項目一覧!$C$69=0,"",IF(項目一覧!$C$71=0,項目一覧!$C$69&amp;項目一覧!$C$70,項目一覧!$C$69&amp;項目一覧!$C$70&amp;項目一覧!$C$71))</f>
        <v/>
      </c>
      <c r="H183" s="1751"/>
      <c r="I183" s="1751"/>
      <c r="J183" s="1751"/>
      <c r="K183" s="1751"/>
      <c r="L183" s="1751"/>
      <c r="M183" s="1751"/>
      <c r="N183" s="1751"/>
      <c r="O183" s="1751"/>
      <c r="P183" s="1751"/>
      <c r="Q183" s="1751"/>
      <c r="R183" s="1751"/>
      <c r="S183" s="1751"/>
      <c r="T183" s="1751"/>
      <c r="U183" s="1751"/>
      <c r="V183" s="1751"/>
      <c r="W183" s="1751"/>
      <c r="X183" s="1751"/>
      <c r="Y183" s="1751"/>
      <c r="Z183" s="1751"/>
      <c r="AA183" s="1751"/>
    </row>
    <row r="184" spans="1:28" ht="45" customHeight="1">
      <c r="A184" s="1100" t="s">
        <v>309</v>
      </c>
      <c r="B184" s="1101" t="s">
        <v>393</v>
      </c>
      <c r="C184" s="996"/>
      <c r="D184" s="996"/>
      <c r="E184" s="996"/>
      <c r="F184" s="996"/>
      <c r="G184" s="1751" t="str">
        <f>IF(項目一覧!$C$72=0,"",IF(項目一覧!$C$74=0,項目一覧!$C$72&amp;項目一覧!$C$73,項目一覧!$C$72&amp;項目一覧!$C$73&amp;項目一覧!$C$74))</f>
        <v/>
      </c>
      <c r="H184" s="1751"/>
      <c r="I184" s="1751"/>
      <c r="J184" s="1751"/>
      <c r="K184" s="1751"/>
      <c r="L184" s="1751"/>
      <c r="M184" s="1751"/>
      <c r="N184" s="1751"/>
      <c r="O184" s="1751"/>
      <c r="P184" s="1751"/>
      <c r="Q184" s="1751"/>
      <c r="R184" s="1751"/>
      <c r="S184" s="1751"/>
      <c r="T184" s="1751"/>
      <c r="U184" s="1751"/>
      <c r="V184" s="1751"/>
      <c r="W184" s="1751"/>
      <c r="X184" s="1751"/>
      <c r="Y184" s="1751"/>
      <c r="Z184" s="1751"/>
      <c r="AA184" s="1751"/>
    </row>
    <row r="185" spans="1:28" ht="18" customHeight="1">
      <c r="A185" s="982" t="s">
        <v>309</v>
      </c>
      <c r="B185" s="960" t="s">
        <v>392</v>
      </c>
      <c r="C185" s="960"/>
      <c r="D185" s="960"/>
      <c r="E185" s="960"/>
      <c r="F185" s="960"/>
      <c r="G185" s="960"/>
      <c r="H185" s="960"/>
      <c r="I185" s="960"/>
      <c r="J185" s="960"/>
      <c r="K185" s="960"/>
      <c r="L185" s="960"/>
      <c r="M185" s="960"/>
      <c r="N185" s="960"/>
      <c r="O185" s="960"/>
      <c r="P185" s="960"/>
      <c r="Q185" s="960"/>
      <c r="R185" s="960"/>
      <c r="S185" s="960"/>
      <c r="T185" s="960"/>
      <c r="U185" s="960"/>
      <c r="V185" s="960"/>
      <c r="W185" s="960"/>
      <c r="X185" s="960"/>
      <c r="Y185" s="960"/>
      <c r="Z185" s="960"/>
      <c r="AA185" s="960"/>
    </row>
    <row r="186" spans="1:28" ht="18" customHeight="1">
      <c r="A186" s="959"/>
      <c r="B186" s="929"/>
      <c r="C186" s="929"/>
      <c r="D186" s="959" t="str">
        <f>IF(項目一覧!$D$75=TRUE,"■","□")</f>
        <v>□</v>
      </c>
      <c r="E186" s="929" t="s">
        <v>189</v>
      </c>
      <c r="F186" s="926"/>
      <c r="G186" s="929"/>
      <c r="H186" s="929"/>
      <c r="I186" s="929"/>
      <c r="J186" s="929"/>
      <c r="K186" s="929" t="str">
        <f>IF(項目一覧!$D$76=TRUE,"（■","（□")&amp;"市街化区域"</f>
        <v>（□市街化区域</v>
      </c>
      <c r="L186" s="929"/>
      <c r="M186" s="929"/>
      <c r="N186" s="929"/>
      <c r="O186" s="929"/>
      <c r="P186" s="929" t="str">
        <f>IF(項目一覧!$E$76=TRUE,"■","□")&amp;"市街化調整区域"</f>
        <v>□市街化調整区域</v>
      </c>
      <c r="Q186" s="929"/>
      <c r="R186" s="929"/>
      <c r="S186" s="929"/>
      <c r="T186" s="929"/>
      <c r="V186" s="929" t="str">
        <f>IF(項目一覧!$F$76=TRUE,"■","□")&amp;"区域区分非設定）"</f>
        <v>□区域区分非設定）</v>
      </c>
      <c r="W186" s="929"/>
      <c r="X186" s="929"/>
      <c r="Y186" s="929"/>
      <c r="Z186" s="959"/>
      <c r="AA186" s="929"/>
    </row>
    <row r="187" spans="1:28" ht="18" customHeight="1">
      <c r="A187" s="959"/>
      <c r="B187" s="929"/>
      <c r="C187" s="929"/>
      <c r="D187" s="959" t="str">
        <f>IF(項目一覧!$E$75=TRUE,"■","□")</f>
        <v>□</v>
      </c>
      <c r="E187" s="929" t="s">
        <v>391</v>
      </c>
      <c r="F187" s="926"/>
      <c r="G187" s="929"/>
      <c r="H187" s="958"/>
      <c r="I187" s="958"/>
      <c r="J187" s="958"/>
      <c r="K187" s="963" t="str">
        <f>IF(項目一覧!$F$75=TRUE,"■","□")</f>
        <v>□</v>
      </c>
      <c r="L187" s="958" t="s">
        <v>390</v>
      </c>
      <c r="O187" s="958"/>
      <c r="P187" s="958"/>
      <c r="Q187" s="958"/>
      <c r="R187" s="958"/>
      <c r="S187" s="958"/>
      <c r="T187" s="958"/>
      <c r="U187" s="958"/>
      <c r="V187" s="958"/>
      <c r="W187" s="958"/>
      <c r="X187" s="958"/>
      <c r="Y187" s="958"/>
      <c r="Z187" s="959"/>
      <c r="AA187" s="929"/>
    </row>
    <row r="188" spans="1:28" ht="18" customHeight="1">
      <c r="A188" s="995" t="s">
        <v>309</v>
      </c>
      <c r="B188" s="996" t="s">
        <v>389</v>
      </c>
      <c r="C188" s="996"/>
      <c r="D188" s="996"/>
      <c r="E188" s="996"/>
      <c r="F188" s="996"/>
      <c r="G188" s="996"/>
      <c r="H188" s="996"/>
      <c r="I188" s="995" t="str">
        <f>IF(項目一覧!$D$78=TRUE,"■","□")</f>
        <v>□</v>
      </c>
      <c r="J188" s="996" t="s">
        <v>181</v>
      </c>
      <c r="K188" s="996"/>
      <c r="L188" s="996"/>
      <c r="M188" s="996"/>
      <c r="N188" s="996"/>
      <c r="O188" s="995" t="str">
        <f>IF(項目一覧!$E$78=TRUE,"■","□")</f>
        <v>□</v>
      </c>
      <c r="P188" s="996" t="s">
        <v>180</v>
      </c>
      <c r="Q188" s="996"/>
      <c r="R188" s="996"/>
      <c r="S188" s="996"/>
      <c r="T188" s="996"/>
      <c r="U188" s="995" t="str">
        <f>IF(項目一覧!$F$78=TRUE,"■","□")</f>
        <v>□</v>
      </c>
      <c r="V188" s="996" t="s">
        <v>388</v>
      </c>
      <c r="W188" s="996"/>
      <c r="X188" s="958"/>
      <c r="Y188" s="958"/>
      <c r="Z188" s="996"/>
      <c r="AA188" s="996"/>
    </row>
    <row r="189" spans="1:28" ht="18" customHeight="1">
      <c r="A189" s="982" t="s">
        <v>309</v>
      </c>
      <c r="B189" s="960" t="s">
        <v>387</v>
      </c>
      <c r="C189" s="960"/>
      <c r="D189" s="960"/>
      <c r="E189" s="960"/>
      <c r="F189" s="960"/>
      <c r="G189" s="960"/>
      <c r="H189" s="960"/>
      <c r="I189" s="960"/>
      <c r="J189" s="960"/>
      <c r="K189" s="960"/>
      <c r="L189" s="960"/>
      <c r="M189" s="968"/>
      <c r="N189" s="960"/>
      <c r="O189" s="960"/>
      <c r="P189" s="960"/>
      <c r="Q189" s="960"/>
      <c r="R189" s="960"/>
      <c r="S189" s="960"/>
      <c r="T189" s="960"/>
      <c r="U189" s="960"/>
      <c r="V189" s="960"/>
      <c r="W189" s="960"/>
      <c r="X189" s="960"/>
      <c r="Y189" s="960"/>
      <c r="Z189" s="960"/>
      <c r="AA189" s="960"/>
    </row>
    <row r="190" spans="1:28" ht="20.100000000000001" customHeight="1">
      <c r="A190" s="959"/>
      <c r="B190" s="929"/>
      <c r="C190" s="1754" t="str">
        <f>IF(項目一覧!$C$80=0,"",項目一覧!$C$80&amp;"　 ")&amp;IF(項目一覧!$C$81=0,"",項目一覧!$C$81&amp;"　 ")&amp;IF(項目一覧!$C$82=0,"",項目一覧!$C$82&amp;"　 ")&amp;IF(項目一覧!$C$83=0,"",項目一覧!$C$83&amp;"　 ")&amp;IF(項目一覧!$C$84=0,"",項目一覧!$C$84&amp;"　 ")&amp;IF(項目一覧!$C$85=0,"",項目一覧!$C$85)</f>
        <v xml:space="preserve">　 　 　 　 　 </v>
      </c>
      <c r="D190" s="1754"/>
      <c r="E190" s="1754"/>
      <c r="F190" s="1754"/>
      <c r="G190" s="1754"/>
      <c r="H190" s="1754"/>
      <c r="I190" s="1754"/>
      <c r="J190" s="1754"/>
      <c r="K190" s="1754"/>
      <c r="L190" s="1754"/>
      <c r="M190" s="1754"/>
      <c r="N190" s="1754"/>
      <c r="O190" s="1754"/>
      <c r="P190" s="1754"/>
      <c r="Q190" s="1754"/>
      <c r="R190" s="1754"/>
      <c r="S190" s="1754"/>
      <c r="T190" s="1754"/>
      <c r="U190" s="1754"/>
      <c r="V190" s="1754"/>
      <c r="W190" s="1754"/>
      <c r="X190" s="1754"/>
      <c r="Y190" s="1754"/>
      <c r="Z190" s="1754"/>
      <c r="AA190" s="1754"/>
    </row>
    <row r="191" spans="1:28" ht="20.100000000000001" customHeight="1">
      <c r="A191" s="959"/>
      <c r="B191" s="929"/>
      <c r="C191" s="1755"/>
      <c r="D191" s="1755"/>
      <c r="E191" s="1755"/>
      <c r="F191" s="1755"/>
      <c r="G191" s="1755"/>
      <c r="H191" s="1755"/>
      <c r="I191" s="1755"/>
      <c r="J191" s="1755"/>
      <c r="K191" s="1755"/>
      <c r="L191" s="1755"/>
      <c r="M191" s="1755"/>
      <c r="N191" s="1755"/>
      <c r="O191" s="1755"/>
      <c r="P191" s="1755"/>
      <c r="Q191" s="1755"/>
      <c r="R191" s="1755"/>
      <c r="S191" s="1755"/>
      <c r="T191" s="1755"/>
      <c r="U191" s="1755"/>
      <c r="V191" s="1755"/>
      <c r="W191" s="1755"/>
      <c r="X191" s="1755"/>
      <c r="Y191" s="1755"/>
      <c r="Z191" s="1755"/>
      <c r="AA191" s="1755"/>
    </row>
    <row r="192" spans="1:28" ht="18" customHeight="1">
      <c r="A192" s="982" t="s">
        <v>309</v>
      </c>
      <c r="B192" s="960" t="s">
        <v>386</v>
      </c>
      <c r="C192" s="960"/>
      <c r="D192" s="960"/>
      <c r="E192" s="960"/>
      <c r="F192" s="960"/>
      <c r="G192" s="960"/>
      <c r="H192" s="960"/>
      <c r="I192" s="960"/>
      <c r="J192" s="960"/>
      <c r="K192" s="960"/>
      <c r="L192" s="960"/>
      <c r="M192" s="960"/>
      <c r="N192" s="960"/>
      <c r="O192" s="960"/>
      <c r="P192" s="960"/>
      <c r="Q192" s="960"/>
      <c r="R192" s="960"/>
      <c r="S192" s="960"/>
      <c r="T192" s="960"/>
      <c r="U192" s="960"/>
      <c r="V192" s="960"/>
      <c r="W192" s="960"/>
      <c r="X192" s="960"/>
      <c r="Y192" s="960"/>
      <c r="Z192" s="960"/>
      <c r="AA192" s="960"/>
    </row>
    <row r="193" spans="1:27" ht="18" customHeight="1">
      <c r="A193" s="959"/>
      <c r="B193" s="929" t="s">
        <v>385</v>
      </c>
      <c r="C193" s="929"/>
      <c r="D193" s="929"/>
      <c r="E193" s="929"/>
      <c r="F193" s="929"/>
      <c r="G193" s="929"/>
      <c r="H193" s="929"/>
      <c r="I193" s="929"/>
      <c r="J193" s="929"/>
      <c r="K193" s="929"/>
      <c r="L193" s="929"/>
      <c r="M193" s="929"/>
      <c r="N193" s="1691" t="str">
        <f>項目一覧!$C$86</f>
        <v/>
      </c>
      <c r="O193" s="1692"/>
      <c r="P193" s="1692"/>
      <c r="Q193" s="1692"/>
      <c r="R193" s="929" t="s">
        <v>383</v>
      </c>
      <c r="S193" s="929"/>
      <c r="T193" s="929"/>
      <c r="U193" s="929"/>
      <c r="V193" s="929"/>
      <c r="W193" s="929"/>
      <c r="X193" s="929"/>
      <c r="Y193" s="929"/>
      <c r="Z193" s="929"/>
      <c r="AA193" s="929"/>
    </row>
    <row r="194" spans="1:27" ht="18" customHeight="1">
      <c r="A194" s="959"/>
      <c r="B194" s="929" t="s">
        <v>384</v>
      </c>
      <c r="C194" s="929"/>
      <c r="D194" s="929"/>
      <c r="E194" s="929"/>
      <c r="F194" s="929"/>
      <c r="G194" s="929"/>
      <c r="H194" s="929"/>
      <c r="I194" s="929"/>
      <c r="J194" s="929"/>
      <c r="K194" s="929"/>
      <c r="L194" s="929"/>
      <c r="M194" s="929"/>
      <c r="N194" s="1689" t="str">
        <f>項目一覧!$C$87</f>
        <v/>
      </c>
      <c r="O194" s="1690"/>
      <c r="P194" s="1690"/>
      <c r="Q194" s="1690"/>
      <c r="R194" s="929" t="s">
        <v>383</v>
      </c>
      <c r="S194" s="929"/>
      <c r="T194" s="929"/>
      <c r="U194" s="929"/>
      <c r="V194" s="929"/>
      <c r="W194" s="929"/>
      <c r="X194" s="929"/>
      <c r="Y194" s="929"/>
      <c r="Z194" s="929"/>
      <c r="AA194" s="929"/>
    </row>
    <row r="195" spans="1:27" ht="18" customHeight="1">
      <c r="A195" s="982" t="s">
        <v>309</v>
      </c>
      <c r="B195" s="960" t="s">
        <v>382</v>
      </c>
      <c r="C195" s="960"/>
      <c r="D195" s="960"/>
      <c r="E195" s="960"/>
      <c r="F195" s="960"/>
      <c r="G195" s="960"/>
      <c r="H195" s="960"/>
      <c r="I195" s="960"/>
      <c r="J195" s="960"/>
      <c r="K195" s="960"/>
      <c r="L195" s="960"/>
      <c r="M195" s="960"/>
      <c r="N195" s="960"/>
      <c r="O195" s="960"/>
      <c r="P195" s="960"/>
      <c r="Q195" s="960"/>
      <c r="R195" s="960"/>
      <c r="S195" s="960"/>
      <c r="T195" s="960"/>
      <c r="U195" s="960"/>
      <c r="V195" s="960"/>
      <c r="W195" s="960"/>
      <c r="X195" s="960"/>
      <c r="Y195" s="960"/>
      <c r="Z195" s="960"/>
      <c r="AA195" s="960"/>
    </row>
    <row r="196" spans="1:27" ht="18" customHeight="1">
      <c r="A196" s="959"/>
      <c r="B196" s="929" t="s">
        <v>381</v>
      </c>
      <c r="C196" s="929"/>
      <c r="D196" s="929"/>
      <c r="E196" s="929"/>
      <c r="F196" s="973" t="s">
        <v>373</v>
      </c>
      <c r="G196" s="998" t="s">
        <v>315</v>
      </c>
      <c r="H196" s="1624" t="str">
        <f>項目一覧!$C$88</f>
        <v/>
      </c>
      <c r="I196" s="1648"/>
      <c r="J196" s="1648"/>
      <c r="K196" s="1648"/>
      <c r="L196" s="998" t="s">
        <v>376</v>
      </c>
      <c r="M196" s="1624" t="str">
        <f>項目一覧!$C$89</f>
        <v/>
      </c>
      <c r="N196" s="1648"/>
      <c r="O196" s="1648"/>
      <c r="P196" s="1648"/>
      <c r="Q196" s="998" t="s">
        <v>376</v>
      </c>
      <c r="R196" s="1624" t="str">
        <f>項目一覧!$C$90</f>
        <v/>
      </c>
      <c r="S196" s="1648"/>
      <c r="T196" s="1648"/>
      <c r="U196" s="1648"/>
      <c r="V196" s="998" t="s">
        <v>376</v>
      </c>
      <c r="W196" s="1624" t="str">
        <f>項目一覧!$C$91</f>
        <v/>
      </c>
      <c r="X196" s="1648"/>
      <c r="Y196" s="1648"/>
      <c r="Z196" s="1648"/>
      <c r="AA196" s="968" t="s">
        <v>380</v>
      </c>
    </row>
    <row r="197" spans="1:27" ht="18" customHeight="1">
      <c r="A197" s="959"/>
      <c r="B197" s="929"/>
      <c r="C197" s="929"/>
      <c r="D197" s="929"/>
      <c r="E197" s="929"/>
      <c r="F197" s="973" t="s">
        <v>372</v>
      </c>
      <c r="G197" s="998" t="s">
        <v>315</v>
      </c>
      <c r="H197" s="1624" t="str">
        <f>項目一覧!$C$92</f>
        <v/>
      </c>
      <c r="I197" s="1648"/>
      <c r="J197" s="1648"/>
      <c r="K197" s="1648"/>
      <c r="L197" s="998" t="s">
        <v>376</v>
      </c>
      <c r="M197" s="1624" t="str">
        <f>項目一覧!$C$93</f>
        <v/>
      </c>
      <c r="N197" s="1648"/>
      <c r="O197" s="1648"/>
      <c r="P197" s="1648"/>
      <c r="Q197" s="998" t="s">
        <v>376</v>
      </c>
      <c r="R197" s="1624" t="str">
        <f>項目一覧!$C$94</f>
        <v/>
      </c>
      <c r="S197" s="1648"/>
      <c r="T197" s="1648"/>
      <c r="U197" s="1648"/>
      <c r="V197" s="998" t="s">
        <v>376</v>
      </c>
      <c r="W197" s="1624" t="str">
        <f>項目一覧!$C$95</f>
        <v/>
      </c>
      <c r="X197" s="1648"/>
      <c r="Y197" s="1648"/>
      <c r="Z197" s="1648"/>
      <c r="AA197" s="968" t="s">
        <v>380</v>
      </c>
    </row>
    <row r="198" spans="1:27" ht="18" customHeight="1">
      <c r="A198" s="959"/>
      <c r="B198" s="929" t="s">
        <v>379</v>
      </c>
      <c r="C198" s="929"/>
      <c r="D198" s="929"/>
      <c r="E198" s="929"/>
      <c r="F198" s="973"/>
      <c r="G198" s="998" t="s">
        <v>315</v>
      </c>
      <c r="H198" s="1647" t="str">
        <f>項目一覧!$C$96</f>
        <v/>
      </c>
      <c r="I198" s="1647"/>
      <c r="J198" s="1647"/>
      <c r="K198" s="1647"/>
      <c r="L198" s="983" t="s">
        <v>376</v>
      </c>
      <c r="M198" s="1647" t="str">
        <f>項目一覧!$C$97</f>
        <v/>
      </c>
      <c r="N198" s="1647"/>
      <c r="O198" s="1647"/>
      <c r="P198" s="1647"/>
      <c r="Q198" s="983" t="s">
        <v>376</v>
      </c>
      <c r="R198" s="1647" t="str">
        <f>項目一覧!$C$98</f>
        <v/>
      </c>
      <c r="S198" s="1647"/>
      <c r="T198" s="1647"/>
      <c r="U198" s="1647"/>
      <c r="V198" s="983" t="s">
        <v>376</v>
      </c>
      <c r="W198" s="1647" t="str">
        <f>項目一覧!$C$99</f>
        <v/>
      </c>
      <c r="X198" s="1650"/>
      <c r="Y198" s="1650"/>
      <c r="Z198" s="1650"/>
      <c r="AA198" s="968" t="s">
        <v>310</v>
      </c>
    </row>
    <row r="199" spans="1:27" ht="18" customHeight="1">
      <c r="A199" s="959"/>
      <c r="B199" s="929" t="s">
        <v>378</v>
      </c>
      <c r="C199" s="929"/>
      <c r="D199" s="929"/>
      <c r="E199" s="929"/>
      <c r="F199" s="973"/>
      <c r="G199" s="929"/>
      <c r="H199" s="929"/>
      <c r="I199" s="929"/>
      <c r="J199" s="929"/>
      <c r="K199" s="929"/>
      <c r="L199" s="929"/>
      <c r="M199" s="929"/>
      <c r="N199" s="929"/>
      <c r="O199" s="929"/>
      <c r="P199" s="929"/>
      <c r="Q199" s="929"/>
      <c r="R199" s="929"/>
      <c r="S199" s="929"/>
      <c r="T199" s="929"/>
      <c r="U199" s="929"/>
      <c r="V199" s="929"/>
      <c r="W199" s="929"/>
      <c r="X199" s="929"/>
      <c r="Y199" s="929"/>
      <c r="Z199" s="929"/>
      <c r="AA199" s="968"/>
    </row>
    <row r="200" spans="1:27" ht="18" customHeight="1">
      <c r="A200" s="959"/>
      <c r="B200" s="929"/>
      <c r="C200" s="929"/>
      <c r="D200" s="929"/>
      <c r="E200" s="929"/>
      <c r="F200" s="973"/>
      <c r="G200" s="998" t="s">
        <v>315</v>
      </c>
      <c r="H200" s="1624" t="str">
        <f>項目一覧!$C$100</f>
        <v/>
      </c>
      <c r="I200" s="1648"/>
      <c r="J200" s="1648"/>
      <c r="K200" s="1648"/>
      <c r="L200" s="998" t="s">
        <v>376</v>
      </c>
      <c r="M200" s="1624" t="str">
        <f>項目一覧!$C$101</f>
        <v/>
      </c>
      <c r="N200" s="1648"/>
      <c r="O200" s="1648"/>
      <c r="P200" s="1648"/>
      <c r="Q200" s="998" t="s">
        <v>376</v>
      </c>
      <c r="R200" s="1624" t="str">
        <f>項目一覧!$C$102</f>
        <v/>
      </c>
      <c r="S200" s="1648"/>
      <c r="T200" s="1648"/>
      <c r="U200" s="1648"/>
      <c r="V200" s="998" t="s">
        <v>376</v>
      </c>
      <c r="W200" s="1624" t="str">
        <f>項目一覧!$C$103</f>
        <v/>
      </c>
      <c r="X200" s="1648"/>
      <c r="Y200" s="1648"/>
      <c r="Z200" s="1648"/>
      <c r="AA200" s="968" t="s">
        <v>375</v>
      </c>
    </row>
    <row r="201" spans="1:27" ht="18" customHeight="1">
      <c r="A201" s="959"/>
      <c r="B201" s="929" t="s">
        <v>377</v>
      </c>
      <c r="C201" s="929"/>
      <c r="D201" s="929"/>
      <c r="E201" s="929"/>
      <c r="F201" s="973"/>
      <c r="G201" s="929"/>
      <c r="H201" s="929"/>
      <c r="I201" s="929"/>
      <c r="J201" s="929"/>
      <c r="K201" s="929"/>
      <c r="L201" s="929"/>
      <c r="M201" s="929"/>
      <c r="N201" s="929"/>
      <c r="O201" s="929"/>
      <c r="P201" s="929"/>
      <c r="Q201" s="929"/>
      <c r="R201" s="929"/>
      <c r="S201" s="929"/>
      <c r="T201" s="929"/>
      <c r="U201" s="929"/>
      <c r="V201" s="929"/>
      <c r="W201" s="926"/>
      <c r="X201" s="929"/>
      <c r="Y201" s="929"/>
      <c r="Z201" s="926"/>
      <c r="AA201" s="999"/>
    </row>
    <row r="202" spans="1:27" ht="18" customHeight="1">
      <c r="A202" s="959"/>
      <c r="B202" s="929"/>
      <c r="C202" s="929"/>
      <c r="D202" s="929"/>
      <c r="E202" s="929"/>
      <c r="F202" s="973"/>
      <c r="G202" s="998" t="s">
        <v>315</v>
      </c>
      <c r="H202" s="1624" t="str">
        <f>項目一覧!$C$104</f>
        <v/>
      </c>
      <c r="I202" s="1648"/>
      <c r="J202" s="1648"/>
      <c r="K202" s="1648"/>
      <c r="L202" s="998" t="s">
        <v>376</v>
      </c>
      <c r="M202" s="1624" t="str">
        <f>項目一覧!$C$105</f>
        <v/>
      </c>
      <c r="N202" s="1648"/>
      <c r="O202" s="1648"/>
      <c r="P202" s="1648"/>
      <c r="Q202" s="998" t="s">
        <v>376</v>
      </c>
      <c r="R202" s="1624" t="str">
        <f>項目一覧!$C$106</f>
        <v/>
      </c>
      <c r="S202" s="1648"/>
      <c r="T202" s="1648"/>
      <c r="U202" s="1648"/>
      <c r="V202" s="998" t="s">
        <v>376</v>
      </c>
      <c r="W202" s="1624" t="str">
        <f>項目一覧!$C$107</f>
        <v/>
      </c>
      <c r="X202" s="1648"/>
      <c r="Y202" s="1648"/>
      <c r="Z202" s="1648"/>
      <c r="AA202" s="968" t="s">
        <v>375</v>
      </c>
    </row>
    <row r="203" spans="1:27" ht="18" customHeight="1">
      <c r="A203" s="959"/>
      <c r="B203" s="929" t="s">
        <v>374</v>
      </c>
      <c r="C203" s="929"/>
      <c r="D203" s="929"/>
      <c r="E203" s="929"/>
      <c r="F203" s="929"/>
      <c r="G203" s="929"/>
      <c r="H203" s="929"/>
      <c r="I203" s="973" t="s">
        <v>373</v>
      </c>
      <c r="J203" s="929"/>
      <c r="K203" s="929"/>
      <c r="L203" s="929"/>
      <c r="M203" s="929"/>
      <c r="N203" s="1624" t="str">
        <f>項目一覧!$C$108</f>
        <v/>
      </c>
      <c r="O203" s="1648"/>
      <c r="P203" s="1648"/>
      <c r="Q203" s="1648"/>
      <c r="R203" s="929" t="s">
        <v>371</v>
      </c>
      <c r="S203" s="929"/>
      <c r="T203" s="929"/>
      <c r="U203" s="929"/>
      <c r="V203" s="929"/>
      <c r="W203" s="929"/>
      <c r="X203" s="926"/>
      <c r="Y203" s="929"/>
      <c r="Z203" s="929"/>
      <c r="AA203" s="929"/>
    </row>
    <row r="204" spans="1:27" ht="18" customHeight="1">
      <c r="A204" s="959"/>
      <c r="B204" s="929"/>
      <c r="C204" s="929"/>
      <c r="D204" s="929"/>
      <c r="E204" s="929"/>
      <c r="F204" s="929"/>
      <c r="G204" s="929"/>
      <c r="H204" s="929"/>
      <c r="I204" s="973" t="s">
        <v>372</v>
      </c>
      <c r="J204" s="929"/>
      <c r="K204" s="929"/>
      <c r="L204" s="929"/>
      <c r="M204" s="929"/>
      <c r="N204" s="1624" t="str">
        <f>項目一覧!$C$109</f>
        <v/>
      </c>
      <c r="O204" s="1648"/>
      <c r="P204" s="1648"/>
      <c r="Q204" s="1648"/>
      <c r="R204" s="929" t="s">
        <v>371</v>
      </c>
      <c r="S204" s="929"/>
      <c r="T204" s="929"/>
      <c r="U204" s="929"/>
      <c r="V204" s="929"/>
      <c r="W204" s="929"/>
      <c r="X204" s="929"/>
      <c r="Y204" s="929"/>
      <c r="Z204" s="929"/>
      <c r="AA204" s="929"/>
    </row>
    <row r="205" spans="1:27" ht="18" customHeight="1">
      <c r="A205" s="959"/>
      <c r="B205" s="929" t="s">
        <v>370</v>
      </c>
      <c r="C205" s="929"/>
      <c r="D205" s="929"/>
      <c r="E205" s="929"/>
      <c r="F205" s="929"/>
      <c r="G205" s="929"/>
      <c r="H205" s="929"/>
      <c r="I205" s="973"/>
      <c r="J205" s="929"/>
      <c r="K205" s="929"/>
      <c r="L205" s="929"/>
      <c r="M205" s="929"/>
      <c r="N205" s="929"/>
      <c r="O205" s="929"/>
      <c r="P205" s="929"/>
      <c r="Q205" s="1627" t="str">
        <f>項目一覧!$C$110</f>
        <v/>
      </c>
      <c r="R205" s="1656"/>
      <c r="S205" s="1656"/>
      <c r="T205" s="1656"/>
      <c r="U205" s="929" t="s">
        <v>368</v>
      </c>
      <c r="V205" s="929"/>
      <c r="W205" s="929"/>
      <c r="X205" s="929"/>
      <c r="Y205" s="929"/>
      <c r="Z205" s="929"/>
      <c r="AA205" s="929"/>
    </row>
    <row r="206" spans="1:27" ht="18" customHeight="1">
      <c r="A206" s="959"/>
      <c r="B206" s="929" t="s">
        <v>369</v>
      </c>
      <c r="C206" s="929"/>
      <c r="D206" s="929"/>
      <c r="E206" s="929"/>
      <c r="F206" s="929"/>
      <c r="G206" s="929"/>
      <c r="H206" s="929"/>
      <c r="I206" s="973"/>
      <c r="J206" s="929"/>
      <c r="K206" s="929"/>
      <c r="L206" s="929"/>
      <c r="M206" s="929"/>
      <c r="N206" s="929"/>
      <c r="O206" s="929"/>
      <c r="P206" s="929"/>
      <c r="Q206" s="1627" t="str">
        <f>項目一覧!$C$111</f>
        <v/>
      </c>
      <c r="R206" s="1656"/>
      <c r="S206" s="1656"/>
      <c r="T206" s="1656"/>
      <c r="U206" s="929" t="s">
        <v>368</v>
      </c>
      <c r="V206" s="929"/>
      <c r="W206" s="929"/>
      <c r="X206" s="929"/>
      <c r="Y206" s="929"/>
      <c r="Z206" s="929"/>
      <c r="AA206" s="929"/>
    </row>
    <row r="207" spans="1:27" ht="18" customHeight="1">
      <c r="A207" s="959"/>
      <c r="B207" s="929" t="s">
        <v>367</v>
      </c>
      <c r="C207" s="929"/>
      <c r="D207" s="929"/>
      <c r="E207" s="929"/>
      <c r="F207" s="961" t="str">
        <f>項目一覧!$C$112</f>
        <v/>
      </c>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 customHeight="1">
      <c r="A208" s="982" t="s">
        <v>309</v>
      </c>
      <c r="B208" s="960" t="s">
        <v>366</v>
      </c>
      <c r="C208" s="960"/>
      <c r="D208" s="960"/>
      <c r="E208" s="960"/>
      <c r="F208" s="960"/>
      <c r="G208" s="1000" t="s">
        <v>365</v>
      </c>
      <c r="H208" s="960"/>
      <c r="I208" s="1001" t="str">
        <f>項目一覧!$C$113</f>
        <v/>
      </c>
      <c r="J208" s="1001"/>
      <c r="K208" s="1001" t="s">
        <v>364</v>
      </c>
      <c r="L208" s="1649" t="str">
        <f>項目一覧!$C$114</f>
        <v/>
      </c>
      <c r="M208" s="1649"/>
      <c r="N208" s="1649"/>
      <c r="O208" s="1649"/>
      <c r="P208" s="1649"/>
      <c r="Q208" s="1649"/>
      <c r="R208" s="1649"/>
      <c r="S208" s="1649"/>
      <c r="T208" s="1649"/>
      <c r="U208" s="1649"/>
      <c r="V208" s="1649"/>
      <c r="W208" s="1649"/>
      <c r="X208" s="1649"/>
      <c r="Y208" s="1649"/>
      <c r="Z208" s="1649"/>
      <c r="AA208" s="1649"/>
    </row>
    <row r="209" spans="1:27" ht="15" customHeight="1">
      <c r="A209" s="959"/>
      <c r="B209" s="929"/>
      <c r="C209" s="929"/>
      <c r="D209" s="929"/>
      <c r="E209" s="929"/>
      <c r="F209" s="929"/>
      <c r="G209" s="1002" t="str">
        <f>IF(I209=0,"","（区分")</f>
        <v>（区分</v>
      </c>
      <c r="H209" s="929"/>
      <c r="I209" s="961" t="str">
        <f>項目一覧!$C$337</f>
        <v/>
      </c>
      <c r="J209" s="929"/>
      <c r="K209" s="929" t="str">
        <f>IF(I209=0,"",")")</f>
        <v>)</v>
      </c>
      <c r="L209" s="1675" t="str">
        <f>項目一覧!$C$338</f>
        <v/>
      </c>
      <c r="M209" s="1675"/>
      <c r="N209" s="1675"/>
      <c r="O209" s="1675"/>
      <c r="P209" s="1675"/>
      <c r="Q209" s="1675"/>
      <c r="R209" s="1675"/>
      <c r="S209" s="1675"/>
      <c r="T209" s="1675"/>
      <c r="U209" s="1675"/>
      <c r="V209" s="1675"/>
      <c r="W209" s="1675"/>
      <c r="X209" s="1675"/>
      <c r="Y209" s="1675"/>
      <c r="Z209" s="1675"/>
      <c r="AA209" s="1675"/>
    </row>
    <row r="210" spans="1:27" ht="15" customHeight="1">
      <c r="A210" s="959"/>
      <c r="B210" s="929"/>
      <c r="C210" s="929"/>
      <c r="D210" s="929"/>
      <c r="E210" s="929"/>
      <c r="F210" s="929"/>
      <c r="G210" s="1002" t="str">
        <f>IF(I210=0,"","（区分")</f>
        <v>（区分</v>
      </c>
      <c r="H210" s="929"/>
      <c r="I210" s="961" t="str">
        <f>項目一覧!$C$339</f>
        <v/>
      </c>
      <c r="J210" s="929"/>
      <c r="K210" s="929" t="str">
        <f>IF(I210=0,"",")")</f>
        <v>)</v>
      </c>
      <c r="L210" s="1675" t="str">
        <f>項目一覧!$C$340</f>
        <v/>
      </c>
      <c r="M210" s="1675"/>
      <c r="N210" s="1675"/>
      <c r="O210" s="1675"/>
      <c r="P210" s="1675"/>
      <c r="Q210" s="1675"/>
      <c r="R210" s="1675"/>
      <c r="S210" s="1675"/>
      <c r="T210" s="1675"/>
      <c r="U210" s="1675"/>
      <c r="V210" s="1675"/>
      <c r="W210" s="1675"/>
      <c r="X210" s="1675"/>
      <c r="Y210" s="1675"/>
      <c r="Z210" s="1675"/>
      <c r="AA210" s="1675"/>
    </row>
    <row r="211" spans="1:27" ht="15" customHeight="1">
      <c r="A211" s="959"/>
      <c r="B211" s="929"/>
      <c r="C211" s="929"/>
      <c r="D211" s="929"/>
      <c r="E211" s="929"/>
      <c r="F211" s="929"/>
      <c r="G211" s="1002"/>
      <c r="H211" s="929"/>
      <c r="I211" s="961"/>
      <c r="J211" s="961"/>
      <c r="K211" s="961"/>
      <c r="L211" s="1677">
        <f>項目一覧!$C$115</f>
        <v>0</v>
      </c>
      <c r="M211" s="1677"/>
      <c r="N211" s="1677"/>
      <c r="O211" s="1677"/>
      <c r="P211" s="1677"/>
      <c r="Q211" s="1677"/>
      <c r="R211" s="1677"/>
      <c r="S211" s="1677"/>
      <c r="T211" s="1677"/>
      <c r="U211" s="1677"/>
      <c r="V211" s="1677"/>
      <c r="W211" s="1677"/>
      <c r="X211" s="1677"/>
      <c r="Y211" s="1677"/>
      <c r="Z211" s="1677"/>
      <c r="AA211" s="1677"/>
    </row>
    <row r="212" spans="1:27" ht="18" customHeight="1">
      <c r="A212" s="982" t="s">
        <v>309</v>
      </c>
      <c r="B212" s="960" t="s">
        <v>363</v>
      </c>
      <c r="C212" s="960"/>
      <c r="D212" s="960"/>
      <c r="E212" s="960"/>
      <c r="F212" s="960"/>
      <c r="G212" s="960"/>
      <c r="H212" s="960"/>
      <c r="I212" s="960"/>
      <c r="J212" s="960"/>
      <c r="K212" s="960"/>
      <c r="L212" s="960"/>
      <c r="M212" s="960"/>
      <c r="N212" s="960"/>
      <c r="O212" s="960"/>
      <c r="P212" s="960"/>
      <c r="Q212" s="960"/>
      <c r="R212" s="960"/>
      <c r="S212" s="960"/>
      <c r="T212" s="960"/>
      <c r="U212" s="960"/>
      <c r="V212" s="960"/>
      <c r="W212" s="960"/>
      <c r="X212" s="960"/>
      <c r="Y212" s="960"/>
      <c r="Z212" s="960"/>
      <c r="AA212" s="960"/>
    </row>
    <row r="213" spans="1:27" ht="18" customHeight="1">
      <c r="A213" s="959"/>
      <c r="B213" s="959" t="str">
        <f>IF(項目一覧!$D$116=TRUE,"■","□")</f>
        <v>□</v>
      </c>
      <c r="C213" s="929" t="s">
        <v>308</v>
      </c>
      <c r="D213" s="929"/>
      <c r="E213" s="959" t="str">
        <f>IF(項目一覧!$E$116=TRUE,"■","□")</f>
        <v>□</v>
      </c>
      <c r="F213" s="929" t="s">
        <v>307</v>
      </c>
      <c r="G213" s="929"/>
      <c r="H213" s="963" t="str">
        <f>IF(項目一覧!$F$116=TRUE,"■","□")</f>
        <v>□</v>
      </c>
      <c r="I213" s="958" t="s">
        <v>306</v>
      </c>
      <c r="J213" s="958"/>
      <c r="K213" s="963" t="str">
        <f>IF(項目一覧!$G$116=TRUE,"■","□")</f>
        <v>□</v>
      </c>
      <c r="L213" s="958" t="s">
        <v>305</v>
      </c>
      <c r="M213" s="958"/>
      <c r="N213" s="963" t="str">
        <f>IF(項目一覧!$H$116=TRUE,"■","□")</f>
        <v>□</v>
      </c>
      <c r="O213" s="958" t="s">
        <v>304</v>
      </c>
      <c r="P213" s="958"/>
      <c r="Q213" s="958"/>
      <c r="R213" s="963" t="str">
        <f>IF(項目一覧!$I$116=TRUE,"■","□")</f>
        <v>□</v>
      </c>
      <c r="S213" s="958" t="s">
        <v>303</v>
      </c>
      <c r="T213" s="958"/>
      <c r="U213" s="958"/>
      <c r="V213" s="958"/>
      <c r="W213" s="963" t="str">
        <f>IF(項目一覧!$J$116=TRUE,"■","□")</f>
        <v>□</v>
      </c>
      <c r="X213" s="974" t="s">
        <v>302</v>
      </c>
      <c r="Y213" s="958"/>
      <c r="Z213" s="958"/>
      <c r="AA213" s="955"/>
    </row>
    <row r="214" spans="1:27" ht="18" customHeight="1">
      <c r="A214" s="982" t="s">
        <v>340</v>
      </c>
      <c r="B214" s="960" t="s">
        <v>362</v>
      </c>
      <c r="C214" s="960"/>
      <c r="D214" s="960"/>
      <c r="E214" s="960"/>
      <c r="F214" s="960"/>
      <c r="G214" s="960"/>
      <c r="H214" s="926"/>
      <c r="I214" s="998" t="s">
        <v>334</v>
      </c>
      <c r="J214" s="1693" t="s">
        <v>107</v>
      </c>
      <c r="K214" s="1693"/>
      <c r="L214" s="1693"/>
      <c r="M214" s="1693"/>
      <c r="N214" s="1693"/>
      <c r="O214" s="998" t="s">
        <v>333</v>
      </c>
      <c r="P214" s="1693" t="s">
        <v>360</v>
      </c>
      <c r="Q214" s="1693"/>
      <c r="R214" s="1693"/>
      <c r="S214" s="1693"/>
      <c r="T214" s="1693"/>
      <c r="U214" s="998" t="s">
        <v>333</v>
      </c>
      <c r="V214" s="1693" t="s">
        <v>359</v>
      </c>
      <c r="W214" s="1693"/>
      <c r="X214" s="1693"/>
      <c r="Y214" s="1693"/>
      <c r="Z214" s="1693"/>
      <c r="AA214" s="968" t="s">
        <v>358</v>
      </c>
    </row>
    <row r="215" spans="1:27" ht="18" customHeight="1">
      <c r="A215" s="959"/>
      <c r="B215" s="929" t="s">
        <v>2220</v>
      </c>
      <c r="C215" s="929" t="s">
        <v>3198</v>
      </c>
      <c r="D215" s="929"/>
      <c r="E215" s="929"/>
      <c r="F215" s="929"/>
      <c r="G215" s="929"/>
      <c r="H215" s="926"/>
      <c r="I215" s="998" t="s">
        <v>334</v>
      </c>
      <c r="J215" s="1624" t="str">
        <f>項目一覧!$C$117</f>
        <v/>
      </c>
      <c r="K215" s="1624"/>
      <c r="L215" s="1624"/>
      <c r="M215" s="1624"/>
      <c r="N215" s="1624"/>
      <c r="O215" s="998" t="s">
        <v>333</v>
      </c>
      <c r="P215" s="1624" t="str">
        <f>項目一覧!$C$118</f>
        <v/>
      </c>
      <c r="Q215" s="1624"/>
      <c r="R215" s="1624"/>
      <c r="S215" s="1624"/>
      <c r="T215" s="1624"/>
      <c r="U215" s="998" t="s">
        <v>333</v>
      </c>
      <c r="V215" s="1624" t="str">
        <f>項目一覧!$C$119</f>
        <v/>
      </c>
      <c r="W215" s="1624"/>
      <c r="X215" s="1624"/>
      <c r="Y215" s="1624"/>
      <c r="Z215" s="1624"/>
      <c r="AA215" s="968" t="s">
        <v>346</v>
      </c>
    </row>
    <row r="216" spans="1:27" ht="17.100000000000001" customHeight="1">
      <c r="A216" s="959"/>
      <c r="B216" s="929" t="s">
        <v>2239</v>
      </c>
      <c r="C216" s="929" t="s">
        <v>3195</v>
      </c>
      <c r="D216" s="929"/>
      <c r="E216" s="929"/>
      <c r="F216" s="929"/>
      <c r="G216" s="929"/>
      <c r="H216" s="926"/>
    </row>
    <row r="217" spans="1:27" ht="17.100000000000001" customHeight="1">
      <c r="A217" s="959"/>
      <c r="B217" s="929"/>
      <c r="C217" s="929"/>
      <c r="D217" s="929"/>
      <c r="E217" s="929"/>
      <c r="F217" s="929"/>
      <c r="G217" s="929"/>
      <c r="H217" s="926"/>
      <c r="I217" s="998" t="s">
        <v>139</v>
      </c>
      <c r="J217" s="1652" t="str">
        <f>項目一覧!$C$374</f>
        <v/>
      </c>
      <c r="K217" s="1652"/>
      <c r="L217" s="1652"/>
      <c r="M217" s="1652"/>
      <c r="N217" s="1652"/>
      <c r="O217" s="998" t="s">
        <v>149</v>
      </c>
      <c r="P217" s="1652" t="str">
        <f>項目一覧!$C$375</f>
        <v/>
      </c>
      <c r="Q217" s="1652"/>
      <c r="R217" s="1652"/>
      <c r="S217" s="1652"/>
      <c r="T217" s="1652"/>
      <c r="U217" s="998" t="s">
        <v>149</v>
      </c>
      <c r="V217" s="1652" t="str">
        <f>項目一覧!$C$376</f>
        <v/>
      </c>
      <c r="W217" s="1652"/>
      <c r="X217" s="1652"/>
      <c r="Y217" s="1652"/>
      <c r="Z217" s="1652"/>
      <c r="AA217" s="968" t="s">
        <v>346</v>
      </c>
    </row>
    <row r="218" spans="1:27" ht="18" customHeight="1">
      <c r="A218" s="959"/>
      <c r="B218" s="929" t="s">
        <v>357</v>
      </c>
      <c r="C218" s="929" t="s">
        <v>2266</v>
      </c>
      <c r="D218" s="929"/>
      <c r="E218" s="929"/>
      <c r="F218" s="929"/>
      <c r="G218" s="929"/>
      <c r="H218" s="958"/>
      <c r="I218" s="1004"/>
      <c r="J218" s="958"/>
      <c r="K218" s="1651" t="str">
        <f>項目一覧!$C$120</f>
        <v>0.00</v>
      </c>
      <c r="L218" s="1651"/>
      <c r="M218" s="1651"/>
      <c r="N218" s="1651"/>
      <c r="O218" s="1004" t="s">
        <v>342</v>
      </c>
      <c r="P218" s="958"/>
      <c r="Q218" s="958"/>
      <c r="R218" s="958"/>
      <c r="S218" s="958"/>
      <c r="T218" s="958"/>
      <c r="U218" s="1004"/>
      <c r="V218" s="958"/>
      <c r="W218" s="958"/>
      <c r="X218" s="958"/>
      <c r="Y218" s="958"/>
      <c r="Z218" s="958"/>
      <c r="AA218" s="1004"/>
    </row>
    <row r="219" spans="1:27" ht="18" customHeight="1">
      <c r="A219" s="982" t="s">
        <v>340</v>
      </c>
      <c r="B219" s="960" t="s">
        <v>361</v>
      </c>
      <c r="C219" s="960"/>
      <c r="D219" s="960"/>
      <c r="E219" s="960"/>
      <c r="F219" s="960"/>
      <c r="G219" s="960"/>
      <c r="H219" s="926"/>
      <c r="I219" s="998" t="s">
        <v>334</v>
      </c>
      <c r="J219" s="1627" t="s">
        <v>107</v>
      </c>
      <c r="K219" s="1627"/>
      <c r="L219" s="1627"/>
      <c r="M219" s="1627"/>
      <c r="N219" s="1627"/>
      <c r="O219" s="998" t="s">
        <v>333</v>
      </c>
      <c r="P219" s="1627" t="s">
        <v>360</v>
      </c>
      <c r="Q219" s="1627"/>
      <c r="R219" s="1627"/>
      <c r="S219" s="1627"/>
      <c r="T219" s="1627"/>
      <c r="U219" s="998" t="s">
        <v>333</v>
      </c>
      <c r="V219" s="1627" t="s">
        <v>359</v>
      </c>
      <c r="W219" s="1627"/>
      <c r="X219" s="1627"/>
      <c r="Y219" s="1627"/>
      <c r="Z219" s="1627"/>
      <c r="AA219" s="968" t="s">
        <v>358</v>
      </c>
    </row>
    <row r="220" spans="1:27" ht="18" customHeight="1">
      <c r="A220" s="959"/>
      <c r="B220" s="929" t="s">
        <v>2267</v>
      </c>
      <c r="C220" s="929" t="s">
        <v>2259</v>
      </c>
      <c r="D220" s="929"/>
      <c r="E220" s="929"/>
      <c r="F220" s="929"/>
      <c r="G220" s="929"/>
      <c r="H220" s="998"/>
      <c r="I220" s="998" t="s">
        <v>334</v>
      </c>
      <c r="J220" s="1624" t="str">
        <f>項目一覧!$C$121</f>
        <v/>
      </c>
      <c r="K220" s="1624"/>
      <c r="L220" s="1624"/>
      <c r="M220" s="1624"/>
      <c r="N220" s="1624"/>
      <c r="O220" s="998" t="s">
        <v>333</v>
      </c>
      <c r="P220" s="1624" t="str">
        <f>項目一覧!$C$122</f>
        <v/>
      </c>
      <c r="Q220" s="1624"/>
      <c r="R220" s="1624"/>
      <c r="S220" s="1624"/>
      <c r="T220" s="1624"/>
      <c r="U220" s="998" t="s">
        <v>333</v>
      </c>
      <c r="V220" s="1624" t="str">
        <f>項目一覧!$C$123</f>
        <v/>
      </c>
      <c r="W220" s="1624"/>
      <c r="X220" s="1624"/>
      <c r="Y220" s="1624"/>
      <c r="Z220" s="1624"/>
      <c r="AA220" s="968" t="s">
        <v>346</v>
      </c>
    </row>
    <row r="221" spans="1:27" ht="18" customHeight="1">
      <c r="A221" s="959"/>
      <c r="B221" s="929" t="s">
        <v>2239</v>
      </c>
      <c r="C221" s="929" t="s">
        <v>2810</v>
      </c>
      <c r="D221" s="929"/>
      <c r="E221" s="929"/>
      <c r="F221" s="929"/>
      <c r="G221" s="929"/>
      <c r="H221" s="998"/>
      <c r="I221" s="998"/>
      <c r="J221" s="1005"/>
      <c r="K221" s="1005"/>
      <c r="L221" s="1005"/>
      <c r="M221" s="1005"/>
      <c r="N221" s="1005"/>
      <c r="O221" s="998"/>
      <c r="P221" s="1005"/>
      <c r="Q221" s="1005"/>
      <c r="R221" s="1005"/>
      <c r="S221" s="1005"/>
      <c r="T221" s="1005"/>
      <c r="U221" s="998"/>
      <c r="V221" s="1005"/>
      <c r="W221" s="1005"/>
      <c r="X221" s="1005"/>
      <c r="Y221" s="1005"/>
      <c r="Z221" s="1005"/>
      <c r="AA221" s="968"/>
    </row>
    <row r="222" spans="1:27" ht="18" customHeight="1">
      <c r="A222" s="959"/>
      <c r="B222" s="929"/>
      <c r="C222" s="929"/>
      <c r="D222" s="929"/>
      <c r="E222" s="929"/>
      <c r="F222" s="929"/>
      <c r="G222" s="929"/>
      <c r="H222" s="998"/>
      <c r="I222" s="998" t="s">
        <v>334</v>
      </c>
      <c r="J222" s="1624" t="str">
        <f>項目一覧!$C$124</f>
        <v/>
      </c>
      <c r="K222" s="1624"/>
      <c r="L222" s="1624"/>
      <c r="M222" s="1624"/>
      <c r="N222" s="1624"/>
      <c r="O222" s="998" t="s">
        <v>333</v>
      </c>
      <c r="P222" s="1624" t="str">
        <f>項目一覧!$C$125</f>
        <v/>
      </c>
      <c r="Q222" s="1624"/>
      <c r="R222" s="1624"/>
      <c r="S222" s="1624"/>
      <c r="T222" s="1624"/>
      <c r="U222" s="998" t="s">
        <v>333</v>
      </c>
      <c r="V222" s="1624" t="str">
        <f>項目一覧!$C$126</f>
        <v/>
      </c>
      <c r="W222" s="1624"/>
      <c r="X222" s="1624"/>
      <c r="Y222" s="1624"/>
      <c r="Z222" s="1624"/>
      <c r="AA222" s="968" t="s">
        <v>346</v>
      </c>
    </row>
    <row r="223" spans="1:27" ht="18" customHeight="1">
      <c r="A223" s="959"/>
      <c r="B223" s="929" t="s">
        <v>357</v>
      </c>
      <c r="C223" s="929" t="s">
        <v>356</v>
      </c>
      <c r="D223" s="929"/>
      <c r="E223" s="929"/>
      <c r="F223" s="929"/>
      <c r="G223" s="929"/>
      <c r="H223" s="998"/>
    </row>
    <row r="224" spans="1:27" ht="18" customHeight="1">
      <c r="A224" s="959"/>
      <c r="B224" s="929"/>
      <c r="C224" s="929"/>
      <c r="D224" s="929"/>
      <c r="E224" s="929"/>
      <c r="F224" s="929"/>
      <c r="G224" s="929"/>
      <c r="H224" s="998"/>
      <c r="I224" s="998" t="s">
        <v>334</v>
      </c>
      <c r="J224" s="1624" t="str">
        <f>項目一覧!$C$334</f>
        <v/>
      </c>
      <c r="K224" s="1624"/>
      <c r="L224" s="1624"/>
      <c r="M224" s="1624"/>
      <c r="N224" s="1624"/>
      <c r="O224" s="998" t="s">
        <v>333</v>
      </c>
      <c r="P224" s="1624" t="str">
        <f>項目一覧!$C$335</f>
        <v/>
      </c>
      <c r="Q224" s="1624"/>
      <c r="R224" s="1624"/>
      <c r="S224" s="1624"/>
      <c r="T224" s="1624"/>
      <c r="U224" s="998" t="s">
        <v>333</v>
      </c>
      <c r="V224" s="1624" t="str">
        <f>項目一覧!$C$336</f>
        <v/>
      </c>
      <c r="W224" s="1624"/>
      <c r="X224" s="1624"/>
      <c r="Y224" s="1624"/>
      <c r="Z224" s="1624"/>
      <c r="AA224" s="968" t="s">
        <v>346</v>
      </c>
    </row>
    <row r="225" spans="1:27" ht="18" customHeight="1">
      <c r="A225" s="959"/>
      <c r="B225" s="929" t="s">
        <v>483</v>
      </c>
      <c r="C225" s="929" t="s">
        <v>2811</v>
      </c>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929"/>
      <c r="Z225" s="929"/>
      <c r="AA225" s="929"/>
    </row>
    <row r="226" spans="1:27" ht="18" customHeight="1">
      <c r="A226" s="959"/>
      <c r="B226" s="929"/>
      <c r="C226" s="929"/>
      <c r="D226" s="929"/>
      <c r="E226" s="929"/>
      <c r="F226" s="929"/>
      <c r="G226" s="929"/>
      <c r="H226" s="929"/>
      <c r="I226" s="998" t="s">
        <v>334</v>
      </c>
      <c r="J226" s="1624" t="str">
        <f>項目一覧!$C$127</f>
        <v/>
      </c>
      <c r="K226" s="1624"/>
      <c r="L226" s="1624"/>
      <c r="M226" s="1624"/>
      <c r="N226" s="1624"/>
      <c r="O226" s="998" t="s">
        <v>333</v>
      </c>
      <c r="P226" s="1624" t="str">
        <f>項目一覧!$C$128</f>
        <v/>
      </c>
      <c r="Q226" s="1624"/>
      <c r="R226" s="1624"/>
      <c r="S226" s="1624"/>
      <c r="T226" s="1624"/>
      <c r="U226" s="998" t="s">
        <v>333</v>
      </c>
      <c r="V226" s="1624" t="str">
        <f>項目一覧!$C$129</f>
        <v/>
      </c>
      <c r="W226" s="1624"/>
      <c r="X226" s="1624"/>
      <c r="Y226" s="1624"/>
      <c r="Z226" s="1624"/>
      <c r="AA226" s="968" t="s">
        <v>346</v>
      </c>
    </row>
    <row r="227" spans="1:27" ht="17.100000000000001" customHeight="1">
      <c r="A227" s="959"/>
      <c r="B227" s="929" t="s">
        <v>482</v>
      </c>
      <c r="C227" s="1006" t="s">
        <v>3179</v>
      </c>
      <c r="D227" s="929"/>
      <c r="E227" s="929"/>
      <c r="F227" s="929"/>
      <c r="G227" s="929"/>
      <c r="H227" s="929"/>
      <c r="I227" s="998" t="s">
        <v>139</v>
      </c>
      <c r="J227" s="1645" t="str">
        <f>項目一覧!$C$368</f>
        <v/>
      </c>
      <c r="K227" s="1645"/>
      <c r="L227" s="1645"/>
      <c r="M227" s="1645"/>
      <c r="N227" s="1645"/>
      <c r="O227" s="998" t="s">
        <v>149</v>
      </c>
      <c r="P227" s="1645" t="str">
        <f>項目一覧!$C$369</f>
        <v/>
      </c>
      <c r="Q227" s="1645"/>
      <c r="R227" s="1645"/>
      <c r="S227" s="1645"/>
      <c r="T227" s="1645"/>
      <c r="U227" s="998" t="s">
        <v>149</v>
      </c>
      <c r="V227" s="1646" t="str">
        <f>項目一覧!$C$370</f>
        <v/>
      </c>
      <c r="W227" s="1646"/>
      <c r="X227" s="1646"/>
      <c r="Y227" s="1646"/>
      <c r="Z227" s="1646"/>
      <c r="AA227" s="968" t="s">
        <v>346</v>
      </c>
    </row>
    <row r="228" spans="1:27" ht="18" customHeight="1">
      <c r="A228" s="959"/>
      <c r="B228" s="929" t="s">
        <v>481</v>
      </c>
      <c r="C228" s="929" t="s">
        <v>353</v>
      </c>
      <c r="D228" s="929"/>
      <c r="E228" s="929"/>
      <c r="F228" s="929"/>
      <c r="G228" s="929"/>
      <c r="H228" s="929"/>
      <c r="I228" s="998" t="s">
        <v>334</v>
      </c>
      <c r="J228" s="1624" t="str">
        <f>項目一覧!$C$130</f>
        <v/>
      </c>
      <c r="K228" s="1624"/>
      <c r="L228" s="1624"/>
      <c r="M228" s="1624"/>
      <c r="N228" s="1624"/>
      <c r="O228" s="998" t="s">
        <v>333</v>
      </c>
      <c r="P228" s="1624" t="str">
        <f>項目一覧!$C$131</f>
        <v/>
      </c>
      <c r="Q228" s="1624"/>
      <c r="R228" s="1624"/>
      <c r="S228" s="1624"/>
      <c r="T228" s="1624"/>
      <c r="U228" s="998" t="s">
        <v>333</v>
      </c>
      <c r="V228" s="1624" t="str">
        <f>項目一覧!$C$132</f>
        <v/>
      </c>
      <c r="W228" s="1624"/>
      <c r="X228" s="1624"/>
      <c r="Y228" s="1624"/>
      <c r="Z228" s="1624"/>
      <c r="AA228" s="968" t="s">
        <v>346</v>
      </c>
    </row>
    <row r="229" spans="1:27" ht="18" customHeight="1">
      <c r="A229" s="959"/>
      <c r="B229" s="929" t="s">
        <v>480</v>
      </c>
      <c r="C229" s="929" t="s">
        <v>351</v>
      </c>
      <c r="D229" s="929"/>
      <c r="E229" s="929"/>
      <c r="F229" s="929"/>
      <c r="G229" s="929"/>
      <c r="H229" s="929"/>
      <c r="I229" s="998" t="s">
        <v>334</v>
      </c>
      <c r="J229" s="1624" t="str">
        <f>項目一覧!$C$322</f>
        <v/>
      </c>
      <c r="K229" s="1624"/>
      <c r="L229" s="1624"/>
      <c r="M229" s="1624"/>
      <c r="N229" s="1624"/>
      <c r="O229" s="998" t="s">
        <v>333</v>
      </c>
      <c r="P229" s="1624" t="str">
        <f>項目一覧!$C$323</f>
        <v/>
      </c>
      <c r="Q229" s="1624"/>
      <c r="R229" s="1624"/>
      <c r="S229" s="1624"/>
      <c r="T229" s="1624"/>
      <c r="U229" s="998" t="s">
        <v>333</v>
      </c>
      <c r="V229" s="1624" t="str">
        <f>項目一覧!$C$324</f>
        <v/>
      </c>
      <c r="W229" s="1624"/>
      <c r="X229" s="1624"/>
      <c r="Y229" s="1624"/>
      <c r="Z229" s="1624"/>
      <c r="AA229" s="968" t="s">
        <v>346</v>
      </c>
    </row>
    <row r="230" spans="1:27" ht="18" customHeight="1">
      <c r="A230" s="959"/>
      <c r="B230" s="929" t="s">
        <v>479</v>
      </c>
      <c r="C230" s="929" t="s">
        <v>350</v>
      </c>
      <c r="D230" s="929"/>
      <c r="E230" s="929"/>
      <c r="F230" s="929"/>
      <c r="G230" s="929"/>
      <c r="H230" s="929"/>
      <c r="I230" s="998" t="s">
        <v>334</v>
      </c>
      <c r="J230" s="1624" t="str">
        <f>項目一覧!$C$325</f>
        <v/>
      </c>
      <c r="K230" s="1624"/>
      <c r="L230" s="1624"/>
      <c r="M230" s="1624"/>
      <c r="N230" s="1624"/>
      <c r="O230" s="998" t="s">
        <v>333</v>
      </c>
      <c r="P230" s="1624" t="str">
        <f>項目一覧!$C$326</f>
        <v/>
      </c>
      <c r="Q230" s="1624"/>
      <c r="R230" s="1624"/>
      <c r="S230" s="1624"/>
      <c r="T230" s="1624"/>
      <c r="U230" s="998" t="s">
        <v>333</v>
      </c>
      <c r="V230" s="1624" t="str">
        <f>項目一覧!$C$327</f>
        <v/>
      </c>
      <c r="W230" s="1624"/>
      <c r="X230" s="1624"/>
      <c r="Y230" s="1624"/>
      <c r="Z230" s="1624"/>
      <c r="AA230" s="968" t="s">
        <v>346</v>
      </c>
    </row>
    <row r="231" spans="1:27" ht="18" customHeight="1">
      <c r="A231" s="959"/>
      <c r="B231" s="929" t="s">
        <v>478</v>
      </c>
      <c r="C231" s="925" t="s">
        <v>349</v>
      </c>
      <c r="D231" s="929"/>
      <c r="E231" s="929"/>
      <c r="F231" s="929"/>
      <c r="G231" s="929"/>
      <c r="H231" s="929"/>
      <c r="I231" s="998" t="s">
        <v>334</v>
      </c>
      <c r="J231" s="1624" t="str">
        <f>項目一覧!$C$328</f>
        <v/>
      </c>
      <c r="K231" s="1624"/>
      <c r="L231" s="1624"/>
      <c r="M231" s="1624"/>
      <c r="N231" s="1624"/>
      <c r="O231" s="998" t="s">
        <v>333</v>
      </c>
      <c r="P231" s="1624" t="str">
        <f>項目一覧!$C$329</f>
        <v/>
      </c>
      <c r="Q231" s="1624"/>
      <c r="R231" s="1624"/>
      <c r="S231" s="1624"/>
      <c r="T231" s="1624"/>
      <c r="U231" s="998" t="s">
        <v>333</v>
      </c>
      <c r="V231" s="1624" t="str">
        <f>項目一覧!$C$330</f>
        <v/>
      </c>
      <c r="W231" s="1624"/>
      <c r="X231" s="1624"/>
      <c r="Y231" s="1624"/>
      <c r="Z231" s="1624"/>
      <c r="AA231" s="968" t="s">
        <v>346</v>
      </c>
    </row>
    <row r="232" spans="1:27" ht="18" customHeight="1">
      <c r="A232" s="959"/>
      <c r="B232" s="929" t="s">
        <v>3181</v>
      </c>
      <c r="C232" s="929" t="s">
        <v>348</v>
      </c>
      <c r="D232" s="929"/>
      <c r="E232" s="929"/>
      <c r="F232" s="929"/>
      <c r="G232" s="929"/>
      <c r="H232" s="929"/>
      <c r="I232" s="998" t="s">
        <v>334</v>
      </c>
      <c r="J232" s="1624" t="str">
        <f>項目一覧!$C$331</f>
        <v/>
      </c>
      <c r="K232" s="1624"/>
      <c r="L232" s="1624"/>
      <c r="M232" s="1624"/>
      <c r="N232" s="1624"/>
      <c r="O232" s="998" t="s">
        <v>333</v>
      </c>
      <c r="P232" s="1624" t="str">
        <f>項目一覧!$C$332</f>
        <v/>
      </c>
      <c r="Q232" s="1624"/>
      <c r="R232" s="1624"/>
      <c r="S232" s="1624"/>
      <c r="T232" s="1624"/>
      <c r="U232" s="998" t="s">
        <v>333</v>
      </c>
      <c r="V232" s="1624" t="str">
        <f>項目一覧!$C$333</f>
        <v/>
      </c>
      <c r="W232" s="1624"/>
      <c r="X232" s="1624"/>
      <c r="Y232" s="1624"/>
      <c r="Z232" s="1624"/>
      <c r="AA232" s="968" t="s">
        <v>346</v>
      </c>
    </row>
    <row r="233" spans="1:27" ht="18" customHeight="1">
      <c r="A233" s="959"/>
      <c r="B233" s="929" t="s">
        <v>3182</v>
      </c>
      <c r="C233" s="929" t="s">
        <v>2795</v>
      </c>
      <c r="D233" s="929"/>
      <c r="E233" s="929"/>
      <c r="F233" s="929"/>
      <c r="G233" s="929"/>
      <c r="H233" s="929"/>
      <c r="I233" s="998" t="s">
        <v>334</v>
      </c>
      <c r="J233" s="1645" t="str">
        <f>項目一覧!$C$355</f>
        <v/>
      </c>
      <c r="K233" s="1645"/>
      <c r="L233" s="1645"/>
      <c r="M233" s="1645"/>
      <c r="N233" s="1645"/>
      <c r="O233" s="998" t="s">
        <v>333</v>
      </c>
      <c r="P233" s="1645" t="str">
        <f>項目一覧!$C$356</f>
        <v/>
      </c>
      <c r="Q233" s="1645"/>
      <c r="R233" s="1645"/>
      <c r="S233" s="1645"/>
      <c r="T233" s="1645"/>
      <c r="U233" s="998" t="s">
        <v>333</v>
      </c>
      <c r="V233" s="1646" t="str">
        <f>項目一覧!$C$357</f>
        <v/>
      </c>
      <c r="W233" s="1646"/>
      <c r="X233" s="1646"/>
      <c r="Y233" s="1646"/>
      <c r="Z233" s="1646"/>
      <c r="AA233" s="968" t="s">
        <v>346</v>
      </c>
    </row>
    <row r="234" spans="1:27" ht="17.100000000000001" customHeight="1">
      <c r="A234" s="959"/>
      <c r="B234" s="929" t="s">
        <v>3183</v>
      </c>
      <c r="C234" s="1006" t="s">
        <v>3180</v>
      </c>
      <c r="D234" s="929"/>
      <c r="E234" s="929"/>
      <c r="F234" s="929"/>
      <c r="G234" s="929"/>
      <c r="H234" s="929"/>
      <c r="I234" s="998" t="s">
        <v>139</v>
      </c>
      <c r="J234" s="1645" t="str">
        <f>項目一覧!$C$371</f>
        <v/>
      </c>
      <c r="K234" s="1645"/>
      <c r="L234" s="1645"/>
      <c r="M234" s="1645"/>
      <c r="N234" s="1645"/>
      <c r="O234" s="998" t="s">
        <v>149</v>
      </c>
      <c r="P234" s="1645" t="str">
        <f>項目一覧!$C$372</f>
        <v/>
      </c>
      <c r="Q234" s="1645"/>
      <c r="R234" s="1645"/>
      <c r="S234" s="1645"/>
      <c r="T234" s="1645"/>
      <c r="U234" s="998" t="s">
        <v>149</v>
      </c>
      <c r="V234" s="1646" t="str">
        <f>項目一覧!$C$373</f>
        <v/>
      </c>
      <c r="W234" s="1646"/>
      <c r="X234" s="1646"/>
      <c r="Y234" s="1646"/>
      <c r="Z234" s="1646"/>
      <c r="AA234" s="968" t="s">
        <v>346</v>
      </c>
    </row>
    <row r="235" spans="1:27" ht="18" customHeight="1">
      <c r="A235" s="959"/>
      <c r="B235" s="929" t="s">
        <v>3184</v>
      </c>
      <c r="C235" s="929" t="s">
        <v>347</v>
      </c>
      <c r="D235" s="929"/>
      <c r="E235" s="929"/>
      <c r="F235" s="929"/>
      <c r="G235" s="929"/>
      <c r="H235" s="929"/>
      <c r="I235" s="998" t="s">
        <v>334</v>
      </c>
      <c r="J235" s="1624" t="str">
        <f>項目一覧!$C$133</f>
        <v/>
      </c>
      <c r="K235" s="1624"/>
      <c r="L235" s="1624"/>
      <c r="M235" s="1624"/>
      <c r="N235" s="1624"/>
      <c r="O235" s="998" t="s">
        <v>333</v>
      </c>
      <c r="P235" s="1624" t="str">
        <f>項目一覧!$C$134</f>
        <v/>
      </c>
      <c r="Q235" s="1624"/>
      <c r="R235" s="1624"/>
      <c r="S235" s="1624"/>
      <c r="T235" s="1624"/>
      <c r="U235" s="998" t="s">
        <v>333</v>
      </c>
      <c r="V235" s="1624" t="str">
        <f>項目一覧!$C$135</f>
        <v/>
      </c>
      <c r="W235" s="1624"/>
      <c r="X235" s="1624"/>
      <c r="Y235" s="1624"/>
      <c r="Z235" s="1624"/>
      <c r="AA235" s="968" t="s">
        <v>346</v>
      </c>
    </row>
    <row r="236" spans="1:27" ht="18" customHeight="1">
      <c r="A236" s="959"/>
      <c r="B236" s="929" t="s">
        <v>3185</v>
      </c>
      <c r="C236" s="929" t="s">
        <v>2812</v>
      </c>
      <c r="D236" s="929"/>
      <c r="E236" s="929"/>
      <c r="F236" s="929"/>
      <c r="G236" s="929"/>
      <c r="H236" s="929"/>
      <c r="I236" s="998" t="s">
        <v>139</v>
      </c>
      <c r="J236" s="1624" t="str">
        <f>項目一覧!$C$345</f>
        <v/>
      </c>
      <c r="K236" s="1624"/>
      <c r="L236" s="1624"/>
      <c r="M236" s="1624"/>
      <c r="N236" s="1624"/>
      <c r="O236" s="998" t="s">
        <v>149</v>
      </c>
      <c r="P236" s="1624" t="str">
        <f>項目一覧!$C$346</f>
        <v/>
      </c>
      <c r="Q236" s="1624"/>
      <c r="R236" s="1624"/>
      <c r="S236" s="1624"/>
      <c r="T236" s="1624"/>
      <c r="U236" s="998" t="s">
        <v>149</v>
      </c>
      <c r="V236" s="1701" t="str">
        <f>項目一覧!$C$347</f>
        <v/>
      </c>
      <c r="W236" s="1701"/>
      <c r="X236" s="1701"/>
      <c r="Y236" s="1701"/>
      <c r="Z236" s="1701"/>
      <c r="AA236" s="968" t="s">
        <v>346</v>
      </c>
    </row>
    <row r="237" spans="1:27" ht="18" customHeight="1">
      <c r="A237" s="959"/>
      <c r="B237" s="929" t="s">
        <v>3177</v>
      </c>
      <c r="C237" s="929" t="s">
        <v>345</v>
      </c>
      <c r="D237" s="929"/>
      <c r="E237" s="929"/>
      <c r="F237" s="929"/>
      <c r="G237" s="929"/>
      <c r="H237" s="929"/>
      <c r="I237" s="929"/>
      <c r="J237" s="929"/>
      <c r="K237" s="929"/>
      <c r="L237" s="929"/>
      <c r="M237" s="1624" t="str">
        <f>項目一覧!$C$136</f>
        <v/>
      </c>
      <c r="N237" s="1624"/>
      <c r="O237" s="1624"/>
      <c r="P237" s="1624"/>
      <c r="Q237" s="1624"/>
      <c r="R237" s="929" t="s">
        <v>344</v>
      </c>
      <c r="S237" s="929"/>
      <c r="T237" s="929"/>
      <c r="U237" s="929"/>
      <c r="V237" s="929"/>
      <c r="W237" s="929"/>
      <c r="X237" s="929"/>
      <c r="Y237" s="929"/>
      <c r="Z237" s="929"/>
      <c r="AA237" s="929"/>
    </row>
    <row r="238" spans="1:27" ht="18" customHeight="1">
      <c r="A238" s="963"/>
      <c r="B238" s="958" t="s">
        <v>3178</v>
      </c>
      <c r="C238" s="958" t="s">
        <v>343</v>
      </c>
      <c r="D238" s="958"/>
      <c r="E238" s="958"/>
      <c r="F238" s="958"/>
      <c r="G238" s="958"/>
      <c r="H238" s="958"/>
      <c r="I238" s="958"/>
      <c r="J238" s="958"/>
      <c r="K238" s="958"/>
      <c r="L238" s="958"/>
      <c r="M238" s="1651" t="str">
        <f>項目一覧!$C$137</f>
        <v/>
      </c>
      <c r="N238" s="1651"/>
      <c r="O238" s="1651"/>
      <c r="P238" s="1651"/>
      <c r="Q238" s="1651"/>
      <c r="R238" s="958" t="s">
        <v>342</v>
      </c>
      <c r="S238" s="958"/>
      <c r="T238" s="958"/>
      <c r="U238" s="958"/>
      <c r="V238" s="958"/>
      <c r="W238" s="958"/>
      <c r="X238" s="958"/>
      <c r="Y238" s="958"/>
      <c r="Z238" s="958"/>
      <c r="AA238" s="958"/>
    </row>
    <row r="239" spans="1:27" ht="18" customHeight="1">
      <c r="A239" s="959" t="s">
        <v>340</v>
      </c>
      <c r="B239" s="929" t="s">
        <v>341</v>
      </c>
      <c r="C239" s="929"/>
      <c r="D239" s="929"/>
      <c r="E239" s="929"/>
      <c r="F239" s="929"/>
      <c r="G239" s="929"/>
      <c r="H239" s="929"/>
      <c r="I239" s="929"/>
      <c r="J239" s="929"/>
      <c r="K239" s="929"/>
      <c r="L239" s="929"/>
      <c r="M239" s="929"/>
      <c r="N239" s="929"/>
      <c r="O239" s="929"/>
      <c r="P239" s="929"/>
      <c r="Q239" s="929"/>
      <c r="R239" s="929"/>
      <c r="S239" s="929"/>
      <c r="T239" s="929"/>
      <c r="U239" s="929"/>
      <c r="V239" s="929"/>
      <c r="W239" s="929"/>
      <c r="X239" s="929"/>
      <c r="Y239" s="929"/>
      <c r="Z239" s="929"/>
      <c r="AA239" s="929"/>
    </row>
    <row r="240" spans="1:27" ht="18" customHeight="1">
      <c r="A240" s="959"/>
      <c r="B240" s="929" t="s">
        <v>2220</v>
      </c>
      <c r="C240" s="929" t="s">
        <v>2251</v>
      </c>
      <c r="D240" s="929"/>
      <c r="E240" s="929"/>
      <c r="F240" s="929"/>
      <c r="G240" s="929"/>
      <c r="H240" s="929"/>
      <c r="I240" s="929"/>
      <c r="J240" s="929"/>
      <c r="K240" s="929"/>
      <c r="L240" s="1699" t="str">
        <f>項目一覧!$C$138</f>
        <v xml:space="preserve"> </v>
      </c>
      <c r="M240" s="1699"/>
      <c r="N240" s="1699"/>
      <c r="O240" s="1699"/>
      <c r="P240" s="929"/>
      <c r="Q240" s="929"/>
      <c r="R240" s="929"/>
      <c r="S240" s="929"/>
      <c r="T240" s="929"/>
      <c r="U240" s="929"/>
      <c r="V240" s="929"/>
      <c r="W240" s="929"/>
      <c r="X240" s="929"/>
      <c r="Y240" s="929"/>
      <c r="Z240" s="929"/>
      <c r="AA240" s="929"/>
    </row>
    <row r="241" spans="1:27" ht="18" customHeight="1">
      <c r="A241" s="963"/>
      <c r="B241" s="958" t="s">
        <v>2239</v>
      </c>
      <c r="C241" s="958" t="s">
        <v>2252</v>
      </c>
      <c r="D241" s="958"/>
      <c r="E241" s="958"/>
      <c r="F241" s="958"/>
      <c r="G241" s="958"/>
      <c r="H241" s="958"/>
      <c r="I241" s="958"/>
      <c r="J241" s="958"/>
      <c r="K241" s="958"/>
      <c r="L241" s="1700" t="str">
        <f>項目一覧!$C$139</f>
        <v>0</v>
      </c>
      <c r="M241" s="1700"/>
      <c r="N241" s="1700"/>
      <c r="O241" s="1700"/>
      <c r="P241" s="958"/>
      <c r="Q241" s="958"/>
      <c r="R241" s="958"/>
      <c r="S241" s="958"/>
      <c r="T241" s="958"/>
      <c r="U241" s="958"/>
      <c r="V241" s="958"/>
      <c r="W241" s="958"/>
      <c r="X241" s="958"/>
      <c r="Y241" s="958"/>
      <c r="Z241" s="958"/>
      <c r="AA241" s="958"/>
    </row>
    <row r="242" spans="1:27" ht="18" customHeight="1">
      <c r="A242" s="959" t="s">
        <v>340</v>
      </c>
      <c r="B242" s="929" t="s">
        <v>339</v>
      </c>
      <c r="C242" s="929"/>
      <c r="D242" s="929"/>
      <c r="E242" s="929"/>
      <c r="F242" s="929"/>
      <c r="G242" s="929"/>
      <c r="H242" s="929"/>
      <c r="I242" s="998" t="s">
        <v>293</v>
      </c>
      <c r="J242" s="1627" t="s">
        <v>338</v>
      </c>
      <c r="K242" s="1627"/>
      <c r="L242" s="1627"/>
      <c r="M242" s="1627"/>
      <c r="N242" s="1627"/>
      <c r="O242" s="998" t="s">
        <v>333</v>
      </c>
      <c r="P242" s="1627" t="s">
        <v>143</v>
      </c>
      <c r="Q242" s="1627"/>
      <c r="R242" s="1627"/>
      <c r="S242" s="1627"/>
      <c r="T242" s="1627"/>
      <c r="U242" s="929" t="s">
        <v>314</v>
      </c>
      <c r="V242" s="929"/>
      <c r="W242" s="929"/>
      <c r="X242" s="929"/>
      <c r="Y242" s="929"/>
      <c r="Z242" s="929"/>
      <c r="AA242" s="929"/>
    </row>
    <row r="243" spans="1:27" ht="18" customHeight="1">
      <c r="A243" s="959"/>
      <c r="B243" s="929" t="s">
        <v>301</v>
      </c>
      <c r="C243" s="929"/>
      <c r="D243" s="929"/>
      <c r="E243" s="929"/>
      <c r="F243" s="929"/>
      <c r="G243" s="929"/>
      <c r="H243" s="929"/>
      <c r="I243" s="998" t="s">
        <v>334</v>
      </c>
      <c r="J243" s="1703" t="str">
        <f>項目一覧!$C$140</f>
        <v/>
      </c>
      <c r="K243" s="1703"/>
      <c r="L243" s="1703"/>
      <c r="M243" s="1703"/>
      <c r="N243" s="1703"/>
      <c r="O243" s="998" t="s">
        <v>333</v>
      </c>
      <c r="P243" s="1703" t="str">
        <f>項目一覧!$C$141</f>
        <v/>
      </c>
      <c r="Q243" s="1703"/>
      <c r="R243" s="1703"/>
      <c r="S243" s="1703"/>
      <c r="T243" s="1703"/>
      <c r="U243" s="929" t="s">
        <v>337</v>
      </c>
      <c r="V243" s="929"/>
      <c r="W243" s="929"/>
      <c r="X243" s="929"/>
      <c r="Y243" s="929"/>
      <c r="Z243" s="929"/>
      <c r="AA243" s="929"/>
    </row>
    <row r="244" spans="1:27" ht="18" customHeight="1">
      <c r="A244" s="959"/>
      <c r="B244" s="929" t="s">
        <v>336</v>
      </c>
      <c r="C244" s="929"/>
      <c r="D244" s="929"/>
      <c r="E244" s="929"/>
      <c r="F244" s="929"/>
      <c r="G244" s="929" t="s">
        <v>335</v>
      </c>
      <c r="H244" s="929"/>
      <c r="I244" s="998" t="s">
        <v>334</v>
      </c>
      <c r="J244" s="1627" t="str">
        <f>項目一覧!C142</f>
        <v/>
      </c>
      <c r="K244" s="1627"/>
      <c r="L244" s="1627"/>
      <c r="M244" s="1627"/>
      <c r="N244" s="1627"/>
      <c r="O244" s="998" t="s">
        <v>333</v>
      </c>
      <c r="P244" s="1627" t="str">
        <f>項目一覧!$C$143</f>
        <v/>
      </c>
      <c r="Q244" s="1627"/>
      <c r="R244" s="1627"/>
      <c r="S244" s="1627"/>
      <c r="T244" s="1627"/>
      <c r="U244" s="929" t="s">
        <v>332</v>
      </c>
      <c r="V244" s="929"/>
      <c r="W244" s="929"/>
      <c r="X244" s="929"/>
      <c r="Y244" s="929"/>
      <c r="Z244" s="929"/>
      <c r="AA244" s="929"/>
    </row>
    <row r="245" spans="1:27" ht="18" customHeight="1">
      <c r="A245" s="959"/>
      <c r="B245" s="929"/>
      <c r="C245" s="929"/>
      <c r="D245" s="929"/>
      <c r="E245" s="929"/>
      <c r="F245" s="929"/>
      <c r="G245" s="929" t="s">
        <v>331</v>
      </c>
      <c r="H245" s="929"/>
      <c r="I245" s="998" t="s">
        <v>319</v>
      </c>
      <c r="J245" s="1627" t="str">
        <f>項目一覧!$C$144</f>
        <v/>
      </c>
      <c r="K245" s="1627"/>
      <c r="L245" s="1627"/>
      <c r="M245" s="1627"/>
      <c r="N245" s="1627"/>
      <c r="O245" s="998" t="s">
        <v>330</v>
      </c>
      <c r="P245" s="1627" t="str">
        <f>項目一覧!$C$145</f>
        <v/>
      </c>
      <c r="Q245" s="1627"/>
      <c r="R245" s="1627"/>
      <c r="S245" s="1627"/>
      <c r="T245" s="1627"/>
      <c r="U245" s="929" t="s">
        <v>320</v>
      </c>
      <c r="V245" s="929"/>
      <c r="W245" s="929"/>
      <c r="X245" s="929"/>
      <c r="Y245" s="929"/>
      <c r="Z245" s="929"/>
      <c r="AA245" s="929"/>
    </row>
    <row r="246" spans="1:27" ht="18" customHeight="1">
      <c r="A246" s="959"/>
      <c r="B246" s="929" t="s">
        <v>329</v>
      </c>
      <c r="C246" s="929"/>
      <c r="D246" s="929"/>
      <c r="E246" s="929"/>
      <c r="F246" s="929"/>
      <c r="G246" s="968"/>
      <c r="H246" s="929"/>
      <c r="I246" s="1672" t="str">
        <f>項目一覧!$C$146</f>
        <v/>
      </c>
      <c r="J246" s="1672"/>
      <c r="K246" s="1672"/>
      <c r="L246" s="1672"/>
      <c r="M246" s="1672"/>
      <c r="N246" s="1672"/>
      <c r="O246" s="1672"/>
      <c r="P246" s="1702" t="str">
        <f>IF(項目一覧!$C$149="","","一部　"&amp;項目一覧!$C$149)</f>
        <v/>
      </c>
      <c r="Q246" s="1702"/>
      <c r="R246" s="1702"/>
      <c r="S246" s="1702"/>
      <c r="T246" s="1702"/>
      <c r="U246" s="1702"/>
      <c r="V246" s="1702"/>
      <c r="W246" s="926"/>
      <c r="X246" s="929"/>
      <c r="Y246" s="929"/>
      <c r="Z246" s="929"/>
      <c r="AA246" s="929"/>
    </row>
    <row r="247" spans="1:27" ht="18" customHeight="1">
      <c r="A247" s="959"/>
      <c r="B247" s="929" t="s">
        <v>2242</v>
      </c>
      <c r="C247" s="929" t="s">
        <v>2243</v>
      </c>
      <c r="D247" s="929"/>
      <c r="E247" s="929"/>
      <c r="F247" s="929"/>
      <c r="G247" s="929"/>
      <c r="H247" s="929"/>
      <c r="I247" s="929"/>
      <c r="J247" s="929"/>
      <c r="K247" s="929"/>
      <c r="L247" s="929"/>
      <c r="M247" s="929"/>
      <c r="N247" s="929"/>
      <c r="O247" s="929"/>
      <c r="P247" s="929"/>
      <c r="Q247" s="959" t="str">
        <f>IF(項目一覧!$D$152=TRUE,"■","□")</f>
        <v>□</v>
      </c>
      <c r="R247" s="926" t="s">
        <v>328</v>
      </c>
      <c r="S247" s="926"/>
      <c r="T247" s="959" t="str">
        <f>IF(項目一覧!$E$152=TRUE,"■","□")</f>
        <v>□</v>
      </c>
      <c r="U247" s="926" t="s">
        <v>327</v>
      </c>
      <c r="V247" s="926"/>
      <c r="W247" s="929"/>
      <c r="X247" s="929"/>
      <c r="Y247" s="929"/>
      <c r="Z247" s="929"/>
      <c r="AA247" s="929"/>
    </row>
    <row r="248" spans="1:27" ht="18" customHeight="1">
      <c r="A248" s="959"/>
      <c r="B248" s="929" t="s">
        <v>2261</v>
      </c>
      <c r="C248" s="929" t="s">
        <v>2250</v>
      </c>
      <c r="D248" s="929"/>
      <c r="E248" s="929"/>
      <c r="F248" s="929"/>
      <c r="G248" s="929"/>
      <c r="H248" s="929"/>
      <c r="I248" s="929"/>
      <c r="J248" s="959"/>
      <c r="K248" s="929"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929"/>
      <c r="M248" s="929"/>
      <c r="N248" s="929"/>
      <c r="O248" s="929"/>
      <c r="P248" s="959"/>
      <c r="Q248" s="929"/>
      <c r="R248" s="926"/>
      <c r="S248" s="929"/>
      <c r="T248" s="929"/>
      <c r="U248" s="929"/>
      <c r="V248" s="959"/>
      <c r="W248" s="929"/>
      <c r="X248" s="929"/>
      <c r="Y248" s="926"/>
      <c r="Z248" s="929"/>
      <c r="AA248" s="929"/>
    </row>
    <row r="249" spans="1:27" ht="18" customHeight="1">
      <c r="A249" s="982" t="s">
        <v>323</v>
      </c>
      <c r="B249" s="960" t="s">
        <v>521</v>
      </c>
      <c r="C249" s="960"/>
      <c r="D249" s="960"/>
      <c r="E249" s="960"/>
      <c r="F249" s="960"/>
      <c r="G249" s="960"/>
      <c r="H249" s="1622" t="str">
        <f>項目一覧!$C$154</f>
        <v/>
      </c>
      <c r="I249" s="1622"/>
      <c r="J249" s="1622"/>
      <c r="K249" s="1622"/>
      <c r="L249" s="1622"/>
      <c r="M249" s="1622"/>
      <c r="N249" s="1622"/>
      <c r="O249" s="1622"/>
      <c r="P249" s="1622"/>
      <c r="Q249" s="1622"/>
      <c r="R249" s="1622"/>
      <c r="S249" s="1622"/>
      <c r="T249" s="1622"/>
      <c r="U249" s="1622"/>
      <c r="V249" s="1622"/>
      <c r="W249" s="1622"/>
      <c r="X249" s="1622"/>
      <c r="Y249" s="1622"/>
      <c r="Z249" s="1622"/>
      <c r="AA249" s="1622"/>
    </row>
    <row r="250" spans="1:27" ht="18" customHeight="1">
      <c r="A250" s="959"/>
      <c r="B250" s="929"/>
      <c r="C250" s="929"/>
      <c r="D250" s="929"/>
      <c r="E250" s="929"/>
      <c r="F250" s="929"/>
      <c r="G250" s="929"/>
      <c r="H250" s="1685"/>
      <c r="I250" s="1685"/>
      <c r="J250" s="1685"/>
      <c r="K250" s="1685"/>
      <c r="L250" s="1685"/>
      <c r="M250" s="1685"/>
      <c r="N250" s="1685"/>
      <c r="O250" s="1685"/>
      <c r="P250" s="1685"/>
      <c r="Q250" s="1685"/>
      <c r="R250" s="1685"/>
      <c r="S250" s="1685"/>
      <c r="T250" s="1685"/>
      <c r="U250" s="1685"/>
      <c r="V250" s="1685"/>
      <c r="W250" s="1685"/>
      <c r="X250" s="1685"/>
      <c r="Y250" s="1685"/>
      <c r="Z250" s="1685"/>
      <c r="AA250" s="1685"/>
    </row>
    <row r="251" spans="1:27" ht="18" customHeight="1">
      <c r="A251" s="959"/>
      <c r="B251" s="929"/>
      <c r="C251" s="929"/>
      <c r="D251" s="929"/>
      <c r="E251" s="929"/>
      <c r="F251" s="929"/>
      <c r="G251" s="929"/>
      <c r="H251" s="1688"/>
      <c r="I251" s="1688"/>
      <c r="J251" s="1688"/>
      <c r="K251" s="1688"/>
      <c r="L251" s="1688"/>
      <c r="M251" s="1688"/>
      <c r="N251" s="1688"/>
      <c r="O251" s="1688"/>
      <c r="P251" s="1688"/>
      <c r="Q251" s="1688"/>
      <c r="R251" s="1688"/>
      <c r="S251" s="1688"/>
      <c r="T251" s="1688"/>
      <c r="U251" s="1688"/>
      <c r="V251" s="1688"/>
      <c r="W251" s="1688"/>
      <c r="X251" s="1688"/>
      <c r="Y251" s="1688"/>
      <c r="Z251" s="1688"/>
      <c r="AA251" s="1688"/>
    </row>
    <row r="252" spans="1:27" ht="18" customHeight="1">
      <c r="A252" s="995" t="s">
        <v>323</v>
      </c>
      <c r="B252" s="996" t="s">
        <v>325</v>
      </c>
      <c r="C252" s="996"/>
      <c r="D252" s="996"/>
      <c r="E252" s="996"/>
      <c r="F252" s="996"/>
      <c r="G252" s="996"/>
      <c r="H252" s="996"/>
      <c r="I252" s="996"/>
      <c r="J252" s="996" t="str">
        <f>IF(項目一覧!$C$155="","",IF(項目一覧!$C$155&lt;DATE(2019,5,1),"平成","令和"))</f>
        <v/>
      </c>
      <c r="K252" s="996"/>
      <c r="L252" s="1007" t="str">
        <f>IF(項目一覧!$C$155="","",IF(項目一覧!$C$155&lt;DATE(2019,5,1),YEAR(項目一覧!$C$155)-1988,IF(YEAR(項目一覧!$C$155)-2018=1,"元",YEAR(項目一覧!$C$155)-2018)))</f>
        <v/>
      </c>
      <c r="M252" s="996" t="s">
        <v>318</v>
      </c>
      <c r="N252" s="995" t="str">
        <f>IF(項目一覧!$C$155="","",MONTH(項目一覧!$C$155))</f>
        <v/>
      </c>
      <c r="O252" s="996" t="s">
        <v>317</v>
      </c>
      <c r="P252" s="995" t="str">
        <f>IF(項目一覧!$C$155="","",DAY(項目一覧!$C$155))</f>
        <v/>
      </c>
      <c r="Q252" s="996" t="s">
        <v>316</v>
      </c>
      <c r="R252" s="996"/>
      <c r="S252" s="945"/>
      <c r="T252" s="945"/>
      <c r="U252" s="996"/>
      <c r="V252" s="996"/>
      <c r="W252" s="996"/>
      <c r="X252" s="996"/>
      <c r="Y252" s="996"/>
      <c r="Z252" s="996"/>
      <c r="AA252" s="996"/>
    </row>
    <row r="253" spans="1:27" ht="18" customHeight="1">
      <c r="A253" s="995" t="s">
        <v>323</v>
      </c>
      <c r="B253" s="996" t="s">
        <v>324</v>
      </c>
      <c r="C253" s="996"/>
      <c r="D253" s="996"/>
      <c r="E253" s="996"/>
      <c r="F253" s="996"/>
      <c r="G253" s="996"/>
      <c r="H253" s="996"/>
      <c r="I253" s="996"/>
      <c r="J253" s="958" t="str">
        <f>IF(項目一覧!$C$156="","",IF(項目一覧!$C$156&lt;DATE(2019,5,1),"平成","令和"))</f>
        <v/>
      </c>
      <c r="K253" s="996"/>
      <c r="L253" s="1007" t="str">
        <f>IF(項目一覧!$C$156="","",IF(項目一覧!$C$156&lt;DATE(2019,5,1),YEAR(項目一覧!$C$156)-1988,IF(YEAR(項目一覧!$C$156)-2018=1,"元",YEAR(項目一覧!$C$156)-2018)))</f>
        <v/>
      </c>
      <c r="M253" s="996" t="s">
        <v>318</v>
      </c>
      <c r="N253" s="995" t="str">
        <f>IF(項目一覧!$C$156="","",MONTH(項目一覧!$C$156))</f>
        <v/>
      </c>
      <c r="O253" s="996" t="s">
        <v>317</v>
      </c>
      <c r="P253" s="995" t="str">
        <f>IF(項目一覧!$C$156="","",DAY(項目一覧!$C$156))</f>
        <v/>
      </c>
      <c r="Q253" s="996" t="s">
        <v>316</v>
      </c>
      <c r="R253" s="996"/>
      <c r="S253" s="945"/>
      <c r="T253" s="945"/>
      <c r="U253" s="996"/>
      <c r="V253" s="996"/>
      <c r="W253" s="996"/>
      <c r="X253" s="996"/>
      <c r="Y253" s="996"/>
      <c r="Z253" s="996"/>
      <c r="AA253" s="996"/>
    </row>
    <row r="254" spans="1:27" ht="18" customHeight="1">
      <c r="A254" s="959" t="s">
        <v>323</v>
      </c>
      <c r="B254" s="929" t="s">
        <v>322</v>
      </c>
      <c r="C254" s="929"/>
      <c r="D254" s="929"/>
      <c r="E254" s="929"/>
      <c r="F254" s="929"/>
      <c r="G254" s="929"/>
      <c r="H254" s="929"/>
      <c r="I254" s="929"/>
      <c r="J254" s="929"/>
      <c r="K254" s="929"/>
      <c r="L254" s="998"/>
      <c r="M254" s="929"/>
      <c r="N254" s="929"/>
      <c r="O254" s="929"/>
      <c r="P254" s="929"/>
      <c r="Q254" s="929"/>
      <c r="R254" s="929"/>
      <c r="S254" s="926"/>
      <c r="T254" s="926"/>
      <c r="U254" s="929" t="s">
        <v>321</v>
      </c>
      <c r="V254" s="929"/>
      <c r="W254" s="929"/>
      <c r="X254" s="929"/>
      <c r="Y254" s="929"/>
      <c r="Z254" s="929"/>
      <c r="AA254" s="929"/>
    </row>
    <row r="255" spans="1:27" ht="18" customHeight="1">
      <c r="A255" s="959"/>
      <c r="B255" s="929"/>
      <c r="C255" s="929"/>
      <c r="D255" s="929"/>
      <c r="E255" s="998" t="s">
        <v>319</v>
      </c>
      <c r="F255" s="1620" t="str">
        <f>項目一覧!$C$157</f>
        <v/>
      </c>
      <c r="G255" s="1620"/>
      <c r="H255" s="1620"/>
      <c r="I255" s="998" t="s">
        <v>320</v>
      </c>
      <c r="J255" s="929" t="str">
        <f>IF(項目一覧!$C$158="","",IF(項目一覧!$C$158&lt;DATE(2019,5,1),"平成","令和"))</f>
        <v/>
      </c>
      <c r="K255" s="929"/>
      <c r="L255" s="998" t="str">
        <f>IF(項目一覧!$C$158="","",IF(項目一覧!$C$158&lt;DATE(2019,5,1),YEAR(項目一覧!$C$158)-1988,IF(YEAR(項目一覧!$C$158)-2018=1,"元",YEAR(項目一覧!$C$158)-2018)))</f>
        <v/>
      </c>
      <c r="M255" s="929" t="s">
        <v>318</v>
      </c>
      <c r="N255" s="929" t="str">
        <f>IF(項目一覧!$C$158="","",MONTH(項目一覧!$C$158))</f>
        <v/>
      </c>
      <c r="O255" s="929" t="s">
        <v>317</v>
      </c>
      <c r="P255" s="929" t="str">
        <f>IF(項目一覧!$C$158="","",DAY(項目一覧!$C$158))</f>
        <v/>
      </c>
      <c r="Q255" s="929" t="s">
        <v>316</v>
      </c>
      <c r="R255" s="998" t="s">
        <v>319</v>
      </c>
      <c r="S255" s="1714" t="str">
        <f>項目一覧!$C$159</f>
        <v/>
      </c>
      <c r="T255" s="1714"/>
      <c r="U255" s="1714"/>
      <c r="V255" s="1714"/>
      <c r="W255" s="1714"/>
      <c r="X255" s="1714"/>
      <c r="Y255" s="1714"/>
      <c r="Z255" s="1714"/>
      <c r="AA255" s="998" t="s">
        <v>320</v>
      </c>
    </row>
    <row r="256" spans="1:27" ht="18" customHeight="1">
      <c r="A256" s="926"/>
      <c r="B256" s="926"/>
      <c r="C256" s="926"/>
      <c r="D256" s="926"/>
      <c r="E256" s="998" t="s">
        <v>293</v>
      </c>
      <c r="F256" s="1620" t="str">
        <f>項目一覧!$C$160</f>
        <v/>
      </c>
      <c r="G256" s="1620"/>
      <c r="H256" s="1620"/>
      <c r="I256" s="998" t="s">
        <v>314</v>
      </c>
      <c r="J256" s="929" t="str">
        <f>IF(項目一覧!$C$161="","",IF(項目一覧!$C$161&lt;DATE(2019,5,1),"平成","令和"))</f>
        <v/>
      </c>
      <c r="K256" s="929"/>
      <c r="L256" s="998" t="str">
        <f>IF(項目一覧!$C$161="","",IF(項目一覧!$C$161&lt;DATE(2019,5,1),YEAR(項目一覧!$C$161)-1988,IF(YEAR(項目一覧!$C$161)-2018=1,"元",YEAR(項目一覧!$C$161)-2018)))</f>
        <v/>
      </c>
      <c r="M256" s="929" t="s">
        <v>318</v>
      </c>
      <c r="N256" s="929" t="str">
        <f>IF(項目一覧!$C$161="","",MONTH(項目一覧!$C$161))</f>
        <v/>
      </c>
      <c r="O256" s="929" t="s">
        <v>317</v>
      </c>
      <c r="P256" s="929" t="str">
        <f>IF(項目一覧!$C$161="","",DAY(項目一覧!$C$161))</f>
        <v/>
      </c>
      <c r="Q256" s="929" t="s">
        <v>316</v>
      </c>
      <c r="R256" s="998" t="s">
        <v>319</v>
      </c>
      <c r="S256" s="1714" t="str">
        <f>項目一覧!$C$162</f>
        <v/>
      </c>
      <c r="T256" s="1714"/>
      <c r="U256" s="1714"/>
      <c r="V256" s="1714"/>
      <c r="W256" s="1714"/>
      <c r="X256" s="1714"/>
      <c r="Y256" s="1714"/>
      <c r="Z256" s="1714"/>
      <c r="AA256" s="957" t="s">
        <v>314</v>
      </c>
    </row>
    <row r="257" spans="1:28" ht="18" customHeight="1">
      <c r="A257" s="993"/>
      <c r="B257" s="993"/>
      <c r="C257" s="993"/>
      <c r="D257" s="993"/>
      <c r="E257" s="1009" t="s">
        <v>293</v>
      </c>
      <c r="F257" s="1716" t="str">
        <f>項目一覧!$C$163</f>
        <v/>
      </c>
      <c r="G257" s="1716"/>
      <c r="H257" s="1716"/>
      <c r="I257" s="1009" t="s">
        <v>314</v>
      </c>
      <c r="J257" s="979" t="str">
        <f>IF(項目一覧!$C$164="","",IF(項目一覧!$C$164&lt;DATE(2019,5,1),"平成","令和"))</f>
        <v/>
      </c>
      <c r="K257" s="979"/>
      <c r="L257" s="1009" t="str">
        <f>IF(項目一覧!$C$164="","",IF(項目一覧!$C$164&lt;DATE(2019,5,1),YEAR(項目一覧!$C$164)-1988,IF(YEAR(項目一覧!$C$164)-2018=1,"元",YEAR(項目一覧!$C$164)-2018)))</f>
        <v/>
      </c>
      <c r="M257" s="979" t="s">
        <v>318</v>
      </c>
      <c r="N257" s="979" t="str">
        <f>IF(項目一覧!$C$164="","",MONTH(項目一覧!$C$164))</f>
        <v/>
      </c>
      <c r="O257" s="979" t="s">
        <v>317</v>
      </c>
      <c r="P257" s="979" t="str">
        <f>IF(項目一覧!$C$164="","",DAY(項目一覧!$C$164))</f>
        <v/>
      </c>
      <c r="Q257" s="979" t="s">
        <v>316</v>
      </c>
      <c r="R257" s="1009" t="s">
        <v>520</v>
      </c>
      <c r="S257" s="1715" t="str">
        <f>項目一覧!$C$165</f>
        <v/>
      </c>
      <c r="T257" s="1715"/>
      <c r="U257" s="1715"/>
      <c r="V257" s="1715"/>
      <c r="W257" s="1715"/>
      <c r="X257" s="1715"/>
      <c r="Y257" s="1715"/>
      <c r="Z257" s="1715"/>
      <c r="AA257" s="1012" t="s">
        <v>314</v>
      </c>
    </row>
    <row r="258" spans="1:28" ht="18" customHeight="1">
      <c r="A258" s="982" t="s">
        <v>109</v>
      </c>
      <c r="B258" s="960" t="s">
        <v>3089</v>
      </c>
      <c r="C258" s="926"/>
      <c r="D258" s="926"/>
      <c r="E258" s="998"/>
      <c r="F258" s="983"/>
      <c r="G258" s="983"/>
      <c r="H258" s="983"/>
      <c r="I258" s="998"/>
      <c r="J258" s="929"/>
      <c r="K258" s="929"/>
      <c r="L258" s="998"/>
      <c r="M258" s="929"/>
      <c r="N258" s="929"/>
      <c r="O258" s="929"/>
      <c r="P258" s="929"/>
      <c r="Q258" s="929"/>
      <c r="R258" s="998"/>
      <c r="S258" s="1008"/>
      <c r="T258" s="1008"/>
      <c r="U258" s="1008"/>
      <c r="V258" s="1008"/>
      <c r="W258" s="1008"/>
      <c r="X258" s="1008"/>
      <c r="Y258" s="1008"/>
      <c r="Z258" s="1008"/>
      <c r="AA258" s="957"/>
    </row>
    <row r="259" spans="1:28" ht="18" customHeight="1">
      <c r="A259" s="993"/>
      <c r="B259" s="993"/>
      <c r="C259" s="1012" t="str">
        <f>IF(項目一覧!$D$359=TRUE,"■","□")</f>
        <v>□</v>
      </c>
      <c r="D259" s="993" t="s">
        <v>3090</v>
      </c>
      <c r="E259" s="1009"/>
      <c r="F259" s="1102" t="str">
        <f>IF(項目一覧!$E$359=TRUE,"■","□")</f>
        <v>□</v>
      </c>
      <c r="G259" s="1010" t="s">
        <v>3091</v>
      </c>
      <c r="H259" s="1010"/>
      <c r="I259" s="1009"/>
      <c r="J259" s="979"/>
      <c r="K259" s="979"/>
      <c r="L259" s="1009"/>
      <c r="M259" s="979"/>
      <c r="N259" s="979"/>
      <c r="O259" s="979"/>
      <c r="P259" s="979"/>
      <c r="Q259" s="979"/>
      <c r="R259" s="1009"/>
      <c r="S259" s="1011"/>
      <c r="T259" s="1011"/>
      <c r="U259" s="1011"/>
      <c r="V259" s="1011"/>
      <c r="W259" s="1011"/>
      <c r="X259" s="1011"/>
      <c r="Y259" s="1011"/>
      <c r="Z259" s="1011"/>
      <c r="AA259" s="1012"/>
    </row>
    <row r="260" spans="1:28" ht="18" customHeight="1">
      <c r="A260" s="959" t="s">
        <v>519</v>
      </c>
      <c r="B260" s="929" t="s">
        <v>3088</v>
      </c>
      <c r="C260" s="926"/>
      <c r="D260" s="926"/>
      <c r="E260" s="998"/>
      <c r="F260" s="983"/>
      <c r="G260" s="983"/>
      <c r="H260" s="983"/>
      <c r="I260" s="998"/>
      <c r="J260" s="929"/>
      <c r="K260" s="929"/>
      <c r="L260" s="998"/>
      <c r="M260" s="929"/>
      <c r="N260" s="929"/>
      <c r="O260" s="929"/>
      <c r="P260" s="929"/>
      <c r="Q260" s="929"/>
      <c r="R260" s="998"/>
      <c r="S260" s="1008"/>
      <c r="T260" s="1008"/>
      <c r="U260" s="1008"/>
      <c r="V260" s="1008"/>
      <c r="W260" s="1008"/>
      <c r="X260" s="1008"/>
      <c r="Y260" s="1008"/>
      <c r="Z260" s="1008"/>
      <c r="AA260" s="957"/>
    </row>
    <row r="261" spans="1:28" ht="18" customHeight="1">
      <c r="A261" s="993"/>
      <c r="B261" s="993"/>
      <c r="C261" s="1012" t="str">
        <f>IF(項目一覧!$D$358=TRUE,"■","□")</f>
        <v>□</v>
      </c>
      <c r="D261" s="993" t="s">
        <v>2776</v>
      </c>
      <c r="E261" s="1009"/>
      <c r="F261" s="1102" t="str">
        <f>IF(項目一覧!$E$358=TRUE,"■","□")</f>
        <v>□</v>
      </c>
      <c r="G261" s="1010" t="s">
        <v>2778</v>
      </c>
      <c r="H261" s="1010"/>
      <c r="I261" s="1009"/>
      <c r="J261" s="979"/>
      <c r="K261" s="979"/>
      <c r="L261" s="1009"/>
      <c r="M261" s="979"/>
      <c r="N261" s="979"/>
      <c r="O261" s="979"/>
      <c r="P261" s="979"/>
      <c r="Q261" s="979"/>
      <c r="R261" s="1009"/>
      <c r="S261" s="1011"/>
      <c r="T261" s="1011"/>
      <c r="U261" s="1011"/>
      <c r="V261" s="1011"/>
      <c r="W261" s="1011"/>
      <c r="X261" s="1011"/>
      <c r="Y261" s="1011"/>
      <c r="Z261" s="1011"/>
      <c r="AA261" s="1012"/>
      <c r="AB261" s="940"/>
    </row>
    <row r="262" spans="1:28" ht="18" customHeight="1">
      <c r="A262" s="982" t="s">
        <v>109</v>
      </c>
      <c r="B262" s="989" t="s">
        <v>3617</v>
      </c>
      <c r="C262" s="957"/>
      <c r="D262" s="926"/>
      <c r="E262" s="998"/>
      <c r="F262" s="1025"/>
      <c r="G262" s="983"/>
      <c r="H262" s="983"/>
      <c r="I262" s="998"/>
      <c r="J262" s="929"/>
      <c r="K262" s="929"/>
      <c r="L262" s="998"/>
      <c r="M262" s="929"/>
      <c r="N262" s="929"/>
      <c r="O262" s="929"/>
      <c r="P262" s="929"/>
      <c r="Q262" s="929"/>
      <c r="R262" s="998"/>
      <c r="S262" s="1008"/>
      <c r="T262" s="1008"/>
      <c r="U262" s="1008"/>
      <c r="V262" s="1008"/>
      <c r="W262" s="1008"/>
      <c r="X262" s="1008"/>
      <c r="Y262" s="1008"/>
      <c r="Z262" s="1008"/>
      <c r="AA262" s="957"/>
    </row>
    <row r="263" spans="1:28" ht="18" customHeight="1">
      <c r="A263" s="926"/>
      <c r="B263" s="926"/>
      <c r="C263" s="929" t="s">
        <v>3618</v>
      </c>
      <c r="D263" s="926"/>
      <c r="E263" s="998"/>
      <c r="F263" s="1025"/>
      <c r="G263" s="983"/>
      <c r="H263" s="957" t="str">
        <f>IF(項目一覧!$D$377=TRUE,"■","□")</f>
        <v>□</v>
      </c>
      <c r="I263" s="926" t="s">
        <v>2776</v>
      </c>
      <c r="J263" s="929"/>
      <c r="K263" s="1025" t="str">
        <f>IF(項目一覧!$E$377=TRUE,"■","□")</f>
        <v>□</v>
      </c>
      <c r="L263" s="983" t="s">
        <v>2778</v>
      </c>
      <c r="M263" s="929"/>
      <c r="N263" s="929"/>
      <c r="O263" s="929"/>
      <c r="P263" s="929"/>
      <c r="Q263" s="929"/>
      <c r="R263" s="998"/>
      <c r="S263" s="1008"/>
      <c r="T263" s="1008"/>
      <c r="U263" s="1008"/>
      <c r="V263" s="1008"/>
      <c r="W263" s="1008"/>
      <c r="X263" s="1008"/>
      <c r="Y263" s="1008"/>
      <c r="Z263" s="1008"/>
      <c r="AA263" s="957"/>
    </row>
    <row r="264" spans="1:28" ht="18" customHeight="1">
      <c r="A264" s="926"/>
      <c r="B264" s="926"/>
      <c r="C264" s="929" t="s">
        <v>3802</v>
      </c>
      <c r="D264" s="926"/>
      <c r="E264" s="998"/>
      <c r="F264" s="1025"/>
      <c r="G264" s="983"/>
      <c r="H264" s="983"/>
      <c r="I264" s="998"/>
      <c r="J264" s="929"/>
      <c r="K264" s="929"/>
      <c r="L264" s="998"/>
      <c r="M264" s="929"/>
      <c r="N264" s="929"/>
      <c r="O264" s="929"/>
      <c r="P264" s="929"/>
      <c r="Q264" s="929"/>
      <c r="R264" s="998"/>
      <c r="S264" s="1008"/>
      <c r="T264" s="1008"/>
      <c r="U264" s="1008"/>
      <c r="V264" s="1008"/>
      <c r="W264" s="1008"/>
      <c r="X264" s="1008"/>
      <c r="Y264" s="1008"/>
      <c r="Z264" s="1008"/>
      <c r="AA264" s="957"/>
    </row>
    <row r="265" spans="1:28" ht="18" customHeight="1">
      <c r="A265" s="926"/>
      <c r="B265" s="926"/>
      <c r="C265" s="929"/>
      <c r="D265" s="957" t="str">
        <f>IF(項目一覧!$D$378=TRUE,"■","□")</f>
        <v>□</v>
      </c>
      <c r="E265" s="968" t="s">
        <v>3619</v>
      </c>
      <c r="F265" s="1025"/>
      <c r="G265" s="983"/>
      <c r="H265" s="983"/>
      <c r="I265" s="998"/>
      <c r="J265" s="929"/>
      <c r="K265" s="929"/>
      <c r="L265" s="998"/>
      <c r="M265" s="929"/>
      <c r="N265" s="929"/>
      <c r="O265" s="929"/>
      <c r="P265" s="929"/>
      <c r="Q265" s="929"/>
      <c r="R265" s="998"/>
      <c r="S265" s="1008"/>
      <c r="T265" s="1008"/>
      <c r="U265" s="1008"/>
      <c r="V265" s="1008"/>
      <c r="W265" s="1008"/>
      <c r="X265" s="1008"/>
      <c r="Y265" s="1008"/>
      <c r="Z265" s="1008"/>
      <c r="AA265" s="957"/>
    </row>
    <row r="266" spans="1:28" ht="18" customHeight="1">
      <c r="A266" s="926"/>
      <c r="B266" s="926"/>
      <c r="C266" s="929"/>
      <c r="D266" s="957" t="str">
        <f>IF(項目一覧!$E$378=TRUE,"■","□")</f>
        <v>□</v>
      </c>
      <c r="E266" s="968" t="s">
        <v>1977</v>
      </c>
      <c r="F266" s="1025"/>
      <c r="G266" s="983"/>
      <c r="H266" s="983"/>
      <c r="I266" s="998"/>
      <c r="J266" s="929"/>
      <c r="K266" s="929"/>
      <c r="L266" s="998"/>
      <c r="M266" s="929"/>
      <c r="N266" s="929"/>
      <c r="O266" s="929"/>
      <c r="P266" s="929"/>
      <c r="Q266" s="929"/>
      <c r="R266" s="998"/>
      <c r="S266" s="1008"/>
      <c r="T266" s="1008"/>
      <c r="U266" s="1008"/>
      <c r="V266" s="1008"/>
      <c r="W266" s="1008"/>
      <c r="X266" s="1008"/>
      <c r="Y266" s="1008"/>
      <c r="Z266" s="1008"/>
      <c r="AA266" s="957"/>
    </row>
    <row r="267" spans="1:28" ht="18" customHeight="1">
      <c r="A267" s="982" t="s">
        <v>519</v>
      </c>
      <c r="B267" s="989" t="s">
        <v>3616</v>
      </c>
      <c r="C267" s="960"/>
      <c r="D267" s="960"/>
      <c r="E267" s="960"/>
      <c r="F267" s="960"/>
      <c r="G267" s="960"/>
      <c r="H267" s="960"/>
      <c r="I267" s="1708" t="str">
        <f>項目一覧!$C$166</f>
        <v/>
      </c>
      <c r="J267" s="1708"/>
      <c r="K267" s="1708"/>
      <c r="L267" s="1708"/>
      <c r="M267" s="1708"/>
      <c r="N267" s="1708"/>
      <c r="O267" s="1708"/>
      <c r="P267" s="1708"/>
      <c r="Q267" s="1708"/>
      <c r="R267" s="1708"/>
      <c r="S267" s="1708"/>
      <c r="T267" s="1708"/>
      <c r="U267" s="1708"/>
      <c r="V267" s="1708"/>
      <c r="W267" s="1708"/>
      <c r="X267" s="1708"/>
      <c r="Y267" s="1708"/>
      <c r="Z267" s="1708"/>
      <c r="AA267" s="1708"/>
    </row>
    <row r="268" spans="1:28" ht="18" customHeight="1">
      <c r="A268" s="926"/>
      <c r="B268" s="926"/>
      <c r="C268" s="926"/>
      <c r="D268" s="926"/>
      <c r="E268" s="926"/>
      <c r="F268" s="926"/>
      <c r="G268" s="926"/>
      <c r="H268" s="926"/>
      <c r="I268" s="1741"/>
      <c r="J268" s="1741"/>
      <c r="K268" s="1741"/>
      <c r="L268" s="1741"/>
      <c r="M268" s="1741"/>
      <c r="N268" s="1741"/>
      <c r="O268" s="1741"/>
      <c r="P268" s="1741"/>
      <c r="Q268" s="1741"/>
      <c r="R268" s="1741"/>
      <c r="S268" s="1741"/>
      <c r="T268" s="1741"/>
      <c r="U268" s="1741"/>
      <c r="V268" s="1741"/>
      <c r="W268" s="1741"/>
      <c r="X268" s="1741"/>
      <c r="Y268" s="1741"/>
      <c r="Z268" s="1741"/>
      <c r="AA268" s="1741"/>
    </row>
    <row r="269" spans="1:28" ht="18" customHeight="1"/>
    <row r="270" spans="1:28" s="926" customFormat="1" ht="18" customHeight="1">
      <c r="A270" s="1103" t="s">
        <v>518</v>
      </c>
      <c r="B270" s="1103"/>
      <c r="C270" s="1103"/>
      <c r="D270" s="1103"/>
      <c r="E270" s="1103"/>
      <c r="F270" s="1103"/>
      <c r="G270" s="1103"/>
      <c r="H270" s="1103"/>
      <c r="I270" s="1103"/>
      <c r="J270" s="1103"/>
      <c r="K270" s="1103"/>
      <c r="L270" s="1103"/>
      <c r="M270" s="1103"/>
      <c r="N270" s="1103"/>
      <c r="O270" s="1103"/>
      <c r="P270" s="1103"/>
      <c r="Q270" s="1103"/>
      <c r="R270" s="1103"/>
      <c r="S270" s="1103"/>
      <c r="T270" s="1103"/>
      <c r="U270" s="1103"/>
      <c r="V270" s="1103"/>
      <c r="W270" s="1103"/>
      <c r="X270" s="1103"/>
      <c r="Y270" s="1103"/>
      <c r="Z270" s="1103"/>
      <c r="AA270" s="1103"/>
    </row>
    <row r="271" spans="1:28" ht="18" customHeight="1">
      <c r="B271" s="927" t="s">
        <v>517</v>
      </c>
    </row>
    <row r="272" spans="1:28" ht="18" customHeight="1">
      <c r="A272" s="1739"/>
      <c r="B272" s="1739"/>
      <c r="C272" s="1739"/>
      <c r="D272" s="1739"/>
      <c r="E272" s="1739"/>
      <c r="F272" s="1739"/>
      <c r="G272" s="1739"/>
      <c r="H272" s="1739"/>
      <c r="I272" s="1739"/>
      <c r="J272" s="1739"/>
      <c r="K272" s="1739"/>
      <c r="L272" s="1739"/>
      <c r="M272" s="1739"/>
      <c r="N272" s="1739"/>
      <c r="O272" s="1739"/>
      <c r="P272" s="1739"/>
      <c r="Q272" s="1739"/>
      <c r="R272" s="1739"/>
      <c r="S272" s="1739"/>
      <c r="T272" s="1739"/>
      <c r="U272" s="1739"/>
      <c r="V272" s="1739"/>
      <c r="W272" s="1739"/>
      <c r="X272" s="1739"/>
      <c r="Y272" s="1739"/>
      <c r="Z272" s="1739"/>
      <c r="AA272" s="1739"/>
    </row>
    <row r="273" spans="1:27" ht="18" customHeight="1">
      <c r="A273" s="1739"/>
      <c r="B273" s="1739"/>
      <c r="C273" s="1739"/>
      <c r="D273" s="1739"/>
      <c r="E273" s="1739"/>
      <c r="F273" s="1739"/>
      <c r="G273" s="1739"/>
      <c r="H273" s="1739"/>
      <c r="I273" s="1739"/>
      <c r="J273" s="1739"/>
      <c r="K273" s="1739"/>
      <c r="L273" s="1739"/>
      <c r="M273" s="1739"/>
      <c r="N273" s="1739"/>
      <c r="O273" s="1739"/>
      <c r="P273" s="1739"/>
      <c r="Q273" s="1739"/>
      <c r="R273" s="1739"/>
      <c r="S273" s="1739"/>
      <c r="T273" s="1739"/>
      <c r="U273" s="1739"/>
      <c r="V273" s="1739"/>
      <c r="W273" s="1739"/>
      <c r="X273" s="1739"/>
      <c r="Y273" s="1739"/>
      <c r="Z273" s="1739"/>
      <c r="AA273" s="1739"/>
    </row>
    <row r="274" spans="1:27" ht="18" customHeight="1">
      <c r="A274" s="1739"/>
      <c r="B274" s="1739"/>
      <c r="C274" s="1739"/>
      <c r="D274" s="1739"/>
      <c r="E274" s="1739"/>
      <c r="F274" s="1739"/>
      <c r="G274" s="1739"/>
      <c r="H274" s="1739"/>
      <c r="I274" s="1739"/>
      <c r="J274" s="1739"/>
      <c r="K274" s="1739"/>
      <c r="L274" s="1739"/>
      <c r="M274" s="1739"/>
      <c r="N274" s="1739"/>
      <c r="O274" s="1739"/>
      <c r="P274" s="1739"/>
      <c r="Q274" s="1739"/>
      <c r="R274" s="1739"/>
      <c r="S274" s="1739"/>
      <c r="T274" s="1739"/>
      <c r="U274" s="1739"/>
      <c r="V274" s="1739"/>
      <c r="W274" s="1739"/>
      <c r="X274" s="1739"/>
      <c r="Y274" s="1739"/>
      <c r="Z274" s="1739"/>
      <c r="AA274" s="1739"/>
    </row>
    <row r="275" spans="1:27" ht="18" customHeight="1">
      <c r="A275" s="1739"/>
      <c r="B275" s="1739"/>
      <c r="C275" s="1739"/>
      <c r="D275" s="1739"/>
      <c r="E275" s="1739"/>
      <c r="F275" s="1739"/>
      <c r="G275" s="1739"/>
      <c r="H275" s="1739"/>
      <c r="I275" s="1739"/>
      <c r="J275" s="1739"/>
      <c r="K275" s="1739"/>
      <c r="L275" s="1739"/>
      <c r="M275" s="1739"/>
      <c r="N275" s="1739"/>
      <c r="O275" s="1739"/>
      <c r="P275" s="1739"/>
      <c r="Q275" s="1739"/>
      <c r="R275" s="1739"/>
      <c r="S275" s="1739"/>
      <c r="T275" s="1739"/>
      <c r="U275" s="1739"/>
      <c r="V275" s="1739"/>
      <c r="W275" s="1739"/>
      <c r="X275" s="1739"/>
      <c r="Y275" s="1739"/>
      <c r="Z275" s="1739"/>
      <c r="AA275" s="1739"/>
    </row>
    <row r="276" spans="1:27" ht="18" customHeight="1">
      <c r="A276" s="1739"/>
      <c r="B276" s="1739"/>
      <c r="C276" s="1739"/>
      <c r="D276" s="1739"/>
      <c r="E276" s="1739"/>
      <c r="F276" s="1739"/>
      <c r="G276" s="1739"/>
      <c r="H276" s="1739"/>
      <c r="I276" s="1739"/>
      <c r="J276" s="1739"/>
      <c r="K276" s="1739"/>
      <c r="L276" s="1739"/>
      <c r="M276" s="1739"/>
      <c r="N276" s="1739"/>
      <c r="O276" s="1739"/>
      <c r="P276" s="1739"/>
      <c r="Q276" s="1739"/>
      <c r="R276" s="1739"/>
      <c r="S276" s="1739"/>
      <c r="T276" s="1739"/>
      <c r="U276" s="1739"/>
      <c r="V276" s="1739"/>
      <c r="W276" s="1739"/>
      <c r="X276" s="1739"/>
      <c r="Y276" s="1739"/>
      <c r="Z276" s="1739"/>
      <c r="AA276" s="1739"/>
    </row>
    <row r="277" spans="1:27" ht="18" customHeight="1">
      <c r="A277" s="1739"/>
      <c r="B277" s="1739"/>
      <c r="C277" s="1739"/>
      <c r="D277" s="1739"/>
      <c r="E277" s="1739"/>
      <c r="F277" s="1739"/>
      <c r="G277" s="1739"/>
      <c r="H277" s="1739"/>
      <c r="I277" s="1739"/>
      <c r="J277" s="1739"/>
      <c r="K277" s="1739"/>
      <c r="L277" s="1739"/>
      <c r="M277" s="1739"/>
      <c r="N277" s="1739"/>
      <c r="O277" s="1739"/>
      <c r="P277" s="1739"/>
      <c r="Q277" s="1739"/>
      <c r="R277" s="1739"/>
      <c r="S277" s="1739"/>
      <c r="T277" s="1739"/>
      <c r="U277" s="1739"/>
      <c r="V277" s="1739"/>
      <c r="W277" s="1739"/>
      <c r="X277" s="1739"/>
      <c r="Y277" s="1739"/>
      <c r="Z277" s="1739"/>
      <c r="AA277" s="1739"/>
    </row>
    <row r="278" spans="1:27" ht="18" customHeight="1">
      <c r="A278" s="1739"/>
      <c r="B278" s="1739"/>
      <c r="C278" s="1739"/>
      <c r="D278" s="1739"/>
      <c r="E278" s="1739"/>
      <c r="F278" s="1739"/>
      <c r="G278" s="1739"/>
      <c r="H278" s="1739"/>
      <c r="I278" s="1739"/>
      <c r="J278" s="1739"/>
      <c r="K278" s="1739"/>
      <c r="L278" s="1739"/>
      <c r="M278" s="1739"/>
      <c r="N278" s="1739"/>
      <c r="O278" s="1739"/>
      <c r="P278" s="1739"/>
      <c r="Q278" s="1739"/>
      <c r="R278" s="1739"/>
      <c r="S278" s="1739"/>
      <c r="T278" s="1739"/>
      <c r="U278" s="1739"/>
      <c r="V278" s="1739"/>
      <c r="W278" s="1739"/>
      <c r="X278" s="1739"/>
      <c r="Y278" s="1739"/>
      <c r="Z278" s="1739"/>
      <c r="AA278" s="1739"/>
    </row>
    <row r="279" spans="1:27" ht="18" customHeight="1">
      <c r="A279" s="1739"/>
      <c r="B279" s="1739"/>
      <c r="C279" s="1739"/>
      <c r="D279" s="1739"/>
      <c r="E279" s="1739"/>
      <c r="F279" s="1739"/>
      <c r="G279" s="1739"/>
      <c r="H279" s="1739"/>
      <c r="I279" s="1739"/>
      <c r="J279" s="1739"/>
      <c r="K279" s="1739"/>
      <c r="L279" s="1739"/>
      <c r="M279" s="1739"/>
      <c r="N279" s="1739"/>
      <c r="O279" s="1739"/>
      <c r="P279" s="1739"/>
      <c r="Q279" s="1739"/>
      <c r="R279" s="1739"/>
      <c r="S279" s="1739"/>
      <c r="T279" s="1739"/>
      <c r="U279" s="1739"/>
      <c r="V279" s="1739"/>
      <c r="W279" s="1739"/>
      <c r="X279" s="1739"/>
      <c r="Y279" s="1739"/>
      <c r="Z279" s="1739"/>
      <c r="AA279" s="1739"/>
    </row>
    <row r="280" spans="1:27" ht="18" customHeight="1">
      <c r="A280" s="1739"/>
      <c r="B280" s="1739"/>
      <c r="C280" s="1739"/>
      <c r="D280" s="1739"/>
      <c r="E280" s="1739"/>
      <c r="F280" s="1739"/>
      <c r="G280" s="1739"/>
      <c r="H280" s="1739"/>
      <c r="I280" s="1739"/>
      <c r="J280" s="1739"/>
      <c r="K280" s="1739"/>
      <c r="L280" s="1739"/>
      <c r="M280" s="1739"/>
      <c r="N280" s="1739"/>
      <c r="O280" s="1739"/>
      <c r="P280" s="1739"/>
      <c r="Q280" s="1739"/>
      <c r="R280" s="1739"/>
      <c r="S280" s="1739"/>
      <c r="T280" s="1739"/>
      <c r="U280" s="1739"/>
      <c r="V280" s="1739"/>
      <c r="W280" s="1739"/>
      <c r="X280" s="1739"/>
      <c r="Y280" s="1739"/>
      <c r="Z280" s="1739"/>
      <c r="AA280" s="1739"/>
    </row>
    <row r="281" spans="1:27" ht="18" customHeight="1">
      <c r="A281" s="1739"/>
      <c r="B281" s="1739"/>
      <c r="C281" s="1739"/>
      <c r="D281" s="1739"/>
      <c r="E281" s="1739"/>
      <c r="F281" s="1739"/>
      <c r="G281" s="1739"/>
      <c r="H281" s="1739"/>
      <c r="I281" s="1739"/>
      <c r="J281" s="1739"/>
      <c r="K281" s="1739"/>
      <c r="L281" s="1739"/>
      <c r="M281" s="1739"/>
      <c r="N281" s="1739"/>
      <c r="O281" s="1739"/>
      <c r="P281" s="1739"/>
      <c r="Q281" s="1739"/>
      <c r="R281" s="1739"/>
      <c r="S281" s="1739"/>
      <c r="T281" s="1739"/>
      <c r="U281" s="1739"/>
      <c r="V281" s="1739"/>
      <c r="W281" s="1739"/>
      <c r="X281" s="1739"/>
      <c r="Y281" s="1739"/>
      <c r="Z281" s="1739"/>
      <c r="AA281" s="1739"/>
    </row>
    <row r="282" spans="1:27" ht="18" customHeight="1">
      <c r="A282" s="1739"/>
      <c r="B282" s="1739"/>
      <c r="C282" s="1739"/>
      <c r="D282" s="1739"/>
      <c r="E282" s="1739"/>
      <c r="F282" s="1739"/>
      <c r="G282" s="1739"/>
      <c r="H282" s="1739"/>
      <c r="I282" s="1739"/>
      <c r="J282" s="1739"/>
      <c r="K282" s="1739"/>
      <c r="L282" s="1739"/>
      <c r="M282" s="1739"/>
      <c r="N282" s="1739"/>
      <c r="O282" s="1739"/>
      <c r="P282" s="1739"/>
      <c r="Q282" s="1739"/>
      <c r="R282" s="1739"/>
      <c r="S282" s="1739"/>
      <c r="T282" s="1739"/>
      <c r="U282" s="1739"/>
      <c r="V282" s="1739"/>
      <c r="W282" s="1739"/>
      <c r="X282" s="1739"/>
      <c r="Y282" s="1739"/>
      <c r="Z282" s="1739"/>
      <c r="AA282" s="1739"/>
    </row>
    <row r="283" spans="1:27" ht="18" customHeight="1">
      <c r="A283" s="1739"/>
      <c r="B283" s="1739"/>
      <c r="C283" s="1739"/>
      <c r="D283" s="1739"/>
      <c r="E283" s="1739"/>
      <c r="F283" s="1739"/>
      <c r="G283" s="1739"/>
      <c r="H283" s="1739"/>
      <c r="I283" s="1739"/>
      <c r="J283" s="1739"/>
      <c r="K283" s="1739"/>
      <c r="L283" s="1739"/>
      <c r="M283" s="1739"/>
      <c r="N283" s="1739"/>
      <c r="O283" s="1739"/>
      <c r="P283" s="1739"/>
      <c r="Q283" s="1739"/>
      <c r="R283" s="1739"/>
      <c r="S283" s="1739"/>
      <c r="T283" s="1739"/>
      <c r="U283" s="1739"/>
      <c r="V283" s="1739"/>
      <c r="W283" s="1739"/>
      <c r="X283" s="1739"/>
      <c r="Y283" s="1739"/>
      <c r="Z283" s="1739"/>
      <c r="AA283" s="1739"/>
    </row>
    <row r="284" spans="1:27" ht="18" customHeight="1">
      <c r="A284" s="1739"/>
      <c r="B284" s="1739"/>
      <c r="C284" s="1739"/>
      <c r="D284" s="1739"/>
      <c r="E284" s="1739"/>
      <c r="F284" s="1739"/>
      <c r="G284" s="1739"/>
      <c r="H284" s="1739"/>
      <c r="I284" s="1739"/>
      <c r="J284" s="1739"/>
      <c r="K284" s="1739"/>
      <c r="L284" s="1739"/>
      <c r="M284" s="1739"/>
      <c r="N284" s="1739"/>
      <c r="O284" s="1739"/>
      <c r="P284" s="1739"/>
      <c r="Q284" s="1739"/>
      <c r="R284" s="1739"/>
      <c r="S284" s="1739"/>
      <c r="T284" s="1739"/>
      <c r="U284" s="1739"/>
      <c r="V284" s="1739"/>
      <c r="W284" s="1739"/>
      <c r="X284" s="1739"/>
      <c r="Y284" s="1739"/>
      <c r="Z284" s="1739"/>
      <c r="AA284" s="1739"/>
    </row>
    <row r="285" spans="1:27" ht="18" customHeight="1">
      <c r="A285" s="1739"/>
      <c r="B285" s="1739"/>
      <c r="C285" s="1739"/>
      <c r="D285" s="1739"/>
      <c r="E285" s="1739"/>
      <c r="F285" s="1739"/>
      <c r="G285" s="1739"/>
      <c r="H285" s="1739"/>
      <c r="I285" s="1739"/>
      <c r="J285" s="1739"/>
      <c r="K285" s="1739"/>
      <c r="L285" s="1739"/>
      <c r="M285" s="1739"/>
      <c r="N285" s="1739"/>
      <c r="O285" s="1739"/>
      <c r="P285" s="1739"/>
      <c r="Q285" s="1739"/>
      <c r="R285" s="1739"/>
      <c r="S285" s="1739"/>
      <c r="T285" s="1739"/>
      <c r="U285" s="1739"/>
      <c r="V285" s="1739"/>
      <c r="W285" s="1739"/>
      <c r="X285" s="1739"/>
      <c r="Y285" s="1739"/>
      <c r="Z285" s="1739"/>
      <c r="AA285" s="1739"/>
    </row>
    <row r="286" spans="1:27" ht="18" customHeight="1">
      <c r="A286" s="1739"/>
      <c r="B286" s="1739"/>
      <c r="C286" s="1739"/>
      <c r="D286" s="1739"/>
      <c r="E286" s="1739"/>
      <c r="F286" s="1739"/>
      <c r="G286" s="1739"/>
      <c r="H286" s="1739"/>
      <c r="I286" s="1739"/>
      <c r="J286" s="1739"/>
      <c r="K286" s="1739"/>
      <c r="L286" s="1739"/>
      <c r="M286" s="1739"/>
      <c r="N286" s="1739"/>
      <c r="O286" s="1739"/>
      <c r="P286" s="1739"/>
      <c r="Q286" s="1739"/>
      <c r="R286" s="1739"/>
      <c r="S286" s="1739"/>
      <c r="T286" s="1739"/>
      <c r="U286" s="1739"/>
      <c r="V286" s="1739"/>
      <c r="W286" s="1739"/>
      <c r="X286" s="1739"/>
      <c r="Y286" s="1739"/>
      <c r="Z286" s="1739"/>
      <c r="AA286" s="1739"/>
    </row>
    <row r="287" spans="1:27" ht="18" customHeight="1">
      <c r="A287" s="1739"/>
      <c r="B287" s="1739"/>
      <c r="C287" s="1739"/>
      <c r="D287" s="1739"/>
      <c r="E287" s="1739"/>
      <c r="F287" s="1739"/>
      <c r="G287" s="1739"/>
      <c r="H287" s="1739"/>
      <c r="I287" s="1739"/>
      <c r="J287" s="1739"/>
      <c r="K287" s="1739"/>
      <c r="L287" s="1739"/>
      <c r="M287" s="1739"/>
      <c r="N287" s="1739"/>
      <c r="O287" s="1739"/>
      <c r="P287" s="1739"/>
      <c r="Q287" s="1739"/>
      <c r="R287" s="1739"/>
      <c r="S287" s="1739"/>
      <c r="T287" s="1739"/>
      <c r="U287" s="1739"/>
      <c r="V287" s="1739"/>
      <c r="W287" s="1739"/>
      <c r="X287" s="1739"/>
      <c r="Y287" s="1739"/>
      <c r="Z287" s="1739"/>
      <c r="AA287" s="1739"/>
    </row>
    <row r="288" spans="1:27" ht="18" customHeight="1">
      <c r="A288" s="1739"/>
      <c r="B288" s="1739"/>
      <c r="C288" s="1739"/>
      <c r="D288" s="1739"/>
      <c r="E288" s="1739"/>
      <c r="F288" s="1739"/>
      <c r="G288" s="1739"/>
      <c r="H288" s="1739"/>
      <c r="I288" s="1739"/>
      <c r="J288" s="1739"/>
      <c r="K288" s="1739"/>
      <c r="L288" s="1739"/>
      <c r="M288" s="1739"/>
      <c r="N288" s="1739"/>
      <c r="O288" s="1739"/>
      <c r="P288" s="1739"/>
      <c r="Q288" s="1739"/>
      <c r="R288" s="1739"/>
      <c r="S288" s="1739"/>
      <c r="T288" s="1739"/>
      <c r="U288" s="1739"/>
      <c r="V288" s="1739"/>
      <c r="W288" s="1739"/>
      <c r="X288" s="1739"/>
      <c r="Y288" s="1739"/>
      <c r="Z288" s="1739"/>
      <c r="AA288" s="1739"/>
    </row>
    <row r="289" spans="1:27" ht="18" customHeight="1">
      <c r="A289" s="1739"/>
      <c r="B289" s="1739"/>
      <c r="C289" s="1739"/>
      <c r="D289" s="1739"/>
      <c r="E289" s="1739"/>
      <c r="F289" s="1739"/>
      <c r="G289" s="1739"/>
      <c r="H289" s="1739"/>
      <c r="I289" s="1739"/>
      <c r="J289" s="1739"/>
      <c r="K289" s="1739"/>
      <c r="L289" s="1739"/>
      <c r="M289" s="1739"/>
      <c r="N289" s="1739"/>
      <c r="O289" s="1739"/>
      <c r="P289" s="1739"/>
      <c r="Q289" s="1739"/>
      <c r="R289" s="1739"/>
      <c r="S289" s="1739"/>
      <c r="T289" s="1739"/>
      <c r="U289" s="1739"/>
      <c r="V289" s="1739"/>
      <c r="W289" s="1739"/>
      <c r="X289" s="1739"/>
      <c r="Y289" s="1739"/>
      <c r="Z289" s="1739"/>
      <c r="AA289" s="1739"/>
    </row>
    <row r="290" spans="1:27" ht="18" customHeight="1">
      <c r="A290" s="1740"/>
      <c r="B290" s="1740"/>
      <c r="C290" s="1740"/>
      <c r="D290" s="1740"/>
      <c r="E290" s="1740"/>
      <c r="F290" s="1740"/>
      <c r="G290" s="1740"/>
      <c r="H290" s="1740"/>
      <c r="I290" s="1740"/>
      <c r="J290" s="1740"/>
      <c r="K290" s="1740"/>
      <c r="L290" s="1740"/>
      <c r="M290" s="1740"/>
      <c r="N290" s="1740"/>
      <c r="O290" s="1740"/>
      <c r="P290" s="1740"/>
      <c r="Q290" s="1740"/>
      <c r="R290" s="1740"/>
      <c r="S290" s="1740"/>
      <c r="T290" s="1740"/>
      <c r="U290" s="1740"/>
      <c r="V290" s="1740"/>
      <c r="W290" s="1740"/>
      <c r="X290" s="1740"/>
      <c r="Y290" s="1740"/>
      <c r="Z290" s="1740"/>
      <c r="AA290" s="1740"/>
    </row>
    <row r="291" spans="1:27" ht="18" customHeight="1">
      <c r="A291" s="939"/>
      <c r="B291" s="939" t="s">
        <v>516</v>
      </c>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row>
    <row r="292" spans="1:27" ht="18" customHeight="1">
      <c r="A292" s="1739"/>
      <c r="B292" s="1739"/>
      <c r="C292" s="1739"/>
      <c r="D292" s="1739"/>
      <c r="E292" s="1739"/>
      <c r="F292" s="1739"/>
      <c r="G292" s="1739"/>
      <c r="H292" s="1739"/>
      <c r="I292" s="1739"/>
      <c r="J292" s="1739"/>
      <c r="K292" s="1739"/>
      <c r="L292" s="1739"/>
      <c r="M292" s="1739"/>
      <c r="N292" s="1739"/>
      <c r="O292" s="1739"/>
      <c r="P292" s="1739"/>
      <c r="Q292" s="1739"/>
      <c r="R292" s="1739"/>
      <c r="S292" s="1739"/>
      <c r="T292" s="1739"/>
      <c r="U292" s="1739"/>
      <c r="V292" s="1739"/>
      <c r="W292" s="1739"/>
      <c r="X292" s="1739"/>
      <c r="Y292" s="1739"/>
      <c r="Z292" s="1739"/>
      <c r="AA292" s="1739"/>
    </row>
    <row r="293" spans="1:27" ht="18" customHeight="1">
      <c r="A293" s="1739"/>
      <c r="B293" s="1739"/>
      <c r="C293" s="1739"/>
      <c r="D293" s="1739"/>
      <c r="E293" s="1739"/>
      <c r="F293" s="1739"/>
      <c r="G293" s="1739"/>
      <c r="H293" s="1739"/>
      <c r="I293" s="1739"/>
      <c r="J293" s="1739"/>
      <c r="K293" s="1739"/>
      <c r="L293" s="1739"/>
      <c r="M293" s="1739"/>
      <c r="N293" s="1739"/>
      <c r="O293" s="1739"/>
      <c r="P293" s="1739"/>
      <c r="Q293" s="1739"/>
      <c r="R293" s="1739"/>
      <c r="S293" s="1739"/>
      <c r="T293" s="1739"/>
      <c r="U293" s="1739"/>
      <c r="V293" s="1739"/>
      <c r="W293" s="1739"/>
      <c r="X293" s="1739"/>
      <c r="Y293" s="1739"/>
      <c r="Z293" s="1739"/>
      <c r="AA293" s="1739"/>
    </row>
    <row r="294" spans="1:27" ht="18" customHeight="1">
      <c r="A294" s="1739"/>
      <c r="B294" s="1739"/>
      <c r="C294" s="1739"/>
      <c r="D294" s="1739"/>
      <c r="E294" s="1739"/>
      <c r="F294" s="1739"/>
      <c r="G294" s="1739"/>
      <c r="H294" s="1739"/>
      <c r="I294" s="1739"/>
      <c r="J294" s="1739"/>
      <c r="K294" s="1739"/>
      <c r="L294" s="1739"/>
      <c r="M294" s="1739"/>
      <c r="N294" s="1739"/>
      <c r="O294" s="1739"/>
      <c r="P294" s="1739"/>
      <c r="Q294" s="1739"/>
      <c r="R294" s="1739"/>
      <c r="S294" s="1739"/>
      <c r="T294" s="1739"/>
      <c r="U294" s="1739"/>
      <c r="V294" s="1739"/>
      <c r="W294" s="1739"/>
      <c r="X294" s="1739"/>
      <c r="Y294" s="1739"/>
      <c r="Z294" s="1739"/>
      <c r="AA294" s="1739"/>
    </row>
    <row r="295" spans="1:27" ht="18" customHeight="1">
      <c r="A295" s="1739"/>
      <c r="B295" s="1739"/>
      <c r="C295" s="1739"/>
      <c r="D295" s="1739"/>
      <c r="E295" s="1739"/>
      <c r="F295" s="1739"/>
      <c r="G295" s="1739"/>
      <c r="H295" s="1739"/>
      <c r="I295" s="1739"/>
      <c r="J295" s="1739"/>
      <c r="K295" s="1739"/>
      <c r="L295" s="1739"/>
      <c r="M295" s="1739"/>
      <c r="N295" s="1739"/>
      <c r="O295" s="1739"/>
      <c r="P295" s="1739"/>
      <c r="Q295" s="1739"/>
      <c r="R295" s="1739"/>
      <c r="S295" s="1739"/>
      <c r="T295" s="1739"/>
      <c r="U295" s="1739"/>
      <c r="V295" s="1739"/>
      <c r="W295" s="1739"/>
      <c r="X295" s="1739"/>
      <c r="Y295" s="1739"/>
      <c r="Z295" s="1739"/>
      <c r="AA295" s="1739"/>
    </row>
    <row r="296" spans="1:27" ht="18" customHeight="1">
      <c r="A296" s="1739"/>
      <c r="B296" s="1739"/>
      <c r="C296" s="1739"/>
      <c r="D296" s="1739"/>
      <c r="E296" s="1739"/>
      <c r="F296" s="1739"/>
      <c r="G296" s="1739"/>
      <c r="H296" s="1739"/>
      <c r="I296" s="1739"/>
      <c r="J296" s="1739"/>
      <c r="K296" s="1739"/>
      <c r="L296" s="1739"/>
      <c r="M296" s="1739"/>
      <c r="N296" s="1739"/>
      <c r="O296" s="1739"/>
      <c r="P296" s="1739"/>
      <c r="Q296" s="1739"/>
      <c r="R296" s="1739"/>
      <c r="S296" s="1739"/>
      <c r="T296" s="1739"/>
      <c r="U296" s="1739"/>
      <c r="V296" s="1739"/>
      <c r="W296" s="1739"/>
      <c r="X296" s="1739"/>
      <c r="Y296" s="1739"/>
      <c r="Z296" s="1739"/>
      <c r="AA296" s="1739"/>
    </row>
    <row r="297" spans="1:27" ht="18" customHeight="1">
      <c r="A297" s="1739"/>
      <c r="B297" s="1739"/>
      <c r="C297" s="1739"/>
      <c r="D297" s="1739"/>
      <c r="E297" s="1739"/>
      <c r="F297" s="1739"/>
      <c r="G297" s="1739"/>
      <c r="H297" s="1739"/>
      <c r="I297" s="1739"/>
      <c r="J297" s="1739"/>
      <c r="K297" s="1739"/>
      <c r="L297" s="1739"/>
      <c r="M297" s="1739"/>
      <c r="N297" s="1739"/>
      <c r="O297" s="1739"/>
      <c r="P297" s="1739"/>
      <c r="Q297" s="1739"/>
      <c r="R297" s="1739"/>
      <c r="S297" s="1739"/>
      <c r="T297" s="1739"/>
      <c r="U297" s="1739"/>
      <c r="V297" s="1739"/>
      <c r="W297" s="1739"/>
      <c r="X297" s="1739"/>
      <c r="Y297" s="1739"/>
      <c r="Z297" s="1739"/>
      <c r="AA297" s="1739"/>
    </row>
    <row r="298" spans="1:27" ht="18" customHeight="1">
      <c r="A298" s="1739"/>
      <c r="B298" s="1739"/>
      <c r="C298" s="1739"/>
      <c r="D298" s="1739"/>
      <c r="E298" s="1739"/>
      <c r="F298" s="1739"/>
      <c r="G298" s="1739"/>
      <c r="H298" s="1739"/>
      <c r="I298" s="1739"/>
      <c r="J298" s="1739"/>
      <c r="K298" s="1739"/>
      <c r="L298" s="1739"/>
      <c r="M298" s="1739"/>
      <c r="N298" s="1739"/>
      <c r="O298" s="1739"/>
      <c r="P298" s="1739"/>
      <c r="Q298" s="1739"/>
      <c r="R298" s="1739"/>
      <c r="S298" s="1739"/>
      <c r="T298" s="1739"/>
      <c r="U298" s="1739"/>
      <c r="V298" s="1739"/>
      <c r="W298" s="1739"/>
      <c r="X298" s="1739"/>
      <c r="Y298" s="1739"/>
      <c r="Z298" s="1739"/>
      <c r="AA298" s="1739"/>
    </row>
    <row r="299" spans="1:27" ht="18" customHeight="1">
      <c r="A299" s="1739"/>
      <c r="B299" s="1739"/>
      <c r="C299" s="1739"/>
      <c r="D299" s="1739"/>
      <c r="E299" s="1739"/>
      <c r="F299" s="1739"/>
      <c r="G299" s="1739"/>
      <c r="H299" s="1739"/>
      <c r="I299" s="1739"/>
      <c r="J299" s="1739"/>
      <c r="K299" s="1739"/>
      <c r="L299" s="1739"/>
      <c r="M299" s="1739"/>
      <c r="N299" s="1739"/>
      <c r="O299" s="1739"/>
      <c r="P299" s="1739"/>
      <c r="Q299" s="1739"/>
      <c r="R299" s="1739"/>
      <c r="S299" s="1739"/>
      <c r="T299" s="1739"/>
      <c r="U299" s="1739"/>
      <c r="V299" s="1739"/>
      <c r="W299" s="1739"/>
      <c r="X299" s="1739"/>
      <c r="Y299" s="1739"/>
      <c r="Z299" s="1739"/>
      <c r="AA299" s="1739"/>
    </row>
    <row r="300" spans="1:27" ht="18" customHeight="1">
      <c r="A300" s="1739"/>
      <c r="B300" s="1739"/>
      <c r="C300" s="1739"/>
      <c r="D300" s="1739"/>
      <c r="E300" s="1739"/>
      <c r="F300" s="1739"/>
      <c r="G300" s="1739"/>
      <c r="H300" s="1739"/>
      <c r="I300" s="1739"/>
      <c r="J300" s="1739"/>
      <c r="K300" s="1739"/>
      <c r="L300" s="1739"/>
      <c r="M300" s="1739"/>
      <c r="N300" s="1739"/>
      <c r="O300" s="1739"/>
      <c r="P300" s="1739"/>
      <c r="Q300" s="1739"/>
      <c r="R300" s="1739"/>
      <c r="S300" s="1739"/>
      <c r="T300" s="1739"/>
      <c r="U300" s="1739"/>
      <c r="V300" s="1739"/>
      <c r="W300" s="1739"/>
      <c r="X300" s="1739"/>
      <c r="Y300" s="1739"/>
      <c r="Z300" s="1739"/>
      <c r="AA300" s="1739"/>
    </row>
    <row r="301" spans="1:27" ht="18" customHeight="1">
      <c r="A301" s="1739"/>
      <c r="B301" s="1739"/>
      <c r="C301" s="1739"/>
      <c r="D301" s="1739"/>
      <c r="E301" s="1739"/>
      <c r="F301" s="1739"/>
      <c r="G301" s="1739"/>
      <c r="H301" s="1739"/>
      <c r="I301" s="1739"/>
      <c r="J301" s="1739"/>
      <c r="K301" s="1739"/>
      <c r="L301" s="1739"/>
      <c r="M301" s="1739"/>
      <c r="N301" s="1739"/>
      <c r="O301" s="1739"/>
      <c r="P301" s="1739"/>
      <c r="Q301" s="1739"/>
      <c r="R301" s="1739"/>
      <c r="S301" s="1739"/>
      <c r="T301" s="1739"/>
      <c r="U301" s="1739"/>
      <c r="V301" s="1739"/>
      <c r="W301" s="1739"/>
      <c r="X301" s="1739"/>
      <c r="Y301" s="1739"/>
      <c r="Z301" s="1739"/>
      <c r="AA301" s="1739"/>
    </row>
    <row r="302" spans="1:27" ht="18" customHeight="1">
      <c r="A302" s="1739"/>
      <c r="B302" s="1739"/>
      <c r="C302" s="1739"/>
      <c r="D302" s="1739"/>
      <c r="E302" s="1739"/>
      <c r="F302" s="1739"/>
      <c r="G302" s="1739"/>
      <c r="H302" s="1739"/>
      <c r="I302" s="1739"/>
      <c r="J302" s="1739"/>
      <c r="K302" s="1739"/>
      <c r="L302" s="1739"/>
      <c r="M302" s="1739"/>
      <c r="N302" s="1739"/>
      <c r="O302" s="1739"/>
      <c r="P302" s="1739"/>
      <c r="Q302" s="1739"/>
      <c r="R302" s="1739"/>
      <c r="S302" s="1739"/>
      <c r="T302" s="1739"/>
      <c r="U302" s="1739"/>
      <c r="V302" s="1739"/>
      <c r="W302" s="1739"/>
      <c r="X302" s="1739"/>
      <c r="Y302" s="1739"/>
      <c r="Z302" s="1739"/>
      <c r="AA302" s="1739"/>
    </row>
    <row r="303" spans="1:27" ht="18" customHeight="1">
      <c r="A303" s="1739"/>
      <c r="B303" s="1739"/>
      <c r="C303" s="1739"/>
      <c r="D303" s="1739"/>
      <c r="E303" s="1739"/>
      <c r="F303" s="1739"/>
      <c r="G303" s="1739"/>
      <c r="H303" s="1739"/>
      <c r="I303" s="1739"/>
      <c r="J303" s="1739"/>
      <c r="K303" s="1739"/>
      <c r="L303" s="1739"/>
      <c r="M303" s="1739"/>
      <c r="N303" s="1739"/>
      <c r="O303" s="1739"/>
      <c r="P303" s="1739"/>
      <c r="Q303" s="1739"/>
      <c r="R303" s="1739"/>
      <c r="S303" s="1739"/>
      <c r="T303" s="1739"/>
      <c r="U303" s="1739"/>
      <c r="V303" s="1739"/>
      <c r="W303" s="1739"/>
      <c r="X303" s="1739"/>
      <c r="Y303" s="1739"/>
      <c r="Z303" s="1739"/>
      <c r="AA303" s="1739"/>
    </row>
    <row r="304" spans="1:27" ht="18" customHeight="1">
      <c r="A304" s="1739"/>
      <c r="B304" s="1739"/>
      <c r="C304" s="1739"/>
      <c r="D304" s="1739"/>
      <c r="E304" s="1739"/>
      <c r="F304" s="1739"/>
      <c r="G304" s="1739"/>
      <c r="H304" s="1739"/>
      <c r="I304" s="1739"/>
      <c r="J304" s="1739"/>
      <c r="K304" s="1739"/>
      <c r="L304" s="1739"/>
      <c r="M304" s="1739"/>
      <c r="N304" s="1739"/>
      <c r="O304" s="1739"/>
      <c r="P304" s="1739"/>
      <c r="Q304" s="1739"/>
      <c r="R304" s="1739"/>
      <c r="S304" s="1739"/>
      <c r="T304" s="1739"/>
      <c r="U304" s="1739"/>
      <c r="V304" s="1739"/>
      <c r="W304" s="1739"/>
      <c r="X304" s="1739"/>
      <c r="Y304" s="1739"/>
      <c r="Z304" s="1739"/>
      <c r="AA304" s="1739"/>
    </row>
    <row r="305" spans="1:30" ht="18" customHeight="1">
      <c r="A305" s="1739"/>
      <c r="B305" s="1739"/>
      <c r="C305" s="1739"/>
      <c r="D305" s="1739"/>
      <c r="E305" s="1739"/>
      <c r="F305" s="1739"/>
      <c r="G305" s="1739"/>
      <c r="H305" s="1739"/>
      <c r="I305" s="1739"/>
      <c r="J305" s="1739"/>
      <c r="K305" s="1739"/>
      <c r="L305" s="1739"/>
      <c r="M305" s="1739"/>
      <c r="N305" s="1739"/>
      <c r="O305" s="1739"/>
      <c r="P305" s="1739"/>
      <c r="Q305" s="1739"/>
      <c r="R305" s="1739"/>
      <c r="S305" s="1739"/>
      <c r="T305" s="1739"/>
      <c r="U305" s="1739"/>
      <c r="V305" s="1739"/>
      <c r="W305" s="1739"/>
      <c r="X305" s="1739"/>
      <c r="Y305" s="1739"/>
      <c r="Z305" s="1739"/>
      <c r="AA305" s="1739"/>
    </row>
    <row r="306" spans="1:30" ht="18" customHeight="1">
      <c r="A306" s="1739"/>
      <c r="B306" s="1739"/>
      <c r="C306" s="1739"/>
      <c r="D306" s="1739"/>
      <c r="E306" s="1739"/>
      <c r="F306" s="1739"/>
      <c r="G306" s="1739"/>
      <c r="H306" s="1739"/>
      <c r="I306" s="1739"/>
      <c r="J306" s="1739"/>
      <c r="K306" s="1739"/>
      <c r="L306" s="1739"/>
      <c r="M306" s="1739"/>
      <c r="N306" s="1739"/>
      <c r="O306" s="1739"/>
      <c r="P306" s="1739"/>
      <c r="Q306" s="1739"/>
      <c r="R306" s="1739"/>
      <c r="S306" s="1739"/>
      <c r="T306" s="1739"/>
      <c r="U306" s="1739"/>
      <c r="V306" s="1739"/>
      <c r="W306" s="1739"/>
      <c r="X306" s="1739"/>
      <c r="Y306" s="1739"/>
      <c r="Z306" s="1739"/>
      <c r="AA306" s="1739"/>
    </row>
    <row r="307" spans="1:30" ht="18" customHeight="1">
      <c r="A307" s="1739"/>
      <c r="B307" s="1739"/>
      <c r="C307" s="1739"/>
      <c r="D307" s="1739"/>
      <c r="E307" s="1739"/>
      <c r="F307" s="1739"/>
      <c r="G307" s="1739"/>
      <c r="H307" s="1739"/>
      <c r="I307" s="1739"/>
      <c r="J307" s="1739"/>
      <c r="K307" s="1739"/>
      <c r="L307" s="1739"/>
      <c r="M307" s="1739"/>
      <c r="N307" s="1739"/>
      <c r="O307" s="1739"/>
      <c r="P307" s="1739"/>
      <c r="Q307" s="1739"/>
      <c r="R307" s="1739"/>
      <c r="S307" s="1739"/>
      <c r="T307" s="1739"/>
      <c r="U307" s="1739"/>
      <c r="V307" s="1739"/>
      <c r="W307" s="1739"/>
      <c r="X307" s="1739"/>
      <c r="Y307" s="1739"/>
      <c r="Z307" s="1739"/>
      <c r="AA307" s="1739"/>
    </row>
    <row r="308" spans="1:30" ht="18" customHeight="1">
      <c r="A308" s="1739"/>
      <c r="B308" s="1739"/>
      <c r="C308" s="1739"/>
      <c r="D308" s="1739"/>
      <c r="E308" s="1739"/>
      <c r="F308" s="1739"/>
      <c r="G308" s="1739"/>
      <c r="H308" s="1739"/>
      <c r="I308" s="1739"/>
      <c r="J308" s="1739"/>
      <c r="K308" s="1739"/>
      <c r="L308" s="1739"/>
      <c r="M308" s="1739"/>
      <c r="N308" s="1739"/>
      <c r="O308" s="1739"/>
      <c r="P308" s="1739"/>
      <c r="Q308" s="1739"/>
      <c r="R308" s="1739"/>
      <c r="S308" s="1739"/>
      <c r="T308" s="1739"/>
      <c r="U308" s="1739"/>
      <c r="V308" s="1739"/>
      <c r="W308" s="1739"/>
      <c r="X308" s="1739"/>
      <c r="Y308" s="1739"/>
      <c r="Z308" s="1739"/>
      <c r="AA308" s="1739"/>
    </row>
    <row r="309" spans="1:30" ht="18" customHeight="1">
      <c r="A309" s="1739"/>
      <c r="B309" s="1739"/>
      <c r="C309" s="1739"/>
      <c r="D309" s="1739"/>
      <c r="E309" s="1739"/>
      <c r="F309" s="1739"/>
      <c r="G309" s="1739"/>
      <c r="H309" s="1739"/>
      <c r="I309" s="1739"/>
      <c r="J309" s="1739"/>
      <c r="K309" s="1739"/>
      <c r="L309" s="1739"/>
      <c r="M309" s="1739"/>
      <c r="N309" s="1739"/>
      <c r="O309" s="1739"/>
      <c r="P309" s="1739"/>
      <c r="Q309" s="1739"/>
      <c r="R309" s="1739"/>
      <c r="S309" s="1739"/>
      <c r="T309" s="1739"/>
      <c r="U309" s="1739"/>
      <c r="V309" s="1739"/>
      <c r="W309" s="1739"/>
      <c r="X309" s="1739"/>
      <c r="Y309" s="1739"/>
      <c r="Z309" s="1739"/>
      <c r="AA309" s="1739"/>
    </row>
    <row r="310" spans="1:30" ht="18" customHeight="1">
      <c r="A310" s="1739"/>
      <c r="B310" s="1739"/>
      <c r="C310" s="1739"/>
      <c r="D310" s="1739"/>
      <c r="E310" s="1739"/>
      <c r="F310" s="1739"/>
      <c r="G310" s="1739"/>
      <c r="H310" s="1739"/>
      <c r="I310" s="1739"/>
      <c r="J310" s="1739"/>
      <c r="K310" s="1739"/>
      <c r="L310" s="1739"/>
      <c r="M310" s="1739"/>
      <c r="N310" s="1739"/>
      <c r="O310" s="1739"/>
      <c r="P310" s="1739"/>
      <c r="Q310" s="1739"/>
      <c r="R310" s="1739"/>
      <c r="S310" s="1739"/>
      <c r="T310" s="1739"/>
      <c r="U310" s="1739"/>
      <c r="V310" s="1739"/>
      <c r="W310" s="1739"/>
      <c r="X310" s="1739"/>
      <c r="Y310" s="1739"/>
      <c r="Z310" s="1739"/>
      <c r="AA310" s="1739"/>
    </row>
    <row r="311" spans="1:30" ht="18" customHeight="1">
      <c r="A311" s="1739"/>
      <c r="B311" s="1739"/>
      <c r="C311" s="1739"/>
      <c r="D311" s="1739"/>
      <c r="E311" s="1739"/>
      <c r="F311" s="1739"/>
      <c r="G311" s="1739"/>
      <c r="H311" s="1739"/>
      <c r="I311" s="1739"/>
      <c r="J311" s="1739"/>
      <c r="K311" s="1739"/>
      <c r="L311" s="1739"/>
      <c r="M311" s="1739"/>
      <c r="N311" s="1739"/>
      <c r="O311" s="1739"/>
      <c r="P311" s="1739"/>
      <c r="Q311" s="1739"/>
      <c r="R311" s="1739"/>
      <c r="S311" s="1739"/>
      <c r="T311" s="1739"/>
      <c r="U311" s="1739"/>
      <c r="V311" s="1739"/>
      <c r="W311" s="1739"/>
      <c r="X311" s="1739"/>
      <c r="Y311" s="1739"/>
      <c r="Z311" s="1739"/>
      <c r="AA311" s="1739"/>
    </row>
    <row r="312" spans="1:30" ht="18" customHeight="1">
      <c r="A312" s="1739"/>
      <c r="B312" s="1739"/>
      <c r="C312" s="1739"/>
      <c r="D312" s="1739"/>
      <c r="E312" s="1739"/>
      <c r="F312" s="1739"/>
      <c r="G312" s="1739"/>
      <c r="H312" s="1739"/>
      <c r="I312" s="1739"/>
      <c r="J312" s="1739"/>
      <c r="K312" s="1739"/>
      <c r="L312" s="1739"/>
      <c r="M312" s="1739"/>
      <c r="N312" s="1739"/>
      <c r="O312" s="1739"/>
      <c r="P312" s="1739"/>
      <c r="Q312" s="1739"/>
      <c r="R312" s="1739"/>
      <c r="S312" s="1739"/>
      <c r="T312" s="1739"/>
      <c r="U312" s="1739"/>
      <c r="V312" s="1739"/>
      <c r="W312" s="1739"/>
      <c r="X312" s="1739"/>
      <c r="Y312" s="1739"/>
      <c r="Z312" s="1739"/>
      <c r="AA312" s="1739"/>
    </row>
    <row r="313" spans="1:30" ht="18" customHeight="1">
      <c r="A313" s="1739"/>
      <c r="B313" s="1739"/>
      <c r="C313" s="1739"/>
      <c r="D313" s="1739"/>
      <c r="E313" s="1739"/>
      <c r="F313" s="1739"/>
      <c r="G313" s="1739"/>
      <c r="H313" s="1739"/>
      <c r="I313" s="1739"/>
      <c r="J313" s="1739"/>
      <c r="K313" s="1739"/>
      <c r="L313" s="1739"/>
      <c r="M313" s="1739"/>
      <c r="N313" s="1739"/>
      <c r="O313" s="1739"/>
      <c r="P313" s="1739"/>
      <c r="Q313" s="1739"/>
      <c r="R313" s="1739"/>
      <c r="S313" s="1739"/>
      <c r="T313" s="1739"/>
      <c r="U313" s="1739"/>
      <c r="V313" s="1739"/>
      <c r="W313" s="1739"/>
      <c r="X313" s="1739"/>
      <c r="Y313" s="1739"/>
      <c r="Z313" s="1739"/>
      <c r="AA313" s="1739"/>
    </row>
    <row r="314" spans="1:30" ht="18" customHeight="1">
      <c r="A314" s="1740"/>
      <c r="B314" s="1740"/>
      <c r="C314" s="1740"/>
      <c r="D314" s="1740"/>
      <c r="E314" s="1740"/>
      <c r="F314" s="1740"/>
      <c r="G314" s="1740"/>
      <c r="H314" s="1740"/>
      <c r="I314" s="1740"/>
      <c r="J314" s="1740"/>
      <c r="K314" s="1740"/>
      <c r="L314" s="1740"/>
      <c r="M314" s="1740"/>
      <c r="N314" s="1740"/>
      <c r="O314" s="1740"/>
      <c r="P314" s="1740"/>
      <c r="Q314" s="1740"/>
      <c r="R314" s="1740"/>
      <c r="S314" s="1740"/>
      <c r="T314" s="1740"/>
      <c r="U314" s="1740"/>
      <c r="V314" s="1740"/>
      <c r="W314" s="1740"/>
      <c r="X314" s="1740"/>
      <c r="Y314" s="1740"/>
      <c r="Z314" s="1740"/>
      <c r="AA314" s="1740"/>
    </row>
    <row r="315" spans="1:30" s="1091" customFormat="1" ht="18" customHeight="1">
      <c r="A315" s="973" t="s">
        <v>3060</v>
      </c>
      <c r="B315" s="1104"/>
      <c r="C315" s="1104"/>
      <c r="D315" s="1104"/>
      <c r="E315" s="1104"/>
      <c r="F315" s="1104"/>
      <c r="G315" s="1104"/>
      <c r="H315" s="1104"/>
      <c r="I315" s="1104"/>
      <c r="J315" s="1104"/>
      <c r="K315" s="1104"/>
      <c r="L315" s="1104"/>
      <c r="M315" s="1104"/>
      <c r="N315" s="1104"/>
      <c r="O315" s="1104"/>
      <c r="P315" s="1104"/>
      <c r="Q315" s="1104"/>
      <c r="R315" s="1104"/>
      <c r="S315" s="1104"/>
      <c r="T315" s="1104"/>
      <c r="U315" s="1104"/>
      <c r="V315" s="1104"/>
      <c r="W315" s="1104"/>
      <c r="X315" s="1104"/>
      <c r="Y315" s="1104"/>
      <c r="Z315" s="1104"/>
      <c r="AA315" s="1104"/>
      <c r="AB315" s="1104"/>
      <c r="AC315" s="1104"/>
      <c r="AD315" s="1105" t="s">
        <v>515</v>
      </c>
    </row>
    <row r="316" spans="1:30" s="1091" customFormat="1" ht="18" customHeight="1">
      <c r="A316" s="1106"/>
      <c r="B316" s="1106"/>
      <c r="C316" s="1106"/>
      <c r="D316" s="1106"/>
      <c r="E316" s="1106"/>
      <c r="F316" s="1106"/>
      <c r="G316" s="1106"/>
      <c r="H316" s="1106"/>
      <c r="I316" s="1106"/>
      <c r="J316" s="1738" t="s">
        <v>514</v>
      </c>
      <c r="K316" s="1738"/>
      <c r="L316" s="1738"/>
      <c r="M316" s="1738"/>
      <c r="N316" s="1738"/>
      <c r="O316" s="1738"/>
      <c r="P316" s="1738"/>
      <c r="Q316" s="1738"/>
      <c r="R316" s="1738"/>
      <c r="S316" s="1738"/>
      <c r="T316" s="1106"/>
      <c r="U316" s="1106"/>
      <c r="V316" s="1106"/>
      <c r="W316" s="1106"/>
      <c r="X316" s="1106"/>
      <c r="Y316" s="1106"/>
      <c r="Z316" s="1106"/>
      <c r="AA316" s="1106"/>
      <c r="AB316" s="1104"/>
      <c r="AC316" s="1104"/>
    </row>
    <row r="317" spans="1:30" s="1107" customFormat="1" ht="18" customHeight="1">
      <c r="A317" s="973" t="s">
        <v>513</v>
      </c>
      <c r="B317" s="973"/>
      <c r="C317" s="973"/>
      <c r="D317" s="973"/>
      <c r="E317" s="973"/>
      <c r="F317" s="973"/>
      <c r="G317" s="973"/>
      <c r="H317" s="973"/>
      <c r="I317" s="973"/>
      <c r="J317" s="973"/>
      <c r="K317" s="973"/>
      <c r="L317" s="973"/>
      <c r="M317" s="973"/>
      <c r="N317" s="973"/>
      <c r="O317" s="973"/>
      <c r="P317" s="973"/>
      <c r="Q317" s="973"/>
      <c r="R317" s="973"/>
      <c r="S317" s="973"/>
      <c r="T317" s="973"/>
      <c r="U317" s="973"/>
      <c r="V317" s="973"/>
      <c r="W317" s="973"/>
      <c r="X317" s="973"/>
      <c r="Y317" s="973"/>
      <c r="Z317" s="973"/>
      <c r="AA317" s="973"/>
      <c r="AB317" s="973"/>
      <c r="AC317" s="973"/>
    </row>
    <row r="318" spans="1:30" s="1107" customFormat="1" ht="18" customHeight="1">
      <c r="A318" s="973"/>
      <c r="B318" s="973"/>
      <c r="C318" s="973" t="s">
        <v>510</v>
      </c>
      <c r="D318" s="973"/>
      <c r="E318" s="973"/>
      <c r="F318" s="973"/>
      <c r="G318" s="973"/>
      <c r="H318" s="973"/>
      <c r="I318" s="973" t="s">
        <v>512</v>
      </c>
      <c r="J318" s="973"/>
      <c r="K318" s="973"/>
      <c r="L318" s="973"/>
      <c r="M318" s="973"/>
      <c r="N318" s="973"/>
      <c r="O318" s="973"/>
      <c r="P318" s="973"/>
      <c r="Q318" s="973"/>
      <c r="R318" s="973"/>
      <c r="S318" s="973"/>
      <c r="T318" s="973"/>
      <c r="U318" s="973"/>
      <c r="V318" s="973"/>
      <c r="W318" s="973"/>
      <c r="X318" s="973"/>
      <c r="Y318" s="973"/>
      <c r="Z318" s="973"/>
      <c r="AA318" s="973"/>
      <c r="AB318" s="973"/>
      <c r="AC318" s="973"/>
    </row>
    <row r="319" spans="1:30" s="1107" customFormat="1" ht="18" customHeight="1">
      <c r="A319" s="973"/>
      <c r="B319" s="973"/>
      <c r="C319" s="973" t="s">
        <v>509</v>
      </c>
      <c r="D319" s="973"/>
      <c r="E319" s="973"/>
      <c r="F319" s="973"/>
      <c r="G319" s="973"/>
      <c r="H319" s="973"/>
      <c r="I319" s="973" t="s">
        <v>112</v>
      </c>
      <c r="J319" s="973"/>
      <c r="K319" s="973"/>
      <c r="L319" s="973"/>
      <c r="M319" s="1108"/>
      <c r="N319" s="973"/>
      <c r="O319" s="973"/>
      <c r="P319" s="973"/>
      <c r="Q319" s="973"/>
      <c r="R319" s="973" t="s">
        <v>111</v>
      </c>
      <c r="S319" s="973" t="s">
        <v>2827</v>
      </c>
      <c r="T319" s="973"/>
      <c r="U319" s="973"/>
      <c r="V319" s="973"/>
      <c r="W319" s="973"/>
      <c r="X319" s="973"/>
      <c r="Y319" s="973"/>
      <c r="Z319" s="973"/>
      <c r="AA319" s="973"/>
      <c r="AB319" s="973"/>
      <c r="AC319" s="973"/>
    </row>
    <row r="320" spans="1:30" s="1107" customFormat="1" ht="18" customHeight="1">
      <c r="A320" s="973" t="s">
        <v>511</v>
      </c>
      <c r="B320" s="973"/>
      <c r="C320" s="973"/>
      <c r="D320" s="973"/>
      <c r="E320" s="973"/>
      <c r="F320" s="973"/>
      <c r="G320" s="973"/>
      <c r="H320" s="973"/>
      <c r="I320" s="973"/>
      <c r="J320" s="973"/>
      <c r="K320" s="973"/>
      <c r="L320" s="973"/>
      <c r="M320" s="973"/>
      <c r="N320" s="973"/>
      <c r="O320" s="973"/>
      <c r="P320" s="973"/>
      <c r="Q320" s="973"/>
      <c r="R320" s="973"/>
      <c r="S320" s="973"/>
      <c r="T320" s="973"/>
      <c r="U320" s="973"/>
      <c r="V320" s="973"/>
      <c r="W320" s="973"/>
      <c r="X320" s="973"/>
      <c r="Y320" s="973"/>
      <c r="Z320" s="973"/>
      <c r="AA320" s="973"/>
      <c r="AB320" s="973"/>
      <c r="AC320" s="973"/>
    </row>
    <row r="321" spans="1:29" s="1107" customFormat="1" ht="18" customHeight="1">
      <c r="A321" s="973"/>
      <c r="B321" s="973" t="s">
        <v>507</v>
      </c>
      <c r="C321" s="973" t="s">
        <v>510</v>
      </c>
      <c r="D321" s="973"/>
      <c r="E321" s="973"/>
      <c r="F321" s="973"/>
      <c r="G321" s="973"/>
      <c r="H321" s="973"/>
      <c r="I321" s="973"/>
      <c r="J321" s="973"/>
      <c r="K321" s="973"/>
      <c r="L321" s="973"/>
      <c r="M321" s="973"/>
      <c r="N321" s="973"/>
      <c r="O321" s="973"/>
      <c r="P321" s="973"/>
      <c r="Q321" s="973"/>
      <c r="R321" s="973"/>
      <c r="S321" s="973"/>
      <c r="T321" s="973"/>
      <c r="U321" s="973"/>
      <c r="V321" s="973"/>
      <c r="W321" s="973"/>
      <c r="X321" s="973"/>
      <c r="Y321" s="973"/>
      <c r="Z321" s="973"/>
      <c r="AA321" s="973"/>
      <c r="AB321" s="973"/>
      <c r="AC321" s="973"/>
    </row>
    <row r="322" spans="1:29" s="1107" customFormat="1" ht="18" customHeight="1">
      <c r="A322" s="973"/>
      <c r="B322" s="973"/>
      <c r="C322" s="973" t="s">
        <v>509</v>
      </c>
      <c r="D322" s="973"/>
      <c r="E322" s="973"/>
      <c r="F322" s="973"/>
      <c r="G322" s="973"/>
      <c r="H322" s="973"/>
      <c r="I322" s="973" t="s">
        <v>112</v>
      </c>
      <c r="J322" s="973"/>
      <c r="K322" s="973"/>
      <c r="L322" s="973"/>
      <c r="M322" s="1108"/>
      <c r="N322" s="973"/>
      <c r="O322" s="973"/>
      <c r="P322" s="973"/>
      <c r="Q322" s="973"/>
      <c r="R322" s="973" t="s">
        <v>111</v>
      </c>
      <c r="S322" s="973" t="s">
        <v>2827</v>
      </c>
      <c r="T322" s="973"/>
      <c r="U322" s="973"/>
      <c r="V322" s="973"/>
      <c r="W322" s="973"/>
      <c r="X322" s="973"/>
      <c r="Y322" s="973"/>
      <c r="Z322" s="973"/>
      <c r="AA322" s="973"/>
      <c r="AB322" s="973"/>
      <c r="AC322" s="973"/>
    </row>
    <row r="323" spans="1:29" s="1107" customFormat="1" ht="18" customHeight="1">
      <c r="A323" s="973"/>
      <c r="B323" s="973" t="s">
        <v>506</v>
      </c>
      <c r="C323" s="973" t="s">
        <v>510</v>
      </c>
      <c r="D323" s="973"/>
      <c r="E323" s="973"/>
      <c r="F323" s="973"/>
      <c r="G323" s="973"/>
      <c r="H323" s="973"/>
      <c r="I323" s="973"/>
      <c r="J323" s="973"/>
      <c r="K323" s="973"/>
      <c r="L323" s="973"/>
      <c r="M323" s="973"/>
      <c r="N323" s="973"/>
      <c r="O323" s="973"/>
      <c r="P323" s="973"/>
      <c r="Q323" s="973"/>
      <c r="R323" s="973"/>
      <c r="S323" s="973"/>
      <c r="T323" s="973"/>
      <c r="U323" s="973"/>
      <c r="V323" s="973"/>
      <c r="W323" s="973"/>
      <c r="X323" s="973"/>
      <c r="Y323" s="973"/>
      <c r="Z323" s="973"/>
      <c r="AA323" s="973"/>
      <c r="AB323" s="973"/>
      <c r="AC323" s="973"/>
    </row>
    <row r="324" spans="1:29" s="1107" customFormat="1" ht="18" customHeight="1">
      <c r="A324" s="973"/>
      <c r="B324" s="973"/>
      <c r="C324" s="973" t="s">
        <v>509</v>
      </c>
      <c r="D324" s="973"/>
      <c r="E324" s="973"/>
      <c r="F324" s="973"/>
      <c r="G324" s="973"/>
      <c r="H324" s="973"/>
      <c r="I324" s="973" t="s">
        <v>112</v>
      </c>
      <c r="J324" s="973"/>
      <c r="K324" s="973"/>
      <c r="L324" s="973"/>
      <c r="M324" s="1108"/>
      <c r="N324" s="973"/>
      <c r="O324" s="973"/>
      <c r="P324" s="973"/>
      <c r="Q324" s="973"/>
      <c r="R324" s="973" t="s">
        <v>111</v>
      </c>
      <c r="S324" s="973" t="s">
        <v>2827</v>
      </c>
      <c r="T324" s="973"/>
      <c r="U324" s="973"/>
      <c r="V324" s="973"/>
      <c r="W324" s="973"/>
      <c r="X324" s="973"/>
      <c r="Y324" s="973"/>
      <c r="Z324" s="973"/>
      <c r="AA324" s="973"/>
      <c r="AB324" s="973"/>
      <c r="AC324" s="973"/>
    </row>
    <row r="325" spans="1:29" s="1107" customFormat="1" ht="18" customHeight="1">
      <c r="A325" s="973"/>
      <c r="B325" s="973" t="s">
        <v>505</v>
      </c>
      <c r="C325" s="973" t="s">
        <v>510</v>
      </c>
      <c r="D325" s="973"/>
      <c r="E325" s="973"/>
      <c r="F325" s="973"/>
      <c r="G325" s="973"/>
      <c r="H325" s="973"/>
      <c r="I325" s="973"/>
      <c r="J325" s="973"/>
      <c r="K325" s="973"/>
      <c r="L325" s="973"/>
      <c r="M325" s="973"/>
      <c r="N325" s="973"/>
      <c r="O325" s="973"/>
      <c r="P325" s="973"/>
      <c r="Q325" s="973"/>
      <c r="R325" s="973"/>
      <c r="S325" s="973"/>
      <c r="T325" s="973"/>
      <c r="U325" s="973"/>
      <c r="V325" s="973"/>
      <c r="W325" s="973"/>
      <c r="X325" s="973"/>
      <c r="Y325" s="973"/>
      <c r="Z325" s="973"/>
      <c r="AA325" s="973"/>
      <c r="AB325" s="973"/>
      <c r="AC325" s="973"/>
    </row>
    <row r="326" spans="1:29" s="1107" customFormat="1" ht="18" customHeight="1">
      <c r="A326" s="973"/>
      <c r="B326" s="973"/>
      <c r="C326" s="973" t="s">
        <v>509</v>
      </c>
      <c r="D326" s="973"/>
      <c r="E326" s="973"/>
      <c r="F326" s="973"/>
      <c r="G326" s="973"/>
      <c r="H326" s="973"/>
      <c r="I326" s="973" t="s">
        <v>112</v>
      </c>
      <c r="J326" s="973"/>
      <c r="K326" s="973"/>
      <c r="L326" s="973"/>
      <c r="M326" s="1108"/>
      <c r="N326" s="973"/>
      <c r="O326" s="973"/>
      <c r="P326" s="973"/>
      <c r="Q326" s="973"/>
      <c r="R326" s="973" t="s">
        <v>111</v>
      </c>
      <c r="S326" s="973" t="s">
        <v>2827</v>
      </c>
      <c r="T326" s="973"/>
      <c r="U326" s="973"/>
      <c r="V326" s="973"/>
      <c r="W326" s="973"/>
      <c r="X326" s="973"/>
      <c r="Y326" s="973"/>
      <c r="Z326" s="973"/>
      <c r="AA326" s="973"/>
      <c r="AB326" s="973"/>
      <c r="AC326" s="973"/>
    </row>
    <row r="327" spans="1:29" s="1107" customFormat="1" ht="18" customHeight="1">
      <c r="A327" s="973" t="s">
        <v>1963</v>
      </c>
      <c r="B327" s="973"/>
      <c r="C327" s="973"/>
      <c r="D327" s="973"/>
      <c r="E327" s="973"/>
      <c r="F327" s="973"/>
      <c r="G327" s="973"/>
      <c r="H327" s="973"/>
      <c r="I327" s="973"/>
      <c r="J327" s="973"/>
      <c r="K327" s="973"/>
      <c r="L327" s="973"/>
      <c r="M327" s="973"/>
      <c r="N327" s="973"/>
      <c r="O327" s="973"/>
      <c r="P327" s="973"/>
      <c r="Q327" s="973"/>
      <c r="R327" s="973"/>
      <c r="S327" s="973"/>
      <c r="T327" s="973"/>
      <c r="U327" s="973"/>
      <c r="V327" s="973"/>
      <c r="W327" s="973"/>
      <c r="X327" s="973"/>
      <c r="Y327" s="973"/>
      <c r="Z327" s="973"/>
      <c r="AA327" s="973"/>
      <c r="AB327" s="973"/>
      <c r="AC327" s="973"/>
    </row>
    <row r="328" spans="1:29" s="1107" customFormat="1" ht="18" customHeight="1">
      <c r="A328" s="973"/>
      <c r="B328" s="973"/>
      <c r="C328" s="973" t="s">
        <v>2221</v>
      </c>
      <c r="D328" s="973"/>
      <c r="E328" s="973"/>
      <c r="F328" s="973"/>
      <c r="G328" s="973"/>
      <c r="H328" s="973"/>
      <c r="I328" s="973"/>
      <c r="J328" s="973"/>
      <c r="K328" s="973"/>
      <c r="L328" s="973"/>
      <c r="M328" s="973"/>
      <c r="N328" s="973"/>
      <c r="O328" s="973"/>
      <c r="P328" s="973"/>
      <c r="Q328" s="973"/>
      <c r="R328" s="973"/>
      <c r="S328" s="973"/>
      <c r="T328" s="973"/>
      <c r="U328" s="973"/>
      <c r="V328" s="973"/>
      <c r="W328" s="973"/>
      <c r="X328" s="973"/>
      <c r="Y328" s="973"/>
      <c r="Z328" s="973"/>
      <c r="AA328" s="973"/>
      <c r="AB328" s="973"/>
      <c r="AC328" s="973"/>
    </row>
    <row r="329" spans="1:29" s="1107" customFormat="1" ht="18" customHeight="1">
      <c r="A329" s="1109"/>
      <c r="B329" s="1109"/>
      <c r="C329" s="1109" t="s">
        <v>2222</v>
      </c>
      <c r="D329" s="1109"/>
      <c r="E329" s="1109"/>
      <c r="F329" s="1109"/>
      <c r="G329" s="1109"/>
      <c r="H329" s="1109"/>
      <c r="I329" s="1109"/>
      <c r="J329" s="1109" t="s">
        <v>114</v>
      </c>
      <c r="K329" s="1110"/>
      <c r="L329" s="1109"/>
      <c r="M329" s="1111"/>
      <c r="N329" s="1109"/>
      <c r="O329" s="1109"/>
      <c r="P329" s="1109"/>
      <c r="Q329" s="1109"/>
      <c r="R329" s="1109" t="s">
        <v>111</v>
      </c>
      <c r="S329" s="1109" t="s">
        <v>2827</v>
      </c>
      <c r="T329" s="1109"/>
      <c r="U329" s="1109"/>
      <c r="V329" s="1109"/>
      <c r="W329" s="1109"/>
      <c r="X329" s="1109"/>
      <c r="Y329" s="1109"/>
      <c r="Z329" s="1109"/>
      <c r="AA329" s="1109"/>
      <c r="AB329" s="973"/>
      <c r="AC329" s="973"/>
    </row>
    <row r="330" spans="1:29" s="1107" customFormat="1" ht="18" customHeight="1">
      <c r="A330" s="973" t="s">
        <v>508</v>
      </c>
      <c r="B330" s="973"/>
      <c r="C330" s="973"/>
      <c r="D330" s="973"/>
      <c r="E330" s="973"/>
      <c r="F330" s="973"/>
      <c r="G330" s="973"/>
      <c r="H330" s="973"/>
      <c r="I330" s="973"/>
      <c r="J330" s="973"/>
      <c r="K330" s="973"/>
      <c r="L330" s="973"/>
      <c r="M330" s="973"/>
      <c r="N330" s="973"/>
      <c r="O330" s="973"/>
      <c r="P330" s="973"/>
      <c r="Q330" s="973"/>
      <c r="R330" s="973"/>
      <c r="S330" s="973"/>
      <c r="T330" s="973"/>
      <c r="U330" s="973"/>
      <c r="V330" s="973"/>
      <c r="W330" s="973"/>
      <c r="X330" s="973"/>
      <c r="Y330" s="973"/>
      <c r="Z330" s="973"/>
      <c r="AA330" s="973"/>
      <c r="AB330" s="973"/>
      <c r="AC330" s="973"/>
    </row>
    <row r="331" spans="1:29" s="1107" customFormat="1" ht="18" customHeight="1">
      <c r="A331" s="973"/>
      <c r="B331" s="973" t="s">
        <v>507</v>
      </c>
      <c r="C331" s="973" t="s">
        <v>504</v>
      </c>
      <c r="D331" s="973"/>
      <c r="E331" s="973"/>
      <c r="F331" s="973"/>
      <c r="G331" s="973"/>
      <c r="H331" s="973"/>
      <c r="I331" s="973"/>
      <c r="J331" s="973"/>
      <c r="K331" s="973"/>
      <c r="L331" s="973"/>
      <c r="M331" s="973"/>
      <c r="N331" s="973"/>
      <c r="O331" s="973"/>
      <c r="P331" s="973"/>
      <c r="Q331" s="973"/>
      <c r="R331" s="973"/>
      <c r="S331" s="973"/>
      <c r="T331" s="973"/>
      <c r="U331" s="973"/>
      <c r="V331" s="973"/>
      <c r="W331" s="973"/>
      <c r="X331" s="973"/>
      <c r="Y331" s="973"/>
      <c r="Z331" s="973"/>
      <c r="AA331" s="973"/>
      <c r="AB331" s="973"/>
      <c r="AC331" s="973"/>
    </row>
    <row r="332" spans="1:29" s="1107" customFormat="1" ht="18" customHeight="1">
      <c r="A332" s="973"/>
      <c r="B332" s="973"/>
      <c r="C332" s="973" t="s">
        <v>503</v>
      </c>
      <c r="D332" s="973"/>
      <c r="E332" s="973"/>
      <c r="F332" s="973"/>
      <c r="G332" s="973"/>
      <c r="H332" s="973"/>
      <c r="I332" s="973" t="s">
        <v>2830</v>
      </c>
      <c r="J332" s="973"/>
      <c r="K332" s="973"/>
      <c r="L332" s="973"/>
      <c r="M332" s="973"/>
      <c r="N332" s="973"/>
      <c r="O332" s="973"/>
      <c r="P332" s="973"/>
      <c r="Q332" s="973"/>
      <c r="R332" s="973"/>
      <c r="S332" s="973"/>
      <c r="T332" s="973"/>
      <c r="U332" s="973"/>
      <c r="V332" s="973"/>
      <c r="W332" s="973"/>
      <c r="X332" s="973"/>
      <c r="Y332" s="973"/>
      <c r="Z332" s="973"/>
      <c r="AA332" s="973"/>
      <c r="AB332" s="973"/>
      <c r="AC332" s="973"/>
    </row>
    <row r="333" spans="1:29" s="1107" customFormat="1" ht="18" customHeight="1">
      <c r="A333" s="973"/>
      <c r="B333" s="973"/>
      <c r="C333" s="973" t="s">
        <v>502</v>
      </c>
      <c r="D333" s="973"/>
      <c r="E333" s="973"/>
      <c r="F333" s="973"/>
      <c r="G333" s="973"/>
      <c r="H333" s="973"/>
      <c r="I333" s="973"/>
      <c r="J333" s="973"/>
      <c r="K333" s="973"/>
      <c r="L333" s="973"/>
      <c r="M333" s="973"/>
      <c r="N333" s="973"/>
      <c r="O333" s="973"/>
      <c r="P333" s="973"/>
      <c r="Q333" s="973"/>
      <c r="R333" s="973"/>
      <c r="S333" s="973"/>
      <c r="T333" s="973"/>
      <c r="U333" s="973"/>
      <c r="V333" s="973"/>
      <c r="W333" s="973"/>
      <c r="X333" s="973"/>
      <c r="Y333" s="973"/>
      <c r="Z333" s="973"/>
      <c r="AA333" s="973"/>
      <c r="AB333" s="973"/>
      <c r="AC333" s="973"/>
    </row>
    <row r="334" spans="1:29" s="1107" customFormat="1" ht="18" customHeight="1">
      <c r="A334" s="973"/>
      <c r="B334" s="973"/>
      <c r="C334" s="973" t="s">
        <v>501</v>
      </c>
      <c r="D334" s="973"/>
      <c r="E334" s="973"/>
      <c r="F334" s="973"/>
      <c r="G334" s="973"/>
      <c r="H334" s="973"/>
      <c r="I334" s="973"/>
      <c r="J334" s="973" t="s">
        <v>112</v>
      </c>
      <c r="K334" s="973"/>
      <c r="L334" s="973"/>
      <c r="M334" s="973"/>
      <c r="N334" s="1108"/>
      <c r="O334" s="973"/>
      <c r="P334" s="973"/>
      <c r="Q334" s="973"/>
      <c r="R334" s="973" t="s">
        <v>111</v>
      </c>
      <c r="S334" s="973" t="s">
        <v>2828</v>
      </c>
      <c r="T334" s="973"/>
      <c r="U334" s="973"/>
      <c r="V334" s="973"/>
      <c r="W334" s="973"/>
      <c r="X334" s="973"/>
      <c r="Y334" s="973"/>
      <c r="Z334" s="973"/>
      <c r="AA334" s="973"/>
      <c r="AB334" s="973"/>
      <c r="AC334" s="973"/>
    </row>
    <row r="335" spans="1:29" s="1107" customFormat="1" ht="18" customHeight="1">
      <c r="A335" s="973"/>
      <c r="B335" s="973" t="s">
        <v>506</v>
      </c>
      <c r="C335" s="973" t="s">
        <v>504</v>
      </c>
      <c r="D335" s="973"/>
      <c r="E335" s="973"/>
      <c r="F335" s="973"/>
      <c r="G335" s="973"/>
      <c r="H335" s="973"/>
      <c r="I335" s="973"/>
      <c r="J335" s="973"/>
      <c r="K335" s="973"/>
      <c r="L335" s="973"/>
      <c r="M335" s="973"/>
      <c r="N335" s="973"/>
      <c r="O335" s="973"/>
      <c r="P335" s="973"/>
      <c r="Q335" s="973"/>
      <c r="R335" s="973"/>
      <c r="S335" s="973"/>
      <c r="T335" s="973"/>
      <c r="U335" s="973"/>
      <c r="V335" s="973"/>
      <c r="W335" s="973"/>
      <c r="X335" s="973"/>
      <c r="Y335" s="973"/>
      <c r="Z335" s="973"/>
      <c r="AA335" s="973"/>
      <c r="AB335" s="973"/>
      <c r="AC335" s="973"/>
    </row>
    <row r="336" spans="1:29" s="1107" customFormat="1" ht="18" customHeight="1">
      <c r="A336" s="973"/>
      <c r="B336" s="973"/>
      <c r="C336" s="973" t="s">
        <v>503</v>
      </c>
      <c r="D336" s="973"/>
      <c r="E336" s="973"/>
      <c r="F336" s="973"/>
      <c r="G336" s="973"/>
      <c r="H336" s="973"/>
      <c r="I336" s="973" t="s">
        <v>2830</v>
      </c>
      <c r="J336" s="973"/>
      <c r="K336" s="973"/>
      <c r="L336" s="973"/>
      <c r="M336" s="973"/>
      <c r="N336" s="973"/>
      <c r="O336" s="973"/>
      <c r="P336" s="973"/>
      <c r="Q336" s="973"/>
      <c r="R336" s="973"/>
      <c r="S336" s="973"/>
      <c r="T336" s="973"/>
      <c r="U336" s="973"/>
      <c r="V336" s="973"/>
      <c r="W336" s="973"/>
      <c r="X336" s="973"/>
      <c r="Y336" s="973"/>
      <c r="Z336" s="973"/>
      <c r="AA336" s="973"/>
      <c r="AB336" s="973"/>
      <c r="AC336" s="973"/>
    </row>
    <row r="337" spans="1:29" s="1107" customFormat="1" ht="18" customHeight="1">
      <c r="A337" s="973"/>
      <c r="B337" s="973"/>
      <c r="C337" s="973" t="s">
        <v>502</v>
      </c>
      <c r="D337" s="973"/>
      <c r="E337" s="973"/>
      <c r="F337" s="973"/>
      <c r="G337" s="973"/>
      <c r="H337" s="973"/>
      <c r="I337" s="973"/>
      <c r="J337" s="973"/>
      <c r="K337" s="973"/>
      <c r="L337" s="973"/>
      <c r="M337" s="973"/>
      <c r="N337" s="973"/>
      <c r="O337" s="973"/>
      <c r="P337" s="973"/>
      <c r="Q337" s="973"/>
      <c r="R337" s="973"/>
      <c r="S337" s="973"/>
      <c r="T337" s="973"/>
      <c r="U337" s="973"/>
      <c r="V337" s="973"/>
      <c r="W337" s="973"/>
      <c r="X337" s="973"/>
      <c r="Y337" s="973"/>
      <c r="Z337" s="973"/>
      <c r="AA337" s="973"/>
      <c r="AB337" s="973"/>
      <c r="AC337" s="973"/>
    </row>
    <row r="338" spans="1:29" s="1107" customFormat="1" ht="18" customHeight="1">
      <c r="A338" s="973"/>
      <c r="B338" s="973"/>
      <c r="C338" s="973" t="s">
        <v>501</v>
      </c>
      <c r="D338" s="973"/>
      <c r="E338" s="973"/>
      <c r="F338" s="973"/>
      <c r="G338" s="973"/>
      <c r="H338" s="973"/>
      <c r="I338" s="973"/>
      <c r="J338" s="973" t="s">
        <v>112</v>
      </c>
      <c r="K338" s="973"/>
      <c r="L338" s="973"/>
      <c r="M338" s="973"/>
      <c r="N338" s="1108"/>
      <c r="O338" s="973"/>
      <c r="P338" s="973"/>
      <c r="Q338" s="973"/>
      <c r="R338" s="973" t="s">
        <v>111</v>
      </c>
      <c r="S338" s="973" t="s">
        <v>2828</v>
      </c>
      <c r="T338" s="973"/>
      <c r="U338" s="973"/>
      <c r="V338" s="973"/>
      <c r="W338" s="973"/>
      <c r="X338" s="973"/>
      <c r="Y338" s="973"/>
      <c r="Z338" s="973"/>
      <c r="AA338" s="973"/>
      <c r="AB338" s="973"/>
      <c r="AC338" s="973"/>
    </row>
    <row r="339" spans="1:29" s="1107" customFormat="1" ht="18" customHeight="1">
      <c r="A339" s="973"/>
      <c r="B339" s="973" t="s">
        <v>505</v>
      </c>
      <c r="C339" s="973" t="s">
        <v>504</v>
      </c>
      <c r="D339" s="973"/>
      <c r="E339" s="973"/>
      <c r="F339" s="973"/>
      <c r="G339" s="973"/>
      <c r="H339" s="973"/>
      <c r="I339" s="973"/>
      <c r="J339" s="973"/>
      <c r="K339" s="973"/>
      <c r="L339" s="973"/>
      <c r="M339" s="973"/>
      <c r="N339" s="973"/>
      <c r="O339" s="973"/>
      <c r="P339" s="973"/>
      <c r="Q339" s="973"/>
      <c r="R339" s="973"/>
      <c r="S339" s="973"/>
      <c r="T339" s="973"/>
      <c r="U339" s="973"/>
      <c r="V339" s="973"/>
      <c r="W339" s="973"/>
      <c r="X339" s="973"/>
      <c r="Y339" s="973"/>
      <c r="Z339" s="973"/>
      <c r="AA339" s="973"/>
      <c r="AB339" s="973"/>
      <c r="AC339" s="973"/>
    </row>
    <row r="340" spans="1:29" s="1107" customFormat="1" ht="18" customHeight="1">
      <c r="A340" s="973"/>
      <c r="B340" s="973"/>
      <c r="C340" s="973" t="s">
        <v>503</v>
      </c>
      <c r="D340" s="973"/>
      <c r="E340" s="973"/>
      <c r="F340" s="973"/>
      <c r="G340" s="973"/>
      <c r="H340" s="973"/>
      <c r="I340" s="973" t="s">
        <v>2830</v>
      </c>
      <c r="J340" s="973"/>
      <c r="K340" s="973"/>
      <c r="L340" s="973"/>
      <c r="M340" s="973"/>
      <c r="N340" s="973"/>
      <c r="O340" s="973"/>
      <c r="P340" s="973"/>
      <c r="Q340" s="973"/>
      <c r="R340" s="973"/>
      <c r="S340" s="973"/>
      <c r="T340" s="973"/>
      <c r="U340" s="973"/>
      <c r="V340" s="973"/>
      <c r="W340" s="973"/>
      <c r="X340" s="973"/>
      <c r="Y340" s="973"/>
      <c r="Z340" s="973"/>
      <c r="AA340" s="973"/>
      <c r="AB340" s="973"/>
      <c r="AC340" s="973"/>
    </row>
    <row r="341" spans="1:29" s="1107" customFormat="1" ht="18" customHeight="1">
      <c r="A341" s="973"/>
      <c r="B341" s="973"/>
      <c r="C341" s="973" t="s">
        <v>502</v>
      </c>
      <c r="D341" s="973"/>
      <c r="E341" s="973"/>
      <c r="F341" s="973"/>
      <c r="G341" s="973"/>
      <c r="H341" s="973"/>
      <c r="I341" s="973"/>
      <c r="J341" s="973"/>
      <c r="K341" s="973"/>
      <c r="L341" s="973"/>
      <c r="M341" s="973"/>
      <c r="N341" s="973"/>
      <c r="O341" s="973"/>
      <c r="P341" s="973"/>
      <c r="Q341" s="973"/>
      <c r="R341" s="973"/>
      <c r="S341" s="973"/>
      <c r="T341" s="973"/>
      <c r="U341" s="973"/>
      <c r="V341" s="973"/>
      <c r="W341" s="973"/>
      <c r="X341" s="973"/>
      <c r="Y341" s="973"/>
      <c r="Z341" s="973"/>
      <c r="AA341" s="973"/>
      <c r="AB341" s="973"/>
      <c r="AC341" s="973"/>
    </row>
    <row r="342" spans="1:29" s="1107" customFormat="1" ht="18" customHeight="1">
      <c r="A342" s="1109"/>
      <c r="B342" s="1109"/>
      <c r="C342" s="1109" t="s">
        <v>501</v>
      </c>
      <c r="D342" s="1109"/>
      <c r="E342" s="1109"/>
      <c r="F342" s="1109"/>
      <c r="G342" s="1109"/>
      <c r="H342" s="1109"/>
      <c r="I342" s="1109"/>
      <c r="J342" s="1109" t="s">
        <v>112</v>
      </c>
      <c r="K342" s="1109"/>
      <c r="L342" s="1109"/>
      <c r="M342" s="1109"/>
      <c r="N342" s="1111"/>
      <c r="O342" s="1109"/>
      <c r="P342" s="1109"/>
      <c r="Q342" s="1109"/>
      <c r="R342" s="1109" t="s">
        <v>111</v>
      </c>
      <c r="S342" s="1109" t="s">
        <v>2828</v>
      </c>
      <c r="T342" s="1109"/>
      <c r="U342" s="1109"/>
      <c r="V342" s="1109"/>
      <c r="W342" s="1109"/>
      <c r="X342" s="1109"/>
      <c r="Y342" s="1109"/>
      <c r="Z342" s="1109"/>
      <c r="AA342" s="1109"/>
      <c r="AB342" s="973"/>
      <c r="AC342" s="973"/>
    </row>
    <row r="343" spans="1:29" s="1107" customFormat="1" ht="18" customHeight="1">
      <c r="A343" s="973" t="s">
        <v>500</v>
      </c>
      <c r="B343" s="973"/>
      <c r="C343" s="973"/>
      <c r="D343" s="973"/>
      <c r="E343" s="973"/>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row>
    <row r="344" spans="1:29" s="1107" customFormat="1" ht="18" customHeight="1">
      <c r="A344" s="973"/>
      <c r="B344" s="973"/>
      <c r="C344" s="973" t="s">
        <v>499</v>
      </c>
      <c r="D344" s="973"/>
      <c r="E344" s="973"/>
      <c r="F344" s="973"/>
      <c r="G344" s="973"/>
      <c r="H344" s="973"/>
      <c r="I344" s="973" t="s">
        <v>2830</v>
      </c>
      <c r="J344" s="973"/>
      <c r="K344" s="973"/>
      <c r="L344" s="973"/>
      <c r="M344" s="973"/>
      <c r="N344" s="973"/>
      <c r="O344" s="973"/>
      <c r="P344" s="973"/>
      <c r="Q344" s="973"/>
      <c r="R344" s="973"/>
      <c r="S344" s="973"/>
      <c r="T344" s="973"/>
      <c r="U344" s="973"/>
      <c r="V344" s="973"/>
      <c r="W344" s="973"/>
      <c r="X344" s="973"/>
      <c r="Y344" s="973"/>
      <c r="Z344" s="973"/>
      <c r="AA344" s="973"/>
      <c r="AB344" s="973"/>
      <c r="AC344" s="973"/>
    </row>
    <row r="345" spans="1:29" s="1107" customFormat="1" ht="18" customHeight="1">
      <c r="A345" s="973"/>
      <c r="B345" s="973"/>
      <c r="C345" s="973" t="s">
        <v>498</v>
      </c>
      <c r="D345" s="97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row>
    <row r="346" spans="1:29" s="1107" customFormat="1" ht="18" customHeight="1">
      <c r="A346" s="1109"/>
      <c r="B346" s="1109"/>
      <c r="C346" s="1109" t="s">
        <v>497</v>
      </c>
      <c r="D346" s="1109"/>
      <c r="E346" s="1109"/>
      <c r="F346" s="1109"/>
      <c r="G346" s="1109"/>
      <c r="H346" s="1109"/>
      <c r="I346" s="1109"/>
      <c r="J346" s="1109" t="s">
        <v>112</v>
      </c>
      <c r="K346" s="1109"/>
      <c r="L346" s="1109"/>
      <c r="M346" s="1111"/>
      <c r="N346" s="1109"/>
      <c r="O346" s="1109"/>
      <c r="P346" s="1109"/>
      <c r="Q346" s="1109"/>
      <c r="R346" s="1109" t="s">
        <v>111</v>
      </c>
      <c r="S346" s="1109" t="s">
        <v>2831</v>
      </c>
      <c r="T346" s="1109"/>
      <c r="U346" s="1109"/>
      <c r="V346" s="1109"/>
      <c r="W346" s="1109"/>
      <c r="X346" s="1109"/>
      <c r="Y346" s="1109"/>
      <c r="Z346" s="1109"/>
      <c r="AA346" s="1109"/>
      <c r="AB346" s="973"/>
      <c r="AC346" s="973"/>
    </row>
    <row r="347" spans="1:29" s="1107" customFormat="1" ht="18" customHeight="1">
      <c r="A347" s="973" t="s">
        <v>496</v>
      </c>
      <c r="B347" s="973"/>
      <c r="C347" s="973"/>
      <c r="D347" s="973"/>
      <c r="E347" s="973"/>
      <c r="F347" s="1735"/>
      <c r="G347" s="1735"/>
      <c r="H347" s="1735"/>
      <c r="I347" s="1735"/>
      <c r="J347" s="1735"/>
      <c r="K347" s="1735"/>
      <c r="L347" s="1735"/>
      <c r="M347" s="1735"/>
      <c r="N347" s="1735"/>
      <c r="O347" s="1735"/>
      <c r="P347" s="1735"/>
      <c r="Q347" s="1735"/>
      <c r="R347" s="1735"/>
      <c r="S347" s="1735"/>
      <c r="T347" s="1735"/>
      <c r="U347" s="1735"/>
      <c r="V347" s="1735"/>
      <c r="W347" s="1735"/>
      <c r="X347" s="1735"/>
      <c r="Y347" s="1735"/>
      <c r="Z347" s="1735"/>
      <c r="AA347" s="1735"/>
      <c r="AB347" s="973"/>
      <c r="AC347" s="973"/>
    </row>
    <row r="348" spans="1:29" s="1107" customFormat="1" ht="18" customHeight="1">
      <c r="A348" s="973"/>
      <c r="B348" s="973"/>
      <c r="C348" s="973"/>
      <c r="D348" s="973"/>
      <c r="E348" s="973"/>
      <c r="F348" s="1736"/>
      <c r="G348" s="1736"/>
      <c r="H348" s="1736"/>
      <c r="I348" s="1736"/>
      <c r="J348" s="1736"/>
      <c r="K348" s="1736"/>
      <c r="L348" s="1736"/>
      <c r="M348" s="1736"/>
      <c r="N348" s="1736"/>
      <c r="O348" s="1736"/>
      <c r="P348" s="1736"/>
      <c r="Q348" s="1736"/>
      <c r="R348" s="1736"/>
      <c r="S348" s="1736"/>
      <c r="T348" s="1736"/>
      <c r="U348" s="1736"/>
      <c r="V348" s="1736"/>
      <c r="W348" s="1736"/>
      <c r="X348" s="1736"/>
      <c r="Y348" s="1736"/>
      <c r="Z348" s="1736"/>
      <c r="AA348" s="1736"/>
      <c r="AB348" s="973"/>
      <c r="AC348" s="973"/>
    </row>
    <row r="349" spans="1:29" s="1107" customFormat="1" ht="18" customHeight="1">
      <c r="A349" s="1109"/>
      <c r="B349" s="1109"/>
      <c r="C349" s="1109"/>
      <c r="D349" s="1109"/>
      <c r="E349" s="1109"/>
      <c r="F349" s="1737"/>
      <c r="G349" s="1737"/>
      <c r="H349" s="1737"/>
      <c r="I349" s="1737"/>
      <c r="J349" s="1737"/>
      <c r="K349" s="1737"/>
      <c r="L349" s="1737"/>
      <c r="M349" s="1737"/>
      <c r="N349" s="1737"/>
      <c r="O349" s="1737"/>
      <c r="P349" s="1737"/>
      <c r="Q349" s="1737"/>
      <c r="R349" s="1737"/>
      <c r="S349" s="1737"/>
      <c r="T349" s="1737"/>
      <c r="U349" s="1737"/>
      <c r="V349" s="1737"/>
      <c r="W349" s="1737"/>
      <c r="X349" s="1737"/>
      <c r="Y349" s="1737"/>
      <c r="Z349" s="1737"/>
      <c r="AA349" s="1737"/>
      <c r="AB349" s="973"/>
      <c r="AC349" s="973"/>
    </row>
    <row r="350" spans="1:29" s="1107" customFormat="1" ht="18" customHeight="1">
      <c r="A350" s="973" t="s">
        <v>495</v>
      </c>
      <c r="B350" s="973"/>
      <c r="C350" s="973"/>
      <c r="D350" s="973"/>
      <c r="E350" s="973"/>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row>
    <row r="351" spans="1:29" s="1107" customFormat="1" ht="18" customHeight="1">
      <c r="A351" s="973"/>
      <c r="B351" s="973"/>
      <c r="C351" s="973" t="s">
        <v>494</v>
      </c>
      <c r="F351" s="973"/>
      <c r="G351" s="973"/>
      <c r="H351" s="973"/>
      <c r="I351" s="973" t="s">
        <v>2830</v>
      </c>
      <c r="J351" s="973"/>
      <c r="K351" s="973"/>
      <c r="L351" s="973"/>
      <c r="M351" s="973"/>
      <c r="N351" s="973"/>
      <c r="O351" s="973"/>
      <c r="P351" s="973"/>
      <c r="Q351" s="973"/>
      <c r="R351" s="973"/>
      <c r="S351" s="973"/>
      <c r="T351" s="973"/>
      <c r="U351" s="973"/>
      <c r="V351" s="973"/>
      <c r="W351" s="973"/>
      <c r="X351" s="973"/>
      <c r="Y351" s="973"/>
      <c r="Z351" s="973"/>
      <c r="AA351" s="973"/>
      <c r="AB351" s="973"/>
      <c r="AC351" s="973"/>
    </row>
    <row r="352" spans="1:29" s="1107" customFormat="1" ht="18" customHeight="1">
      <c r="A352" s="973"/>
      <c r="B352" s="973"/>
      <c r="C352" s="973" t="s">
        <v>493</v>
      </c>
      <c r="F352" s="973"/>
      <c r="G352" s="973"/>
      <c r="H352" s="973"/>
      <c r="I352" s="973" t="s">
        <v>2830</v>
      </c>
      <c r="J352" s="973"/>
      <c r="K352" s="973"/>
      <c r="L352" s="973"/>
      <c r="M352" s="973"/>
      <c r="N352" s="973"/>
      <c r="O352" s="973"/>
      <c r="P352" s="973"/>
      <c r="Q352" s="973"/>
      <c r="R352" s="973"/>
      <c r="S352" s="973"/>
      <c r="T352" s="973"/>
      <c r="U352" s="973"/>
      <c r="V352" s="973"/>
      <c r="W352" s="973"/>
      <c r="X352" s="973"/>
      <c r="Y352" s="973"/>
      <c r="Z352" s="973"/>
      <c r="AA352" s="973"/>
      <c r="AB352" s="973"/>
      <c r="AC352" s="973"/>
    </row>
    <row r="353" spans="1:29" s="1107" customFormat="1" ht="18" customHeight="1">
      <c r="C353" s="973" t="s">
        <v>492</v>
      </c>
      <c r="F353" s="973"/>
      <c r="G353" s="973"/>
      <c r="I353" s="973" t="s">
        <v>2830</v>
      </c>
    </row>
    <row r="354" spans="1:29" s="1107" customFormat="1" ht="18" customHeight="1">
      <c r="A354" s="973"/>
      <c r="B354" s="973"/>
      <c r="C354" s="973" t="s">
        <v>491</v>
      </c>
      <c r="F354" s="973"/>
      <c r="G354" s="973"/>
      <c r="H354" s="973"/>
      <c r="I354" s="973" t="s">
        <v>2830</v>
      </c>
      <c r="J354" s="973"/>
      <c r="K354" s="973"/>
      <c r="L354" s="973"/>
      <c r="M354" s="973"/>
      <c r="N354" s="973"/>
      <c r="O354" s="973"/>
      <c r="P354" s="973"/>
      <c r="Q354" s="973"/>
      <c r="R354" s="973"/>
      <c r="S354" s="973"/>
      <c r="T354" s="973"/>
      <c r="U354" s="973"/>
      <c r="V354" s="973"/>
      <c r="W354" s="973"/>
      <c r="X354" s="973"/>
      <c r="Y354" s="973"/>
      <c r="Z354" s="973"/>
      <c r="AA354" s="973"/>
      <c r="AB354" s="973"/>
      <c r="AC354" s="973"/>
    </row>
    <row r="355" spans="1:29" s="1107" customFormat="1" ht="18" customHeight="1">
      <c r="A355" s="973"/>
      <c r="B355" s="973"/>
      <c r="C355" s="973" t="s">
        <v>490</v>
      </c>
      <c r="F355" s="973"/>
      <c r="G355" s="973"/>
      <c r="H355" s="973"/>
      <c r="I355" s="973" t="s">
        <v>2830</v>
      </c>
      <c r="J355" s="973"/>
      <c r="K355" s="973"/>
      <c r="L355" s="973"/>
      <c r="M355" s="973"/>
      <c r="N355" s="973"/>
      <c r="O355" s="973"/>
      <c r="P355" s="973"/>
      <c r="Q355" s="973"/>
      <c r="R355" s="973"/>
      <c r="S355" s="973"/>
      <c r="T355" s="973"/>
      <c r="U355" s="973"/>
      <c r="V355" s="973"/>
      <c r="W355" s="973"/>
      <c r="X355" s="973"/>
      <c r="Y355" s="973"/>
      <c r="Z355" s="973"/>
      <c r="AA355" s="973"/>
      <c r="AB355" s="973"/>
      <c r="AC355" s="973"/>
    </row>
    <row r="356" spans="1:29" s="1107" customFormat="1" ht="18" customHeight="1">
      <c r="A356" s="973"/>
      <c r="B356" s="973"/>
      <c r="C356" s="973"/>
      <c r="D356" s="973"/>
      <c r="E356" s="973"/>
      <c r="F356" s="973"/>
      <c r="G356" s="973"/>
      <c r="H356" s="973"/>
      <c r="I356" s="973"/>
      <c r="J356" s="973"/>
      <c r="K356" s="973"/>
      <c r="L356" s="973"/>
      <c r="M356" s="973"/>
      <c r="N356" s="973"/>
      <c r="O356" s="973"/>
      <c r="P356" s="973"/>
      <c r="Q356" s="973"/>
      <c r="R356" s="973"/>
      <c r="S356" s="973"/>
      <c r="T356" s="973"/>
      <c r="U356" s="973"/>
      <c r="V356" s="973"/>
      <c r="W356" s="973"/>
      <c r="X356" s="973"/>
      <c r="Y356" s="973"/>
      <c r="Z356" s="973"/>
      <c r="AA356" s="973"/>
      <c r="AB356" s="973"/>
      <c r="AC356" s="973"/>
    </row>
    <row r="357" spans="1:29" s="1107" customFormat="1" ht="18" customHeight="1">
      <c r="A357" s="1113" t="s">
        <v>489</v>
      </c>
      <c r="B357" s="1113"/>
      <c r="C357" s="1113"/>
      <c r="D357" s="1735"/>
      <c r="E357" s="1735"/>
      <c r="F357" s="1735"/>
      <c r="G357" s="1735"/>
      <c r="H357" s="1735"/>
      <c r="I357" s="1735"/>
      <c r="J357" s="1735"/>
      <c r="K357" s="1735"/>
      <c r="L357" s="1735"/>
      <c r="M357" s="1735"/>
      <c r="N357" s="1735"/>
      <c r="O357" s="1735"/>
      <c r="P357" s="1735"/>
      <c r="Q357" s="1735"/>
      <c r="R357" s="1735"/>
      <c r="S357" s="1735"/>
      <c r="T357" s="1735"/>
      <c r="U357" s="1735"/>
      <c r="V357" s="1735"/>
      <c r="W357" s="1735"/>
      <c r="X357" s="1735"/>
      <c r="Y357" s="1735"/>
      <c r="Z357" s="1735"/>
      <c r="AA357" s="1735"/>
      <c r="AB357" s="1108"/>
      <c r="AC357" s="1108"/>
    </row>
    <row r="358" spans="1:29" s="1107" customFormat="1" ht="18" customHeight="1">
      <c r="A358" s="973"/>
      <c r="B358" s="973"/>
      <c r="C358" s="973"/>
      <c r="D358" s="1736"/>
      <c r="E358" s="1736"/>
      <c r="F358" s="1736"/>
      <c r="G358" s="1736"/>
      <c r="H358" s="1736"/>
      <c r="I358" s="1736"/>
      <c r="J358" s="1736"/>
      <c r="K358" s="1736"/>
      <c r="L358" s="1736"/>
      <c r="M358" s="1736"/>
      <c r="N358" s="1736"/>
      <c r="O358" s="1736"/>
      <c r="P358" s="1736"/>
      <c r="Q358" s="1736"/>
      <c r="R358" s="1736"/>
      <c r="S358" s="1736"/>
      <c r="T358" s="1736"/>
      <c r="U358" s="1736"/>
      <c r="V358" s="1736"/>
      <c r="W358" s="1736"/>
      <c r="X358" s="1736"/>
      <c r="Y358" s="1736"/>
      <c r="Z358" s="1736"/>
      <c r="AA358" s="1736"/>
      <c r="AB358" s="973"/>
      <c r="AC358" s="973"/>
    </row>
    <row r="359" spans="1:29" s="1107" customFormat="1" ht="18" customHeight="1">
      <c r="A359" s="973"/>
      <c r="B359" s="973"/>
      <c r="C359" s="973"/>
      <c r="D359" s="1736"/>
      <c r="E359" s="1736"/>
      <c r="F359" s="1736"/>
      <c r="G359" s="1736"/>
      <c r="H359" s="1736"/>
      <c r="I359" s="1736"/>
      <c r="J359" s="1736"/>
      <c r="K359" s="1736"/>
      <c r="L359" s="1736"/>
      <c r="M359" s="1736"/>
      <c r="N359" s="1736"/>
      <c r="O359" s="1736"/>
      <c r="P359" s="1736"/>
      <c r="Q359" s="1736"/>
      <c r="R359" s="1736"/>
      <c r="S359" s="1736"/>
      <c r="T359" s="1736"/>
      <c r="U359" s="1736"/>
      <c r="V359" s="1736"/>
      <c r="W359" s="1736"/>
      <c r="X359" s="1736"/>
      <c r="Y359" s="1736"/>
      <c r="Z359" s="1736"/>
      <c r="AA359" s="1736"/>
      <c r="AB359" s="973"/>
      <c r="AC359" s="973"/>
    </row>
    <row r="360" spans="1:29" s="1107" customFormat="1" ht="18" customHeight="1">
      <c r="A360" s="1109"/>
      <c r="B360" s="1109"/>
      <c r="C360" s="1109"/>
      <c r="D360" s="1737"/>
      <c r="E360" s="1737"/>
      <c r="F360" s="1737"/>
      <c r="G360" s="1737"/>
      <c r="H360" s="1737"/>
      <c r="I360" s="1737"/>
      <c r="J360" s="1737"/>
      <c r="K360" s="1737"/>
      <c r="L360" s="1737"/>
      <c r="M360" s="1737"/>
      <c r="N360" s="1737"/>
      <c r="O360" s="1737"/>
      <c r="P360" s="1737"/>
      <c r="Q360" s="1737"/>
      <c r="R360" s="1737"/>
      <c r="S360" s="1737"/>
      <c r="T360" s="1737"/>
      <c r="U360" s="1737"/>
      <c r="V360" s="1737"/>
      <c r="W360" s="1737"/>
      <c r="X360" s="1737"/>
      <c r="Y360" s="1737"/>
      <c r="Z360" s="1737"/>
      <c r="AA360" s="1737"/>
      <c r="AB360" s="973"/>
      <c r="AC360" s="973"/>
    </row>
    <row r="361" spans="1:29" s="1107" customFormat="1" ht="12">
      <c r="A361" s="973"/>
      <c r="B361" s="973"/>
      <c r="C361" s="973"/>
      <c r="D361" s="973"/>
      <c r="E361" s="973"/>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row>
    <row r="362" spans="1:29">
      <c r="A362" s="959"/>
      <c r="B362" s="929"/>
      <c r="C362" s="929"/>
      <c r="D362" s="929"/>
      <c r="E362" s="929"/>
      <c r="F362" s="929"/>
      <c r="G362" s="929"/>
      <c r="H362" s="929"/>
      <c r="I362" s="929"/>
      <c r="J362" s="929"/>
      <c r="K362" s="929"/>
      <c r="L362" s="929"/>
      <c r="M362" s="929"/>
      <c r="N362" s="929"/>
      <c r="O362" s="929"/>
      <c r="P362" s="929"/>
      <c r="Q362" s="929"/>
      <c r="R362" s="929"/>
      <c r="S362" s="929"/>
      <c r="T362" s="929"/>
      <c r="U362" s="929"/>
      <c r="V362" s="929"/>
      <c r="W362" s="929"/>
      <c r="X362" s="929"/>
      <c r="Y362" s="929"/>
      <c r="Z362" s="929"/>
      <c r="AA362" s="929"/>
      <c r="AB362" s="1114"/>
    </row>
    <row r="363" spans="1:29">
      <c r="A363" s="1107"/>
      <c r="B363" s="1107"/>
      <c r="C363" s="1107"/>
      <c r="D363" s="1107"/>
      <c r="E363" s="1107"/>
      <c r="F363" s="1107"/>
      <c r="G363" s="1107"/>
      <c r="H363" s="1107"/>
      <c r="I363" s="1107"/>
      <c r="J363" s="1107"/>
      <c r="K363" s="1107"/>
      <c r="L363" s="1107"/>
      <c r="M363" s="1107"/>
      <c r="N363" s="1107"/>
      <c r="O363" s="1107"/>
      <c r="P363" s="1107"/>
      <c r="Q363" s="1107"/>
      <c r="R363" s="1107"/>
      <c r="S363" s="1107"/>
      <c r="T363" s="1107"/>
      <c r="U363" s="1107"/>
      <c r="V363" s="1107"/>
      <c r="W363" s="1107"/>
      <c r="X363" s="1107"/>
      <c r="Y363" s="1107"/>
      <c r="Z363" s="1107"/>
      <c r="AA363" s="1107"/>
      <c r="AB363" s="1114"/>
    </row>
    <row r="364" spans="1:29">
      <c r="A364" s="1107"/>
      <c r="B364" s="1107"/>
      <c r="C364" s="1107"/>
      <c r="D364" s="1107"/>
      <c r="E364" s="1107"/>
      <c r="F364" s="1107"/>
      <c r="G364" s="1107"/>
      <c r="H364" s="1107"/>
      <c r="I364" s="1107"/>
      <c r="J364" s="1107"/>
      <c r="K364" s="1107"/>
      <c r="L364" s="1107"/>
      <c r="M364" s="1107"/>
      <c r="N364" s="1107"/>
      <c r="O364" s="1107"/>
      <c r="P364" s="1107"/>
      <c r="Q364" s="1107"/>
      <c r="R364" s="1107"/>
      <c r="S364" s="1107"/>
      <c r="T364" s="1107"/>
      <c r="U364" s="1107"/>
      <c r="V364" s="1107"/>
      <c r="W364" s="1107"/>
      <c r="X364" s="1107"/>
      <c r="Y364" s="1107"/>
      <c r="Z364" s="1107"/>
      <c r="AA364" s="1107"/>
      <c r="AB364" s="1114"/>
    </row>
    <row r="365" spans="1:29">
      <c r="A365" s="1107"/>
      <c r="B365" s="1107"/>
      <c r="C365" s="1107"/>
      <c r="D365" s="1107"/>
      <c r="E365" s="1107"/>
      <c r="F365" s="1107"/>
      <c r="G365" s="1107"/>
      <c r="H365" s="1107"/>
      <c r="I365" s="1107"/>
      <c r="J365" s="1107"/>
      <c r="K365" s="1107"/>
      <c r="L365" s="1107"/>
      <c r="M365" s="1107"/>
      <c r="N365" s="1107"/>
      <c r="O365" s="1107"/>
      <c r="P365" s="1107"/>
      <c r="Q365" s="1107"/>
      <c r="R365" s="1107"/>
      <c r="S365" s="1107"/>
      <c r="T365" s="1107"/>
      <c r="U365" s="1107"/>
      <c r="V365" s="1107"/>
      <c r="W365" s="1107"/>
      <c r="X365" s="1107"/>
      <c r="Y365" s="1107"/>
      <c r="Z365" s="1107"/>
      <c r="AA365" s="1107"/>
      <c r="AB365" s="1114"/>
    </row>
    <row r="366" spans="1:29">
      <c r="A366" s="1107"/>
      <c r="B366" s="1107"/>
      <c r="C366" s="1107"/>
      <c r="D366" s="1107"/>
      <c r="E366" s="1107"/>
      <c r="F366" s="1107"/>
      <c r="G366" s="1107"/>
      <c r="H366" s="1107"/>
      <c r="I366" s="1115"/>
      <c r="J366" s="1107"/>
      <c r="K366" s="1107"/>
      <c r="L366" s="1107"/>
      <c r="M366" s="1107"/>
      <c r="N366" s="1107"/>
      <c r="O366" s="1107"/>
      <c r="P366" s="1107"/>
      <c r="Q366" s="1107"/>
      <c r="R366" s="1107"/>
      <c r="S366" s="1107"/>
      <c r="T366" s="1107"/>
      <c r="U366" s="1107"/>
      <c r="V366" s="1107"/>
      <c r="W366" s="1107"/>
      <c r="X366" s="1107"/>
      <c r="Y366" s="1107"/>
      <c r="Z366" s="1107"/>
      <c r="AA366" s="1107"/>
      <c r="AB366" s="1114"/>
    </row>
    <row r="367" spans="1:29">
      <c r="A367" s="1107"/>
      <c r="B367" s="1107"/>
      <c r="E367" s="1107"/>
      <c r="F367" s="1107"/>
      <c r="G367" s="1107"/>
      <c r="H367" s="1107"/>
      <c r="I367" s="1115"/>
      <c r="J367" s="1107"/>
      <c r="K367" s="1107"/>
      <c r="L367" s="1107"/>
      <c r="M367" s="1107"/>
      <c r="N367" s="1107"/>
      <c r="O367" s="1107"/>
      <c r="P367" s="1107"/>
      <c r="Q367" s="1107"/>
      <c r="R367" s="1107"/>
      <c r="S367" s="1107"/>
      <c r="T367" s="1107"/>
      <c r="U367" s="1107"/>
      <c r="V367" s="1107"/>
      <c r="W367" s="1107"/>
      <c r="X367" s="1107"/>
      <c r="Y367" s="1107"/>
      <c r="Z367" s="1107"/>
      <c r="AA367" s="1107"/>
      <c r="AB367" s="1114"/>
    </row>
    <row r="368" spans="1:29">
      <c r="A368" s="1107"/>
      <c r="B368" s="1107"/>
      <c r="C368" s="1107"/>
      <c r="D368" s="1107"/>
      <c r="E368" s="1107"/>
      <c r="F368" s="1107"/>
      <c r="G368" s="1107"/>
      <c r="H368" s="1107"/>
      <c r="I368" s="1107"/>
      <c r="J368" s="1107"/>
      <c r="K368" s="1107"/>
      <c r="L368" s="1107"/>
      <c r="M368" s="1107"/>
      <c r="N368" s="1107"/>
      <c r="O368" s="1107"/>
      <c r="P368" s="1107"/>
      <c r="Q368" s="1107"/>
      <c r="R368" s="1107"/>
      <c r="S368" s="1107"/>
      <c r="T368" s="1107"/>
      <c r="U368" s="1107"/>
      <c r="V368" s="1107"/>
      <c r="W368" s="1107"/>
      <c r="X368" s="1107"/>
      <c r="Y368" s="1107"/>
      <c r="Z368" s="1107"/>
      <c r="AA368" s="1107"/>
      <c r="AB368" s="1114"/>
    </row>
    <row r="369" spans="1:28">
      <c r="A369" s="1107"/>
      <c r="B369" s="1107"/>
      <c r="C369" s="1107"/>
      <c r="D369" s="1107"/>
      <c r="E369" s="1107"/>
      <c r="F369" s="1107"/>
      <c r="G369" s="1107"/>
      <c r="H369" s="1107"/>
      <c r="I369" s="1107"/>
      <c r="J369" s="1107"/>
      <c r="K369" s="1107"/>
      <c r="L369" s="1107"/>
      <c r="M369" s="1107"/>
      <c r="N369" s="1107"/>
      <c r="O369" s="1107"/>
      <c r="P369" s="1107"/>
      <c r="Q369" s="1107"/>
      <c r="R369" s="1107"/>
      <c r="S369" s="1107"/>
      <c r="T369" s="1107"/>
      <c r="U369" s="1107"/>
      <c r="V369" s="1107"/>
      <c r="W369" s="1107"/>
      <c r="X369" s="1107"/>
      <c r="Y369" s="1107"/>
      <c r="Z369" s="1107"/>
      <c r="AA369" s="1107"/>
      <c r="AB369" s="1114"/>
    </row>
    <row r="370" spans="1:28">
      <c r="A370" s="1107"/>
      <c r="B370" s="1107"/>
      <c r="C370" s="1107"/>
      <c r="D370" s="1107"/>
      <c r="E370" s="1107"/>
      <c r="F370" s="1107"/>
      <c r="G370" s="1107"/>
      <c r="H370" s="1107"/>
      <c r="I370" s="1107"/>
      <c r="K370" s="1107"/>
      <c r="L370" s="1107"/>
      <c r="M370" s="1107"/>
      <c r="N370" s="1107"/>
      <c r="O370" s="1107"/>
      <c r="P370" s="1107"/>
      <c r="Q370" s="1107"/>
      <c r="R370" s="1107"/>
      <c r="S370" s="1107"/>
      <c r="T370" s="1107"/>
      <c r="U370" s="1107"/>
      <c r="V370" s="1107"/>
      <c r="W370" s="1107"/>
      <c r="X370" s="1107"/>
      <c r="Y370" s="1107"/>
      <c r="Z370" s="1107"/>
      <c r="AA370" s="1107"/>
      <c r="AB370" s="1114"/>
    </row>
    <row r="371" spans="1:28">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c r="Z371" s="1091"/>
      <c r="AA371" s="1091"/>
    </row>
    <row r="372" spans="1:28">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c r="Z372" s="1091"/>
      <c r="AA372" s="1091"/>
    </row>
    <row r="373" spans="1:28">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c r="Z373" s="1091"/>
      <c r="AA373" s="1091"/>
    </row>
    <row r="374" spans="1:28">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c r="Z374" s="1091"/>
      <c r="AA374" s="1091"/>
    </row>
  </sheetData>
  <sheetProtection selectLockedCells="1"/>
  <mergeCells count="142">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F347:AA349"/>
    <mergeCell ref="D357:AA360"/>
    <mergeCell ref="P229:T229"/>
    <mergeCell ref="J228:N228"/>
    <mergeCell ref="J236:N236"/>
    <mergeCell ref="P236:T236"/>
    <mergeCell ref="V236:Z236"/>
    <mergeCell ref="J235:N235"/>
    <mergeCell ref="V235:Z235"/>
    <mergeCell ref="P235:T235"/>
    <mergeCell ref="J316:S316"/>
    <mergeCell ref="A272:AA290"/>
    <mergeCell ref="A292:AA314"/>
    <mergeCell ref="I267:AA268"/>
    <mergeCell ref="F256:H256"/>
    <mergeCell ref="F257:H257"/>
    <mergeCell ref="S257:Z257"/>
    <mergeCell ref="P245:T245"/>
    <mergeCell ref="J242:N242"/>
    <mergeCell ref="V229:Z229"/>
    <mergeCell ref="P230:T230"/>
    <mergeCell ref="J233:N233"/>
    <mergeCell ref="P233:T233"/>
    <mergeCell ref="V233:Z233"/>
    <mergeCell ref="V217:Z217"/>
    <mergeCell ref="J227:N227"/>
    <mergeCell ref="P227:T227"/>
    <mergeCell ref="V227:Z227"/>
    <mergeCell ref="J234:N234"/>
    <mergeCell ref="P234:T234"/>
    <mergeCell ref="V234:Z234"/>
    <mergeCell ref="V222:Z222"/>
    <mergeCell ref="J219:N219"/>
  </mergeCells>
  <phoneticPr fontId="2"/>
  <hyperlinks>
    <hyperlink ref="P1" location="作業メニュー!A1" display="作業メニュー" xr:uid="{00000000-0004-0000-0A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&amp;R250401</oddFooter>
  </headerFooter>
  <rowBreaks count="3" manualBreakCount="3">
    <brk id="180" max="26" man="1"/>
    <brk id="269" max="26" man="1"/>
    <brk id="314" max="2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U24"/>
  <sheetViews>
    <sheetView workbookViewId="0">
      <selection activeCell="M1" sqref="M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30" width="5.7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9.950000000000003" customHeight="1" thickBot="1">
      <c r="A1" s="1070" t="s">
        <v>540</v>
      </c>
      <c r="M1" s="921" t="s">
        <v>64</v>
      </c>
      <c r="N1" s="921"/>
      <c r="O1" s="921"/>
      <c r="P1" s="921"/>
      <c r="X1" s="1116"/>
    </row>
    <row r="2" spans="1:73" ht="18" customHeight="1" thickTop="1">
      <c r="A2" s="1117" t="s">
        <v>540</v>
      </c>
    </row>
    <row r="3" spans="1:73" ht="18" customHeight="1">
      <c r="A3" s="1114"/>
      <c r="BT3" s="926"/>
      <c r="BU3" s="926"/>
    </row>
    <row r="4" spans="1:73" ht="18" customHeight="1">
      <c r="A4" s="958"/>
      <c r="B4" s="958" t="s">
        <v>433</v>
      </c>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S4" s="926"/>
      <c r="BT4" s="926"/>
    </row>
    <row r="5" spans="1:73" ht="18" customHeight="1">
      <c r="A5" s="959" t="s">
        <v>109</v>
      </c>
      <c r="B5" s="929" t="s">
        <v>486</v>
      </c>
      <c r="C5" s="929"/>
      <c r="D5" s="929"/>
      <c r="E5" s="929"/>
      <c r="F5" s="929"/>
      <c r="G5" s="929"/>
      <c r="H5" s="929"/>
      <c r="I5" s="929"/>
      <c r="J5" s="929"/>
      <c r="K5" s="929"/>
      <c r="L5" s="929"/>
      <c r="M5" s="929"/>
      <c r="N5" s="929"/>
      <c r="O5" s="929"/>
      <c r="P5" s="929"/>
      <c r="Q5" s="929"/>
      <c r="R5" s="929"/>
      <c r="S5" s="929"/>
      <c r="T5" s="929"/>
      <c r="U5" s="960"/>
      <c r="V5" s="960"/>
      <c r="W5" s="960"/>
      <c r="X5" s="960"/>
      <c r="Y5" s="960"/>
      <c r="Z5" s="960"/>
      <c r="AA5" s="960"/>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929"/>
      <c r="BH5" s="929"/>
      <c r="BS5" s="926"/>
      <c r="BT5" s="926"/>
    </row>
    <row r="6" spans="1:73" ht="18" customHeight="1">
      <c r="A6" s="959"/>
      <c r="B6" s="929" t="s">
        <v>431</v>
      </c>
      <c r="C6" s="929"/>
      <c r="D6" s="929"/>
      <c r="E6" s="929"/>
      <c r="F6" s="929"/>
      <c r="G6" s="929"/>
      <c r="H6" s="929"/>
      <c r="I6" s="961" t="str">
        <f>項目一覧!$C$174</f>
        <v/>
      </c>
      <c r="J6" s="929"/>
      <c r="K6" s="929"/>
      <c r="L6" s="929"/>
      <c r="M6" s="929"/>
      <c r="N6" s="929"/>
      <c r="O6" s="929"/>
      <c r="P6" s="929"/>
      <c r="Q6" s="929"/>
      <c r="R6" s="929"/>
      <c r="S6" s="929"/>
      <c r="T6" s="929"/>
      <c r="U6" s="929"/>
      <c r="V6" s="929"/>
      <c r="W6" s="929"/>
      <c r="X6" s="929"/>
      <c r="Y6" s="929"/>
      <c r="Z6" s="929"/>
      <c r="AA6" s="929"/>
      <c r="AC6" s="1118"/>
      <c r="AD6" s="1119"/>
      <c r="AE6" s="929"/>
      <c r="AF6" s="1756"/>
      <c r="AG6" s="1756"/>
      <c r="AH6" s="1756"/>
      <c r="AI6" s="1756"/>
      <c r="AJ6" s="1756"/>
      <c r="AK6" s="1756"/>
      <c r="AL6" s="1756"/>
      <c r="AM6" s="1756"/>
      <c r="AN6" s="1119"/>
      <c r="AO6" s="1119"/>
      <c r="AP6" s="1119"/>
      <c r="AQ6" s="1119"/>
      <c r="AR6" s="1119"/>
      <c r="AS6" s="1119"/>
      <c r="AT6" s="1119"/>
      <c r="AU6" s="1119"/>
      <c r="AV6" s="1119"/>
      <c r="AW6" s="1119"/>
      <c r="AX6" s="1119"/>
      <c r="AY6" s="1119"/>
      <c r="AZ6" s="1119"/>
      <c r="BA6" s="1119"/>
      <c r="BB6" s="1119"/>
      <c r="BC6" s="1119"/>
      <c r="BD6" s="1119"/>
      <c r="BE6" s="1119"/>
      <c r="BF6" s="929"/>
      <c r="BG6" s="929"/>
      <c r="BH6" s="929"/>
      <c r="BS6" s="926"/>
      <c r="BT6" s="926"/>
    </row>
    <row r="7" spans="1:73" ht="18" customHeight="1">
      <c r="A7" s="959"/>
      <c r="B7" s="929" t="s">
        <v>408</v>
      </c>
      <c r="C7" s="929"/>
      <c r="D7" s="929"/>
      <c r="E7" s="929"/>
      <c r="F7" s="929"/>
      <c r="G7" s="929"/>
      <c r="H7" s="929"/>
      <c r="I7" s="961" t="str">
        <f>項目一覧!$C$173</f>
        <v/>
      </c>
      <c r="J7" s="929"/>
      <c r="K7" s="929"/>
      <c r="L7" s="929"/>
      <c r="M7" s="929"/>
      <c r="N7" s="929"/>
      <c r="O7" s="929"/>
      <c r="P7" s="929"/>
      <c r="Q7" s="929"/>
      <c r="R7" s="929"/>
      <c r="S7" s="929"/>
      <c r="T7" s="929"/>
      <c r="U7" s="929"/>
      <c r="V7" s="929"/>
      <c r="W7" s="929"/>
      <c r="X7" s="929"/>
      <c r="Y7" s="929"/>
      <c r="Z7" s="929"/>
      <c r="AA7" s="929"/>
      <c r="AC7" s="1118"/>
      <c r="AD7" s="1119"/>
      <c r="AE7" s="929"/>
      <c r="AF7" s="1756"/>
      <c r="AG7" s="1756"/>
      <c r="AH7" s="1756"/>
      <c r="AI7" s="1756"/>
      <c r="AJ7" s="1756"/>
      <c r="AK7" s="1756"/>
      <c r="AL7" s="1756"/>
      <c r="AM7" s="1756"/>
      <c r="AN7" s="1119"/>
      <c r="AO7" s="1119"/>
      <c r="AP7" s="1119"/>
      <c r="AQ7" s="1119"/>
      <c r="AR7" s="1119"/>
      <c r="AS7" s="1119"/>
      <c r="AT7" s="1119"/>
      <c r="AU7" s="1119"/>
      <c r="AV7" s="1119"/>
      <c r="AW7" s="1119"/>
      <c r="AX7" s="1119"/>
      <c r="AY7" s="1119"/>
      <c r="AZ7" s="1119"/>
      <c r="BA7" s="1119"/>
      <c r="BB7" s="1119"/>
      <c r="BC7" s="1119"/>
      <c r="BD7" s="1119"/>
      <c r="BE7" s="1119"/>
      <c r="BF7" s="929"/>
      <c r="BG7" s="929"/>
      <c r="BH7" s="929"/>
      <c r="BS7" s="926"/>
      <c r="BT7" s="926"/>
    </row>
    <row r="8" spans="1:73" ht="18" customHeight="1">
      <c r="A8" s="959"/>
      <c r="B8" s="929" t="s">
        <v>399</v>
      </c>
      <c r="C8" s="929"/>
      <c r="D8" s="929"/>
      <c r="E8" s="929"/>
      <c r="F8" s="929"/>
      <c r="G8" s="929"/>
      <c r="H8" s="929"/>
      <c r="I8" s="961" t="str">
        <f>項目一覧!$C$175</f>
        <v/>
      </c>
      <c r="J8" s="929"/>
      <c r="K8" s="929"/>
      <c r="L8" s="929"/>
      <c r="M8" s="929"/>
      <c r="N8" s="929"/>
      <c r="O8" s="929"/>
      <c r="P8" s="929"/>
      <c r="Q8" s="929"/>
      <c r="R8" s="929"/>
      <c r="S8" s="929"/>
      <c r="T8" s="929"/>
      <c r="U8" s="929"/>
      <c r="V8" s="929"/>
      <c r="W8" s="929"/>
      <c r="X8" s="929"/>
      <c r="Y8" s="929"/>
      <c r="Z8" s="929"/>
      <c r="AA8" s="929"/>
      <c r="AC8" s="1118"/>
      <c r="AD8" s="1119"/>
      <c r="AE8" s="929"/>
      <c r="AF8" s="1756"/>
      <c r="AG8" s="1756"/>
      <c r="AH8" s="1756"/>
      <c r="AI8" s="1756"/>
      <c r="AJ8" s="1756"/>
      <c r="AK8" s="1756"/>
      <c r="AL8" s="1756"/>
      <c r="AM8" s="1756"/>
      <c r="AN8" s="1119"/>
      <c r="AO8" s="1119"/>
      <c r="AP8" s="1119"/>
      <c r="AQ8" s="1119"/>
      <c r="AR8" s="1119"/>
      <c r="AS8" s="1119"/>
      <c r="AT8" s="1119"/>
      <c r="AU8" s="1119"/>
      <c r="AV8" s="1119"/>
      <c r="AW8" s="1119"/>
      <c r="AX8" s="1119"/>
      <c r="AY8" s="1119"/>
      <c r="AZ8" s="1119"/>
      <c r="BA8" s="1119"/>
      <c r="BB8" s="1119"/>
      <c r="BC8" s="1119"/>
      <c r="BD8" s="1119"/>
      <c r="BE8" s="1119"/>
      <c r="BF8" s="929"/>
      <c r="BG8" s="929"/>
      <c r="BH8" s="929"/>
      <c r="BS8" s="926"/>
      <c r="BT8" s="926"/>
    </row>
    <row r="9" spans="1:73" ht="18" customHeight="1">
      <c r="A9" s="959"/>
      <c r="B9" s="929" t="s">
        <v>430</v>
      </c>
      <c r="C9" s="929"/>
      <c r="D9" s="929"/>
      <c r="E9" s="929"/>
      <c r="F9" s="929"/>
      <c r="G9" s="929"/>
      <c r="H9" s="929"/>
      <c r="I9" s="1059" t="str">
        <f>項目一覧!$C$176</f>
        <v/>
      </c>
      <c r="J9" s="929"/>
      <c r="K9" s="929"/>
      <c r="L9" s="929"/>
      <c r="M9" s="929"/>
      <c r="N9" s="929"/>
      <c r="O9" s="929"/>
      <c r="P9" s="929"/>
      <c r="Q9" s="929"/>
      <c r="R9" s="929"/>
      <c r="S9" s="929"/>
      <c r="T9" s="929"/>
      <c r="U9" s="929"/>
      <c r="V9" s="929"/>
      <c r="W9" s="929"/>
      <c r="X9" s="929"/>
      <c r="Y9" s="929"/>
      <c r="Z9" s="929"/>
      <c r="AA9" s="929"/>
      <c r="AB9" s="929"/>
      <c r="AC9" s="929"/>
      <c r="AD9" s="1119"/>
      <c r="AE9" s="929"/>
      <c r="AF9" s="1756"/>
      <c r="AG9" s="1756"/>
      <c r="AH9" s="1756"/>
      <c r="AI9" s="1756"/>
      <c r="AJ9" s="1756"/>
      <c r="AK9" s="1756"/>
      <c r="AL9" s="1756"/>
      <c r="AM9" s="1756"/>
      <c r="AN9" s="1756"/>
      <c r="AO9" s="1756"/>
      <c r="AP9" s="1756"/>
      <c r="AQ9" s="1756"/>
      <c r="AR9" s="1756"/>
      <c r="AS9" s="1756"/>
      <c r="AT9" s="1756"/>
      <c r="AU9" s="1756"/>
      <c r="AV9" s="1756"/>
      <c r="AW9" s="1756"/>
      <c r="AX9" s="1756"/>
      <c r="AY9" s="1756"/>
      <c r="AZ9" s="1756"/>
      <c r="BA9" s="1756"/>
      <c r="BB9" s="1756"/>
      <c r="BC9" s="1756"/>
      <c r="BD9" s="1756"/>
      <c r="BE9" s="1756"/>
      <c r="BF9" s="929"/>
      <c r="BG9" s="929"/>
      <c r="BH9" s="929"/>
      <c r="BT9" s="926"/>
      <c r="BU9" s="926"/>
    </row>
    <row r="10" spans="1:73" ht="17.25">
      <c r="A10" s="963"/>
      <c r="B10" s="958"/>
      <c r="C10" s="958"/>
      <c r="D10" s="958"/>
      <c r="E10" s="958"/>
      <c r="F10" s="958"/>
      <c r="G10" s="958"/>
      <c r="H10" s="958"/>
      <c r="I10" s="1061"/>
      <c r="J10" s="958"/>
      <c r="K10" s="958"/>
      <c r="L10" s="958"/>
      <c r="M10" s="958"/>
      <c r="N10" s="958"/>
      <c r="O10" s="958"/>
      <c r="P10" s="958"/>
      <c r="Q10" s="958"/>
      <c r="R10" s="958"/>
      <c r="S10" s="958"/>
      <c r="T10" s="958"/>
      <c r="U10" s="958"/>
      <c r="V10" s="958"/>
      <c r="W10" s="958"/>
      <c r="X10" s="958"/>
      <c r="Y10" s="958"/>
      <c r="Z10" s="958"/>
      <c r="AA10" s="958"/>
      <c r="AC10" s="1118"/>
      <c r="AD10" s="1119"/>
      <c r="AE10" s="929"/>
      <c r="AF10" s="1756"/>
      <c r="AG10" s="1756"/>
      <c r="AH10" s="1756"/>
      <c r="AI10" s="1756"/>
      <c r="AJ10" s="1756"/>
      <c r="AK10" s="1756"/>
      <c r="AL10" s="1756"/>
      <c r="AM10" s="1756"/>
      <c r="AN10" s="1119"/>
      <c r="AO10" s="1119"/>
      <c r="AP10" s="1119"/>
      <c r="AQ10" s="1119"/>
      <c r="AR10" s="1119"/>
      <c r="AS10" s="1119"/>
      <c r="AT10" s="1119"/>
      <c r="AU10" s="1119"/>
      <c r="AV10" s="1119"/>
      <c r="AW10" s="1119"/>
      <c r="AX10" s="1119"/>
      <c r="AY10" s="1119"/>
      <c r="AZ10" s="1119"/>
      <c r="BA10" s="1119"/>
      <c r="BB10" s="1119"/>
      <c r="BC10" s="1119"/>
      <c r="BD10" s="1119"/>
      <c r="BE10" s="1119"/>
      <c r="BF10" s="929"/>
      <c r="BG10" s="929"/>
      <c r="BH10" s="929"/>
    </row>
    <row r="11" spans="1:73" ht="17.25">
      <c r="I11" s="1062"/>
      <c r="AC11" s="1118"/>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929"/>
      <c r="BH11" s="929"/>
    </row>
    <row r="12" spans="1:73" ht="17.25">
      <c r="A12" s="959" t="s">
        <v>109</v>
      </c>
      <c r="B12" s="929" t="s">
        <v>485</v>
      </c>
      <c r="C12" s="929"/>
      <c r="D12" s="929"/>
      <c r="E12" s="929"/>
      <c r="F12" s="929"/>
      <c r="G12" s="929"/>
      <c r="H12" s="929"/>
      <c r="I12" s="961"/>
      <c r="J12" s="929"/>
      <c r="K12" s="929"/>
      <c r="L12" s="929"/>
      <c r="M12" s="929"/>
      <c r="N12" s="929"/>
      <c r="O12" s="929"/>
      <c r="P12" s="929"/>
      <c r="Q12" s="929"/>
      <c r="R12" s="929"/>
      <c r="S12" s="929"/>
      <c r="T12" s="929"/>
      <c r="U12" s="929"/>
      <c r="V12" s="929"/>
      <c r="W12" s="929"/>
      <c r="X12" s="929"/>
      <c r="Y12" s="929"/>
      <c r="Z12" s="929"/>
      <c r="AA12" s="929"/>
      <c r="AC12" s="1118"/>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929"/>
      <c r="BH12" s="929"/>
    </row>
    <row r="13" spans="1:73" ht="17.25">
      <c r="A13" s="959"/>
      <c r="B13" s="929" t="s">
        <v>431</v>
      </c>
      <c r="C13" s="929"/>
      <c r="D13" s="929"/>
      <c r="E13" s="929"/>
      <c r="F13" s="929"/>
      <c r="G13" s="929"/>
      <c r="H13" s="929"/>
      <c r="I13" s="961" t="str">
        <f>項目一覧!$C$179</f>
        <v/>
      </c>
      <c r="J13" s="929"/>
      <c r="K13" s="929"/>
      <c r="L13" s="929"/>
      <c r="M13" s="929"/>
      <c r="N13" s="929"/>
      <c r="O13" s="929"/>
      <c r="P13" s="929"/>
      <c r="Q13" s="929"/>
      <c r="R13" s="929"/>
      <c r="S13" s="929"/>
      <c r="T13" s="929"/>
      <c r="U13" s="929"/>
      <c r="V13" s="929"/>
      <c r="W13" s="929"/>
      <c r="X13" s="929"/>
      <c r="Y13" s="929"/>
      <c r="Z13" s="929"/>
      <c r="AA13" s="929"/>
      <c r="AC13" s="1118"/>
      <c r="AD13" s="1119"/>
      <c r="AE13" s="1119"/>
      <c r="AF13" s="1756"/>
      <c r="AG13" s="1756"/>
      <c r="AH13" s="1756"/>
      <c r="AI13" s="1756"/>
      <c r="AJ13" s="1756"/>
      <c r="AK13" s="1756"/>
      <c r="AL13" s="1756"/>
      <c r="AM13" s="1756"/>
      <c r="AN13" s="1119"/>
      <c r="AO13" s="1119"/>
      <c r="AP13" s="1119"/>
      <c r="AQ13" s="1119"/>
      <c r="AR13" s="1119"/>
      <c r="AS13" s="1119"/>
      <c r="AT13" s="1119"/>
      <c r="AU13" s="1119"/>
      <c r="AV13" s="1119"/>
      <c r="AW13" s="1119"/>
      <c r="AX13" s="1119"/>
      <c r="AY13" s="1119"/>
      <c r="AZ13" s="1119"/>
      <c r="BA13" s="1119"/>
      <c r="BB13" s="1119"/>
      <c r="BC13" s="1119"/>
      <c r="BD13" s="1119"/>
      <c r="BE13" s="1119"/>
      <c r="BF13" s="929"/>
      <c r="BG13" s="929"/>
      <c r="BH13" s="929"/>
    </row>
    <row r="14" spans="1:73" ht="17.25">
      <c r="A14" s="959"/>
      <c r="B14" s="929" t="s">
        <v>408</v>
      </c>
      <c r="C14" s="929"/>
      <c r="D14" s="929"/>
      <c r="E14" s="929"/>
      <c r="F14" s="929"/>
      <c r="G14" s="929"/>
      <c r="H14" s="929"/>
      <c r="I14" s="961" t="str">
        <f>項目一覧!$C$178</f>
        <v/>
      </c>
      <c r="J14" s="929"/>
      <c r="K14" s="929"/>
      <c r="L14" s="929"/>
      <c r="M14" s="929"/>
      <c r="N14" s="929"/>
      <c r="O14" s="929"/>
      <c r="P14" s="929"/>
      <c r="Q14" s="929"/>
      <c r="R14" s="929"/>
      <c r="S14" s="929"/>
      <c r="T14" s="929"/>
      <c r="U14" s="929"/>
      <c r="V14" s="929"/>
      <c r="W14" s="929"/>
      <c r="X14" s="929"/>
      <c r="Y14" s="929"/>
      <c r="Z14" s="929"/>
      <c r="AA14" s="929"/>
      <c r="AC14" s="1118"/>
      <c r="AD14" s="1119"/>
      <c r="AE14" s="1119"/>
      <c r="AF14" s="1756"/>
      <c r="AG14" s="1756"/>
      <c r="AH14" s="1756"/>
      <c r="AI14" s="1756"/>
      <c r="AJ14" s="1756"/>
      <c r="AK14" s="1756"/>
      <c r="AL14" s="1756"/>
      <c r="AM14" s="1756"/>
      <c r="AN14" s="1119"/>
      <c r="AO14" s="1119"/>
      <c r="AP14" s="1119"/>
      <c r="AQ14" s="1119"/>
      <c r="AR14" s="1119"/>
      <c r="AS14" s="1119"/>
      <c r="AT14" s="1119"/>
      <c r="AU14" s="1119"/>
      <c r="AV14" s="1119"/>
      <c r="AW14" s="1119"/>
      <c r="AX14" s="1119"/>
      <c r="AY14" s="1119"/>
      <c r="AZ14" s="1119"/>
      <c r="BA14" s="1119"/>
      <c r="BB14" s="1119"/>
      <c r="BC14" s="1119"/>
      <c r="BD14" s="1119"/>
      <c r="BE14" s="1119"/>
      <c r="BF14" s="929"/>
      <c r="BG14" s="929"/>
      <c r="BH14" s="929"/>
    </row>
    <row r="15" spans="1:73" ht="17.25">
      <c r="A15" s="959"/>
      <c r="B15" s="929" t="s">
        <v>399</v>
      </c>
      <c r="C15" s="929"/>
      <c r="D15" s="929"/>
      <c r="E15" s="929"/>
      <c r="F15" s="929"/>
      <c r="G15" s="929"/>
      <c r="H15" s="929"/>
      <c r="I15" s="961" t="str">
        <f>項目一覧!$C$180</f>
        <v/>
      </c>
      <c r="J15" s="929"/>
      <c r="K15" s="929"/>
      <c r="L15" s="929"/>
      <c r="M15" s="929"/>
      <c r="N15" s="929"/>
      <c r="O15" s="929"/>
      <c r="P15" s="929"/>
      <c r="Q15" s="929"/>
      <c r="R15" s="929"/>
      <c r="S15" s="929"/>
      <c r="T15" s="929"/>
      <c r="U15" s="929"/>
      <c r="V15" s="929"/>
      <c r="W15" s="929"/>
      <c r="X15" s="929"/>
      <c r="Y15" s="929"/>
      <c r="Z15" s="929"/>
      <c r="AA15" s="929"/>
      <c r="AC15" s="1118"/>
      <c r="AD15" s="1119"/>
      <c r="AE15" s="1119"/>
      <c r="AF15" s="1756"/>
      <c r="AG15" s="1756"/>
      <c r="AH15" s="1756"/>
      <c r="AI15" s="1756"/>
      <c r="AJ15" s="1756"/>
      <c r="AK15" s="1756"/>
      <c r="AL15" s="1756"/>
      <c r="AM15" s="1756"/>
      <c r="AN15" s="1119"/>
      <c r="AO15" s="1119"/>
      <c r="AP15" s="1119"/>
      <c r="AQ15" s="1119"/>
      <c r="AR15" s="1119"/>
      <c r="AS15" s="1119"/>
      <c r="AT15" s="1119"/>
      <c r="AU15" s="1119"/>
      <c r="AV15" s="1119"/>
      <c r="AW15" s="1119"/>
      <c r="AX15" s="1119"/>
      <c r="AY15" s="1119"/>
      <c r="AZ15" s="1119"/>
      <c r="BA15" s="1119"/>
      <c r="BB15" s="1119"/>
      <c r="BC15" s="1119"/>
      <c r="BD15" s="1119"/>
      <c r="BE15" s="1119"/>
      <c r="BF15" s="929"/>
      <c r="BG15" s="929"/>
      <c r="BH15" s="929"/>
    </row>
    <row r="16" spans="1:73" ht="17.25">
      <c r="A16" s="959"/>
      <c r="B16" s="929" t="s">
        <v>430</v>
      </c>
      <c r="C16" s="929"/>
      <c r="D16" s="929"/>
      <c r="E16" s="929"/>
      <c r="F16" s="929"/>
      <c r="G16" s="929"/>
      <c r="H16" s="929"/>
      <c r="I16" s="1059" t="str">
        <f>項目一覧!$C$181</f>
        <v/>
      </c>
      <c r="J16" s="929"/>
      <c r="K16" s="929"/>
      <c r="L16" s="929"/>
      <c r="M16" s="929"/>
      <c r="N16" s="929"/>
      <c r="O16" s="929"/>
      <c r="P16" s="929"/>
      <c r="Q16" s="929"/>
      <c r="R16" s="929"/>
      <c r="S16" s="929"/>
      <c r="T16" s="929"/>
      <c r="U16" s="929"/>
      <c r="V16" s="929"/>
      <c r="W16" s="929"/>
      <c r="X16" s="929"/>
      <c r="Y16" s="929"/>
      <c r="Z16" s="929"/>
      <c r="AA16" s="929"/>
      <c r="AC16" s="1118"/>
      <c r="AD16" s="1119"/>
      <c r="AE16" s="1119"/>
      <c r="AF16" s="1756"/>
      <c r="AG16" s="1756"/>
      <c r="AH16" s="1756"/>
      <c r="AI16" s="1756"/>
      <c r="AJ16" s="1756"/>
      <c r="AK16" s="1756"/>
      <c r="AL16" s="1756"/>
      <c r="AM16" s="1756"/>
      <c r="AN16" s="1756"/>
      <c r="AO16" s="1756"/>
      <c r="AP16" s="1756"/>
      <c r="AQ16" s="1756"/>
      <c r="AR16" s="1756"/>
      <c r="AS16" s="1756"/>
      <c r="AT16" s="1756"/>
      <c r="AU16" s="1756"/>
      <c r="AV16" s="1756"/>
      <c r="AW16" s="1756"/>
      <c r="AX16" s="1756"/>
      <c r="AY16" s="1756"/>
      <c r="AZ16" s="1756"/>
      <c r="BA16" s="1756"/>
      <c r="BB16" s="1756"/>
      <c r="BC16" s="1756"/>
      <c r="BD16" s="1756"/>
      <c r="BE16" s="1756"/>
      <c r="BF16" s="929"/>
      <c r="BG16" s="929"/>
      <c r="BH16" s="929"/>
    </row>
    <row r="17" spans="1:58" ht="17.25">
      <c r="A17" s="963"/>
      <c r="B17" s="958"/>
      <c r="C17" s="958"/>
      <c r="D17" s="958"/>
      <c r="E17" s="958"/>
      <c r="F17" s="958"/>
      <c r="G17" s="958"/>
      <c r="H17" s="958"/>
      <c r="I17" s="1061"/>
      <c r="J17" s="958"/>
      <c r="K17" s="958"/>
      <c r="L17" s="958"/>
      <c r="M17" s="958"/>
      <c r="N17" s="958"/>
      <c r="O17" s="958"/>
      <c r="P17" s="958"/>
      <c r="Q17" s="958"/>
      <c r="R17" s="958"/>
      <c r="S17" s="958"/>
      <c r="T17" s="958"/>
      <c r="U17" s="958"/>
      <c r="V17" s="958"/>
      <c r="W17" s="958"/>
      <c r="X17" s="958"/>
      <c r="Y17" s="958"/>
      <c r="Z17" s="958"/>
      <c r="AA17" s="958"/>
      <c r="AC17" s="1118"/>
      <c r="AD17" s="1119"/>
      <c r="AE17" s="1119"/>
      <c r="AF17" s="1756"/>
      <c r="AG17" s="1756"/>
      <c r="AH17" s="1756"/>
      <c r="AI17" s="1756"/>
      <c r="AJ17" s="1756"/>
      <c r="AK17" s="1756"/>
      <c r="AL17" s="1756"/>
      <c r="AM17" s="1756"/>
      <c r="AN17" s="1119"/>
      <c r="AO17" s="1119"/>
      <c r="AP17" s="1119"/>
      <c r="AQ17" s="1119"/>
      <c r="AR17" s="1119"/>
      <c r="AS17" s="1119"/>
      <c r="AT17" s="1119"/>
      <c r="AU17" s="1119"/>
      <c r="AV17" s="1119"/>
      <c r="AW17" s="1119"/>
      <c r="AX17" s="1119"/>
      <c r="AY17" s="1119"/>
      <c r="AZ17" s="1119"/>
      <c r="BA17" s="1119"/>
      <c r="BB17" s="1119"/>
      <c r="BC17" s="1119"/>
      <c r="BD17" s="1119"/>
      <c r="BE17" s="1119"/>
      <c r="BF17" s="929"/>
    </row>
    <row r="18" spans="1:58" ht="17.25">
      <c r="I18" s="1062"/>
      <c r="AC18" s="1118"/>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row>
    <row r="19" spans="1:58" ht="17.25">
      <c r="A19" s="959" t="s">
        <v>109</v>
      </c>
      <c r="B19" s="929" t="s">
        <v>484</v>
      </c>
      <c r="C19" s="929"/>
      <c r="D19" s="929"/>
      <c r="E19" s="929"/>
      <c r="F19" s="929"/>
      <c r="G19" s="929"/>
      <c r="H19" s="929"/>
      <c r="I19" s="961"/>
      <c r="J19" s="929"/>
      <c r="K19" s="929"/>
      <c r="L19" s="929"/>
      <c r="M19" s="929"/>
      <c r="N19" s="929"/>
      <c r="O19" s="929"/>
      <c r="P19" s="929"/>
      <c r="Q19" s="929"/>
      <c r="R19" s="929"/>
      <c r="S19" s="929"/>
      <c r="T19" s="929"/>
      <c r="U19" s="929"/>
      <c r="V19" s="929"/>
      <c r="W19" s="929"/>
      <c r="X19" s="929"/>
      <c r="Y19" s="929"/>
      <c r="Z19" s="929"/>
      <c r="AA19" s="929"/>
      <c r="AC19" s="1118"/>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row>
    <row r="20" spans="1:58" ht="17.25">
      <c r="A20" s="959"/>
      <c r="B20" s="929" t="s">
        <v>431</v>
      </c>
      <c r="C20" s="929"/>
      <c r="D20" s="929"/>
      <c r="E20" s="929"/>
      <c r="F20" s="929"/>
      <c r="G20" s="929"/>
      <c r="H20" s="929"/>
      <c r="I20" s="961" t="str">
        <f>項目一覧!$C$185</f>
        <v/>
      </c>
      <c r="J20" s="929"/>
      <c r="K20" s="929"/>
      <c r="L20" s="929"/>
      <c r="M20" s="929"/>
      <c r="N20" s="929"/>
      <c r="O20" s="929"/>
      <c r="P20" s="929"/>
      <c r="Q20" s="929"/>
      <c r="R20" s="929"/>
      <c r="S20" s="929"/>
      <c r="T20" s="929"/>
      <c r="U20" s="929"/>
      <c r="V20" s="929"/>
      <c r="W20" s="929"/>
      <c r="X20" s="929"/>
      <c r="Y20" s="929"/>
      <c r="Z20" s="929"/>
      <c r="AA20" s="929"/>
      <c r="AC20" s="1118"/>
      <c r="AD20" s="1119"/>
      <c r="AE20" s="1119"/>
      <c r="AF20" s="1756"/>
      <c r="AG20" s="1756"/>
      <c r="AH20" s="1756"/>
      <c r="AI20" s="1756"/>
      <c r="AJ20" s="1756"/>
      <c r="AK20" s="1756"/>
      <c r="AL20" s="1756"/>
      <c r="AM20" s="1756"/>
      <c r="AN20" s="1119"/>
      <c r="AO20" s="1119"/>
      <c r="AP20" s="1119"/>
      <c r="AQ20" s="1119"/>
      <c r="AR20" s="1119"/>
      <c r="AS20" s="1119"/>
      <c r="AT20" s="1119"/>
      <c r="AU20" s="1119"/>
      <c r="AV20" s="1119"/>
      <c r="AW20" s="1119"/>
      <c r="AX20" s="1119"/>
      <c r="AY20" s="1119"/>
      <c r="AZ20" s="1119"/>
      <c r="BA20" s="1119"/>
      <c r="BB20" s="1119"/>
      <c r="BC20" s="1119"/>
      <c r="BD20" s="1119"/>
      <c r="BE20" s="1119"/>
      <c r="BF20" s="929"/>
    </row>
    <row r="21" spans="1:58" ht="17.25">
      <c r="A21" s="959"/>
      <c r="B21" s="929" t="s">
        <v>408</v>
      </c>
      <c r="C21" s="929"/>
      <c r="D21" s="929"/>
      <c r="E21" s="929"/>
      <c r="F21" s="929"/>
      <c r="G21" s="929"/>
      <c r="H21" s="929"/>
      <c r="I21" s="961" t="str">
        <f>項目一覧!$C$184</f>
        <v/>
      </c>
      <c r="J21" s="929"/>
      <c r="K21" s="929"/>
      <c r="L21" s="929"/>
      <c r="M21" s="929"/>
      <c r="N21" s="929"/>
      <c r="O21" s="929"/>
      <c r="P21" s="929"/>
      <c r="Q21" s="929"/>
      <c r="R21" s="929"/>
      <c r="S21" s="929"/>
      <c r="T21" s="929"/>
      <c r="U21" s="929"/>
      <c r="V21" s="929"/>
      <c r="W21" s="929"/>
      <c r="X21" s="929"/>
      <c r="Y21" s="929"/>
      <c r="Z21" s="929"/>
      <c r="AA21" s="929"/>
      <c r="AC21" s="1118"/>
      <c r="AD21" s="1119"/>
      <c r="AE21" s="1119"/>
      <c r="AF21" s="1756"/>
      <c r="AG21" s="1756"/>
      <c r="AH21" s="1756"/>
      <c r="AI21" s="1756"/>
      <c r="AJ21" s="1756"/>
      <c r="AK21" s="1756"/>
      <c r="AL21" s="1756"/>
      <c r="AM21" s="1756"/>
      <c r="AN21" s="1119"/>
      <c r="AO21" s="1119"/>
      <c r="AP21" s="1119"/>
      <c r="AQ21" s="1119"/>
      <c r="AR21" s="1119"/>
      <c r="AS21" s="1119"/>
      <c r="AT21" s="1119"/>
      <c r="AU21" s="1119"/>
      <c r="AV21" s="1119"/>
      <c r="AW21" s="1119"/>
      <c r="AX21" s="1119"/>
      <c r="AY21" s="1119"/>
      <c r="AZ21" s="1119"/>
      <c r="BA21" s="1119"/>
      <c r="BB21" s="1119"/>
      <c r="BC21" s="1119"/>
      <c r="BD21" s="1119"/>
      <c r="BE21" s="1119"/>
      <c r="BF21" s="929"/>
    </row>
    <row r="22" spans="1:58" ht="17.25">
      <c r="A22" s="959"/>
      <c r="B22" s="929" t="s">
        <v>399</v>
      </c>
      <c r="C22" s="929"/>
      <c r="D22" s="929"/>
      <c r="E22" s="929"/>
      <c r="F22" s="929"/>
      <c r="G22" s="929"/>
      <c r="H22" s="929"/>
      <c r="I22" s="961" t="str">
        <f>項目一覧!$C$186</f>
        <v/>
      </c>
      <c r="J22" s="929"/>
      <c r="K22" s="929"/>
      <c r="L22" s="929"/>
      <c r="M22" s="929"/>
      <c r="N22" s="929"/>
      <c r="O22" s="929"/>
      <c r="P22" s="929"/>
      <c r="Q22" s="929"/>
      <c r="R22" s="929"/>
      <c r="S22" s="929"/>
      <c r="T22" s="929"/>
      <c r="U22" s="929"/>
      <c r="V22" s="929"/>
      <c r="W22" s="929"/>
      <c r="X22" s="929"/>
      <c r="Y22" s="929"/>
      <c r="Z22" s="929"/>
      <c r="AA22" s="929"/>
      <c r="AC22" s="1118"/>
      <c r="AD22" s="1119"/>
      <c r="AE22" s="1119"/>
      <c r="AF22" s="1756"/>
      <c r="AG22" s="1756"/>
      <c r="AH22" s="1756"/>
      <c r="AI22" s="1756"/>
      <c r="AJ22" s="1756"/>
      <c r="AK22" s="1756"/>
      <c r="AL22" s="1756"/>
      <c r="AM22" s="1756"/>
      <c r="AN22" s="1119"/>
      <c r="AO22" s="1119"/>
      <c r="AP22" s="1119"/>
      <c r="AQ22" s="1119"/>
      <c r="AR22" s="1119"/>
      <c r="AS22" s="1119"/>
      <c r="AT22" s="1119"/>
      <c r="AU22" s="1119"/>
      <c r="AV22" s="1119"/>
      <c r="AW22" s="1119"/>
      <c r="AX22" s="1119"/>
      <c r="AY22" s="1119"/>
      <c r="AZ22" s="1119"/>
      <c r="BA22" s="1119"/>
      <c r="BB22" s="1119"/>
      <c r="BC22" s="1119"/>
      <c r="BD22" s="1119"/>
      <c r="BE22" s="1119"/>
      <c r="BF22" s="929"/>
    </row>
    <row r="23" spans="1:58" ht="17.25">
      <c r="A23" s="959"/>
      <c r="B23" s="929" t="s">
        <v>430</v>
      </c>
      <c r="C23" s="929"/>
      <c r="D23" s="929"/>
      <c r="E23" s="929"/>
      <c r="F23" s="929"/>
      <c r="G23" s="929"/>
      <c r="H23" s="929"/>
      <c r="I23" s="1059" t="str">
        <f>項目一覧!$C$187</f>
        <v/>
      </c>
      <c r="J23" s="929"/>
      <c r="K23" s="929"/>
      <c r="L23" s="929"/>
      <c r="M23" s="929"/>
      <c r="N23" s="929"/>
      <c r="O23" s="929"/>
      <c r="P23" s="929"/>
      <c r="Q23" s="929"/>
      <c r="R23" s="929"/>
      <c r="S23" s="929"/>
      <c r="T23" s="929"/>
      <c r="U23" s="929"/>
      <c r="V23" s="929"/>
      <c r="W23" s="929"/>
      <c r="X23" s="929"/>
      <c r="Y23" s="929"/>
      <c r="Z23" s="929"/>
      <c r="AA23" s="929"/>
      <c r="AC23" s="1118"/>
      <c r="AD23" s="1119"/>
      <c r="AE23" s="1119"/>
      <c r="AF23" s="1756"/>
      <c r="AG23" s="1756"/>
      <c r="AH23" s="1756"/>
      <c r="AI23" s="1756"/>
      <c r="AJ23" s="1756"/>
      <c r="AK23" s="1756"/>
      <c r="AL23" s="1756"/>
      <c r="AM23" s="1756"/>
      <c r="AN23" s="1756"/>
      <c r="AO23" s="1756"/>
      <c r="AP23" s="1756"/>
      <c r="AQ23" s="1756"/>
      <c r="AR23" s="1756"/>
      <c r="AS23" s="1756"/>
      <c r="AT23" s="1756"/>
      <c r="AU23" s="1756"/>
      <c r="AV23" s="1756"/>
      <c r="AW23" s="1756"/>
      <c r="AX23" s="1756"/>
      <c r="AY23" s="1756"/>
      <c r="AZ23" s="1756"/>
      <c r="BA23" s="1756"/>
      <c r="BB23" s="1756"/>
      <c r="BC23" s="1756"/>
      <c r="BD23" s="1756"/>
      <c r="BE23" s="1756"/>
      <c r="BF23" s="929"/>
    </row>
    <row r="24" spans="1:58" ht="17.25">
      <c r="A24" s="963"/>
      <c r="B24" s="958"/>
      <c r="C24" s="958"/>
      <c r="D24" s="958"/>
      <c r="E24" s="958"/>
      <c r="F24" s="958"/>
      <c r="G24" s="958"/>
      <c r="H24" s="958"/>
      <c r="I24" s="1120"/>
      <c r="J24" s="958"/>
      <c r="K24" s="958"/>
      <c r="L24" s="958"/>
      <c r="M24" s="958"/>
      <c r="N24" s="958"/>
      <c r="O24" s="958"/>
      <c r="P24" s="958"/>
      <c r="Q24" s="958"/>
      <c r="R24" s="958"/>
      <c r="S24" s="958"/>
      <c r="T24" s="958"/>
      <c r="U24" s="958"/>
      <c r="V24" s="958"/>
      <c r="W24" s="958"/>
      <c r="X24" s="958"/>
      <c r="Y24" s="958"/>
      <c r="Z24" s="958"/>
      <c r="AA24" s="958"/>
      <c r="AC24" s="1118"/>
      <c r="AD24" s="1119"/>
      <c r="AE24" s="1119"/>
      <c r="AF24" s="1756"/>
      <c r="AG24" s="1756"/>
      <c r="AH24" s="1756"/>
      <c r="AI24" s="1756"/>
      <c r="AJ24" s="1756"/>
      <c r="AK24" s="1756"/>
      <c r="AL24" s="1756"/>
      <c r="AM24" s="1756"/>
      <c r="AN24" s="1119"/>
      <c r="AO24" s="1119"/>
      <c r="AP24" s="1119"/>
      <c r="AQ24" s="1119"/>
      <c r="AR24" s="1119"/>
      <c r="AS24" s="1119"/>
      <c r="AT24" s="1119"/>
      <c r="AU24" s="1119"/>
      <c r="AV24" s="1119"/>
      <c r="AW24" s="1119"/>
      <c r="AX24" s="1119"/>
      <c r="AY24" s="1119"/>
      <c r="AZ24" s="1119"/>
      <c r="BA24" s="1119"/>
      <c r="BB24" s="1119"/>
      <c r="BC24" s="1119"/>
      <c r="BD24" s="1119"/>
      <c r="BE24" s="1119"/>
      <c r="BF24" s="929"/>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0B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R846"/>
  <sheetViews>
    <sheetView workbookViewId="0">
      <selection activeCell="X1" sqref="X1"/>
    </sheetView>
  </sheetViews>
  <sheetFormatPr defaultColWidth="2.625" defaultRowHeight="13.5"/>
  <cols>
    <col min="1" max="1" width="1.625" style="1127" customWidth="1"/>
    <col min="2" max="8" width="2.625" style="1127"/>
    <col min="9" max="9" width="3" style="1127" customWidth="1"/>
    <col min="10" max="14" width="2.625" style="1127"/>
    <col min="15" max="15" width="2.625" style="1127" customWidth="1"/>
    <col min="16" max="34" width="2.625" style="1127"/>
    <col min="35" max="37" width="2.5" style="1127" customWidth="1"/>
    <col min="38" max="38" width="0.875" style="1127" customWidth="1"/>
    <col min="39" max="39" width="1.875" style="1127" customWidth="1"/>
    <col min="40" max="40" width="1.5" style="1127" customWidth="1"/>
    <col min="41" max="41" width="1.375" style="1127" customWidth="1"/>
    <col min="42" max="43" width="1.5" style="1127" customWidth="1"/>
    <col min="44" max="44" width="1.125" style="1127" customWidth="1"/>
    <col min="45" max="50" width="2.625" style="1127"/>
    <col min="51" max="51" width="4.875" style="1127" bestFit="1" customWidth="1"/>
    <col min="52" max="16384" width="2.625" style="1127"/>
  </cols>
  <sheetData>
    <row r="1" spans="1:39" s="1123" customFormat="1" ht="39.950000000000003" customHeight="1" thickBot="1">
      <c r="A1" s="1122" t="s">
        <v>33</v>
      </c>
      <c r="X1" s="1052" t="s">
        <v>64</v>
      </c>
      <c r="AC1" s="1124" t="s">
        <v>549</v>
      </c>
      <c r="AD1" s="1125"/>
      <c r="AE1" s="1125"/>
      <c r="AF1" s="1125"/>
      <c r="AH1" s="1125"/>
    </row>
    <row r="2" spans="1:39" ht="14.25" thickTop="1">
      <c r="A2" s="1846" t="s">
        <v>3364</v>
      </c>
      <c r="B2" s="1846"/>
      <c r="C2" s="1846"/>
      <c r="D2" s="1846"/>
      <c r="E2" s="1846"/>
      <c r="F2" s="1846"/>
      <c r="G2" s="1846"/>
      <c r="H2" s="1846"/>
      <c r="I2" s="1846"/>
      <c r="J2" s="1846"/>
      <c r="K2" s="1846"/>
      <c r="L2" s="1846"/>
      <c r="M2" s="1846"/>
    </row>
    <row r="3" spans="1:39">
      <c r="A3" s="1846"/>
      <c r="B3" s="1846"/>
      <c r="C3" s="1846"/>
      <c r="D3" s="1846"/>
      <c r="E3" s="1846"/>
      <c r="F3" s="1846"/>
      <c r="G3" s="1846"/>
      <c r="H3" s="1846"/>
      <c r="I3" s="1846"/>
      <c r="J3" s="1846"/>
      <c r="K3" s="1846"/>
      <c r="L3" s="1846"/>
      <c r="M3" s="1846"/>
    </row>
    <row r="5" spans="1:39" ht="8.1" customHeight="1">
      <c r="A5" s="1846" t="s">
        <v>3363</v>
      </c>
      <c r="B5" s="1846"/>
      <c r="C5" s="1846"/>
      <c r="D5" s="1846"/>
      <c r="E5" s="1846"/>
      <c r="F5" s="1846"/>
      <c r="G5" s="1846"/>
      <c r="H5" s="1846"/>
      <c r="I5" s="1846"/>
      <c r="J5" s="1846"/>
      <c r="K5" s="1846"/>
      <c r="L5" s="1846"/>
      <c r="M5" s="1846"/>
      <c r="N5" s="1846"/>
      <c r="O5" s="1846"/>
      <c r="P5" s="1846"/>
      <c r="Q5" s="1846"/>
      <c r="R5" s="1846"/>
      <c r="S5" s="1846"/>
      <c r="T5" s="1846"/>
      <c r="U5" s="1846"/>
      <c r="V5" s="1846"/>
      <c r="W5" s="1846"/>
      <c r="X5" s="1846"/>
      <c r="Y5" s="1846"/>
      <c r="Z5" s="1846"/>
      <c r="AA5" s="1846"/>
      <c r="AB5" s="1846"/>
      <c r="AC5" s="1846"/>
      <c r="AD5" s="1846"/>
      <c r="AE5" s="1846"/>
      <c r="AF5" s="1846"/>
      <c r="AG5" s="1846"/>
      <c r="AH5" s="1846"/>
      <c r="AI5" s="1846"/>
      <c r="AJ5" s="1846"/>
      <c r="AK5" s="1126"/>
      <c r="AL5" s="1126"/>
      <c r="AM5" s="1126"/>
    </row>
    <row r="6" spans="1:39" ht="8.1" customHeight="1">
      <c r="A6" s="1846"/>
      <c r="B6" s="1846"/>
      <c r="C6" s="1846"/>
      <c r="D6" s="1846"/>
      <c r="E6" s="1846"/>
      <c r="F6" s="1846"/>
      <c r="G6" s="1846"/>
      <c r="H6" s="1846"/>
      <c r="I6" s="1846"/>
      <c r="J6" s="1846"/>
      <c r="K6" s="1846"/>
      <c r="L6" s="1846"/>
      <c r="M6" s="1846"/>
      <c r="N6" s="1846"/>
      <c r="O6" s="1846"/>
      <c r="P6" s="1846"/>
      <c r="Q6" s="1846"/>
      <c r="R6" s="1846"/>
      <c r="S6" s="1846"/>
      <c r="T6" s="1846"/>
      <c r="U6" s="1846"/>
      <c r="V6" s="1846"/>
      <c r="W6" s="1846"/>
      <c r="X6" s="1846"/>
      <c r="Y6" s="1846"/>
      <c r="Z6" s="1846"/>
      <c r="AA6" s="1846"/>
      <c r="AB6" s="1846"/>
      <c r="AC6" s="1846"/>
      <c r="AD6" s="1846"/>
      <c r="AE6" s="1846"/>
      <c r="AF6" s="1846"/>
      <c r="AG6" s="1846"/>
      <c r="AH6" s="1846"/>
      <c r="AI6" s="1846"/>
      <c r="AJ6" s="1846"/>
      <c r="AK6" s="1126"/>
      <c r="AL6" s="1126"/>
      <c r="AM6" s="1126"/>
    </row>
    <row r="7" spans="1:39" ht="8.1" customHeight="1">
      <c r="A7" s="1847" t="s">
        <v>548</v>
      </c>
      <c r="B7" s="1847"/>
      <c r="C7" s="1847"/>
      <c r="D7" s="1847"/>
      <c r="E7" s="1847"/>
      <c r="F7" s="1847"/>
      <c r="G7" s="1847"/>
      <c r="H7" s="1847"/>
      <c r="I7" s="1847"/>
      <c r="J7" s="1847"/>
      <c r="K7" s="1847"/>
      <c r="L7" s="1847"/>
      <c r="M7" s="1847"/>
      <c r="N7" s="1847"/>
      <c r="O7" s="1847"/>
      <c r="P7" s="1847"/>
      <c r="Q7" s="1847"/>
      <c r="R7" s="1847"/>
      <c r="S7" s="1847"/>
      <c r="T7" s="1847"/>
      <c r="U7" s="1847"/>
      <c r="V7" s="1847"/>
      <c r="W7" s="1847"/>
      <c r="X7" s="1847"/>
      <c r="Y7" s="1847"/>
      <c r="Z7" s="1847"/>
      <c r="AA7" s="1847"/>
      <c r="AB7" s="1847"/>
      <c r="AC7" s="1847"/>
      <c r="AD7" s="1847"/>
      <c r="AE7" s="1847"/>
      <c r="AF7" s="1847"/>
      <c r="AG7" s="1847"/>
      <c r="AH7" s="1847"/>
      <c r="AI7" s="1847"/>
      <c r="AJ7" s="1847"/>
      <c r="AK7" s="1126"/>
      <c r="AL7" s="1126"/>
      <c r="AM7" s="1126"/>
    </row>
    <row r="8" spans="1:39" ht="8.1" customHeight="1">
      <c r="A8" s="1847"/>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126"/>
      <c r="AL8" s="1126"/>
      <c r="AM8" s="1126"/>
    </row>
    <row r="9" spans="1:39" ht="8.1" customHeight="1">
      <c r="A9" s="1846" t="s">
        <v>3362</v>
      </c>
      <c r="B9" s="1846"/>
      <c r="C9" s="184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126"/>
      <c r="AL9" s="1126"/>
      <c r="AM9" s="1126"/>
    </row>
    <row r="10" spans="1:39" ht="8.1" customHeight="1">
      <c r="A10" s="1846"/>
      <c r="B10" s="1846"/>
      <c r="C10" s="1846"/>
      <c r="D10" s="1846"/>
      <c r="E10" s="1846"/>
      <c r="F10" s="1846"/>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126"/>
      <c r="AL10" s="1126"/>
      <c r="AM10" s="1126"/>
    </row>
    <row r="11" spans="1:39">
      <c r="Y11" s="1848"/>
      <c r="Z11" s="1848"/>
      <c r="AA11" s="1848"/>
      <c r="AB11" s="1848"/>
      <c r="AC11" s="1846" t="s">
        <v>318</v>
      </c>
      <c r="AD11" s="1848"/>
      <c r="AE11" s="1848"/>
      <c r="AF11" s="1846" t="s">
        <v>317</v>
      </c>
      <c r="AG11" s="1848"/>
      <c r="AH11" s="1848"/>
      <c r="AI11" s="1846" t="s">
        <v>2464</v>
      </c>
    </row>
    <row r="12" spans="1:39">
      <c r="Y12" s="1849"/>
      <c r="Z12" s="1849"/>
      <c r="AA12" s="1849"/>
      <c r="AB12" s="1849"/>
      <c r="AC12" s="1846"/>
      <c r="AD12" s="1849"/>
      <c r="AE12" s="1849"/>
      <c r="AF12" s="1846"/>
      <c r="AG12" s="1849"/>
      <c r="AH12" s="1849"/>
      <c r="AI12" s="1846"/>
    </row>
    <row r="13" spans="1:39">
      <c r="A13" s="1850"/>
      <c r="B13" s="1850"/>
      <c r="C13" s="1850"/>
      <c r="D13" s="1850"/>
      <c r="E13" s="1850"/>
      <c r="F13" s="1850"/>
      <c r="G13" s="1850"/>
      <c r="H13" s="1850"/>
      <c r="I13" s="1850"/>
      <c r="J13" s="1850"/>
      <c r="K13" s="1850"/>
      <c r="L13" s="1850"/>
      <c r="M13" s="1846" t="s">
        <v>3361</v>
      </c>
      <c r="N13" s="1846"/>
      <c r="O13" s="1846"/>
      <c r="P13" s="1846"/>
    </row>
    <row r="14" spans="1:39">
      <c r="A14" s="1851"/>
      <c r="B14" s="1851"/>
      <c r="C14" s="1851"/>
      <c r="D14" s="1851"/>
      <c r="E14" s="1851"/>
      <c r="F14" s="1851"/>
      <c r="G14" s="1851"/>
      <c r="H14" s="1851"/>
      <c r="I14" s="1851"/>
      <c r="J14" s="1851"/>
      <c r="K14" s="1851"/>
      <c r="L14" s="1851"/>
      <c r="M14" s="1846"/>
      <c r="N14" s="1846"/>
      <c r="O14" s="1846"/>
      <c r="P14" s="1846"/>
    </row>
    <row r="15" spans="1:39" ht="3.75" customHeight="1">
      <c r="D15" s="1791"/>
      <c r="E15" s="1791"/>
      <c r="F15" s="1791"/>
      <c r="G15" s="1791"/>
      <c r="H15" s="1791"/>
    </row>
    <row r="16" spans="1:39" ht="18" customHeight="1">
      <c r="A16" s="1792" t="s">
        <v>3360</v>
      </c>
      <c r="B16" s="1793"/>
      <c r="C16" s="1793"/>
      <c r="D16" s="1793"/>
      <c r="E16" s="1793"/>
      <c r="F16" s="1793"/>
      <c r="G16" s="1793"/>
      <c r="H16" s="1793"/>
      <c r="I16" s="1793"/>
      <c r="J16" s="1793"/>
      <c r="K16" s="1793"/>
      <c r="L16" s="1793"/>
      <c r="M16" s="1793"/>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1"/>
    </row>
    <row r="17" spans="1:43" ht="20.100000000000001" customHeight="1">
      <c r="A17" s="1132"/>
      <c r="D17" s="1769" t="s">
        <v>3348</v>
      </c>
      <c r="E17" s="1769"/>
      <c r="F17" s="1769"/>
      <c r="G17" s="1769"/>
      <c r="H17" s="1769"/>
      <c r="I17" s="1766" t="str">
        <f>IF(項目一覧!$C$4=0,"",項目一覧!$C$4)</f>
        <v/>
      </c>
      <c r="J17" s="1767"/>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8"/>
      <c r="AL17" s="1133"/>
      <c r="AP17" s="1134" t="s">
        <v>547</v>
      </c>
      <c r="AQ17" s="929"/>
    </row>
    <row r="18" spans="1:43" ht="20.100000000000001" customHeight="1">
      <c r="A18" s="1132"/>
      <c r="D18" s="1769" t="s">
        <v>3347</v>
      </c>
      <c r="E18" s="1769"/>
      <c r="F18" s="1769"/>
      <c r="G18" s="1769"/>
      <c r="H18" s="1769"/>
      <c r="I18" s="1766" t="str">
        <f>項目一覧!$C$6</f>
        <v/>
      </c>
      <c r="J18" s="1767"/>
      <c r="K18" s="1767"/>
      <c r="L18" s="1767"/>
      <c r="M18" s="1767"/>
      <c r="N18" s="1767"/>
      <c r="O18" s="1767"/>
      <c r="P18" s="1767"/>
      <c r="Q18" s="1767"/>
      <c r="R18" s="1767"/>
      <c r="S18" s="1767"/>
      <c r="T18" s="1768"/>
      <c r="U18" s="1135"/>
      <c r="V18" s="1135"/>
      <c r="W18" s="1135"/>
      <c r="X18" s="1135"/>
      <c r="Y18" s="1135"/>
      <c r="Z18" s="1135"/>
      <c r="AA18" s="1135"/>
      <c r="AB18" s="1135"/>
      <c r="AC18" s="1135"/>
      <c r="AD18" s="1135"/>
      <c r="AE18" s="1135"/>
      <c r="AF18" s="1135"/>
      <c r="AG18" s="1135"/>
      <c r="AL18" s="1133"/>
      <c r="AP18" s="1134" t="s">
        <v>546</v>
      </c>
      <c r="AQ18" s="929"/>
    </row>
    <row r="19" spans="1:43" ht="20.100000000000001" customHeight="1">
      <c r="A19" s="1132"/>
      <c r="D19" s="1769" t="s">
        <v>3359</v>
      </c>
      <c r="E19" s="1769"/>
      <c r="F19" s="1769"/>
      <c r="G19" s="1769"/>
      <c r="H19" s="1769"/>
      <c r="I19" s="1766" t="str">
        <f>項目一覧!$C$7</f>
        <v/>
      </c>
      <c r="J19" s="1767"/>
      <c r="K19" s="1767"/>
      <c r="L19" s="1767"/>
      <c r="M19" s="1767"/>
      <c r="N19" s="1767"/>
      <c r="O19" s="1767"/>
      <c r="P19" s="1767"/>
      <c r="Q19" s="1767"/>
      <c r="R19" s="1767"/>
      <c r="S19" s="1767"/>
      <c r="T19" s="1767"/>
      <c r="U19" s="1767"/>
      <c r="V19" s="1767"/>
      <c r="W19" s="1767"/>
      <c r="X19" s="1767"/>
      <c r="Y19" s="1767"/>
      <c r="Z19" s="1767"/>
      <c r="AA19" s="1767"/>
      <c r="AB19" s="1767"/>
      <c r="AC19" s="1767"/>
      <c r="AD19" s="1767"/>
      <c r="AE19" s="1767"/>
      <c r="AF19" s="1767"/>
      <c r="AG19" s="1767"/>
      <c r="AH19" s="1767"/>
      <c r="AI19" s="1767"/>
      <c r="AJ19" s="1768"/>
      <c r="AL19" s="1133"/>
      <c r="AP19" s="929"/>
      <c r="AQ19" s="929"/>
    </row>
    <row r="20" spans="1:43" ht="20.100000000000001" customHeight="1">
      <c r="A20" s="1132"/>
      <c r="D20" s="1769" t="s">
        <v>2504</v>
      </c>
      <c r="E20" s="1769"/>
      <c r="F20" s="1769"/>
      <c r="G20" s="1769"/>
      <c r="H20" s="1769"/>
      <c r="I20" s="1782" t="str">
        <f>項目一覧!$C$8</f>
        <v/>
      </c>
      <c r="J20" s="1783"/>
      <c r="K20" s="1783"/>
      <c r="L20" s="1783"/>
      <c r="M20" s="1783"/>
      <c r="N20" s="1783"/>
      <c r="O20" s="1783"/>
      <c r="P20" s="1783"/>
      <c r="Q20" s="1783"/>
      <c r="R20" s="1783"/>
      <c r="S20" s="1783"/>
      <c r="T20" s="1783"/>
      <c r="U20" s="1783"/>
      <c r="V20" s="1783"/>
      <c r="W20" s="1783"/>
      <c r="X20" s="1783"/>
      <c r="Y20" s="1783"/>
      <c r="Z20" s="1784"/>
      <c r="AA20" s="1135"/>
      <c r="AB20" s="1135"/>
      <c r="AC20" s="1135"/>
      <c r="AD20" s="1135"/>
      <c r="AE20" s="1135"/>
      <c r="AF20" s="1135"/>
      <c r="AG20" s="1135"/>
      <c r="AL20" s="1133"/>
      <c r="AP20" s="973" t="s">
        <v>545</v>
      </c>
      <c r="AQ20" s="929"/>
    </row>
    <row r="21" spans="1:43" ht="3.75" customHeight="1">
      <c r="A21" s="1132"/>
      <c r="AL21" s="1133"/>
      <c r="AQ21" s="929"/>
    </row>
    <row r="22" spans="1:43" ht="18" customHeight="1">
      <c r="A22" s="1132" t="s">
        <v>3358</v>
      </c>
      <c r="AL22" s="1133"/>
      <c r="AN22" s="1136" t="s">
        <v>2963</v>
      </c>
      <c r="AP22" s="929">
        <f>他の建築主入力!S8</f>
        <v>0</v>
      </c>
      <c r="AQ22" s="929"/>
    </row>
    <row r="23" spans="1:43" ht="20.100000000000001" customHeight="1">
      <c r="A23" s="1132"/>
      <c r="D23" s="1769" t="s">
        <v>3348</v>
      </c>
      <c r="E23" s="1769"/>
      <c r="F23" s="1769"/>
      <c r="G23" s="1769"/>
      <c r="H23" s="1769"/>
      <c r="I23" s="1766" t="str">
        <f>項目一覧!$C$55</f>
        <v/>
      </c>
      <c r="J23" s="1767"/>
      <c r="K23" s="1767"/>
      <c r="L23" s="1767"/>
      <c r="M23" s="1767"/>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8"/>
      <c r="AL23" s="1133"/>
      <c r="AP23" s="929">
        <f>他の建築主入力!S9</f>
        <v>0</v>
      </c>
      <c r="AQ23" s="929"/>
    </row>
    <row r="24" spans="1:43" ht="20.100000000000001" customHeight="1">
      <c r="A24" s="1132"/>
      <c r="D24" s="1763" t="s">
        <v>3357</v>
      </c>
      <c r="E24" s="1764"/>
      <c r="F24" s="1764"/>
      <c r="G24" s="1764"/>
      <c r="H24" s="1764"/>
      <c r="I24" s="1795"/>
      <c r="J24" s="1795"/>
      <c r="K24" s="1795"/>
      <c r="L24" s="1795"/>
      <c r="M24" s="1795"/>
      <c r="N24" s="1795"/>
      <c r="O24" s="1844"/>
      <c r="P24" s="1766" t="str">
        <f>項目一覧!$C$59</f>
        <v/>
      </c>
      <c r="Q24" s="1767"/>
      <c r="R24" s="1767"/>
      <c r="S24" s="1767"/>
      <c r="T24" s="1767"/>
      <c r="U24" s="1767"/>
      <c r="V24" s="1767"/>
      <c r="W24" s="1767"/>
      <c r="X24" s="1767"/>
      <c r="Y24" s="1767"/>
      <c r="Z24" s="1767"/>
      <c r="AA24" s="1767"/>
      <c r="AB24" s="1767"/>
      <c r="AC24" s="1767"/>
      <c r="AD24" s="1767"/>
      <c r="AE24" s="1767"/>
      <c r="AF24" s="1767"/>
      <c r="AG24" s="1767"/>
      <c r="AH24" s="1767"/>
      <c r="AI24" s="1767"/>
      <c r="AJ24" s="1768"/>
      <c r="AL24" s="1133"/>
      <c r="AP24" s="929">
        <f>他の建築主入力!S10</f>
        <v>0</v>
      </c>
      <c r="AQ24" s="929"/>
    </row>
    <row r="25" spans="1:43" ht="20.100000000000001" customHeight="1">
      <c r="A25" s="1132"/>
      <c r="D25" s="1769" t="s">
        <v>2505</v>
      </c>
      <c r="E25" s="1769"/>
      <c r="F25" s="1769"/>
      <c r="G25" s="1769"/>
      <c r="H25" s="1769"/>
      <c r="I25" s="1766" t="str">
        <f>項目一覧!$C$60</f>
        <v/>
      </c>
      <c r="J25" s="1767"/>
      <c r="K25" s="1767"/>
      <c r="L25" s="1767"/>
      <c r="M25" s="1767"/>
      <c r="N25" s="1767"/>
      <c r="O25" s="1767"/>
      <c r="P25" s="1767"/>
      <c r="Q25" s="1767"/>
      <c r="R25" s="1767"/>
      <c r="S25" s="1767"/>
      <c r="T25" s="1768"/>
      <c r="U25" s="1135"/>
      <c r="V25" s="1135"/>
      <c r="W25" s="1135"/>
      <c r="X25" s="1135"/>
      <c r="Y25" s="1135"/>
      <c r="Z25" s="1135"/>
      <c r="AA25" s="1135"/>
      <c r="AB25" s="1135"/>
      <c r="AC25" s="1135"/>
      <c r="AD25" s="1135"/>
      <c r="AE25" s="1135"/>
      <c r="AF25" s="1135"/>
      <c r="AG25" s="1135"/>
      <c r="AL25" s="1133"/>
      <c r="AP25" s="929">
        <f>他の建築主入力!S11</f>
        <v>0</v>
      </c>
      <c r="AQ25" s="929"/>
    </row>
    <row r="26" spans="1:43" ht="20.100000000000001" customHeight="1">
      <c r="A26" s="1132"/>
      <c r="D26" s="1769" t="s">
        <v>2962</v>
      </c>
      <c r="E26" s="1769"/>
      <c r="F26" s="1769"/>
      <c r="G26" s="1769"/>
      <c r="H26" s="1769"/>
      <c r="I26" s="1766" t="str">
        <f>項目一覧!$C$61</f>
        <v/>
      </c>
      <c r="J26" s="1767"/>
      <c r="K26" s="1767"/>
      <c r="L26" s="1767"/>
      <c r="M26" s="1767"/>
      <c r="N26" s="1767"/>
      <c r="O26" s="1767"/>
      <c r="P26" s="1767"/>
      <c r="Q26" s="1767"/>
      <c r="R26" s="1767"/>
      <c r="S26" s="1767"/>
      <c r="T26" s="1767"/>
      <c r="U26" s="1767"/>
      <c r="V26" s="1767"/>
      <c r="W26" s="1767"/>
      <c r="X26" s="1767"/>
      <c r="Y26" s="1767"/>
      <c r="Z26" s="1767"/>
      <c r="AA26" s="1767"/>
      <c r="AB26" s="1767"/>
      <c r="AC26" s="1767"/>
      <c r="AD26" s="1767"/>
      <c r="AE26" s="1767"/>
      <c r="AF26" s="1767"/>
      <c r="AG26" s="1767"/>
      <c r="AH26" s="1767"/>
      <c r="AI26" s="1767"/>
      <c r="AJ26" s="1768"/>
      <c r="AL26" s="1133"/>
      <c r="AN26" s="1136" t="s">
        <v>2964</v>
      </c>
      <c r="AP26" s="929">
        <f>他の建築主入力!S16</f>
        <v>0</v>
      </c>
      <c r="AQ26" s="929"/>
    </row>
    <row r="27" spans="1:43" ht="20.100000000000001" customHeight="1">
      <c r="A27" s="1132"/>
      <c r="D27" s="1769" t="s">
        <v>2504</v>
      </c>
      <c r="E27" s="1769"/>
      <c r="F27" s="1769"/>
      <c r="G27" s="1769"/>
      <c r="H27" s="1769"/>
      <c r="I27" s="1782" t="str">
        <f>項目一覧!$C$62</f>
        <v/>
      </c>
      <c r="J27" s="1783"/>
      <c r="K27" s="1783"/>
      <c r="L27" s="1783"/>
      <c r="M27" s="1783"/>
      <c r="N27" s="1783"/>
      <c r="O27" s="1783"/>
      <c r="P27" s="1783"/>
      <c r="Q27" s="1783"/>
      <c r="R27" s="1783"/>
      <c r="S27" s="1783"/>
      <c r="T27" s="1783"/>
      <c r="U27" s="1783"/>
      <c r="V27" s="1783"/>
      <c r="W27" s="1783"/>
      <c r="X27" s="1783"/>
      <c r="Y27" s="1783"/>
      <c r="Z27" s="1784"/>
      <c r="AA27" s="1139"/>
      <c r="AB27" s="1135"/>
      <c r="AC27" s="1135"/>
      <c r="AD27" s="1135"/>
      <c r="AE27" s="1135"/>
      <c r="AF27" s="1135"/>
      <c r="AG27" s="1135"/>
      <c r="AL27" s="1133"/>
      <c r="AP27" s="929">
        <f>他の建築主入力!S17</f>
        <v>0</v>
      </c>
      <c r="AQ27" s="929"/>
    </row>
    <row r="28" spans="1:43" ht="20.100000000000001" customHeight="1">
      <c r="A28" s="1132"/>
      <c r="D28" s="1763" t="s">
        <v>3346</v>
      </c>
      <c r="E28" s="1764"/>
      <c r="F28" s="1764"/>
      <c r="G28" s="1764"/>
      <c r="H28" s="1764"/>
      <c r="I28" s="1764"/>
      <c r="J28" s="1764"/>
      <c r="K28" s="1779"/>
      <c r="L28" s="1780"/>
      <c r="M28" s="1780"/>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1"/>
      <c r="AL28" s="1133"/>
      <c r="AP28" s="929">
        <f>他の建築主入力!S18</f>
        <v>0</v>
      </c>
      <c r="AQ28" s="929"/>
    </row>
    <row r="29" spans="1:43" ht="20.100000000000001" customHeight="1">
      <c r="A29" s="1132"/>
      <c r="D29" s="1763" t="s">
        <v>3345</v>
      </c>
      <c r="E29" s="1764"/>
      <c r="F29" s="1764"/>
      <c r="G29" s="1764"/>
      <c r="H29" s="1764"/>
      <c r="I29" s="1764"/>
      <c r="J29" s="1765"/>
      <c r="K29" s="1776"/>
      <c r="L29" s="1777"/>
      <c r="M29" s="1777"/>
      <c r="N29" s="1777"/>
      <c r="O29" s="1777"/>
      <c r="P29" s="1143" t="s">
        <v>3344</v>
      </c>
      <c r="Q29" s="1777"/>
      <c r="R29" s="1777"/>
      <c r="S29" s="1777"/>
      <c r="T29" s="1777"/>
      <c r="U29" s="1777"/>
      <c r="V29" s="1143" t="s">
        <v>3343</v>
      </c>
      <c r="W29" s="1777"/>
      <c r="X29" s="1777"/>
      <c r="Y29" s="1777"/>
      <c r="Z29" s="1777"/>
      <c r="AA29" s="1777"/>
      <c r="AB29" s="1778"/>
      <c r="AC29" s="1144"/>
      <c r="AD29" s="1144"/>
      <c r="AE29" s="1144"/>
      <c r="AF29" s="1144"/>
      <c r="AG29" s="1144"/>
      <c r="AH29" s="1144"/>
      <c r="AI29" s="1144"/>
      <c r="AJ29" s="1144"/>
      <c r="AL29" s="1133"/>
      <c r="AP29" s="929">
        <f>他の建築主入力!S19</f>
        <v>0</v>
      </c>
      <c r="AQ29" s="929"/>
    </row>
    <row r="30" spans="1:43" ht="3.75" customHeight="1">
      <c r="A30" s="1132"/>
      <c r="AL30" s="1133"/>
      <c r="AQ30" s="929"/>
    </row>
    <row r="31" spans="1:43" ht="18" customHeight="1">
      <c r="A31" s="1132" t="s">
        <v>3356</v>
      </c>
      <c r="AL31" s="1133"/>
      <c r="AN31" s="1136" t="s">
        <v>2965</v>
      </c>
      <c r="AP31" s="929">
        <f>他の建築主入力!S23</f>
        <v>0</v>
      </c>
    </row>
    <row r="32" spans="1:43" ht="20.100000000000001" customHeight="1">
      <c r="A32" s="1132"/>
      <c r="D32" s="1769" t="s">
        <v>3348</v>
      </c>
      <c r="E32" s="1769"/>
      <c r="F32" s="1769"/>
      <c r="G32" s="1769"/>
      <c r="H32" s="1769"/>
      <c r="I32" s="1766" t="str">
        <f>項目一覧!$C$46</f>
        <v/>
      </c>
      <c r="J32" s="1767"/>
      <c r="K32" s="1767"/>
      <c r="L32" s="1767"/>
      <c r="M32" s="1767"/>
      <c r="N32" s="1767"/>
      <c r="O32" s="1767"/>
      <c r="P32" s="1767"/>
      <c r="Q32" s="1767"/>
      <c r="R32" s="1767"/>
      <c r="S32" s="1767"/>
      <c r="T32" s="1767"/>
      <c r="U32" s="1767"/>
      <c r="V32" s="1767"/>
      <c r="W32" s="1767"/>
      <c r="X32" s="1767"/>
      <c r="Y32" s="1767"/>
      <c r="Z32" s="1767"/>
      <c r="AA32" s="1767"/>
      <c r="AB32" s="1767"/>
      <c r="AC32" s="1767"/>
      <c r="AD32" s="1767"/>
      <c r="AE32" s="1767"/>
      <c r="AF32" s="1767"/>
      <c r="AG32" s="1767"/>
      <c r="AH32" s="1767"/>
      <c r="AI32" s="1767"/>
      <c r="AJ32" s="1768"/>
      <c r="AL32" s="1133"/>
      <c r="AP32" s="929">
        <f>他の建築主入力!S24</f>
        <v>0</v>
      </c>
    </row>
    <row r="33" spans="1:43" ht="20.100000000000001" customHeight="1">
      <c r="A33" s="1132"/>
      <c r="D33" s="1763" t="s">
        <v>3355</v>
      </c>
      <c r="E33" s="1764"/>
      <c r="F33" s="1764"/>
      <c r="G33" s="1764"/>
      <c r="H33" s="1764"/>
      <c r="I33" s="1764"/>
      <c r="J33" s="1764"/>
      <c r="K33" s="1764"/>
      <c r="L33" s="1764"/>
      <c r="M33" s="1764"/>
      <c r="N33" s="1764"/>
      <c r="O33" s="1765"/>
      <c r="P33" s="1766" t="str">
        <f>項目一覧!$C$50</f>
        <v/>
      </c>
      <c r="Q33" s="1767"/>
      <c r="R33" s="1767"/>
      <c r="S33" s="1767"/>
      <c r="T33" s="1767"/>
      <c r="U33" s="1767"/>
      <c r="V33" s="1767"/>
      <c r="W33" s="1767"/>
      <c r="X33" s="1767"/>
      <c r="Y33" s="1767"/>
      <c r="Z33" s="1767"/>
      <c r="AA33" s="1767"/>
      <c r="AB33" s="1767"/>
      <c r="AC33" s="1767"/>
      <c r="AD33" s="1767"/>
      <c r="AE33" s="1767"/>
      <c r="AF33" s="1767"/>
      <c r="AG33" s="1767"/>
      <c r="AH33" s="1767"/>
      <c r="AI33" s="1767"/>
      <c r="AJ33" s="1768"/>
      <c r="AL33" s="1133"/>
      <c r="AP33" s="929">
        <f>他の建築主入力!S25</f>
        <v>0</v>
      </c>
    </row>
    <row r="34" spans="1:43" ht="20.100000000000001" customHeight="1">
      <c r="A34" s="1132"/>
      <c r="D34" s="1769" t="s">
        <v>3347</v>
      </c>
      <c r="E34" s="1769"/>
      <c r="F34" s="1769"/>
      <c r="G34" s="1769"/>
      <c r="H34" s="1769"/>
      <c r="I34" s="1766" t="str">
        <f>項目一覧!$C$51</f>
        <v/>
      </c>
      <c r="J34" s="1767"/>
      <c r="K34" s="1767"/>
      <c r="L34" s="1767"/>
      <c r="M34" s="1767"/>
      <c r="N34" s="1767"/>
      <c r="O34" s="1767"/>
      <c r="P34" s="1767"/>
      <c r="Q34" s="1767"/>
      <c r="R34" s="1767"/>
      <c r="S34" s="1767"/>
      <c r="T34" s="1768"/>
      <c r="U34" s="1135"/>
      <c r="V34" s="1135"/>
      <c r="W34" s="1135"/>
      <c r="X34" s="1135"/>
      <c r="Y34" s="1135"/>
      <c r="Z34" s="1135"/>
      <c r="AA34" s="1135"/>
      <c r="AB34" s="1135"/>
      <c r="AC34" s="1135"/>
      <c r="AD34" s="1135"/>
      <c r="AE34" s="1135"/>
      <c r="AF34" s="1135"/>
      <c r="AG34" s="1135"/>
      <c r="AL34" s="1133"/>
      <c r="AP34" s="929">
        <f>他の建築主入力!S26</f>
        <v>0</v>
      </c>
    </row>
    <row r="35" spans="1:43" ht="20.100000000000001" customHeight="1">
      <c r="A35" s="1132"/>
      <c r="D35" s="1763" t="s">
        <v>3354</v>
      </c>
      <c r="E35" s="1764"/>
      <c r="F35" s="1764"/>
      <c r="G35" s="1764"/>
      <c r="H35" s="1765"/>
      <c r="I35" s="1766" t="str">
        <f>項目一覧!$C$52</f>
        <v/>
      </c>
      <c r="J35" s="1767"/>
      <c r="K35" s="1767"/>
      <c r="L35" s="1767"/>
      <c r="M35" s="1767"/>
      <c r="N35" s="1767"/>
      <c r="O35" s="1767"/>
      <c r="P35" s="1767"/>
      <c r="Q35" s="1767"/>
      <c r="R35" s="1767"/>
      <c r="S35" s="1767"/>
      <c r="T35" s="1767"/>
      <c r="U35" s="1767"/>
      <c r="V35" s="1767"/>
      <c r="W35" s="1767"/>
      <c r="X35" s="1767"/>
      <c r="Y35" s="1767"/>
      <c r="Z35" s="1767"/>
      <c r="AA35" s="1767"/>
      <c r="AB35" s="1767"/>
      <c r="AC35" s="1767"/>
      <c r="AD35" s="1767"/>
      <c r="AE35" s="1767"/>
      <c r="AF35" s="1767"/>
      <c r="AG35" s="1767"/>
      <c r="AH35" s="1767"/>
      <c r="AI35" s="1767"/>
      <c r="AJ35" s="1768"/>
      <c r="AL35" s="1133"/>
      <c r="AP35" s="929">
        <f>他の建築主入力!S27</f>
        <v>0</v>
      </c>
    </row>
    <row r="36" spans="1:43" ht="20.100000000000001" customHeight="1">
      <c r="A36" s="1132"/>
      <c r="D36" s="1769" t="s">
        <v>2504</v>
      </c>
      <c r="E36" s="1769"/>
      <c r="F36" s="1769"/>
      <c r="G36" s="1769"/>
      <c r="H36" s="1769"/>
      <c r="I36" s="1782" t="str">
        <f>項目一覧!$C$53</f>
        <v/>
      </c>
      <c r="J36" s="1783"/>
      <c r="K36" s="1783"/>
      <c r="L36" s="1783"/>
      <c r="M36" s="1783"/>
      <c r="N36" s="1783"/>
      <c r="O36" s="1783"/>
      <c r="P36" s="1783"/>
      <c r="Q36" s="1783"/>
      <c r="R36" s="1783"/>
      <c r="S36" s="1783"/>
      <c r="T36" s="1783"/>
      <c r="U36" s="1783"/>
      <c r="V36" s="1783"/>
      <c r="W36" s="1783"/>
      <c r="X36" s="1783"/>
      <c r="Y36" s="1783"/>
      <c r="Z36" s="1784"/>
      <c r="AA36" s="1135"/>
      <c r="AB36" s="1135"/>
      <c r="AC36" s="1135"/>
      <c r="AD36" s="1135"/>
      <c r="AE36" s="1135"/>
      <c r="AF36" s="1135"/>
      <c r="AG36" s="1135"/>
      <c r="AL36" s="1133"/>
      <c r="AQ36" s="929"/>
    </row>
    <row r="37" spans="1:43" ht="3.75" customHeight="1">
      <c r="A37" s="1132"/>
      <c r="AL37" s="1133"/>
    </row>
    <row r="38" spans="1:43" ht="18" customHeight="1">
      <c r="A38" s="1790" t="s">
        <v>3353</v>
      </c>
      <c r="B38" s="1791"/>
      <c r="C38" s="1791"/>
      <c r="D38" s="1791"/>
      <c r="E38" s="1791"/>
      <c r="F38" s="1791"/>
      <c r="G38" s="1791"/>
      <c r="H38" s="1791"/>
      <c r="I38" s="1791"/>
      <c r="J38" s="1791"/>
      <c r="K38" s="1791"/>
      <c r="L38" s="1791"/>
      <c r="M38" s="1791"/>
      <c r="AL38" s="1133"/>
    </row>
    <row r="39" spans="1:43" ht="24.6" customHeight="1">
      <c r="A39" s="1132"/>
      <c r="C39" s="1133"/>
      <c r="D39" s="1763" t="s">
        <v>3352</v>
      </c>
      <c r="E39" s="1764"/>
      <c r="F39" s="1764"/>
      <c r="G39" s="1764"/>
      <c r="H39" s="1764"/>
      <c r="I39" s="1764"/>
      <c r="J39" s="1764"/>
      <c r="K39" s="1765"/>
      <c r="L39" s="1779"/>
      <c r="M39" s="1780"/>
      <c r="N39" s="1780"/>
      <c r="O39" s="1780" t="s">
        <v>112</v>
      </c>
      <c r="P39" s="1780"/>
      <c r="Q39" s="1780"/>
      <c r="R39" s="1780"/>
      <c r="S39" s="1780"/>
      <c r="T39" s="1780"/>
      <c r="U39" s="1780"/>
      <c r="V39" s="1780"/>
      <c r="W39" s="1780"/>
      <c r="X39" s="1780"/>
      <c r="Y39" s="1780"/>
      <c r="Z39" s="1780"/>
      <c r="AA39" s="1780"/>
      <c r="AB39" s="1780"/>
      <c r="AC39" s="1780"/>
      <c r="AD39" s="1780" t="s">
        <v>111</v>
      </c>
      <c r="AE39" s="1781"/>
      <c r="AL39" s="1133"/>
    </row>
    <row r="40" spans="1:43" ht="20.100000000000001" customHeight="1">
      <c r="A40" s="1132"/>
      <c r="C40" s="1133"/>
      <c r="D40" s="1797" t="s">
        <v>3351</v>
      </c>
      <c r="E40" s="1789"/>
      <c r="F40" s="1789"/>
      <c r="G40" s="1789"/>
      <c r="H40" s="1789"/>
      <c r="I40" s="1789"/>
      <c r="J40" s="1789"/>
      <c r="K40" s="1838"/>
      <c r="N40" s="1845"/>
      <c r="O40" s="1845"/>
      <c r="P40" s="1845"/>
      <c r="Q40" s="1845"/>
      <c r="R40" s="1127" t="s">
        <v>318</v>
      </c>
      <c r="S40" s="1767"/>
      <c r="T40" s="1767"/>
      <c r="U40" s="1767"/>
      <c r="V40" s="1767"/>
      <c r="W40" s="1127" t="s">
        <v>317</v>
      </c>
      <c r="X40" s="1767"/>
      <c r="Y40" s="1767"/>
      <c r="Z40" s="1767"/>
      <c r="AA40" s="1767"/>
      <c r="AB40" s="1127" t="s">
        <v>2464</v>
      </c>
      <c r="AC40" s="1145"/>
      <c r="AD40" s="1145"/>
      <c r="AE40" s="1146"/>
      <c r="AL40" s="1133"/>
    </row>
    <row r="41" spans="1:43" ht="20.100000000000001" customHeight="1">
      <c r="A41" s="1132"/>
      <c r="C41" s="1133"/>
      <c r="D41" s="1763" t="s">
        <v>3350</v>
      </c>
      <c r="E41" s="1764"/>
      <c r="F41" s="1764"/>
      <c r="G41" s="1764"/>
      <c r="H41" s="1764"/>
      <c r="I41" s="1764"/>
      <c r="J41" s="1764"/>
      <c r="K41" s="1765"/>
      <c r="L41" s="1766" t="s">
        <v>3365</v>
      </c>
      <c r="M41" s="1767"/>
      <c r="N41" s="1767"/>
      <c r="O41" s="1767"/>
      <c r="P41" s="1767"/>
      <c r="Q41" s="1767"/>
      <c r="R41" s="1767"/>
      <c r="S41" s="1767"/>
      <c r="T41" s="1767"/>
      <c r="U41" s="1767"/>
      <c r="V41" s="1767"/>
      <c r="W41" s="1767"/>
      <c r="X41" s="1767"/>
      <c r="Y41" s="1767"/>
      <c r="Z41" s="1767"/>
      <c r="AA41" s="1767"/>
      <c r="AB41" s="1767"/>
      <c r="AC41" s="1767"/>
      <c r="AD41" s="1767"/>
      <c r="AE41" s="1768"/>
      <c r="AF41" s="1135"/>
      <c r="AG41" s="1135"/>
      <c r="AL41" s="1133"/>
    </row>
    <row r="42" spans="1:43" ht="3.75" customHeight="1">
      <c r="A42" s="1132"/>
      <c r="AL42" s="1133"/>
    </row>
    <row r="43" spans="1:43" ht="18" customHeight="1">
      <c r="A43" s="1790" t="s">
        <v>3349</v>
      </c>
      <c r="B43" s="1791"/>
      <c r="C43" s="1791"/>
      <c r="D43" s="1791"/>
      <c r="E43" s="1791"/>
      <c r="F43" s="1791"/>
      <c r="G43" s="1791"/>
      <c r="H43" s="1791"/>
      <c r="I43" s="1791"/>
      <c r="J43" s="1791"/>
      <c r="K43" s="1791"/>
      <c r="L43" s="1791"/>
      <c r="M43" s="1791"/>
      <c r="AL43" s="1133"/>
    </row>
    <row r="44" spans="1:43" ht="20.100000000000001" customHeight="1">
      <c r="A44" s="1132"/>
      <c r="D44" s="1769" t="s">
        <v>3348</v>
      </c>
      <c r="E44" s="1769"/>
      <c r="F44" s="1769"/>
      <c r="G44" s="1769"/>
      <c r="H44" s="1769"/>
      <c r="I44" s="1766"/>
      <c r="J44" s="1767"/>
      <c r="K44" s="1767"/>
      <c r="L44" s="1767"/>
      <c r="M44" s="1767"/>
      <c r="N44" s="1767"/>
      <c r="O44" s="1767"/>
      <c r="P44" s="1767"/>
      <c r="Q44" s="1767"/>
      <c r="R44" s="1767"/>
      <c r="S44" s="1767"/>
      <c r="T44" s="1767"/>
      <c r="U44" s="1767"/>
      <c r="V44" s="1767"/>
      <c r="W44" s="1767"/>
      <c r="X44" s="1767"/>
      <c r="Y44" s="1767"/>
      <c r="Z44" s="1767"/>
      <c r="AA44" s="1767"/>
      <c r="AB44" s="1767"/>
      <c r="AC44" s="1767"/>
      <c r="AD44" s="1767"/>
      <c r="AE44" s="1767"/>
      <c r="AF44" s="1767"/>
      <c r="AG44" s="1767"/>
      <c r="AH44" s="1767"/>
      <c r="AI44" s="1767"/>
      <c r="AJ44" s="1768"/>
      <c r="AL44" s="1133"/>
    </row>
    <row r="45" spans="1:43" ht="20.100000000000001" customHeight="1">
      <c r="A45" s="1132"/>
      <c r="D45" s="1769" t="s">
        <v>2554</v>
      </c>
      <c r="E45" s="1769"/>
      <c r="F45" s="1769"/>
      <c r="G45" s="1769"/>
      <c r="H45" s="1769"/>
      <c r="I45" s="1766"/>
      <c r="J45" s="1767"/>
      <c r="K45" s="1767"/>
      <c r="L45" s="1767"/>
      <c r="M45" s="1767"/>
      <c r="N45" s="1767"/>
      <c r="O45" s="1767"/>
      <c r="P45" s="1767"/>
      <c r="Q45" s="1767"/>
      <c r="R45" s="1767"/>
      <c r="S45" s="1767"/>
      <c r="T45" s="1767"/>
      <c r="U45" s="1767"/>
      <c r="V45" s="1767"/>
      <c r="W45" s="1767"/>
      <c r="X45" s="1767"/>
      <c r="Y45" s="1767"/>
      <c r="Z45" s="1767"/>
      <c r="AA45" s="1767"/>
      <c r="AB45" s="1767"/>
      <c r="AC45" s="1767"/>
      <c r="AD45" s="1767"/>
      <c r="AE45" s="1767"/>
      <c r="AF45" s="1767"/>
      <c r="AG45" s="1767"/>
      <c r="AH45" s="1767"/>
      <c r="AI45" s="1767"/>
      <c r="AJ45" s="1768"/>
      <c r="AL45" s="1133"/>
    </row>
    <row r="46" spans="1:43" ht="20.100000000000001" customHeight="1">
      <c r="A46" s="1132"/>
      <c r="D46" s="1769" t="s">
        <v>3347</v>
      </c>
      <c r="E46" s="1769"/>
      <c r="F46" s="1769"/>
      <c r="G46" s="1769"/>
      <c r="H46" s="1769"/>
      <c r="I46" s="1766"/>
      <c r="J46" s="1767"/>
      <c r="K46" s="1767"/>
      <c r="L46" s="1767"/>
      <c r="M46" s="1767"/>
      <c r="N46" s="1147" t="s">
        <v>3343</v>
      </c>
      <c r="O46" s="1767"/>
      <c r="P46" s="1767"/>
      <c r="Q46" s="1767"/>
      <c r="R46" s="1767"/>
      <c r="S46" s="1767"/>
      <c r="T46" s="1768"/>
      <c r="U46" s="1135"/>
      <c r="V46" s="1135"/>
      <c r="W46" s="1135"/>
      <c r="X46" s="1135"/>
      <c r="Y46" s="1135"/>
      <c r="Z46" s="1135"/>
      <c r="AA46" s="1135"/>
      <c r="AB46" s="1135"/>
      <c r="AC46" s="1135"/>
      <c r="AD46" s="1135"/>
      <c r="AE46" s="1135"/>
      <c r="AF46" s="1135"/>
      <c r="AG46" s="1135"/>
      <c r="AL46" s="1133"/>
    </row>
    <row r="47" spans="1:43" ht="20.100000000000001" customHeight="1">
      <c r="A47" s="1132"/>
      <c r="D47" s="1769" t="s">
        <v>2962</v>
      </c>
      <c r="E47" s="1769"/>
      <c r="F47" s="1769"/>
      <c r="G47" s="1769"/>
      <c r="H47" s="1769"/>
      <c r="I47" s="1766"/>
      <c r="J47" s="1767"/>
      <c r="K47" s="1767"/>
      <c r="L47" s="1767"/>
      <c r="M47" s="1767"/>
      <c r="N47" s="1767"/>
      <c r="O47" s="1767"/>
      <c r="P47" s="1767"/>
      <c r="Q47" s="1767"/>
      <c r="R47" s="1767"/>
      <c r="S47" s="1767"/>
      <c r="T47" s="1767"/>
      <c r="U47" s="1767"/>
      <c r="V47" s="1767"/>
      <c r="W47" s="1767"/>
      <c r="X47" s="1767"/>
      <c r="Y47" s="1767"/>
      <c r="Z47" s="1767"/>
      <c r="AA47" s="1767"/>
      <c r="AB47" s="1767"/>
      <c r="AC47" s="1767"/>
      <c r="AD47" s="1767"/>
      <c r="AE47" s="1767"/>
      <c r="AF47" s="1767"/>
      <c r="AG47" s="1767"/>
      <c r="AH47" s="1767"/>
      <c r="AI47" s="1767"/>
      <c r="AJ47" s="1768"/>
      <c r="AL47" s="1133"/>
    </row>
    <row r="48" spans="1:43" ht="20.100000000000001" customHeight="1">
      <c r="A48" s="1132"/>
      <c r="D48" s="1769" t="s">
        <v>2504</v>
      </c>
      <c r="E48" s="1769"/>
      <c r="F48" s="1769"/>
      <c r="G48" s="1769"/>
      <c r="H48" s="1769"/>
      <c r="I48" s="1776"/>
      <c r="J48" s="1777"/>
      <c r="K48" s="1777"/>
      <c r="L48" s="1777"/>
      <c r="M48" s="1777"/>
      <c r="N48" s="1143" t="s">
        <v>3344</v>
      </c>
      <c r="O48" s="1783"/>
      <c r="P48" s="1783"/>
      <c r="Q48" s="1783"/>
      <c r="R48" s="1783"/>
      <c r="S48" s="1783"/>
      <c r="T48" s="1143" t="s">
        <v>3343</v>
      </c>
      <c r="U48" s="1783"/>
      <c r="V48" s="1783"/>
      <c r="W48" s="1783"/>
      <c r="X48" s="1783"/>
      <c r="Y48" s="1783"/>
      <c r="Z48" s="1784"/>
      <c r="AA48" s="1135"/>
      <c r="AB48" s="1135"/>
      <c r="AC48" s="1135"/>
      <c r="AD48" s="1135"/>
      <c r="AE48" s="1135"/>
      <c r="AF48" s="1135"/>
      <c r="AG48" s="1135"/>
      <c r="AL48" s="1133"/>
    </row>
    <row r="49" spans="1:39" ht="20.100000000000001" customHeight="1">
      <c r="A49" s="1132"/>
      <c r="D49" s="1763" t="s">
        <v>3346</v>
      </c>
      <c r="E49" s="1764"/>
      <c r="F49" s="1764"/>
      <c r="G49" s="1764"/>
      <c r="H49" s="1764"/>
      <c r="I49" s="1764"/>
      <c r="J49" s="1764"/>
      <c r="K49" s="1779"/>
      <c r="L49" s="1780"/>
      <c r="M49" s="1780"/>
      <c r="N49" s="1780"/>
      <c r="O49" s="1780"/>
      <c r="P49" s="1780"/>
      <c r="Q49" s="1780"/>
      <c r="R49" s="1780"/>
      <c r="S49" s="1780"/>
      <c r="T49" s="1780"/>
      <c r="U49" s="1780"/>
      <c r="V49" s="1780"/>
      <c r="W49" s="1780"/>
      <c r="X49" s="1780"/>
      <c r="Y49" s="1780"/>
      <c r="Z49" s="1780"/>
      <c r="AA49" s="1780"/>
      <c r="AB49" s="1780"/>
      <c r="AC49" s="1780"/>
      <c r="AD49" s="1780"/>
      <c r="AE49" s="1780"/>
      <c r="AF49" s="1780"/>
      <c r="AG49" s="1780"/>
      <c r="AH49" s="1780"/>
      <c r="AI49" s="1780"/>
      <c r="AJ49" s="1781"/>
      <c r="AL49" s="1133"/>
    </row>
    <row r="50" spans="1:39" ht="20.100000000000001" customHeight="1">
      <c r="A50" s="1132"/>
      <c r="D50" s="1763" t="s">
        <v>3345</v>
      </c>
      <c r="E50" s="1764"/>
      <c r="F50" s="1764"/>
      <c r="G50" s="1764"/>
      <c r="H50" s="1764"/>
      <c r="I50" s="1764"/>
      <c r="J50" s="1765"/>
      <c r="K50" s="1776"/>
      <c r="L50" s="1777"/>
      <c r="M50" s="1777"/>
      <c r="N50" s="1777"/>
      <c r="O50" s="1777"/>
      <c r="P50" s="1143" t="s">
        <v>3344</v>
      </c>
      <c r="Q50" s="1777"/>
      <c r="R50" s="1777"/>
      <c r="S50" s="1777"/>
      <c r="T50" s="1777"/>
      <c r="U50" s="1777"/>
      <c r="V50" s="1143" t="s">
        <v>3343</v>
      </c>
      <c r="W50" s="1777"/>
      <c r="X50" s="1777"/>
      <c r="Y50" s="1777"/>
      <c r="Z50" s="1777"/>
      <c r="AA50" s="1777"/>
      <c r="AB50" s="1778"/>
      <c r="AC50" s="1144"/>
      <c r="AD50" s="1144"/>
      <c r="AE50" s="1144"/>
      <c r="AF50" s="1144"/>
      <c r="AG50" s="1144"/>
      <c r="AH50" s="1144"/>
      <c r="AI50" s="1144"/>
      <c r="AJ50" s="1144"/>
      <c r="AL50" s="1133"/>
    </row>
    <row r="51" spans="1:39" ht="5.25" customHeight="1">
      <c r="A51" s="1148"/>
      <c r="B51" s="1149"/>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50"/>
    </row>
    <row r="52" spans="1:39" ht="5.25" customHeight="1"/>
    <row r="53" spans="1:39" ht="15" customHeight="1">
      <c r="A53" s="1791" t="s">
        <v>3342</v>
      </c>
      <c r="B53" s="1791"/>
      <c r="C53" s="1791"/>
      <c r="D53" s="1791"/>
      <c r="E53" s="1791"/>
      <c r="F53" s="1791"/>
      <c r="G53" s="1791"/>
      <c r="H53" s="1791"/>
      <c r="I53" s="1791"/>
      <c r="J53" s="1791"/>
      <c r="K53" s="1791"/>
      <c r="L53" s="1791"/>
      <c r="M53" s="1791"/>
    </row>
    <row r="54" spans="1:39" ht="15" customHeight="1">
      <c r="A54" s="1843"/>
      <c r="B54" s="1843"/>
      <c r="C54" s="1843"/>
      <c r="D54" s="1843"/>
      <c r="E54" s="1843"/>
      <c r="F54" s="1843"/>
      <c r="G54" s="1843"/>
      <c r="H54" s="1843"/>
      <c r="I54" s="1843"/>
      <c r="J54" s="1843"/>
      <c r="K54" s="1843"/>
      <c r="L54" s="1843"/>
      <c r="M54" s="1843"/>
      <c r="N54" s="1843"/>
      <c r="O54" s="1843"/>
      <c r="P54" s="1843"/>
      <c r="Q54" s="1843"/>
      <c r="R54" s="1843"/>
      <c r="S54" s="1843"/>
      <c r="T54" s="1843"/>
      <c r="U54" s="1843"/>
      <c r="V54" s="1843"/>
      <c r="W54" s="1843"/>
      <c r="X54" s="1843"/>
      <c r="Y54" s="1843"/>
      <c r="Z54" s="1843"/>
      <c r="AA54" s="1843"/>
      <c r="AB54" s="1843"/>
      <c r="AC54" s="1843"/>
      <c r="AD54" s="1843"/>
      <c r="AE54" s="1843"/>
      <c r="AF54" s="1843"/>
      <c r="AG54" s="1843"/>
      <c r="AH54" s="1843"/>
      <c r="AI54" s="1843"/>
      <c r="AJ54" s="1843"/>
      <c r="AK54" s="1144"/>
      <c r="AL54" s="1144"/>
      <c r="AM54" s="1151"/>
    </row>
    <row r="55" spans="1:39" ht="15" customHeight="1">
      <c r="A55" s="1843"/>
      <c r="B55" s="1843"/>
      <c r="C55" s="1843"/>
      <c r="D55" s="1843"/>
      <c r="E55" s="1843"/>
      <c r="F55" s="1843"/>
      <c r="G55" s="1843"/>
      <c r="H55" s="1843"/>
      <c r="I55" s="1843"/>
      <c r="J55" s="1843"/>
      <c r="K55" s="1843"/>
      <c r="L55" s="1843"/>
      <c r="M55" s="1843"/>
      <c r="N55" s="1843"/>
      <c r="O55" s="1843"/>
      <c r="P55" s="1843"/>
      <c r="Q55" s="1843"/>
      <c r="R55" s="1843"/>
      <c r="S55" s="1843"/>
      <c r="T55" s="1843"/>
      <c r="U55" s="1843"/>
      <c r="V55" s="1843"/>
      <c r="W55" s="1843"/>
      <c r="X55" s="1843"/>
      <c r="Y55" s="1843"/>
      <c r="Z55" s="1843"/>
      <c r="AA55" s="1843"/>
      <c r="AB55" s="1843"/>
      <c r="AC55" s="1843"/>
      <c r="AD55" s="1843"/>
      <c r="AE55" s="1843"/>
      <c r="AF55" s="1843"/>
      <c r="AG55" s="1843"/>
      <c r="AH55" s="1843"/>
      <c r="AI55" s="1843"/>
      <c r="AJ55" s="1843"/>
      <c r="AK55" s="1144"/>
      <c r="AL55" s="1144"/>
      <c r="AM55" s="1151"/>
    </row>
    <row r="56" spans="1:39" ht="15" customHeight="1">
      <c r="A56" s="1843"/>
      <c r="B56" s="1843"/>
      <c r="C56" s="1843"/>
      <c r="D56" s="1843"/>
      <c r="E56" s="1843"/>
      <c r="F56" s="1843"/>
      <c r="G56" s="1843"/>
      <c r="H56" s="1843"/>
      <c r="I56" s="1843"/>
      <c r="J56" s="1843"/>
      <c r="K56" s="1843"/>
      <c r="L56" s="1843"/>
      <c r="M56" s="1843"/>
      <c r="N56" s="1843"/>
      <c r="O56" s="1843"/>
      <c r="P56" s="1843"/>
      <c r="Q56" s="1843"/>
      <c r="R56" s="1843"/>
      <c r="S56" s="1843"/>
      <c r="T56" s="1843"/>
      <c r="U56" s="1843"/>
      <c r="V56" s="1843"/>
      <c r="W56" s="1843"/>
      <c r="X56" s="1843"/>
      <c r="Y56" s="1843"/>
      <c r="Z56" s="1843"/>
      <c r="AA56" s="1843"/>
      <c r="AB56" s="1843"/>
      <c r="AC56" s="1843"/>
      <c r="AD56" s="1843"/>
      <c r="AE56" s="1843"/>
      <c r="AF56" s="1843"/>
      <c r="AG56" s="1843"/>
      <c r="AH56" s="1843"/>
      <c r="AI56" s="1843"/>
      <c r="AJ56" s="1843"/>
      <c r="AK56" s="1144"/>
      <c r="AL56" s="1144"/>
      <c r="AM56" s="1151"/>
    </row>
    <row r="57" spans="1:39" ht="15" customHeight="1">
      <c r="A57" s="1775" t="s">
        <v>3341</v>
      </c>
      <c r="B57" s="1775"/>
      <c r="C57" s="1775"/>
      <c r="D57" s="1775"/>
      <c r="E57" s="1775"/>
      <c r="F57" s="1775"/>
      <c r="G57" s="1775"/>
      <c r="H57" s="1775"/>
      <c r="I57" s="1775"/>
      <c r="J57" s="1775"/>
      <c r="K57" s="1775"/>
      <c r="L57" s="1775"/>
      <c r="M57" s="1775"/>
      <c r="N57" s="1775"/>
      <c r="O57" s="1775"/>
      <c r="P57" s="1775"/>
      <c r="Q57" s="1775"/>
      <c r="R57" s="1775"/>
      <c r="S57" s="1775"/>
      <c r="T57" s="1775"/>
      <c r="U57" s="1775"/>
      <c r="V57" s="1775"/>
      <c r="W57" s="1775"/>
      <c r="X57" s="1775"/>
      <c r="Y57" s="1775"/>
      <c r="Z57" s="1775"/>
      <c r="AA57" s="1775"/>
      <c r="AB57" s="1775"/>
      <c r="AC57" s="1775"/>
      <c r="AD57" s="1775"/>
      <c r="AE57" s="1775"/>
      <c r="AF57" s="1775"/>
      <c r="AG57" s="1775"/>
      <c r="AH57" s="1775"/>
      <c r="AI57" s="1775"/>
      <c r="AJ57" s="1775"/>
      <c r="AK57" s="1152"/>
      <c r="AL57" s="1152"/>
    </row>
    <row r="58" spans="1:39" ht="3.95" customHeigh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2"/>
      <c r="AL58" s="1152"/>
    </row>
    <row r="59" spans="1:39" ht="3.95" customHeight="1">
      <c r="A59" s="1154"/>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156"/>
    </row>
    <row r="60" spans="1:39" ht="18" customHeight="1">
      <c r="A60" s="1790" t="s">
        <v>3340</v>
      </c>
      <c r="B60" s="1791"/>
      <c r="C60" s="1791"/>
      <c r="D60" s="1791"/>
      <c r="E60" s="1791"/>
      <c r="F60" s="1791"/>
      <c r="G60" s="1791"/>
      <c r="H60" s="1791"/>
      <c r="I60" s="1791"/>
      <c r="J60" s="1791"/>
      <c r="K60" s="1791"/>
      <c r="L60" s="1791"/>
      <c r="M60" s="1791"/>
      <c r="N60" s="1791"/>
      <c r="O60" s="1791"/>
      <c r="AL60" s="1133"/>
    </row>
    <row r="61" spans="1:39" ht="23.1" customHeight="1">
      <c r="A61" s="1132"/>
      <c r="B61" s="1763" t="s">
        <v>3339</v>
      </c>
      <c r="C61" s="1764"/>
      <c r="D61" s="1764"/>
      <c r="E61" s="1764"/>
      <c r="F61" s="1764"/>
      <c r="G61" s="1764"/>
      <c r="H61" s="1764"/>
      <c r="I61" s="1764"/>
      <c r="J61" s="1785" t="str">
        <f>IF(項目一覧!$C$155="","　　　　　年　　　　月　　　　日",項目一覧!$C$155)</f>
        <v>　　　　　年　　　　月　　　　日</v>
      </c>
      <c r="K61" s="1786"/>
      <c r="L61" s="1786"/>
      <c r="M61" s="1786"/>
      <c r="N61" s="1786"/>
      <c r="O61" s="1786"/>
      <c r="P61" s="1786"/>
      <c r="Q61" s="1786"/>
      <c r="R61" s="1786"/>
      <c r="S61" s="1786"/>
      <c r="T61" s="1786"/>
      <c r="U61" s="1786"/>
      <c r="V61" s="1786"/>
      <c r="W61" s="1786"/>
      <c r="X61" s="1786"/>
      <c r="Y61" s="1787"/>
      <c r="AL61" s="1133"/>
      <c r="AM61" s="1127" t="str">
        <f>IF(OR(J61="",Q61="",U61=""),"未入力","")</f>
        <v>未入力</v>
      </c>
    </row>
    <row r="62" spans="1:39" ht="23.1" customHeight="1">
      <c r="A62" s="1132"/>
      <c r="B62" s="1797" t="s">
        <v>3338</v>
      </c>
      <c r="C62" s="1789"/>
      <c r="D62" s="1789"/>
      <c r="E62" s="1789"/>
      <c r="F62" s="1789"/>
      <c r="G62" s="1789"/>
      <c r="H62" s="1789"/>
      <c r="I62" s="1789"/>
      <c r="J62" s="1785" t="str">
        <f>IF(項目一覧!$C$156="","　　　　　年　　　　月　　　　日",項目一覧!$C$156)</f>
        <v>　　　　　年　　　　月　　　　日</v>
      </c>
      <c r="K62" s="1786"/>
      <c r="L62" s="1786"/>
      <c r="M62" s="1786"/>
      <c r="N62" s="1786"/>
      <c r="O62" s="1786"/>
      <c r="P62" s="1786"/>
      <c r="Q62" s="1786"/>
      <c r="R62" s="1786"/>
      <c r="S62" s="1786"/>
      <c r="T62" s="1786"/>
      <c r="U62" s="1786"/>
      <c r="V62" s="1786"/>
      <c r="W62" s="1786"/>
      <c r="X62" s="1786"/>
      <c r="Y62" s="1787"/>
      <c r="AL62" s="1133"/>
      <c r="AM62" s="1127" t="str">
        <f>IF(OR(J62="",Q62="",U62=""),"未入力","")</f>
        <v>未入力</v>
      </c>
    </row>
    <row r="63" spans="1:39" ht="3.95" customHeight="1">
      <c r="A63" s="1132"/>
      <c r="AL63" s="1133"/>
    </row>
    <row r="64" spans="1:39" ht="3.95" customHeight="1">
      <c r="A64" s="1132"/>
      <c r="AL64" s="1133"/>
    </row>
    <row r="65" spans="1:44" ht="18" customHeight="1">
      <c r="A65" s="1790" t="s">
        <v>3337</v>
      </c>
      <c r="B65" s="1791"/>
      <c r="C65" s="1791"/>
      <c r="D65" s="1791"/>
      <c r="E65" s="1791"/>
      <c r="F65" s="1791"/>
      <c r="AL65" s="1133"/>
    </row>
    <row r="66" spans="1:44" ht="17.45" customHeight="1">
      <c r="A66" s="1132"/>
      <c r="B66" s="1792" t="s">
        <v>3336</v>
      </c>
      <c r="C66" s="1793"/>
      <c r="D66" s="1793"/>
      <c r="E66" s="1793"/>
      <c r="F66" s="1793"/>
      <c r="G66" s="1793"/>
      <c r="H66" s="1793"/>
      <c r="I66" s="1815"/>
      <c r="J66" s="1157"/>
      <c r="K66" s="1130" t="s">
        <v>3335</v>
      </c>
      <c r="L66" s="1130"/>
      <c r="M66" s="1130"/>
      <c r="N66" s="1130"/>
      <c r="O66" s="1130"/>
      <c r="P66" s="1130"/>
      <c r="Q66" s="1130"/>
      <c r="R66" s="1130"/>
      <c r="S66" s="1130" t="s">
        <v>3334</v>
      </c>
      <c r="T66" s="1130"/>
      <c r="U66" s="1130"/>
      <c r="V66" s="1130"/>
      <c r="W66" s="1130"/>
      <c r="X66" s="1130"/>
      <c r="Y66" s="1130"/>
      <c r="Z66" s="1130"/>
      <c r="AA66" s="1130"/>
      <c r="AB66" s="1130"/>
      <c r="AC66" s="1130" t="s">
        <v>3333</v>
      </c>
      <c r="AD66" s="1130"/>
      <c r="AE66" s="1130"/>
      <c r="AF66" s="1130"/>
      <c r="AG66" s="1130"/>
      <c r="AH66" s="1130"/>
      <c r="AI66" s="1130"/>
      <c r="AJ66" s="1131"/>
      <c r="AL66" s="1133"/>
      <c r="AM66" s="1127" t="str">
        <f>IF(COUNTIF(AN66:AP67,TRUE)&gt;1,"複数選択",IF(COUNTIF(AN66:AP67,TRUE)=0,"未入力",""))</f>
        <v>未入力</v>
      </c>
      <c r="AN66" s="1158" t="b">
        <v>0</v>
      </c>
      <c r="AO66" s="1158" t="b">
        <v>0</v>
      </c>
      <c r="AP66" s="1158" t="b">
        <v>0</v>
      </c>
    </row>
    <row r="67" spans="1:44" ht="17.45" customHeight="1">
      <c r="A67" s="1132"/>
      <c r="B67" s="1794"/>
      <c r="C67" s="1795"/>
      <c r="D67" s="1795"/>
      <c r="E67" s="1795"/>
      <c r="F67" s="1795"/>
      <c r="G67" s="1795"/>
      <c r="H67" s="1795"/>
      <c r="I67" s="1844"/>
      <c r="J67" s="1148"/>
      <c r="K67" s="1149" t="s">
        <v>3332</v>
      </c>
      <c r="L67" s="1149"/>
      <c r="M67" s="1149"/>
      <c r="N67" s="1149"/>
      <c r="O67" s="1149"/>
      <c r="P67" s="1149"/>
      <c r="Q67" s="1149"/>
      <c r="R67" s="1149"/>
      <c r="S67" s="1149" t="s">
        <v>3331</v>
      </c>
      <c r="T67" s="1149"/>
      <c r="U67" s="1160"/>
      <c r="V67" s="1160"/>
      <c r="W67" s="1160"/>
      <c r="X67" s="1160"/>
      <c r="Y67" s="1149"/>
      <c r="Z67" s="1149"/>
      <c r="AA67" s="1149"/>
      <c r="AB67" s="1149"/>
      <c r="AC67" s="1149" t="s">
        <v>3330</v>
      </c>
      <c r="AD67" s="1149"/>
      <c r="AE67" s="1149"/>
      <c r="AF67" s="1149"/>
      <c r="AG67" s="1149"/>
      <c r="AH67" s="1149"/>
      <c r="AI67" s="1149"/>
      <c r="AJ67" s="1150"/>
      <c r="AL67" s="1133"/>
      <c r="AN67" s="1158" t="b">
        <v>0</v>
      </c>
      <c r="AO67" s="1158" t="b">
        <v>0</v>
      </c>
      <c r="AP67" s="1158" t="b">
        <v>0</v>
      </c>
    </row>
    <row r="68" spans="1:44" ht="17.45" customHeight="1">
      <c r="A68" s="1132"/>
      <c r="B68" s="1798" t="s">
        <v>3329</v>
      </c>
      <c r="C68" s="1821"/>
      <c r="D68" s="1821"/>
      <c r="E68" s="1821"/>
      <c r="F68" s="1821"/>
      <c r="G68" s="1821"/>
      <c r="H68" s="1821"/>
      <c r="I68" s="1822"/>
      <c r="J68" s="1157"/>
      <c r="K68" s="1130" t="s">
        <v>3328</v>
      </c>
      <c r="L68" s="1130"/>
      <c r="M68" s="1157"/>
      <c r="N68" s="1130"/>
      <c r="O68" s="1130"/>
      <c r="P68" s="1130"/>
      <c r="Q68" s="1130"/>
      <c r="R68" s="1130"/>
      <c r="T68" s="1130"/>
      <c r="U68" s="1130"/>
      <c r="V68" s="1130" t="s">
        <v>3327</v>
      </c>
      <c r="X68" s="1130"/>
      <c r="Y68" s="1130"/>
      <c r="Z68" s="1130"/>
      <c r="AA68" s="1130"/>
      <c r="AB68" s="1130"/>
      <c r="AC68" s="1130"/>
      <c r="AD68" s="1130"/>
      <c r="AE68" s="1130"/>
      <c r="AF68" s="1130"/>
      <c r="AG68" s="1130"/>
      <c r="AH68" s="1130"/>
      <c r="AI68" s="1130"/>
      <c r="AJ68" s="1131"/>
      <c r="AL68" s="1133"/>
      <c r="AM68" s="1127" t="str">
        <f>IF(AN67=FALSE,"",IF(COUNTIF(AN68:AP70,TRUE)&gt;1,"複数選択",IF(COUNTIF(AN68:AP70,TRUE)=0,"未入力","")))</f>
        <v/>
      </c>
      <c r="AN68" s="1158" t="b">
        <v>1</v>
      </c>
      <c r="AO68" s="1158" t="b">
        <v>0</v>
      </c>
    </row>
    <row r="69" spans="1:44" ht="17.45" customHeight="1">
      <c r="A69" s="1132"/>
      <c r="B69" s="1826"/>
      <c r="C69" s="1827"/>
      <c r="D69" s="1827"/>
      <c r="E69" s="1827"/>
      <c r="F69" s="1827"/>
      <c r="G69" s="1827"/>
      <c r="H69" s="1827"/>
      <c r="I69" s="1828"/>
      <c r="J69" s="1148"/>
      <c r="K69" s="1149" t="s">
        <v>3326</v>
      </c>
      <c r="L69" s="1149"/>
      <c r="M69" s="1148"/>
      <c r="N69" s="1149"/>
      <c r="O69" s="1149"/>
      <c r="P69" s="1149"/>
      <c r="Q69" s="1149"/>
      <c r="R69" s="1149"/>
      <c r="S69" s="1149"/>
      <c r="T69" s="1149"/>
      <c r="U69" s="1149"/>
      <c r="V69" s="1149" t="s">
        <v>3325</v>
      </c>
      <c r="W69" s="1149"/>
      <c r="X69" s="1149"/>
      <c r="Y69" s="1149"/>
      <c r="Z69" s="1149"/>
      <c r="AA69" s="1149"/>
      <c r="AB69" s="1149"/>
      <c r="AC69" s="1149"/>
      <c r="AD69" s="1149"/>
      <c r="AE69" s="1149"/>
      <c r="AF69" s="1149" t="s">
        <v>3324</v>
      </c>
      <c r="AG69" s="1149"/>
      <c r="AH69" s="1149"/>
      <c r="AI69" s="1149"/>
      <c r="AJ69" s="1150"/>
      <c r="AL69" s="1133"/>
      <c r="AN69" s="1158" t="b">
        <v>0</v>
      </c>
    </row>
    <row r="70" spans="1:44" ht="2.25" customHeight="1">
      <c r="A70" s="1132"/>
      <c r="AL70" s="1133"/>
    </row>
    <row r="71" spans="1:44" ht="1.5" customHeight="1">
      <c r="A71" s="1132"/>
      <c r="AL71" s="1133"/>
    </row>
    <row r="72" spans="1:44" ht="18" customHeight="1">
      <c r="A72" s="1132" t="s">
        <v>3323</v>
      </c>
      <c r="I72" s="1775"/>
      <c r="J72" s="1775"/>
      <c r="K72" s="1775"/>
      <c r="L72" s="1775"/>
      <c r="M72" s="1775"/>
      <c r="N72" s="1775"/>
      <c r="R72" s="1775"/>
      <c r="S72" s="1775"/>
      <c r="T72" s="1775"/>
      <c r="U72" s="1775"/>
      <c r="V72" s="1775"/>
      <c r="W72" s="1775"/>
      <c r="AL72" s="1133"/>
    </row>
    <row r="73" spans="1:44" ht="39" customHeight="1">
      <c r="A73" s="1132"/>
      <c r="B73" s="1763" t="s">
        <v>3322</v>
      </c>
      <c r="C73" s="1764"/>
      <c r="D73" s="1764"/>
      <c r="E73" s="1764"/>
      <c r="F73" s="1764"/>
      <c r="G73" s="1764"/>
      <c r="H73" s="1764"/>
      <c r="I73" s="1765"/>
      <c r="J73" s="1758" t="str">
        <f>IF(項目一覧!$C$69=0,"",IF(項目一覧!$C$71=0,項目一覧!$C$69&amp;項目一覧!$C$70,項目一覧!$C$69&amp;項目一覧!$C$70&amp;項目一覧!$C$71))</f>
        <v/>
      </c>
      <c r="K73" s="1759"/>
      <c r="L73" s="1759"/>
      <c r="M73" s="1759"/>
      <c r="N73" s="1759"/>
      <c r="O73" s="1759"/>
      <c r="P73" s="1759"/>
      <c r="Q73" s="1759"/>
      <c r="R73" s="1759"/>
      <c r="S73" s="1759"/>
      <c r="T73" s="1759"/>
      <c r="U73" s="1759"/>
      <c r="V73" s="1759"/>
      <c r="W73" s="1759"/>
      <c r="X73" s="1759"/>
      <c r="Y73" s="1759"/>
      <c r="Z73" s="1759"/>
      <c r="AA73" s="1759"/>
      <c r="AB73" s="1759"/>
      <c r="AC73" s="1759"/>
      <c r="AD73" s="1759"/>
      <c r="AE73" s="1759"/>
      <c r="AF73" s="1759"/>
      <c r="AG73" s="1759"/>
      <c r="AH73" s="1759"/>
      <c r="AI73" s="1759"/>
      <c r="AJ73" s="1760"/>
      <c r="AL73" s="1133"/>
      <c r="AM73" s="1127" t="str">
        <f>IF(OR(H73="",O73="",U73=""),"未入力（地番まで）","")</f>
        <v>未入力（地番まで）</v>
      </c>
    </row>
    <row r="74" spans="1:44" ht="17.45" customHeight="1">
      <c r="A74" s="1132"/>
      <c r="B74" s="1792" t="s">
        <v>3321</v>
      </c>
      <c r="C74" s="1793"/>
      <c r="D74" s="1793"/>
      <c r="E74" s="1793"/>
      <c r="F74" s="1793"/>
      <c r="G74" s="1793"/>
      <c r="H74" s="1793"/>
      <c r="I74" s="1793"/>
      <c r="J74" s="1157"/>
      <c r="K74" s="1129" t="s">
        <v>3320</v>
      </c>
      <c r="L74" s="1129"/>
      <c r="M74" s="1129"/>
      <c r="N74" s="1129"/>
      <c r="O74" s="1129"/>
      <c r="P74" s="1129"/>
      <c r="Q74" s="1130"/>
      <c r="R74" s="1130"/>
      <c r="T74" s="1129"/>
      <c r="U74" s="1129"/>
      <c r="V74" s="1129"/>
      <c r="W74" s="1129"/>
      <c r="X74" s="1129"/>
      <c r="Y74" s="1129"/>
      <c r="Z74" s="1129"/>
      <c r="AA74" s="1129" t="s">
        <v>3319</v>
      </c>
      <c r="AB74" s="1130"/>
      <c r="AC74" s="1130"/>
      <c r="AD74" s="1130"/>
      <c r="AE74" s="1130"/>
      <c r="AF74" s="1130"/>
      <c r="AG74" s="1130"/>
      <c r="AH74" s="1130"/>
      <c r="AI74" s="1130"/>
      <c r="AJ74" s="1131"/>
      <c r="AL74" s="1133"/>
      <c r="AM74" s="1127" t="str">
        <f>IF(COUNTIF(AN74:AP77,TRUE)&gt;1,"複数選択",IF(COUNTIF(AN74:AP77,TRUE)=0,"未入力",""))</f>
        <v>未入力</v>
      </c>
      <c r="AN74" s="1158" t="b">
        <v>0</v>
      </c>
      <c r="AO74" s="1158" t="b">
        <v>0</v>
      </c>
    </row>
    <row r="75" spans="1:44" ht="17.45" customHeight="1">
      <c r="A75" s="1132"/>
      <c r="B75" s="1790"/>
      <c r="C75" s="1791"/>
      <c r="D75" s="1791"/>
      <c r="E75" s="1791"/>
      <c r="F75" s="1791"/>
      <c r="G75" s="1791"/>
      <c r="H75" s="1791"/>
      <c r="I75" s="1791"/>
      <c r="J75" s="1132"/>
      <c r="K75" s="1127" t="s">
        <v>3318</v>
      </c>
      <c r="AA75" s="1128" t="s">
        <v>3317</v>
      </c>
      <c r="AB75" s="1128"/>
      <c r="AC75" s="1128"/>
      <c r="AD75" s="1128"/>
      <c r="AE75" s="1128"/>
      <c r="AF75" s="1128"/>
      <c r="AJ75" s="1133"/>
      <c r="AL75" s="1133"/>
      <c r="AN75" s="1158" t="b">
        <v>0</v>
      </c>
      <c r="AO75" s="1158" t="b">
        <v>0</v>
      </c>
    </row>
    <row r="76" spans="1:44" ht="17.45" customHeight="1">
      <c r="A76" s="1132"/>
      <c r="B76" s="1794"/>
      <c r="C76" s="1795"/>
      <c r="D76" s="1795"/>
      <c r="E76" s="1795"/>
      <c r="F76" s="1795"/>
      <c r="G76" s="1795"/>
      <c r="H76" s="1795"/>
      <c r="I76" s="1795"/>
      <c r="J76" s="1148"/>
      <c r="K76" s="1138" t="s">
        <v>3316</v>
      </c>
      <c r="L76" s="1138"/>
      <c r="M76" s="1138"/>
      <c r="N76" s="1138"/>
      <c r="O76" s="1138"/>
      <c r="P76" s="1138"/>
      <c r="Q76" s="1138"/>
      <c r="R76" s="1138"/>
      <c r="S76" s="1138"/>
      <c r="T76" s="1138"/>
      <c r="U76" s="1138"/>
      <c r="V76" s="1138"/>
      <c r="W76" s="1138"/>
      <c r="X76" s="1138"/>
      <c r="Y76" s="1138"/>
      <c r="Z76" s="1138"/>
      <c r="AA76" s="1138"/>
      <c r="AB76" s="1138"/>
      <c r="AC76" s="1138"/>
      <c r="AD76" s="1149"/>
      <c r="AE76" s="1149"/>
      <c r="AF76" s="1149"/>
      <c r="AG76" s="1149"/>
      <c r="AH76" s="1149"/>
      <c r="AI76" s="1149"/>
      <c r="AJ76" s="1150"/>
      <c r="AL76" s="1133"/>
      <c r="AN76" s="1158" t="b">
        <v>0</v>
      </c>
      <c r="AO76" s="1158"/>
    </row>
    <row r="77" spans="1:44" ht="3.95" customHeight="1">
      <c r="A77" s="1132"/>
      <c r="AL77" s="1133"/>
    </row>
    <row r="78" spans="1:44" ht="3.95" customHeight="1">
      <c r="A78" s="1132"/>
      <c r="AL78" s="1133"/>
    </row>
    <row r="79" spans="1:44" ht="17.45" customHeight="1">
      <c r="A79" s="1132" t="s">
        <v>3315</v>
      </c>
      <c r="I79" s="1133"/>
      <c r="J79" s="1162"/>
      <c r="K79" s="1137" t="s">
        <v>3314</v>
      </c>
      <c r="L79" s="1137"/>
      <c r="M79" s="1137"/>
      <c r="N79" s="1137"/>
      <c r="O79" s="1145"/>
      <c r="P79" s="1137" t="s">
        <v>3313</v>
      </c>
      <c r="Q79" s="1137"/>
      <c r="R79" s="1137"/>
      <c r="S79" s="1137"/>
      <c r="T79" s="1145"/>
      <c r="U79" s="1137" t="s">
        <v>3312</v>
      </c>
      <c r="V79" s="1137"/>
      <c r="W79" s="1137"/>
      <c r="X79" s="1137"/>
      <c r="Y79" s="1145"/>
      <c r="Z79" s="1137" t="s">
        <v>3311</v>
      </c>
      <c r="AA79" s="1137"/>
      <c r="AB79" s="1137"/>
      <c r="AC79" s="1137"/>
      <c r="AD79" s="1146"/>
      <c r="AL79" s="1133"/>
      <c r="AM79" s="1127" t="str">
        <f>IF(COUNTIF(AN79:AQ79,TRUE)&gt;1,"複数選択",IF(COUNTIF(AN79:AQ79,TRUE)=0,"未入力",""))</f>
        <v>未入力</v>
      </c>
      <c r="AN79" s="1158" t="b">
        <v>0</v>
      </c>
      <c r="AO79" s="1158" t="b">
        <v>0</v>
      </c>
      <c r="AP79" s="1158" t="b">
        <v>0</v>
      </c>
      <c r="AQ79" s="1158" t="b">
        <v>0</v>
      </c>
      <c r="AR79" s="1158"/>
    </row>
    <row r="80" spans="1:44" ht="3.95" customHeight="1">
      <c r="A80" s="1132"/>
      <c r="AL80" s="1133"/>
    </row>
    <row r="81" spans="1:42" ht="3.6" customHeight="1">
      <c r="A81" s="1132"/>
      <c r="AL81" s="1133"/>
    </row>
    <row r="82" spans="1:42" ht="23.1" customHeight="1">
      <c r="A82" s="1790" t="s">
        <v>3310</v>
      </c>
      <c r="B82" s="1791"/>
      <c r="C82" s="1791"/>
      <c r="D82" s="1791"/>
      <c r="E82" s="1791"/>
      <c r="F82" s="1791"/>
      <c r="G82" s="1791"/>
      <c r="H82" s="1791"/>
      <c r="I82" s="1796"/>
      <c r="J82" s="1763"/>
      <c r="K82" s="1764"/>
      <c r="L82" s="1764"/>
      <c r="M82" s="1764"/>
      <c r="N82" s="1764"/>
      <c r="O82" s="1764"/>
      <c r="P82" s="1764"/>
      <c r="Q82" s="1764"/>
      <c r="R82" s="1765"/>
      <c r="S82" s="1127" t="s">
        <v>3309</v>
      </c>
      <c r="AL82" s="1133"/>
    </row>
    <row r="83" spans="1:42" ht="5.0999999999999996" customHeight="1">
      <c r="A83" s="1132"/>
      <c r="AL83" s="1133"/>
    </row>
    <row r="84" spans="1:42" ht="18" customHeight="1">
      <c r="A84" s="1790" t="s">
        <v>3308</v>
      </c>
      <c r="B84" s="1791"/>
      <c r="C84" s="1791"/>
      <c r="D84" s="1791"/>
      <c r="E84" s="1791"/>
      <c r="F84" s="1791"/>
      <c r="G84" s="1791"/>
      <c r="H84" s="1791"/>
      <c r="I84" s="1791"/>
      <c r="J84" s="1791"/>
      <c r="K84" s="1791"/>
      <c r="AL84" s="1133"/>
    </row>
    <row r="85" spans="1:42" ht="23.1" customHeight="1">
      <c r="A85" s="1132"/>
      <c r="B85" s="1761" t="s">
        <v>3290</v>
      </c>
      <c r="C85" s="1762"/>
      <c r="D85" s="1762"/>
      <c r="E85" s="1762"/>
      <c r="F85" s="1762"/>
      <c r="G85" s="1762"/>
      <c r="H85" s="1762"/>
      <c r="I85" s="1762"/>
      <c r="J85" s="1761"/>
      <c r="K85" s="1762"/>
      <c r="L85" s="1762"/>
      <c r="M85" s="1762"/>
      <c r="N85" s="1762"/>
      <c r="O85" s="1762"/>
      <c r="P85" s="1762"/>
      <c r="Q85" s="1762"/>
      <c r="R85" s="1773"/>
      <c r="S85" s="1774"/>
      <c r="T85" s="1762"/>
      <c r="U85" s="1762"/>
      <c r="V85" s="1762"/>
      <c r="W85" s="1762"/>
      <c r="X85" s="1762"/>
      <c r="Y85" s="1762"/>
      <c r="Z85" s="1762"/>
      <c r="AA85" s="1773"/>
      <c r="AB85" s="1774"/>
      <c r="AC85" s="1762"/>
      <c r="AD85" s="1762"/>
      <c r="AE85" s="1762"/>
      <c r="AF85" s="1762"/>
      <c r="AG85" s="1762"/>
      <c r="AH85" s="1762"/>
      <c r="AI85" s="1762"/>
      <c r="AJ85" s="1788"/>
      <c r="AK85" s="1166"/>
      <c r="AL85" s="1167"/>
      <c r="AM85" s="1127" t="str">
        <f>IF(COUNTA(K85,T85,AC85)=0,"未入力","")</f>
        <v>未入力</v>
      </c>
    </row>
    <row r="86" spans="1:42" ht="39" customHeight="1">
      <c r="A86" s="1132"/>
      <c r="B86" s="1763" t="s">
        <v>3307</v>
      </c>
      <c r="C86" s="1764"/>
      <c r="D86" s="1764"/>
      <c r="E86" s="1764"/>
      <c r="F86" s="1764"/>
      <c r="G86" s="1764"/>
      <c r="H86" s="1764"/>
      <c r="I86" s="1764"/>
      <c r="J86" s="1761"/>
      <c r="K86" s="1762"/>
      <c r="L86" s="1762"/>
      <c r="M86" s="1762"/>
      <c r="N86" s="1762"/>
      <c r="O86" s="1762"/>
      <c r="P86" s="1762"/>
      <c r="Q86" s="1762"/>
      <c r="R86" s="1773"/>
      <c r="S86" s="1774"/>
      <c r="T86" s="1762"/>
      <c r="U86" s="1762"/>
      <c r="V86" s="1762"/>
      <c r="W86" s="1762"/>
      <c r="X86" s="1762"/>
      <c r="Y86" s="1762"/>
      <c r="Z86" s="1762"/>
      <c r="AA86" s="1773"/>
      <c r="AB86" s="1774"/>
      <c r="AC86" s="1762"/>
      <c r="AD86" s="1762"/>
      <c r="AE86" s="1762"/>
      <c r="AF86" s="1762"/>
      <c r="AG86" s="1762"/>
      <c r="AH86" s="1762"/>
      <c r="AI86" s="1762"/>
      <c r="AJ86" s="1788"/>
      <c r="AK86" s="1166"/>
      <c r="AL86" s="1167"/>
    </row>
    <row r="87" spans="1:42" ht="23.1" customHeight="1">
      <c r="A87" s="1132"/>
      <c r="B87" s="1798" t="s">
        <v>3773</v>
      </c>
      <c r="C87" s="1793"/>
      <c r="D87" s="1793"/>
      <c r="E87" s="1793"/>
      <c r="F87" s="1793"/>
      <c r="G87" s="1793"/>
      <c r="H87" s="1793"/>
      <c r="I87" s="1793"/>
      <c r="J87" s="1761"/>
      <c r="K87" s="1762"/>
      <c r="L87" s="1762"/>
      <c r="M87" s="1762"/>
      <c r="N87" s="1762"/>
      <c r="O87" s="1762"/>
      <c r="P87" s="1762"/>
      <c r="Q87" s="1762"/>
      <c r="R87" s="1773"/>
      <c r="S87" s="1774"/>
      <c r="T87" s="1762"/>
      <c r="U87" s="1762"/>
      <c r="V87" s="1762"/>
      <c r="W87" s="1762"/>
      <c r="X87" s="1762"/>
      <c r="Y87" s="1762"/>
      <c r="Z87" s="1762"/>
      <c r="AA87" s="1773"/>
      <c r="AB87" s="1774"/>
      <c r="AC87" s="1762"/>
      <c r="AD87" s="1762"/>
      <c r="AE87" s="1762"/>
      <c r="AF87" s="1762"/>
      <c r="AG87" s="1762"/>
      <c r="AH87" s="1762"/>
      <c r="AI87" s="1762"/>
      <c r="AJ87" s="1788"/>
      <c r="AK87" s="1166"/>
      <c r="AL87" s="1167"/>
      <c r="AM87" s="1127" t="e">
        <f>#REF!&amp;#REF!&amp;#REF!</f>
        <v>#REF!</v>
      </c>
      <c r="AN87" s="1158" t="b">
        <v>0</v>
      </c>
      <c r="AO87" s="1158" t="b">
        <v>0</v>
      </c>
      <c r="AP87" s="1158" t="b">
        <v>0</v>
      </c>
    </row>
    <row r="88" spans="1:42" ht="17.100000000000001" customHeight="1">
      <c r="A88" s="1132"/>
      <c r="B88" s="1794"/>
      <c r="C88" s="1795"/>
      <c r="D88" s="1795"/>
      <c r="E88" s="1795"/>
      <c r="F88" s="1795"/>
      <c r="G88" s="1795"/>
      <c r="H88" s="1795"/>
      <c r="I88" s="1795"/>
      <c r="J88" s="1809" t="s">
        <v>3306</v>
      </c>
      <c r="K88" s="1810"/>
      <c r="L88" s="1810"/>
      <c r="M88" s="1810"/>
      <c r="N88" s="1810"/>
      <c r="O88" s="1810"/>
      <c r="P88" s="1810"/>
      <c r="Q88" s="1810"/>
      <c r="R88" s="1811"/>
      <c r="S88" s="1812" t="s">
        <v>3306</v>
      </c>
      <c r="T88" s="1810"/>
      <c r="U88" s="1810"/>
      <c r="V88" s="1810"/>
      <c r="W88" s="1810"/>
      <c r="X88" s="1810"/>
      <c r="Y88" s="1810"/>
      <c r="Z88" s="1810"/>
      <c r="AA88" s="1811"/>
      <c r="AB88" s="1812" t="s">
        <v>3306</v>
      </c>
      <c r="AC88" s="1810"/>
      <c r="AD88" s="1810"/>
      <c r="AE88" s="1810"/>
      <c r="AF88" s="1810"/>
      <c r="AG88" s="1810"/>
      <c r="AH88" s="1810"/>
      <c r="AI88" s="1810"/>
      <c r="AJ88" s="1813"/>
      <c r="AK88" s="1168"/>
      <c r="AL88" s="1167"/>
      <c r="AM88" s="1163"/>
      <c r="AN88" s="1158"/>
      <c r="AO88" s="1158"/>
      <c r="AP88" s="1158"/>
    </row>
    <row r="89" spans="1:42" ht="20.100000000000001" customHeight="1">
      <c r="A89" s="1132"/>
      <c r="B89" s="1805" t="s">
        <v>3774</v>
      </c>
      <c r="C89" s="1806"/>
      <c r="D89" s="1806"/>
      <c r="E89" s="1806"/>
      <c r="F89" s="1806"/>
      <c r="G89" s="1806"/>
      <c r="H89" s="1806"/>
      <c r="I89" s="1806"/>
      <c r="J89" s="1799"/>
      <c r="K89" s="1800"/>
      <c r="L89" s="1800"/>
      <c r="M89" s="1800"/>
      <c r="N89" s="1800"/>
      <c r="O89" s="1800"/>
      <c r="P89" s="1800"/>
      <c r="Q89" s="1800"/>
      <c r="R89" s="1801"/>
      <c r="S89" s="1856"/>
      <c r="T89" s="1800"/>
      <c r="U89" s="1800"/>
      <c r="V89" s="1800"/>
      <c r="W89" s="1800"/>
      <c r="X89" s="1800"/>
      <c r="Y89" s="1800"/>
      <c r="Z89" s="1800"/>
      <c r="AA89" s="1801"/>
      <c r="AB89" s="1856"/>
      <c r="AC89" s="1800"/>
      <c r="AD89" s="1800"/>
      <c r="AE89" s="1800"/>
      <c r="AF89" s="1800"/>
      <c r="AG89" s="1800"/>
      <c r="AH89" s="1800"/>
      <c r="AI89" s="1800"/>
      <c r="AJ89" s="1858"/>
      <c r="AK89" s="1128"/>
      <c r="AL89" s="1163"/>
      <c r="AM89" s="1133"/>
      <c r="AN89" s="1158" t="b">
        <v>0</v>
      </c>
      <c r="AO89" s="1158" t="b">
        <v>0</v>
      </c>
      <c r="AP89" s="1158" t="b">
        <v>0</v>
      </c>
    </row>
    <row r="90" spans="1:42" ht="15.95" customHeight="1">
      <c r="A90" s="1132"/>
      <c r="B90" s="1807"/>
      <c r="C90" s="1808"/>
      <c r="D90" s="1808"/>
      <c r="E90" s="1808"/>
      <c r="F90" s="1808"/>
      <c r="G90" s="1808"/>
      <c r="H90" s="1808"/>
      <c r="I90" s="1808"/>
      <c r="J90" s="1802"/>
      <c r="K90" s="1803"/>
      <c r="L90" s="1803"/>
      <c r="M90" s="1803"/>
      <c r="N90" s="1803"/>
      <c r="O90" s="1803"/>
      <c r="P90" s="1803"/>
      <c r="Q90" s="1803"/>
      <c r="R90" s="1804"/>
      <c r="S90" s="1857"/>
      <c r="T90" s="1803"/>
      <c r="U90" s="1803"/>
      <c r="V90" s="1803"/>
      <c r="W90" s="1803"/>
      <c r="X90" s="1803"/>
      <c r="Y90" s="1803"/>
      <c r="Z90" s="1803"/>
      <c r="AA90" s="1804"/>
      <c r="AB90" s="1857"/>
      <c r="AC90" s="1803"/>
      <c r="AD90" s="1803"/>
      <c r="AE90" s="1803"/>
      <c r="AF90" s="1803"/>
      <c r="AG90" s="1803"/>
      <c r="AH90" s="1803"/>
      <c r="AI90" s="1803"/>
      <c r="AJ90" s="1859"/>
      <c r="AK90" s="1169"/>
      <c r="AL90" s="1170"/>
      <c r="AM90" s="1133"/>
      <c r="AN90" s="1158" t="b">
        <v>0</v>
      </c>
      <c r="AO90" s="1158" t="b">
        <v>0</v>
      </c>
      <c r="AP90" s="1158" t="b">
        <v>0</v>
      </c>
    </row>
    <row r="91" spans="1:42" ht="23.1" customHeight="1">
      <c r="A91" s="1132"/>
      <c r="B91" s="1797" t="s">
        <v>3305</v>
      </c>
      <c r="C91" s="1789"/>
      <c r="D91" s="1789"/>
      <c r="E91" s="1789"/>
      <c r="F91" s="1789"/>
      <c r="G91" s="1789"/>
      <c r="H91" s="1789"/>
      <c r="I91" s="1789"/>
      <c r="J91" s="1162"/>
      <c r="K91" s="1814"/>
      <c r="L91" s="1814"/>
      <c r="M91" s="1814"/>
      <c r="N91" s="1814"/>
      <c r="O91" s="1814"/>
      <c r="P91" s="1780" t="s">
        <v>3304</v>
      </c>
      <c r="Q91" s="1780"/>
      <c r="R91" s="1171"/>
      <c r="S91" s="1172"/>
      <c r="T91" s="1814"/>
      <c r="U91" s="1814"/>
      <c r="V91" s="1814"/>
      <c r="W91" s="1814"/>
      <c r="X91" s="1814"/>
      <c r="Y91" s="1780" t="s">
        <v>3304</v>
      </c>
      <c r="Z91" s="1780"/>
      <c r="AA91" s="1171"/>
      <c r="AB91" s="1172"/>
      <c r="AC91" s="1814"/>
      <c r="AD91" s="1814"/>
      <c r="AE91" s="1814"/>
      <c r="AF91" s="1814"/>
      <c r="AG91" s="1814"/>
      <c r="AH91" s="1780" t="s">
        <v>3304</v>
      </c>
      <c r="AI91" s="1780"/>
      <c r="AJ91" s="1146"/>
      <c r="AL91" s="1133"/>
      <c r="AM91" s="1127" t="e">
        <f>#REF!</f>
        <v>#REF!</v>
      </c>
    </row>
    <row r="92" spans="1:42" ht="12" customHeight="1">
      <c r="A92" s="1132"/>
      <c r="B92" s="1798" t="s">
        <v>3303</v>
      </c>
      <c r="C92" s="1821"/>
      <c r="D92" s="1821"/>
      <c r="E92" s="1821"/>
      <c r="F92" s="1821"/>
      <c r="G92" s="1821"/>
      <c r="H92" s="1821"/>
      <c r="I92" s="1821"/>
      <c r="J92" s="1157"/>
      <c r="K92" s="1130"/>
      <c r="L92" s="1130"/>
      <c r="M92" s="1130"/>
      <c r="N92" s="1130"/>
      <c r="O92" s="1130"/>
      <c r="P92" s="1130"/>
      <c r="Q92" s="1130"/>
      <c r="R92" s="1173"/>
      <c r="S92" s="1174"/>
      <c r="T92" s="1830"/>
      <c r="U92" s="1830"/>
      <c r="V92" s="1830"/>
      <c r="W92" s="1830"/>
      <c r="X92" s="1830"/>
      <c r="Y92" s="1130"/>
      <c r="Z92" s="1130"/>
      <c r="AA92" s="1173"/>
      <c r="AB92" s="1174"/>
      <c r="AC92" s="1130"/>
      <c r="AD92" s="1130"/>
      <c r="AE92" s="1130"/>
      <c r="AF92" s="1130"/>
      <c r="AG92" s="1130"/>
      <c r="AH92" s="1130"/>
      <c r="AI92" s="1130"/>
      <c r="AJ92" s="1131"/>
      <c r="AL92" s="1133"/>
    </row>
    <row r="93" spans="1:42" ht="18.95" customHeight="1">
      <c r="A93" s="1132"/>
      <c r="B93" s="1826"/>
      <c r="C93" s="1827"/>
      <c r="D93" s="1827"/>
      <c r="E93" s="1827"/>
      <c r="F93" s="1827"/>
      <c r="G93" s="1827"/>
      <c r="H93" s="1827"/>
      <c r="I93" s="1827"/>
      <c r="J93" s="1148"/>
      <c r="K93" s="1829"/>
      <c r="L93" s="1829"/>
      <c r="M93" s="1829"/>
      <c r="N93" s="1829"/>
      <c r="O93" s="1829"/>
      <c r="P93" s="1803" t="s">
        <v>147</v>
      </c>
      <c r="Q93" s="1803"/>
      <c r="R93" s="1177"/>
      <c r="S93" s="1178"/>
      <c r="T93" s="1775"/>
      <c r="U93" s="1775"/>
      <c r="V93" s="1775"/>
      <c r="W93" s="1775"/>
      <c r="X93" s="1775"/>
      <c r="Y93" s="1803" t="s">
        <v>69</v>
      </c>
      <c r="Z93" s="1803"/>
      <c r="AA93" s="1177"/>
      <c r="AB93" s="1178"/>
      <c r="AC93" s="1829"/>
      <c r="AD93" s="1829"/>
      <c r="AE93" s="1829"/>
      <c r="AF93" s="1829"/>
      <c r="AG93" s="1829"/>
      <c r="AH93" s="1803" t="s">
        <v>69</v>
      </c>
      <c r="AI93" s="1803"/>
      <c r="AJ93" s="1150"/>
      <c r="AL93" s="1133"/>
      <c r="AM93" s="1127" t="e">
        <f>#REF!</f>
        <v>#REF!</v>
      </c>
    </row>
    <row r="94" spans="1:42" ht="8.4499999999999993" hidden="1" customHeight="1">
      <c r="A94" s="1132"/>
      <c r="B94" s="1179"/>
      <c r="C94" s="1179"/>
      <c r="D94" s="1179"/>
      <c r="E94" s="1179"/>
      <c r="F94" s="1179"/>
      <c r="G94" s="1179"/>
      <c r="H94" s="1179"/>
      <c r="I94" s="1164"/>
      <c r="J94" s="1132"/>
      <c r="K94" s="1180"/>
      <c r="L94" s="1180"/>
      <c r="M94" s="1180"/>
      <c r="N94" s="1180"/>
      <c r="O94" s="1152"/>
      <c r="P94" s="1152"/>
      <c r="R94" s="1181"/>
      <c r="S94" s="1182"/>
      <c r="T94" s="1180"/>
      <c r="U94" s="1180"/>
      <c r="V94" s="1180"/>
      <c r="W94" s="1180"/>
      <c r="X94" s="1152"/>
      <c r="Y94" s="1152"/>
      <c r="AA94" s="1181"/>
      <c r="AB94" s="1182"/>
      <c r="AC94" s="1180"/>
      <c r="AD94" s="1180"/>
      <c r="AE94" s="1180"/>
      <c r="AF94" s="1180"/>
      <c r="AG94" s="1152"/>
      <c r="AH94" s="1152"/>
      <c r="AJ94" s="1133"/>
      <c r="AL94" s="1133"/>
    </row>
    <row r="95" spans="1:42" ht="23.1" customHeight="1">
      <c r="A95" s="1132"/>
      <c r="B95" s="1798" t="s">
        <v>3775</v>
      </c>
      <c r="C95" s="1821"/>
      <c r="D95" s="1821"/>
      <c r="E95" s="1821"/>
      <c r="F95" s="1821"/>
      <c r="G95" s="1821"/>
      <c r="H95" s="1821"/>
      <c r="I95" s="1822"/>
      <c r="J95" s="1183" t="s">
        <v>3054</v>
      </c>
      <c r="K95" s="1770" t="s">
        <v>3300</v>
      </c>
      <c r="L95" s="1771"/>
      <c r="M95" s="1772"/>
      <c r="N95" s="1831"/>
      <c r="O95" s="1831"/>
      <c r="P95" s="1831"/>
      <c r="Q95" s="1831"/>
      <c r="R95" s="1834"/>
      <c r="S95" s="1131" t="s">
        <v>3054</v>
      </c>
      <c r="T95" s="1770" t="s">
        <v>3300</v>
      </c>
      <c r="U95" s="1771"/>
      <c r="V95" s="1772"/>
      <c r="W95" s="1832"/>
      <c r="X95" s="1831"/>
      <c r="Y95" s="1831"/>
      <c r="Z95" s="1831"/>
      <c r="AA95" s="1834"/>
      <c r="AB95" s="1131" t="s">
        <v>3054</v>
      </c>
      <c r="AC95" s="1770" t="s">
        <v>3300</v>
      </c>
      <c r="AD95" s="1771"/>
      <c r="AE95" s="1772"/>
      <c r="AF95" s="1832"/>
      <c r="AG95" s="1831"/>
      <c r="AH95" s="1831"/>
      <c r="AI95" s="1831"/>
      <c r="AJ95" s="1833"/>
      <c r="AL95" s="1133"/>
    </row>
    <row r="96" spans="1:42" ht="23.1" customHeight="1">
      <c r="A96" s="1132"/>
      <c r="B96" s="1823"/>
      <c r="C96" s="1824"/>
      <c r="D96" s="1824"/>
      <c r="E96" s="1824"/>
      <c r="F96" s="1824"/>
      <c r="G96" s="1824"/>
      <c r="H96" s="1824"/>
      <c r="I96" s="1825"/>
      <c r="J96" s="1184"/>
      <c r="K96" s="1770" t="s">
        <v>3299</v>
      </c>
      <c r="L96" s="1771"/>
      <c r="M96" s="1772"/>
      <c r="N96" s="1831"/>
      <c r="O96" s="1831"/>
      <c r="P96" s="1831"/>
      <c r="Q96" s="1831"/>
      <c r="R96" s="1171" t="s">
        <v>147</v>
      </c>
      <c r="S96" s="1150"/>
      <c r="T96" s="1770" t="s">
        <v>3299</v>
      </c>
      <c r="U96" s="1771"/>
      <c r="V96" s="1771"/>
      <c r="W96" s="1779"/>
      <c r="X96" s="1780"/>
      <c r="Y96" s="1780"/>
      <c r="Z96" s="1780"/>
      <c r="AA96" s="1171" t="s">
        <v>147</v>
      </c>
      <c r="AB96" s="1150"/>
      <c r="AC96" s="1770" t="s">
        <v>3299</v>
      </c>
      <c r="AD96" s="1771"/>
      <c r="AE96" s="1771"/>
      <c r="AF96" s="1779"/>
      <c r="AG96" s="1780"/>
      <c r="AH96" s="1780"/>
      <c r="AI96" s="1780"/>
      <c r="AJ96" s="1146" t="s">
        <v>147</v>
      </c>
      <c r="AL96" s="1133"/>
    </row>
    <row r="97" spans="1:42" ht="23.1" customHeight="1">
      <c r="A97" s="1132"/>
      <c r="B97" s="1823"/>
      <c r="C97" s="1824"/>
      <c r="D97" s="1824"/>
      <c r="E97" s="1824"/>
      <c r="F97" s="1824"/>
      <c r="G97" s="1824"/>
      <c r="H97" s="1824"/>
      <c r="I97" s="1825"/>
      <c r="J97" s="1183" t="s">
        <v>3302</v>
      </c>
      <c r="K97" s="1770" t="s">
        <v>3300</v>
      </c>
      <c r="L97" s="1771"/>
      <c r="M97" s="1772"/>
      <c r="N97" s="1831"/>
      <c r="O97" s="1831"/>
      <c r="P97" s="1831"/>
      <c r="Q97" s="1831"/>
      <c r="R97" s="1834"/>
      <c r="S97" s="1131" t="s">
        <v>3302</v>
      </c>
      <c r="T97" s="1770" t="s">
        <v>3300</v>
      </c>
      <c r="U97" s="1771"/>
      <c r="V97" s="1772"/>
      <c r="W97" s="1832"/>
      <c r="X97" s="1831"/>
      <c r="Y97" s="1831"/>
      <c r="Z97" s="1831"/>
      <c r="AA97" s="1834"/>
      <c r="AB97" s="1131" t="s">
        <v>3302</v>
      </c>
      <c r="AC97" s="1770" t="s">
        <v>3300</v>
      </c>
      <c r="AD97" s="1771"/>
      <c r="AE97" s="1772"/>
      <c r="AF97" s="1832"/>
      <c r="AG97" s="1831"/>
      <c r="AH97" s="1831"/>
      <c r="AI97" s="1831"/>
      <c r="AJ97" s="1833"/>
      <c r="AL97" s="1133"/>
    </row>
    <row r="98" spans="1:42" ht="23.1" customHeight="1">
      <c r="A98" s="1132"/>
      <c r="B98" s="1823"/>
      <c r="C98" s="1824"/>
      <c r="D98" s="1824"/>
      <c r="E98" s="1824"/>
      <c r="F98" s="1824"/>
      <c r="G98" s="1824"/>
      <c r="H98" s="1824"/>
      <c r="I98" s="1825"/>
      <c r="J98" s="1184"/>
      <c r="K98" s="1770" t="s">
        <v>3299</v>
      </c>
      <c r="L98" s="1771"/>
      <c r="M98" s="1772"/>
      <c r="N98" s="1831"/>
      <c r="O98" s="1831"/>
      <c r="P98" s="1831"/>
      <c r="Q98" s="1831"/>
      <c r="R98" s="1171" t="s">
        <v>147</v>
      </c>
      <c r="S98" s="1150"/>
      <c r="T98" s="1770" t="s">
        <v>3299</v>
      </c>
      <c r="U98" s="1771"/>
      <c r="V98" s="1771"/>
      <c r="W98" s="1779"/>
      <c r="X98" s="1780"/>
      <c r="Y98" s="1780"/>
      <c r="Z98" s="1780"/>
      <c r="AA98" s="1171" t="s">
        <v>147</v>
      </c>
      <c r="AB98" s="1150"/>
      <c r="AC98" s="1770" t="s">
        <v>3299</v>
      </c>
      <c r="AD98" s="1771"/>
      <c r="AE98" s="1771"/>
      <c r="AF98" s="1779"/>
      <c r="AG98" s="1780"/>
      <c r="AH98" s="1780"/>
      <c r="AI98" s="1780"/>
      <c r="AJ98" s="1146" t="s">
        <v>147</v>
      </c>
      <c r="AL98" s="1133"/>
    </row>
    <row r="99" spans="1:42" ht="23.1" customHeight="1">
      <c r="A99" s="1132"/>
      <c r="B99" s="1823"/>
      <c r="C99" s="1824"/>
      <c r="D99" s="1824"/>
      <c r="E99" s="1824"/>
      <c r="F99" s="1824"/>
      <c r="G99" s="1824"/>
      <c r="H99" s="1824"/>
      <c r="I99" s="1825"/>
      <c r="J99" s="1157" t="s">
        <v>3301</v>
      </c>
      <c r="K99" s="1770" t="s">
        <v>3300</v>
      </c>
      <c r="L99" s="1771"/>
      <c r="M99" s="1772"/>
      <c r="N99" s="1831"/>
      <c r="O99" s="1831"/>
      <c r="P99" s="1831"/>
      <c r="Q99" s="1831"/>
      <c r="R99" s="1834"/>
      <c r="S99" s="1130" t="s">
        <v>3301</v>
      </c>
      <c r="T99" s="1770" t="s">
        <v>3300</v>
      </c>
      <c r="U99" s="1771"/>
      <c r="V99" s="1772"/>
      <c r="W99" s="1832"/>
      <c r="X99" s="1831"/>
      <c r="Y99" s="1831"/>
      <c r="Z99" s="1831"/>
      <c r="AA99" s="1834"/>
      <c r="AB99" s="1130" t="s">
        <v>3301</v>
      </c>
      <c r="AC99" s="1770" t="s">
        <v>3300</v>
      </c>
      <c r="AD99" s="1771"/>
      <c r="AE99" s="1772"/>
      <c r="AF99" s="1832"/>
      <c r="AG99" s="1831"/>
      <c r="AH99" s="1831"/>
      <c r="AI99" s="1831"/>
      <c r="AJ99" s="1833"/>
      <c r="AL99" s="1133"/>
    </row>
    <row r="100" spans="1:42" ht="23.1" customHeight="1">
      <c r="A100" s="1132"/>
      <c r="B100" s="1826"/>
      <c r="C100" s="1827"/>
      <c r="D100" s="1827"/>
      <c r="E100" s="1827"/>
      <c r="F100" s="1827"/>
      <c r="G100" s="1827"/>
      <c r="H100" s="1827"/>
      <c r="I100" s="1828"/>
      <c r="J100" s="1148"/>
      <c r="K100" s="1770" t="s">
        <v>3299</v>
      </c>
      <c r="L100" s="1771"/>
      <c r="M100" s="1772"/>
      <c r="N100" s="1780"/>
      <c r="O100" s="1780"/>
      <c r="P100" s="1780"/>
      <c r="Q100" s="1780"/>
      <c r="R100" s="1171" t="s">
        <v>147</v>
      </c>
      <c r="S100" s="1149"/>
      <c r="T100" s="1770" t="s">
        <v>3299</v>
      </c>
      <c r="U100" s="1771"/>
      <c r="V100" s="1771"/>
      <c r="W100" s="1779"/>
      <c r="X100" s="1780"/>
      <c r="Y100" s="1780"/>
      <c r="Z100" s="1780"/>
      <c r="AA100" s="1171" t="s">
        <v>147</v>
      </c>
      <c r="AB100" s="1149"/>
      <c r="AC100" s="1770" t="s">
        <v>3299</v>
      </c>
      <c r="AD100" s="1771"/>
      <c r="AE100" s="1771"/>
      <c r="AF100" s="1779"/>
      <c r="AG100" s="1780"/>
      <c r="AH100" s="1780"/>
      <c r="AI100" s="1780"/>
      <c r="AJ100" s="1146" t="s">
        <v>147</v>
      </c>
      <c r="AL100" s="1133"/>
    </row>
    <row r="101" spans="1:42" ht="23.1" customHeight="1">
      <c r="A101" s="1132"/>
      <c r="B101" s="1816" t="s">
        <v>3298</v>
      </c>
      <c r="C101" s="1806"/>
      <c r="D101" s="1806"/>
      <c r="E101" s="1806"/>
      <c r="F101" s="1806"/>
      <c r="G101" s="1806"/>
      <c r="H101" s="1806"/>
      <c r="I101" s="1806"/>
      <c r="J101" s="1162"/>
      <c r="K101" s="1814"/>
      <c r="L101" s="1814"/>
      <c r="M101" s="1814"/>
      <c r="N101" s="1814"/>
      <c r="O101" s="1814"/>
      <c r="P101" s="1780" t="s">
        <v>3297</v>
      </c>
      <c r="Q101" s="1780"/>
      <c r="R101" s="1171"/>
      <c r="S101" s="1172"/>
      <c r="T101" s="1814"/>
      <c r="U101" s="1814"/>
      <c r="V101" s="1814"/>
      <c r="W101" s="1814"/>
      <c r="X101" s="1814"/>
      <c r="Y101" s="1780" t="s">
        <v>3297</v>
      </c>
      <c r="Z101" s="1780"/>
      <c r="AA101" s="1171"/>
      <c r="AB101" s="1172"/>
      <c r="AC101" s="1814"/>
      <c r="AD101" s="1814"/>
      <c r="AE101" s="1814"/>
      <c r="AF101" s="1814"/>
      <c r="AG101" s="1814"/>
      <c r="AH101" s="1780" t="s">
        <v>3297</v>
      </c>
      <c r="AI101" s="1780"/>
      <c r="AJ101" s="1146"/>
      <c r="AL101" s="1133"/>
      <c r="AM101" s="1127" t="e">
        <f>#REF!</f>
        <v>#REF!</v>
      </c>
      <c r="AN101" s="1127" t="e">
        <f>L101/L93*10</f>
        <v>#DIV/0!</v>
      </c>
      <c r="AO101" s="1127" t="e">
        <f>U101/U92*10</f>
        <v>#DIV/0!</v>
      </c>
      <c r="AP101" s="1127" t="e">
        <f>AD101/AD93*10</f>
        <v>#DIV/0!</v>
      </c>
    </row>
    <row r="102" spans="1:42" ht="8.4499999999999993" hidden="1" customHeight="1">
      <c r="A102" s="1132"/>
      <c r="B102" s="1807"/>
      <c r="C102" s="1808"/>
      <c r="D102" s="1808"/>
      <c r="E102" s="1808"/>
      <c r="F102" s="1808"/>
      <c r="G102" s="1808"/>
      <c r="H102" s="1808"/>
      <c r="I102" s="1808"/>
      <c r="J102" s="1132"/>
      <c r="K102" s="1175"/>
      <c r="L102" s="1175"/>
      <c r="M102" s="1175"/>
      <c r="N102" s="1175"/>
      <c r="O102" s="1152"/>
      <c r="P102" s="1152"/>
      <c r="R102" s="1181"/>
      <c r="S102" s="1182"/>
      <c r="T102" s="1175"/>
      <c r="U102" s="1175"/>
      <c r="V102" s="1175"/>
      <c r="W102" s="1175"/>
      <c r="X102" s="1152"/>
      <c r="Y102" s="1152"/>
      <c r="AA102" s="1181"/>
      <c r="AB102" s="1182"/>
      <c r="AC102" s="1175"/>
      <c r="AD102" s="1175"/>
      <c r="AE102" s="1175"/>
      <c r="AF102" s="1175"/>
      <c r="AG102" s="1152"/>
      <c r="AH102" s="1152"/>
      <c r="AJ102" s="1133"/>
      <c r="AL102" s="1133"/>
    </row>
    <row r="103" spans="1:42" ht="17.45" customHeight="1">
      <c r="A103" s="1185"/>
      <c r="B103" s="1818"/>
      <c r="C103" s="1819"/>
      <c r="D103" s="1819"/>
      <c r="E103" s="1819"/>
      <c r="F103" s="1819"/>
      <c r="G103" s="1819"/>
      <c r="H103" s="1819"/>
      <c r="I103" s="1819"/>
      <c r="J103" s="1148"/>
      <c r="K103" s="1176"/>
      <c r="M103" s="1176"/>
      <c r="N103" s="1186" t="s">
        <v>3296</v>
      </c>
      <c r="O103" s="1153"/>
      <c r="P103" s="1153"/>
      <c r="Q103" s="1149"/>
      <c r="R103" s="1177"/>
      <c r="S103" s="1178"/>
      <c r="T103" s="1176"/>
      <c r="V103" s="1176"/>
      <c r="W103" s="1186" t="s">
        <v>3296</v>
      </c>
      <c r="X103" s="1153"/>
      <c r="Y103" s="1153"/>
      <c r="Z103" s="1149"/>
      <c r="AA103" s="1177"/>
      <c r="AB103" s="1178"/>
      <c r="AC103" s="1176"/>
      <c r="AE103" s="1176"/>
      <c r="AF103" s="1186" t="s">
        <v>3296</v>
      </c>
      <c r="AG103" s="1153"/>
      <c r="AH103" s="1153"/>
      <c r="AI103" s="1149"/>
      <c r="AJ103" s="1150"/>
      <c r="AL103" s="1133"/>
    </row>
    <row r="104" spans="1:42" ht="11.45" customHeight="1">
      <c r="A104" s="1185"/>
      <c r="B104" s="1798" t="s">
        <v>3295</v>
      </c>
      <c r="C104" s="1821"/>
      <c r="D104" s="1821"/>
      <c r="E104" s="1821"/>
      <c r="F104" s="1821"/>
      <c r="G104" s="1821"/>
      <c r="H104" s="1821"/>
      <c r="I104" s="1821"/>
      <c r="J104" s="1157"/>
      <c r="K104" s="1187"/>
      <c r="L104" s="1187"/>
      <c r="M104" s="1187"/>
      <c r="N104" s="1187"/>
      <c r="O104" s="1187"/>
      <c r="P104" s="1187"/>
      <c r="Q104" s="1130"/>
      <c r="R104" s="1173"/>
      <c r="S104" s="1174"/>
      <c r="T104" s="1187"/>
      <c r="U104" s="1187"/>
      <c r="V104" s="1187"/>
      <c r="W104" s="1187"/>
      <c r="X104" s="1187"/>
      <c r="Y104" s="1187"/>
      <c r="Z104" s="1130"/>
      <c r="AA104" s="1173"/>
      <c r="AB104" s="1174"/>
      <c r="AC104" s="1187"/>
      <c r="AD104" s="1187"/>
      <c r="AE104" s="1187"/>
      <c r="AF104" s="1187"/>
      <c r="AG104" s="1187"/>
      <c r="AH104" s="1187"/>
      <c r="AI104" s="1130"/>
      <c r="AJ104" s="1131"/>
      <c r="AL104" s="1133"/>
      <c r="AM104" s="1127" t="e">
        <f>#REF!</f>
        <v>#REF!</v>
      </c>
    </row>
    <row r="105" spans="1:42" ht="18.95" customHeight="1">
      <c r="A105" s="1185"/>
      <c r="B105" s="1826"/>
      <c r="C105" s="1827"/>
      <c r="D105" s="1827"/>
      <c r="E105" s="1827"/>
      <c r="F105" s="1827"/>
      <c r="G105" s="1827"/>
      <c r="H105" s="1827"/>
      <c r="I105" s="1827"/>
      <c r="J105" s="1148"/>
      <c r="K105" s="1829"/>
      <c r="L105" s="1829"/>
      <c r="M105" s="1829"/>
      <c r="N105" s="1829"/>
      <c r="O105" s="1829"/>
      <c r="P105" s="1829" t="s">
        <v>273</v>
      </c>
      <c r="Q105" s="1829"/>
      <c r="R105" s="1177"/>
      <c r="S105" s="1178"/>
      <c r="T105" s="1829"/>
      <c r="U105" s="1829"/>
      <c r="V105" s="1829"/>
      <c r="W105" s="1829"/>
      <c r="X105" s="1829"/>
      <c r="Y105" s="1829" t="s">
        <v>273</v>
      </c>
      <c r="Z105" s="1829"/>
      <c r="AA105" s="1177"/>
      <c r="AB105" s="1178"/>
      <c r="AC105" s="1829"/>
      <c r="AD105" s="1829"/>
      <c r="AE105" s="1829"/>
      <c r="AF105" s="1829"/>
      <c r="AG105" s="1829"/>
      <c r="AH105" s="1829" t="s">
        <v>273</v>
      </c>
      <c r="AI105" s="1829"/>
      <c r="AJ105" s="1150"/>
      <c r="AL105" s="1133"/>
    </row>
    <row r="106" spans="1:42" ht="12" customHeight="1">
      <c r="A106" s="1185"/>
      <c r="B106" s="1798" t="s">
        <v>3294</v>
      </c>
      <c r="C106" s="1821"/>
      <c r="D106" s="1821"/>
      <c r="E106" s="1821"/>
      <c r="F106" s="1821"/>
      <c r="G106" s="1821"/>
      <c r="H106" s="1821"/>
      <c r="I106" s="1821"/>
      <c r="J106" s="1157"/>
      <c r="K106" s="1837"/>
      <c r="L106" s="1837"/>
      <c r="M106" s="1837"/>
      <c r="N106" s="1837"/>
      <c r="O106" s="1837"/>
      <c r="P106" s="1837"/>
      <c r="Q106" s="1130"/>
      <c r="R106" s="1173"/>
      <c r="S106" s="1174"/>
      <c r="T106" s="1837"/>
      <c r="U106" s="1837"/>
      <c r="V106" s="1837"/>
      <c r="W106" s="1837"/>
      <c r="X106" s="1837"/>
      <c r="Y106" s="1837"/>
      <c r="Z106" s="1130"/>
      <c r="AA106" s="1173"/>
      <c r="AB106" s="1174"/>
      <c r="AC106" s="1837"/>
      <c r="AD106" s="1837"/>
      <c r="AE106" s="1837"/>
      <c r="AF106" s="1837"/>
      <c r="AG106" s="1837"/>
      <c r="AH106" s="1837"/>
      <c r="AI106" s="1130"/>
      <c r="AJ106" s="1131"/>
      <c r="AL106" s="1133"/>
      <c r="AM106" s="1127" t="e">
        <f>#REF!</f>
        <v>#REF!</v>
      </c>
    </row>
    <row r="107" spans="1:42" ht="18.95" customHeight="1">
      <c r="A107" s="1185"/>
      <c r="B107" s="1826"/>
      <c r="C107" s="1827"/>
      <c r="D107" s="1827"/>
      <c r="E107" s="1827"/>
      <c r="F107" s="1827"/>
      <c r="G107" s="1827"/>
      <c r="H107" s="1827"/>
      <c r="I107" s="1827"/>
      <c r="J107" s="1148"/>
      <c r="K107" s="1149" t="s">
        <v>331</v>
      </c>
      <c r="L107" s="1149"/>
      <c r="M107" s="1829"/>
      <c r="N107" s="1829"/>
      <c r="O107" s="1829"/>
      <c r="P107" s="1829" t="s">
        <v>273</v>
      </c>
      <c r="Q107" s="1829"/>
      <c r="R107" s="1177"/>
      <c r="S107" s="1178"/>
      <c r="T107" s="1149" t="s">
        <v>331</v>
      </c>
      <c r="U107" s="1149"/>
      <c r="V107" s="1829"/>
      <c r="W107" s="1829"/>
      <c r="X107" s="1829"/>
      <c r="Y107" s="1829" t="s">
        <v>273</v>
      </c>
      <c r="Z107" s="1829"/>
      <c r="AA107" s="1177"/>
      <c r="AB107" s="1178"/>
      <c r="AC107" s="1149" t="s">
        <v>331</v>
      </c>
      <c r="AD107" s="1149"/>
      <c r="AE107" s="1829"/>
      <c r="AF107" s="1829"/>
      <c r="AG107" s="1829"/>
      <c r="AH107" s="1829" t="s">
        <v>273</v>
      </c>
      <c r="AI107" s="1829"/>
      <c r="AJ107" s="1150"/>
      <c r="AL107" s="1133"/>
    </row>
    <row r="108" spans="1:42" ht="3.95" customHeight="1">
      <c r="A108" s="1185"/>
      <c r="AL108" s="1133"/>
    </row>
    <row r="109" spans="1:42" ht="3.95" customHeight="1">
      <c r="A109" s="1185"/>
      <c r="AL109" s="1133"/>
    </row>
    <row r="110" spans="1:42" ht="23.1" customHeight="1">
      <c r="A110" s="1839" t="s">
        <v>3293</v>
      </c>
      <c r="B110" s="1775"/>
      <c r="C110" s="1775"/>
      <c r="D110" s="1775"/>
      <c r="E110" s="1775"/>
      <c r="F110" s="1775"/>
      <c r="G110" s="1775"/>
      <c r="H110" s="1775"/>
      <c r="I110" s="1775"/>
      <c r="J110" s="1775"/>
      <c r="K110" s="1775"/>
      <c r="L110" s="1775"/>
      <c r="M110" s="1775"/>
      <c r="N110" s="1775"/>
      <c r="O110" s="1775"/>
      <c r="R110" s="1188"/>
      <c r="S110" s="1189"/>
      <c r="T110" s="1757"/>
      <c r="U110" s="1757"/>
      <c r="V110" s="1757"/>
      <c r="W110" s="1757"/>
      <c r="X110" s="1757"/>
      <c r="Y110" s="1757"/>
      <c r="Z110" s="1189"/>
      <c r="AA110" s="1140" t="s">
        <v>147</v>
      </c>
      <c r="AB110" s="1141"/>
      <c r="AC110" s="1190"/>
      <c r="AD110" s="1190"/>
      <c r="AL110" s="1133"/>
      <c r="AM110" s="1127" t="str">
        <f>IF(AND($AN$79=TRUE,R110=""),"未入力",IF(AND($AN$79=FALSE,R110&lt;&gt;""),"入力不要",""))</f>
        <v/>
      </c>
    </row>
    <row r="111" spans="1:42" ht="2.4500000000000002" customHeight="1">
      <c r="A111" s="1148"/>
      <c r="B111" s="1149"/>
      <c r="C111" s="1149"/>
      <c r="D111" s="1149"/>
      <c r="E111" s="1149"/>
      <c r="F111" s="1149"/>
      <c r="G111" s="1149"/>
      <c r="H111" s="1149"/>
      <c r="I111" s="1149"/>
      <c r="J111" s="1149"/>
      <c r="K111" s="1149"/>
      <c r="L111" s="1149"/>
      <c r="M111" s="1149"/>
      <c r="N111" s="1149"/>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50"/>
    </row>
    <row r="112" spans="1:42" ht="3.95" customHeight="1"/>
    <row r="113" spans="1:43" ht="15" customHeight="1">
      <c r="A113" s="1775" t="s">
        <v>3292</v>
      </c>
      <c r="B113" s="1775"/>
      <c r="C113" s="1775"/>
      <c r="D113" s="1775"/>
      <c r="E113" s="1775"/>
      <c r="F113" s="1775"/>
      <c r="G113" s="1775"/>
      <c r="H113" s="1775"/>
      <c r="I113" s="1775"/>
      <c r="J113" s="1775"/>
      <c r="K113" s="1775"/>
      <c r="L113" s="1775"/>
      <c r="M113" s="1775"/>
      <c r="N113" s="1775"/>
      <c r="O113" s="1775"/>
      <c r="P113" s="1775"/>
      <c r="Q113" s="1775"/>
      <c r="R113" s="1775"/>
      <c r="S113" s="1775"/>
      <c r="T113" s="1775"/>
      <c r="U113" s="1775"/>
      <c r="V113" s="1775"/>
      <c r="W113" s="1775"/>
      <c r="X113" s="1775"/>
      <c r="Y113" s="1775"/>
      <c r="Z113" s="1775"/>
      <c r="AA113" s="1775"/>
      <c r="AB113" s="1775"/>
      <c r="AC113" s="1775"/>
      <c r="AD113" s="1775"/>
      <c r="AE113" s="1775"/>
      <c r="AF113" s="1775"/>
      <c r="AG113" s="1775"/>
      <c r="AH113" s="1775"/>
      <c r="AI113" s="1775"/>
      <c r="AJ113" s="1775"/>
      <c r="AK113" s="1152"/>
      <c r="AL113" s="1152"/>
    </row>
    <row r="114" spans="1:43" ht="2.25" customHeight="1"/>
    <row r="115" spans="1:43" ht="2.25" customHeight="1">
      <c r="A115" s="1157"/>
      <c r="B115" s="1130"/>
      <c r="C115" s="1130"/>
      <c r="D115" s="1130"/>
      <c r="E115" s="1130"/>
      <c r="F115" s="1130"/>
      <c r="G115" s="1130"/>
      <c r="H115" s="1130"/>
      <c r="I115" s="1130"/>
      <c r="J115" s="1130"/>
      <c r="K115" s="1130"/>
      <c r="L115" s="1130"/>
      <c r="M115" s="1130"/>
      <c r="N115" s="1130"/>
      <c r="O115" s="1130"/>
      <c r="P115" s="1130"/>
      <c r="Q115" s="1130"/>
      <c r="R115" s="1130"/>
      <c r="S115" s="1130"/>
      <c r="T115" s="1130"/>
      <c r="U115" s="1130"/>
      <c r="V115" s="1130"/>
      <c r="W115" s="1130"/>
      <c r="X115" s="1130"/>
      <c r="Y115" s="1130"/>
      <c r="Z115" s="1130"/>
      <c r="AA115" s="1130"/>
      <c r="AB115" s="1130"/>
      <c r="AC115" s="1130"/>
      <c r="AD115" s="1130"/>
      <c r="AE115" s="1130"/>
      <c r="AF115" s="1130"/>
      <c r="AG115" s="1130"/>
      <c r="AH115" s="1130"/>
      <c r="AI115" s="1130"/>
      <c r="AJ115" s="1130"/>
      <c r="AK115" s="1130"/>
      <c r="AL115" s="1131"/>
    </row>
    <row r="116" spans="1:43" ht="14.45" customHeight="1">
      <c r="A116" s="1185" t="s">
        <v>3291</v>
      </c>
      <c r="AL116" s="1133"/>
    </row>
    <row r="117" spans="1:43" ht="18" customHeight="1">
      <c r="A117" s="1185"/>
      <c r="B117" s="1763" t="s">
        <v>3290</v>
      </c>
      <c r="C117" s="1764"/>
      <c r="D117" s="1764"/>
      <c r="E117" s="1764"/>
      <c r="F117" s="1764"/>
      <c r="G117" s="1764"/>
      <c r="H117" s="1764"/>
      <c r="I117" s="1764"/>
      <c r="J117" s="1853"/>
      <c r="K117" s="1840"/>
      <c r="L117" s="1840"/>
      <c r="M117" s="1840"/>
      <c r="N117" s="1840"/>
      <c r="O117" s="1840"/>
      <c r="P117" s="1854"/>
      <c r="Q117" s="1191"/>
      <c r="R117" s="1191"/>
      <c r="S117" s="1191"/>
      <c r="T117" s="1191"/>
      <c r="U117" s="1191"/>
      <c r="V117" s="1191"/>
      <c r="W117" s="1191"/>
      <c r="X117" s="1191"/>
      <c r="Y117" s="1191"/>
      <c r="Z117" s="1191"/>
      <c r="AA117" s="1191"/>
      <c r="AB117" s="1191"/>
      <c r="AC117" s="1191"/>
      <c r="AD117" s="1191"/>
      <c r="AE117" s="1191"/>
      <c r="AF117" s="1191"/>
      <c r="AG117" s="1191"/>
      <c r="AH117" s="1191"/>
      <c r="AI117" s="1191"/>
      <c r="AL117" s="1133"/>
    </row>
    <row r="118" spans="1:43" ht="30.95" customHeight="1">
      <c r="A118" s="1185"/>
      <c r="B118" s="1798" t="s">
        <v>3289</v>
      </c>
      <c r="C118" s="1821"/>
      <c r="D118" s="1821"/>
      <c r="E118" s="1821"/>
      <c r="F118" s="1821"/>
      <c r="G118" s="1821"/>
      <c r="H118" s="1821"/>
      <c r="I118" s="1822"/>
      <c r="J118" s="1157"/>
      <c r="K118" s="1129" t="s">
        <v>3288</v>
      </c>
      <c r="L118" s="1129"/>
      <c r="M118" s="1129"/>
      <c r="N118" s="1129"/>
      <c r="O118" s="1130"/>
      <c r="P118" s="1128"/>
      <c r="Q118" s="1130" t="s">
        <v>3253</v>
      </c>
      <c r="R118" s="1155"/>
      <c r="S118" s="1155"/>
      <c r="T118" s="1130"/>
      <c r="U118" s="1155"/>
      <c r="V118" s="1155"/>
      <c r="W118" s="1130"/>
      <c r="X118" s="1155"/>
      <c r="Y118" s="1155"/>
      <c r="Z118" s="1131"/>
      <c r="AL118" s="1133"/>
      <c r="AN118" s="1127" t="b">
        <v>0</v>
      </c>
      <c r="AO118" s="1127" t="b">
        <v>0</v>
      </c>
      <c r="AP118" s="1127" t="b">
        <v>0</v>
      </c>
    </row>
    <row r="119" spans="1:43" ht="17.100000000000001" customHeight="1">
      <c r="A119" s="1185"/>
      <c r="B119" s="1816" t="s">
        <v>3287</v>
      </c>
      <c r="C119" s="1806"/>
      <c r="D119" s="1806"/>
      <c r="E119" s="1806"/>
      <c r="F119" s="1806"/>
      <c r="G119" s="1806"/>
      <c r="H119" s="1806"/>
      <c r="I119" s="1817"/>
      <c r="J119" s="1157"/>
      <c r="K119" s="1130" t="s">
        <v>3286</v>
      </c>
      <c r="L119" s="1130"/>
      <c r="M119" s="1130"/>
      <c r="N119" s="1130"/>
      <c r="O119" s="1130"/>
      <c r="P119" s="1130"/>
      <c r="Q119" s="1130"/>
      <c r="R119" s="1130"/>
      <c r="S119" s="1793" t="s">
        <v>3285</v>
      </c>
      <c r="T119" s="1793"/>
      <c r="U119" s="1793"/>
      <c r="V119" s="1793"/>
      <c r="W119" s="1793"/>
      <c r="X119" s="1130"/>
      <c r="Y119" s="1130"/>
      <c r="Z119" s="1793" t="s">
        <v>3284</v>
      </c>
      <c r="AA119" s="1793"/>
      <c r="AB119" s="1793"/>
      <c r="AC119" s="1793"/>
      <c r="AD119" s="1793"/>
      <c r="AE119" s="1793"/>
      <c r="AF119" s="1793"/>
      <c r="AG119" s="1793"/>
      <c r="AH119" s="1793"/>
      <c r="AI119" s="1815"/>
      <c r="AL119" s="1133"/>
      <c r="AN119" s="1127" t="b">
        <v>0</v>
      </c>
      <c r="AO119" s="1127" t="b">
        <v>0</v>
      </c>
      <c r="AP119" s="1127" t="b">
        <v>0</v>
      </c>
    </row>
    <row r="120" spans="1:43" ht="17.100000000000001" customHeight="1">
      <c r="A120" s="1185"/>
      <c r="B120" s="1818"/>
      <c r="C120" s="1819"/>
      <c r="D120" s="1819"/>
      <c r="E120" s="1819"/>
      <c r="F120" s="1819"/>
      <c r="G120" s="1819"/>
      <c r="H120" s="1819"/>
      <c r="I120" s="1820"/>
      <c r="J120" s="1148"/>
      <c r="K120" s="1795" t="s">
        <v>3283</v>
      </c>
      <c r="L120" s="1795"/>
      <c r="M120" s="1795"/>
      <c r="N120" s="1795"/>
      <c r="O120" s="1795"/>
      <c r="P120" s="1795"/>
      <c r="Q120" s="1795"/>
      <c r="R120" s="1795"/>
      <c r="S120" s="1149"/>
      <c r="T120" s="1149"/>
      <c r="U120" s="1795" t="s">
        <v>3282</v>
      </c>
      <c r="V120" s="1795"/>
      <c r="W120" s="1795"/>
      <c r="X120" s="1795"/>
      <c r="Y120" s="1149"/>
      <c r="Z120" s="1149"/>
      <c r="AA120" s="1149"/>
      <c r="AB120" s="1149"/>
      <c r="AC120" s="1149"/>
      <c r="AD120" s="1149"/>
      <c r="AE120" s="1149"/>
      <c r="AF120" s="1149"/>
      <c r="AG120" s="1149"/>
      <c r="AH120" s="1149"/>
      <c r="AI120" s="1150"/>
      <c r="AL120" s="1133"/>
      <c r="AN120" s="1127" t="b">
        <v>0</v>
      </c>
      <c r="AO120" s="1127" t="b">
        <v>0</v>
      </c>
    </row>
    <row r="121" spans="1:43" ht="17.100000000000001" customHeight="1">
      <c r="A121" s="1185"/>
      <c r="B121" s="1797" t="s">
        <v>3281</v>
      </c>
      <c r="C121" s="1789"/>
      <c r="D121" s="1789"/>
      <c r="E121" s="1789"/>
      <c r="F121" s="1789"/>
      <c r="G121" s="1789"/>
      <c r="H121" s="1789"/>
      <c r="I121" s="1838"/>
      <c r="J121" s="1162"/>
      <c r="K121" s="1764" t="s">
        <v>3280</v>
      </c>
      <c r="L121" s="1764"/>
      <c r="M121" s="1764"/>
      <c r="N121" s="1764"/>
      <c r="O121" s="1764"/>
      <c r="P121" s="1145"/>
      <c r="Q121" s="1145"/>
      <c r="R121" s="1789" t="s">
        <v>3279</v>
      </c>
      <c r="S121" s="1789"/>
      <c r="T121" s="1789"/>
      <c r="U121" s="1789"/>
      <c r="V121" s="1789"/>
      <c r="W121" s="1789"/>
      <c r="X121" s="1145"/>
      <c r="Y121" s="1764" t="s">
        <v>3278</v>
      </c>
      <c r="Z121" s="1764"/>
      <c r="AA121" s="1764"/>
      <c r="AB121" s="1764"/>
      <c r="AC121" s="1764"/>
      <c r="AD121" s="1765"/>
      <c r="AL121" s="1133"/>
      <c r="AN121" s="1127" t="b">
        <v>0</v>
      </c>
      <c r="AP121" s="1127" t="b">
        <v>0</v>
      </c>
    </row>
    <row r="122" spans="1:43" ht="17.100000000000001" customHeight="1">
      <c r="A122" s="1185"/>
      <c r="B122" s="1763" t="s">
        <v>3277</v>
      </c>
      <c r="C122" s="1764"/>
      <c r="D122" s="1764"/>
      <c r="E122" s="1764"/>
      <c r="F122" s="1764"/>
      <c r="G122" s="1764"/>
      <c r="H122" s="1764"/>
      <c r="I122" s="1765"/>
      <c r="J122" s="1162"/>
      <c r="K122" s="1764" t="s">
        <v>3276</v>
      </c>
      <c r="L122" s="1764"/>
      <c r="M122" s="1764"/>
      <c r="N122" s="1764"/>
      <c r="O122" s="1764"/>
      <c r="P122" s="1145"/>
      <c r="Q122" s="1145"/>
      <c r="R122" s="1764" t="s">
        <v>3275</v>
      </c>
      <c r="S122" s="1764"/>
      <c r="T122" s="1764"/>
      <c r="U122" s="1764"/>
      <c r="V122" s="1764"/>
      <c r="W122" s="1764"/>
      <c r="X122" s="1145"/>
      <c r="Y122" s="1789" t="s">
        <v>3274</v>
      </c>
      <c r="Z122" s="1789"/>
      <c r="AA122" s="1789"/>
      <c r="AB122" s="1789"/>
      <c r="AC122" s="1789"/>
      <c r="AD122" s="1838"/>
      <c r="AL122" s="1133"/>
      <c r="AN122" s="1127" t="b">
        <v>0</v>
      </c>
      <c r="AO122" s="1127" t="b">
        <v>0</v>
      </c>
      <c r="AP122" s="1127" t="b">
        <v>0</v>
      </c>
    </row>
    <row r="123" spans="1:43" ht="17.100000000000001" customHeight="1">
      <c r="A123" s="1185"/>
      <c r="B123" s="1763" t="s">
        <v>3273</v>
      </c>
      <c r="C123" s="1764"/>
      <c r="D123" s="1764"/>
      <c r="E123" s="1764"/>
      <c r="F123" s="1764"/>
      <c r="G123" s="1764"/>
      <c r="H123" s="1764"/>
      <c r="I123" s="1765"/>
      <c r="J123" s="1157"/>
      <c r="K123" s="1789" t="s">
        <v>3272</v>
      </c>
      <c r="L123" s="1789"/>
      <c r="M123" s="1789"/>
      <c r="N123" s="1789"/>
      <c r="O123" s="1789"/>
      <c r="P123" s="1789"/>
      <c r="Q123" s="1130"/>
      <c r="R123" s="1793" t="s">
        <v>3271</v>
      </c>
      <c r="S123" s="1793"/>
      <c r="T123" s="1793"/>
      <c r="U123" s="1793"/>
      <c r="V123" s="1793"/>
      <c r="W123" s="1793"/>
      <c r="X123" s="1130"/>
      <c r="Y123" s="1793" t="s">
        <v>3270</v>
      </c>
      <c r="Z123" s="1793"/>
      <c r="AA123" s="1793"/>
      <c r="AB123" s="1793"/>
      <c r="AC123" s="1793"/>
      <c r="AD123" s="1131"/>
      <c r="AE123" s="1775"/>
      <c r="AF123" s="1775"/>
      <c r="AG123" s="1775"/>
      <c r="AH123" s="1775"/>
      <c r="AI123" s="1775"/>
      <c r="AL123" s="1133"/>
      <c r="AN123" s="1127" t="b">
        <v>0</v>
      </c>
      <c r="AO123" s="1127" t="b">
        <v>0</v>
      </c>
      <c r="AP123" s="1127" t="b">
        <v>0</v>
      </c>
    </row>
    <row r="124" spans="1:43" ht="17.100000000000001" customHeight="1">
      <c r="A124" s="1185"/>
      <c r="B124" s="1763" t="s">
        <v>3269</v>
      </c>
      <c r="C124" s="1764"/>
      <c r="D124" s="1764"/>
      <c r="E124" s="1764"/>
      <c r="F124" s="1764"/>
      <c r="G124" s="1764"/>
      <c r="H124" s="1764"/>
      <c r="I124" s="1765"/>
      <c r="J124" s="1162"/>
      <c r="K124" s="1764" t="s">
        <v>3268</v>
      </c>
      <c r="L124" s="1764"/>
      <c r="M124" s="1764"/>
      <c r="N124" s="1764"/>
      <c r="O124" s="1764"/>
      <c r="P124" s="1836"/>
      <c r="Q124" s="1172"/>
      <c r="R124" s="1764" t="s">
        <v>3267</v>
      </c>
      <c r="S124" s="1764"/>
      <c r="T124" s="1764"/>
      <c r="U124" s="1764"/>
      <c r="V124" s="1764"/>
      <c r="W124" s="1145"/>
      <c r="X124" s="1172"/>
      <c r="Y124" s="1764" t="s">
        <v>3242</v>
      </c>
      <c r="Z124" s="1764"/>
      <c r="AA124" s="1764"/>
      <c r="AB124" s="1764"/>
      <c r="AC124" s="1764"/>
      <c r="AD124" s="1145"/>
      <c r="AE124" s="1174"/>
      <c r="AF124" s="1793" t="s">
        <v>3266</v>
      </c>
      <c r="AG124" s="1793"/>
      <c r="AH124" s="1793"/>
      <c r="AI124" s="1793"/>
      <c r="AJ124" s="1793"/>
      <c r="AK124" s="1129"/>
      <c r="AL124" s="1192"/>
      <c r="AN124" s="1127" t="b">
        <v>0</v>
      </c>
      <c r="AO124" s="1127" t="b">
        <v>0</v>
      </c>
      <c r="AP124" s="1127" t="b">
        <v>0</v>
      </c>
      <c r="AQ124" s="1127" t="b">
        <v>0</v>
      </c>
    </row>
    <row r="125" spans="1:43" ht="20.100000000000001" customHeight="1">
      <c r="A125" s="1185"/>
      <c r="B125" s="1763" t="s">
        <v>3265</v>
      </c>
      <c r="C125" s="1764"/>
      <c r="D125" s="1764"/>
      <c r="E125" s="1764"/>
      <c r="F125" s="1764"/>
      <c r="G125" s="1764"/>
      <c r="H125" s="1764"/>
      <c r="I125" s="1765"/>
      <c r="J125" s="1162"/>
      <c r="K125" s="1840"/>
      <c r="L125" s="1840"/>
      <c r="M125" s="1840"/>
      <c r="N125" s="1145"/>
      <c r="O125" s="1145" t="s">
        <v>3247</v>
      </c>
      <c r="P125" s="1145"/>
      <c r="Q125" s="1172"/>
      <c r="R125" s="1840"/>
      <c r="S125" s="1840"/>
      <c r="T125" s="1840"/>
      <c r="U125" s="1145"/>
      <c r="V125" s="1145" t="s">
        <v>3247</v>
      </c>
      <c r="W125" s="1145"/>
      <c r="X125" s="1172"/>
      <c r="Y125" s="1840"/>
      <c r="Z125" s="1840"/>
      <c r="AA125" s="1840"/>
      <c r="AB125" s="1145"/>
      <c r="AC125" s="1145" t="s">
        <v>3247</v>
      </c>
      <c r="AD125" s="1145"/>
      <c r="AE125" s="1174"/>
      <c r="AF125" s="1130"/>
      <c r="AG125" s="1130"/>
      <c r="AH125" s="1130"/>
      <c r="AI125" s="1130"/>
      <c r="AJ125" s="1130" t="s">
        <v>3247</v>
      </c>
      <c r="AK125" s="1130"/>
      <c r="AL125" s="1192"/>
    </row>
    <row r="126" spans="1:43" ht="27" customHeight="1">
      <c r="A126" s="1185"/>
      <c r="B126" s="1855" t="s">
        <v>3264</v>
      </c>
      <c r="C126" s="1855"/>
      <c r="D126" s="1855"/>
      <c r="E126" s="1855"/>
      <c r="F126" s="1855"/>
      <c r="G126" s="1855"/>
      <c r="H126" s="1855"/>
      <c r="I126" s="1855"/>
      <c r="J126" s="1779"/>
      <c r="K126" s="1780"/>
      <c r="L126" s="1780"/>
      <c r="M126" s="1780"/>
      <c r="N126" s="1145"/>
      <c r="O126" s="1145" t="s">
        <v>147</v>
      </c>
      <c r="P126" s="1145"/>
      <c r="Q126" s="1835"/>
      <c r="R126" s="1780"/>
      <c r="S126" s="1780"/>
      <c r="T126" s="1780"/>
      <c r="U126" s="1145"/>
      <c r="V126" s="1145" t="s">
        <v>147</v>
      </c>
      <c r="W126" s="1145"/>
      <c r="X126" s="1835"/>
      <c r="Y126" s="1780"/>
      <c r="Z126" s="1780"/>
      <c r="AA126" s="1780"/>
      <c r="AB126" s="1145"/>
      <c r="AC126" s="1145" t="s">
        <v>147</v>
      </c>
      <c r="AD126" s="1145"/>
      <c r="AE126" s="1835"/>
      <c r="AF126" s="1780"/>
      <c r="AG126" s="1780"/>
      <c r="AH126" s="1780"/>
      <c r="AI126" s="1145"/>
      <c r="AJ126" s="1145" t="s">
        <v>147</v>
      </c>
      <c r="AK126" s="1145"/>
      <c r="AL126" s="1192"/>
    </row>
    <row r="127" spans="1:43" ht="3.95" customHeight="1">
      <c r="A127" s="1185"/>
      <c r="B127" s="1128"/>
      <c r="C127" s="1128"/>
      <c r="D127" s="1128"/>
      <c r="E127" s="1128"/>
      <c r="F127" s="1128"/>
      <c r="G127" s="1128"/>
      <c r="H127" s="1128"/>
      <c r="I127" s="1128"/>
      <c r="AL127" s="1133"/>
    </row>
    <row r="128" spans="1:43" ht="3.95" customHeight="1">
      <c r="A128" s="1185"/>
      <c r="B128" s="1128"/>
      <c r="C128" s="1128"/>
      <c r="D128" s="1128"/>
      <c r="E128" s="1128"/>
      <c r="F128" s="1128"/>
      <c r="G128" s="1128"/>
      <c r="H128" s="1128"/>
      <c r="I128" s="1128"/>
      <c r="AL128" s="1133"/>
    </row>
    <row r="129" spans="1:38" ht="18" customHeight="1">
      <c r="A129" s="1185"/>
      <c r="B129" s="1763" t="s">
        <v>3290</v>
      </c>
      <c r="C129" s="1764"/>
      <c r="D129" s="1764"/>
      <c r="E129" s="1764"/>
      <c r="F129" s="1764"/>
      <c r="G129" s="1764"/>
      <c r="H129" s="1764"/>
      <c r="I129" s="1764"/>
      <c r="J129" s="1853"/>
      <c r="K129" s="1840"/>
      <c r="L129" s="1840"/>
      <c r="M129" s="1840"/>
      <c r="N129" s="1840"/>
      <c r="O129" s="1840"/>
      <c r="P129" s="1854"/>
      <c r="Q129" s="1191"/>
      <c r="R129" s="1191"/>
      <c r="S129" s="1191"/>
      <c r="T129" s="1191"/>
      <c r="U129" s="1191"/>
      <c r="V129" s="1191"/>
      <c r="W129" s="1191"/>
      <c r="X129" s="1191"/>
      <c r="Y129" s="1191"/>
      <c r="Z129" s="1191"/>
      <c r="AA129" s="1191"/>
      <c r="AB129" s="1191"/>
      <c r="AC129" s="1191"/>
      <c r="AD129" s="1191"/>
      <c r="AE129" s="1191"/>
      <c r="AF129" s="1191"/>
      <c r="AG129" s="1191"/>
      <c r="AH129" s="1191"/>
      <c r="AI129" s="1191"/>
      <c r="AL129" s="1133"/>
    </row>
    <row r="130" spans="1:38" ht="30.95" customHeight="1">
      <c r="A130" s="1185"/>
      <c r="B130" s="1798" t="s">
        <v>3289</v>
      </c>
      <c r="C130" s="1821"/>
      <c r="D130" s="1821"/>
      <c r="E130" s="1821"/>
      <c r="F130" s="1821"/>
      <c r="G130" s="1821"/>
      <c r="H130" s="1821"/>
      <c r="I130" s="1822"/>
      <c r="J130" s="1157"/>
      <c r="K130" s="1129" t="s">
        <v>3288</v>
      </c>
      <c r="L130" s="1129"/>
      <c r="M130" s="1129"/>
      <c r="N130" s="1129"/>
      <c r="O130" s="1130"/>
      <c r="P130" s="1128"/>
      <c r="Q130" s="1130" t="s">
        <v>3253</v>
      </c>
      <c r="R130" s="1155"/>
      <c r="S130" s="1155"/>
      <c r="T130" s="1130"/>
      <c r="U130" s="1155"/>
      <c r="V130" s="1155"/>
      <c r="W130" s="1130"/>
      <c r="X130" s="1155"/>
      <c r="Y130" s="1155"/>
      <c r="Z130" s="1131"/>
      <c r="AA130" s="1185"/>
      <c r="AL130" s="1133"/>
    </row>
    <row r="131" spans="1:38" ht="17.100000000000001" customHeight="1">
      <c r="A131" s="1185"/>
      <c r="B131" s="1816" t="s">
        <v>3287</v>
      </c>
      <c r="C131" s="1806"/>
      <c r="D131" s="1806"/>
      <c r="E131" s="1806"/>
      <c r="F131" s="1806"/>
      <c r="G131" s="1806"/>
      <c r="H131" s="1806"/>
      <c r="I131" s="1817"/>
      <c r="J131" s="1157"/>
      <c r="K131" s="1130" t="s">
        <v>3286</v>
      </c>
      <c r="L131" s="1130"/>
      <c r="M131" s="1130"/>
      <c r="N131" s="1130"/>
      <c r="O131" s="1130"/>
      <c r="P131" s="1130"/>
      <c r="Q131" s="1130"/>
      <c r="R131" s="1130"/>
      <c r="S131" s="1793" t="s">
        <v>3285</v>
      </c>
      <c r="T131" s="1793"/>
      <c r="U131" s="1793"/>
      <c r="V131" s="1793"/>
      <c r="W131" s="1793"/>
      <c r="X131" s="1130"/>
      <c r="Y131" s="1130"/>
      <c r="Z131" s="1793" t="s">
        <v>3284</v>
      </c>
      <c r="AA131" s="1793"/>
      <c r="AB131" s="1793"/>
      <c r="AC131" s="1793"/>
      <c r="AD131" s="1793"/>
      <c r="AE131" s="1793"/>
      <c r="AF131" s="1793"/>
      <c r="AG131" s="1793"/>
      <c r="AH131" s="1793"/>
      <c r="AI131" s="1815"/>
      <c r="AL131" s="1133"/>
    </row>
    <row r="132" spans="1:38" ht="17.100000000000001" customHeight="1">
      <c r="A132" s="1185"/>
      <c r="B132" s="1818"/>
      <c r="C132" s="1819"/>
      <c r="D132" s="1819"/>
      <c r="E132" s="1819"/>
      <c r="F132" s="1819"/>
      <c r="G132" s="1819"/>
      <c r="H132" s="1819"/>
      <c r="I132" s="1820"/>
      <c r="J132" s="1148"/>
      <c r="K132" s="1795" t="s">
        <v>3283</v>
      </c>
      <c r="L132" s="1795"/>
      <c r="M132" s="1795"/>
      <c r="N132" s="1795"/>
      <c r="O132" s="1795"/>
      <c r="P132" s="1795"/>
      <c r="Q132" s="1795"/>
      <c r="R132" s="1795"/>
      <c r="S132" s="1149"/>
      <c r="T132" s="1149"/>
      <c r="U132" s="1795" t="s">
        <v>3282</v>
      </c>
      <c r="V132" s="1795"/>
      <c r="W132" s="1795"/>
      <c r="X132" s="1795"/>
      <c r="Y132" s="1149"/>
      <c r="Z132" s="1149"/>
      <c r="AA132" s="1149"/>
      <c r="AB132" s="1149"/>
      <c r="AC132" s="1149"/>
      <c r="AD132" s="1149"/>
      <c r="AE132" s="1149"/>
      <c r="AF132" s="1149"/>
      <c r="AG132" s="1149"/>
      <c r="AH132" s="1149"/>
      <c r="AI132" s="1150"/>
      <c r="AL132" s="1133"/>
    </row>
    <row r="133" spans="1:38" ht="17.100000000000001" customHeight="1">
      <c r="A133" s="1185"/>
      <c r="B133" s="1797" t="s">
        <v>3281</v>
      </c>
      <c r="C133" s="1789"/>
      <c r="D133" s="1789"/>
      <c r="E133" s="1789"/>
      <c r="F133" s="1789"/>
      <c r="G133" s="1789"/>
      <c r="H133" s="1789"/>
      <c r="I133" s="1838"/>
      <c r="J133" s="1162"/>
      <c r="K133" s="1764" t="s">
        <v>3280</v>
      </c>
      <c r="L133" s="1764"/>
      <c r="M133" s="1764"/>
      <c r="N133" s="1764"/>
      <c r="O133" s="1764"/>
      <c r="P133" s="1145"/>
      <c r="Q133" s="1145"/>
      <c r="R133" s="1789" t="s">
        <v>3279</v>
      </c>
      <c r="S133" s="1789"/>
      <c r="T133" s="1789"/>
      <c r="U133" s="1789"/>
      <c r="V133" s="1789"/>
      <c r="W133" s="1789"/>
      <c r="X133" s="1145"/>
      <c r="Y133" s="1764" t="s">
        <v>3278</v>
      </c>
      <c r="Z133" s="1764"/>
      <c r="AA133" s="1764"/>
      <c r="AB133" s="1764"/>
      <c r="AC133" s="1764"/>
      <c r="AD133" s="1765"/>
      <c r="AL133" s="1133"/>
    </row>
    <row r="134" spans="1:38" ht="17.100000000000001" customHeight="1">
      <c r="A134" s="1185"/>
      <c r="B134" s="1763" t="s">
        <v>3277</v>
      </c>
      <c r="C134" s="1764"/>
      <c r="D134" s="1764"/>
      <c r="E134" s="1764"/>
      <c r="F134" s="1764"/>
      <c r="G134" s="1764"/>
      <c r="H134" s="1764"/>
      <c r="I134" s="1765"/>
      <c r="J134" s="1162"/>
      <c r="K134" s="1764" t="s">
        <v>3276</v>
      </c>
      <c r="L134" s="1764"/>
      <c r="M134" s="1764"/>
      <c r="N134" s="1764"/>
      <c r="O134" s="1764"/>
      <c r="P134" s="1145"/>
      <c r="Q134" s="1145"/>
      <c r="R134" s="1764" t="s">
        <v>3275</v>
      </c>
      <c r="S134" s="1764"/>
      <c r="T134" s="1764"/>
      <c r="U134" s="1764"/>
      <c r="V134" s="1764"/>
      <c r="W134" s="1764"/>
      <c r="X134" s="1145"/>
      <c r="Y134" s="1789" t="s">
        <v>3274</v>
      </c>
      <c r="Z134" s="1789"/>
      <c r="AA134" s="1789"/>
      <c r="AB134" s="1789"/>
      <c r="AC134" s="1789"/>
      <c r="AD134" s="1838"/>
      <c r="AL134" s="1133"/>
    </row>
    <row r="135" spans="1:38" ht="17.100000000000001" customHeight="1">
      <c r="A135" s="1185"/>
      <c r="B135" s="1763" t="s">
        <v>3273</v>
      </c>
      <c r="C135" s="1764"/>
      <c r="D135" s="1764"/>
      <c r="E135" s="1764"/>
      <c r="F135" s="1764"/>
      <c r="G135" s="1764"/>
      <c r="H135" s="1764"/>
      <c r="I135" s="1765"/>
      <c r="J135" s="1157"/>
      <c r="K135" s="1789" t="s">
        <v>3272</v>
      </c>
      <c r="L135" s="1789"/>
      <c r="M135" s="1789"/>
      <c r="N135" s="1789"/>
      <c r="O135" s="1789"/>
      <c r="P135" s="1789"/>
      <c r="Q135" s="1130"/>
      <c r="R135" s="1793" t="s">
        <v>3271</v>
      </c>
      <c r="S135" s="1793"/>
      <c r="T135" s="1793"/>
      <c r="U135" s="1793"/>
      <c r="V135" s="1793"/>
      <c r="W135" s="1793"/>
      <c r="X135" s="1130"/>
      <c r="Y135" s="1793" t="s">
        <v>3270</v>
      </c>
      <c r="Z135" s="1793"/>
      <c r="AA135" s="1793"/>
      <c r="AB135" s="1793"/>
      <c r="AC135" s="1793"/>
      <c r="AD135" s="1131"/>
      <c r="AE135" s="1775"/>
      <c r="AF135" s="1775"/>
      <c r="AG135" s="1775"/>
      <c r="AH135" s="1775"/>
      <c r="AI135" s="1775"/>
      <c r="AL135" s="1133"/>
    </row>
    <row r="136" spans="1:38" ht="17.100000000000001" customHeight="1">
      <c r="A136" s="1185"/>
      <c r="B136" s="1763" t="s">
        <v>3269</v>
      </c>
      <c r="C136" s="1764"/>
      <c r="D136" s="1764"/>
      <c r="E136" s="1764"/>
      <c r="F136" s="1764"/>
      <c r="G136" s="1764"/>
      <c r="H136" s="1764"/>
      <c r="I136" s="1765"/>
      <c r="J136" s="1162"/>
      <c r="K136" s="1764" t="s">
        <v>3268</v>
      </c>
      <c r="L136" s="1764"/>
      <c r="M136" s="1764"/>
      <c r="N136" s="1764"/>
      <c r="O136" s="1764"/>
      <c r="P136" s="1836"/>
      <c r="Q136" s="1172"/>
      <c r="R136" s="1764" t="s">
        <v>3267</v>
      </c>
      <c r="S136" s="1764"/>
      <c r="T136" s="1764"/>
      <c r="U136" s="1764"/>
      <c r="V136" s="1764"/>
      <c r="W136" s="1145"/>
      <c r="X136" s="1172"/>
      <c r="Y136" s="1764" t="s">
        <v>3242</v>
      </c>
      <c r="Z136" s="1764"/>
      <c r="AA136" s="1764"/>
      <c r="AB136" s="1764"/>
      <c r="AC136" s="1764"/>
      <c r="AD136" s="1145"/>
      <c r="AE136" s="1174"/>
      <c r="AF136" s="1793" t="s">
        <v>3266</v>
      </c>
      <c r="AG136" s="1793"/>
      <c r="AH136" s="1793"/>
      <c r="AI136" s="1793"/>
      <c r="AJ136" s="1793"/>
      <c r="AK136" s="1129"/>
      <c r="AL136" s="1192"/>
    </row>
    <row r="137" spans="1:38" ht="20.100000000000001" customHeight="1">
      <c r="A137" s="1185"/>
      <c r="B137" s="1763" t="s">
        <v>3265</v>
      </c>
      <c r="C137" s="1764"/>
      <c r="D137" s="1764"/>
      <c r="E137" s="1764"/>
      <c r="F137" s="1764"/>
      <c r="G137" s="1764"/>
      <c r="H137" s="1764"/>
      <c r="I137" s="1765"/>
      <c r="J137" s="1162"/>
      <c r="K137" s="1840"/>
      <c r="L137" s="1840"/>
      <c r="M137" s="1840"/>
      <c r="N137" s="1145"/>
      <c r="O137" s="1145" t="s">
        <v>3247</v>
      </c>
      <c r="P137" s="1145"/>
      <c r="Q137" s="1172"/>
      <c r="R137" s="1840"/>
      <c r="S137" s="1840"/>
      <c r="T137" s="1840"/>
      <c r="U137" s="1145"/>
      <c r="V137" s="1145" t="s">
        <v>3247</v>
      </c>
      <c r="W137" s="1145"/>
      <c r="X137" s="1172"/>
      <c r="Y137" s="1840"/>
      <c r="Z137" s="1840"/>
      <c r="AA137" s="1840"/>
      <c r="AB137" s="1145"/>
      <c r="AC137" s="1145" t="s">
        <v>3247</v>
      </c>
      <c r="AD137" s="1145"/>
      <c r="AE137" s="1174"/>
      <c r="AF137" s="1130"/>
      <c r="AG137" s="1130"/>
      <c r="AH137" s="1130"/>
      <c r="AI137" s="1130"/>
      <c r="AJ137" s="1130" t="s">
        <v>3247</v>
      </c>
      <c r="AK137" s="1130"/>
      <c r="AL137" s="1192"/>
    </row>
    <row r="138" spans="1:38" ht="27" customHeight="1">
      <c r="A138" s="1185"/>
      <c r="B138" s="1826" t="s">
        <v>3264</v>
      </c>
      <c r="C138" s="1827"/>
      <c r="D138" s="1827"/>
      <c r="E138" s="1827"/>
      <c r="F138" s="1827"/>
      <c r="G138" s="1827"/>
      <c r="H138" s="1827"/>
      <c r="I138" s="1828"/>
      <c r="J138" s="1779"/>
      <c r="K138" s="1780"/>
      <c r="L138" s="1780"/>
      <c r="M138" s="1780"/>
      <c r="N138" s="1145"/>
      <c r="O138" s="1145" t="s">
        <v>147</v>
      </c>
      <c r="P138" s="1145"/>
      <c r="Q138" s="1835"/>
      <c r="R138" s="1780"/>
      <c r="S138" s="1780"/>
      <c r="T138" s="1780"/>
      <c r="U138" s="1145"/>
      <c r="V138" s="1145" t="s">
        <v>147</v>
      </c>
      <c r="W138" s="1145"/>
      <c r="X138" s="1835"/>
      <c r="Y138" s="1780"/>
      <c r="Z138" s="1780"/>
      <c r="AA138" s="1780"/>
      <c r="AB138" s="1145"/>
      <c r="AC138" s="1145" t="s">
        <v>147</v>
      </c>
      <c r="AD138" s="1145"/>
      <c r="AE138" s="1835"/>
      <c r="AF138" s="1780"/>
      <c r="AG138" s="1780"/>
      <c r="AH138" s="1780"/>
      <c r="AI138" s="1145"/>
      <c r="AJ138" s="1145" t="s">
        <v>147</v>
      </c>
      <c r="AK138" s="1145"/>
      <c r="AL138" s="1192"/>
    </row>
    <row r="139" spans="1:38" ht="3.95" customHeight="1">
      <c r="A139" s="1185"/>
      <c r="B139" s="1166"/>
      <c r="C139" s="1166"/>
      <c r="D139" s="1166"/>
      <c r="E139" s="1166"/>
      <c r="F139" s="1166"/>
      <c r="G139" s="1166"/>
      <c r="H139" s="1166"/>
      <c r="I139" s="1166"/>
      <c r="AL139" s="1133"/>
    </row>
    <row r="140" spans="1:38" ht="3.95" customHeight="1">
      <c r="A140" s="1185"/>
      <c r="B140" s="1166"/>
      <c r="C140" s="1166"/>
      <c r="D140" s="1166"/>
      <c r="E140" s="1166"/>
      <c r="F140" s="1166"/>
      <c r="G140" s="1166"/>
      <c r="H140" s="1166"/>
      <c r="I140" s="1166"/>
      <c r="AL140" s="1133"/>
    </row>
    <row r="141" spans="1:38" ht="18" customHeight="1">
      <c r="A141" s="1185"/>
      <c r="B141" s="1763" t="s">
        <v>3290</v>
      </c>
      <c r="C141" s="1764"/>
      <c r="D141" s="1764"/>
      <c r="E141" s="1764"/>
      <c r="F141" s="1764"/>
      <c r="G141" s="1764"/>
      <c r="H141" s="1764"/>
      <c r="I141" s="1764"/>
      <c r="J141" s="1853"/>
      <c r="K141" s="1840"/>
      <c r="L141" s="1840"/>
      <c r="M141" s="1840"/>
      <c r="N141" s="1840"/>
      <c r="O141" s="1840"/>
      <c r="P141" s="1854"/>
      <c r="Q141" s="1191"/>
      <c r="R141" s="1191"/>
      <c r="S141" s="1191"/>
      <c r="T141" s="1191"/>
      <c r="U141" s="1191"/>
      <c r="V141" s="1191"/>
      <c r="W141" s="1191"/>
      <c r="X141" s="1191"/>
      <c r="Y141" s="1191"/>
      <c r="Z141" s="1191"/>
      <c r="AA141" s="1191"/>
      <c r="AB141" s="1191"/>
      <c r="AC141" s="1191"/>
      <c r="AD141" s="1191"/>
      <c r="AE141" s="1191"/>
      <c r="AF141" s="1191"/>
      <c r="AG141" s="1191"/>
      <c r="AH141" s="1191"/>
      <c r="AI141" s="1191"/>
      <c r="AL141" s="1133"/>
    </row>
    <row r="142" spans="1:38" ht="30.95" customHeight="1">
      <c r="A142" s="1185"/>
      <c r="B142" s="1798" t="s">
        <v>3289</v>
      </c>
      <c r="C142" s="1821"/>
      <c r="D142" s="1821"/>
      <c r="E142" s="1821"/>
      <c r="F142" s="1821"/>
      <c r="G142" s="1821"/>
      <c r="H142" s="1821"/>
      <c r="I142" s="1822"/>
      <c r="J142" s="1157"/>
      <c r="K142" s="1129" t="s">
        <v>3288</v>
      </c>
      <c r="L142" s="1129"/>
      <c r="M142" s="1129"/>
      <c r="N142" s="1129"/>
      <c r="O142" s="1130"/>
      <c r="P142" s="1128"/>
      <c r="Q142" s="1130" t="s">
        <v>3253</v>
      </c>
      <c r="R142" s="1155"/>
      <c r="S142" s="1155"/>
      <c r="T142" s="1130"/>
      <c r="U142" s="1155"/>
      <c r="V142" s="1155"/>
      <c r="W142" s="1130"/>
      <c r="X142" s="1155"/>
      <c r="Y142" s="1155"/>
      <c r="Z142" s="1131"/>
      <c r="AA142" s="1185"/>
      <c r="AL142" s="1133"/>
    </row>
    <row r="143" spans="1:38" ht="17.100000000000001" customHeight="1">
      <c r="A143" s="1185"/>
      <c r="B143" s="1816" t="s">
        <v>3287</v>
      </c>
      <c r="C143" s="1806"/>
      <c r="D143" s="1806"/>
      <c r="E143" s="1806"/>
      <c r="F143" s="1806"/>
      <c r="G143" s="1806"/>
      <c r="H143" s="1806"/>
      <c r="I143" s="1817"/>
      <c r="J143" s="1157"/>
      <c r="K143" s="1130" t="s">
        <v>3286</v>
      </c>
      <c r="L143" s="1130"/>
      <c r="M143" s="1130"/>
      <c r="N143" s="1130"/>
      <c r="O143" s="1130"/>
      <c r="P143" s="1130"/>
      <c r="Q143" s="1130"/>
      <c r="R143" s="1130"/>
      <c r="S143" s="1793" t="s">
        <v>3285</v>
      </c>
      <c r="T143" s="1793"/>
      <c r="U143" s="1793"/>
      <c r="V143" s="1793"/>
      <c r="W143" s="1793"/>
      <c r="X143" s="1130"/>
      <c r="Y143" s="1130"/>
      <c r="Z143" s="1793" t="s">
        <v>3284</v>
      </c>
      <c r="AA143" s="1793"/>
      <c r="AB143" s="1793"/>
      <c r="AC143" s="1793"/>
      <c r="AD143" s="1793"/>
      <c r="AE143" s="1793"/>
      <c r="AF143" s="1793"/>
      <c r="AG143" s="1793"/>
      <c r="AH143" s="1793"/>
      <c r="AI143" s="1815"/>
      <c r="AL143" s="1133"/>
    </row>
    <row r="144" spans="1:38" ht="17.100000000000001" customHeight="1">
      <c r="A144" s="1185"/>
      <c r="B144" s="1818"/>
      <c r="C144" s="1819"/>
      <c r="D144" s="1819"/>
      <c r="E144" s="1819"/>
      <c r="F144" s="1819"/>
      <c r="G144" s="1819"/>
      <c r="H144" s="1819"/>
      <c r="I144" s="1820"/>
      <c r="J144" s="1148"/>
      <c r="K144" s="1795" t="s">
        <v>3283</v>
      </c>
      <c r="L144" s="1795"/>
      <c r="M144" s="1795"/>
      <c r="N144" s="1795"/>
      <c r="O144" s="1795"/>
      <c r="P144" s="1795"/>
      <c r="Q144" s="1795"/>
      <c r="R144" s="1795"/>
      <c r="S144" s="1149"/>
      <c r="T144" s="1149"/>
      <c r="U144" s="1795" t="s">
        <v>3282</v>
      </c>
      <c r="V144" s="1795"/>
      <c r="W144" s="1795"/>
      <c r="X144" s="1795"/>
      <c r="Y144" s="1149"/>
      <c r="Z144" s="1149"/>
      <c r="AA144" s="1149"/>
      <c r="AB144" s="1149"/>
      <c r="AC144" s="1149"/>
      <c r="AD144" s="1149"/>
      <c r="AE144" s="1149"/>
      <c r="AF144" s="1149"/>
      <c r="AG144" s="1149"/>
      <c r="AH144" s="1149"/>
      <c r="AI144" s="1150"/>
      <c r="AL144" s="1133"/>
    </row>
    <row r="145" spans="1:38" ht="17.100000000000001" customHeight="1">
      <c r="A145" s="1185"/>
      <c r="B145" s="1797" t="s">
        <v>3281</v>
      </c>
      <c r="C145" s="1789"/>
      <c r="D145" s="1789"/>
      <c r="E145" s="1789"/>
      <c r="F145" s="1789"/>
      <c r="G145" s="1789"/>
      <c r="H145" s="1789"/>
      <c r="I145" s="1838"/>
      <c r="J145" s="1162"/>
      <c r="K145" s="1764" t="s">
        <v>3280</v>
      </c>
      <c r="L145" s="1764"/>
      <c r="M145" s="1764"/>
      <c r="N145" s="1764"/>
      <c r="O145" s="1764"/>
      <c r="P145" s="1145"/>
      <c r="Q145" s="1145"/>
      <c r="R145" s="1789" t="s">
        <v>3279</v>
      </c>
      <c r="S145" s="1789"/>
      <c r="T145" s="1789"/>
      <c r="U145" s="1789"/>
      <c r="V145" s="1789"/>
      <c r="W145" s="1789"/>
      <c r="X145" s="1145"/>
      <c r="Y145" s="1764" t="s">
        <v>3278</v>
      </c>
      <c r="Z145" s="1764"/>
      <c r="AA145" s="1764"/>
      <c r="AB145" s="1764"/>
      <c r="AC145" s="1764"/>
      <c r="AD145" s="1765"/>
      <c r="AL145" s="1133"/>
    </row>
    <row r="146" spans="1:38" ht="17.100000000000001" customHeight="1">
      <c r="A146" s="1185"/>
      <c r="B146" s="1763" t="s">
        <v>3277</v>
      </c>
      <c r="C146" s="1764"/>
      <c r="D146" s="1764"/>
      <c r="E146" s="1764"/>
      <c r="F146" s="1764"/>
      <c r="G146" s="1764"/>
      <c r="H146" s="1764"/>
      <c r="I146" s="1765"/>
      <c r="J146" s="1162"/>
      <c r="K146" s="1764" t="s">
        <v>3276</v>
      </c>
      <c r="L146" s="1764"/>
      <c r="M146" s="1764"/>
      <c r="N146" s="1764"/>
      <c r="O146" s="1764"/>
      <c r="P146" s="1145"/>
      <c r="Q146" s="1145"/>
      <c r="R146" s="1764" t="s">
        <v>3275</v>
      </c>
      <c r="S146" s="1764"/>
      <c r="T146" s="1764"/>
      <c r="U146" s="1764"/>
      <c r="V146" s="1764"/>
      <c r="W146" s="1764"/>
      <c r="X146" s="1145"/>
      <c r="Y146" s="1789" t="s">
        <v>3274</v>
      </c>
      <c r="Z146" s="1789"/>
      <c r="AA146" s="1789"/>
      <c r="AB146" s="1789"/>
      <c r="AC146" s="1789"/>
      <c r="AD146" s="1838"/>
      <c r="AL146" s="1133"/>
    </row>
    <row r="147" spans="1:38" ht="17.100000000000001" customHeight="1">
      <c r="A147" s="1185"/>
      <c r="B147" s="1763" t="s">
        <v>3273</v>
      </c>
      <c r="C147" s="1764"/>
      <c r="D147" s="1764"/>
      <c r="E147" s="1764"/>
      <c r="F147" s="1764"/>
      <c r="G147" s="1764"/>
      <c r="H147" s="1764"/>
      <c r="I147" s="1765"/>
      <c r="J147" s="1157"/>
      <c r="K147" s="1789" t="s">
        <v>3272</v>
      </c>
      <c r="L147" s="1789"/>
      <c r="M147" s="1789"/>
      <c r="N147" s="1789"/>
      <c r="O147" s="1789"/>
      <c r="P147" s="1789"/>
      <c r="Q147" s="1130"/>
      <c r="R147" s="1793" t="s">
        <v>3271</v>
      </c>
      <c r="S147" s="1793"/>
      <c r="T147" s="1793"/>
      <c r="U147" s="1793"/>
      <c r="V147" s="1793"/>
      <c r="W147" s="1793"/>
      <c r="X147" s="1130"/>
      <c r="Y147" s="1793" t="s">
        <v>3270</v>
      </c>
      <c r="Z147" s="1793"/>
      <c r="AA147" s="1793"/>
      <c r="AB147" s="1793"/>
      <c r="AC147" s="1793"/>
      <c r="AD147" s="1131"/>
      <c r="AE147" s="1775"/>
      <c r="AF147" s="1775"/>
      <c r="AG147" s="1775"/>
      <c r="AH147" s="1775"/>
      <c r="AI147" s="1775"/>
      <c r="AL147" s="1133"/>
    </row>
    <row r="148" spans="1:38" ht="17.100000000000001" customHeight="1">
      <c r="A148" s="1185"/>
      <c r="B148" s="1763" t="s">
        <v>3269</v>
      </c>
      <c r="C148" s="1764"/>
      <c r="D148" s="1764"/>
      <c r="E148" s="1764"/>
      <c r="F148" s="1764"/>
      <c r="G148" s="1764"/>
      <c r="H148" s="1764"/>
      <c r="I148" s="1765"/>
      <c r="J148" s="1162"/>
      <c r="K148" s="1764" t="s">
        <v>3268</v>
      </c>
      <c r="L148" s="1764"/>
      <c r="M148" s="1764"/>
      <c r="N148" s="1764"/>
      <c r="O148" s="1764"/>
      <c r="P148" s="1836"/>
      <c r="Q148" s="1172"/>
      <c r="R148" s="1764" t="s">
        <v>3267</v>
      </c>
      <c r="S148" s="1764"/>
      <c r="T148" s="1764"/>
      <c r="U148" s="1764"/>
      <c r="V148" s="1764"/>
      <c r="W148" s="1145"/>
      <c r="X148" s="1172"/>
      <c r="Y148" s="1764" t="s">
        <v>3242</v>
      </c>
      <c r="Z148" s="1764"/>
      <c r="AA148" s="1764"/>
      <c r="AB148" s="1764"/>
      <c r="AC148" s="1764"/>
      <c r="AD148" s="1145"/>
      <c r="AE148" s="1174"/>
      <c r="AF148" s="1793" t="s">
        <v>3266</v>
      </c>
      <c r="AG148" s="1793"/>
      <c r="AH148" s="1793"/>
      <c r="AI148" s="1793"/>
      <c r="AJ148" s="1793"/>
      <c r="AK148" s="1129"/>
      <c r="AL148" s="1192"/>
    </row>
    <row r="149" spans="1:38" ht="20.100000000000001" customHeight="1">
      <c r="A149" s="1185"/>
      <c r="B149" s="1763" t="s">
        <v>3265</v>
      </c>
      <c r="C149" s="1764"/>
      <c r="D149" s="1764"/>
      <c r="E149" s="1764"/>
      <c r="F149" s="1764"/>
      <c r="G149" s="1764"/>
      <c r="H149" s="1764"/>
      <c r="I149" s="1765"/>
      <c r="J149" s="1162"/>
      <c r="K149" s="1840"/>
      <c r="L149" s="1840"/>
      <c r="M149" s="1840"/>
      <c r="N149" s="1145"/>
      <c r="O149" s="1145" t="s">
        <v>3247</v>
      </c>
      <c r="P149" s="1145"/>
      <c r="Q149" s="1172"/>
      <c r="R149" s="1840"/>
      <c r="S149" s="1840"/>
      <c r="T149" s="1840"/>
      <c r="U149" s="1145"/>
      <c r="V149" s="1145" t="s">
        <v>3247</v>
      </c>
      <c r="W149" s="1145"/>
      <c r="X149" s="1172"/>
      <c r="Y149" s="1840"/>
      <c r="Z149" s="1840"/>
      <c r="AA149" s="1840"/>
      <c r="AB149" s="1145"/>
      <c r="AC149" s="1145" t="s">
        <v>3247</v>
      </c>
      <c r="AD149" s="1145"/>
      <c r="AE149" s="1174"/>
      <c r="AF149" s="1130"/>
      <c r="AG149" s="1130"/>
      <c r="AH149" s="1130"/>
      <c r="AI149" s="1130"/>
      <c r="AJ149" s="1130" t="s">
        <v>3247</v>
      </c>
      <c r="AK149" s="1130"/>
      <c r="AL149" s="1192"/>
    </row>
    <row r="150" spans="1:38" ht="27" customHeight="1">
      <c r="A150" s="1185"/>
      <c r="B150" s="1761" t="s">
        <v>3264</v>
      </c>
      <c r="C150" s="1762"/>
      <c r="D150" s="1762"/>
      <c r="E150" s="1762"/>
      <c r="F150" s="1762"/>
      <c r="G150" s="1762"/>
      <c r="H150" s="1762"/>
      <c r="I150" s="1788"/>
      <c r="J150" s="1779"/>
      <c r="K150" s="1780"/>
      <c r="L150" s="1780"/>
      <c r="M150" s="1780"/>
      <c r="N150" s="1145"/>
      <c r="O150" s="1145" t="s">
        <v>147</v>
      </c>
      <c r="P150" s="1145"/>
      <c r="Q150" s="1835"/>
      <c r="R150" s="1780"/>
      <c r="S150" s="1780"/>
      <c r="T150" s="1780"/>
      <c r="U150" s="1145"/>
      <c r="V150" s="1145" t="s">
        <v>147</v>
      </c>
      <c r="W150" s="1145"/>
      <c r="X150" s="1835"/>
      <c r="Y150" s="1780"/>
      <c r="Z150" s="1780"/>
      <c r="AA150" s="1780"/>
      <c r="AB150" s="1145"/>
      <c r="AC150" s="1145" t="s">
        <v>147</v>
      </c>
      <c r="AD150" s="1145"/>
      <c r="AE150" s="1835"/>
      <c r="AF150" s="1780"/>
      <c r="AG150" s="1780"/>
      <c r="AH150" s="1780"/>
      <c r="AI150" s="1145"/>
      <c r="AJ150" s="1145" t="s">
        <v>147</v>
      </c>
      <c r="AK150" s="1145"/>
      <c r="AL150" s="1192"/>
    </row>
    <row r="151" spans="1:38" ht="3.95" customHeight="1">
      <c r="A151" s="1148"/>
      <c r="B151" s="1161"/>
      <c r="C151" s="1161"/>
      <c r="D151" s="1161"/>
      <c r="E151" s="1161"/>
      <c r="F151" s="1161"/>
      <c r="G151" s="1161"/>
      <c r="H151" s="1161"/>
      <c r="I151" s="1161"/>
      <c r="J151" s="1149"/>
      <c r="K151" s="1149"/>
      <c r="L151" s="1149"/>
      <c r="M151" s="1149"/>
      <c r="N151" s="1149"/>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50"/>
    </row>
    <row r="152" spans="1:38" ht="3.95" customHeight="1">
      <c r="A152" s="1145"/>
      <c r="B152" s="1165"/>
      <c r="C152" s="1165"/>
      <c r="D152" s="1165"/>
      <c r="E152" s="1165"/>
      <c r="F152" s="1165"/>
      <c r="G152" s="1165"/>
      <c r="H152" s="1165"/>
      <c r="I152" s="1165"/>
      <c r="J152" s="1145"/>
      <c r="K152" s="1145"/>
      <c r="L152" s="1145"/>
      <c r="M152" s="1145"/>
      <c r="N152" s="1145"/>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row>
    <row r="153" spans="1:38" ht="17.45" customHeight="1">
      <c r="A153" s="1798" t="s">
        <v>3263</v>
      </c>
      <c r="B153" s="1821"/>
      <c r="C153" s="1821"/>
      <c r="D153" s="1821"/>
      <c r="E153" s="1821"/>
      <c r="F153" s="1821"/>
      <c r="G153" s="1821"/>
      <c r="H153" s="1821"/>
      <c r="I153" s="1821"/>
      <c r="J153" s="1821"/>
      <c r="K153" s="1821"/>
      <c r="L153" s="1821"/>
      <c r="M153" s="1821"/>
      <c r="N153" s="1130"/>
      <c r="O153" s="1130"/>
      <c r="P153" s="1130"/>
      <c r="Q153" s="1130"/>
      <c r="R153" s="1130"/>
      <c r="S153" s="1130"/>
      <c r="T153" s="1130"/>
      <c r="U153" s="1130"/>
      <c r="V153" s="1130"/>
      <c r="W153" s="1130"/>
      <c r="X153" s="1130"/>
      <c r="Y153" s="1130"/>
      <c r="Z153" s="1130"/>
      <c r="AA153" s="1130"/>
      <c r="AB153" s="1130"/>
      <c r="AC153" s="1130"/>
      <c r="AD153" s="1130"/>
      <c r="AE153" s="1130"/>
      <c r="AF153" s="1130"/>
      <c r="AG153" s="1130"/>
      <c r="AH153" s="1130"/>
      <c r="AI153" s="1130"/>
      <c r="AJ153" s="1130"/>
      <c r="AK153" s="1130"/>
      <c r="AL153" s="1131"/>
    </row>
    <row r="154" spans="1:38" ht="20.100000000000001" customHeight="1">
      <c r="A154" s="1185" t="s">
        <v>3262</v>
      </c>
      <c r="B154" s="1763" t="s">
        <v>3261</v>
      </c>
      <c r="C154" s="1764"/>
      <c r="D154" s="1764"/>
      <c r="E154" s="1764"/>
      <c r="F154" s="1764"/>
      <c r="G154" s="1764"/>
      <c r="H154" s="1764"/>
      <c r="I154" s="1764"/>
      <c r="J154" s="1764"/>
      <c r="K154" s="1765"/>
      <c r="L154" s="1779"/>
      <c r="M154" s="1780"/>
      <c r="N154" s="1780"/>
      <c r="O154" s="1780"/>
      <c r="P154" s="1780"/>
      <c r="Q154" s="1780"/>
      <c r="R154" s="1780"/>
      <c r="S154" s="1780"/>
      <c r="T154" s="1148" t="s">
        <v>3260</v>
      </c>
      <c r="U154" s="1149"/>
      <c r="V154" s="1149"/>
      <c r="W154" s="1149"/>
      <c r="X154" s="1149"/>
      <c r="Y154" s="1149"/>
      <c r="Z154" s="1149"/>
      <c r="AA154" s="1149"/>
      <c r="AB154" s="1149"/>
      <c r="AL154" s="1133"/>
    </row>
    <row r="155" spans="1:38" ht="17.100000000000001" customHeight="1">
      <c r="A155" s="1185" t="s">
        <v>3259</v>
      </c>
      <c r="B155" s="1763" t="s">
        <v>3258</v>
      </c>
      <c r="C155" s="1764"/>
      <c r="D155" s="1764"/>
      <c r="E155" s="1764"/>
      <c r="F155" s="1764"/>
      <c r="G155" s="1764"/>
      <c r="H155" s="1764"/>
      <c r="I155" s="1764"/>
      <c r="J155" s="1764"/>
      <c r="K155" s="1765"/>
      <c r="L155" s="1162"/>
      <c r="M155" s="1145" t="s">
        <v>3257</v>
      </c>
      <c r="N155" s="1145"/>
      <c r="O155" s="1145"/>
      <c r="P155" s="1145"/>
      <c r="Q155" s="1145"/>
      <c r="R155" s="1145"/>
      <c r="S155" s="1145"/>
      <c r="T155" s="1145"/>
      <c r="U155" s="1145"/>
      <c r="V155" s="1145"/>
      <c r="W155" s="1145"/>
      <c r="X155" s="1145"/>
      <c r="Y155" s="1137" t="s">
        <v>3253</v>
      </c>
      <c r="Z155" s="1137"/>
      <c r="AA155" s="1137"/>
      <c r="AB155" s="1142"/>
      <c r="AL155" s="1133"/>
    </row>
    <row r="156" spans="1:38" ht="17.100000000000001" customHeight="1">
      <c r="A156" s="1185" t="s">
        <v>3256</v>
      </c>
      <c r="B156" s="1763" t="s">
        <v>3255</v>
      </c>
      <c r="C156" s="1764"/>
      <c r="D156" s="1764"/>
      <c r="E156" s="1764"/>
      <c r="F156" s="1764"/>
      <c r="G156" s="1764"/>
      <c r="H156" s="1764"/>
      <c r="I156" s="1764"/>
      <c r="J156" s="1764"/>
      <c r="K156" s="1765"/>
      <c r="L156" s="1162"/>
      <c r="M156" s="1137" t="s">
        <v>3254</v>
      </c>
      <c r="N156" s="1137"/>
      <c r="O156" s="1137"/>
      <c r="P156" s="1137"/>
      <c r="Q156" s="1145"/>
      <c r="R156" s="1145"/>
      <c r="S156" s="1145"/>
      <c r="T156" s="1145"/>
      <c r="U156" s="1145"/>
      <c r="V156" s="1145"/>
      <c r="W156" s="1145"/>
      <c r="X156" s="1145"/>
      <c r="Y156" s="1137" t="s">
        <v>3253</v>
      </c>
      <c r="Z156" s="1137"/>
      <c r="AA156" s="1137"/>
      <c r="AB156" s="1142"/>
      <c r="AL156" s="1133"/>
    </row>
    <row r="157" spans="1:38" ht="20.100000000000001" customHeight="1">
      <c r="A157" s="1185" t="s">
        <v>3252</v>
      </c>
      <c r="B157" s="1763" t="s">
        <v>3251</v>
      </c>
      <c r="C157" s="1764"/>
      <c r="D157" s="1764"/>
      <c r="E157" s="1764"/>
      <c r="F157" s="1764"/>
      <c r="G157" s="1764"/>
      <c r="H157" s="1764"/>
      <c r="I157" s="1764"/>
      <c r="J157" s="1764"/>
      <c r="K157" s="1765"/>
      <c r="L157" s="1852"/>
      <c r="M157" s="1814"/>
      <c r="N157" s="1814"/>
      <c r="O157" s="1814"/>
      <c r="P157" s="1814"/>
      <c r="Q157" s="1780" t="s">
        <v>3250</v>
      </c>
      <c r="R157" s="1780"/>
      <c r="S157" s="1146"/>
      <c r="Z157" s="1193"/>
      <c r="AA157" s="1193"/>
      <c r="AB157" s="1193"/>
      <c r="AC157" s="1193"/>
      <c r="AD157" s="1193"/>
      <c r="AE157" s="1193"/>
      <c r="AF157" s="1193"/>
      <c r="AG157" s="1193"/>
      <c r="AH157" s="1193"/>
      <c r="AI157" s="1193"/>
      <c r="AL157" s="1133"/>
    </row>
    <row r="158" spans="1:38" ht="20.45" customHeight="1">
      <c r="A158" s="1185" t="s">
        <v>3249</v>
      </c>
      <c r="B158" s="1763" t="s">
        <v>3248</v>
      </c>
      <c r="C158" s="1764"/>
      <c r="D158" s="1764"/>
      <c r="E158" s="1764"/>
      <c r="F158" s="1764"/>
      <c r="G158" s="1764"/>
      <c r="H158" s="1764"/>
      <c r="I158" s="1764"/>
      <c r="J158" s="1764"/>
      <c r="K158" s="1765"/>
      <c r="L158" s="1852"/>
      <c r="M158" s="1814"/>
      <c r="N158" s="1814"/>
      <c r="O158" s="1814"/>
      <c r="P158" s="1814"/>
      <c r="Q158" s="1780" t="s">
        <v>3247</v>
      </c>
      <c r="R158" s="1780"/>
      <c r="S158" s="1146"/>
      <c r="AL158" s="1133"/>
    </row>
    <row r="159" spans="1:38" ht="17.100000000000001" customHeight="1">
      <c r="A159" s="1185" t="s">
        <v>3246</v>
      </c>
      <c r="B159" s="1763" t="s">
        <v>3245</v>
      </c>
      <c r="C159" s="1764"/>
      <c r="D159" s="1764"/>
      <c r="E159" s="1764"/>
      <c r="F159" s="1764"/>
      <c r="G159" s="1764"/>
      <c r="H159" s="1764"/>
      <c r="I159" s="1764"/>
      <c r="J159" s="1764"/>
      <c r="K159" s="1765"/>
      <c r="L159" s="1145"/>
      <c r="M159" s="1764" t="s">
        <v>3244</v>
      </c>
      <c r="N159" s="1764"/>
      <c r="O159" s="1764"/>
      <c r="P159" s="1764"/>
      <c r="Q159" s="1145"/>
      <c r="R159" s="1764" t="s">
        <v>3243</v>
      </c>
      <c r="S159" s="1764"/>
      <c r="T159" s="1764"/>
      <c r="U159" s="1764"/>
      <c r="V159" s="1145"/>
      <c r="W159" s="1764" t="s">
        <v>3242</v>
      </c>
      <c r="X159" s="1764"/>
      <c r="Y159" s="1764"/>
      <c r="Z159" s="1764"/>
      <c r="AA159" s="1764"/>
      <c r="AB159" s="1146"/>
      <c r="AL159" s="1133"/>
    </row>
    <row r="160" spans="1:38" ht="20.100000000000001" customHeight="1">
      <c r="A160" s="1194"/>
      <c r="B160" s="1797" t="s">
        <v>3241</v>
      </c>
      <c r="C160" s="1789"/>
      <c r="D160" s="1789"/>
      <c r="E160" s="1789"/>
      <c r="F160" s="1789"/>
      <c r="G160" s="1789"/>
      <c r="H160" s="1789"/>
      <c r="I160" s="1789"/>
      <c r="J160" s="1789"/>
      <c r="K160" s="1838"/>
      <c r="L160" s="1841"/>
      <c r="M160" s="1842"/>
      <c r="N160" s="1842"/>
      <c r="O160" s="1842"/>
      <c r="P160" s="1842"/>
      <c r="Q160" s="1780" t="s">
        <v>147</v>
      </c>
      <c r="R160" s="1780"/>
      <c r="S160" s="1146"/>
      <c r="AL160" s="1133"/>
    </row>
    <row r="161" spans="1:38" ht="20.100000000000001" customHeight="1">
      <c r="A161" s="1185" t="s">
        <v>3240</v>
      </c>
      <c r="B161" s="1763" t="s">
        <v>3239</v>
      </c>
      <c r="C161" s="1764"/>
      <c r="D161" s="1764"/>
      <c r="E161" s="1764"/>
      <c r="F161" s="1764"/>
      <c r="G161" s="1764"/>
      <c r="H161" s="1764"/>
      <c r="I161" s="1764"/>
      <c r="J161" s="1764"/>
      <c r="K161" s="1765"/>
      <c r="L161" s="1841"/>
      <c r="M161" s="1842"/>
      <c r="N161" s="1842"/>
      <c r="O161" s="1842"/>
      <c r="P161" s="1842"/>
      <c r="Q161" s="1780" t="s">
        <v>3238</v>
      </c>
      <c r="R161" s="1780"/>
      <c r="S161" s="1146"/>
      <c r="AL161" s="1133"/>
    </row>
    <row r="162" spans="1:38" ht="3.6" customHeight="1">
      <c r="A162" s="1159"/>
      <c r="B162" s="1138"/>
      <c r="C162" s="1138"/>
      <c r="D162" s="1138"/>
      <c r="E162" s="1138"/>
      <c r="F162" s="1138"/>
      <c r="G162" s="1138"/>
      <c r="H162" s="1138"/>
      <c r="I162" s="1138"/>
      <c r="J162" s="1138"/>
      <c r="K162" s="1138"/>
      <c r="L162" s="1195"/>
      <c r="M162" s="1195"/>
      <c r="N162" s="1195"/>
      <c r="O162" s="1195"/>
      <c r="P162" s="1195"/>
      <c r="Q162" s="1153"/>
      <c r="R162" s="1153"/>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50"/>
    </row>
    <row r="163" spans="1:38" ht="3.95" customHeight="1">
      <c r="A163" s="1130"/>
      <c r="AL163" s="1130"/>
    </row>
    <row r="481" s="1127" customFormat="1" ht="15" customHeight="1"/>
    <row r="482" s="1127" customFormat="1" ht="15" customHeight="1"/>
    <row r="483" s="1127" customFormat="1" ht="15" customHeight="1"/>
    <row r="484" s="1127" customFormat="1" ht="15" customHeight="1"/>
    <row r="485" s="1127" customFormat="1" ht="15" customHeight="1"/>
    <row r="486" s="1127" customFormat="1" ht="15" customHeight="1"/>
    <row r="487" s="1127" customFormat="1" ht="15" customHeight="1"/>
    <row r="488" s="1127" customFormat="1" ht="15" customHeight="1"/>
    <row r="489" s="1127" customFormat="1" ht="15" customHeight="1"/>
    <row r="490" s="1127" customFormat="1" ht="15" customHeight="1"/>
    <row r="491" s="1127" customFormat="1" ht="15" customHeight="1"/>
    <row r="492" s="1127" customFormat="1" ht="15" customHeight="1"/>
    <row r="493" s="1127" customFormat="1" ht="15" customHeight="1"/>
    <row r="494" s="1127" customFormat="1" ht="15" customHeight="1"/>
    <row r="495" s="1127" customFormat="1" ht="15" customHeight="1"/>
    <row r="496" s="1127" customFormat="1" ht="15" customHeight="1"/>
    <row r="497" s="1127" customFormat="1" ht="15" customHeight="1"/>
    <row r="498" s="1127" customFormat="1" ht="15" customHeight="1"/>
    <row r="499" s="1127" customFormat="1" ht="15" customHeight="1"/>
    <row r="500" s="1127" customFormat="1" ht="15" customHeight="1"/>
    <row r="501" s="1127" customFormat="1" ht="15" customHeight="1"/>
    <row r="502" s="1127" customFormat="1" ht="15" customHeight="1"/>
    <row r="503" s="1127" customFormat="1" ht="15" customHeight="1"/>
    <row r="504" s="1127" customFormat="1" ht="15" customHeight="1"/>
    <row r="505" s="1127" customFormat="1" ht="15" customHeight="1"/>
    <row r="506" s="1127" customFormat="1" ht="15" customHeight="1"/>
    <row r="507" s="1127" customFormat="1" ht="15" customHeight="1"/>
    <row r="508" s="1127" customFormat="1" ht="15" customHeight="1"/>
    <row r="509" s="1127" customFormat="1" ht="15" customHeight="1"/>
    <row r="510" s="1127" customFormat="1" ht="15" customHeight="1"/>
    <row r="511" s="1127" customFormat="1" ht="15" customHeight="1"/>
    <row r="512" s="1127" customFormat="1" ht="15" customHeight="1"/>
    <row r="513" s="1127" customFormat="1" ht="15" customHeight="1"/>
    <row r="514" s="1127" customFormat="1" ht="15" customHeight="1"/>
    <row r="515" s="1127" customFormat="1" ht="15" customHeight="1"/>
    <row r="516" s="1127" customFormat="1" ht="15" customHeight="1"/>
    <row r="517" s="1127" customFormat="1" ht="15" customHeight="1"/>
    <row r="518" s="1127" customFormat="1" ht="15" customHeight="1"/>
    <row r="519" s="1127" customFormat="1" ht="15" customHeight="1"/>
    <row r="520" s="1127" customFormat="1" ht="15" customHeight="1"/>
    <row r="521" s="1127" customFormat="1" ht="15" customHeight="1"/>
    <row r="522" s="1127" customFormat="1" ht="15" customHeight="1"/>
    <row r="523" s="1127" customFormat="1" ht="15" customHeight="1"/>
    <row r="524" s="1127" customFormat="1" ht="15" customHeight="1"/>
    <row r="525" s="1127" customFormat="1" ht="15" customHeight="1"/>
    <row r="526" s="1127" customFormat="1" ht="15" customHeight="1"/>
    <row r="527" s="1127" customFormat="1" ht="15" customHeight="1"/>
    <row r="528" s="1127" customFormat="1" ht="15" customHeight="1"/>
    <row r="529" s="1127" customFormat="1" ht="15" customHeight="1"/>
    <row r="530" s="1127" customFormat="1" ht="15" customHeight="1"/>
    <row r="531" s="1127" customFormat="1" ht="15" customHeight="1"/>
    <row r="532" s="1127" customFormat="1" ht="15" customHeight="1"/>
    <row r="533" s="1127" customFormat="1" ht="15" customHeight="1"/>
    <row r="534" s="1127" customFormat="1" ht="15" customHeight="1"/>
    <row r="535" s="1127" customFormat="1" ht="15" customHeight="1"/>
    <row r="536" s="1127" customFormat="1" ht="15" customHeight="1"/>
    <row r="537" s="1127" customFormat="1" ht="15" customHeight="1"/>
    <row r="538" s="1127" customFormat="1" ht="15" customHeight="1"/>
    <row r="539" s="1127" customFormat="1" ht="15" customHeight="1"/>
    <row r="540" s="1127" customFormat="1" ht="15" customHeight="1"/>
    <row r="541" s="1127" customFormat="1" ht="15" customHeight="1"/>
    <row r="542" s="1127" customFormat="1" ht="15" customHeight="1"/>
    <row r="543" s="1127" customFormat="1" ht="15" customHeight="1"/>
    <row r="544" s="1127" customFormat="1" ht="15" customHeight="1"/>
    <row r="545" s="1127" customFormat="1" ht="15" customHeight="1"/>
    <row r="546" s="1127" customFormat="1" ht="15" customHeight="1"/>
    <row r="547" s="1127" customFormat="1" ht="15" customHeight="1"/>
    <row r="548" s="1127" customFormat="1" ht="15" customHeight="1"/>
    <row r="549" s="1127" customFormat="1" ht="15" customHeight="1"/>
    <row r="550" s="1127" customFormat="1" ht="15" customHeight="1"/>
    <row r="551" s="1127" customFormat="1" ht="15" customHeight="1"/>
    <row r="552" s="1127" customFormat="1" ht="15" customHeight="1"/>
    <row r="553" s="1127" customFormat="1" ht="15" customHeight="1"/>
    <row r="554" s="1127" customFormat="1" ht="15" customHeight="1"/>
    <row r="555" s="1127" customFormat="1" ht="15" customHeight="1"/>
    <row r="556" s="1127" customFormat="1" ht="15" customHeight="1"/>
    <row r="557" s="1127" customFormat="1" ht="15" customHeight="1"/>
    <row r="558" s="1127" customFormat="1" ht="15" customHeight="1"/>
    <row r="559" s="1127" customFormat="1" ht="15" customHeight="1"/>
    <row r="560" s="1127" customFormat="1" ht="15" customHeight="1"/>
    <row r="561" s="1127" customFormat="1" ht="15" customHeight="1"/>
    <row r="562" s="1127" customFormat="1" ht="15" customHeight="1"/>
    <row r="563" s="1127" customFormat="1" ht="15" customHeight="1"/>
    <row r="564" s="1127" customFormat="1" ht="15" customHeight="1"/>
    <row r="565" s="1127" customFormat="1" ht="15" customHeight="1"/>
    <row r="566" s="1127" customFormat="1" ht="15" customHeight="1"/>
    <row r="567" s="1127" customFormat="1" ht="15" customHeight="1"/>
    <row r="568" s="1127" customFormat="1" ht="15" customHeight="1"/>
    <row r="569" s="1127" customFormat="1" ht="15" customHeight="1"/>
    <row r="570" s="1127" customFormat="1" ht="15" customHeight="1"/>
    <row r="571" s="1127" customFormat="1" ht="15" customHeight="1"/>
    <row r="572" s="1127" customFormat="1" ht="15" customHeight="1"/>
    <row r="573" s="1127" customFormat="1" ht="15" customHeight="1"/>
    <row r="574" s="1127" customFormat="1" ht="15" customHeight="1"/>
    <row r="575" s="1127" customFormat="1" ht="15" customHeight="1"/>
    <row r="576" s="1127" customFormat="1" ht="15" customHeight="1"/>
    <row r="577" s="1127" customFormat="1" ht="15" customHeight="1"/>
    <row r="578" s="1127" customFormat="1" ht="15" customHeight="1"/>
    <row r="579" s="1127" customFormat="1" ht="15" customHeight="1"/>
    <row r="580" s="1127" customFormat="1" ht="15" customHeight="1"/>
    <row r="581" s="1127" customFormat="1" ht="15" customHeight="1"/>
    <row r="582" s="1127" customFormat="1" ht="15" customHeight="1"/>
    <row r="583" s="1127" customFormat="1" ht="15" customHeight="1"/>
    <row r="584" s="1127" customFormat="1" ht="15" customHeight="1"/>
    <row r="585" s="1127" customFormat="1" ht="15" customHeight="1"/>
    <row r="586" s="1127" customFormat="1" ht="15" customHeight="1"/>
    <row r="587" s="1127" customFormat="1" ht="15" customHeight="1"/>
    <row r="588" s="1127" customFormat="1" ht="15" customHeight="1"/>
    <row r="589" s="1127" customFormat="1" ht="15" customHeight="1"/>
    <row r="590" s="1127" customFormat="1" ht="15" customHeight="1"/>
    <row r="591" s="1127" customFormat="1" ht="15" customHeight="1"/>
    <row r="592" s="1127" customFormat="1" ht="15" customHeight="1"/>
    <row r="593" s="1127" customFormat="1" ht="15" customHeight="1"/>
    <row r="594" s="1127" customFormat="1" ht="15" customHeight="1"/>
    <row r="595" s="1127" customFormat="1" ht="15" customHeight="1"/>
    <row r="596" s="1127" customFormat="1" ht="15" customHeight="1"/>
    <row r="597" s="1127" customFormat="1" ht="15" customHeight="1"/>
    <row r="598" s="1127" customFormat="1" ht="15" customHeight="1"/>
    <row r="599" s="1127" customFormat="1" ht="15" customHeight="1"/>
    <row r="600" s="1127" customFormat="1" ht="15" customHeight="1"/>
    <row r="601" s="1127" customFormat="1" ht="15" customHeight="1"/>
    <row r="602" s="1127" customFormat="1" ht="15" customHeight="1"/>
    <row r="603" s="1127" customFormat="1" ht="15" customHeight="1"/>
    <row r="604" s="1127" customFormat="1" ht="15" customHeight="1"/>
    <row r="605" s="1127" customFormat="1" ht="15" customHeight="1"/>
    <row r="606" s="1127" customFormat="1" ht="15" customHeight="1"/>
    <row r="607" s="1127" customFormat="1" ht="15" customHeight="1"/>
    <row r="608" s="1127" customFormat="1" ht="15" customHeight="1"/>
    <row r="609" s="1127" customFormat="1" ht="15" customHeight="1"/>
    <row r="610" s="1127" customFormat="1" ht="15" customHeight="1"/>
    <row r="611" s="1127" customFormat="1" ht="15" customHeight="1"/>
    <row r="612" s="1127" customFormat="1" ht="15" customHeight="1"/>
    <row r="613" s="1127" customFormat="1" ht="15" customHeight="1"/>
    <row r="614" s="1127" customFormat="1" ht="15" customHeight="1"/>
    <row r="615" s="1127" customFormat="1" ht="15" customHeight="1"/>
    <row r="616" s="1127" customFormat="1" ht="15" customHeight="1"/>
    <row r="617" s="1127" customFormat="1" ht="15" customHeight="1"/>
    <row r="618" s="1127" customFormat="1" ht="15" customHeight="1"/>
    <row r="619" s="1127" customFormat="1" ht="15" customHeight="1"/>
    <row r="620" s="1127" customFormat="1" ht="15" customHeight="1"/>
    <row r="621" s="1127" customFormat="1" ht="15" customHeight="1"/>
    <row r="622" s="1127" customFormat="1" ht="15" customHeight="1"/>
    <row r="623" s="1127" customFormat="1" ht="15" customHeight="1"/>
    <row r="624" s="1127" customFormat="1" ht="15" customHeight="1"/>
    <row r="625" s="1127" customFormat="1" ht="15" customHeight="1"/>
    <row r="626" s="1127" customFormat="1" ht="15" customHeight="1"/>
    <row r="627" s="1127" customFormat="1" ht="15" customHeight="1"/>
    <row r="628" s="1127" customFormat="1" ht="15" customHeight="1"/>
    <row r="629" s="1127" customFormat="1" ht="15" customHeight="1"/>
    <row r="630" s="1127" customFormat="1" ht="15" customHeight="1"/>
    <row r="631" s="1127" customFormat="1" ht="15" customHeight="1"/>
    <row r="632" s="1127" customFormat="1" ht="15" customHeight="1"/>
    <row r="633" s="1127" customFormat="1" ht="15" customHeight="1"/>
    <row r="634" s="1127" customFormat="1" ht="15" customHeight="1"/>
    <row r="635" s="1127" customFormat="1" ht="15" customHeight="1"/>
    <row r="636" s="1127" customFormat="1" ht="15" customHeight="1"/>
    <row r="637" s="1127" customFormat="1" ht="15" customHeight="1"/>
    <row r="638" s="1127" customFormat="1" ht="15" customHeight="1"/>
    <row r="639" s="1127" customFormat="1" ht="15" customHeight="1"/>
    <row r="640" s="1127" customFormat="1" ht="15" customHeight="1"/>
    <row r="641" s="1127" customFormat="1" ht="15" customHeight="1"/>
    <row r="642" s="1127" customFormat="1" ht="15" customHeight="1"/>
    <row r="643" s="1127" customFormat="1" ht="15" customHeight="1"/>
    <row r="644" s="1127" customFormat="1" ht="15" customHeight="1"/>
    <row r="645" s="1127" customFormat="1" ht="15" customHeight="1"/>
    <row r="646" s="1127" customFormat="1" ht="15" customHeight="1"/>
    <row r="647" s="1127" customFormat="1" ht="15" customHeight="1"/>
    <row r="648" s="1127" customFormat="1" ht="15" customHeight="1"/>
    <row r="649" s="1127" customFormat="1" ht="15" customHeight="1"/>
    <row r="650" s="1127" customFormat="1" ht="15" customHeight="1"/>
    <row r="651" s="1127" customFormat="1" ht="15" customHeight="1"/>
    <row r="652" s="1127" customFormat="1" ht="15" customHeight="1"/>
    <row r="653" s="1127" customFormat="1" ht="15" customHeight="1"/>
    <row r="654" s="1127" customFormat="1" ht="15" customHeight="1"/>
    <row r="655" s="1127" customFormat="1" ht="15" customHeight="1"/>
    <row r="656" s="1127" customFormat="1" ht="15" customHeight="1"/>
    <row r="657" s="1127" customFormat="1" ht="15" customHeight="1"/>
    <row r="658" s="1127" customFormat="1" ht="15" customHeight="1"/>
    <row r="659" s="1127" customFormat="1" ht="15" customHeight="1"/>
    <row r="660" s="1127" customFormat="1" ht="15" customHeight="1"/>
    <row r="661" s="1127" customFormat="1" ht="15" customHeight="1"/>
    <row r="662" s="1127" customFormat="1" ht="15" customHeight="1"/>
    <row r="663" s="1127" customFormat="1" ht="15" customHeight="1"/>
    <row r="664" s="1127" customFormat="1" ht="15" customHeight="1"/>
    <row r="665" s="1127" customFormat="1" ht="15" customHeight="1"/>
    <row r="666" s="1127" customFormat="1" ht="15" customHeight="1"/>
    <row r="667" s="1127" customFormat="1" ht="15" customHeight="1"/>
    <row r="668" s="1127" customFormat="1" ht="15" customHeight="1"/>
    <row r="669" s="1127" customFormat="1" ht="15" customHeight="1"/>
    <row r="670" s="1127" customFormat="1" ht="15" customHeight="1"/>
    <row r="671" s="1127" customFormat="1" ht="15" customHeight="1"/>
    <row r="672" s="1127" customFormat="1" ht="15" customHeight="1"/>
    <row r="673" s="1127" customFormat="1" ht="15" customHeight="1"/>
    <row r="674" s="1127" customFormat="1" ht="15" customHeight="1"/>
    <row r="675" s="1127" customFormat="1" ht="15" customHeight="1"/>
    <row r="676" s="1127" customFormat="1" ht="15" customHeight="1"/>
    <row r="677" s="1127" customFormat="1" ht="15" customHeight="1"/>
    <row r="678" s="1127" customFormat="1" ht="15" customHeight="1"/>
    <row r="679" s="1127" customFormat="1" ht="15" customHeight="1"/>
    <row r="680" s="1127" customFormat="1" ht="15" customHeight="1"/>
    <row r="681" s="1127" customFormat="1" ht="15" customHeight="1"/>
    <row r="682" s="1127" customFormat="1" ht="15" customHeight="1"/>
    <row r="683" s="1127" customFormat="1" ht="15" customHeight="1"/>
    <row r="684" s="1127" customFormat="1" ht="15" customHeight="1"/>
    <row r="685" s="1127" customFormat="1" ht="15" customHeight="1"/>
    <row r="686" s="1127" customFormat="1" ht="15" customHeight="1"/>
    <row r="687" s="1127" customFormat="1" ht="15" customHeight="1"/>
    <row r="688" s="1127" customFormat="1" ht="15" customHeight="1"/>
    <row r="689" s="1127" customFormat="1" ht="15" customHeight="1"/>
    <row r="690" s="1127" customFormat="1" ht="15" customHeight="1"/>
    <row r="691" s="1127" customFormat="1" ht="15" customHeight="1"/>
    <row r="692" s="1127" customFormat="1" ht="15" customHeight="1"/>
    <row r="693" s="1127" customFormat="1" ht="15" customHeight="1"/>
    <row r="694" s="1127" customFormat="1" ht="15" customHeight="1"/>
    <row r="695" s="1127" customFormat="1" ht="15" customHeight="1"/>
    <row r="696" s="1127" customFormat="1" ht="15" customHeight="1"/>
    <row r="697" s="1127" customFormat="1" ht="15" customHeight="1"/>
    <row r="698" s="1127" customFormat="1" ht="15" customHeight="1"/>
    <row r="699" s="1127" customFormat="1" ht="15" customHeight="1"/>
    <row r="700" s="1127" customFormat="1" ht="15" customHeight="1"/>
    <row r="701" s="1127" customFormat="1" ht="15" customHeight="1"/>
    <row r="702" s="1127" customFormat="1" ht="15" customHeight="1"/>
    <row r="703" s="1127" customFormat="1" ht="15" customHeight="1"/>
    <row r="704" s="1127" customFormat="1" ht="15" customHeight="1"/>
    <row r="705" s="1127" customFormat="1" ht="15" customHeight="1"/>
    <row r="706" s="1127" customFormat="1" ht="15" customHeight="1"/>
    <row r="707" s="1127" customFormat="1" ht="15" customHeight="1"/>
    <row r="708" s="1127" customFormat="1" ht="15" customHeight="1"/>
    <row r="709" s="1127" customFormat="1" ht="15" customHeight="1"/>
    <row r="710" s="1127" customFormat="1" ht="15" customHeight="1"/>
    <row r="711" s="1127" customFormat="1" ht="15" customHeight="1"/>
    <row r="712" s="1127" customFormat="1" ht="15" customHeight="1"/>
    <row r="713" s="1127" customFormat="1" ht="15" customHeight="1"/>
    <row r="714" s="1127" customFormat="1" ht="15" customHeight="1"/>
    <row r="715" s="1127" customFormat="1" ht="15" customHeight="1"/>
    <row r="716" s="1127" customFormat="1" ht="15" customHeight="1"/>
    <row r="717" s="1127" customFormat="1" ht="15" customHeight="1"/>
    <row r="718" s="1127" customFormat="1" ht="15" customHeight="1"/>
    <row r="719" s="1127" customFormat="1" ht="15" customHeight="1"/>
    <row r="720" s="1127" customFormat="1" ht="15" customHeight="1"/>
    <row r="721" s="1127" customFormat="1" ht="15" customHeight="1"/>
    <row r="722" s="1127" customFormat="1" ht="15" customHeight="1"/>
    <row r="723" s="1127" customFormat="1" ht="15" customHeight="1"/>
    <row r="724" s="1127" customFormat="1" ht="15" customHeight="1"/>
    <row r="725" s="1127" customFormat="1" ht="15" customHeight="1"/>
    <row r="726" s="1127" customFormat="1" ht="15" customHeight="1"/>
    <row r="727" s="1127" customFormat="1" ht="15" customHeight="1"/>
    <row r="728" s="1127" customFormat="1" ht="15" customHeight="1"/>
    <row r="729" s="1127" customFormat="1" ht="15" customHeight="1"/>
    <row r="730" s="1127" customFormat="1" ht="15" customHeight="1"/>
    <row r="731" s="1127" customFormat="1" ht="15" customHeight="1"/>
    <row r="732" s="1127" customFormat="1" ht="15" customHeight="1"/>
    <row r="733" s="1127" customFormat="1" ht="15" customHeight="1"/>
    <row r="734" s="1127" customFormat="1" ht="15" customHeight="1"/>
    <row r="735" s="1127" customFormat="1" ht="15" customHeight="1"/>
    <row r="736" s="1127" customFormat="1" ht="15" customHeight="1"/>
    <row r="737" s="1127" customFormat="1" ht="15" customHeight="1"/>
    <row r="738" s="1127" customFormat="1" ht="15" customHeight="1"/>
    <row r="739" s="1127" customFormat="1" ht="15" customHeight="1"/>
    <row r="740" s="1127" customFormat="1" ht="15" customHeight="1"/>
    <row r="741" s="1127" customFormat="1" ht="15" customHeight="1"/>
    <row r="742" s="1127" customFormat="1" ht="15" customHeight="1"/>
    <row r="743" s="1127" customFormat="1" ht="15" customHeight="1"/>
    <row r="744" s="1127" customFormat="1" ht="15" customHeight="1"/>
    <row r="745" s="1127" customFormat="1" ht="15" customHeight="1"/>
    <row r="746" s="1127" customFormat="1" ht="15" customHeight="1"/>
    <row r="747" s="1127" customFormat="1" ht="15" customHeight="1"/>
    <row r="748" s="1127" customFormat="1" ht="15" customHeight="1"/>
    <row r="749" s="1127" customFormat="1" ht="15" customHeight="1"/>
    <row r="750" s="1127" customFormat="1" ht="15" customHeight="1"/>
    <row r="751" s="1127" customFormat="1" ht="15" customHeight="1"/>
    <row r="752" s="1127" customFormat="1" ht="15" customHeight="1"/>
    <row r="753" s="1127" customFormat="1" ht="15" customHeight="1"/>
    <row r="754" s="1127" customFormat="1" ht="15" customHeight="1"/>
    <row r="755" s="1127" customFormat="1" ht="15" customHeight="1"/>
    <row r="756" s="1127" customFormat="1" ht="15" customHeight="1"/>
    <row r="757" s="1127" customFormat="1" ht="15" customHeight="1"/>
    <row r="758" s="1127" customFormat="1" ht="15" customHeight="1"/>
    <row r="759" s="1127" customFormat="1" ht="15" customHeight="1"/>
    <row r="760" s="1127" customFormat="1" ht="15" customHeight="1"/>
    <row r="761" s="1127" customFormat="1" ht="15" customHeight="1"/>
    <row r="762" s="1127" customFormat="1" ht="15" customHeight="1"/>
    <row r="763" s="1127" customFormat="1" ht="15" customHeight="1"/>
    <row r="764" s="1127" customFormat="1" ht="15" customHeight="1"/>
    <row r="765" s="1127" customFormat="1" ht="15" customHeight="1"/>
    <row r="766" s="1127" customFormat="1" ht="15" customHeight="1"/>
    <row r="767" s="1127" customFormat="1" ht="15" customHeight="1"/>
    <row r="768" s="1127" customFormat="1" ht="15" customHeight="1"/>
    <row r="769" s="1127" customFormat="1" ht="15" customHeight="1"/>
    <row r="770" s="1127" customFormat="1" ht="15" customHeight="1"/>
    <row r="771" s="1127" customFormat="1" ht="15" customHeight="1"/>
    <row r="772" s="1127" customFormat="1" ht="15" customHeight="1"/>
    <row r="773" s="1127" customFormat="1" ht="15" customHeight="1"/>
    <row r="774" s="1127" customFormat="1" ht="15" customHeight="1"/>
    <row r="775" s="1127" customFormat="1" ht="15" customHeight="1"/>
    <row r="776" s="1127" customFormat="1" ht="15" customHeight="1"/>
    <row r="777" s="1127" customFormat="1" ht="15" customHeight="1"/>
    <row r="778" s="1127" customFormat="1" ht="15" customHeight="1"/>
    <row r="779" s="1127" customFormat="1" ht="15" customHeight="1"/>
    <row r="780" s="1127" customFormat="1" ht="15" customHeight="1"/>
    <row r="781" s="1127" customFormat="1" ht="15" customHeight="1"/>
    <row r="782" s="1127" customFormat="1" ht="15" customHeight="1"/>
    <row r="783" s="1127" customFormat="1" ht="15" customHeight="1"/>
    <row r="784" s="1127" customFormat="1" ht="15" customHeight="1"/>
    <row r="785" s="1127" customFormat="1" ht="15" customHeight="1"/>
    <row r="786" s="1127" customFormat="1" ht="15" customHeight="1"/>
    <row r="787" s="1127" customFormat="1" ht="15" customHeight="1"/>
    <row r="788" s="1127" customFormat="1" ht="15" customHeight="1"/>
    <row r="789" s="1127" customFormat="1" ht="15" customHeight="1"/>
    <row r="790" s="1127" customFormat="1" ht="15" customHeight="1"/>
    <row r="791" s="1127" customFormat="1" ht="15" customHeight="1"/>
    <row r="792" s="1127" customFormat="1" ht="15" customHeight="1"/>
    <row r="793" s="1127" customFormat="1" ht="15" customHeight="1"/>
    <row r="794" s="1127" customFormat="1" ht="15" customHeight="1"/>
    <row r="795" s="1127" customFormat="1" ht="15" customHeight="1"/>
    <row r="796" s="1127" customFormat="1" ht="15" customHeight="1"/>
    <row r="797" s="1127" customFormat="1" ht="15" customHeight="1"/>
    <row r="798" s="1127" customFormat="1" ht="15" customHeight="1"/>
    <row r="799" s="1127" customFormat="1" ht="15" customHeight="1"/>
    <row r="800" s="1127" customFormat="1" ht="15" customHeight="1"/>
    <row r="801" s="1127" customFormat="1" ht="15" customHeight="1"/>
    <row r="802" s="1127" customFormat="1" ht="15" customHeight="1"/>
    <row r="803" s="1127" customFormat="1" ht="15" customHeight="1"/>
    <row r="804" s="1127" customFormat="1" ht="15" customHeight="1"/>
    <row r="805" s="1127" customFormat="1" ht="15" customHeight="1"/>
    <row r="806" s="1127" customFormat="1" ht="15" customHeight="1"/>
    <row r="807" s="1127" customFormat="1" ht="15" customHeight="1"/>
    <row r="808" s="1127" customFormat="1" ht="15" customHeight="1"/>
    <row r="809" s="1127" customFormat="1" ht="15" customHeight="1"/>
    <row r="810" s="1127" customFormat="1" ht="15" customHeight="1"/>
    <row r="811" s="1127" customFormat="1" ht="15" customHeight="1"/>
    <row r="812" s="1127" customFormat="1" ht="15" customHeight="1"/>
    <row r="813" s="1127" customFormat="1" ht="15" customHeight="1"/>
    <row r="814" s="1127" customFormat="1" ht="15" customHeight="1"/>
    <row r="815" s="1127" customFormat="1" ht="15" customHeight="1"/>
    <row r="816" s="1127" customFormat="1" ht="15" customHeight="1"/>
    <row r="817" s="1127" customFormat="1" ht="15" customHeight="1"/>
    <row r="818" s="1127" customFormat="1" ht="15" customHeight="1"/>
    <row r="819" s="1127" customFormat="1" ht="15" customHeight="1"/>
    <row r="820" s="1127" customFormat="1" ht="15" customHeight="1"/>
    <row r="821" s="1127" customFormat="1" ht="15" customHeight="1"/>
    <row r="822" s="1127" customFormat="1" ht="15" customHeight="1"/>
    <row r="823" s="1127" customFormat="1" ht="15" customHeight="1"/>
    <row r="824" s="1127" customFormat="1" ht="15" customHeight="1"/>
    <row r="825" s="1127" customFormat="1" ht="15" customHeight="1"/>
    <row r="826" s="1127" customFormat="1" ht="15" customHeight="1"/>
    <row r="827" s="1127" customFormat="1" ht="15" customHeight="1"/>
    <row r="828" s="1127" customFormat="1" ht="15" customHeight="1"/>
    <row r="829" s="1127" customFormat="1" ht="15" customHeight="1"/>
    <row r="830" s="1127" customFormat="1" ht="15" customHeight="1"/>
    <row r="831" s="1127" customFormat="1" ht="15" customHeight="1"/>
    <row r="832" s="1127" customFormat="1" ht="15" customHeight="1"/>
    <row r="833" s="1127" customFormat="1" ht="15" customHeight="1"/>
    <row r="834" s="1127" customFormat="1" ht="15" customHeight="1"/>
    <row r="835" s="1127" customFormat="1" ht="15" customHeight="1"/>
    <row r="836" s="1127" customFormat="1" ht="15" customHeight="1"/>
    <row r="837" s="1127" customFormat="1" ht="15" customHeight="1"/>
    <row r="838" s="1127" customFormat="1" ht="15" customHeight="1"/>
    <row r="839" s="1127" customFormat="1" ht="15" customHeight="1"/>
    <row r="840" s="1127" customFormat="1" ht="15" customHeight="1"/>
    <row r="841" s="1127" customFormat="1" ht="15" customHeight="1"/>
    <row r="842" s="1127" customFormat="1" ht="15" customHeight="1"/>
    <row r="843" s="1127" customFormat="1" ht="15" customHeight="1"/>
    <row r="844" s="1127" customFormat="1" ht="15" customHeight="1"/>
    <row r="845" s="1127" customFormat="1" ht="15" customHeight="1"/>
    <row r="846" s="1127" customFormat="1" ht="15" customHeight="1"/>
  </sheetData>
  <sheetProtection selectLockedCells="1"/>
  <dataConsolidate/>
  <mergeCells count="323">
    <mergeCell ref="S143:W143"/>
    <mergeCell ref="Z143:AI143"/>
    <mergeCell ref="B122:I122"/>
    <mergeCell ref="K121:O121"/>
    <mergeCell ref="Y101:Z101"/>
    <mergeCell ref="T105:X105"/>
    <mergeCell ref="Y121:AD121"/>
    <mergeCell ref="Q50:U50"/>
    <mergeCell ref="W50:AB50"/>
    <mergeCell ref="AH105:AI105"/>
    <mergeCell ref="AH107:AI107"/>
    <mergeCell ref="AE107:AG107"/>
    <mergeCell ref="N97:R97"/>
    <mergeCell ref="K98:M98"/>
    <mergeCell ref="K96:M96"/>
    <mergeCell ref="S89:AA90"/>
    <mergeCell ref="AB89:AJ90"/>
    <mergeCell ref="N99:R99"/>
    <mergeCell ref="K99:M99"/>
    <mergeCell ref="K97:M97"/>
    <mergeCell ref="AF100:AI100"/>
    <mergeCell ref="AF98:AI98"/>
    <mergeCell ref="W100:Z100"/>
    <mergeCell ref="AC95:AE95"/>
    <mergeCell ref="B130:I130"/>
    <mergeCell ref="R121:W121"/>
    <mergeCell ref="B118:I118"/>
    <mergeCell ref="AF124:AJ124"/>
    <mergeCell ref="AE123:AI123"/>
    <mergeCell ref="Y105:Z105"/>
    <mergeCell ref="B160:K160"/>
    <mergeCell ref="R122:W122"/>
    <mergeCell ref="Y122:AD122"/>
    <mergeCell ref="B124:I124"/>
    <mergeCell ref="B158:K158"/>
    <mergeCell ref="T106:Y106"/>
    <mergeCell ref="X126:AA126"/>
    <mergeCell ref="R125:T125"/>
    <mergeCell ref="Y125:AA125"/>
    <mergeCell ref="B121:I121"/>
    <mergeCell ref="V107:X107"/>
    <mergeCell ref="B117:I117"/>
    <mergeCell ref="J117:P117"/>
    <mergeCell ref="R137:T137"/>
    <mergeCell ref="R135:W135"/>
    <mergeCell ref="Y135:AC135"/>
    <mergeCell ref="R136:V136"/>
    <mergeCell ref="Y136:AC136"/>
    <mergeCell ref="S131:W131"/>
    <mergeCell ref="J141:P141"/>
    <mergeCell ref="J129:P129"/>
    <mergeCell ref="U48:Z48"/>
    <mergeCell ref="B68:I69"/>
    <mergeCell ref="AC101:AG101"/>
    <mergeCell ref="K95:M95"/>
    <mergeCell ref="T95:V95"/>
    <mergeCell ref="AE150:AH150"/>
    <mergeCell ref="B136:I136"/>
    <mergeCell ref="B66:I67"/>
    <mergeCell ref="D50:J50"/>
    <mergeCell ref="K50:O50"/>
    <mergeCell ref="K122:O122"/>
    <mergeCell ref="Q126:T126"/>
    <mergeCell ref="B131:I132"/>
    <mergeCell ref="B137:I137"/>
    <mergeCell ref="B138:I138"/>
    <mergeCell ref="B135:I135"/>
    <mergeCell ref="AF99:AJ99"/>
    <mergeCell ref="AC100:AE100"/>
    <mergeCell ref="W99:AA99"/>
    <mergeCell ref="T100:V100"/>
    <mergeCell ref="B126:I126"/>
    <mergeCell ref="Q39:AC39"/>
    <mergeCell ref="L41:AE41"/>
    <mergeCell ref="X40:AA40"/>
    <mergeCell ref="S40:V40"/>
    <mergeCell ref="B161:K161"/>
    <mergeCell ref="L160:P160"/>
    <mergeCell ref="Q160:R160"/>
    <mergeCell ref="D49:J49"/>
    <mergeCell ref="K49:AJ49"/>
    <mergeCell ref="R123:W123"/>
    <mergeCell ref="Y123:AC123"/>
    <mergeCell ref="Y124:AC124"/>
    <mergeCell ref="L157:P157"/>
    <mergeCell ref="B159:K159"/>
    <mergeCell ref="Y147:AC147"/>
    <mergeCell ref="AF136:AJ136"/>
    <mergeCell ref="K148:P148"/>
    <mergeCell ref="Z131:AI131"/>
    <mergeCell ref="L158:P158"/>
    <mergeCell ref="Q158:R158"/>
    <mergeCell ref="Q157:R157"/>
    <mergeCell ref="K145:O145"/>
    <mergeCell ref="Y137:AA137"/>
    <mergeCell ref="L154:S154"/>
    <mergeCell ref="AG11:AH12"/>
    <mergeCell ref="D41:K41"/>
    <mergeCell ref="L39:N39"/>
    <mergeCell ref="A38:M38"/>
    <mergeCell ref="O39:P39"/>
    <mergeCell ref="D36:H36"/>
    <mergeCell ref="I17:AJ17"/>
    <mergeCell ref="I19:AJ19"/>
    <mergeCell ref="S119:W119"/>
    <mergeCell ref="D47:H47"/>
    <mergeCell ref="D48:H48"/>
    <mergeCell ref="K93:O93"/>
    <mergeCell ref="AC105:AG105"/>
    <mergeCell ref="P93:Q93"/>
    <mergeCell ref="Y93:Z93"/>
    <mergeCell ref="W95:AA95"/>
    <mergeCell ref="T93:X93"/>
    <mergeCell ref="K106:P106"/>
    <mergeCell ref="K101:O101"/>
    <mergeCell ref="W96:Z96"/>
    <mergeCell ref="B92:I93"/>
    <mergeCell ref="N96:Q96"/>
    <mergeCell ref="N95:R95"/>
    <mergeCell ref="A113:AJ113"/>
    <mergeCell ref="A5:AJ6"/>
    <mergeCell ref="A7:AJ8"/>
    <mergeCell ref="A9:AJ10"/>
    <mergeCell ref="Y11:AB12"/>
    <mergeCell ref="D34:H34"/>
    <mergeCell ref="D26:H26"/>
    <mergeCell ref="A2:M3"/>
    <mergeCell ref="A13:L14"/>
    <mergeCell ref="M13:P14"/>
    <mergeCell ref="P24:AJ24"/>
    <mergeCell ref="I26:AJ26"/>
    <mergeCell ref="P33:AJ33"/>
    <mergeCell ref="D23:H23"/>
    <mergeCell ref="D25:H25"/>
    <mergeCell ref="D32:H32"/>
    <mergeCell ref="A16:M16"/>
    <mergeCell ref="D18:H18"/>
    <mergeCell ref="D19:H19"/>
    <mergeCell ref="D20:H20"/>
    <mergeCell ref="D17:H17"/>
    <mergeCell ref="AI11:AI12"/>
    <mergeCell ref="AF11:AF12"/>
    <mergeCell ref="AC11:AC12"/>
    <mergeCell ref="AD11:AE12"/>
    <mergeCell ref="D15:H15"/>
    <mergeCell ref="A54:AJ56"/>
    <mergeCell ref="D24:O24"/>
    <mergeCell ref="B62:I62"/>
    <mergeCell ref="I23:AJ23"/>
    <mergeCell ref="I18:T18"/>
    <mergeCell ref="I20:Z20"/>
    <mergeCell ref="I25:T25"/>
    <mergeCell ref="J62:Y62"/>
    <mergeCell ref="I48:M48"/>
    <mergeCell ref="D40:K40"/>
    <mergeCell ref="I46:M46"/>
    <mergeCell ref="O46:T46"/>
    <mergeCell ref="O48:S48"/>
    <mergeCell ref="I44:AJ44"/>
    <mergeCell ref="I45:AJ45"/>
    <mergeCell ref="N40:Q40"/>
    <mergeCell ref="D39:K39"/>
    <mergeCell ref="D46:H46"/>
    <mergeCell ref="I47:AJ47"/>
    <mergeCell ref="A43:M43"/>
    <mergeCell ref="D44:H44"/>
    <mergeCell ref="D45:H45"/>
    <mergeCell ref="AD39:AE39"/>
    <mergeCell ref="AB86:AJ86"/>
    <mergeCell ref="B134:I134"/>
    <mergeCell ref="K134:O134"/>
    <mergeCell ref="K125:M125"/>
    <mergeCell ref="A53:M53"/>
    <mergeCell ref="A65:F65"/>
    <mergeCell ref="B61:I61"/>
    <mergeCell ref="Y148:AC148"/>
    <mergeCell ref="B156:K156"/>
    <mergeCell ref="B154:K154"/>
    <mergeCell ref="B155:K155"/>
    <mergeCell ref="K144:R144"/>
    <mergeCell ref="X150:AA150"/>
    <mergeCell ref="B146:I146"/>
    <mergeCell ref="Y146:AD146"/>
    <mergeCell ref="K146:O146"/>
    <mergeCell ref="R146:W146"/>
    <mergeCell ref="Y149:AA149"/>
    <mergeCell ref="B150:I150"/>
    <mergeCell ref="J150:M150"/>
    <mergeCell ref="Q150:T150"/>
    <mergeCell ref="J138:M138"/>
    <mergeCell ref="B141:I141"/>
    <mergeCell ref="B142:I142"/>
    <mergeCell ref="L161:P161"/>
    <mergeCell ref="Q161:R161"/>
    <mergeCell ref="M159:P159"/>
    <mergeCell ref="R159:U159"/>
    <mergeCell ref="W159:AA159"/>
    <mergeCell ref="B157:K157"/>
    <mergeCell ref="B149:I149"/>
    <mergeCell ref="B147:I147"/>
    <mergeCell ref="R147:W147"/>
    <mergeCell ref="K149:M149"/>
    <mergeCell ref="R149:T149"/>
    <mergeCell ref="B123:I123"/>
    <mergeCell ref="B129:I129"/>
    <mergeCell ref="A153:M153"/>
    <mergeCell ref="AF148:AJ148"/>
    <mergeCell ref="Y145:AD145"/>
    <mergeCell ref="AE147:AI147"/>
    <mergeCell ref="B133:I133"/>
    <mergeCell ref="K133:O133"/>
    <mergeCell ref="AE138:AH138"/>
    <mergeCell ref="U144:X144"/>
    <mergeCell ref="R148:V148"/>
    <mergeCell ref="R145:W145"/>
    <mergeCell ref="B143:I144"/>
    <mergeCell ref="K137:M137"/>
    <mergeCell ref="K135:P135"/>
    <mergeCell ref="B148:I148"/>
    <mergeCell ref="B145:I145"/>
    <mergeCell ref="Q138:T138"/>
    <mergeCell ref="X138:AA138"/>
    <mergeCell ref="R124:V124"/>
    <mergeCell ref="J126:M126"/>
    <mergeCell ref="R133:W133"/>
    <mergeCell ref="Y133:AD133"/>
    <mergeCell ref="R134:W134"/>
    <mergeCell ref="AE126:AH126"/>
    <mergeCell ref="K136:P136"/>
    <mergeCell ref="AE135:AI135"/>
    <mergeCell ref="K123:P123"/>
    <mergeCell ref="K124:P124"/>
    <mergeCell ref="K132:R132"/>
    <mergeCell ref="N100:Q100"/>
    <mergeCell ref="K120:R120"/>
    <mergeCell ref="U120:X120"/>
    <mergeCell ref="AC106:AH106"/>
    <mergeCell ref="Y134:AD134"/>
    <mergeCell ref="U132:X132"/>
    <mergeCell ref="K105:O105"/>
    <mergeCell ref="Y107:Z107"/>
    <mergeCell ref="A110:O110"/>
    <mergeCell ref="P105:Q105"/>
    <mergeCell ref="P107:Q107"/>
    <mergeCell ref="B104:I105"/>
    <mergeCell ref="B106:I107"/>
    <mergeCell ref="M107:O107"/>
    <mergeCell ref="B101:I103"/>
    <mergeCell ref="P101:Q101"/>
    <mergeCell ref="K100:M100"/>
    <mergeCell ref="B125:I125"/>
    <mergeCell ref="AC91:AG91"/>
    <mergeCell ref="P91:Q91"/>
    <mergeCell ref="Y91:Z91"/>
    <mergeCell ref="AF96:AI96"/>
    <mergeCell ref="Z119:AI119"/>
    <mergeCell ref="B119:I120"/>
    <mergeCell ref="T101:X101"/>
    <mergeCell ref="AH93:AI93"/>
    <mergeCell ref="T96:V96"/>
    <mergeCell ref="B95:I100"/>
    <mergeCell ref="AH91:AI91"/>
    <mergeCell ref="AC93:AG93"/>
    <mergeCell ref="T92:X92"/>
    <mergeCell ref="N98:Q98"/>
    <mergeCell ref="AF95:AJ95"/>
    <mergeCell ref="AC96:AE96"/>
    <mergeCell ref="AF97:AJ97"/>
    <mergeCell ref="AC98:AE98"/>
    <mergeCell ref="W97:AA97"/>
    <mergeCell ref="T98:V98"/>
    <mergeCell ref="W98:Z98"/>
    <mergeCell ref="AH101:AI101"/>
    <mergeCell ref="T91:X91"/>
    <mergeCell ref="K91:O91"/>
    <mergeCell ref="J87:R87"/>
    <mergeCell ref="S87:AA87"/>
    <mergeCell ref="AB87:AJ87"/>
    <mergeCell ref="T99:V99"/>
    <mergeCell ref="K147:P147"/>
    <mergeCell ref="A60:O60"/>
    <mergeCell ref="AB85:AJ85"/>
    <mergeCell ref="B74:I76"/>
    <mergeCell ref="B73:I73"/>
    <mergeCell ref="I72:N72"/>
    <mergeCell ref="R72:W72"/>
    <mergeCell ref="S86:AA86"/>
    <mergeCell ref="A84:K84"/>
    <mergeCell ref="AC99:AE99"/>
    <mergeCell ref="T97:V97"/>
    <mergeCell ref="A82:I82"/>
    <mergeCell ref="J82:R82"/>
    <mergeCell ref="B91:I91"/>
    <mergeCell ref="B87:I88"/>
    <mergeCell ref="J89:R90"/>
    <mergeCell ref="B89:I90"/>
    <mergeCell ref="J88:R88"/>
    <mergeCell ref="S88:AA88"/>
    <mergeCell ref="AB88:AJ88"/>
    <mergeCell ref="T110:Y110"/>
    <mergeCell ref="J73:AJ73"/>
    <mergeCell ref="B85:I85"/>
    <mergeCell ref="D35:H35"/>
    <mergeCell ref="I35:AJ35"/>
    <mergeCell ref="D27:H27"/>
    <mergeCell ref="D33:O33"/>
    <mergeCell ref="AC97:AE97"/>
    <mergeCell ref="B86:I86"/>
    <mergeCell ref="J85:R85"/>
    <mergeCell ref="S85:AA85"/>
    <mergeCell ref="A57:AJ57"/>
    <mergeCell ref="I32:AJ32"/>
    <mergeCell ref="K29:O29"/>
    <mergeCell ref="Q29:U29"/>
    <mergeCell ref="W29:AB29"/>
    <mergeCell ref="D28:J28"/>
    <mergeCell ref="D29:J29"/>
    <mergeCell ref="K28:AJ28"/>
    <mergeCell ref="I27:Z27"/>
    <mergeCell ref="I36:Z36"/>
    <mergeCell ref="I34:T34"/>
    <mergeCell ref="J61:Y61"/>
    <mergeCell ref="J86:R86"/>
  </mergeCells>
  <phoneticPr fontId="2"/>
  <conditionalFormatting sqref="A153">
    <cfRule type="expression" dxfId="18" priority="22">
      <formula>#REF!&lt;&gt;""</formula>
    </cfRule>
  </conditionalFormatting>
  <conditionalFormatting sqref="B87 B91 B154:B161 A154:A162">
    <cfRule type="expression" dxfId="17" priority="15">
      <formula>$AM87&lt;&gt;""</formula>
    </cfRule>
  </conditionalFormatting>
  <conditionalFormatting sqref="B89">
    <cfRule type="expression" dxfId="16" priority="4">
      <formula>$AM$89&lt;&gt;""</formula>
    </cfRule>
  </conditionalFormatting>
  <conditionalFormatting sqref="B92 B94:I94 B95 B101">
    <cfRule type="expression" dxfId="15" priority="13">
      <formula>$AM$93&lt;&gt;""</formula>
    </cfRule>
  </conditionalFormatting>
  <conditionalFormatting sqref="B104">
    <cfRule type="expression" dxfId="14" priority="14">
      <formula>$AM$104&lt;&gt;""</formula>
    </cfRule>
  </conditionalFormatting>
  <conditionalFormatting sqref="B106">
    <cfRule type="expression" dxfId="13" priority="12">
      <formula>$AM$106&lt;&gt;""</formula>
    </cfRule>
  </conditionalFormatting>
  <conditionalFormatting sqref="B118:B119">
    <cfRule type="expression" dxfId="12" priority="17">
      <formula>#REF!&lt;&gt;""</formula>
    </cfRule>
  </conditionalFormatting>
  <conditionalFormatting sqref="B124:B125">
    <cfRule type="expression" dxfId="11" priority="20">
      <formula>#REF!&lt;&gt;""</formula>
    </cfRule>
  </conditionalFormatting>
  <conditionalFormatting sqref="B130:B131">
    <cfRule type="expression" dxfId="10" priority="3">
      <formula>#REF!&lt;&gt;""</formula>
    </cfRule>
  </conditionalFormatting>
  <conditionalFormatting sqref="B136:B137">
    <cfRule type="expression" dxfId="9" priority="11">
      <formula>#REF!&lt;&gt;""</formula>
    </cfRule>
  </conditionalFormatting>
  <conditionalFormatting sqref="B142:B143">
    <cfRule type="expression" dxfId="8" priority="2">
      <formula>#REF!&lt;&gt;""</formula>
    </cfRule>
  </conditionalFormatting>
  <conditionalFormatting sqref="B148:B149">
    <cfRule type="expression" dxfId="7" priority="7">
      <formula>#REF!&lt;&gt;""</formula>
    </cfRule>
  </conditionalFormatting>
  <conditionalFormatting sqref="B121:I123">
    <cfRule type="expression" dxfId="6" priority="19">
      <formula>#REF!&lt;&gt;""</formula>
    </cfRule>
  </conditionalFormatting>
  <conditionalFormatting sqref="B126:I128">
    <cfRule type="expression" dxfId="5" priority="16">
      <formula>#REF!&lt;&gt;""</formula>
    </cfRule>
  </conditionalFormatting>
  <conditionalFormatting sqref="B133:I135">
    <cfRule type="expression" dxfId="4" priority="10">
      <formula>#REF!&lt;&gt;""</formula>
    </cfRule>
  </conditionalFormatting>
  <conditionalFormatting sqref="B138:I140">
    <cfRule type="expression" dxfId="3" priority="21">
      <formula>#REF!&lt;&gt;""</formula>
    </cfRule>
  </conditionalFormatting>
  <conditionalFormatting sqref="B145:I147">
    <cfRule type="expression" dxfId="2" priority="6">
      <formula>#REF!&lt;&gt;""</formula>
    </cfRule>
  </conditionalFormatting>
  <conditionalFormatting sqref="B150:I152">
    <cfRule type="expression" dxfId="1" priority="8">
      <formula>#REF!&lt;&gt;""</formula>
    </cfRule>
  </conditionalFormatting>
  <conditionalFormatting sqref="AM116:XFD144 Q121:AD123 Q124:AL126 Q133:AD135 Q136:AL138 Q145:AD147 AM145:AU147 BF145:XFD147 Q148:AS150 BK148:XFD150 AM151:XFD163">
    <cfRule type="expression" priority="1">
      <formula>$T$85&lt;&gt;""</formula>
    </cfRule>
  </conditionalFormatting>
  <dataValidations count="7">
    <dataValidation operator="greaterThan" allowBlank="1" showInputMessage="1" showErrorMessage="1" sqref="R96 K95:K100 W99 AJ98 R98 R100 AJ100 AC95:AC100 AA96 AF99 W95 AF97 T95:T100 W97 AA98 AA100 AJ96 AF95 N95:N99" xr:uid="{00000000-0002-0000-0C00-000000000000}"/>
    <dataValidation type="decimal" operator="greaterThan" allowBlank="1" showInputMessage="1" showErrorMessage="1" error="エラー08" sqref="R110:T110 AA110:AD110" xr:uid="{00000000-0002-0000-0C00-000001000000}">
      <formula1>0</formula1>
    </dataValidation>
    <dataValidation type="decimal" operator="greaterThan" allowBlank="1" showInputMessage="1" showErrorMessage="1" sqref="L160:L162 K94:N94 T94:W94 AC94:AF94" xr:uid="{00000000-0002-0000-0C00-000002000000}">
      <formula1>0</formula1>
    </dataValidation>
    <dataValidation type="whole" allowBlank="1" showInputMessage="1" showErrorMessage="1" error="エラー77_x000a_" sqref="K106:P106 T106:Y106 AC106:AH106" xr:uid="{00000000-0002-0000-0C00-000003000000}">
      <formula1>0</formula1>
      <formula2>100</formula2>
    </dataValidation>
    <dataValidation type="whole" allowBlank="1" showInputMessage="1" showErrorMessage="1" error="エラー07" sqref="T104:Y104 K104:P104 AC104:AH104" xr:uid="{00000000-0002-0000-0C00-000004000000}">
      <formula1>1</formula1>
      <formula2>100</formula2>
    </dataValidation>
    <dataValidation type="list" allowBlank="1" showInputMessage="1" showErrorMessage="1" sqref="A13:L14" xr:uid="{00000000-0002-0000-0C00-000005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qref="J61:Y61 J62:Y62" xr:uid="{00000000-0002-0000-0C00-000006000000}"/>
  </dataValidations>
  <hyperlinks>
    <hyperlink ref="X1" location="作業メニュー!A1" display="作業メニュー" xr:uid="{00000000-0004-0000-0C00-000000000000}"/>
  </hyperlinks>
  <printOptions horizontalCentered="1"/>
  <pageMargins left="0.7" right="0.7" top="0.75" bottom="0.75" header="0.3" footer="0.3"/>
  <pageSetup paperSize="9" scale="81" fitToHeight="0" orientation="portrait" r:id="rId1"/>
  <rowBreaks count="7" manualBreakCount="7">
    <brk id="56" max="16383" man="1"/>
    <brk id="112" max="16383" man="1"/>
    <brk id="163" max="16383" man="1"/>
    <brk id="198" max="37" man="1"/>
    <brk id="250" max="37" man="1"/>
    <brk id="292" max="37" man="1"/>
    <brk id="34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54" r:id="rId4" name="チェック1">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8555" r:id="rId5" name="チェック2">
              <controlPr defaultSize="0" autoFill="0" autoLine="0" autoPict="0">
                <anchor moveWithCells="1">
                  <from>
                    <xdr:col>16</xdr:col>
                    <xdr:colOff>180975</xdr:colOff>
                    <xdr:row>65</xdr:row>
                    <xdr:rowOff>0</xdr:rowOff>
                  </from>
                  <to>
                    <xdr:col>17</xdr:col>
                    <xdr:colOff>180975</xdr:colOff>
                    <xdr:row>66</xdr:row>
                    <xdr:rowOff>0</xdr:rowOff>
                  </to>
                </anchor>
              </controlPr>
            </control>
          </mc:Choice>
        </mc:AlternateContent>
        <mc:AlternateContent xmlns:mc="http://schemas.openxmlformats.org/markup-compatibility/2006">
          <mc:Choice Requires="x14">
            <control shapeId="108556" r:id="rId6" name="チェック3">
              <controlPr defaultSize="0" autoFill="0" autoLine="0" autoPict="0">
                <anchor moveWithCells="1">
                  <from>
                    <xdr:col>26</xdr:col>
                    <xdr:colOff>180975</xdr:colOff>
                    <xdr:row>65</xdr:row>
                    <xdr:rowOff>0</xdr:rowOff>
                  </from>
                  <to>
                    <xdr:col>27</xdr:col>
                    <xdr:colOff>180975</xdr:colOff>
                    <xdr:row>66</xdr:row>
                    <xdr:rowOff>0</xdr:rowOff>
                  </to>
                </anchor>
              </controlPr>
            </control>
          </mc:Choice>
        </mc:AlternateContent>
        <mc:AlternateContent xmlns:mc="http://schemas.openxmlformats.org/markup-compatibility/2006">
          <mc:Choice Requires="x14">
            <control shapeId="108557" r:id="rId7" name="チェック4">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8558" r:id="rId8" name="チェック5">
              <controlPr defaultSize="0" autoFill="0" autoLine="0" autoPict="0">
                <anchor moveWithCells="1">
                  <from>
                    <xdr:col>16</xdr:col>
                    <xdr:colOff>180975</xdr:colOff>
                    <xdr:row>66</xdr:row>
                    <xdr:rowOff>0</xdr:rowOff>
                  </from>
                  <to>
                    <xdr:col>17</xdr:col>
                    <xdr:colOff>180975</xdr:colOff>
                    <xdr:row>67</xdr:row>
                    <xdr:rowOff>0</xdr:rowOff>
                  </to>
                </anchor>
              </controlPr>
            </control>
          </mc:Choice>
        </mc:AlternateContent>
        <mc:AlternateContent xmlns:mc="http://schemas.openxmlformats.org/markup-compatibility/2006">
          <mc:Choice Requires="x14">
            <control shapeId="108559" r:id="rId9" name="チェック6">
              <controlPr defaultSize="0" autoFill="0" autoLine="0" autoPict="0">
                <anchor moveWithCells="1">
                  <from>
                    <xdr:col>26</xdr:col>
                    <xdr:colOff>180975</xdr:colOff>
                    <xdr:row>66</xdr:row>
                    <xdr:rowOff>0</xdr:rowOff>
                  </from>
                  <to>
                    <xdr:col>27</xdr:col>
                    <xdr:colOff>180975</xdr:colOff>
                    <xdr:row>67</xdr:row>
                    <xdr:rowOff>0</xdr:rowOff>
                  </to>
                </anchor>
              </controlPr>
            </control>
          </mc:Choice>
        </mc:AlternateContent>
        <mc:AlternateContent xmlns:mc="http://schemas.openxmlformats.org/markup-compatibility/2006">
          <mc:Choice Requires="x14">
            <control shapeId="108560" r:id="rId10" name="チェック17">
              <controlPr defaultSize="0" autoFill="0" autoLine="0" autoPict="0">
                <anchor moveWithCells="1">
                  <from>
                    <xdr:col>8</xdr:col>
                    <xdr:colOff>209550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61" r:id="rId11" name="チェック18">
              <controlPr defaultSize="0" autoFill="0" autoLine="0" autoPict="0">
                <anchor moveWithCells="1">
                  <from>
                    <xdr:col>14</xdr:col>
                    <xdr:colOff>0</xdr:colOff>
                    <xdr:row>78</xdr:row>
                    <xdr:rowOff>0</xdr:rowOff>
                  </from>
                  <to>
                    <xdr:col>15</xdr:col>
                    <xdr:colOff>0</xdr:colOff>
                    <xdr:row>79</xdr:row>
                    <xdr:rowOff>0</xdr:rowOff>
                  </to>
                </anchor>
              </controlPr>
            </control>
          </mc:Choice>
        </mc:AlternateContent>
        <mc:AlternateContent xmlns:mc="http://schemas.openxmlformats.org/markup-compatibility/2006">
          <mc:Choice Requires="x14">
            <control shapeId="108562" r:id="rId12" name="チェック19">
              <controlPr defaultSize="0" autoFill="0" autoLine="0" autoPict="0">
                <anchor moveWithCells="1">
                  <from>
                    <xdr:col>19</xdr:col>
                    <xdr:colOff>0</xdr:colOff>
                    <xdr:row>78</xdr:row>
                    <xdr:rowOff>0</xdr:rowOff>
                  </from>
                  <to>
                    <xdr:col>20</xdr:col>
                    <xdr:colOff>0</xdr:colOff>
                    <xdr:row>79</xdr:row>
                    <xdr:rowOff>0</xdr:rowOff>
                  </to>
                </anchor>
              </controlPr>
            </control>
          </mc:Choice>
        </mc:AlternateContent>
        <mc:AlternateContent xmlns:mc="http://schemas.openxmlformats.org/markup-compatibility/2006">
          <mc:Choice Requires="x14">
            <control shapeId="108563" r:id="rId13" name="チェック20">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08564" r:id="rId14" name="チェック68">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8565" r:id="rId15" name="チェック69">
              <controlPr defaultSize="0" autoFill="0" autoLine="0" autoPict="0">
                <anchor moveWithCells="1">
                  <from>
                    <xdr:col>16</xdr:col>
                    <xdr:colOff>180975</xdr:colOff>
                    <xdr:row>118</xdr:row>
                    <xdr:rowOff>0</xdr:rowOff>
                  </from>
                  <to>
                    <xdr:col>18</xdr:col>
                    <xdr:colOff>0</xdr:colOff>
                    <xdr:row>119</xdr:row>
                    <xdr:rowOff>0</xdr:rowOff>
                  </to>
                </anchor>
              </controlPr>
            </control>
          </mc:Choice>
        </mc:AlternateContent>
        <mc:AlternateContent xmlns:mc="http://schemas.openxmlformats.org/markup-compatibility/2006">
          <mc:Choice Requires="x14">
            <control shapeId="108566" r:id="rId16" name="チェック70">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08567" r:id="rId17" name="チェック71">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08568" r:id="rId18" name="チェック72">
              <controlPr defaultSize="0" autoFill="0" autoLine="0" autoPict="0">
                <anchor moveWithCells="1">
                  <from>
                    <xdr:col>19</xdr:col>
                    <xdr:colOff>0</xdr:colOff>
                    <xdr:row>119</xdr:row>
                    <xdr:rowOff>0</xdr:rowOff>
                  </from>
                  <to>
                    <xdr:col>20</xdr:col>
                    <xdr:colOff>0</xdr:colOff>
                    <xdr:row>120</xdr:row>
                    <xdr:rowOff>0</xdr:rowOff>
                  </to>
                </anchor>
              </controlPr>
            </control>
          </mc:Choice>
        </mc:AlternateContent>
        <mc:AlternateContent xmlns:mc="http://schemas.openxmlformats.org/markup-compatibility/2006">
          <mc:Choice Requires="x14">
            <control shapeId="108569" r:id="rId19" name="Check Box 25">
              <controlPr defaultSize="0" autoFill="0" autoLine="0" autoPict="0">
                <anchor moveWithCells="1">
                  <from>
                    <xdr:col>30</xdr:col>
                    <xdr:colOff>0</xdr:colOff>
                    <xdr:row>68</xdr:row>
                    <xdr:rowOff>0</xdr:rowOff>
                  </from>
                  <to>
                    <xdr:col>31</xdr:col>
                    <xdr:colOff>0</xdr:colOff>
                    <xdr:row>69</xdr:row>
                    <xdr:rowOff>0</xdr:rowOff>
                  </to>
                </anchor>
              </controlPr>
            </control>
          </mc:Choice>
        </mc:AlternateContent>
        <mc:AlternateContent xmlns:mc="http://schemas.openxmlformats.org/markup-compatibility/2006">
          <mc:Choice Requires="x14">
            <control shapeId="108570" r:id="rId20" name="チェック86">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08571" r:id="rId21" name="チェック87">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08572" r:id="rId22" name="チェック88">
              <controlPr defaultSize="0" autoFill="0" autoLine="0" autoPict="0">
                <anchor moveWithCells="1">
                  <from>
                    <xdr:col>11</xdr:col>
                    <xdr:colOff>0</xdr:colOff>
                    <xdr:row>155</xdr:row>
                    <xdr:rowOff>0</xdr:rowOff>
                  </from>
                  <to>
                    <xdr:col>11</xdr:col>
                    <xdr:colOff>180975</xdr:colOff>
                    <xdr:row>156</xdr:row>
                    <xdr:rowOff>0</xdr:rowOff>
                  </to>
                </anchor>
              </controlPr>
            </control>
          </mc:Choice>
        </mc:AlternateContent>
        <mc:AlternateContent xmlns:mc="http://schemas.openxmlformats.org/markup-compatibility/2006">
          <mc:Choice Requires="x14">
            <control shapeId="108573" r:id="rId23" name="チェック89">
              <controlPr defaultSize="0" autoFill="0" autoLine="0" autoPict="0">
                <anchor moveWithCells="1">
                  <from>
                    <xdr:col>23</xdr:col>
                    <xdr:colOff>0</xdr:colOff>
                    <xdr:row>155</xdr:row>
                    <xdr:rowOff>0</xdr:rowOff>
                  </from>
                  <to>
                    <xdr:col>24</xdr:col>
                    <xdr:colOff>0</xdr:colOff>
                    <xdr:row>156</xdr:row>
                    <xdr:rowOff>0</xdr:rowOff>
                  </to>
                </anchor>
              </controlPr>
            </control>
          </mc:Choice>
        </mc:AlternateContent>
        <mc:AlternateContent xmlns:mc="http://schemas.openxmlformats.org/markup-compatibility/2006">
          <mc:Choice Requires="x14">
            <control shapeId="108574" r:id="rId24" name="Check Box 30">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8575" r:id="rId25" name="Check Box 31">
              <controlPr defaultSize="0" autoFill="0" autoLine="0" autoPict="0">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08576" r:id="rId26" name="Check Box 32">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8577" r:id="rId27" name="Check Box 33">
              <controlPr defaultSize="0" autoFill="0" autoLine="0" autoPict="0">
                <anchor moveWithCells="1">
                  <from>
                    <xdr:col>20</xdr:col>
                    <xdr:colOff>0</xdr:colOff>
                    <xdr:row>68</xdr:row>
                    <xdr:rowOff>0</xdr:rowOff>
                  </from>
                  <to>
                    <xdr:col>21</xdr:col>
                    <xdr:colOff>0</xdr:colOff>
                    <xdr:row>69</xdr:row>
                    <xdr:rowOff>0</xdr:rowOff>
                  </to>
                </anchor>
              </controlPr>
            </control>
          </mc:Choice>
        </mc:AlternateContent>
        <mc:AlternateContent xmlns:mc="http://schemas.openxmlformats.org/markup-compatibility/2006">
          <mc:Choice Requires="x14">
            <control shapeId="108578" r:id="rId28" name="チェック34">
              <controlPr defaultSize="0" autoFill="0" autoLine="0" autoPict="0">
                <anchor moveWithCells="1">
                  <from>
                    <xdr:col>18</xdr:col>
                    <xdr:colOff>0</xdr:colOff>
                    <xdr:row>101</xdr:row>
                    <xdr:rowOff>0</xdr:rowOff>
                  </from>
                  <to>
                    <xdr:col>19</xdr:col>
                    <xdr:colOff>0</xdr:colOff>
                    <xdr:row>103</xdr:row>
                    <xdr:rowOff>0</xdr:rowOff>
                  </to>
                </anchor>
              </controlPr>
            </control>
          </mc:Choice>
        </mc:AlternateContent>
        <mc:AlternateContent xmlns:mc="http://schemas.openxmlformats.org/markup-compatibility/2006">
          <mc:Choice Requires="x14">
            <control shapeId="108579" r:id="rId29" name="Check Box 35">
              <controlPr defaultSize="0" autoFill="0" autoLine="0" autoPict="0">
                <anchor moveWithCells="1">
                  <from>
                    <xdr:col>8</xdr:col>
                    <xdr:colOff>209550</xdr:colOff>
                    <xdr:row>101</xdr:row>
                    <xdr:rowOff>0</xdr:rowOff>
                  </from>
                  <to>
                    <xdr:col>10</xdr:col>
                    <xdr:colOff>0</xdr:colOff>
                    <xdr:row>103</xdr:row>
                    <xdr:rowOff>0</xdr:rowOff>
                  </to>
                </anchor>
              </controlPr>
            </control>
          </mc:Choice>
        </mc:AlternateContent>
        <mc:AlternateContent xmlns:mc="http://schemas.openxmlformats.org/markup-compatibility/2006">
          <mc:Choice Requires="x14">
            <control shapeId="108580" r:id="rId30" name="Check Box 36">
              <controlPr defaultSize="0" autoFill="0" autoLine="0" autoPict="0">
                <anchor moveWithCells="1">
                  <from>
                    <xdr:col>27</xdr:col>
                    <xdr:colOff>0</xdr:colOff>
                    <xdr:row>101</xdr:row>
                    <xdr:rowOff>0</xdr:rowOff>
                  </from>
                  <to>
                    <xdr:col>28</xdr:col>
                    <xdr:colOff>0</xdr:colOff>
                    <xdr:row>103</xdr:row>
                    <xdr:rowOff>0</xdr:rowOff>
                  </to>
                </anchor>
              </controlPr>
            </control>
          </mc:Choice>
        </mc:AlternateContent>
        <mc:AlternateContent xmlns:mc="http://schemas.openxmlformats.org/markup-compatibility/2006">
          <mc:Choice Requires="x14">
            <control shapeId="108581" r:id="rId31" name="チェック90">
              <controlPr defaultSize="0" autoFill="0" autoLine="0" autoPict="0">
                <anchor moveWithCells="1">
                  <from>
                    <xdr:col>11</xdr:col>
                    <xdr:colOff>0</xdr:colOff>
                    <xdr:row>158</xdr:row>
                    <xdr:rowOff>0</xdr:rowOff>
                  </from>
                  <to>
                    <xdr:col>11</xdr:col>
                    <xdr:colOff>180975</xdr:colOff>
                    <xdr:row>159</xdr:row>
                    <xdr:rowOff>0</xdr:rowOff>
                  </to>
                </anchor>
              </controlPr>
            </control>
          </mc:Choice>
        </mc:AlternateContent>
        <mc:AlternateContent xmlns:mc="http://schemas.openxmlformats.org/markup-compatibility/2006">
          <mc:Choice Requires="x14">
            <control shapeId="108582" r:id="rId32" name="チェック91">
              <controlPr defaultSize="0" autoFill="0" autoLine="0" autoPict="0">
                <anchor mov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108583" r:id="rId33" name="チェック92">
              <controlPr defaultSize="0" autoFill="0" autoLine="0" autoPict="0">
                <anchor moveWithCells="1">
                  <from>
                    <xdr:col>21</xdr:col>
                    <xdr:colOff>0</xdr:colOff>
                    <xdr:row>158</xdr:row>
                    <xdr:rowOff>0</xdr:rowOff>
                  </from>
                  <to>
                    <xdr:col>22</xdr:col>
                    <xdr:colOff>0</xdr:colOff>
                    <xdr:row>159</xdr:row>
                    <xdr:rowOff>0</xdr:rowOff>
                  </to>
                </anchor>
              </controlPr>
            </control>
          </mc:Choice>
        </mc:AlternateContent>
        <mc:AlternateContent xmlns:mc="http://schemas.openxmlformats.org/markup-compatibility/2006">
          <mc:Choice Requires="x14">
            <control shapeId="108584" r:id="rId34" name="チェック12">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585" r:id="rId35" name="チェック1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08586" r:id="rId36" name="チェック14">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587" r:id="rId37" name="チェック15">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8588" r:id="rId38" name="チェック16">
              <controlPr defaultSize="0" autoFill="0" autoLine="0" autoPict="0">
                <anchor moveWithCells="1">
                  <from>
                    <xdr:col>8</xdr:col>
                    <xdr:colOff>209550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589" r:id="rId39" name="Check Box 45">
              <controlPr defaultSize="0" autoFill="0" autoLine="0" autoPict="0">
                <anchor moveWithCells="1">
                  <from>
                    <xdr:col>17</xdr:col>
                    <xdr:colOff>180975</xdr:colOff>
                    <xdr:row>87</xdr:row>
                    <xdr:rowOff>0</xdr:rowOff>
                  </from>
                  <to>
                    <xdr:col>19</xdr:col>
                    <xdr:colOff>0</xdr:colOff>
                    <xdr:row>88</xdr:row>
                    <xdr:rowOff>0</xdr:rowOff>
                  </to>
                </anchor>
              </controlPr>
            </control>
          </mc:Choice>
        </mc:AlternateContent>
        <mc:AlternateContent xmlns:mc="http://schemas.openxmlformats.org/markup-compatibility/2006">
          <mc:Choice Requires="x14">
            <control shapeId="108590" r:id="rId40" name="Check Box 46">
              <controlPr defaultSize="0" autoFill="0" autoLine="0" autoPict="0">
                <anchor moveWithCells="1">
                  <from>
                    <xdr:col>27</xdr:col>
                    <xdr:colOff>0</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108591" r:id="rId41" name="Check Box 47">
              <controlPr defaultSize="0" autoFill="0" autoLine="0" autoPict="0">
                <anchor moveWithCells="1">
                  <from>
                    <xdr:col>9</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08592" r:id="rId42" name="チェック83">
              <controlPr defaultSize="0" autoFill="0" autoLine="0" autoPict="0">
                <anchor moveWithCells="1">
                  <from>
                    <xdr:col>15</xdr:col>
                    <xdr:colOff>180975</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108593" r:id="rId43" name="チェック84">
              <controlPr defaultSize="0" autoFill="0" autoLine="0" autoPict="0">
                <anchor moveWithCells="1">
                  <from>
                    <xdr:col>22</xdr:col>
                    <xdr:colOff>180975</xdr:colOff>
                    <xdr:row>123</xdr:row>
                    <xdr:rowOff>0</xdr:rowOff>
                  </from>
                  <to>
                    <xdr:col>24</xdr:col>
                    <xdr:colOff>0</xdr:colOff>
                    <xdr:row>124</xdr:row>
                    <xdr:rowOff>0</xdr:rowOff>
                  </to>
                </anchor>
              </controlPr>
            </control>
          </mc:Choice>
        </mc:AlternateContent>
        <mc:AlternateContent xmlns:mc="http://schemas.openxmlformats.org/markup-compatibility/2006">
          <mc:Choice Requires="x14">
            <control shapeId="108594" r:id="rId44" name="チェック85">
              <controlPr defaultSize="0" autoFill="0" autoLine="0" autoPict="0">
                <anchor moveWithCells="1">
                  <from>
                    <xdr:col>29</xdr:col>
                    <xdr:colOff>180975</xdr:colOff>
                    <xdr:row>123</xdr:row>
                    <xdr:rowOff>0</xdr:rowOff>
                  </from>
                  <to>
                    <xdr:col>31</xdr:col>
                    <xdr:colOff>0</xdr:colOff>
                    <xdr:row>124</xdr:row>
                    <xdr:rowOff>0</xdr:rowOff>
                  </to>
                </anchor>
              </controlPr>
            </control>
          </mc:Choice>
        </mc:AlternateContent>
        <mc:AlternateContent xmlns:mc="http://schemas.openxmlformats.org/markup-compatibility/2006">
          <mc:Choice Requires="x14">
            <control shapeId="108595" r:id="rId45" name="チェック73">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08596" r:id="rId46" name="チェック74">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08597" r:id="rId47" name="チェック75">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08598" r:id="rId48" name="チェック76">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08599" r:id="rId49" name="チェック77">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08600" r:id="rId50" name="チェック78">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08601" r:id="rId51" name="チェック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08602" r:id="rId52" name="チェック80">
              <controlPr defaultSize="0" autoFill="0" autoLine="0" autoPict="0">
                <anchor moveWithCells="1">
                  <from>
                    <xdr:col>15</xdr:col>
                    <xdr:colOff>180975</xdr:colOff>
                    <xdr:row>122</xdr:row>
                    <xdr:rowOff>0</xdr:rowOff>
                  </from>
                  <to>
                    <xdr:col>16</xdr:col>
                    <xdr:colOff>180975</xdr:colOff>
                    <xdr:row>123</xdr:row>
                    <xdr:rowOff>0</xdr:rowOff>
                  </to>
                </anchor>
              </controlPr>
            </control>
          </mc:Choice>
        </mc:AlternateContent>
        <mc:AlternateContent xmlns:mc="http://schemas.openxmlformats.org/markup-compatibility/2006">
          <mc:Choice Requires="x14">
            <control shapeId="108603" r:id="rId53" name="チェック81">
              <controlPr defaultSize="0" autoFill="0" autoLine="0" autoPict="0">
                <anchor moveWithCells="1">
                  <from>
                    <xdr:col>23</xdr:col>
                    <xdr:colOff>0</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08604" r:id="rId54" name="Check Box 60">
              <controlPr defaultSize="0" autoFill="0" autoLine="0" autoPict="0">
                <anchor moveWithCells="1">
                  <from>
                    <xdr:col>8</xdr:col>
                    <xdr:colOff>209550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8605" r:id="rId55" name="Check Box 61">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08606" r:id="rId56" name="Check Box 62">
              <controlPr defaultSize="0" autoFill="0" autoLine="0" autoPict="0">
                <anchor moveWithCells="1">
                  <from>
                    <xdr:col>16</xdr:col>
                    <xdr:colOff>180975</xdr:colOff>
                    <xdr:row>130</xdr:row>
                    <xdr:rowOff>0</xdr:rowOff>
                  </from>
                  <to>
                    <xdr:col>18</xdr:col>
                    <xdr:colOff>0</xdr:colOff>
                    <xdr:row>131</xdr:row>
                    <xdr:rowOff>0</xdr:rowOff>
                  </to>
                </anchor>
              </controlPr>
            </control>
          </mc:Choice>
        </mc:AlternateContent>
        <mc:AlternateContent xmlns:mc="http://schemas.openxmlformats.org/markup-compatibility/2006">
          <mc:Choice Requires="x14">
            <control shapeId="108607" r:id="rId57" name="Check Box 63">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08608" r:id="rId58" name="Check Box 64">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08609" r:id="rId59" name="Check Box 65">
              <controlPr defaultSize="0" autoFill="0" autoLine="0" autoPict="0">
                <anchor moveWithCells="1">
                  <from>
                    <xdr:col>19</xdr:col>
                    <xdr:colOff>0</xdr:colOff>
                    <xdr:row>131</xdr:row>
                    <xdr:rowOff>0</xdr:rowOff>
                  </from>
                  <to>
                    <xdr:col>20</xdr:col>
                    <xdr:colOff>0</xdr:colOff>
                    <xdr:row>132</xdr:row>
                    <xdr:rowOff>0</xdr:rowOff>
                  </to>
                </anchor>
              </controlPr>
            </control>
          </mc:Choice>
        </mc:AlternateContent>
        <mc:AlternateContent xmlns:mc="http://schemas.openxmlformats.org/markup-compatibility/2006">
          <mc:Choice Requires="x14">
            <control shapeId="108610" r:id="rId60" name="Check Box 66">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08611" r:id="rId61" name="Check Box 67">
              <controlPr defaultSize="0" autoFill="0" autoLine="0" autoPict="0">
                <anchor moveWithCells="1">
                  <from>
                    <xdr:col>15</xdr:col>
                    <xdr:colOff>180975</xdr:colOff>
                    <xdr:row>132</xdr:row>
                    <xdr:rowOff>0</xdr:rowOff>
                  </from>
                  <to>
                    <xdr:col>16</xdr:col>
                    <xdr:colOff>180975</xdr:colOff>
                    <xdr:row>133</xdr:row>
                    <xdr:rowOff>0</xdr:rowOff>
                  </to>
                </anchor>
              </controlPr>
            </control>
          </mc:Choice>
        </mc:AlternateContent>
        <mc:AlternateContent xmlns:mc="http://schemas.openxmlformats.org/markup-compatibility/2006">
          <mc:Choice Requires="x14">
            <control shapeId="108612" r:id="rId62" name="Check Box 68">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08613" r:id="rId63" name="Check Box 69">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08614" r:id="rId64" name="Check Box 70">
              <controlPr defaultSize="0" autoFill="0" autoLine="0" autoPict="0">
                <anchor moveWithCells="1">
                  <from>
                    <xdr:col>15</xdr:col>
                    <xdr:colOff>180975</xdr:colOff>
                    <xdr:row>133</xdr:row>
                    <xdr:rowOff>0</xdr:rowOff>
                  </from>
                  <to>
                    <xdr:col>16</xdr:col>
                    <xdr:colOff>180975</xdr:colOff>
                    <xdr:row>134</xdr:row>
                    <xdr:rowOff>0</xdr:rowOff>
                  </to>
                </anchor>
              </controlPr>
            </control>
          </mc:Choice>
        </mc:AlternateContent>
        <mc:AlternateContent xmlns:mc="http://schemas.openxmlformats.org/markup-compatibility/2006">
          <mc:Choice Requires="x14">
            <control shapeId="108615" r:id="rId65" name="Check Box 71">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08616" r:id="rId66" name="Check Box 72">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08617" r:id="rId67" name="Check Box 73">
              <controlPr defaultSize="0" autoFill="0" autoLine="0" autoPict="0">
                <anchor moveWithCells="1">
                  <from>
                    <xdr:col>15</xdr:col>
                    <xdr:colOff>180975</xdr:colOff>
                    <xdr:row>134</xdr:row>
                    <xdr:rowOff>0</xdr:rowOff>
                  </from>
                  <to>
                    <xdr:col>16</xdr:col>
                    <xdr:colOff>180975</xdr:colOff>
                    <xdr:row>135</xdr:row>
                    <xdr:rowOff>0</xdr:rowOff>
                  </to>
                </anchor>
              </controlPr>
            </control>
          </mc:Choice>
        </mc:AlternateContent>
        <mc:AlternateContent xmlns:mc="http://schemas.openxmlformats.org/markup-compatibility/2006">
          <mc:Choice Requires="x14">
            <control shapeId="108618" r:id="rId68" name="Check Box 74">
              <controlPr defaultSize="0" autoFill="0" autoLine="0" autoPict="0">
                <anchor moveWithCells="1">
                  <from>
                    <xdr:col>23</xdr:col>
                    <xdr:colOff>0</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08619" r:id="rId69" name="Check Box 75">
              <controlPr defaultSize="0" autoFill="0" autoLine="0" autoPict="0">
                <anchor mov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08620" r:id="rId70" name="Check Box 76">
              <controlPr defaultSize="0" autoFill="0" autoLine="0" autoPict="0">
                <anchor moveWithCells="1">
                  <from>
                    <xdr:col>15</xdr:col>
                    <xdr:colOff>180975</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108621" r:id="rId71" name="Check Box 77">
              <controlPr defaultSize="0" autoFill="0" autoLine="0" autoPict="0">
                <anchor moveWithCells="1">
                  <from>
                    <xdr:col>22</xdr:col>
                    <xdr:colOff>180975</xdr:colOff>
                    <xdr:row>135</xdr:row>
                    <xdr:rowOff>0</xdr:rowOff>
                  </from>
                  <to>
                    <xdr:col>24</xdr:col>
                    <xdr:colOff>0</xdr:colOff>
                    <xdr:row>136</xdr:row>
                    <xdr:rowOff>0</xdr:rowOff>
                  </to>
                </anchor>
              </controlPr>
            </control>
          </mc:Choice>
        </mc:AlternateContent>
        <mc:AlternateContent xmlns:mc="http://schemas.openxmlformats.org/markup-compatibility/2006">
          <mc:Choice Requires="x14">
            <control shapeId="108622" r:id="rId72" name="Check Box 78">
              <controlPr defaultSize="0" autoFill="0" autoLine="0" autoPict="0">
                <anchor moveWithCells="1">
                  <from>
                    <xdr:col>29</xdr:col>
                    <xdr:colOff>180975</xdr:colOff>
                    <xdr:row>135</xdr:row>
                    <xdr:rowOff>0</xdr:rowOff>
                  </from>
                  <to>
                    <xdr:col>31</xdr:col>
                    <xdr:colOff>0</xdr:colOff>
                    <xdr:row>136</xdr:row>
                    <xdr:rowOff>0</xdr:rowOff>
                  </to>
                </anchor>
              </controlPr>
            </control>
          </mc:Choice>
        </mc:AlternateContent>
        <mc:AlternateContent xmlns:mc="http://schemas.openxmlformats.org/markup-compatibility/2006">
          <mc:Choice Requires="x14">
            <control shapeId="108623" r:id="rId73" name="Check Box 79">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08624" r:id="rId74" name="Check Box 80">
              <controlPr defaultSize="0" autoFill="0" autoLine="0" autoPict="0">
                <anchor moveWithCells="1">
                  <from>
                    <xdr:col>16</xdr:col>
                    <xdr:colOff>180975</xdr:colOff>
                    <xdr:row>142</xdr:row>
                    <xdr:rowOff>0</xdr:rowOff>
                  </from>
                  <to>
                    <xdr:col>18</xdr:col>
                    <xdr:colOff>0</xdr:colOff>
                    <xdr:row>143</xdr:row>
                    <xdr:rowOff>0</xdr:rowOff>
                  </to>
                </anchor>
              </controlPr>
            </control>
          </mc:Choice>
        </mc:AlternateContent>
        <mc:AlternateContent xmlns:mc="http://schemas.openxmlformats.org/markup-compatibility/2006">
          <mc:Choice Requires="x14">
            <control shapeId="108625" r:id="rId75" name="Check Box 81">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108626" r:id="rId76" name="Check Box 82">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08627" r:id="rId77" name="Check Box 83">
              <controlPr defaultSize="0" autoFill="0" autoLine="0" autoPict="0">
                <anchor moveWithCells="1">
                  <from>
                    <xdr:col>19</xdr:col>
                    <xdr:colOff>0</xdr:colOff>
                    <xdr:row>143</xdr:row>
                    <xdr:rowOff>0</xdr:rowOff>
                  </from>
                  <to>
                    <xdr:col>20</xdr:col>
                    <xdr:colOff>0</xdr:colOff>
                    <xdr:row>144</xdr:row>
                    <xdr:rowOff>0</xdr:rowOff>
                  </to>
                </anchor>
              </controlPr>
            </control>
          </mc:Choice>
        </mc:AlternateContent>
        <mc:AlternateContent xmlns:mc="http://schemas.openxmlformats.org/markup-compatibility/2006">
          <mc:Choice Requires="x14">
            <control shapeId="108628" r:id="rId78" name="Check Box 84">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08629" r:id="rId79" name="Check Box 85">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08630" r:id="rId80" name="Check Box 86">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08631" r:id="rId81" name="Check Box 87">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08632" r:id="rId82" name="Check Box 88">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08633" r:id="rId83" name="Check Box 89">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08634" r:id="rId84" name="Check Box 90">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08635" r:id="rId85" name="Check Box 91">
              <controlPr defaultSize="0" autoFill="0" autoLine="0" autoPict="0">
                <anchor moveWithCells="1">
                  <from>
                    <xdr:col>15</xdr:col>
                    <xdr:colOff>180975</xdr:colOff>
                    <xdr:row>146</xdr:row>
                    <xdr:rowOff>0</xdr:rowOff>
                  </from>
                  <to>
                    <xdr:col>16</xdr:col>
                    <xdr:colOff>180975</xdr:colOff>
                    <xdr:row>147</xdr:row>
                    <xdr:rowOff>0</xdr:rowOff>
                  </to>
                </anchor>
              </controlPr>
            </control>
          </mc:Choice>
        </mc:AlternateContent>
        <mc:AlternateContent xmlns:mc="http://schemas.openxmlformats.org/markup-compatibility/2006">
          <mc:Choice Requires="x14">
            <control shapeId="108636" r:id="rId86" name="Check Box 92">
              <controlPr defaultSize="0" autoFill="0" autoLine="0" autoPict="0">
                <anchor moveWithCells="1">
                  <from>
                    <xdr:col>23</xdr:col>
                    <xdr:colOff>0</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08637" r:id="rId87" name="Check Box 93">
              <controlPr defaultSize="0" autoFill="0" autoLine="0" autoPict="0">
                <anchor moveWithCells="1">
                  <from>
                    <xdr:col>9</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08638" r:id="rId88" name="Check Box 94">
              <controlPr defaultSize="0" autoFill="0" autoLine="0" autoPict="0">
                <anchor moveWithCells="1">
                  <from>
                    <xdr:col>15</xdr:col>
                    <xdr:colOff>180975</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108639" r:id="rId89" name="Check Box 95">
              <controlPr defaultSize="0" autoFill="0" autoLine="0" autoPict="0">
                <anchor moveWithCells="1">
                  <from>
                    <xdr:col>22</xdr:col>
                    <xdr:colOff>180975</xdr:colOff>
                    <xdr:row>147</xdr:row>
                    <xdr:rowOff>0</xdr:rowOff>
                  </from>
                  <to>
                    <xdr:col>24</xdr:col>
                    <xdr:colOff>0</xdr:colOff>
                    <xdr:row>148</xdr:row>
                    <xdr:rowOff>0</xdr:rowOff>
                  </to>
                </anchor>
              </controlPr>
            </control>
          </mc:Choice>
        </mc:AlternateContent>
        <mc:AlternateContent xmlns:mc="http://schemas.openxmlformats.org/markup-compatibility/2006">
          <mc:Choice Requires="x14">
            <control shapeId="108640" r:id="rId90" name="Check Box 96">
              <controlPr defaultSize="0" autoFill="0" autoLine="0" autoPict="0">
                <anchor moveWithCells="1">
                  <from>
                    <xdr:col>29</xdr:col>
                    <xdr:colOff>180975</xdr:colOff>
                    <xdr:row>147</xdr:row>
                    <xdr:rowOff>0</xdr:rowOff>
                  </from>
                  <to>
                    <xdr:col>31</xdr:col>
                    <xdr:colOff>0</xdr:colOff>
                    <xdr:row>148</xdr:row>
                    <xdr:rowOff>0</xdr:rowOff>
                  </to>
                </anchor>
              </controlPr>
            </control>
          </mc:Choice>
        </mc:AlternateContent>
        <mc:AlternateContent xmlns:mc="http://schemas.openxmlformats.org/markup-compatibility/2006">
          <mc:Choice Requires="x14">
            <control shapeId="108641" r:id="rId91" name="Check Box 97">
              <controlPr defaultSize="0" autoFill="0" autoLine="0" autoPict="0">
                <anchor moveWithCells="1">
                  <from>
                    <xdr:col>9</xdr:col>
                    <xdr:colOff>0</xdr:colOff>
                    <xdr:row>116</xdr:row>
                    <xdr:rowOff>228600</xdr:rowOff>
                  </from>
                  <to>
                    <xdr:col>10</xdr:col>
                    <xdr:colOff>0</xdr:colOff>
                    <xdr:row>118</xdr:row>
                    <xdr:rowOff>0</xdr:rowOff>
                  </to>
                </anchor>
              </controlPr>
            </control>
          </mc:Choice>
        </mc:AlternateContent>
        <mc:AlternateContent xmlns:mc="http://schemas.openxmlformats.org/markup-compatibility/2006">
          <mc:Choice Requires="x14">
            <control shapeId="108642" r:id="rId92" name="Check Box 98">
              <controlPr defaultSize="0" autoFill="0" autoLine="0" autoPict="0">
                <anchor moveWithCells="1">
                  <from>
                    <xdr:col>14</xdr:col>
                    <xdr:colOff>180975</xdr:colOff>
                    <xdr:row>116</xdr:row>
                    <xdr:rowOff>228600</xdr:rowOff>
                  </from>
                  <to>
                    <xdr:col>15</xdr:col>
                    <xdr:colOff>180975</xdr:colOff>
                    <xdr:row>118</xdr:row>
                    <xdr:rowOff>0</xdr:rowOff>
                  </to>
                </anchor>
              </controlPr>
            </control>
          </mc:Choice>
        </mc:AlternateContent>
        <mc:AlternateContent xmlns:mc="http://schemas.openxmlformats.org/markup-compatibility/2006">
          <mc:Choice Requires="x14">
            <control shapeId="108643" r:id="rId93" name="Check Box 99">
              <controlPr defaultSize="0" autoFill="0" autoLine="0" autoPict="0">
                <anchor moveWithCells="1">
                  <from>
                    <xdr:col>9</xdr:col>
                    <xdr:colOff>0</xdr:colOff>
                    <xdr:row>128</xdr:row>
                    <xdr:rowOff>228600</xdr:rowOff>
                  </from>
                  <to>
                    <xdr:col>10</xdr:col>
                    <xdr:colOff>0</xdr:colOff>
                    <xdr:row>130</xdr:row>
                    <xdr:rowOff>0</xdr:rowOff>
                  </to>
                </anchor>
              </controlPr>
            </control>
          </mc:Choice>
        </mc:AlternateContent>
        <mc:AlternateContent xmlns:mc="http://schemas.openxmlformats.org/markup-compatibility/2006">
          <mc:Choice Requires="x14">
            <control shapeId="108644" r:id="rId94" name="Check Box 100">
              <controlPr defaultSize="0" autoFill="0" autoLine="0" autoPict="0">
                <anchor moveWithCells="1">
                  <from>
                    <xdr:col>14</xdr:col>
                    <xdr:colOff>180975</xdr:colOff>
                    <xdr:row>128</xdr:row>
                    <xdr:rowOff>228600</xdr:rowOff>
                  </from>
                  <to>
                    <xdr:col>15</xdr:col>
                    <xdr:colOff>180975</xdr:colOff>
                    <xdr:row>130</xdr:row>
                    <xdr:rowOff>0</xdr:rowOff>
                  </to>
                </anchor>
              </controlPr>
            </control>
          </mc:Choice>
        </mc:AlternateContent>
        <mc:AlternateContent xmlns:mc="http://schemas.openxmlformats.org/markup-compatibility/2006">
          <mc:Choice Requires="x14">
            <control shapeId="108645" r:id="rId95" name="Check Box 101">
              <controlPr defaultSize="0" autoFill="0" autoLine="0" autoPict="0">
                <anchor moveWithCells="1">
                  <from>
                    <xdr:col>9</xdr:col>
                    <xdr:colOff>0</xdr:colOff>
                    <xdr:row>140</xdr:row>
                    <xdr:rowOff>228600</xdr:rowOff>
                  </from>
                  <to>
                    <xdr:col>10</xdr:col>
                    <xdr:colOff>0</xdr:colOff>
                    <xdr:row>142</xdr:row>
                    <xdr:rowOff>0</xdr:rowOff>
                  </to>
                </anchor>
              </controlPr>
            </control>
          </mc:Choice>
        </mc:AlternateContent>
        <mc:AlternateContent xmlns:mc="http://schemas.openxmlformats.org/markup-compatibility/2006">
          <mc:Choice Requires="x14">
            <control shapeId="108646" r:id="rId96" name="Check Box 102">
              <controlPr defaultSize="0" autoFill="0" autoLine="0" autoPict="0">
                <anchor moveWithCells="1">
                  <from>
                    <xdr:col>14</xdr:col>
                    <xdr:colOff>180975</xdr:colOff>
                    <xdr:row>140</xdr:row>
                    <xdr:rowOff>228600</xdr:rowOff>
                  </from>
                  <to>
                    <xdr:col>15</xdr:col>
                    <xdr:colOff>180975</xdr:colOff>
                    <xdr:row>142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H1552"/>
  <sheetViews>
    <sheetView workbookViewId="0">
      <selection activeCell="X1" sqref="X1"/>
    </sheetView>
  </sheetViews>
  <sheetFormatPr defaultColWidth="2.625" defaultRowHeight="13.5"/>
  <cols>
    <col min="1" max="7" width="2.625" style="1127"/>
    <col min="8" max="8" width="2.625" style="1127" customWidth="1"/>
    <col min="9" max="22" width="2.625" style="1127"/>
    <col min="23" max="23" width="2.625" style="1127" customWidth="1"/>
    <col min="24" max="29" width="2.625" style="1127"/>
    <col min="30" max="31" width="2.625" style="1127" customWidth="1"/>
    <col min="32" max="33" width="2.5" style="1127" customWidth="1"/>
    <col min="34" max="16384" width="2.625" style="1127"/>
  </cols>
  <sheetData>
    <row r="1" spans="1:34" s="1123" customFormat="1" ht="39.950000000000003" customHeight="1" thickBot="1">
      <c r="A1" s="1122" t="s">
        <v>3595</v>
      </c>
      <c r="X1" s="1052" t="s">
        <v>64</v>
      </c>
      <c r="AC1" s="1124" t="s">
        <v>549</v>
      </c>
      <c r="AD1" s="1125"/>
      <c r="AE1" s="1125"/>
      <c r="AF1" s="1125"/>
      <c r="AH1" s="1125"/>
    </row>
    <row r="2" spans="1:34" ht="9.9499999999999993" customHeight="1" thickTop="1">
      <c r="A2" s="1861" t="s">
        <v>3385</v>
      </c>
      <c r="B2" s="1861"/>
      <c r="C2" s="1861"/>
      <c r="D2" s="1861"/>
      <c r="E2" s="1861"/>
      <c r="F2" s="1861"/>
      <c r="G2" s="1861"/>
      <c r="H2" s="1861"/>
      <c r="I2" s="1861"/>
      <c r="J2" s="1861"/>
      <c r="K2" s="1861"/>
      <c r="L2" s="1861"/>
      <c r="M2" s="1861"/>
      <c r="N2" s="1139"/>
      <c r="O2" s="1139"/>
      <c r="P2" s="1139"/>
      <c r="Q2" s="1139"/>
      <c r="R2" s="1139"/>
      <c r="S2" s="1139"/>
      <c r="T2" s="1139"/>
      <c r="U2" s="1139"/>
      <c r="V2" s="1139"/>
      <c r="W2" s="1139"/>
      <c r="X2" s="1139"/>
      <c r="Y2" s="1139"/>
      <c r="Z2" s="1139"/>
      <c r="AA2" s="1139"/>
      <c r="AB2" s="1139"/>
      <c r="AC2" s="1139"/>
      <c r="AD2" s="1139"/>
      <c r="AE2" s="1139"/>
    </row>
    <row r="3" spans="1:34" ht="9.9499999999999993" customHeight="1">
      <c r="A3" s="1861"/>
      <c r="B3" s="1861"/>
      <c r="C3" s="1861"/>
      <c r="D3" s="1861"/>
      <c r="E3" s="1861"/>
      <c r="F3" s="1861"/>
      <c r="G3" s="1861"/>
      <c r="H3" s="1861"/>
      <c r="I3" s="1861"/>
      <c r="J3" s="1861"/>
      <c r="K3" s="1861"/>
      <c r="L3" s="1861"/>
      <c r="M3" s="1861"/>
      <c r="N3" s="1139"/>
      <c r="O3" s="1139"/>
      <c r="P3" s="1139"/>
      <c r="Q3" s="1139"/>
      <c r="R3" s="1139"/>
      <c r="S3" s="1139"/>
      <c r="T3" s="1139"/>
      <c r="U3" s="1139"/>
      <c r="V3" s="1139"/>
      <c r="W3" s="1139"/>
      <c r="X3" s="1139"/>
      <c r="Y3" s="1139"/>
      <c r="Z3" s="1139"/>
      <c r="AA3" s="1139"/>
      <c r="AB3" s="1139"/>
      <c r="AC3" s="1139"/>
      <c r="AD3" s="1139"/>
      <c r="AE3" s="1139"/>
    </row>
    <row r="4" spans="1:34" ht="9.9499999999999993" customHeight="1">
      <c r="A4" s="1139"/>
      <c r="B4" s="1139"/>
      <c r="C4" s="1139"/>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row>
    <row r="5" spans="1:34" ht="9.9499999999999993" customHeight="1">
      <c r="A5" s="1846" t="s">
        <v>3363</v>
      </c>
      <c r="B5" s="1846"/>
      <c r="C5" s="1846"/>
      <c r="D5" s="1846"/>
      <c r="E5" s="1846"/>
      <c r="F5" s="1846"/>
      <c r="G5" s="1846"/>
      <c r="H5" s="1846"/>
      <c r="I5" s="1846"/>
      <c r="J5" s="1846"/>
      <c r="K5" s="1846"/>
      <c r="L5" s="1846"/>
      <c r="M5" s="1846"/>
      <c r="N5" s="1846"/>
      <c r="O5" s="1846"/>
      <c r="P5" s="1846"/>
      <c r="Q5" s="1846"/>
      <c r="R5" s="1846"/>
      <c r="S5" s="1846"/>
      <c r="T5" s="1846"/>
      <c r="U5" s="1846"/>
      <c r="V5" s="1846"/>
      <c r="W5" s="1846"/>
      <c r="X5" s="1846"/>
      <c r="Y5" s="1846"/>
      <c r="Z5" s="1846"/>
      <c r="AA5" s="1846"/>
      <c r="AB5" s="1846"/>
      <c r="AC5" s="1846"/>
      <c r="AD5" s="1846"/>
      <c r="AE5" s="1139"/>
    </row>
    <row r="6" spans="1:34" ht="9.9499999999999993" customHeight="1">
      <c r="A6" s="1846"/>
      <c r="B6" s="1846"/>
      <c r="C6" s="1846"/>
      <c r="D6" s="1846"/>
      <c r="E6" s="1846"/>
      <c r="F6" s="1846"/>
      <c r="G6" s="1846"/>
      <c r="H6" s="1846"/>
      <c r="I6" s="1846"/>
      <c r="J6" s="1846"/>
      <c r="K6" s="1846"/>
      <c r="L6" s="1846"/>
      <c r="M6" s="1846"/>
      <c r="N6" s="1846"/>
      <c r="O6" s="1846"/>
      <c r="P6" s="1846"/>
      <c r="Q6" s="1846"/>
      <c r="R6" s="1846"/>
      <c r="S6" s="1846"/>
      <c r="T6" s="1846"/>
      <c r="U6" s="1846"/>
      <c r="V6" s="1846"/>
      <c r="W6" s="1846"/>
      <c r="X6" s="1846"/>
      <c r="Y6" s="1846"/>
      <c r="Z6" s="1846"/>
      <c r="AA6" s="1846"/>
      <c r="AB6" s="1846"/>
      <c r="AC6" s="1846"/>
      <c r="AD6" s="1846"/>
      <c r="AE6" s="1139"/>
    </row>
    <row r="7" spans="1:34" ht="9.9499999999999993" customHeight="1">
      <c r="A7" s="1875" t="s">
        <v>3384</v>
      </c>
      <c r="B7" s="1875"/>
      <c r="C7" s="1875"/>
      <c r="D7" s="1875"/>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139"/>
    </row>
    <row r="8" spans="1:34" ht="9.9499999999999993" customHeight="1">
      <c r="A8" s="1875"/>
      <c r="B8" s="1875"/>
      <c r="C8" s="1875"/>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139"/>
    </row>
    <row r="9" spans="1:34" ht="9.9499999999999993" customHeight="1">
      <c r="A9" s="1846" t="s">
        <v>3362</v>
      </c>
      <c r="B9" s="1846"/>
      <c r="C9" s="184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139"/>
    </row>
    <row r="10" spans="1:34" ht="9.75" customHeight="1">
      <c r="A10" s="1846"/>
      <c r="B10" s="1846"/>
      <c r="C10" s="1846"/>
      <c r="D10" s="1846"/>
      <c r="E10" s="1846"/>
      <c r="F10" s="1846"/>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139"/>
    </row>
    <row r="11" spans="1:34" ht="9.9499999999999993" customHeight="1">
      <c r="A11" s="1139"/>
      <c r="B11" s="1139"/>
      <c r="C11" s="1139"/>
      <c r="D11" s="1139"/>
      <c r="E11" s="1139"/>
      <c r="F11" s="1139"/>
      <c r="G11" s="1139"/>
      <c r="H11" s="1139"/>
      <c r="I11" s="1139"/>
      <c r="J11" s="1139"/>
      <c r="K11" s="1139"/>
      <c r="L11" s="1139"/>
      <c r="M11" s="1139"/>
      <c r="N11" s="1139"/>
      <c r="O11" s="1139"/>
      <c r="P11" s="1139"/>
      <c r="Q11" s="1139"/>
      <c r="R11" s="1139"/>
      <c r="S11" s="1139"/>
      <c r="T11" s="1139"/>
      <c r="U11" s="1139"/>
      <c r="V11" s="1139"/>
      <c r="W11" s="1139"/>
      <c r="X11" s="1139"/>
      <c r="Y11" s="1139"/>
      <c r="Z11" s="1139"/>
      <c r="AA11" s="1139"/>
      <c r="AB11" s="1139"/>
      <c r="AC11" s="1139"/>
      <c r="AD11" s="1139"/>
      <c r="AE11" s="1139"/>
    </row>
    <row r="12" spans="1:34" ht="9.9499999999999993" customHeight="1">
      <c r="A12" s="1139"/>
      <c r="B12" s="1139"/>
      <c r="C12" s="1139"/>
      <c r="D12" s="1139"/>
      <c r="E12" s="1139"/>
      <c r="F12" s="1139"/>
      <c r="G12" s="1139"/>
      <c r="H12" s="1139"/>
      <c r="I12" s="1139"/>
      <c r="J12" s="1139"/>
      <c r="K12" s="1139"/>
      <c r="L12" s="1139"/>
      <c r="M12" s="1139"/>
      <c r="N12" s="1139"/>
      <c r="O12" s="1139"/>
      <c r="P12" s="1139"/>
      <c r="Q12" s="1139"/>
      <c r="R12" s="1139"/>
      <c r="S12" s="1139"/>
      <c r="T12" s="1139"/>
      <c r="U12" s="1139"/>
      <c r="V12" s="1139"/>
      <c r="W12" s="1139"/>
      <c r="X12" s="1139"/>
      <c r="Y12" s="1139"/>
      <c r="Z12" s="1139"/>
      <c r="AA12" s="1139"/>
      <c r="AB12" s="1139"/>
      <c r="AC12" s="1139"/>
      <c r="AD12" s="1139"/>
      <c r="AE12" s="1139"/>
    </row>
    <row r="13" spans="1:34" ht="9.9499999999999993" customHeight="1">
      <c r="A13" s="1139"/>
      <c r="B13" s="1139"/>
      <c r="C13" s="1139"/>
      <c r="D13" s="1139"/>
      <c r="E13" s="1139"/>
      <c r="F13" s="1139"/>
      <c r="G13" s="1139"/>
      <c r="H13" s="1139"/>
      <c r="I13" s="1139"/>
      <c r="J13" s="1139"/>
      <c r="K13" s="1139"/>
      <c r="L13" s="1139"/>
      <c r="M13" s="1139"/>
      <c r="N13" s="1139"/>
      <c r="O13" s="1139"/>
      <c r="P13" s="1139"/>
      <c r="Q13" s="1139"/>
      <c r="R13" s="1139"/>
      <c r="S13" s="1139"/>
      <c r="T13" s="1139"/>
      <c r="U13" s="1139"/>
      <c r="V13" s="1139"/>
      <c r="W13" s="1139"/>
      <c r="X13" s="1139"/>
      <c r="Y13" s="1139"/>
      <c r="Z13" s="1139"/>
      <c r="AA13" s="1139"/>
      <c r="AB13" s="1139"/>
      <c r="AC13" s="1139"/>
      <c r="AD13" s="1139"/>
      <c r="AE13" s="1139"/>
    </row>
    <row r="14" spans="1:34" ht="9.9499999999999993" customHeight="1">
      <c r="A14" s="1139"/>
      <c r="B14" s="1139"/>
      <c r="C14" s="1139"/>
      <c r="D14" s="1139"/>
      <c r="E14" s="1139"/>
      <c r="F14" s="1139"/>
      <c r="G14" s="1139"/>
      <c r="H14" s="1139"/>
      <c r="I14" s="1139"/>
      <c r="J14" s="1139"/>
      <c r="K14" s="1139"/>
      <c r="L14" s="1139"/>
      <c r="M14" s="1139"/>
      <c r="N14" s="1139"/>
      <c r="O14" s="1139"/>
      <c r="P14" s="1139"/>
      <c r="Q14" s="1139"/>
      <c r="R14" s="1139"/>
      <c r="S14" s="1139"/>
      <c r="T14" s="1139"/>
      <c r="U14" s="1139"/>
      <c r="V14" s="1139"/>
      <c r="W14" s="1139"/>
      <c r="X14" s="1139"/>
      <c r="Y14" s="1139"/>
      <c r="Z14" s="1139"/>
      <c r="AA14" s="1139"/>
      <c r="AB14" s="1139"/>
      <c r="AC14" s="1139"/>
      <c r="AD14" s="1139"/>
      <c r="AE14" s="1139"/>
    </row>
    <row r="15" spans="1:34" ht="9.9499999999999993" customHeight="1">
      <c r="A15" s="1139"/>
      <c r="B15" s="1139"/>
      <c r="C15" s="1139"/>
      <c r="D15" s="1139"/>
      <c r="E15" s="1139"/>
      <c r="F15" s="1139"/>
      <c r="G15" s="1139"/>
      <c r="H15" s="1139"/>
      <c r="I15" s="1139"/>
      <c r="J15" s="1139"/>
      <c r="K15" s="1139"/>
      <c r="L15" s="1139"/>
      <c r="M15" s="1139"/>
      <c r="N15" s="1139"/>
      <c r="O15" s="1139"/>
      <c r="P15" s="1139"/>
      <c r="Q15" s="1139"/>
      <c r="R15" s="1139"/>
      <c r="S15" s="1139"/>
      <c r="T15" s="1139"/>
      <c r="U15" s="1139"/>
      <c r="V15" s="1139"/>
      <c r="W15" s="1139"/>
      <c r="X15" s="1139"/>
      <c r="Y15" s="1139"/>
      <c r="Z15" s="1139"/>
      <c r="AA15" s="1139"/>
      <c r="AB15" s="1139"/>
      <c r="AC15" s="1139"/>
      <c r="AD15" s="1139"/>
      <c r="AE15" s="1139"/>
    </row>
    <row r="16" spans="1:34" ht="9.9499999999999993" customHeight="1">
      <c r="A16" s="1139"/>
      <c r="B16" s="1139"/>
      <c r="C16" s="1139"/>
      <c r="D16" s="1139"/>
      <c r="E16" s="1139"/>
      <c r="F16" s="1139"/>
      <c r="G16" s="1139"/>
      <c r="H16" s="1139"/>
      <c r="I16" s="1139"/>
      <c r="J16" s="1139"/>
      <c r="K16" s="1139"/>
      <c r="L16" s="1139"/>
      <c r="M16" s="1139"/>
      <c r="N16" s="1139"/>
      <c r="O16" s="1139"/>
      <c r="P16" s="1139"/>
      <c r="Q16" s="1139"/>
      <c r="R16" s="1139"/>
      <c r="S16" s="1139"/>
      <c r="T16" s="1139"/>
      <c r="U16" s="1139"/>
      <c r="W16" s="1848"/>
      <c r="X16" s="1848"/>
      <c r="Y16" s="1846" t="s">
        <v>318</v>
      </c>
      <c r="Z16" s="1848"/>
      <c r="AA16" s="1848"/>
      <c r="AB16" s="1846" t="s">
        <v>317</v>
      </c>
      <c r="AC16" s="1848"/>
      <c r="AD16" s="1848"/>
      <c r="AE16" s="1846" t="s">
        <v>2464</v>
      </c>
    </row>
    <row r="17" spans="1:33" ht="9.9499999999999993" customHeight="1">
      <c r="A17" s="1139"/>
      <c r="B17" s="1139"/>
      <c r="C17" s="1139"/>
      <c r="D17" s="1139"/>
      <c r="E17" s="1139"/>
      <c r="F17" s="1139"/>
      <c r="G17" s="1139"/>
      <c r="H17" s="1139"/>
      <c r="I17" s="1139"/>
      <c r="J17" s="1139"/>
      <c r="K17" s="1139"/>
      <c r="L17" s="1139"/>
      <c r="M17" s="1139"/>
      <c r="N17" s="1139"/>
      <c r="O17" s="1139"/>
      <c r="P17" s="1139"/>
      <c r="Q17" s="1139"/>
      <c r="R17" s="1139"/>
      <c r="S17" s="1139"/>
      <c r="T17" s="1139"/>
      <c r="U17" s="1139"/>
      <c r="W17" s="1849"/>
      <c r="X17" s="1849"/>
      <c r="Y17" s="1846"/>
      <c r="Z17" s="1849"/>
      <c r="AA17" s="1849"/>
      <c r="AB17" s="1846"/>
      <c r="AC17" s="1849"/>
      <c r="AD17" s="1849"/>
      <c r="AE17" s="1846"/>
    </row>
    <row r="18" spans="1:33" ht="9.9499999999999993" customHeight="1">
      <c r="A18" s="1139"/>
      <c r="B18" s="1139"/>
      <c r="C18" s="1139"/>
      <c r="D18" s="1139"/>
      <c r="E18" s="1139"/>
      <c r="F18" s="1139"/>
      <c r="G18" s="1139"/>
      <c r="H18" s="1139"/>
      <c r="I18" s="1139"/>
      <c r="J18" s="1139"/>
      <c r="K18" s="1139"/>
      <c r="L18" s="1139"/>
      <c r="M18" s="1139"/>
      <c r="N18" s="1139"/>
      <c r="O18" s="1139"/>
      <c r="P18" s="1139"/>
      <c r="Q18" s="1139"/>
      <c r="R18" s="1139"/>
      <c r="S18" s="1139"/>
      <c r="T18" s="1139"/>
      <c r="U18" s="1139"/>
      <c r="V18" s="1139"/>
      <c r="W18" s="1139"/>
      <c r="X18" s="1139"/>
      <c r="Y18" s="1139"/>
      <c r="Z18" s="1139"/>
      <c r="AA18" s="1139"/>
      <c r="AB18" s="1139"/>
      <c r="AC18" s="1139"/>
      <c r="AD18" s="1139"/>
      <c r="AE18" s="1139"/>
    </row>
    <row r="19" spans="1:33" ht="9.9499999999999993" customHeight="1">
      <c r="A19" s="1139"/>
      <c r="B19" s="1139"/>
      <c r="C19" s="1139"/>
      <c r="D19" s="1139"/>
      <c r="E19" s="1139"/>
      <c r="F19" s="1139"/>
      <c r="G19" s="1139"/>
      <c r="H19" s="1139"/>
      <c r="I19" s="1139"/>
      <c r="J19" s="1139"/>
      <c r="K19" s="1139"/>
      <c r="L19" s="1139"/>
      <c r="M19" s="1139"/>
      <c r="N19" s="1139"/>
      <c r="O19" s="1139"/>
      <c r="P19" s="1139"/>
      <c r="Q19" s="1139"/>
      <c r="R19" s="1139"/>
      <c r="S19" s="1139"/>
      <c r="T19" s="1139"/>
      <c r="U19" s="1139"/>
      <c r="V19" s="1139"/>
      <c r="W19" s="1139"/>
      <c r="X19" s="1139"/>
      <c r="Y19" s="1139"/>
      <c r="Z19" s="1139"/>
      <c r="AA19" s="1139"/>
      <c r="AB19" s="1139"/>
      <c r="AC19" s="1139"/>
      <c r="AD19" s="1139"/>
      <c r="AE19" s="1139"/>
    </row>
    <row r="20" spans="1:33" ht="9.9499999999999993" customHeight="1">
      <c r="A20" s="1850"/>
      <c r="B20" s="1850"/>
      <c r="C20" s="1850"/>
      <c r="D20" s="1850"/>
      <c r="E20" s="1850"/>
      <c r="F20" s="1850"/>
      <c r="G20" s="1850"/>
      <c r="H20" s="1850"/>
      <c r="I20" s="1850"/>
      <c r="J20" s="1850"/>
      <c r="K20" s="1846" t="s">
        <v>3361</v>
      </c>
      <c r="L20" s="1846"/>
      <c r="M20" s="1846"/>
      <c r="N20" s="1846"/>
      <c r="O20" s="1139"/>
      <c r="P20" s="1139"/>
      <c r="Q20" s="1139"/>
      <c r="R20" s="1139"/>
      <c r="S20" s="1139"/>
      <c r="T20" s="1139"/>
      <c r="U20" s="1139"/>
      <c r="V20" s="1139"/>
      <c r="W20" s="1139"/>
      <c r="X20" s="1139"/>
      <c r="Y20" s="1139"/>
      <c r="Z20" s="1139"/>
      <c r="AA20" s="1139"/>
      <c r="AB20" s="1139"/>
      <c r="AC20" s="1139"/>
      <c r="AD20" s="1139"/>
      <c r="AE20" s="1139"/>
    </row>
    <row r="21" spans="1:33" ht="9.9499999999999993" customHeight="1">
      <c r="A21" s="1877"/>
      <c r="B21" s="1877"/>
      <c r="C21" s="1877"/>
      <c r="D21" s="1877"/>
      <c r="E21" s="1877"/>
      <c r="F21" s="1877"/>
      <c r="G21" s="1877"/>
      <c r="H21" s="1877"/>
      <c r="I21" s="1877"/>
      <c r="J21" s="1877"/>
      <c r="K21" s="1846"/>
      <c r="L21" s="1846"/>
      <c r="M21" s="1846"/>
      <c r="N21" s="1846"/>
      <c r="O21" s="1139"/>
      <c r="P21" s="1139"/>
      <c r="Q21" s="1139"/>
      <c r="R21" s="1139"/>
      <c r="S21" s="1139"/>
      <c r="T21" s="1139"/>
      <c r="U21" s="1139"/>
      <c r="V21" s="1139"/>
      <c r="W21" s="1139"/>
      <c r="X21" s="1139"/>
      <c r="Y21" s="1139"/>
      <c r="Z21" s="1139"/>
      <c r="AA21" s="1139"/>
      <c r="AB21" s="1139"/>
      <c r="AC21" s="1139"/>
      <c r="AD21" s="1139"/>
      <c r="AE21" s="1139"/>
    </row>
    <row r="22" spans="1:33" ht="9.9499999999999993" customHeight="1">
      <c r="A22" s="1139"/>
      <c r="B22" s="1139"/>
      <c r="C22" s="1139"/>
      <c r="D22" s="1139"/>
      <c r="E22" s="1139"/>
      <c r="F22" s="1139"/>
      <c r="G22" s="1139"/>
      <c r="H22" s="1139"/>
      <c r="I22" s="1139"/>
      <c r="J22" s="1139"/>
      <c r="K22" s="1139"/>
      <c r="L22" s="1139"/>
      <c r="M22" s="1139"/>
      <c r="N22" s="1139"/>
      <c r="O22" s="1139"/>
      <c r="P22" s="1139"/>
      <c r="Q22" s="1139"/>
      <c r="R22" s="1139"/>
      <c r="S22" s="1139"/>
      <c r="T22" s="1139"/>
      <c r="U22" s="1139"/>
      <c r="V22" s="1139"/>
      <c r="W22" s="1139"/>
      <c r="X22" s="1139"/>
      <c r="Y22" s="1139"/>
      <c r="Z22" s="1139"/>
      <c r="AA22" s="1139"/>
      <c r="AB22" s="1139"/>
      <c r="AC22" s="1139"/>
      <c r="AD22" s="1139"/>
      <c r="AE22" s="1139"/>
    </row>
    <row r="23" spans="1:33" ht="9.9499999999999993" customHeight="1">
      <c r="A23" s="1139"/>
      <c r="B23" s="1139"/>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39"/>
      <c r="AA23" s="1139"/>
      <c r="AB23" s="1139"/>
      <c r="AC23" s="1139"/>
      <c r="AD23" s="1139"/>
      <c r="AE23" s="1139"/>
    </row>
    <row r="24" spans="1:33" ht="9.9499999999999993" customHeight="1">
      <c r="A24" s="1139"/>
      <c r="B24" s="1861" t="s">
        <v>3383</v>
      </c>
      <c r="C24" s="1861"/>
      <c r="D24" s="1861"/>
      <c r="E24" s="1861"/>
      <c r="F24" s="1861"/>
      <c r="G24" s="1861"/>
      <c r="H24" s="1139"/>
      <c r="I24" s="1139"/>
      <c r="J24" s="1139"/>
      <c r="K24" s="1139"/>
      <c r="L24" s="1139"/>
      <c r="M24" s="1139"/>
      <c r="N24" s="1861"/>
      <c r="O24" s="1861"/>
      <c r="P24" s="1861"/>
      <c r="Q24" s="1861"/>
      <c r="R24" s="1861"/>
      <c r="S24" s="1861"/>
      <c r="T24" s="1848"/>
      <c r="U24" s="1848"/>
      <c r="V24" s="1848"/>
      <c r="W24" s="1848"/>
      <c r="X24" s="1848"/>
      <c r="Y24" s="1848"/>
      <c r="Z24" s="1848"/>
      <c r="AA24" s="1848"/>
      <c r="AB24" s="1848"/>
      <c r="AC24" s="1848"/>
      <c r="AD24" s="1848"/>
      <c r="AE24" s="1139"/>
    </row>
    <row r="25" spans="1:33" ht="9.9499999999999993" customHeight="1">
      <c r="A25" s="1139"/>
      <c r="B25" s="1876"/>
      <c r="C25" s="1876"/>
      <c r="D25" s="1876"/>
      <c r="E25" s="1876"/>
      <c r="F25" s="1861"/>
      <c r="G25" s="1861"/>
      <c r="H25" s="1139"/>
      <c r="I25" s="1139"/>
      <c r="J25" s="1139"/>
      <c r="K25" s="1139"/>
      <c r="L25" s="1139"/>
      <c r="M25" s="1139"/>
      <c r="N25" s="1861"/>
      <c r="O25" s="1861"/>
      <c r="P25" s="1861"/>
      <c r="Q25" s="1861"/>
      <c r="R25" s="1861"/>
      <c r="S25" s="1861"/>
      <c r="T25" s="1848"/>
      <c r="U25" s="1848"/>
      <c r="V25" s="1848"/>
      <c r="W25" s="1848"/>
      <c r="X25" s="1848"/>
      <c r="Y25" s="1848"/>
      <c r="Z25" s="1848"/>
      <c r="AA25" s="1848"/>
      <c r="AB25" s="1848"/>
      <c r="AC25" s="1848"/>
      <c r="AD25" s="1848"/>
      <c r="AE25" s="1139"/>
    </row>
    <row r="26" spans="1:33" ht="20.45" customHeight="1">
      <c r="A26" s="1139"/>
      <c r="B26" s="1863" t="s">
        <v>3348</v>
      </c>
      <c r="C26" s="1863"/>
      <c r="D26" s="1863"/>
      <c r="E26" s="1863"/>
      <c r="F26" s="1863"/>
      <c r="G26" s="1863"/>
      <c r="H26" s="1863"/>
      <c r="I26" s="1885"/>
      <c r="J26" s="1886"/>
      <c r="K26" s="1886"/>
      <c r="L26" s="1886"/>
      <c r="M26" s="1886"/>
      <c r="N26" s="1886"/>
      <c r="O26" s="1886"/>
      <c r="P26" s="1886"/>
      <c r="Q26" s="1886"/>
      <c r="R26" s="1886"/>
      <c r="S26" s="1886"/>
      <c r="T26" s="1886"/>
      <c r="U26" s="1886"/>
      <c r="V26" s="1886"/>
      <c r="W26" s="1886"/>
      <c r="X26" s="1886"/>
      <c r="Y26" s="1886"/>
      <c r="Z26" s="1886"/>
      <c r="AA26" s="1886"/>
      <c r="AB26" s="1886"/>
      <c r="AC26" s="1886"/>
      <c r="AD26" s="1886"/>
      <c r="AE26" s="1886"/>
      <c r="AF26" s="1887"/>
    </row>
    <row r="27" spans="1:33" ht="9.9499999999999993" customHeight="1">
      <c r="A27" s="1139"/>
      <c r="B27" s="1863"/>
      <c r="C27" s="1863"/>
      <c r="D27" s="1863"/>
      <c r="E27" s="1863"/>
      <c r="F27" s="1863"/>
      <c r="G27" s="1863"/>
      <c r="H27" s="1863"/>
      <c r="I27" s="1888"/>
      <c r="J27" s="1876"/>
      <c r="K27" s="1876"/>
      <c r="L27" s="1876"/>
      <c r="M27" s="1876"/>
      <c r="N27" s="1876"/>
      <c r="O27" s="1876"/>
      <c r="P27" s="1876"/>
      <c r="Q27" s="1876"/>
      <c r="R27" s="1876"/>
      <c r="S27" s="1876"/>
      <c r="T27" s="1876"/>
      <c r="U27" s="1876"/>
      <c r="V27" s="1876"/>
      <c r="W27" s="1876"/>
      <c r="X27" s="1876"/>
      <c r="Y27" s="1876"/>
      <c r="Z27" s="1876"/>
      <c r="AA27" s="1876"/>
      <c r="AB27" s="1876"/>
      <c r="AC27" s="1876"/>
      <c r="AD27" s="1876"/>
      <c r="AE27" s="1876"/>
      <c r="AF27" s="1889"/>
    </row>
    <row r="28" spans="1:33" ht="20.100000000000001" customHeight="1">
      <c r="A28" s="1139"/>
      <c r="B28" s="1863" t="s">
        <v>2554</v>
      </c>
      <c r="C28" s="1863"/>
      <c r="D28" s="1863"/>
      <c r="E28" s="1863"/>
      <c r="F28" s="1863"/>
      <c r="G28" s="1863"/>
      <c r="H28" s="1863"/>
      <c r="I28" s="1885"/>
      <c r="J28" s="1886"/>
      <c r="K28" s="1886"/>
      <c r="L28" s="1886"/>
      <c r="M28" s="1886"/>
      <c r="N28" s="1886"/>
      <c r="O28" s="1886"/>
      <c r="P28" s="1886"/>
      <c r="Q28" s="1886"/>
      <c r="R28" s="1886"/>
      <c r="S28" s="1886"/>
      <c r="T28" s="1886"/>
      <c r="U28" s="1886"/>
      <c r="V28" s="1886"/>
      <c r="W28" s="1886"/>
      <c r="X28" s="1886"/>
      <c r="Y28" s="1886"/>
      <c r="Z28" s="1886"/>
      <c r="AA28" s="1886"/>
      <c r="AB28" s="1886"/>
      <c r="AC28" s="1886"/>
      <c r="AD28" s="1886"/>
      <c r="AE28" s="1886"/>
      <c r="AF28" s="1887"/>
      <c r="AG28" s="1196"/>
    </row>
    <row r="29" spans="1:33" ht="9.9499999999999993" customHeight="1">
      <c r="A29" s="1139"/>
      <c r="B29" s="1863"/>
      <c r="C29" s="1863"/>
      <c r="D29" s="1863"/>
      <c r="E29" s="1863"/>
      <c r="F29" s="1863"/>
      <c r="G29" s="1863"/>
      <c r="H29" s="1863"/>
      <c r="I29" s="1888"/>
      <c r="J29" s="1876"/>
      <c r="K29" s="1876"/>
      <c r="L29" s="1876"/>
      <c r="M29" s="1876"/>
      <c r="N29" s="1876"/>
      <c r="O29" s="1876"/>
      <c r="P29" s="1876"/>
      <c r="Q29" s="1876"/>
      <c r="R29" s="1876"/>
      <c r="S29" s="1876"/>
      <c r="T29" s="1876"/>
      <c r="U29" s="1876"/>
      <c r="V29" s="1876"/>
      <c r="W29" s="1876"/>
      <c r="X29" s="1876"/>
      <c r="Y29" s="1876"/>
      <c r="Z29" s="1876"/>
      <c r="AA29" s="1876"/>
      <c r="AB29" s="1876"/>
      <c r="AC29" s="1876"/>
      <c r="AD29" s="1876"/>
      <c r="AE29" s="1876"/>
      <c r="AF29" s="1889"/>
      <c r="AG29" s="1196"/>
    </row>
    <row r="30" spans="1:33" ht="9.9499999999999993" customHeight="1">
      <c r="A30" s="1139"/>
      <c r="B30" s="1863" t="s">
        <v>3347</v>
      </c>
      <c r="C30" s="1863"/>
      <c r="D30" s="1863"/>
      <c r="E30" s="1863"/>
      <c r="F30" s="1863"/>
      <c r="G30" s="1863"/>
      <c r="H30" s="1863"/>
      <c r="I30" s="1895"/>
      <c r="J30" s="1895"/>
      <c r="K30" s="1895"/>
      <c r="L30" s="1895"/>
      <c r="M30" s="1895"/>
      <c r="N30" s="1895"/>
      <c r="O30" s="1895" t="s">
        <v>3343</v>
      </c>
      <c r="P30" s="1895"/>
      <c r="Q30" s="1895"/>
      <c r="R30" s="1895"/>
      <c r="S30" s="1895"/>
      <c r="T30" s="1895"/>
      <c r="U30" s="1895"/>
      <c r="V30" s="1895"/>
      <c r="W30" s="1897"/>
      <c r="X30" s="1197"/>
      <c r="Y30" s="1197"/>
      <c r="Z30" s="1197"/>
      <c r="AA30" s="1197"/>
      <c r="AB30" s="1197"/>
      <c r="AC30" s="1197"/>
      <c r="AD30" s="1197"/>
      <c r="AE30" s="1197"/>
      <c r="AF30" s="1197"/>
      <c r="AG30" s="1198"/>
    </row>
    <row r="31" spans="1:33" ht="9.9499999999999993" customHeight="1">
      <c r="A31" s="1139"/>
      <c r="B31" s="1863"/>
      <c r="C31" s="1863"/>
      <c r="D31" s="1863"/>
      <c r="E31" s="1863"/>
      <c r="F31" s="1863"/>
      <c r="G31" s="1863"/>
      <c r="H31" s="1863"/>
      <c r="I31" s="1896"/>
      <c r="J31" s="1896"/>
      <c r="K31" s="1896"/>
      <c r="L31" s="1896"/>
      <c r="M31" s="1896"/>
      <c r="N31" s="1896"/>
      <c r="O31" s="1896"/>
      <c r="P31" s="1896"/>
      <c r="Q31" s="1896"/>
      <c r="R31" s="1896"/>
      <c r="S31" s="1896"/>
      <c r="T31" s="1896"/>
      <c r="U31" s="1896"/>
      <c r="V31" s="1896"/>
      <c r="W31" s="1898"/>
      <c r="X31" s="1199"/>
      <c r="Y31" s="1199"/>
      <c r="Z31" s="1199"/>
      <c r="AA31" s="1199"/>
      <c r="AB31" s="1199"/>
      <c r="AC31" s="1199"/>
      <c r="AD31" s="1199"/>
      <c r="AE31" s="1199"/>
      <c r="AF31" s="1199"/>
      <c r="AG31" s="1198"/>
    </row>
    <row r="32" spans="1:33" ht="20.45" customHeight="1">
      <c r="A32" s="1139"/>
      <c r="B32" s="1863" t="s">
        <v>2962</v>
      </c>
      <c r="C32" s="1863"/>
      <c r="D32" s="1863"/>
      <c r="E32" s="1863"/>
      <c r="F32" s="1863"/>
      <c r="G32" s="1863"/>
      <c r="H32" s="1863"/>
      <c r="I32" s="1885"/>
      <c r="J32" s="1886"/>
      <c r="K32" s="1886"/>
      <c r="L32" s="1886"/>
      <c r="M32" s="1886"/>
      <c r="N32" s="1886"/>
      <c r="O32" s="1886"/>
      <c r="P32" s="1886"/>
      <c r="Q32" s="1886"/>
      <c r="R32" s="1886"/>
      <c r="S32" s="1886"/>
      <c r="T32" s="1886"/>
      <c r="U32" s="1886"/>
      <c r="V32" s="1886"/>
      <c r="W32" s="1886"/>
      <c r="X32" s="1886"/>
      <c r="Y32" s="1886"/>
      <c r="Z32" s="1886"/>
      <c r="AA32" s="1886"/>
      <c r="AB32" s="1886"/>
      <c r="AC32" s="1886"/>
      <c r="AD32" s="1886"/>
      <c r="AE32" s="1886"/>
      <c r="AF32" s="1887"/>
      <c r="AG32" s="1196"/>
    </row>
    <row r="33" spans="1:33" ht="9.9499999999999993" customHeight="1">
      <c r="A33" s="1139"/>
      <c r="B33" s="1863"/>
      <c r="C33" s="1863"/>
      <c r="D33" s="1863"/>
      <c r="E33" s="1863"/>
      <c r="F33" s="1863"/>
      <c r="G33" s="1863"/>
      <c r="H33" s="1863"/>
      <c r="I33" s="1888"/>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89"/>
      <c r="AG33" s="1196"/>
    </row>
    <row r="34" spans="1:33" ht="9.9499999999999993" customHeight="1">
      <c r="A34" s="1139"/>
      <c r="B34" s="1863" t="s">
        <v>2504</v>
      </c>
      <c r="C34" s="1863"/>
      <c r="D34" s="1863"/>
      <c r="E34" s="1863"/>
      <c r="F34" s="1863"/>
      <c r="G34" s="1863"/>
      <c r="H34" s="1863"/>
      <c r="I34" s="1879"/>
      <c r="J34" s="1879"/>
      <c r="K34" s="1879"/>
      <c r="L34" s="1879"/>
      <c r="M34" s="1879" t="s">
        <v>3343</v>
      </c>
      <c r="N34" s="1879"/>
      <c r="O34" s="1879"/>
      <c r="P34" s="1879"/>
      <c r="Q34" s="1879"/>
      <c r="R34" s="1879" t="s">
        <v>3343</v>
      </c>
      <c r="S34" s="1879"/>
      <c r="T34" s="1879"/>
      <c r="U34" s="1879"/>
      <c r="V34" s="1879"/>
      <c r="W34" s="1881"/>
      <c r="X34" s="1197"/>
      <c r="Y34" s="1197"/>
      <c r="Z34" s="1197"/>
      <c r="AA34" s="1197"/>
      <c r="AB34" s="1197"/>
      <c r="AC34" s="1197"/>
      <c r="AD34" s="1197"/>
      <c r="AE34" s="1197"/>
      <c r="AF34" s="1197"/>
      <c r="AG34" s="1198"/>
    </row>
    <row r="35" spans="1:33" ht="9.9499999999999993" customHeight="1">
      <c r="A35" s="1139"/>
      <c r="B35" s="1863"/>
      <c r="C35" s="1863"/>
      <c r="D35" s="1863"/>
      <c r="E35" s="1863"/>
      <c r="F35" s="1863"/>
      <c r="G35" s="1863"/>
      <c r="H35" s="1863"/>
      <c r="I35" s="1880"/>
      <c r="J35" s="1880"/>
      <c r="K35" s="1880"/>
      <c r="L35" s="1880"/>
      <c r="M35" s="1880"/>
      <c r="N35" s="1880"/>
      <c r="O35" s="1880"/>
      <c r="P35" s="1880"/>
      <c r="Q35" s="1880"/>
      <c r="R35" s="1880"/>
      <c r="S35" s="1880"/>
      <c r="T35" s="1880"/>
      <c r="U35" s="1880"/>
      <c r="V35" s="1880"/>
      <c r="W35" s="1882"/>
      <c r="X35" s="1198"/>
      <c r="Y35" s="1198"/>
      <c r="Z35" s="1198"/>
      <c r="AA35" s="1198"/>
      <c r="AB35" s="1198"/>
      <c r="AC35" s="1198"/>
      <c r="AD35" s="1198"/>
      <c r="AE35" s="1198"/>
      <c r="AF35" s="1198"/>
      <c r="AG35" s="1198"/>
    </row>
    <row r="36" spans="1:33" ht="20.45" customHeight="1">
      <c r="A36" s="1139"/>
      <c r="B36" s="1863" t="s">
        <v>3346</v>
      </c>
      <c r="C36" s="1863"/>
      <c r="D36" s="1863"/>
      <c r="E36" s="1863"/>
      <c r="F36" s="1863"/>
      <c r="G36" s="1863"/>
      <c r="H36" s="1863"/>
      <c r="I36" s="1890"/>
      <c r="J36" s="1891"/>
      <c r="K36" s="1891"/>
      <c r="L36" s="1891"/>
      <c r="M36" s="1891"/>
      <c r="N36" s="1891"/>
      <c r="O36" s="1891"/>
      <c r="P36" s="1891"/>
      <c r="Q36" s="1891"/>
      <c r="R36" s="1891"/>
      <c r="S36" s="1891"/>
      <c r="T36" s="1891"/>
      <c r="U36" s="1891"/>
      <c r="V36" s="1891"/>
      <c r="W36" s="1891"/>
      <c r="X36" s="1891"/>
      <c r="Y36" s="1891"/>
      <c r="Z36" s="1891"/>
      <c r="AA36" s="1891"/>
      <c r="AB36" s="1891"/>
      <c r="AC36" s="1891"/>
      <c r="AD36" s="1891"/>
      <c r="AE36" s="1891"/>
      <c r="AF36" s="1892"/>
      <c r="AG36" s="1198"/>
    </row>
    <row r="37" spans="1:33" ht="9.9499999999999993" customHeight="1">
      <c r="A37" s="1139"/>
      <c r="B37" s="1863"/>
      <c r="C37" s="1863"/>
      <c r="D37" s="1863"/>
      <c r="E37" s="1863"/>
      <c r="F37" s="1863"/>
      <c r="G37" s="1863"/>
      <c r="H37" s="1863"/>
      <c r="I37" s="1893"/>
      <c r="J37" s="1878"/>
      <c r="K37" s="1878"/>
      <c r="L37" s="1878"/>
      <c r="M37" s="1878"/>
      <c r="N37" s="1878"/>
      <c r="O37" s="1878"/>
      <c r="P37" s="1878"/>
      <c r="Q37" s="1878"/>
      <c r="R37" s="1878"/>
      <c r="S37" s="1878"/>
      <c r="T37" s="1878"/>
      <c r="U37" s="1878"/>
      <c r="V37" s="1878"/>
      <c r="W37" s="1878"/>
      <c r="X37" s="1878"/>
      <c r="Y37" s="1878"/>
      <c r="Z37" s="1878"/>
      <c r="AA37" s="1878"/>
      <c r="AB37" s="1878"/>
      <c r="AC37" s="1878"/>
      <c r="AD37" s="1878"/>
      <c r="AE37" s="1878"/>
      <c r="AF37" s="1894"/>
      <c r="AG37" s="1198"/>
    </row>
    <row r="38" spans="1:33" ht="9.9499999999999993" customHeight="1">
      <c r="A38" s="1139"/>
      <c r="B38" s="1884" t="s">
        <v>3382</v>
      </c>
      <c r="C38" s="1884"/>
      <c r="D38" s="1884"/>
      <c r="E38" s="1884"/>
      <c r="F38" s="1884"/>
      <c r="G38" s="1884"/>
      <c r="H38" s="1884"/>
      <c r="I38" s="1879"/>
      <c r="J38" s="1879"/>
      <c r="K38" s="1879"/>
      <c r="L38" s="1879"/>
      <c r="M38" s="1879" t="s">
        <v>3343</v>
      </c>
      <c r="N38" s="1879"/>
      <c r="O38" s="1879"/>
      <c r="P38" s="1879"/>
      <c r="Q38" s="1879"/>
      <c r="R38" s="1879" t="s">
        <v>3343</v>
      </c>
      <c r="S38" s="1879"/>
      <c r="T38" s="1879"/>
      <c r="U38" s="1879"/>
      <c r="V38" s="1879"/>
      <c r="W38" s="1881"/>
    </row>
    <row r="39" spans="1:33" ht="9.9499999999999993" customHeight="1">
      <c r="A39" s="1139"/>
      <c r="B39" s="1884"/>
      <c r="C39" s="1884"/>
      <c r="D39" s="1884"/>
      <c r="E39" s="1884"/>
      <c r="F39" s="1884"/>
      <c r="G39" s="1884"/>
      <c r="H39" s="1884"/>
      <c r="I39" s="1880"/>
      <c r="J39" s="1880"/>
      <c r="K39" s="1880"/>
      <c r="L39" s="1880"/>
      <c r="M39" s="1880"/>
      <c r="N39" s="1880"/>
      <c r="O39" s="1880"/>
      <c r="P39" s="1880"/>
      <c r="Q39" s="1880"/>
      <c r="R39" s="1880"/>
      <c r="S39" s="1880"/>
      <c r="T39" s="1880"/>
      <c r="U39" s="1880"/>
      <c r="V39" s="1880"/>
      <c r="W39" s="1882"/>
    </row>
    <row r="40" spans="1:33" ht="9.9499999999999993" customHeight="1">
      <c r="A40" s="1139"/>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c r="AF40" s="1149"/>
    </row>
    <row r="41" spans="1:33" ht="2.25" customHeight="1">
      <c r="A41" s="1139"/>
      <c r="B41" s="1139"/>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39"/>
      <c r="Y41" s="1139"/>
      <c r="Z41" s="1139"/>
      <c r="AA41" s="1139"/>
      <c r="AB41" s="1139"/>
      <c r="AC41" s="1139"/>
      <c r="AD41" s="1139"/>
      <c r="AE41" s="1139"/>
    </row>
    <row r="42" spans="1:33" ht="9.9499999999999993" customHeight="1">
      <c r="A42" s="1139"/>
      <c r="B42" s="1861" t="s">
        <v>3381</v>
      </c>
      <c r="C42" s="1861"/>
      <c r="D42" s="1861"/>
      <c r="E42" s="1861"/>
      <c r="F42" s="1861"/>
      <c r="G42" s="1861"/>
      <c r="H42" s="1861"/>
      <c r="I42" s="1861"/>
      <c r="J42" s="1139"/>
      <c r="K42" s="1139"/>
      <c r="L42" s="1139"/>
      <c r="M42" s="1139"/>
      <c r="N42" s="1139"/>
      <c r="O42" s="1139"/>
      <c r="P42" s="1139"/>
      <c r="Q42" s="1139"/>
      <c r="R42" s="1139"/>
      <c r="S42" s="1139"/>
      <c r="T42" s="1139"/>
      <c r="U42" s="1139"/>
      <c r="V42" s="1139"/>
      <c r="W42" s="1139"/>
      <c r="X42" s="1139"/>
      <c r="Y42" s="1139"/>
      <c r="Z42" s="1139"/>
      <c r="AA42" s="1139"/>
      <c r="AB42" s="1139"/>
      <c r="AC42" s="1139"/>
      <c r="AD42" s="1139"/>
      <c r="AE42" s="1139"/>
    </row>
    <row r="43" spans="1:33" ht="9.9499999999999993" customHeight="1">
      <c r="A43" s="1139"/>
      <c r="B43" s="1861"/>
      <c r="C43" s="1861"/>
      <c r="D43" s="1861"/>
      <c r="E43" s="1861"/>
      <c r="F43" s="1861"/>
      <c r="G43" s="1861"/>
      <c r="H43" s="1861"/>
      <c r="I43" s="1861"/>
      <c r="J43" s="1139"/>
      <c r="K43" s="1139"/>
      <c r="L43" s="1139"/>
      <c r="M43" s="1139"/>
      <c r="N43" s="1139"/>
      <c r="O43" s="1139"/>
      <c r="P43" s="1139"/>
      <c r="Q43" s="1139"/>
      <c r="R43" s="1139"/>
      <c r="S43" s="1139"/>
      <c r="T43" s="1139"/>
      <c r="U43" s="1139"/>
      <c r="V43" s="1139"/>
      <c r="W43" s="1139"/>
      <c r="X43" s="1139"/>
      <c r="Y43" s="1139"/>
      <c r="Z43" s="1139"/>
      <c r="AA43" s="1139"/>
      <c r="AB43" s="1139"/>
      <c r="AC43" s="1139"/>
      <c r="AD43" s="1139"/>
      <c r="AE43" s="1139"/>
    </row>
    <row r="44" spans="1:33" ht="9.9499999999999993" customHeight="1">
      <c r="A44" s="1139"/>
      <c r="B44" s="1883"/>
      <c r="C44" s="1883"/>
      <c r="D44" s="1883"/>
      <c r="E44" s="1883"/>
      <c r="F44" s="1883"/>
      <c r="G44" s="1883"/>
      <c r="H44" s="1883"/>
      <c r="I44" s="1883"/>
      <c r="J44" s="1883"/>
      <c r="K44" s="1883"/>
      <c r="L44" s="1883"/>
      <c r="M44" s="1883"/>
      <c r="N44" s="1883"/>
      <c r="O44" s="1883"/>
      <c r="P44" s="1883"/>
      <c r="Q44" s="1883"/>
      <c r="R44" s="1883"/>
      <c r="S44" s="1883"/>
      <c r="T44" s="1883"/>
      <c r="U44" s="1883"/>
      <c r="V44" s="1883"/>
      <c r="W44" s="1883"/>
      <c r="X44" s="1883"/>
      <c r="Y44" s="1883"/>
      <c r="Z44" s="1883"/>
      <c r="AA44" s="1883"/>
      <c r="AB44" s="1883"/>
      <c r="AC44" s="1883"/>
      <c r="AD44" s="1883"/>
      <c r="AE44" s="1139"/>
    </row>
    <row r="45" spans="1:33" ht="9.9499999999999993" customHeight="1">
      <c r="A45" s="1139"/>
      <c r="B45" s="1883"/>
      <c r="C45" s="1883"/>
      <c r="D45" s="1883"/>
      <c r="E45" s="1883"/>
      <c r="F45" s="1883"/>
      <c r="G45" s="1883"/>
      <c r="H45" s="1883"/>
      <c r="I45" s="1883"/>
      <c r="J45" s="1883"/>
      <c r="K45" s="1883"/>
      <c r="L45" s="1883"/>
      <c r="M45" s="1883"/>
      <c r="N45" s="1883"/>
      <c r="O45" s="1883"/>
      <c r="P45" s="1883"/>
      <c r="Q45" s="1883"/>
      <c r="R45" s="1883"/>
      <c r="S45" s="1883"/>
      <c r="T45" s="1883"/>
      <c r="U45" s="1883"/>
      <c r="V45" s="1883"/>
      <c r="W45" s="1883"/>
      <c r="X45" s="1883"/>
      <c r="Y45" s="1883"/>
      <c r="Z45" s="1883"/>
      <c r="AA45" s="1883"/>
      <c r="AB45" s="1883"/>
      <c r="AC45" s="1883"/>
      <c r="AD45" s="1883"/>
      <c r="AE45" s="1139"/>
    </row>
    <row r="46" spans="1:33" ht="9.9499999999999993" customHeight="1">
      <c r="A46" s="1139"/>
      <c r="B46" s="1883"/>
      <c r="C46" s="1883"/>
      <c r="D46" s="1883"/>
      <c r="E46" s="1883"/>
      <c r="F46" s="1883"/>
      <c r="G46" s="1883"/>
      <c r="H46" s="1883"/>
      <c r="I46" s="1883"/>
      <c r="J46" s="1883"/>
      <c r="K46" s="1883"/>
      <c r="L46" s="1883"/>
      <c r="M46" s="1883"/>
      <c r="N46" s="1883"/>
      <c r="O46" s="1883"/>
      <c r="P46" s="1883"/>
      <c r="Q46" s="1883"/>
      <c r="R46" s="1883"/>
      <c r="S46" s="1883"/>
      <c r="T46" s="1883"/>
      <c r="U46" s="1883"/>
      <c r="V46" s="1883"/>
      <c r="W46" s="1883"/>
      <c r="X46" s="1883"/>
      <c r="Y46" s="1883"/>
      <c r="Z46" s="1883"/>
      <c r="AA46" s="1883"/>
      <c r="AB46" s="1883"/>
      <c r="AC46" s="1883"/>
      <c r="AD46" s="1883"/>
      <c r="AE46" s="1139"/>
    </row>
    <row r="47" spans="1:33" ht="9.9499999999999993" customHeight="1">
      <c r="A47" s="1139"/>
      <c r="B47" s="1883"/>
      <c r="C47" s="1883"/>
      <c r="D47" s="1883"/>
      <c r="E47" s="1883"/>
      <c r="F47" s="1883"/>
      <c r="G47" s="1883"/>
      <c r="H47" s="1883"/>
      <c r="I47" s="1883"/>
      <c r="J47" s="1883"/>
      <c r="K47" s="1883"/>
      <c r="L47" s="1883"/>
      <c r="M47" s="1883"/>
      <c r="N47" s="1883"/>
      <c r="O47" s="1883"/>
      <c r="P47" s="1883"/>
      <c r="Q47" s="1883"/>
      <c r="R47" s="1883"/>
      <c r="S47" s="1883"/>
      <c r="T47" s="1883"/>
      <c r="U47" s="1883"/>
      <c r="V47" s="1883"/>
      <c r="W47" s="1883"/>
      <c r="X47" s="1883"/>
      <c r="Y47" s="1883"/>
      <c r="Z47" s="1883"/>
      <c r="AA47" s="1883"/>
      <c r="AB47" s="1883"/>
      <c r="AC47" s="1883"/>
      <c r="AD47" s="1883"/>
      <c r="AE47" s="1139"/>
    </row>
    <row r="48" spans="1:33" ht="9.9499999999999993" customHeight="1">
      <c r="A48" s="1139"/>
      <c r="B48" s="1883"/>
      <c r="C48" s="1883"/>
      <c r="D48" s="1883"/>
      <c r="E48" s="1883"/>
      <c r="F48" s="1883"/>
      <c r="G48" s="1883"/>
      <c r="H48" s="1883"/>
      <c r="I48" s="1883"/>
      <c r="J48" s="1883"/>
      <c r="K48" s="1883"/>
      <c r="L48" s="1883"/>
      <c r="M48" s="1883"/>
      <c r="N48" s="1883"/>
      <c r="O48" s="1883"/>
      <c r="P48" s="1883"/>
      <c r="Q48" s="1883"/>
      <c r="R48" s="1883"/>
      <c r="S48" s="1883"/>
      <c r="T48" s="1883"/>
      <c r="U48" s="1883"/>
      <c r="V48" s="1883"/>
      <c r="W48" s="1883"/>
      <c r="X48" s="1883"/>
      <c r="Y48" s="1883"/>
      <c r="Z48" s="1883"/>
      <c r="AA48" s="1883"/>
      <c r="AB48" s="1883"/>
      <c r="AC48" s="1883"/>
      <c r="AD48" s="1883"/>
      <c r="AE48" s="1139"/>
    </row>
    <row r="49" spans="1:31" ht="9.9499999999999993" customHeight="1">
      <c r="A49" s="1139"/>
      <c r="B49" s="1883"/>
      <c r="C49" s="1883"/>
      <c r="D49" s="1883"/>
      <c r="E49" s="1883"/>
      <c r="F49" s="1883"/>
      <c r="G49" s="1883"/>
      <c r="H49" s="1883"/>
      <c r="I49" s="1883"/>
      <c r="J49" s="1883"/>
      <c r="K49" s="1883"/>
      <c r="L49" s="1883"/>
      <c r="M49" s="1883"/>
      <c r="N49" s="1883"/>
      <c r="O49" s="1883"/>
      <c r="P49" s="1883"/>
      <c r="Q49" s="1883"/>
      <c r="R49" s="1883"/>
      <c r="S49" s="1883"/>
      <c r="T49" s="1883"/>
      <c r="U49" s="1883"/>
      <c r="V49" s="1883"/>
      <c r="W49" s="1883"/>
      <c r="X49" s="1883"/>
      <c r="Y49" s="1883"/>
      <c r="Z49" s="1883"/>
      <c r="AA49" s="1883"/>
      <c r="AB49" s="1883"/>
      <c r="AC49" s="1883"/>
      <c r="AD49" s="1883"/>
      <c r="AE49" s="1139"/>
    </row>
    <row r="50" spans="1:31" ht="9.9499999999999993" customHeight="1">
      <c r="A50" s="1139"/>
      <c r="B50" s="1883"/>
      <c r="C50" s="1883"/>
      <c r="D50" s="1883"/>
      <c r="E50" s="1883"/>
      <c r="F50" s="1883"/>
      <c r="G50" s="1883"/>
      <c r="H50" s="1883"/>
      <c r="I50" s="1883"/>
      <c r="J50" s="1883"/>
      <c r="K50" s="1883"/>
      <c r="L50" s="1883"/>
      <c r="M50" s="1883"/>
      <c r="N50" s="1883"/>
      <c r="O50" s="1883"/>
      <c r="P50" s="1883"/>
      <c r="Q50" s="1883"/>
      <c r="R50" s="1883"/>
      <c r="S50" s="1883"/>
      <c r="T50" s="1883"/>
      <c r="U50" s="1883"/>
      <c r="V50" s="1883"/>
      <c r="W50" s="1883"/>
      <c r="X50" s="1883"/>
      <c r="Y50" s="1883"/>
      <c r="Z50" s="1883"/>
      <c r="AA50" s="1883"/>
      <c r="AB50" s="1883"/>
      <c r="AC50" s="1883"/>
      <c r="AD50" s="1883"/>
      <c r="AE50" s="1139"/>
    </row>
    <row r="51" spans="1:31" ht="9.9499999999999993" customHeight="1">
      <c r="A51" s="1139"/>
      <c r="B51" s="1883"/>
      <c r="C51" s="1883"/>
      <c r="D51" s="1883"/>
      <c r="E51" s="1883"/>
      <c r="F51" s="1883"/>
      <c r="G51" s="1883"/>
      <c r="H51" s="1883"/>
      <c r="I51" s="1883"/>
      <c r="J51" s="1883"/>
      <c r="K51" s="1883"/>
      <c r="L51" s="1883"/>
      <c r="M51" s="1883"/>
      <c r="N51" s="1883"/>
      <c r="O51" s="1883"/>
      <c r="P51" s="1883"/>
      <c r="Q51" s="1883"/>
      <c r="R51" s="1883"/>
      <c r="S51" s="1883"/>
      <c r="T51" s="1883"/>
      <c r="U51" s="1883"/>
      <c r="V51" s="1883"/>
      <c r="W51" s="1883"/>
      <c r="X51" s="1883"/>
      <c r="Y51" s="1883"/>
      <c r="Z51" s="1883"/>
      <c r="AA51" s="1883"/>
      <c r="AB51" s="1883"/>
      <c r="AC51" s="1883"/>
      <c r="AD51" s="1883"/>
      <c r="AE51" s="1139"/>
    </row>
    <row r="52" spans="1:31" ht="9.9499999999999993" customHeight="1">
      <c r="A52" s="1139"/>
      <c r="B52" s="1883"/>
      <c r="C52" s="1883"/>
      <c r="D52" s="1883"/>
      <c r="E52" s="1883"/>
      <c r="F52" s="1883"/>
      <c r="G52" s="1883"/>
      <c r="H52" s="1883"/>
      <c r="I52" s="1883"/>
      <c r="J52" s="1883"/>
      <c r="K52" s="1883"/>
      <c r="L52" s="1883"/>
      <c r="M52" s="1883"/>
      <c r="N52" s="1883"/>
      <c r="O52" s="1883"/>
      <c r="P52" s="1883"/>
      <c r="Q52" s="1883"/>
      <c r="R52" s="1883"/>
      <c r="S52" s="1883"/>
      <c r="T52" s="1883"/>
      <c r="U52" s="1883"/>
      <c r="V52" s="1883"/>
      <c r="W52" s="1883"/>
      <c r="X52" s="1883"/>
      <c r="Y52" s="1883"/>
      <c r="Z52" s="1883"/>
      <c r="AA52" s="1883"/>
      <c r="AB52" s="1883"/>
      <c r="AC52" s="1883"/>
      <c r="AD52" s="1883"/>
      <c r="AE52" s="1139"/>
    </row>
    <row r="53" spans="1:31" ht="9.9499999999999993" customHeight="1">
      <c r="A53" s="1139"/>
      <c r="B53" s="1883"/>
      <c r="C53" s="1883"/>
      <c r="D53" s="1883"/>
      <c r="E53" s="1883"/>
      <c r="F53" s="1883"/>
      <c r="G53" s="1883"/>
      <c r="H53" s="1883"/>
      <c r="I53" s="1883"/>
      <c r="J53" s="1883"/>
      <c r="K53" s="1883"/>
      <c r="L53" s="1883"/>
      <c r="M53" s="1883"/>
      <c r="N53" s="1883"/>
      <c r="O53" s="1883"/>
      <c r="P53" s="1883"/>
      <c r="Q53" s="1883"/>
      <c r="R53" s="1883"/>
      <c r="S53" s="1883"/>
      <c r="T53" s="1883"/>
      <c r="U53" s="1883"/>
      <c r="V53" s="1883"/>
      <c r="W53" s="1883"/>
      <c r="X53" s="1883"/>
      <c r="Y53" s="1883"/>
      <c r="Z53" s="1883"/>
      <c r="AA53" s="1883"/>
      <c r="AB53" s="1883"/>
      <c r="AC53" s="1883"/>
      <c r="AD53" s="1883"/>
      <c r="AE53" s="1139"/>
    </row>
    <row r="54" spans="1:31" ht="9.9499999999999993" customHeight="1">
      <c r="A54" s="1139"/>
      <c r="B54" s="1883"/>
      <c r="C54" s="1883"/>
      <c r="D54" s="1883"/>
      <c r="E54" s="1883"/>
      <c r="F54" s="1883"/>
      <c r="G54" s="1883"/>
      <c r="H54" s="1883"/>
      <c r="I54" s="1883"/>
      <c r="J54" s="1883"/>
      <c r="K54" s="1883"/>
      <c r="L54" s="1883"/>
      <c r="M54" s="1883"/>
      <c r="N54" s="1883"/>
      <c r="O54" s="1883"/>
      <c r="P54" s="1883"/>
      <c r="Q54" s="1883"/>
      <c r="R54" s="1883"/>
      <c r="S54" s="1883"/>
      <c r="T54" s="1883"/>
      <c r="U54" s="1883"/>
      <c r="V54" s="1883"/>
      <c r="W54" s="1883"/>
      <c r="X54" s="1883"/>
      <c r="Y54" s="1883"/>
      <c r="Z54" s="1883"/>
      <c r="AA54" s="1883"/>
      <c r="AB54" s="1883"/>
      <c r="AC54" s="1883"/>
      <c r="AD54" s="1883"/>
      <c r="AE54" s="1139"/>
    </row>
    <row r="55" spans="1:31" ht="9.9499999999999993" customHeight="1">
      <c r="A55" s="1139"/>
      <c r="B55" s="1883"/>
      <c r="C55" s="1883"/>
      <c r="D55" s="1883"/>
      <c r="E55" s="1883"/>
      <c r="F55" s="1883"/>
      <c r="G55" s="1883"/>
      <c r="H55" s="1883"/>
      <c r="I55" s="1883"/>
      <c r="J55" s="1883"/>
      <c r="K55" s="1883"/>
      <c r="L55" s="1883"/>
      <c r="M55" s="1883"/>
      <c r="N55" s="1883"/>
      <c r="O55" s="1883"/>
      <c r="P55" s="1883"/>
      <c r="Q55" s="1883"/>
      <c r="R55" s="1883"/>
      <c r="S55" s="1883"/>
      <c r="T55" s="1883"/>
      <c r="U55" s="1883"/>
      <c r="V55" s="1883"/>
      <c r="W55" s="1883"/>
      <c r="X55" s="1883"/>
      <c r="Y55" s="1883"/>
      <c r="Z55" s="1883"/>
      <c r="AA55" s="1883"/>
      <c r="AB55" s="1883"/>
      <c r="AC55" s="1883"/>
      <c r="AD55" s="1883"/>
      <c r="AE55" s="1139"/>
    </row>
    <row r="56" spans="1:31" ht="9.9499999999999993" customHeight="1">
      <c r="A56" s="1139"/>
      <c r="B56" s="1883"/>
      <c r="C56" s="1883"/>
      <c r="D56" s="1883"/>
      <c r="E56" s="1883"/>
      <c r="F56" s="1883"/>
      <c r="G56" s="1883"/>
      <c r="H56" s="1883"/>
      <c r="I56" s="1883"/>
      <c r="J56" s="1883"/>
      <c r="K56" s="1883"/>
      <c r="L56" s="1883"/>
      <c r="M56" s="1883"/>
      <c r="N56" s="1883"/>
      <c r="O56" s="1883"/>
      <c r="P56" s="1883"/>
      <c r="Q56" s="1883"/>
      <c r="R56" s="1883"/>
      <c r="S56" s="1883"/>
      <c r="T56" s="1883"/>
      <c r="U56" s="1883"/>
      <c r="V56" s="1883"/>
      <c r="W56" s="1883"/>
      <c r="X56" s="1883"/>
      <c r="Y56" s="1883"/>
      <c r="Z56" s="1883"/>
      <c r="AA56" s="1883"/>
      <c r="AB56" s="1883"/>
      <c r="AC56" s="1883"/>
      <c r="AD56" s="1883"/>
      <c r="AE56" s="1139"/>
    </row>
    <row r="57" spans="1:31" ht="9.9499999999999993" customHeight="1">
      <c r="A57" s="1139"/>
      <c r="B57" s="1883"/>
      <c r="C57" s="1883"/>
      <c r="D57" s="1883"/>
      <c r="E57" s="1883"/>
      <c r="F57" s="1883"/>
      <c r="G57" s="1883"/>
      <c r="H57" s="1883"/>
      <c r="I57" s="1883"/>
      <c r="J57" s="1883"/>
      <c r="K57" s="1883"/>
      <c r="L57" s="1883"/>
      <c r="M57" s="1883"/>
      <c r="N57" s="1883"/>
      <c r="O57" s="1883"/>
      <c r="P57" s="1883"/>
      <c r="Q57" s="1883"/>
      <c r="R57" s="1883"/>
      <c r="S57" s="1883"/>
      <c r="T57" s="1883"/>
      <c r="U57" s="1883"/>
      <c r="V57" s="1883"/>
      <c r="W57" s="1883"/>
      <c r="X57" s="1883"/>
      <c r="Y57" s="1883"/>
      <c r="Z57" s="1883"/>
      <c r="AA57" s="1883"/>
      <c r="AB57" s="1883"/>
      <c r="AC57" s="1883"/>
      <c r="AD57" s="1883"/>
      <c r="AE57" s="1139"/>
    </row>
    <row r="58" spans="1:31" ht="9.9499999999999993" customHeight="1">
      <c r="A58" s="1139"/>
      <c r="B58" s="1883"/>
      <c r="C58" s="1883"/>
      <c r="D58" s="1883"/>
      <c r="E58" s="1883"/>
      <c r="F58" s="1883"/>
      <c r="G58" s="1883"/>
      <c r="H58" s="1883"/>
      <c r="I58" s="1883"/>
      <c r="J58" s="1883"/>
      <c r="K58" s="1883"/>
      <c r="L58" s="1883"/>
      <c r="M58" s="1883"/>
      <c r="N58" s="1883"/>
      <c r="O58" s="1883"/>
      <c r="P58" s="1883"/>
      <c r="Q58" s="1883"/>
      <c r="R58" s="1883"/>
      <c r="S58" s="1883"/>
      <c r="T58" s="1883"/>
      <c r="U58" s="1883"/>
      <c r="V58" s="1883"/>
      <c r="W58" s="1883"/>
      <c r="X58" s="1883"/>
      <c r="Y58" s="1883"/>
      <c r="Z58" s="1883"/>
      <c r="AA58" s="1883"/>
      <c r="AB58" s="1883"/>
      <c r="AC58" s="1883"/>
      <c r="AD58" s="1883"/>
      <c r="AE58" s="1139"/>
    </row>
    <row r="59" spans="1:31" ht="9.9499999999999993" customHeight="1">
      <c r="A59" s="1139"/>
      <c r="B59" s="1883"/>
      <c r="C59" s="1883"/>
      <c r="D59" s="1883"/>
      <c r="E59" s="1883"/>
      <c r="F59" s="1883"/>
      <c r="G59" s="1883"/>
      <c r="H59" s="1883"/>
      <c r="I59" s="1883"/>
      <c r="J59" s="1883"/>
      <c r="K59" s="1883"/>
      <c r="L59" s="1883"/>
      <c r="M59" s="1883"/>
      <c r="N59" s="1883"/>
      <c r="O59" s="1883"/>
      <c r="P59" s="1883"/>
      <c r="Q59" s="1883"/>
      <c r="R59" s="1883"/>
      <c r="S59" s="1883"/>
      <c r="T59" s="1883"/>
      <c r="U59" s="1883"/>
      <c r="V59" s="1883"/>
      <c r="W59" s="1883"/>
      <c r="X59" s="1883"/>
      <c r="Y59" s="1883"/>
      <c r="Z59" s="1883"/>
      <c r="AA59" s="1883"/>
      <c r="AB59" s="1883"/>
      <c r="AC59" s="1883"/>
      <c r="AD59" s="1883"/>
      <c r="AE59" s="1139"/>
    </row>
    <row r="60" spans="1:31" ht="9.9499999999999993" customHeight="1">
      <c r="A60" s="1139"/>
      <c r="B60" s="1883"/>
      <c r="C60" s="1883"/>
      <c r="D60" s="1883"/>
      <c r="E60" s="1883"/>
      <c r="F60" s="1883"/>
      <c r="G60" s="1883"/>
      <c r="H60" s="1883"/>
      <c r="I60" s="1883"/>
      <c r="J60" s="1883"/>
      <c r="K60" s="1883"/>
      <c r="L60" s="1883"/>
      <c r="M60" s="1883"/>
      <c r="N60" s="1883"/>
      <c r="O60" s="1883"/>
      <c r="P60" s="1883"/>
      <c r="Q60" s="1883"/>
      <c r="R60" s="1883"/>
      <c r="S60" s="1883"/>
      <c r="T60" s="1883"/>
      <c r="U60" s="1883"/>
      <c r="V60" s="1883"/>
      <c r="W60" s="1883"/>
      <c r="X60" s="1883"/>
      <c r="Y60" s="1883"/>
      <c r="Z60" s="1883"/>
      <c r="AA60" s="1883"/>
      <c r="AB60" s="1883"/>
      <c r="AC60" s="1883"/>
      <c r="AD60" s="1883"/>
      <c r="AE60" s="1139"/>
    </row>
    <row r="61" spans="1:31" ht="9.9499999999999993" customHeight="1">
      <c r="A61" s="1139"/>
      <c r="B61" s="1883"/>
      <c r="C61" s="1883"/>
      <c r="D61" s="1883"/>
      <c r="E61" s="1883"/>
      <c r="F61" s="1883"/>
      <c r="G61" s="1883"/>
      <c r="H61" s="1883"/>
      <c r="I61" s="1883"/>
      <c r="J61" s="1883"/>
      <c r="K61" s="1883"/>
      <c r="L61" s="1883"/>
      <c r="M61" s="1883"/>
      <c r="N61" s="1883"/>
      <c r="O61" s="1883"/>
      <c r="P61" s="1883"/>
      <c r="Q61" s="1883"/>
      <c r="R61" s="1883"/>
      <c r="S61" s="1883"/>
      <c r="T61" s="1883"/>
      <c r="U61" s="1883"/>
      <c r="V61" s="1883"/>
      <c r="W61" s="1883"/>
      <c r="X61" s="1883"/>
      <c r="Y61" s="1883"/>
      <c r="Z61" s="1883"/>
      <c r="AA61" s="1883"/>
      <c r="AB61" s="1883"/>
      <c r="AC61" s="1883"/>
      <c r="AD61" s="1883"/>
      <c r="AE61" s="1139"/>
    </row>
    <row r="62" spans="1:31" ht="9.9499999999999993" customHeight="1">
      <c r="A62" s="1139"/>
      <c r="B62" s="1883"/>
      <c r="C62" s="1883"/>
      <c r="D62" s="1883"/>
      <c r="E62" s="1883"/>
      <c r="F62" s="1883"/>
      <c r="G62" s="1883"/>
      <c r="H62" s="1883"/>
      <c r="I62" s="1883"/>
      <c r="J62" s="1883"/>
      <c r="K62" s="1883"/>
      <c r="L62" s="1883"/>
      <c r="M62" s="1883"/>
      <c r="N62" s="1883"/>
      <c r="O62" s="1883"/>
      <c r="P62" s="1883"/>
      <c r="Q62" s="1883"/>
      <c r="R62" s="1883"/>
      <c r="S62" s="1883"/>
      <c r="T62" s="1883"/>
      <c r="U62" s="1883"/>
      <c r="V62" s="1883"/>
      <c r="W62" s="1883"/>
      <c r="X62" s="1883"/>
      <c r="Y62" s="1883"/>
      <c r="Z62" s="1883"/>
      <c r="AA62" s="1883"/>
      <c r="AB62" s="1883"/>
      <c r="AC62" s="1883"/>
      <c r="AD62" s="1883"/>
      <c r="AE62" s="1139"/>
    </row>
    <row r="63" spans="1:31" ht="9.9499999999999993" customHeight="1">
      <c r="A63" s="1139"/>
      <c r="B63" s="1883"/>
      <c r="C63" s="1883"/>
      <c r="D63" s="1883"/>
      <c r="E63" s="1883"/>
      <c r="F63" s="1883"/>
      <c r="G63" s="1883"/>
      <c r="H63" s="1883"/>
      <c r="I63" s="1883"/>
      <c r="J63" s="1883"/>
      <c r="K63" s="1883"/>
      <c r="L63" s="1883"/>
      <c r="M63" s="1883"/>
      <c r="N63" s="1883"/>
      <c r="O63" s="1883"/>
      <c r="P63" s="1883"/>
      <c r="Q63" s="1883"/>
      <c r="R63" s="1883"/>
      <c r="S63" s="1883"/>
      <c r="T63" s="1883"/>
      <c r="U63" s="1883"/>
      <c r="V63" s="1883"/>
      <c r="W63" s="1883"/>
      <c r="X63" s="1883"/>
      <c r="Y63" s="1883"/>
      <c r="Z63" s="1883"/>
      <c r="AA63" s="1883"/>
      <c r="AB63" s="1883"/>
      <c r="AC63" s="1883"/>
      <c r="AD63" s="1883"/>
      <c r="AE63" s="1139"/>
    </row>
    <row r="64" spans="1:31" ht="9.9499999999999993" customHeight="1">
      <c r="A64" s="1139"/>
      <c r="B64" s="1883"/>
      <c r="C64" s="1883"/>
      <c r="D64" s="1883"/>
      <c r="E64" s="1883"/>
      <c r="F64" s="1883"/>
      <c r="G64" s="1883"/>
      <c r="H64" s="1883"/>
      <c r="I64" s="1883"/>
      <c r="J64" s="1883"/>
      <c r="K64" s="1883"/>
      <c r="L64" s="1883"/>
      <c r="M64" s="1883"/>
      <c r="N64" s="1883"/>
      <c r="O64" s="1883"/>
      <c r="P64" s="1883"/>
      <c r="Q64" s="1883"/>
      <c r="R64" s="1883"/>
      <c r="S64" s="1883"/>
      <c r="T64" s="1883"/>
      <c r="U64" s="1883"/>
      <c r="V64" s="1883"/>
      <c r="W64" s="1883"/>
      <c r="X64" s="1883"/>
      <c r="Y64" s="1883"/>
      <c r="Z64" s="1883"/>
      <c r="AA64" s="1883"/>
      <c r="AB64" s="1883"/>
      <c r="AC64" s="1883"/>
      <c r="AD64" s="1883"/>
      <c r="AE64" s="1139"/>
    </row>
    <row r="65" spans="1:32" ht="9.9499999999999993" customHeight="1">
      <c r="A65" s="1139"/>
      <c r="B65" s="1883"/>
      <c r="C65" s="1883"/>
      <c r="D65" s="1883"/>
      <c r="E65" s="1883"/>
      <c r="F65" s="1883"/>
      <c r="G65" s="1883"/>
      <c r="H65" s="1883"/>
      <c r="I65" s="1883"/>
      <c r="J65" s="1883"/>
      <c r="K65" s="1883"/>
      <c r="L65" s="1883"/>
      <c r="M65" s="1883"/>
      <c r="N65" s="1883"/>
      <c r="O65" s="1883"/>
      <c r="P65" s="1883"/>
      <c r="Q65" s="1883"/>
      <c r="R65" s="1883"/>
      <c r="S65" s="1883"/>
      <c r="T65" s="1883"/>
      <c r="U65" s="1883"/>
      <c r="V65" s="1883"/>
      <c r="W65" s="1883"/>
      <c r="X65" s="1883"/>
      <c r="Y65" s="1883"/>
      <c r="Z65" s="1883"/>
      <c r="AA65" s="1883"/>
      <c r="AB65" s="1883"/>
      <c r="AC65" s="1883"/>
      <c r="AD65" s="1883"/>
      <c r="AE65" s="1139"/>
    </row>
    <row r="66" spans="1:32" ht="9.9499999999999993" customHeight="1">
      <c r="A66" s="1139"/>
      <c r="B66" s="1883"/>
      <c r="C66" s="1883"/>
      <c r="D66" s="1883"/>
      <c r="E66" s="1883"/>
      <c r="F66" s="1883"/>
      <c r="G66" s="1883"/>
      <c r="H66" s="1883"/>
      <c r="I66" s="1883"/>
      <c r="J66" s="1883"/>
      <c r="K66" s="1883"/>
      <c r="L66" s="1883"/>
      <c r="M66" s="1883"/>
      <c r="N66" s="1883"/>
      <c r="O66" s="1883"/>
      <c r="P66" s="1883"/>
      <c r="Q66" s="1883"/>
      <c r="R66" s="1883"/>
      <c r="S66" s="1883"/>
      <c r="T66" s="1883"/>
      <c r="U66" s="1883"/>
      <c r="V66" s="1883"/>
      <c r="W66" s="1883"/>
      <c r="X66" s="1883"/>
      <c r="Y66" s="1883"/>
      <c r="Z66" s="1883"/>
      <c r="AA66" s="1883"/>
      <c r="AB66" s="1883"/>
      <c r="AC66" s="1883"/>
      <c r="AD66" s="1883"/>
      <c r="AE66" s="1139"/>
    </row>
    <row r="67" spans="1:32" ht="9.9499999999999993" customHeight="1">
      <c r="A67" s="1139"/>
      <c r="B67" s="1883"/>
      <c r="C67" s="1883"/>
      <c r="D67" s="1883"/>
      <c r="E67" s="1883"/>
      <c r="F67" s="1883"/>
      <c r="G67" s="1883"/>
      <c r="H67" s="1883"/>
      <c r="I67" s="1883"/>
      <c r="J67" s="1883"/>
      <c r="K67" s="1883"/>
      <c r="L67" s="1883"/>
      <c r="M67" s="1883"/>
      <c r="N67" s="1883"/>
      <c r="O67" s="1883"/>
      <c r="P67" s="1883"/>
      <c r="Q67" s="1883"/>
      <c r="R67" s="1883"/>
      <c r="S67" s="1883"/>
      <c r="T67" s="1883"/>
      <c r="U67" s="1883"/>
      <c r="V67" s="1883"/>
      <c r="W67" s="1883"/>
      <c r="X67" s="1883"/>
      <c r="Y67" s="1883"/>
      <c r="Z67" s="1883"/>
      <c r="AA67" s="1883"/>
      <c r="AB67" s="1883"/>
      <c r="AC67" s="1883"/>
      <c r="AD67" s="1883"/>
      <c r="AE67" s="1139"/>
    </row>
    <row r="68" spans="1:32" ht="9.9499999999999993" customHeight="1">
      <c r="A68" s="1139"/>
      <c r="B68" s="1883"/>
      <c r="C68" s="1883"/>
      <c r="D68" s="1883"/>
      <c r="E68" s="1883"/>
      <c r="F68" s="1883"/>
      <c r="G68" s="1883"/>
      <c r="H68" s="1883"/>
      <c r="I68" s="1883"/>
      <c r="J68" s="1883"/>
      <c r="K68" s="1883"/>
      <c r="L68" s="1883"/>
      <c r="M68" s="1883"/>
      <c r="N68" s="1883"/>
      <c r="O68" s="1883"/>
      <c r="P68" s="1883"/>
      <c r="Q68" s="1883"/>
      <c r="R68" s="1883"/>
      <c r="S68" s="1883"/>
      <c r="T68" s="1883"/>
      <c r="U68" s="1883"/>
      <c r="V68" s="1883"/>
      <c r="W68" s="1883"/>
      <c r="X68" s="1883"/>
      <c r="Y68" s="1883"/>
      <c r="Z68" s="1883"/>
      <c r="AA68" s="1883"/>
      <c r="AB68" s="1883"/>
      <c r="AC68" s="1883"/>
      <c r="AD68" s="1883"/>
      <c r="AE68" s="1139"/>
    </row>
    <row r="69" spans="1:32" ht="9.9499999999999993" customHeight="1">
      <c r="A69" s="1139"/>
      <c r="B69" s="1883"/>
      <c r="C69" s="1883"/>
      <c r="D69" s="1883"/>
      <c r="E69" s="1883"/>
      <c r="F69" s="1883"/>
      <c r="G69" s="1883"/>
      <c r="H69" s="1883"/>
      <c r="I69" s="1883"/>
      <c r="J69" s="1883"/>
      <c r="K69" s="1883"/>
      <c r="L69" s="1883"/>
      <c r="M69" s="1883"/>
      <c r="N69" s="1883"/>
      <c r="O69" s="1883"/>
      <c r="P69" s="1883"/>
      <c r="Q69" s="1883"/>
      <c r="R69" s="1883"/>
      <c r="S69" s="1883"/>
      <c r="T69" s="1883"/>
      <c r="U69" s="1883"/>
      <c r="V69" s="1883"/>
      <c r="W69" s="1883"/>
      <c r="X69" s="1883"/>
      <c r="Y69" s="1883"/>
      <c r="Z69" s="1883"/>
      <c r="AA69" s="1883"/>
      <c r="AB69" s="1883"/>
      <c r="AC69" s="1883"/>
      <c r="AD69" s="1883"/>
      <c r="AE69" s="1139"/>
    </row>
    <row r="70" spans="1:32" ht="9.9499999999999993" customHeight="1">
      <c r="A70" s="1139"/>
      <c r="B70" s="1883"/>
      <c r="C70" s="1883"/>
      <c r="D70" s="1883"/>
      <c r="E70" s="1883"/>
      <c r="F70" s="1883"/>
      <c r="G70" s="1883"/>
      <c r="H70" s="1883"/>
      <c r="I70" s="1883"/>
      <c r="J70" s="1883"/>
      <c r="K70" s="1883"/>
      <c r="L70" s="1883"/>
      <c r="M70" s="1883"/>
      <c r="N70" s="1883"/>
      <c r="O70" s="1883"/>
      <c r="P70" s="1883"/>
      <c r="Q70" s="1883"/>
      <c r="R70" s="1883"/>
      <c r="S70" s="1883"/>
      <c r="T70" s="1883"/>
      <c r="U70" s="1883"/>
      <c r="V70" s="1883"/>
      <c r="W70" s="1883"/>
      <c r="X70" s="1883"/>
      <c r="Y70" s="1883"/>
      <c r="Z70" s="1883"/>
      <c r="AA70" s="1883"/>
      <c r="AB70" s="1883"/>
      <c r="AC70" s="1883"/>
      <c r="AD70" s="1883"/>
      <c r="AE70" s="1139"/>
    </row>
    <row r="71" spans="1:32" ht="9.9499999999999993" customHeight="1">
      <c r="A71" s="1139"/>
      <c r="B71" s="1883"/>
      <c r="C71" s="1883"/>
      <c r="D71" s="1883"/>
      <c r="E71" s="1883"/>
      <c r="F71" s="1883"/>
      <c r="G71" s="1883"/>
      <c r="H71" s="1883"/>
      <c r="I71" s="1883"/>
      <c r="J71" s="1883"/>
      <c r="K71" s="1883"/>
      <c r="L71" s="1883"/>
      <c r="M71" s="1883"/>
      <c r="N71" s="1883"/>
      <c r="O71" s="1883"/>
      <c r="P71" s="1883"/>
      <c r="Q71" s="1883"/>
      <c r="R71" s="1883"/>
      <c r="S71" s="1883"/>
      <c r="T71" s="1883"/>
      <c r="U71" s="1883"/>
      <c r="V71" s="1883"/>
      <c r="W71" s="1883"/>
      <c r="X71" s="1883"/>
      <c r="Y71" s="1883"/>
      <c r="Z71" s="1883"/>
      <c r="AA71" s="1883"/>
      <c r="AB71" s="1883"/>
      <c r="AC71" s="1883"/>
      <c r="AD71" s="1883"/>
      <c r="AE71" s="1139"/>
    </row>
    <row r="72" spans="1:32" ht="9.9499999999999993" customHeight="1">
      <c r="A72" s="1139"/>
      <c r="B72" s="1883"/>
      <c r="C72" s="1883"/>
      <c r="D72" s="1883"/>
      <c r="E72" s="1883"/>
      <c r="F72" s="1883"/>
      <c r="G72" s="1883"/>
      <c r="H72" s="1883"/>
      <c r="I72" s="1883"/>
      <c r="J72" s="1883"/>
      <c r="K72" s="1883"/>
      <c r="L72" s="1883"/>
      <c r="M72" s="1883"/>
      <c r="N72" s="1883"/>
      <c r="O72" s="1883"/>
      <c r="P72" s="1883"/>
      <c r="Q72" s="1883"/>
      <c r="R72" s="1883"/>
      <c r="S72" s="1883"/>
      <c r="T72" s="1883"/>
      <c r="U72" s="1883"/>
      <c r="V72" s="1883"/>
      <c r="W72" s="1883"/>
      <c r="X72" s="1883"/>
      <c r="Y72" s="1883"/>
      <c r="Z72" s="1883"/>
      <c r="AA72" s="1883"/>
      <c r="AB72" s="1883"/>
      <c r="AC72" s="1883"/>
      <c r="AD72" s="1883"/>
      <c r="AE72" s="1139"/>
    </row>
    <row r="73" spans="1:32" ht="9.9499999999999993" customHeight="1">
      <c r="A73" s="1139"/>
      <c r="B73" s="1883"/>
      <c r="C73" s="1883"/>
      <c r="D73" s="1883"/>
      <c r="E73" s="1883"/>
      <c r="F73" s="1883"/>
      <c r="G73" s="1883"/>
      <c r="H73" s="1883"/>
      <c r="I73" s="1883"/>
      <c r="J73" s="1883"/>
      <c r="K73" s="1883"/>
      <c r="L73" s="1883"/>
      <c r="M73" s="1883"/>
      <c r="N73" s="1883"/>
      <c r="O73" s="1883"/>
      <c r="P73" s="1883"/>
      <c r="Q73" s="1883"/>
      <c r="R73" s="1883"/>
      <c r="S73" s="1883"/>
      <c r="T73" s="1883"/>
      <c r="U73" s="1883"/>
      <c r="V73" s="1883"/>
      <c r="W73" s="1883"/>
      <c r="X73" s="1883"/>
      <c r="Y73" s="1883"/>
      <c r="Z73" s="1883"/>
      <c r="AA73" s="1883"/>
      <c r="AB73" s="1883"/>
      <c r="AC73" s="1883"/>
      <c r="AD73" s="1883"/>
      <c r="AE73" s="1139"/>
    </row>
    <row r="74" spans="1:32" ht="9.9499999999999993" customHeight="1">
      <c r="A74" s="1139"/>
      <c r="B74" s="1139"/>
      <c r="C74" s="1139"/>
      <c r="D74" s="1139"/>
      <c r="E74" s="1139"/>
      <c r="F74" s="1139"/>
      <c r="G74" s="1139"/>
      <c r="H74" s="1139"/>
      <c r="I74" s="1139"/>
      <c r="J74" s="1139"/>
      <c r="K74" s="1139"/>
      <c r="L74" s="1139"/>
      <c r="M74" s="1139"/>
      <c r="N74" s="1139"/>
      <c r="O74" s="1139"/>
      <c r="P74" s="1139"/>
      <c r="Q74" s="1139"/>
      <c r="R74" s="1139"/>
      <c r="S74" s="1139"/>
      <c r="T74" s="1139"/>
      <c r="U74" s="1139"/>
      <c r="V74" s="1139"/>
      <c r="W74" s="1139"/>
      <c r="X74" s="1139"/>
      <c r="Y74" s="1139"/>
      <c r="Z74" s="1139"/>
      <c r="AA74" s="1139"/>
      <c r="AB74" s="1139"/>
      <c r="AC74" s="1139"/>
      <c r="AD74" s="1139"/>
      <c r="AE74" s="1139"/>
    </row>
    <row r="75" spans="1:32" ht="9.9499999999999993" customHeight="1">
      <c r="A75" s="1139"/>
      <c r="B75" s="1139"/>
      <c r="C75" s="1139"/>
      <c r="D75" s="1139"/>
      <c r="E75" s="1139"/>
      <c r="F75" s="1139"/>
      <c r="G75" s="1139"/>
      <c r="H75" s="1139"/>
      <c r="I75" s="1139"/>
      <c r="J75" s="1139"/>
      <c r="K75" s="1139"/>
      <c r="L75" s="1139"/>
      <c r="M75" s="1139"/>
      <c r="N75" s="1139"/>
      <c r="O75" s="1139"/>
      <c r="P75" s="1139"/>
      <c r="Q75" s="1139"/>
      <c r="R75" s="1139"/>
      <c r="S75" s="1139"/>
      <c r="T75" s="1139"/>
      <c r="U75" s="1139"/>
      <c r="V75" s="1139"/>
      <c r="W75" s="1139"/>
      <c r="X75" s="1139"/>
      <c r="Y75" s="1139"/>
      <c r="Z75" s="1139"/>
      <c r="AA75" s="1139"/>
      <c r="AB75" s="1139"/>
      <c r="AC75" s="1139"/>
      <c r="AD75" s="1139"/>
      <c r="AE75" s="1139"/>
    </row>
    <row r="76" spans="1:32" ht="9.9499999999999993" customHeight="1">
      <c r="A76" s="1846" t="s">
        <v>3380</v>
      </c>
      <c r="B76" s="1846"/>
      <c r="C76" s="1846"/>
      <c r="D76" s="1846"/>
      <c r="E76" s="1846"/>
      <c r="F76" s="1846"/>
      <c r="G76" s="1846"/>
      <c r="H76" s="1846"/>
      <c r="I76" s="1846"/>
      <c r="J76" s="1846"/>
      <c r="K76" s="1846"/>
      <c r="L76" s="1846"/>
      <c r="M76" s="1846"/>
      <c r="N76" s="1846"/>
      <c r="O76" s="1846"/>
      <c r="P76" s="1846"/>
      <c r="Q76" s="1846"/>
      <c r="R76" s="1846"/>
      <c r="S76" s="1846"/>
      <c r="T76" s="1846"/>
      <c r="U76" s="1846"/>
      <c r="V76" s="1846"/>
      <c r="W76" s="1846"/>
      <c r="X76" s="1846"/>
      <c r="Y76" s="1846"/>
      <c r="Z76" s="1846"/>
      <c r="AA76" s="1846"/>
      <c r="AB76" s="1846"/>
      <c r="AC76" s="1846"/>
      <c r="AD76" s="1846"/>
      <c r="AE76" s="1846"/>
    </row>
    <row r="77" spans="1:32" ht="9.9499999999999993" customHeight="1">
      <c r="A77" s="1846"/>
      <c r="B77" s="1878"/>
      <c r="C77" s="1878"/>
      <c r="D77" s="1878"/>
      <c r="E77" s="1878"/>
      <c r="F77" s="1878"/>
      <c r="G77" s="1878"/>
      <c r="H77" s="1878"/>
      <c r="I77" s="1878"/>
      <c r="J77" s="1878"/>
      <c r="K77" s="1878"/>
      <c r="L77" s="1878"/>
      <c r="M77" s="1878"/>
      <c r="N77" s="1878"/>
      <c r="O77" s="1878"/>
      <c r="P77" s="1878"/>
      <c r="Q77" s="1878"/>
      <c r="R77" s="1878"/>
      <c r="S77" s="1878"/>
      <c r="T77" s="1878"/>
      <c r="U77" s="1878"/>
      <c r="V77" s="1878"/>
      <c r="W77" s="1878"/>
      <c r="X77" s="1878"/>
      <c r="Y77" s="1878"/>
      <c r="Z77" s="1878"/>
      <c r="AA77" s="1878"/>
      <c r="AB77" s="1878"/>
      <c r="AC77" s="1878"/>
      <c r="AD77" s="1878"/>
      <c r="AE77" s="1878"/>
    </row>
    <row r="78" spans="1:32" ht="9.9499999999999993" customHeight="1">
      <c r="A78" s="1203"/>
      <c r="B78" s="1200"/>
      <c r="C78" s="1201"/>
      <c r="D78" s="1201"/>
      <c r="E78" s="1201"/>
      <c r="F78" s="1201"/>
      <c r="G78" s="1201"/>
      <c r="H78" s="1201"/>
      <c r="I78" s="1201"/>
      <c r="J78" s="1201"/>
      <c r="K78" s="1201"/>
      <c r="L78" s="1201"/>
      <c r="M78" s="1866"/>
      <c r="N78" s="1867"/>
      <c r="O78" s="1867"/>
      <c r="P78" s="1867"/>
      <c r="Q78" s="1867"/>
      <c r="R78" s="1867"/>
      <c r="S78" s="1867"/>
      <c r="T78" s="1867"/>
      <c r="U78" s="1867"/>
      <c r="V78" s="1867"/>
      <c r="W78" s="1867"/>
      <c r="X78" s="1867"/>
      <c r="Y78" s="1867"/>
      <c r="Z78" s="1867"/>
      <c r="AA78" s="1867"/>
      <c r="AB78" s="1867"/>
      <c r="AC78" s="1867"/>
      <c r="AD78" s="1867"/>
      <c r="AE78" s="1867"/>
      <c r="AF78" s="1868"/>
    </row>
    <row r="79" spans="1:32" ht="9.9499999999999993" customHeight="1">
      <c r="A79" s="1204"/>
      <c r="B79" s="1860" t="s">
        <v>3379</v>
      </c>
      <c r="C79" s="1861"/>
      <c r="D79" s="1861"/>
      <c r="E79" s="1861"/>
      <c r="F79" s="1861"/>
      <c r="G79" s="1861"/>
      <c r="H79" s="1198"/>
      <c r="I79" s="1198"/>
      <c r="J79" s="1198"/>
      <c r="K79" s="1198"/>
      <c r="L79" s="1198"/>
      <c r="M79" s="1869"/>
      <c r="N79" s="1870"/>
      <c r="O79" s="1870"/>
      <c r="P79" s="1870"/>
      <c r="Q79" s="1870"/>
      <c r="R79" s="1870"/>
      <c r="S79" s="1870"/>
      <c r="T79" s="1870"/>
      <c r="U79" s="1870"/>
      <c r="V79" s="1870"/>
      <c r="W79" s="1870"/>
      <c r="X79" s="1870"/>
      <c r="Y79" s="1870"/>
      <c r="Z79" s="1870"/>
      <c r="AA79" s="1870"/>
      <c r="AB79" s="1870"/>
      <c r="AC79" s="1870"/>
      <c r="AD79" s="1870"/>
      <c r="AE79" s="1870"/>
      <c r="AF79" s="1871"/>
    </row>
    <row r="80" spans="1:32" ht="9.9499999999999993" customHeight="1">
      <c r="A80" s="1204"/>
      <c r="B80" s="1860"/>
      <c r="C80" s="1861"/>
      <c r="D80" s="1861"/>
      <c r="E80" s="1861"/>
      <c r="F80" s="1861"/>
      <c r="G80" s="1861"/>
      <c r="H80" s="1198"/>
      <c r="I80" s="1198"/>
      <c r="J80" s="1198"/>
      <c r="K80" s="1198"/>
      <c r="L80" s="1198"/>
      <c r="M80" s="1869"/>
      <c r="N80" s="1870"/>
      <c r="O80" s="1870"/>
      <c r="P80" s="1870"/>
      <c r="Q80" s="1870"/>
      <c r="R80" s="1870"/>
      <c r="S80" s="1870"/>
      <c r="T80" s="1870"/>
      <c r="U80" s="1870"/>
      <c r="V80" s="1870"/>
      <c r="W80" s="1870"/>
      <c r="X80" s="1870"/>
      <c r="Y80" s="1870"/>
      <c r="Z80" s="1870"/>
      <c r="AA80" s="1870"/>
      <c r="AB80" s="1870"/>
      <c r="AC80" s="1870"/>
      <c r="AD80" s="1870"/>
      <c r="AE80" s="1870"/>
      <c r="AF80" s="1871"/>
    </row>
    <row r="81" spans="1:33" ht="9.9499999999999993" customHeight="1">
      <c r="A81" s="1203"/>
      <c r="B81" s="1205"/>
      <c r="C81" s="1126"/>
      <c r="D81" s="1126"/>
      <c r="E81" s="1126"/>
      <c r="F81" s="1126"/>
      <c r="G81" s="1126"/>
      <c r="H81" s="1126"/>
      <c r="I81" s="1126"/>
      <c r="J81" s="1126"/>
      <c r="K81" s="1126"/>
      <c r="L81" s="1126"/>
      <c r="M81" s="1872"/>
      <c r="N81" s="1873"/>
      <c r="O81" s="1873"/>
      <c r="P81" s="1873"/>
      <c r="Q81" s="1873"/>
      <c r="R81" s="1873"/>
      <c r="S81" s="1873"/>
      <c r="T81" s="1873"/>
      <c r="U81" s="1873"/>
      <c r="V81" s="1873"/>
      <c r="W81" s="1873"/>
      <c r="X81" s="1873"/>
      <c r="Y81" s="1873"/>
      <c r="Z81" s="1873"/>
      <c r="AA81" s="1873"/>
      <c r="AB81" s="1873"/>
      <c r="AC81" s="1873"/>
      <c r="AD81" s="1873"/>
      <c r="AE81" s="1873"/>
      <c r="AF81" s="1874"/>
    </row>
    <row r="82" spans="1:33" ht="9.9499999999999993" customHeight="1">
      <c r="A82" s="1204"/>
      <c r="B82" s="1206"/>
      <c r="C82" s="1207"/>
      <c r="D82" s="1207"/>
      <c r="E82" s="1207"/>
      <c r="F82" s="1207"/>
      <c r="G82" s="1207"/>
      <c r="H82" s="1207"/>
      <c r="I82" s="1207"/>
      <c r="J82" s="1207"/>
      <c r="K82" s="1207"/>
      <c r="L82" s="1207"/>
      <c r="M82" s="1206"/>
      <c r="N82" s="1207"/>
      <c r="O82" s="1207"/>
      <c r="P82" s="1207"/>
      <c r="Q82" s="1207"/>
      <c r="R82" s="1207"/>
      <c r="S82" s="1207"/>
      <c r="T82" s="1207"/>
      <c r="U82" s="1207"/>
      <c r="V82" s="1207"/>
      <c r="W82" s="1207"/>
      <c r="X82" s="1207"/>
      <c r="Y82" s="1207"/>
      <c r="Z82" s="1207"/>
      <c r="AA82" s="1207"/>
      <c r="AB82" s="1207"/>
      <c r="AC82" s="1207"/>
      <c r="AD82" s="1207"/>
      <c r="AE82" s="1207"/>
      <c r="AF82" s="1131"/>
    </row>
    <row r="83" spans="1:33" ht="9.9499999999999993" customHeight="1">
      <c r="A83" s="1204"/>
      <c r="B83" s="1860" t="s">
        <v>3378</v>
      </c>
      <c r="C83" s="1861"/>
      <c r="D83" s="1861"/>
      <c r="E83" s="1861"/>
      <c r="F83" s="1861"/>
      <c r="G83" s="1861"/>
      <c r="H83" s="1861"/>
      <c r="I83" s="1861"/>
      <c r="J83" s="1139"/>
      <c r="M83" s="1132"/>
      <c r="P83" s="1848"/>
      <c r="Q83" s="1848"/>
      <c r="R83" s="1848"/>
      <c r="S83" s="1848"/>
      <c r="T83" s="1846" t="s">
        <v>318</v>
      </c>
      <c r="U83" s="1846"/>
      <c r="V83" s="1848"/>
      <c r="W83" s="1848"/>
      <c r="X83" s="1848"/>
      <c r="Y83" s="1846" t="s">
        <v>317</v>
      </c>
      <c r="Z83" s="1846"/>
      <c r="AA83" s="1848"/>
      <c r="AB83" s="1848"/>
      <c r="AC83" s="1848"/>
      <c r="AD83" s="1846" t="s">
        <v>2464</v>
      </c>
      <c r="AE83" s="1846"/>
      <c r="AF83" s="1133"/>
    </row>
    <row r="84" spans="1:33" ht="9.9499999999999993" customHeight="1">
      <c r="A84" s="1204"/>
      <c r="B84" s="1860"/>
      <c r="C84" s="1861"/>
      <c r="D84" s="1861"/>
      <c r="E84" s="1861"/>
      <c r="F84" s="1861"/>
      <c r="G84" s="1861"/>
      <c r="H84" s="1861"/>
      <c r="I84" s="1861"/>
      <c r="J84" s="1139"/>
      <c r="M84" s="1132"/>
      <c r="P84" s="1848"/>
      <c r="Q84" s="1848"/>
      <c r="R84" s="1848"/>
      <c r="S84" s="1848"/>
      <c r="T84" s="1846"/>
      <c r="U84" s="1846"/>
      <c r="V84" s="1848"/>
      <c r="W84" s="1848"/>
      <c r="X84" s="1848"/>
      <c r="Y84" s="1846"/>
      <c r="Z84" s="1846"/>
      <c r="AA84" s="1848"/>
      <c r="AB84" s="1848"/>
      <c r="AC84" s="1848"/>
      <c r="AD84" s="1846"/>
      <c r="AE84" s="1846"/>
      <c r="AF84" s="1133"/>
    </row>
    <row r="85" spans="1:33" ht="9.9499999999999993" customHeight="1">
      <c r="A85" s="1204"/>
      <c r="B85" s="1208"/>
      <c r="C85" s="1139"/>
      <c r="D85" s="1139"/>
      <c r="E85" s="1139"/>
      <c r="F85" s="1139"/>
      <c r="G85" s="1139"/>
      <c r="H85" s="1139"/>
      <c r="I85" s="1139"/>
      <c r="J85" s="1139"/>
      <c r="K85" s="1139"/>
      <c r="L85" s="1139"/>
      <c r="M85" s="1208"/>
      <c r="N85" s="1139"/>
      <c r="O85" s="1139"/>
      <c r="P85" s="1139"/>
      <c r="Q85" s="1139"/>
      <c r="R85" s="1139"/>
      <c r="S85" s="1139"/>
      <c r="T85" s="1139"/>
      <c r="U85" s="1139"/>
      <c r="V85" s="1139"/>
      <c r="W85" s="1139"/>
      <c r="X85" s="1139"/>
      <c r="Y85" s="1139"/>
      <c r="Z85" s="1139"/>
      <c r="AA85" s="1139"/>
      <c r="AB85" s="1139"/>
      <c r="AC85" s="1139"/>
      <c r="AD85" s="1139"/>
      <c r="AE85" s="1139"/>
      <c r="AF85" s="1150"/>
    </row>
    <row r="86" spans="1:33" ht="9.9499999999999993" customHeight="1">
      <c r="A86" s="1204"/>
      <c r="B86" s="1206"/>
      <c r="C86" s="1207"/>
      <c r="D86" s="1207"/>
      <c r="E86" s="1207"/>
      <c r="F86" s="1207"/>
      <c r="G86" s="1207"/>
      <c r="H86" s="1207"/>
      <c r="I86" s="1207"/>
      <c r="J86" s="1207"/>
      <c r="K86" s="1207"/>
      <c r="L86" s="1207"/>
      <c r="M86" s="1866" t="str">
        <f>IF(項目一覧!$C$69=0,"",IF(項目一覧!$C$71=0,項目一覧!$C$69&amp;項目一覧!$C$70,項目一覧!$C$69&amp;項目一覧!$C$70&amp;項目一覧!$C$71))</f>
        <v/>
      </c>
      <c r="N86" s="1867"/>
      <c r="O86" s="1867"/>
      <c r="P86" s="1867"/>
      <c r="Q86" s="1867"/>
      <c r="R86" s="1867"/>
      <c r="S86" s="1867"/>
      <c r="T86" s="1867"/>
      <c r="U86" s="1867"/>
      <c r="V86" s="1867"/>
      <c r="W86" s="1867"/>
      <c r="X86" s="1867"/>
      <c r="Y86" s="1867"/>
      <c r="Z86" s="1867"/>
      <c r="AA86" s="1867"/>
      <c r="AB86" s="1867"/>
      <c r="AC86" s="1867"/>
      <c r="AD86" s="1867"/>
      <c r="AE86" s="1867"/>
      <c r="AF86" s="1868"/>
    </row>
    <row r="87" spans="1:33" ht="9.9499999999999993" customHeight="1">
      <c r="A87" s="1204"/>
      <c r="B87" s="1860" t="s">
        <v>3377</v>
      </c>
      <c r="C87" s="1861"/>
      <c r="D87" s="1861"/>
      <c r="E87" s="1861"/>
      <c r="F87" s="1861"/>
      <c r="G87" s="1861"/>
      <c r="H87" s="1861"/>
      <c r="I87" s="1198"/>
      <c r="J87" s="1198"/>
      <c r="K87" s="1198"/>
      <c r="L87" s="1198"/>
      <c r="M87" s="1869"/>
      <c r="N87" s="1870"/>
      <c r="O87" s="1870"/>
      <c r="P87" s="1870"/>
      <c r="Q87" s="1870"/>
      <c r="R87" s="1870"/>
      <c r="S87" s="1870"/>
      <c r="T87" s="1870"/>
      <c r="U87" s="1870"/>
      <c r="V87" s="1870"/>
      <c r="W87" s="1870"/>
      <c r="X87" s="1870"/>
      <c r="Y87" s="1870"/>
      <c r="Z87" s="1870"/>
      <c r="AA87" s="1870"/>
      <c r="AB87" s="1870"/>
      <c r="AC87" s="1870"/>
      <c r="AD87" s="1870"/>
      <c r="AE87" s="1870"/>
      <c r="AF87" s="1871"/>
    </row>
    <row r="88" spans="1:33" ht="9.9499999999999993" customHeight="1">
      <c r="A88" s="1204"/>
      <c r="B88" s="1860"/>
      <c r="C88" s="1861"/>
      <c r="D88" s="1861"/>
      <c r="E88" s="1861"/>
      <c r="F88" s="1861"/>
      <c r="G88" s="1861"/>
      <c r="H88" s="1861"/>
      <c r="I88" s="1198"/>
      <c r="J88" s="1198"/>
      <c r="K88" s="1198"/>
      <c r="L88" s="1198"/>
      <c r="M88" s="1869"/>
      <c r="N88" s="1870"/>
      <c r="O88" s="1870"/>
      <c r="P88" s="1870"/>
      <c r="Q88" s="1870"/>
      <c r="R88" s="1870"/>
      <c r="S88" s="1870"/>
      <c r="T88" s="1870"/>
      <c r="U88" s="1870"/>
      <c r="V88" s="1870"/>
      <c r="W88" s="1870"/>
      <c r="X88" s="1870"/>
      <c r="Y88" s="1870"/>
      <c r="Z88" s="1870"/>
      <c r="AA88" s="1870"/>
      <c r="AB88" s="1870"/>
      <c r="AC88" s="1870"/>
      <c r="AD88" s="1870"/>
      <c r="AE88" s="1870"/>
      <c r="AF88" s="1871"/>
    </row>
    <row r="89" spans="1:33" ht="9.9499999999999993" customHeight="1">
      <c r="A89" s="1204"/>
      <c r="B89" s="1208"/>
      <c r="C89" s="1139"/>
      <c r="D89" s="1139"/>
      <c r="E89" s="1139"/>
      <c r="F89" s="1139"/>
      <c r="G89" s="1139"/>
      <c r="H89" s="1139"/>
      <c r="I89" s="1139"/>
      <c r="J89" s="1139"/>
      <c r="K89" s="1139"/>
      <c r="L89" s="1139"/>
      <c r="M89" s="1872"/>
      <c r="N89" s="1873"/>
      <c r="O89" s="1873"/>
      <c r="P89" s="1873"/>
      <c r="Q89" s="1873"/>
      <c r="R89" s="1873"/>
      <c r="S89" s="1873"/>
      <c r="T89" s="1873"/>
      <c r="U89" s="1873"/>
      <c r="V89" s="1873"/>
      <c r="W89" s="1873"/>
      <c r="X89" s="1873"/>
      <c r="Y89" s="1873"/>
      <c r="Z89" s="1873"/>
      <c r="AA89" s="1873"/>
      <c r="AB89" s="1873"/>
      <c r="AC89" s="1873"/>
      <c r="AD89" s="1873"/>
      <c r="AE89" s="1873"/>
      <c r="AF89" s="1874"/>
    </row>
    <row r="90" spans="1:33" ht="9.9499999999999993" customHeight="1">
      <c r="A90" s="1204"/>
      <c r="B90" s="1206"/>
      <c r="C90" s="1207"/>
      <c r="D90" s="1207"/>
      <c r="E90" s="1207"/>
      <c r="F90" s="1207"/>
      <c r="G90" s="1207"/>
      <c r="H90" s="1207"/>
      <c r="I90" s="1207"/>
      <c r="J90" s="1207"/>
      <c r="K90" s="1207"/>
      <c r="L90" s="1207"/>
      <c r="M90" s="1206"/>
      <c r="N90" s="1207"/>
      <c r="O90" s="1207"/>
      <c r="P90" s="1207"/>
      <c r="Q90" s="1207"/>
      <c r="R90" s="1207"/>
      <c r="S90" s="1207"/>
      <c r="T90" s="1207"/>
      <c r="U90" s="1207"/>
      <c r="V90" s="1207"/>
      <c r="W90" s="1207"/>
      <c r="X90" s="1207"/>
      <c r="Y90" s="1207"/>
      <c r="Z90" s="1207"/>
      <c r="AA90" s="1207"/>
      <c r="AB90" s="1207"/>
      <c r="AC90" s="1207"/>
      <c r="AD90" s="1207"/>
      <c r="AE90" s="1207"/>
      <c r="AF90" s="1131"/>
    </row>
    <row r="91" spans="1:33" ht="9.9499999999999993" customHeight="1">
      <c r="A91" s="1204"/>
      <c r="B91" s="1860" t="s">
        <v>3376</v>
      </c>
      <c r="C91" s="1861"/>
      <c r="D91" s="1861"/>
      <c r="E91" s="1861"/>
      <c r="F91" s="1861"/>
      <c r="G91" s="1861"/>
      <c r="H91" s="1861"/>
      <c r="I91" s="1139"/>
      <c r="J91" s="1139"/>
      <c r="K91" s="1139"/>
      <c r="L91" s="1139"/>
      <c r="M91" s="1208"/>
      <c r="N91" s="1846"/>
      <c r="O91" s="1846"/>
      <c r="P91" s="1846"/>
      <c r="Q91" s="1846"/>
      <c r="R91" s="1846"/>
      <c r="S91" s="1846"/>
      <c r="T91" s="1846"/>
      <c r="U91" s="1846"/>
      <c r="V91" s="1846"/>
      <c r="W91" s="1846"/>
      <c r="X91" s="1862" t="s">
        <v>3375</v>
      </c>
      <c r="Y91" s="1862"/>
      <c r="Z91" s="1862"/>
      <c r="AA91" s="1862"/>
      <c r="AB91" s="1862"/>
      <c r="AC91" s="1862"/>
      <c r="AD91" s="1862"/>
      <c r="AE91" s="1862"/>
      <c r="AF91" s="1204"/>
    </row>
    <row r="92" spans="1:33" ht="9.9499999999999993" customHeight="1">
      <c r="A92" s="1204"/>
      <c r="B92" s="1860"/>
      <c r="C92" s="1861"/>
      <c r="D92" s="1861"/>
      <c r="E92" s="1861"/>
      <c r="F92" s="1861"/>
      <c r="G92" s="1861"/>
      <c r="H92" s="1861"/>
      <c r="I92" s="1139"/>
      <c r="J92" s="1139"/>
      <c r="K92" s="1139"/>
      <c r="L92" s="1139"/>
      <c r="M92" s="1208"/>
      <c r="N92" s="1846"/>
      <c r="O92" s="1846"/>
      <c r="P92" s="1846"/>
      <c r="Q92" s="1846"/>
      <c r="R92" s="1846"/>
      <c r="S92" s="1846"/>
      <c r="T92" s="1846"/>
      <c r="U92" s="1846"/>
      <c r="V92" s="1846"/>
      <c r="W92" s="1846"/>
      <c r="X92" s="1862"/>
      <c r="Y92" s="1862"/>
      <c r="Z92" s="1862"/>
      <c r="AA92" s="1862"/>
      <c r="AB92" s="1862"/>
      <c r="AC92" s="1862"/>
      <c r="AD92" s="1862"/>
      <c r="AE92" s="1862"/>
      <c r="AF92" s="1204"/>
    </row>
    <row r="93" spans="1:33" ht="9.9499999999999993" customHeight="1">
      <c r="A93" s="1204"/>
      <c r="B93" s="1208"/>
      <c r="C93" s="1139"/>
      <c r="D93" s="1139"/>
      <c r="E93" s="1139"/>
      <c r="F93" s="1139"/>
      <c r="G93" s="1139"/>
      <c r="H93" s="1139"/>
      <c r="I93" s="1139"/>
      <c r="J93" s="1139"/>
      <c r="K93" s="1139"/>
      <c r="L93" s="1139"/>
      <c r="M93" s="1208"/>
      <c r="N93" s="1139"/>
      <c r="O93" s="1139"/>
      <c r="P93" s="1139"/>
      <c r="Q93" s="1139"/>
      <c r="R93" s="1139"/>
      <c r="S93" s="1139"/>
      <c r="T93" s="1139"/>
      <c r="U93" s="1139"/>
      <c r="V93" s="1139"/>
      <c r="W93" s="1139"/>
      <c r="X93" s="1139"/>
      <c r="Y93" s="1139"/>
      <c r="Z93" s="1139"/>
      <c r="AA93" s="1139"/>
      <c r="AB93" s="1139"/>
      <c r="AC93" s="1139"/>
      <c r="AD93" s="1139"/>
      <c r="AE93" s="1139"/>
      <c r="AF93" s="1150"/>
    </row>
    <row r="94" spans="1:33" ht="9.9499999999999993" customHeight="1">
      <c r="A94" s="1204"/>
      <c r="B94" s="1206"/>
      <c r="C94" s="1207"/>
      <c r="D94" s="1207"/>
      <c r="E94" s="1207"/>
      <c r="F94" s="1207"/>
      <c r="G94" s="1207"/>
      <c r="H94" s="1207"/>
      <c r="I94" s="1207"/>
      <c r="J94" s="1207"/>
      <c r="K94" s="1207"/>
      <c r="L94" s="1207"/>
      <c r="M94" s="1206"/>
      <c r="N94" s="1207"/>
      <c r="O94" s="1207"/>
      <c r="P94" s="1207"/>
      <c r="Q94" s="1207"/>
      <c r="R94" s="1207"/>
      <c r="S94" s="1207"/>
      <c r="T94" s="1207"/>
      <c r="U94" s="1207"/>
      <c r="V94" s="1207"/>
      <c r="W94" s="1207"/>
      <c r="X94" s="1207"/>
      <c r="Y94" s="1207"/>
      <c r="Z94" s="1207"/>
      <c r="AA94" s="1207"/>
      <c r="AB94" s="1207"/>
      <c r="AC94" s="1207"/>
      <c r="AD94" s="1207"/>
      <c r="AE94" s="1207"/>
      <c r="AF94" s="1131"/>
    </row>
    <row r="95" spans="1:33" ht="9.9499999999999993" customHeight="1">
      <c r="A95" s="1204"/>
      <c r="B95" s="1860" t="s">
        <v>3374</v>
      </c>
      <c r="C95" s="1861"/>
      <c r="D95" s="1861"/>
      <c r="E95" s="1861"/>
      <c r="F95" s="1861"/>
      <c r="G95" s="1861"/>
      <c r="H95" s="1861"/>
      <c r="L95" s="1139"/>
      <c r="M95" s="1208"/>
      <c r="N95" s="1139"/>
      <c r="O95" s="1861" t="s">
        <v>3373</v>
      </c>
      <c r="P95" s="1861"/>
      <c r="Q95" s="1861"/>
      <c r="R95" s="1861"/>
      <c r="S95" s="1861"/>
      <c r="T95" s="1861"/>
      <c r="U95" s="1861"/>
      <c r="V95" s="1861"/>
      <c r="W95" s="1861"/>
      <c r="X95" s="1861"/>
      <c r="Y95" s="1139"/>
      <c r="Z95" s="1139"/>
      <c r="AA95" s="1861" t="s">
        <v>3370</v>
      </c>
      <c r="AB95" s="1861"/>
      <c r="AC95" s="1861"/>
      <c r="AD95" s="1861"/>
      <c r="AE95" s="1861"/>
      <c r="AF95" s="1133"/>
      <c r="AG95" s="1158"/>
    </row>
    <row r="96" spans="1:33" ht="9.75" customHeight="1">
      <c r="A96" s="1204"/>
      <c r="B96" s="1860"/>
      <c r="C96" s="1861"/>
      <c r="D96" s="1861"/>
      <c r="E96" s="1861"/>
      <c r="F96" s="1861"/>
      <c r="G96" s="1861"/>
      <c r="H96" s="1861"/>
      <c r="K96" s="1139"/>
      <c r="L96" s="1139"/>
      <c r="M96" s="1208"/>
      <c r="N96" s="1139"/>
      <c r="O96" s="1861"/>
      <c r="P96" s="1861"/>
      <c r="Q96" s="1861"/>
      <c r="R96" s="1861"/>
      <c r="S96" s="1861"/>
      <c r="T96" s="1861"/>
      <c r="U96" s="1861"/>
      <c r="V96" s="1861"/>
      <c r="W96" s="1861"/>
      <c r="X96" s="1861"/>
      <c r="Y96" s="1139"/>
      <c r="Z96" s="1139"/>
      <c r="AA96" s="1861"/>
      <c r="AB96" s="1861"/>
      <c r="AC96" s="1861"/>
      <c r="AD96" s="1861"/>
      <c r="AE96" s="1861"/>
      <c r="AF96" s="1133"/>
      <c r="AG96" s="1158"/>
    </row>
    <row r="97" spans="1:33" ht="9.9499999999999993" customHeight="1">
      <c r="A97" s="1204"/>
      <c r="B97" s="1208"/>
      <c r="C97" s="1139"/>
      <c r="D97" s="1139"/>
      <c r="E97" s="1139"/>
      <c r="F97" s="1139"/>
      <c r="G97" s="1139"/>
      <c r="H97" s="1139"/>
      <c r="I97" s="1139"/>
      <c r="J97" s="1139"/>
      <c r="K97" s="1139"/>
      <c r="L97" s="1139"/>
      <c r="M97" s="1208"/>
      <c r="N97" s="1139"/>
      <c r="O97" s="1139"/>
      <c r="P97" s="1139"/>
      <c r="Q97" s="1139"/>
      <c r="R97" s="1139"/>
      <c r="S97" s="1139"/>
      <c r="T97" s="1139"/>
      <c r="U97" s="1139"/>
      <c r="V97" s="1139"/>
      <c r="W97" s="1139"/>
      <c r="X97" s="1139"/>
      <c r="Y97" s="1139"/>
      <c r="Z97" s="1139"/>
      <c r="AA97" s="1139"/>
      <c r="AB97" s="1139"/>
      <c r="AC97" s="1139"/>
      <c r="AD97" s="1139"/>
      <c r="AE97" s="1139"/>
      <c r="AF97" s="1150"/>
    </row>
    <row r="98" spans="1:33" ht="9.9499999999999993" customHeight="1">
      <c r="A98" s="1204"/>
      <c r="B98" s="1206"/>
      <c r="C98" s="1207"/>
      <c r="D98" s="1207"/>
      <c r="E98" s="1207"/>
      <c r="F98" s="1207"/>
      <c r="G98" s="1207"/>
      <c r="H98" s="1207"/>
      <c r="I98" s="1207"/>
      <c r="J98" s="1207"/>
      <c r="K98" s="1207"/>
      <c r="L98" s="1207"/>
      <c r="M98" s="1206"/>
      <c r="N98" s="1207"/>
      <c r="O98" s="1207"/>
      <c r="P98" s="1207"/>
      <c r="Q98" s="1207"/>
      <c r="R98" s="1207"/>
      <c r="S98" s="1207"/>
      <c r="T98" s="1207"/>
      <c r="U98" s="1207"/>
      <c r="V98" s="1207"/>
      <c r="W98" s="1207"/>
      <c r="X98" s="1207"/>
      <c r="Y98" s="1207"/>
      <c r="Z98" s="1207"/>
      <c r="AA98" s="1207"/>
      <c r="AB98" s="1207"/>
      <c r="AC98" s="1207"/>
      <c r="AD98" s="1207"/>
      <c r="AE98" s="1207"/>
      <c r="AF98" s="1131"/>
    </row>
    <row r="99" spans="1:33" ht="9.9499999999999993" customHeight="1">
      <c r="A99" s="1133"/>
      <c r="B99" s="1860" t="s">
        <v>3372</v>
      </c>
      <c r="C99" s="1861"/>
      <c r="D99" s="1861"/>
      <c r="E99" s="1861"/>
      <c r="F99" s="1861"/>
      <c r="G99" s="1861"/>
      <c r="H99" s="1861"/>
      <c r="M99" s="1132"/>
      <c r="N99" s="1139"/>
      <c r="O99" s="1861" t="s">
        <v>3371</v>
      </c>
      <c r="P99" s="1861"/>
      <c r="Q99" s="1861"/>
      <c r="R99" s="1139"/>
      <c r="S99" s="1139"/>
      <c r="T99" s="1139"/>
      <c r="U99" s="1139"/>
      <c r="V99" s="1139"/>
      <c r="AA99" s="1861" t="s">
        <v>3370</v>
      </c>
      <c r="AB99" s="1861"/>
      <c r="AC99" s="1861"/>
      <c r="AD99" s="1861"/>
      <c r="AE99" s="1139"/>
      <c r="AF99" s="1133"/>
      <c r="AG99" s="1158"/>
    </row>
    <row r="100" spans="1:33" ht="9.9499999999999993" customHeight="1">
      <c r="A100" s="1204"/>
      <c r="B100" s="1860"/>
      <c r="C100" s="1861"/>
      <c r="D100" s="1861"/>
      <c r="E100" s="1861"/>
      <c r="F100" s="1861"/>
      <c r="G100" s="1861"/>
      <c r="H100" s="1861"/>
      <c r="M100" s="1132"/>
      <c r="N100" s="1139"/>
      <c r="O100" s="1861"/>
      <c r="P100" s="1861"/>
      <c r="Q100" s="1861"/>
      <c r="R100" s="1139"/>
      <c r="S100" s="1139"/>
      <c r="T100" s="1139"/>
      <c r="U100" s="1139"/>
      <c r="V100" s="1139"/>
      <c r="AA100" s="1861"/>
      <c r="AB100" s="1861"/>
      <c r="AC100" s="1861"/>
      <c r="AD100" s="1861"/>
      <c r="AE100" s="1139"/>
      <c r="AF100" s="1133"/>
      <c r="AG100" s="1158"/>
    </row>
    <row r="101" spans="1:33" ht="9.9499999999999993" customHeight="1">
      <c r="A101" s="1204"/>
      <c r="B101" s="1208"/>
      <c r="C101" s="1139"/>
      <c r="D101" s="1139"/>
      <c r="E101" s="1139"/>
      <c r="F101" s="1139"/>
      <c r="G101" s="1139"/>
      <c r="H101" s="1139"/>
      <c r="I101" s="1139"/>
      <c r="J101" s="1139"/>
      <c r="K101" s="1139"/>
      <c r="L101" s="1139"/>
      <c r="M101" s="1208"/>
      <c r="N101" s="1139"/>
      <c r="O101" s="1139"/>
      <c r="P101" s="1139"/>
      <c r="Q101" s="1139"/>
      <c r="R101" s="1139"/>
      <c r="S101" s="1139"/>
      <c r="T101" s="1139"/>
      <c r="U101" s="1139"/>
      <c r="V101" s="1139"/>
      <c r="W101" s="1139"/>
      <c r="X101" s="1139"/>
      <c r="Y101" s="1139"/>
      <c r="Z101" s="1139"/>
      <c r="AA101" s="1139"/>
      <c r="AB101" s="1139"/>
      <c r="AC101" s="1139"/>
      <c r="AD101" s="1139"/>
      <c r="AE101" s="1139"/>
      <c r="AF101" s="1150"/>
    </row>
    <row r="102" spans="1:33" ht="9.9499999999999993" customHeight="1">
      <c r="A102" s="1204"/>
      <c r="B102" s="1206"/>
      <c r="C102" s="1207"/>
      <c r="D102" s="1207"/>
      <c r="E102" s="1207"/>
      <c r="F102" s="1207"/>
      <c r="G102" s="1207"/>
      <c r="H102" s="1207"/>
      <c r="I102" s="1207"/>
      <c r="J102" s="1207"/>
      <c r="K102" s="1207"/>
      <c r="L102" s="1207"/>
      <c r="M102" s="1206"/>
      <c r="N102" s="1207"/>
      <c r="O102" s="1207"/>
      <c r="P102" s="1207"/>
      <c r="Q102" s="1207"/>
      <c r="R102" s="1207"/>
      <c r="S102" s="1207"/>
      <c r="T102" s="1207"/>
      <c r="U102" s="1207"/>
      <c r="V102" s="1207"/>
      <c r="W102" s="1207"/>
      <c r="X102" s="1207"/>
      <c r="Y102" s="1207"/>
      <c r="Z102" s="1207"/>
      <c r="AA102" s="1207"/>
      <c r="AB102" s="1207"/>
      <c r="AC102" s="1207"/>
      <c r="AD102" s="1207"/>
      <c r="AE102" s="1207"/>
      <c r="AF102" s="1131"/>
    </row>
    <row r="103" spans="1:33" ht="9.9499999999999993" customHeight="1">
      <c r="A103" s="1133"/>
      <c r="B103" s="1860" t="s">
        <v>3369</v>
      </c>
      <c r="C103" s="1861"/>
      <c r="D103" s="1861"/>
      <c r="E103" s="1861"/>
      <c r="F103" s="1861"/>
      <c r="G103" s="1861"/>
      <c r="H103" s="1861"/>
      <c r="I103" s="1861"/>
      <c r="J103" s="1209"/>
      <c r="K103" s="1209"/>
      <c r="L103" s="1209"/>
      <c r="M103" s="1210"/>
      <c r="N103" s="1864"/>
      <c r="O103" s="1864"/>
      <c r="P103" s="1864"/>
      <c r="Q103" s="1864"/>
      <c r="R103" s="1864"/>
      <c r="S103" s="1864"/>
      <c r="T103" s="1864"/>
      <c r="U103" s="1864"/>
      <c r="V103" s="1864"/>
      <c r="W103" s="1864"/>
      <c r="X103" s="1864"/>
      <c r="Y103" s="1864"/>
      <c r="Z103" s="1864"/>
      <c r="AA103" s="1864"/>
      <c r="AB103" s="1864"/>
      <c r="AC103" s="1864"/>
      <c r="AD103" s="1846" t="s">
        <v>3250</v>
      </c>
      <c r="AE103" s="1846"/>
      <c r="AF103" s="1133"/>
    </row>
    <row r="104" spans="1:33" ht="9.9499999999999993" customHeight="1">
      <c r="A104" s="1133"/>
      <c r="B104" s="1860"/>
      <c r="C104" s="1861"/>
      <c r="D104" s="1861"/>
      <c r="E104" s="1861"/>
      <c r="F104" s="1861"/>
      <c r="G104" s="1861"/>
      <c r="H104" s="1861"/>
      <c r="I104" s="1861"/>
      <c r="J104" s="1209"/>
      <c r="K104" s="1209"/>
      <c r="L104" s="1209"/>
      <c r="M104" s="1210"/>
      <c r="N104" s="1864"/>
      <c r="O104" s="1864"/>
      <c r="P104" s="1864"/>
      <c r="Q104" s="1864"/>
      <c r="R104" s="1864"/>
      <c r="S104" s="1864"/>
      <c r="T104" s="1864"/>
      <c r="U104" s="1864"/>
      <c r="V104" s="1864"/>
      <c r="W104" s="1864"/>
      <c r="X104" s="1864"/>
      <c r="Y104" s="1864"/>
      <c r="Z104" s="1864"/>
      <c r="AA104" s="1864"/>
      <c r="AB104" s="1864"/>
      <c r="AC104" s="1864"/>
      <c r="AD104" s="1846"/>
      <c r="AE104" s="1846"/>
      <c r="AF104" s="1133"/>
    </row>
    <row r="105" spans="1:33" ht="9.9499999999999993" customHeight="1">
      <c r="A105" s="1204"/>
      <c r="B105" s="1208"/>
      <c r="C105" s="1139"/>
      <c r="D105" s="1139"/>
      <c r="E105" s="1139"/>
      <c r="F105" s="1139"/>
      <c r="G105" s="1139"/>
      <c r="H105" s="1139"/>
      <c r="I105" s="1139"/>
      <c r="J105" s="1139"/>
      <c r="K105" s="1139"/>
      <c r="L105" s="1139"/>
      <c r="M105" s="1208"/>
      <c r="N105" s="1139"/>
      <c r="O105" s="1139"/>
      <c r="P105" s="1139"/>
      <c r="Q105" s="1139"/>
      <c r="R105" s="1139"/>
      <c r="S105" s="1139"/>
      <c r="T105" s="1139"/>
      <c r="U105" s="1139"/>
      <c r="V105" s="1139"/>
      <c r="W105" s="1139"/>
      <c r="X105" s="1139"/>
      <c r="Y105" s="1139"/>
      <c r="Z105" s="1139"/>
      <c r="AA105" s="1139"/>
      <c r="AB105" s="1139"/>
      <c r="AC105" s="1139"/>
      <c r="AD105" s="1139"/>
      <c r="AE105" s="1139"/>
      <c r="AF105" s="1150"/>
    </row>
    <row r="106" spans="1:33" ht="9.9499999999999993" customHeight="1">
      <c r="A106" s="1204"/>
      <c r="B106" s="1206"/>
      <c r="C106" s="1207"/>
      <c r="D106" s="1207"/>
      <c r="E106" s="1207"/>
      <c r="F106" s="1207"/>
      <c r="G106" s="1207"/>
      <c r="H106" s="1207"/>
      <c r="I106" s="1207"/>
      <c r="J106" s="1207"/>
      <c r="K106" s="1207"/>
      <c r="L106" s="1207"/>
      <c r="M106" s="1206"/>
      <c r="N106" s="1207"/>
      <c r="O106" s="1207"/>
      <c r="P106" s="1207"/>
      <c r="Q106" s="1207"/>
      <c r="R106" s="1207"/>
      <c r="S106" s="1207"/>
      <c r="T106" s="1207"/>
      <c r="U106" s="1207"/>
      <c r="V106" s="1207"/>
      <c r="W106" s="1207"/>
      <c r="X106" s="1207"/>
      <c r="Y106" s="1207"/>
      <c r="Z106" s="1207"/>
      <c r="AA106" s="1207"/>
      <c r="AB106" s="1207"/>
      <c r="AC106" s="1207"/>
      <c r="AD106" s="1207"/>
      <c r="AE106" s="1207"/>
      <c r="AF106" s="1131"/>
    </row>
    <row r="107" spans="1:33" ht="9.9499999999999993" customHeight="1">
      <c r="A107" s="1133"/>
      <c r="B107" s="1860" t="s">
        <v>3368</v>
      </c>
      <c r="C107" s="1861"/>
      <c r="D107" s="1861"/>
      <c r="E107" s="1861"/>
      <c r="F107" s="1861"/>
      <c r="G107" s="1861"/>
      <c r="H107" s="1861"/>
      <c r="I107" s="1861"/>
      <c r="J107" s="1209"/>
      <c r="K107" s="1209"/>
      <c r="L107" s="1209"/>
      <c r="M107" s="1210"/>
      <c r="N107" s="1864"/>
      <c r="O107" s="1864"/>
      <c r="P107" s="1864"/>
      <c r="Q107" s="1864"/>
      <c r="R107" s="1864"/>
      <c r="S107" s="1864"/>
      <c r="T107" s="1864"/>
      <c r="U107" s="1864"/>
      <c r="V107" s="1864"/>
      <c r="W107" s="1864"/>
      <c r="X107" s="1864"/>
      <c r="Y107" s="1864"/>
      <c r="Z107" s="1864"/>
      <c r="AA107" s="1864"/>
      <c r="AB107" s="1864"/>
      <c r="AC107" s="1864"/>
      <c r="AD107" s="1846" t="s">
        <v>3247</v>
      </c>
      <c r="AE107" s="1846"/>
      <c r="AF107" s="1133"/>
    </row>
    <row r="108" spans="1:33" ht="9.9499999999999993" customHeight="1">
      <c r="A108" s="1204"/>
      <c r="B108" s="1860"/>
      <c r="C108" s="1861"/>
      <c r="D108" s="1861"/>
      <c r="E108" s="1861"/>
      <c r="F108" s="1861"/>
      <c r="G108" s="1861"/>
      <c r="H108" s="1861"/>
      <c r="I108" s="1861"/>
      <c r="J108" s="1209"/>
      <c r="K108" s="1209"/>
      <c r="L108" s="1209"/>
      <c r="M108" s="1210"/>
      <c r="N108" s="1864"/>
      <c r="O108" s="1864"/>
      <c r="P108" s="1864"/>
      <c r="Q108" s="1864"/>
      <c r="R108" s="1864"/>
      <c r="S108" s="1864"/>
      <c r="T108" s="1864"/>
      <c r="U108" s="1864"/>
      <c r="V108" s="1864"/>
      <c r="W108" s="1864"/>
      <c r="X108" s="1864"/>
      <c r="Y108" s="1864"/>
      <c r="Z108" s="1864"/>
      <c r="AA108" s="1864"/>
      <c r="AB108" s="1864"/>
      <c r="AC108" s="1864"/>
      <c r="AD108" s="1846"/>
      <c r="AE108" s="1846"/>
      <c r="AF108" s="1133"/>
    </row>
    <row r="109" spans="1:33" ht="9.9499999999999993" customHeight="1">
      <c r="A109" s="1204"/>
      <c r="B109" s="1208"/>
      <c r="C109" s="1139"/>
      <c r="D109" s="1139"/>
      <c r="E109" s="1139"/>
      <c r="F109" s="1139"/>
      <c r="G109" s="1139"/>
      <c r="H109" s="1139"/>
      <c r="I109" s="1139"/>
      <c r="J109" s="1139"/>
      <c r="K109" s="1139"/>
      <c r="L109" s="1139"/>
      <c r="M109" s="1208"/>
      <c r="N109" s="1139"/>
      <c r="O109" s="1139"/>
      <c r="P109" s="1139"/>
      <c r="Q109" s="1139"/>
      <c r="R109" s="1139"/>
      <c r="S109" s="1139"/>
      <c r="T109" s="1139"/>
      <c r="U109" s="1139"/>
      <c r="V109" s="1139"/>
      <c r="W109" s="1139"/>
      <c r="X109" s="1139"/>
      <c r="Y109" s="1139"/>
      <c r="Z109" s="1139"/>
      <c r="AA109" s="1139"/>
      <c r="AB109" s="1139"/>
      <c r="AC109" s="1139"/>
      <c r="AD109" s="1139"/>
      <c r="AE109" s="1139"/>
      <c r="AF109" s="1150"/>
    </row>
    <row r="110" spans="1:33" ht="9.9499999999999993" customHeight="1">
      <c r="A110" s="1204"/>
      <c r="B110" s="1206"/>
      <c r="C110" s="1207"/>
      <c r="D110" s="1207"/>
      <c r="E110" s="1207"/>
      <c r="F110" s="1207"/>
      <c r="G110" s="1207"/>
      <c r="H110" s="1207"/>
      <c r="I110" s="1207"/>
      <c r="J110" s="1207"/>
      <c r="K110" s="1207"/>
      <c r="L110" s="1207"/>
      <c r="M110" s="1206"/>
      <c r="N110" s="1207"/>
      <c r="O110" s="1207"/>
      <c r="P110" s="1207"/>
      <c r="Q110" s="1207"/>
      <c r="R110" s="1207"/>
      <c r="S110" s="1207"/>
      <c r="T110" s="1207"/>
      <c r="U110" s="1207"/>
      <c r="V110" s="1207"/>
      <c r="W110" s="1207"/>
      <c r="X110" s="1207"/>
      <c r="Y110" s="1207"/>
      <c r="Z110" s="1207"/>
      <c r="AA110" s="1207"/>
      <c r="AB110" s="1207"/>
      <c r="AC110" s="1207"/>
      <c r="AD110" s="1207"/>
      <c r="AE110" s="1207"/>
      <c r="AF110" s="1131"/>
    </row>
    <row r="111" spans="1:33" ht="9.9499999999999993" customHeight="1">
      <c r="A111" s="1133"/>
      <c r="B111" s="1860" t="s">
        <v>3367</v>
      </c>
      <c r="C111" s="1861"/>
      <c r="D111" s="1861"/>
      <c r="E111" s="1861"/>
      <c r="F111" s="1861"/>
      <c r="G111" s="1861"/>
      <c r="H111" s="1861"/>
      <c r="I111" s="1861"/>
      <c r="J111" s="1861"/>
      <c r="K111" s="1861"/>
      <c r="L111" s="1861"/>
      <c r="M111" s="1208"/>
      <c r="N111" s="1865"/>
      <c r="O111" s="1865"/>
      <c r="P111" s="1865"/>
      <c r="Q111" s="1865"/>
      <c r="R111" s="1865"/>
      <c r="S111" s="1865"/>
      <c r="T111" s="1865"/>
      <c r="U111" s="1865"/>
      <c r="V111" s="1865"/>
      <c r="W111" s="1865"/>
      <c r="X111" s="1865"/>
      <c r="Y111" s="1865"/>
      <c r="Z111" s="1865"/>
      <c r="AA111" s="1865"/>
      <c r="AB111" s="1865"/>
      <c r="AC111" s="1865"/>
      <c r="AD111" s="1846" t="s">
        <v>147</v>
      </c>
      <c r="AE111" s="1846"/>
      <c r="AF111" s="1133"/>
    </row>
    <row r="112" spans="1:33" ht="9.9499999999999993" customHeight="1">
      <c r="A112" s="1204"/>
      <c r="B112" s="1860"/>
      <c r="C112" s="1861"/>
      <c r="D112" s="1861"/>
      <c r="E112" s="1861"/>
      <c r="F112" s="1861"/>
      <c r="G112" s="1861"/>
      <c r="H112" s="1861"/>
      <c r="I112" s="1861"/>
      <c r="J112" s="1861"/>
      <c r="K112" s="1861"/>
      <c r="L112" s="1861"/>
      <c r="M112" s="1208"/>
      <c r="N112" s="1865"/>
      <c r="O112" s="1865"/>
      <c r="P112" s="1865"/>
      <c r="Q112" s="1865"/>
      <c r="R112" s="1865"/>
      <c r="S112" s="1865"/>
      <c r="T112" s="1865"/>
      <c r="U112" s="1865"/>
      <c r="V112" s="1865"/>
      <c r="W112" s="1865"/>
      <c r="X112" s="1865"/>
      <c r="Y112" s="1865"/>
      <c r="Z112" s="1865"/>
      <c r="AA112" s="1865"/>
      <c r="AB112" s="1865"/>
      <c r="AC112" s="1865"/>
      <c r="AD112" s="1846"/>
      <c r="AE112" s="1846"/>
      <c r="AF112" s="1133"/>
    </row>
    <row r="113" spans="1:32" ht="9.9499999999999993" customHeight="1">
      <c r="A113" s="1204"/>
      <c r="B113" s="1208"/>
      <c r="C113" s="1139"/>
      <c r="D113" s="1139"/>
      <c r="E113" s="1139"/>
      <c r="F113" s="1139"/>
      <c r="G113" s="1139"/>
      <c r="H113" s="1139"/>
      <c r="I113" s="1139"/>
      <c r="J113" s="1139"/>
      <c r="K113" s="1139"/>
      <c r="L113" s="1139"/>
      <c r="M113" s="1208"/>
      <c r="N113" s="1139"/>
      <c r="O113" s="1139"/>
      <c r="P113" s="1139"/>
      <c r="Q113" s="1139"/>
      <c r="R113" s="1139"/>
      <c r="S113" s="1139"/>
      <c r="T113" s="1139"/>
      <c r="U113" s="1139"/>
      <c r="V113" s="1139"/>
      <c r="W113" s="1139"/>
      <c r="X113" s="1139"/>
      <c r="Y113" s="1139"/>
      <c r="Z113" s="1139"/>
      <c r="AA113" s="1139"/>
      <c r="AB113" s="1139"/>
      <c r="AC113" s="1139"/>
      <c r="AD113" s="1139"/>
      <c r="AE113" s="1139"/>
      <c r="AF113" s="1150"/>
    </row>
    <row r="114" spans="1:32" ht="9.9499999999999993" customHeight="1">
      <c r="A114" s="1204"/>
      <c r="B114" s="1206"/>
      <c r="C114" s="1207"/>
      <c r="D114" s="1207"/>
      <c r="E114" s="1207"/>
      <c r="F114" s="1207"/>
      <c r="G114" s="1207"/>
      <c r="H114" s="1207"/>
      <c r="I114" s="1207"/>
      <c r="J114" s="1207"/>
      <c r="K114" s="1207"/>
      <c r="L114" s="1207"/>
      <c r="M114" s="1206"/>
      <c r="N114" s="1207"/>
      <c r="O114" s="1207"/>
      <c r="P114" s="1207"/>
      <c r="Q114" s="1207"/>
      <c r="R114" s="1207"/>
      <c r="S114" s="1207"/>
      <c r="T114" s="1207"/>
      <c r="U114" s="1207"/>
      <c r="V114" s="1207"/>
      <c r="W114" s="1207"/>
      <c r="X114" s="1207"/>
      <c r="Y114" s="1207"/>
      <c r="Z114" s="1207"/>
      <c r="AA114" s="1207"/>
      <c r="AB114" s="1207"/>
      <c r="AC114" s="1207"/>
      <c r="AD114" s="1207"/>
      <c r="AE114" s="1207"/>
      <c r="AF114" s="1131"/>
    </row>
    <row r="115" spans="1:32" ht="9.9499999999999993" customHeight="1">
      <c r="A115" s="1133"/>
      <c r="B115" s="1860" t="s">
        <v>3366</v>
      </c>
      <c r="C115" s="1861"/>
      <c r="D115" s="1861"/>
      <c r="E115" s="1861"/>
      <c r="F115" s="1861"/>
      <c r="G115" s="1861"/>
      <c r="H115" s="1861"/>
      <c r="I115" s="1861"/>
      <c r="J115" s="1861"/>
      <c r="K115" s="1861"/>
      <c r="L115" s="1209"/>
      <c r="M115" s="1210"/>
      <c r="N115" s="1864"/>
      <c r="O115" s="1864"/>
      <c r="P115" s="1864"/>
      <c r="Q115" s="1864"/>
      <c r="R115" s="1864"/>
      <c r="S115" s="1864"/>
      <c r="T115" s="1864"/>
      <c r="U115" s="1864"/>
      <c r="V115" s="1864"/>
      <c r="W115" s="1864"/>
      <c r="X115" s="1864"/>
      <c r="Y115" s="1864"/>
      <c r="Z115" s="1864"/>
      <c r="AA115" s="1864"/>
      <c r="AB115" s="1864"/>
      <c r="AC115" s="1864"/>
      <c r="AD115" s="1846" t="s">
        <v>3238</v>
      </c>
      <c r="AE115" s="1846"/>
      <c r="AF115" s="1133"/>
    </row>
    <row r="116" spans="1:32" ht="9.9499999999999993" customHeight="1">
      <c r="A116" s="1204"/>
      <c r="B116" s="1860"/>
      <c r="C116" s="1861"/>
      <c r="D116" s="1861"/>
      <c r="E116" s="1861"/>
      <c r="F116" s="1861"/>
      <c r="G116" s="1861"/>
      <c r="H116" s="1861"/>
      <c r="I116" s="1861"/>
      <c r="J116" s="1861"/>
      <c r="K116" s="1861"/>
      <c r="L116" s="1209"/>
      <c r="M116" s="1210"/>
      <c r="N116" s="1864"/>
      <c r="O116" s="1864"/>
      <c r="P116" s="1864"/>
      <c r="Q116" s="1864"/>
      <c r="R116" s="1864"/>
      <c r="S116" s="1864"/>
      <c r="T116" s="1864"/>
      <c r="U116" s="1864"/>
      <c r="V116" s="1864"/>
      <c r="W116" s="1864"/>
      <c r="X116" s="1864"/>
      <c r="Y116" s="1864"/>
      <c r="Z116" s="1864"/>
      <c r="AA116" s="1864"/>
      <c r="AB116" s="1864"/>
      <c r="AC116" s="1864"/>
      <c r="AD116" s="1846"/>
      <c r="AE116" s="1846"/>
      <c r="AF116" s="1133"/>
    </row>
    <row r="117" spans="1:32" ht="9.9499999999999993" customHeight="1">
      <c r="A117" s="1204"/>
      <c r="B117" s="1211"/>
      <c r="C117" s="1202"/>
      <c r="D117" s="1202"/>
      <c r="E117" s="1202"/>
      <c r="F117" s="1202"/>
      <c r="G117" s="1202"/>
      <c r="H117" s="1202"/>
      <c r="I117" s="1202"/>
      <c r="J117" s="1202"/>
      <c r="K117" s="1202"/>
      <c r="L117" s="1202"/>
      <c r="M117" s="1211"/>
      <c r="N117" s="1202"/>
      <c r="O117" s="1202"/>
      <c r="P117" s="1202"/>
      <c r="Q117" s="1202"/>
      <c r="R117" s="1202"/>
      <c r="S117" s="1202"/>
      <c r="T117" s="1202"/>
      <c r="U117" s="1202"/>
      <c r="V117" s="1202"/>
      <c r="W117" s="1202"/>
      <c r="X117" s="1202"/>
      <c r="Y117" s="1202"/>
      <c r="Z117" s="1202"/>
      <c r="AA117" s="1202"/>
      <c r="AB117" s="1202"/>
      <c r="AC117" s="1202"/>
      <c r="AD117" s="1202"/>
      <c r="AE117" s="1202"/>
      <c r="AF117" s="1150"/>
    </row>
    <row r="118" spans="1:32" ht="9.9499999999999993" customHeight="1">
      <c r="A118" s="1139"/>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row>
    <row r="119" spans="1:32" ht="9.9499999999999993" customHeight="1"/>
    <row r="120" spans="1:32" ht="9.9499999999999993" customHeight="1"/>
    <row r="121" spans="1:32" ht="9.9499999999999993" customHeight="1"/>
    <row r="122" spans="1:32" ht="9.9499999999999993" customHeight="1"/>
    <row r="123" spans="1:32" ht="9.9499999999999993" customHeight="1"/>
    <row r="124" spans="1:32" ht="9.9499999999999993" customHeight="1"/>
    <row r="125" spans="1:32" ht="9.9499999999999993" customHeight="1"/>
    <row r="126" spans="1:32" ht="9.9499999999999993" customHeight="1"/>
    <row r="127" spans="1:32" ht="9.9499999999999993" customHeight="1"/>
    <row r="128" spans="1:32" ht="9.9499999999999993" customHeight="1"/>
    <row r="129" s="1127" customFormat="1" ht="9.9499999999999993" customHeight="1"/>
    <row r="130" s="1127" customFormat="1" ht="9.9499999999999993" customHeight="1"/>
    <row r="131" s="1127" customFormat="1" ht="9.9499999999999993" customHeight="1"/>
    <row r="132" s="1127" customFormat="1" ht="9.9499999999999993" customHeight="1"/>
    <row r="133" s="1127" customFormat="1" ht="9.9499999999999993" customHeight="1"/>
    <row r="134" s="1127" customFormat="1" ht="9.9499999999999993" customHeight="1"/>
    <row r="135" s="1127" customFormat="1" ht="9.9499999999999993" customHeight="1"/>
    <row r="136" s="1127" customFormat="1" ht="9.9499999999999993" customHeight="1"/>
    <row r="137" s="1127" customFormat="1" ht="9.9499999999999993" customHeight="1"/>
    <row r="138" s="1127" customFormat="1" ht="9.9499999999999993" customHeight="1"/>
    <row r="139" s="1127" customFormat="1" ht="9.9499999999999993" customHeight="1"/>
    <row r="140" s="1127" customFormat="1" ht="9.9499999999999993" customHeight="1"/>
    <row r="141" s="1127" customFormat="1" ht="9.9499999999999993" customHeight="1"/>
    <row r="142" s="1127" customFormat="1" ht="9.9499999999999993" customHeight="1"/>
    <row r="143" s="1127" customFormat="1" ht="9.9499999999999993" customHeight="1"/>
    <row r="144" s="1127" customFormat="1" ht="9.9499999999999993" customHeight="1"/>
    <row r="145" s="1127" customFormat="1" ht="9.9499999999999993" customHeight="1"/>
    <row r="146" s="1127" customFormat="1" ht="9.9499999999999993" customHeight="1"/>
    <row r="147" s="1127" customFormat="1" ht="9.9499999999999993" customHeight="1"/>
    <row r="148" s="1127" customFormat="1" ht="9.9499999999999993" customHeight="1"/>
    <row r="149" s="1127" customFormat="1" ht="9.9499999999999993" customHeight="1"/>
    <row r="150" s="1127" customFormat="1" ht="9.9499999999999993" customHeight="1"/>
    <row r="151" s="1127" customFormat="1" ht="9.9499999999999993" customHeight="1"/>
    <row r="152" s="1127" customFormat="1" ht="9.9499999999999993" customHeight="1"/>
    <row r="153" s="1127" customFormat="1" ht="9.9499999999999993" customHeight="1"/>
    <row r="154" s="1127" customFormat="1" ht="9.9499999999999993" customHeight="1"/>
    <row r="155" s="1127" customFormat="1" ht="9.9499999999999993" customHeight="1"/>
    <row r="156" s="1127" customFormat="1" ht="9.9499999999999993" customHeight="1"/>
    <row r="157" s="1127" customFormat="1" ht="9.9499999999999993" customHeight="1"/>
    <row r="158" s="1127" customFormat="1" ht="9.9499999999999993" customHeight="1"/>
    <row r="159" s="1127" customFormat="1" ht="9.9499999999999993" customHeight="1"/>
    <row r="160" s="1127" customFormat="1" ht="9.9499999999999993" customHeight="1"/>
    <row r="161" s="1127" customFormat="1" ht="9.9499999999999993" customHeight="1"/>
    <row r="162" s="1127" customFormat="1" ht="9.9499999999999993" customHeight="1"/>
    <row r="163" s="1127" customFormat="1" ht="9.9499999999999993" customHeight="1"/>
    <row r="164" s="1127" customFormat="1" ht="9.9499999999999993" customHeight="1"/>
    <row r="165" s="1127" customFormat="1" ht="9.9499999999999993" customHeight="1"/>
    <row r="166" s="1127" customFormat="1" ht="9.9499999999999993" customHeight="1"/>
    <row r="167" s="1127" customFormat="1" ht="9.9499999999999993" customHeight="1"/>
    <row r="168" s="1127" customFormat="1" ht="9.9499999999999993" customHeight="1"/>
    <row r="169" s="1127" customFormat="1" ht="9.9499999999999993" customHeight="1"/>
    <row r="170" s="1127" customFormat="1" ht="9.9499999999999993" customHeight="1"/>
    <row r="171" s="1127" customFormat="1" ht="9.9499999999999993" customHeight="1"/>
    <row r="172" s="1127" customFormat="1" ht="9.9499999999999993" customHeight="1"/>
    <row r="173" s="1127" customFormat="1" ht="9.9499999999999993" customHeight="1"/>
    <row r="174" s="1127" customFormat="1" ht="9.9499999999999993" customHeight="1"/>
    <row r="175" s="1127" customFormat="1" ht="9.9499999999999993" customHeight="1"/>
    <row r="176" s="1127" customFormat="1" ht="9.9499999999999993" customHeight="1"/>
    <row r="177" s="1127" customFormat="1" ht="9.9499999999999993" customHeight="1"/>
    <row r="178" s="1127" customFormat="1" ht="9.9499999999999993" customHeight="1"/>
    <row r="179" s="1127" customFormat="1" ht="9.9499999999999993" customHeight="1"/>
    <row r="180" s="1127" customFormat="1" ht="9.9499999999999993" customHeight="1"/>
    <row r="181" s="1127" customFormat="1" ht="9.9499999999999993" customHeight="1"/>
    <row r="182" s="1127" customFormat="1" ht="9.9499999999999993" customHeight="1"/>
    <row r="183" s="1127" customFormat="1" ht="9.9499999999999993" customHeight="1"/>
    <row r="184" s="1127" customFormat="1" ht="9.9499999999999993" customHeight="1"/>
    <row r="185" s="1127" customFormat="1" ht="9.9499999999999993" customHeight="1"/>
    <row r="186" s="1127" customFormat="1" ht="9.9499999999999993" customHeight="1"/>
    <row r="187" s="1127" customFormat="1" ht="9.9499999999999993" customHeight="1"/>
    <row r="188" s="1127" customFormat="1" ht="9.9499999999999993" customHeight="1"/>
    <row r="189" s="1127" customFormat="1" ht="9.9499999999999993" customHeight="1"/>
    <row r="190" s="1127" customFormat="1" ht="9.9499999999999993" customHeight="1"/>
    <row r="191" s="1127" customFormat="1" ht="9.9499999999999993" customHeight="1"/>
    <row r="192" s="1127" customFormat="1" ht="9.9499999999999993" customHeight="1"/>
    <row r="193" s="1127" customFormat="1" ht="9.9499999999999993" customHeight="1"/>
    <row r="194" s="1127" customFormat="1" ht="9.9499999999999993" customHeight="1"/>
    <row r="195" s="1127" customFormat="1" ht="9.9499999999999993" customHeight="1"/>
    <row r="196" s="1127" customFormat="1" ht="9.9499999999999993" customHeight="1"/>
    <row r="197" s="1127" customFormat="1" ht="9.9499999999999993" customHeight="1"/>
    <row r="198" s="1127" customFormat="1" ht="9.9499999999999993" customHeight="1"/>
    <row r="199" s="1127" customFormat="1" ht="9.9499999999999993" customHeight="1"/>
    <row r="200" s="1127" customFormat="1" ht="9.9499999999999993" customHeight="1"/>
    <row r="201" s="1127" customFormat="1" ht="9.9499999999999993" customHeight="1"/>
    <row r="202" s="1127" customFormat="1" ht="9.9499999999999993" customHeight="1"/>
    <row r="203" s="1127" customFormat="1" ht="9.9499999999999993" customHeight="1"/>
    <row r="204" s="1127" customFormat="1" ht="9.9499999999999993" customHeight="1"/>
    <row r="205" s="1127" customFormat="1" ht="9.9499999999999993" customHeight="1"/>
    <row r="206" s="1127" customFormat="1" ht="9.9499999999999993" customHeight="1"/>
    <row r="207" s="1127" customFormat="1" ht="9.9499999999999993" customHeight="1"/>
    <row r="208" s="1127" customFormat="1" ht="9.9499999999999993" customHeight="1"/>
    <row r="209" s="1127" customFormat="1" ht="9.9499999999999993" customHeight="1"/>
    <row r="210" s="1127" customFormat="1" ht="9.9499999999999993" customHeight="1"/>
    <row r="211" s="1127" customFormat="1" ht="9.9499999999999993" customHeight="1"/>
    <row r="212" s="1127" customFormat="1" ht="9.9499999999999993" customHeight="1"/>
    <row r="213" s="1127" customFormat="1" ht="9.9499999999999993" customHeight="1"/>
    <row r="214" s="1127" customFormat="1" ht="9.9499999999999993" customHeight="1"/>
    <row r="215" s="1127" customFormat="1" ht="9.9499999999999993" customHeight="1"/>
    <row r="216" s="1127" customFormat="1" ht="9.9499999999999993" customHeight="1"/>
    <row r="217" s="1127" customFormat="1" ht="9.9499999999999993" customHeight="1"/>
    <row r="218" s="1127" customFormat="1" ht="9.9499999999999993" customHeight="1"/>
    <row r="219" s="1127" customFormat="1" ht="9.9499999999999993" customHeight="1"/>
    <row r="220" s="1127" customFormat="1" ht="9.9499999999999993" customHeight="1"/>
    <row r="221" s="1127" customFormat="1" ht="9.9499999999999993" customHeight="1"/>
    <row r="222" s="1127" customFormat="1" ht="9.9499999999999993" customHeight="1"/>
    <row r="223" s="1127" customFormat="1" ht="9.9499999999999993" customHeight="1"/>
    <row r="224" s="1127" customFormat="1" ht="9.9499999999999993" customHeight="1"/>
    <row r="225" s="1127" customFormat="1" ht="9.9499999999999993" customHeight="1"/>
    <row r="226" s="1127" customFormat="1" ht="9.9499999999999993" customHeight="1"/>
    <row r="227" s="1127" customFormat="1" ht="9.9499999999999993" customHeight="1"/>
    <row r="228" s="1127" customFormat="1" ht="9.9499999999999993" customHeight="1"/>
    <row r="229" s="1127" customFormat="1" ht="9.9499999999999993" customHeight="1"/>
    <row r="230" s="1127" customFormat="1" ht="9.9499999999999993" customHeight="1"/>
    <row r="231" s="1127" customFormat="1" ht="9.9499999999999993" customHeight="1"/>
    <row r="232" s="1127" customFormat="1" ht="9.9499999999999993" customHeight="1"/>
    <row r="233" s="1127" customFormat="1" ht="9.9499999999999993" customHeight="1"/>
    <row r="234" s="1127" customFormat="1" ht="9.9499999999999993" customHeight="1"/>
    <row r="235" s="1127" customFormat="1" ht="9.9499999999999993" customHeight="1"/>
    <row r="236" s="1127" customFormat="1" ht="9.9499999999999993" customHeight="1"/>
    <row r="237" s="1127" customFormat="1" ht="9.9499999999999993" customHeight="1"/>
    <row r="238" s="1127" customFormat="1" ht="9.9499999999999993" customHeight="1"/>
    <row r="239" s="1127" customFormat="1" ht="9.9499999999999993" customHeight="1"/>
    <row r="240" s="1127" customFormat="1" ht="9.9499999999999993" customHeight="1"/>
    <row r="241" s="1127" customFormat="1" ht="9.9499999999999993" customHeight="1"/>
    <row r="242" s="1127" customFormat="1" ht="9.9499999999999993" customHeight="1"/>
    <row r="243" s="1127" customFormat="1" ht="9.9499999999999993" customHeight="1"/>
    <row r="244" s="1127" customFormat="1" ht="9.9499999999999993" customHeight="1"/>
    <row r="245" s="1127" customFormat="1" ht="9.9499999999999993" customHeight="1"/>
    <row r="246" s="1127" customFormat="1" ht="9.9499999999999993" customHeight="1"/>
    <row r="247" s="1127" customFormat="1" ht="9.9499999999999993" customHeight="1"/>
    <row r="248" s="1127" customFormat="1" ht="9.9499999999999993" customHeight="1"/>
    <row r="249" s="1127" customFormat="1" ht="9.9499999999999993" customHeight="1"/>
    <row r="250" s="1127" customFormat="1" ht="9.9499999999999993" customHeight="1"/>
    <row r="251" s="1127" customFormat="1" ht="9.9499999999999993" customHeight="1"/>
    <row r="252" s="1127" customFormat="1" ht="9.9499999999999993" customHeight="1"/>
    <row r="253" s="1127" customFormat="1" ht="9.9499999999999993" customHeight="1"/>
    <row r="254" s="1127" customFormat="1" ht="9.9499999999999993" customHeight="1"/>
    <row r="255" s="1127" customFormat="1" ht="9.9499999999999993" customHeight="1"/>
    <row r="256" s="1127" customFormat="1" ht="9.9499999999999993" customHeight="1"/>
    <row r="257" s="1127" customFormat="1" ht="9.9499999999999993" customHeight="1"/>
    <row r="258" s="1127" customFormat="1" ht="9.9499999999999993" customHeight="1"/>
    <row r="259" s="1127" customFormat="1" ht="9.9499999999999993" customHeight="1"/>
    <row r="260" s="1127" customFormat="1" ht="9.9499999999999993" customHeight="1"/>
    <row r="261" s="1127" customFormat="1" ht="9.9499999999999993" customHeight="1"/>
    <row r="262" s="1127" customFormat="1" ht="9.9499999999999993" customHeight="1"/>
    <row r="263" s="1127" customFormat="1" ht="9.9499999999999993" customHeight="1"/>
    <row r="264" s="1127" customFormat="1" ht="9.9499999999999993" customHeight="1"/>
    <row r="265" s="1127" customFormat="1" ht="9.9499999999999993" customHeight="1"/>
    <row r="266" s="1127" customFormat="1" ht="9.9499999999999993" customHeight="1"/>
    <row r="267" s="1127" customFormat="1" ht="9.9499999999999993" customHeight="1"/>
    <row r="268" s="1127" customFormat="1" ht="9.9499999999999993" customHeight="1"/>
    <row r="269" s="1127" customFormat="1" ht="9.9499999999999993" customHeight="1"/>
    <row r="270" s="1127" customFormat="1" ht="9.9499999999999993" customHeight="1"/>
    <row r="271" s="1127" customFormat="1" ht="9.9499999999999993" customHeight="1"/>
    <row r="272" s="1127" customFormat="1" ht="9.9499999999999993" customHeight="1"/>
    <row r="273" s="1127" customFormat="1" ht="9.9499999999999993" customHeight="1"/>
    <row r="274" s="1127" customFormat="1" ht="9.9499999999999993" customHeight="1"/>
    <row r="275" s="1127" customFormat="1" ht="9.9499999999999993" customHeight="1"/>
    <row r="276" s="1127" customFormat="1" ht="9.9499999999999993" customHeight="1"/>
    <row r="277" s="1127" customFormat="1" ht="9.9499999999999993" customHeight="1"/>
    <row r="278" s="1127" customFormat="1" ht="9.9499999999999993" customHeight="1"/>
    <row r="279" s="1127" customFormat="1" ht="9.9499999999999993" customHeight="1"/>
    <row r="280" s="1127" customFormat="1" ht="9.9499999999999993" customHeight="1"/>
    <row r="281" s="1127" customFormat="1" ht="9.9499999999999993" customHeight="1"/>
    <row r="282" s="1127" customFormat="1" ht="9.9499999999999993" customHeight="1"/>
    <row r="283" s="1127" customFormat="1" ht="9.9499999999999993" customHeight="1"/>
    <row r="284" s="1127" customFormat="1" ht="9.9499999999999993" customHeight="1"/>
    <row r="285" s="1127" customFormat="1" ht="9.9499999999999993" customHeight="1"/>
    <row r="286" s="1127" customFormat="1" ht="9.9499999999999993" customHeight="1"/>
    <row r="287" s="1127" customFormat="1" ht="9.9499999999999993" customHeight="1"/>
    <row r="288" s="1127" customFormat="1" ht="9.9499999999999993" customHeight="1"/>
    <row r="289" s="1127" customFormat="1" ht="9.9499999999999993" customHeight="1"/>
    <row r="290" s="1127" customFormat="1" ht="9.9499999999999993" customHeight="1"/>
    <row r="291" s="1127" customFormat="1" ht="9.9499999999999993" customHeight="1"/>
    <row r="292" s="1127" customFormat="1" ht="9.9499999999999993" customHeight="1"/>
    <row r="293" s="1127" customFormat="1" ht="9.9499999999999993" customHeight="1"/>
    <row r="294" s="1127" customFormat="1" ht="9.9499999999999993" customHeight="1"/>
    <row r="295" s="1127" customFormat="1" ht="9.9499999999999993" customHeight="1"/>
    <row r="296" s="1127" customFormat="1" ht="9.9499999999999993" customHeight="1"/>
    <row r="297" s="1127" customFormat="1" ht="9.9499999999999993" customHeight="1"/>
    <row r="298" s="1127" customFormat="1" ht="9.9499999999999993" customHeight="1"/>
    <row r="299" s="1127" customFormat="1" ht="9.9499999999999993" customHeight="1"/>
    <row r="300" s="1127" customFormat="1" ht="9.9499999999999993" customHeight="1"/>
    <row r="301" s="1127" customFormat="1" ht="9.9499999999999993" customHeight="1"/>
    <row r="302" s="1127" customFormat="1" ht="9.9499999999999993" customHeight="1"/>
    <row r="303" s="1127" customFormat="1" ht="9.9499999999999993" customHeight="1"/>
    <row r="304" s="1127" customFormat="1" ht="9.9499999999999993" customHeight="1"/>
    <row r="305" s="1127" customFormat="1" ht="9.9499999999999993" customHeight="1"/>
    <row r="306" s="1127" customFormat="1" ht="9.9499999999999993" customHeight="1"/>
    <row r="307" s="1127" customFormat="1" ht="9.9499999999999993" customHeight="1"/>
    <row r="308" s="1127" customFormat="1" ht="9.9499999999999993" customHeight="1"/>
    <row r="309" s="1127" customFormat="1" ht="9.9499999999999993" customHeight="1"/>
    <row r="310" s="1127" customFormat="1" ht="9.9499999999999993" customHeight="1"/>
    <row r="311" s="1127" customFormat="1" ht="9.9499999999999993" customHeight="1"/>
    <row r="312" s="1127" customFormat="1" ht="9.9499999999999993" customHeight="1"/>
    <row r="313" s="1127" customFormat="1" ht="9.9499999999999993" customHeight="1"/>
    <row r="314" s="1127" customFormat="1" ht="9.9499999999999993" customHeight="1"/>
    <row r="315" s="1127" customFormat="1" ht="9.9499999999999993" customHeight="1"/>
    <row r="316" s="1127" customFormat="1" ht="9.9499999999999993" customHeight="1"/>
    <row r="317" s="1127" customFormat="1" ht="9.9499999999999993" customHeight="1"/>
    <row r="318" s="1127" customFormat="1" ht="9.9499999999999993" customHeight="1"/>
    <row r="319" s="1127" customFormat="1" ht="9.9499999999999993" customHeight="1"/>
    <row r="320" s="1127" customFormat="1" ht="9.9499999999999993" customHeight="1"/>
    <row r="321" s="1127" customFormat="1" ht="9.9499999999999993" customHeight="1"/>
    <row r="322" s="1127" customFormat="1" ht="9.9499999999999993" customHeight="1"/>
    <row r="323" s="1127" customFormat="1" ht="9.9499999999999993" customHeight="1"/>
    <row r="324" s="1127" customFormat="1" ht="9.9499999999999993" customHeight="1"/>
    <row r="325" s="1127" customFormat="1" ht="9.9499999999999993" customHeight="1"/>
    <row r="326" s="1127" customFormat="1" ht="9.9499999999999993" customHeight="1"/>
    <row r="327" s="1127" customFormat="1" ht="9.9499999999999993" customHeight="1"/>
    <row r="328" s="1127" customFormat="1" ht="9.9499999999999993" customHeight="1"/>
    <row r="329" s="1127" customFormat="1" ht="9.9499999999999993" customHeight="1"/>
    <row r="330" s="1127" customFormat="1" ht="9.9499999999999993" customHeight="1"/>
    <row r="331" s="1127" customFormat="1" ht="9.9499999999999993" customHeight="1"/>
    <row r="332" s="1127" customFormat="1" ht="9.9499999999999993" customHeight="1"/>
    <row r="333" s="1127" customFormat="1" ht="9.9499999999999993" customHeight="1"/>
    <row r="334" s="1127" customFormat="1" ht="9.9499999999999993" customHeight="1"/>
    <row r="335" s="1127" customFormat="1" ht="9.9499999999999993" customHeight="1"/>
    <row r="336" s="1127" customFormat="1" ht="9.9499999999999993" customHeight="1"/>
    <row r="337" s="1127" customFormat="1" ht="9.9499999999999993" customHeight="1"/>
    <row r="338" s="1127" customFormat="1" ht="9.9499999999999993" customHeight="1"/>
    <row r="339" s="1127" customFormat="1" ht="9.9499999999999993" customHeight="1"/>
    <row r="340" s="1127" customFormat="1" ht="9.9499999999999993" customHeight="1"/>
    <row r="341" s="1127" customFormat="1" ht="9.9499999999999993" customHeight="1"/>
    <row r="342" s="1127" customFormat="1" ht="9.9499999999999993" customHeight="1"/>
    <row r="343" s="1127" customFormat="1" ht="9.9499999999999993" customHeight="1"/>
    <row r="344" s="1127" customFormat="1" ht="9.9499999999999993" customHeight="1"/>
    <row r="345" s="1127" customFormat="1" ht="9.9499999999999993" customHeight="1"/>
    <row r="346" s="1127" customFormat="1" ht="9.9499999999999993" customHeight="1"/>
    <row r="347" s="1127" customFormat="1" ht="9.9499999999999993" customHeight="1"/>
    <row r="348" s="1127" customFormat="1" ht="9.9499999999999993" customHeight="1"/>
    <row r="349" s="1127" customFormat="1" ht="9.9499999999999993" customHeight="1"/>
    <row r="350" s="1127" customFormat="1" ht="9.9499999999999993" customHeight="1"/>
    <row r="351" s="1127" customFormat="1" ht="9.9499999999999993" customHeight="1"/>
    <row r="352" s="1127" customFormat="1" ht="9.9499999999999993" customHeight="1"/>
    <row r="353" s="1127" customFormat="1" ht="9.9499999999999993" customHeight="1"/>
    <row r="354" s="1127" customFormat="1" ht="9.9499999999999993" customHeight="1"/>
    <row r="355" s="1127" customFormat="1" ht="9.9499999999999993" customHeight="1"/>
    <row r="356" s="1127" customFormat="1" ht="9.9499999999999993" customHeight="1"/>
    <row r="357" s="1127" customFormat="1" ht="9.9499999999999993" customHeight="1"/>
    <row r="358" s="1127" customFormat="1" ht="9.9499999999999993" customHeight="1"/>
    <row r="359" s="1127" customFormat="1" ht="9.9499999999999993" customHeight="1"/>
    <row r="360" s="1127" customFormat="1" ht="9.9499999999999993" customHeight="1"/>
    <row r="361" s="1127" customFormat="1" ht="9.9499999999999993" customHeight="1"/>
    <row r="362" s="1127" customFormat="1" ht="9.9499999999999993" customHeight="1"/>
    <row r="363" s="1127" customFormat="1" ht="9.9499999999999993" customHeight="1"/>
    <row r="364" s="1127" customFormat="1" ht="9.9499999999999993" customHeight="1"/>
    <row r="365" s="1127" customFormat="1" ht="9.9499999999999993" customHeight="1"/>
    <row r="366" s="1127" customFormat="1" ht="9.9499999999999993" customHeight="1"/>
    <row r="367" s="1127" customFormat="1" ht="9.9499999999999993" customHeight="1"/>
    <row r="368" s="1127" customFormat="1" ht="9.9499999999999993" customHeight="1"/>
    <row r="369" s="1127" customFormat="1" ht="9.9499999999999993" customHeight="1"/>
    <row r="370" s="1127" customFormat="1" ht="9.9499999999999993" customHeight="1"/>
    <row r="371" s="1127" customFormat="1" ht="9.9499999999999993" customHeight="1"/>
    <row r="372" s="1127" customFormat="1" ht="9.9499999999999993" customHeight="1"/>
    <row r="373" s="1127" customFormat="1" ht="9.9499999999999993" customHeight="1"/>
    <row r="374" s="1127" customFormat="1" ht="9.9499999999999993" customHeight="1"/>
    <row r="375" s="1127" customFormat="1" ht="9.9499999999999993" customHeight="1"/>
    <row r="376" s="1127" customFormat="1" ht="9.9499999999999993" customHeight="1"/>
    <row r="377" s="1127" customFormat="1" ht="9.9499999999999993" customHeight="1"/>
    <row r="378" s="1127" customFormat="1" ht="9.9499999999999993" customHeight="1"/>
    <row r="379" s="1127" customFormat="1" ht="9.9499999999999993" customHeight="1"/>
    <row r="380" s="1127" customFormat="1" ht="9.9499999999999993" customHeight="1"/>
    <row r="381" s="1127" customFormat="1" ht="9.9499999999999993" customHeight="1"/>
    <row r="382" s="1127" customFormat="1" ht="9.9499999999999993" customHeight="1"/>
    <row r="383" s="1127" customFormat="1" ht="9.9499999999999993" customHeight="1"/>
    <row r="384" s="1127" customFormat="1" ht="9.9499999999999993" customHeight="1"/>
    <row r="385" s="1127" customFormat="1" ht="9.9499999999999993" customHeight="1"/>
    <row r="386" s="1127" customFormat="1" ht="9.9499999999999993" customHeight="1"/>
    <row r="387" s="1127" customFormat="1" ht="9.9499999999999993" customHeight="1"/>
    <row r="388" s="1127" customFormat="1" ht="9.9499999999999993" customHeight="1"/>
    <row r="389" s="1127" customFormat="1" ht="9.9499999999999993" customHeight="1"/>
    <row r="390" s="1127" customFormat="1" ht="9.9499999999999993" customHeight="1"/>
    <row r="391" s="1127" customFormat="1" ht="9.9499999999999993" customHeight="1"/>
    <row r="392" s="1127" customFormat="1" ht="9.9499999999999993" customHeight="1"/>
    <row r="393" s="1127" customFormat="1" ht="9.9499999999999993" customHeight="1"/>
    <row r="394" s="1127" customFormat="1" ht="9.9499999999999993" customHeight="1"/>
    <row r="395" s="1127" customFormat="1" ht="9.9499999999999993" customHeight="1"/>
    <row r="396" s="1127" customFormat="1" ht="9.9499999999999993" customHeight="1"/>
    <row r="397" s="1127" customFormat="1" ht="9.9499999999999993" customHeight="1"/>
    <row r="398" s="1127" customFormat="1" ht="9.9499999999999993" customHeight="1"/>
    <row r="399" s="1127" customFormat="1" ht="9.9499999999999993" customHeight="1"/>
    <row r="400" s="1127" customFormat="1" ht="9.9499999999999993" customHeight="1"/>
    <row r="401" s="1127" customFormat="1" ht="9.9499999999999993" customHeight="1"/>
    <row r="402" s="1127" customFormat="1" ht="9.9499999999999993" customHeight="1"/>
    <row r="403" s="1127" customFormat="1" ht="9.9499999999999993" customHeight="1"/>
    <row r="404" s="1127" customFormat="1" ht="9.9499999999999993" customHeight="1"/>
    <row r="405" s="1127" customFormat="1" ht="9.9499999999999993" customHeight="1"/>
    <row r="406" s="1127" customFormat="1" ht="9.9499999999999993" customHeight="1"/>
    <row r="407" s="1127" customFormat="1" ht="9.9499999999999993" customHeight="1"/>
    <row r="408" s="1127" customFormat="1" ht="9.9499999999999993" customHeight="1"/>
    <row r="409" s="1127" customFormat="1" ht="9.9499999999999993" customHeight="1"/>
    <row r="410" s="1127" customFormat="1" ht="9.9499999999999993" customHeight="1"/>
    <row r="411" s="1127" customFormat="1" ht="9.9499999999999993" customHeight="1"/>
    <row r="412" s="1127" customFormat="1" ht="9.9499999999999993" customHeight="1"/>
    <row r="413" s="1127" customFormat="1" ht="9.9499999999999993" customHeight="1"/>
    <row r="414" s="1127" customFormat="1" ht="9.9499999999999993" customHeight="1"/>
    <row r="415" s="1127" customFormat="1" ht="9.9499999999999993" customHeight="1"/>
    <row r="416" s="1127" customFormat="1" ht="9.9499999999999993" customHeight="1"/>
    <row r="417" s="1127" customFormat="1" ht="9.9499999999999993" customHeight="1"/>
    <row r="418" s="1127" customFormat="1" ht="9.9499999999999993" customHeight="1"/>
    <row r="419" s="1127" customFormat="1" ht="9.9499999999999993" customHeight="1"/>
    <row r="420" s="1127" customFormat="1" ht="9.9499999999999993" customHeight="1"/>
    <row r="421" s="1127" customFormat="1" ht="9.9499999999999993" customHeight="1"/>
    <row r="422" s="1127" customFormat="1" ht="9.9499999999999993" customHeight="1"/>
    <row r="423" s="1127" customFormat="1" ht="9.9499999999999993" customHeight="1"/>
    <row r="424" s="1127" customFormat="1" ht="9.9499999999999993" customHeight="1"/>
    <row r="425" s="1127" customFormat="1" ht="9.9499999999999993" customHeight="1"/>
    <row r="426" s="1127" customFormat="1" ht="9.9499999999999993" customHeight="1"/>
    <row r="427" s="1127" customFormat="1" ht="9.9499999999999993" customHeight="1"/>
    <row r="428" s="1127" customFormat="1" ht="9.9499999999999993" customHeight="1"/>
    <row r="429" s="1127" customFormat="1" ht="9.9499999999999993" customHeight="1"/>
    <row r="430" s="1127" customFormat="1" ht="9.9499999999999993" customHeight="1"/>
    <row r="431" s="1127" customFormat="1" ht="9.9499999999999993" customHeight="1"/>
    <row r="432" s="1127" customFormat="1" ht="9.9499999999999993" customHeight="1"/>
    <row r="433" s="1127" customFormat="1" ht="9.9499999999999993" customHeight="1"/>
    <row r="434" s="1127" customFormat="1" ht="9.9499999999999993" customHeight="1"/>
    <row r="435" s="1127" customFormat="1" ht="9.9499999999999993" customHeight="1"/>
    <row r="436" s="1127" customFormat="1" ht="9.9499999999999993" customHeight="1"/>
    <row r="437" s="1127" customFormat="1" ht="9.9499999999999993" customHeight="1"/>
    <row r="438" s="1127" customFormat="1" ht="9.9499999999999993" customHeight="1"/>
    <row r="439" s="1127" customFormat="1" ht="9.9499999999999993" customHeight="1"/>
    <row r="440" s="1127" customFormat="1" ht="9.9499999999999993" customHeight="1"/>
    <row r="441" s="1127" customFormat="1" ht="9.9499999999999993" customHeight="1"/>
    <row r="442" s="1127" customFormat="1" ht="9.9499999999999993" customHeight="1"/>
    <row r="443" s="1127" customFormat="1" ht="9.9499999999999993" customHeight="1"/>
    <row r="444" s="1127" customFormat="1" ht="9.9499999999999993" customHeight="1"/>
    <row r="445" s="1127" customFormat="1" ht="9.9499999999999993" customHeight="1"/>
    <row r="446" s="1127" customFormat="1" ht="9.9499999999999993" customHeight="1"/>
    <row r="447" s="1127" customFormat="1" ht="9.9499999999999993" customHeight="1"/>
    <row r="448" s="1127" customFormat="1" ht="9.9499999999999993" customHeight="1"/>
    <row r="449" s="1127" customFormat="1" ht="9.9499999999999993" customHeight="1"/>
    <row r="450" s="1127" customFormat="1" ht="9.9499999999999993" customHeight="1"/>
    <row r="451" s="1127" customFormat="1" ht="9.9499999999999993" customHeight="1"/>
    <row r="452" s="1127" customFormat="1" ht="9.9499999999999993" customHeight="1"/>
    <row r="453" s="1127" customFormat="1" ht="9.9499999999999993" customHeight="1"/>
    <row r="454" s="1127" customFormat="1" ht="9.9499999999999993" customHeight="1"/>
    <row r="455" s="1127" customFormat="1" ht="9.9499999999999993" customHeight="1"/>
    <row r="456" s="1127" customFormat="1" ht="9.9499999999999993" customHeight="1"/>
    <row r="457" s="1127" customFormat="1" ht="9.9499999999999993" customHeight="1"/>
    <row r="458" s="1127" customFormat="1" ht="9.9499999999999993" customHeight="1"/>
    <row r="459" s="1127" customFormat="1" ht="9.9499999999999993" customHeight="1"/>
    <row r="460" s="1127" customFormat="1" ht="9.9499999999999993" customHeight="1"/>
    <row r="461" s="1127" customFormat="1" ht="9.9499999999999993" customHeight="1"/>
    <row r="462" s="1127" customFormat="1" ht="9.9499999999999993" customHeight="1"/>
    <row r="463" s="1127" customFormat="1" ht="9.9499999999999993" customHeight="1"/>
    <row r="464" s="1127" customFormat="1" ht="9.9499999999999993" customHeight="1"/>
    <row r="465" s="1127" customFormat="1" ht="9.9499999999999993" customHeight="1"/>
    <row r="466" s="1127" customFormat="1" ht="9.9499999999999993" customHeight="1"/>
    <row r="467" s="1127" customFormat="1" ht="9.9499999999999993" customHeight="1"/>
    <row r="468" s="1127" customFormat="1" ht="9.9499999999999993" customHeight="1"/>
    <row r="469" s="1127" customFormat="1" ht="9.9499999999999993" customHeight="1"/>
    <row r="470" s="1127" customFormat="1" ht="9.9499999999999993" customHeight="1"/>
    <row r="471" s="1127" customFormat="1" ht="9.9499999999999993" customHeight="1"/>
    <row r="472" s="1127" customFormat="1" ht="9.9499999999999993" customHeight="1"/>
    <row r="473" s="1127" customFormat="1" ht="9.9499999999999993" customHeight="1"/>
    <row r="474" s="1127" customFormat="1" ht="9.9499999999999993" customHeight="1"/>
    <row r="475" s="1127" customFormat="1" ht="9.9499999999999993" customHeight="1"/>
    <row r="476" s="1127" customFormat="1" ht="9.9499999999999993" customHeight="1"/>
    <row r="477" s="1127" customFormat="1" ht="9.9499999999999993" customHeight="1"/>
    <row r="478" s="1127" customFormat="1" ht="9.9499999999999993" customHeight="1"/>
    <row r="479" s="1127" customFormat="1" ht="9.9499999999999993" customHeight="1"/>
    <row r="480" s="1127" customFormat="1" ht="9.9499999999999993" customHeight="1"/>
    <row r="481" s="1127" customFormat="1" ht="9.9499999999999993" customHeight="1"/>
    <row r="482" s="1127" customFormat="1" ht="9.9499999999999993" customHeight="1"/>
    <row r="483" s="1127" customFormat="1" ht="9.9499999999999993" customHeight="1"/>
    <row r="484" s="1127" customFormat="1" ht="9.9499999999999993" customHeight="1"/>
    <row r="485" s="1127" customFormat="1" ht="9.9499999999999993" customHeight="1"/>
    <row r="486" s="1127" customFormat="1" ht="9.9499999999999993" customHeight="1"/>
    <row r="487" s="1127" customFormat="1" ht="9.9499999999999993" customHeight="1"/>
    <row r="488" s="1127" customFormat="1" ht="9.9499999999999993" customHeight="1"/>
    <row r="489" s="1127" customFormat="1" ht="9.9499999999999993" customHeight="1"/>
    <row r="490" s="1127" customFormat="1" ht="9.9499999999999993" customHeight="1"/>
    <row r="491" s="1127" customFormat="1" ht="9.9499999999999993" customHeight="1"/>
    <row r="492" s="1127" customFormat="1" ht="9.9499999999999993" customHeight="1"/>
    <row r="493" s="1127" customFormat="1" ht="9.9499999999999993" customHeight="1"/>
    <row r="494" s="1127" customFormat="1" ht="9.9499999999999993" customHeight="1"/>
    <row r="495" s="1127" customFormat="1" ht="9.9499999999999993" customHeight="1"/>
    <row r="496" s="1127" customFormat="1" ht="9.9499999999999993" customHeight="1"/>
    <row r="497" s="1127" customFormat="1" ht="9.9499999999999993" customHeight="1"/>
    <row r="498" s="1127" customFormat="1" ht="9.9499999999999993" customHeight="1"/>
    <row r="499" s="1127" customFormat="1" ht="9.9499999999999993" customHeight="1"/>
    <row r="500" s="1127" customFormat="1" ht="9.9499999999999993" customHeight="1"/>
    <row r="501" s="1127" customFormat="1" ht="9.9499999999999993" customHeight="1"/>
    <row r="502" s="1127" customFormat="1" ht="9.9499999999999993" customHeight="1"/>
    <row r="503" s="1127" customFormat="1" ht="9.9499999999999993" customHeight="1"/>
    <row r="504" s="1127" customFormat="1" ht="9.9499999999999993" customHeight="1"/>
    <row r="505" s="1127" customFormat="1" ht="9.9499999999999993" customHeight="1"/>
    <row r="506" s="1127" customFormat="1" ht="9.9499999999999993" customHeight="1"/>
    <row r="507" s="1127" customFormat="1" ht="9.9499999999999993" customHeight="1"/>
    <row r="508" s="1127" customFormat="1" ht="9.9499999999999993" customHeight="1"/>
    <row r="509" s="1127" customFormat="1" ht="9.9499999999999993" customHeight="1"/>
    <row r="510" s="1127" customFormat="1" ht="9.9499999999999993" customHeight="1"/>
    <row r="511" s="1127" customFormat="1" ht="9.9499999999999993" customHeight="1"/>
    <row r="512" s="1127" customFormat="1" ht="9.9499999999999993" customHeight="1"/>
    <row r="513" s="1127" customFormat="1" ht="9.9499999999999993" customHeight="1"/>
    <row r="514" s="1127" customFormat="1" ht="9.9499999999999993" customHeight="1"/>
    <row r="515" s="1127" customFormat="1" ht="9.9499999999999993" customHeight="1"/>
    <row r="516" s="1127" customFormat="1" ht="9.9499999999999993" customHeight="1"/>
    <row r="517" s="1127" customFormat="1" ht="9.9499999999999993" customHeight="1"/>
    <row r="518" s="1127" customFormat="1" ht="9.9499999999999993" customHeight="1"/>
    <row r="519" s="1127" customFormat="1" ht="9.9499999999999993" customHeight="1"/>
    <row r="520" s="1127" customFormat="1" ht="9.9499999999999993" customHeight="1"/>
    <row r="521" s="1127" customFormat="1" ht="9.9499999999999993" customHeight="1"/>
    <row r="522" s="1127" customFormat="1" ht="9.9499999999999993" customHeight="1"/>
    <row r="523" s="1127" customFormat="1" ht="9.9499999999999993" customHeight="1"/>
    <row r="524" s="1127" customFormat="1" ht="9.9499999999999993" customHeight="1"/>
    <row r="525" s="1127" customFormat="1" ht="9.9499999999999993" customHeight="1"/>
    <row r="526" s="1127" customFormat="1" ht="9.9499999999999993" customHeight="1"/>
    <row r="527" s="1127" customFormat="1" ht="9.9499999999999993" customHeight="1"/>
    <row r="528" s="1127" customFormat="1" ht="9.9499999999999993" customHeight="1"/>
    <row r="529" s="1127" customFormat="1" ht="9.9499999999999993" customHeight="1"/>
    <row r="530" s="1127" customFormat="1" ht="9.9499999999999993" customHeight="1"/>
    <row r="531" s="1127" customFormat="1" ht="9.9499999999999993" customHeight="1"/>
    <row r="532" s="1127" customFormat="1" ht="9.9499999999999993" customHeight="1"/>
    <row r="533" s="1127" customFormat="1" ht="9.9499999999999993" customHeight="1"/>
    <row r="534" s="1127" customFormat="1" ht="9.9499999999999993" customHeight="1"/>
    <row r="535" s="1127" customFormat="1" ht="9.9499999999999993" customHeight="1"/>
    <row r="536" s="1127" customFormat="1" ht="9.9499999999999993" customHeight="1"/>
    <row r="537" s="1127" customFormat="1" ht="9.9499999999999993" customHeight="1"/>
    <row r="538" s="1127" customFormat="1" ht="9.9499999999999993" customHeight="1"/>
    <row r="539" s="1127" customFormat="1" ht="9.9499999999999993" customHeight="1"/>
    <row r="540" s="1127" customFormat="1" ht="9.9499999999999993" customHeight="1"/>
    <row r="541" s="1127" customFormat="1" ht="9.9499999999999993" customHeight="1"/>
    <row r="542" s="1127" customFormat="1" ht="9.9499999999999993" customHeight="1"/>
    <row r="543" s="1127" customFormat="1" ht="9.9499999999999993" customHeight="1"/>
    <row r="544" s="1127" customFormat="1" ht="9.9499999999999993" customHeight="1"/>
    <row r="545" s="1127" customFormat="1" ht="9.9499999999999993" customHeight="1"/>
    <row r="546" s="1127" customFormat="1" ht="9.9499999999999993" customHeight="1"/>
    <row r="547" s="1127" customFormat="1" ht="9.9499999999999993" customHeight="1"/>
    <row r="548" s="1127" customFormat="1" ht="9.9499999999999993" customHeight="1"/>
    <row r="549" s="1127" customFormat="1" ht="9.9499999999999993" customHeight="1"/>
    <row r="550" s="1127" customFormat="1" ht="9.9499999999999993" customHeight="1"/>
    <row r="551" s="1127" customFormat="1" ht="9.9499999999999993" customHeight="1"/>
    <row r="552" s="1127" customFormat="1" ht="9.9499999999999993" customHeight="1"/>
    <row r="553" s="1127" customFormat="1" ht="9.9499999999999993" customHeight="1"/>
    <row r="554" s="1127" customFormat="1" ht="9.9499999999999993" customHeight="1"/>
    <row r="555" s="1127" customFormat="1" ht="9.9499999999999993" customHeight="1"/>
    <row r="556" s="1127" customFormat="1" ht="9.9499999999999993" customHeight="1"/>
    <row r="557" s="1127" customFormat="1" ht="9.9499999999999993" customHeight="1"/>
    <row r="558" s="1127" customFormat="1" ht="9.9499999999999993" customHeight="1"/>
    <row r="559" s="1127" customFormat="1" ht="9.9499999999999993" customHeight="1"/>
    <row r="560" s="1127" customFormat="1" ht="9.9499999999999993" customHeight="1"/>
    <row r="561" s="1127" customFormat="1" ht="9.9499999999999993" customHeight="1"/>
    <row r="562" s="1127" customFormat="1" ht="9.9499999999999993" customHeight="1"/>
    <row r="563" s="1127" customFormat="1" ht="9.9499999999999993" customHeight="1"/>
    <row r="564" s="1127" customFormat="1" ht="9.9499999999999993" customHeight="1"/>
    <row r="565" s="1127" customFormat="1" ht="9.9499999999999993" customHeight="1"/>
    <row r="566" s="1127" customFormat="1" ht="9.9499999999999993" customHeight="1"/>
    <row r="567" s="1127" customFormat="1" ht="9.9499999999999993" customHeight="1"/>
    <row r="568" s="1127" customFormat="1" ht="9.9499999999999993" customHeight="1"/>
    <row r="569" s="1127" customFormat="1" ht="9.9499999999999993" customHeight="1"/>
    <row r="570" s="1127" customFormat="1" ht="9.9499999999999993" customHeight="1"/>
    <row r="571" s="1127" customFormat="1" ht="9.9499999999999993" customHeight="1"/>
    <row r="572" s="1127" customFormat="1" ht="9.9499999999999993" customHeight="1"/>
    <row r="573" s="1127" customFormat="1" ht="9.9499999999999993" customHeight="1"/>
    <row r="574" s="1127" customFormat="1" ht="9.9499999999999993" customHeight="1"/>
    <row r="575" s="1127" customFormat="1" ht="9.9499999999999993" customHeight="1"/>
    <row r="576" s="1127" customFormat="1" ht="9.9499999999999993" customHeight="1"/>
    <row r="577" s="1127" customFormat="1" ht="9.9499999999999993" customHeight="1"/>
    <row r="578" s="1127" customFormat="1" ht="9.9499999999999993" customHeight="1"/>
    <row r="579" s="1127" customFormat="1" ht="9.9499999999999993" customHeight="1"/>
    <row r="580" s="1127" customFormat="1" ht="9.9499999999999993" customHeight="1"/>
    <row r="581" s="1127" customFormat="1" ht="9.9499999999999993" customHeight="1"/>
    <row r="582" s="1127" customFormat="1" ht="9.9499999999999993" customHeight="1"/>
    <row r="583" s="1127" customFormat="1" ht="9.9499999999999993" customHeight="1"/>
    <row r="584" s="1127" customFormat="1" ht="9.9499999999999993" customHeight="1"/>
    <row r="585" s="1127" customFormat="1" ht="9.9499999999999993" customHeight="1"/>
    <row r="586" s="1127" customFormat="1" ht="9.9499999999999993" customHeight="1"/>
    <row r="587" s="1127" customFormat="1" ht="9.9499999999999993" customHeight="1"/>
    <row r="588" s="1127" customFormat="1" ht="9.9499999999999993" customHeight="1"/>
    <row r="589" s="1127" customFormat="1" ht="9.9499999999999993" customHeight="1"/>
    <row r="590" s="1127" customFormat="1" ht="9.9499999999999993" customHeight="1"/>
    <row r="591" s="1127" customFormat="1" ht="9.9499999999999993" customHeight="1"/>
    <row r="592" s="1127" customFormat="1" ht="9.9499999999999993" customHeight="1"/>
    <row r="593" s="1127" customFormat="1" ht="9.9499999999999993" customHeight="1"/>
    <row r="594" s="1127" customFormat="1" ht="9.9499999999999993" customHeight="1"/>
    <row r="595" s="1127" customFormat="1" ht="9.9499999999999993" customHeight="1"/>
    <row r="596" s="1127" customFormat="1" ht="9.9499999999999993" customHeight="1"/>
    <row r="597" s="1127" customFormat="1" ht="9.9499999999999993" customHeight="1"/>
    <row r="598" s="1127" customFormat="1" ht="9.9499999999999993" customHeight="1"/>
    <row r="599" s="1127" customFormat="1" ht="9.9499999999999993" customHeight="1"/>
    <row r="600" s="1127" customFormat="1" ht="9.9499999999999993" customHeight="1"/>
    <row r="601" s="1127" customFormat="1" ht="9.9499999999999993" customHeight="1"/>
    <row r="602" s="1127" customFormat="1" ht="9.9499999999999993" customHeight="1"/>
    <row r="603" s="1127" customFormat="1" ht="9.9499999999999993" customHeight="1"/>
    <row r="604" s="1127" customFormat="1" ht="9.9499999999999993" customHeight="1"/>
    <row r="605" s="1127" customFormat="1" ht="9.9499999999999993" customHeight="1"/>
    <row r="606" s="1127" customFormat="1" ht="9.9499999999999993" customHeight="1"/>
    <row r="607" s="1127" customFormat="1" ht="9.9499999999999993" customHeight="1"/>
    <row r="608" s="1127" customFormat="1" ht="9.9499999999999993" customHeight="1"/>
    <row r="609" s="1127" customFormat="1" ht="9.9499999999999993" customHeight="1"/>
    <row r="610" s="1127" customFormat="1" ht="9.9499999999999993" customHeight="1"/>
    <row r="611" s="1127" customFormat="1" ht="9.9499999999999993" customHeight="1"/>
    <row r="612" s="1127" customFormat="1" ht="9.9499999999999993" customHeight="1"/>
    <row r="613" s="1127" customFormat="1" ht="9.9499999999999993" customHeight="1"/>
    <row r="614" s="1127" customFormat="1" ht="9.9499999999999993" customHeight="1"/>
    <row r="615" s="1127" customFormat="1" ht="9.9499999999999993" customHeight="1"/>
    <row r="616" s="1127" customFormat="1" ht="9.9499999999999993" customHeight="1"/>
    <row r="617" s="1127" customFormat="1" ht="9.9499999999999993" customHeight="1"/>
    <row r="618" s="1127" customFormat="1" ht="9.9499999999999993" customHeight="1"/>
    <row r="619" s="1127" customFormat="1" ht="9.9499999999999993" customHeight="1"/>
    <row r="620" s="1127" customFormat="1" ht="9.9499999999999993" customHeight="1"/>
    <row r="621" s="1127" customFormat="1" ht="9.9499999999999993" customHeight="1"/>
    <row r="622" s="1127" customFormat="1" ht="9.9499999999999993" customHeight="1"/>
    <row r="623" s="1127" customFormat="1" ht="9.9499999999999993" customHeight="1"/>
    <row r="624" s="1127" customFormat="1" ht="9.9499999999999993" customHeight="1"/>
    <row r="625" s="1127" customFormat="1" ht="9.9499999999999993" customHeight="1"/>
    <row r="626" s="1127" customFormat="1" ht="9.9499999999999993" customHeight="1"/>
    <row r="627" s="1127" customFormat="1" ht="9.9499999999999993" customHeight="1"/>
    <row r="628" s="1127" customFormat="1" ht="9.9499999999999993" customHeight="1"/>
    <row r="629" s="1127" customFormat="1" ht="9.9499999999999993" customHeight="1"/>
    <row r="630" s="1127" customFormat="1" ht="9.9499999999999993" customHeight="1"/>
    <row r="631" s="1127" customFormat="1" ht="9.9499999999999993" customHeight="1"/>
    <row r="632" s="1127" customFormat="1" ht="9.9499999999999993" customHeight="1"/>
    <row r="633" s="1127" customFormat="1" ht="9.9499999999999993" customHeight="1"/>
    <row r="634" s="1127" customFormat="1" ht="9.9499999999999993" customHeight="1"/>
    <row r="635" s="1127" customFormat="1" ht="9.9499999999999993" customHeight="1"/>
    <row r="636" s="1127" customFormat="1" ht="9.9499999999999993" customHeight="1"/>
    <row r="637" s="1127" customFormat="1" ht="9.9499999999999993" customHeight="1"/>
    <row r="638" s="1127" customFormat="1" ht="9.9499999999999993" customHeight="1"/>
    <row r="639" s="1127" customFormat="1" ht="9.9499999999999993" customHeight="1"/>
    <row r="640" s="1127" customFormat="1" ht="9.9499999999999993" customHeight="1"/>
    <row r="641" s="1127" customFormat="1" ht="9.9499999999999993" customHeight="1"/>
    <row r="642" s="1127" customFormat="1" ht="9.9499999999999993" customHeight="1"/>
    <row r="643" s="1127" customFormat="1" ht="9.9499999999999993" customHeight="1"/>
    <row r="644" s="1127" customFormat="1" ht="9.9499999999999993" customHeight="1"/>
    <row r="645" s="1127" customFormat="1" ht="9.9499999999999993" customHeight="1"/>
    <row r="646" s="1127" customFormat="1" ht="9.9499999999999993" customHeight="1"/>
    <row r="647" s="1127" customFormat="1" ht="9.9499999999999993" customHeight="1"/>
    <row r="648" s="1127" customFormat="1" ht="9.9499999999999993" customHeight="1"/>
    <row r="649" s="1127" customFormat="1" ht="9.9499999999999993" customHeight="1"/>
    <row r="650" s="1127" customFormat="1" ht="9.9499999999999993" customHeight="1"/>
    <row r="651" s="1127" customFormat="1" ht="9.9499999999999993" customHeight="1"/>
    <row r="652" s="1127" customFormat="1" ht="9.9499999999999993" customHeight="1"/>
    <row r="653" s="1127" customFormat="1" ht="9.9499999999999993" customHeight="1"/>
    <row r="654" s="1127" customFormat="1" ht="9.9499999999999993" customHeight="1"/>
    <row r="655" s="1127" customFormat="1" ht="9.9499999999999993" customHeight="1"/>
    <row r="656" s="1127" customFormat="1" ht="9.9499999999999993" customHeight="1"/>
    <row r="657" s="1127" customFormat="1" ht="9.9499999999999993" customHeight="1"/>
    <row r="658" s="1127" customFormat="1" ht="9.9499999999999993" customHeight="1"/>
    <row r="659" s="1127" customFormat="1" ht="9.9499999999999993" customHeight="1"/>
    <row r="660" s="1127" customFormat="1" ht="9.9499999999999993" customHeight="1"/>
    <row r="661" s="1127" customFormat="1" ht="9.9499999999999993" customHeight="1"/>
    <row r="662" s="1127" customFormat="1" ht="9.9499999999999993" customHeight="1"/>
    <row r="663" s="1127" customFormat="1" ht="9.9499999999999993" customHeight="1"/>
    <row r="664" s="1127" customFormat="1" ht="9.9499999999999993" customHeight="1"/>
    <row r="665" s="1127" customFormat="1" ht="9.9499999999999993" customHeight="1"/>
    <row r="666" s="1127" customFormat="1" ht="9.9499999999999993" customHeight="1"/>
    <row r="667" s="1127" customFormat="1" ht="9.9499999999999993" customHeight="1"/>
    <row r="668" s="1127" customFormat="1" ht="9.9499999999999993" customHeight="1"/>
    <row r="669" s="1127" customFormat="1" ht="9.9499999999999993" customHeight="1"/>
    <row r="670" s="1127" customFormat="1" ht="9.9499999999999993" customHeight="1"/>
    <row r="671" s="1127" customFormat="1" ht="9.9499999999999993" customHeight="1"/>
    <row r="672" s="1127" customFormat="1" ht="9.9499999999999993" customHeight="1"/>
    <row r="673" s="1127" customFormat="1" ht="9.9499999999999993" customHeight="1"/>
    <row r="674" s="1127" customFormat="1" ht="9.9499999999999993" customHeight="1"/>
    <row r="675" s="1127" customFormat="1" ht="9.9499999999999993" customHeight="1"/>
    <row r="676" s="1127" customFormat="1" ht="9.9499999999999993" customHeight="1"/>
    <row r="677" s="1127" customFormat="1" ht="9.9499999999999993" customHeight="1"/>
    <row r="678" s="1127" customFormat="1" ht="9.9499999999999993" customHeight="1"/>
    <row r="679" s="1127" customFormat="1" ht="9.9499999999999993" customHeight="1"/>
    <row r="680" s="1127" customFormat="1" ht="9.9499999999999993" customHeight="1"/>
    <row r="681" s="1127" customFormat="1" ht="9.9499999999999993" customHeight="1"/>
    <row r="682" s="1127" customFormat="1" ht="9.9499999999999993" customHeight="1"/>
    <row r="683" s="1127" customFormat="1" ht="9.9499999999999993" customHeight="1"/>
    <row r="684" s="1127" customFormat="1" ht="9.9499999999999993" customHeight="1"/>
    <row r="685" s="1127" customFormat="1" ht="9.9499999999999993" customHeight="1"/>
    <row r="686" s="1127" customFormat="1" ht="9.9499999999999993" customHeight="1"/>
    <row r="687" s="1127" customFormat="1" ht="9.9499999999999993" customHeight="1"/>
    <row r="688" s="1127" customFormat="1" ht="9.9499999999999993" customHeight="1"/>
    <row r="689" s="1127" customFormat="1" ht="9.9499999999999993" customHeight="1"/>
    <row r="690" s="1127" customFormat="1" ht="9.9499999999999993" customHeight="1"/>
    <row r="691" s="1127" customFormat="1" ht="9.9499999999999993" customHeight="1"/>
    <row r="692" s="1127" customFormat="1" ht="9.9499999999999993" customHeight="1"/>
    <row r="693" s="1127" customFormat="1" ht="9.9499999999999993" customHeight="1"/>
    <row r="694" s="1127" customFormat="1" ht="9.9499999999999993" customHeight="1"/>
    <row r="695" s="1127" customFormat="1" ht="9.9499999999999993" customHeight="1"/>
    <row r="696" s="1127" customFormat="1" ht="9.9499999999999993" customHeight="1"/>
    <row r="697" s="1127" customFormat="1" ht="9.9499999999999993" customHeight="1"/>
    <row r="698" s="1127" customFormat="1" ht="9.9499999999999993" customHeight="1"/>
    <row r="699" s="1127" customFormat="1" ht="9.9499999999999993" customHeight="1"/>
    <row r="700" s="1127" customFormat="1" ht="9.9499999999999993" customHeight="1"/>
    <row r="701" s="1127" customFormat="1" ht="9.9499999999999993" customHeight="1"/>
    <row r="702" s="1127" customFormat="1" ht="9.9499999999999993" customHeight="1"/>
    <row r="703" s="1127" customFormat="1" ht="9.9499999999999993" customHeight="1"/>
    <row r="704" s="1127" customFormat="1" ht="9.9499999999999993" customHeight="1"/>
    <row r="705" s="1127" customFormat="1" ht="9.9499999999999993" customHeight="1"/>
    <row r="706" s="1127" customFormat="1" ht="9.9499999999999993" customHeight="1"/>
    <row r="707" s="1127" customFormat="1" ht="9.9499999999999993" customHeight="1"/>
    <row r="708" s="1127" customFormat="1" ht="9.9499999999999993" customHeight="1"/>
    <row r="709" s="1127" customFormat="1" ht="9.9499999999999993" customHeight="1"/>
    <row r="710" s="1127" customFormat="1" ht="9.9499999999999993" customHeight="1"/>
    <row r="711" s="1127" customFormat="1" ht="9.9499999999999993" customHeight="1"/>
    <row r="712" s="1127" customFormat="1" ht="9.9499999999999993" customHeight="1"/>
    <row r="713" s="1127" customFormat="1" ht="9.9499999999999993" customHeight="1"/>
    <row r="714" s="1127" customFormat="1" ht="9.9499999999999993" customHeight="1"/>
    <row r="715" s="1127" customFormat="1" ht="9.9499999999999993" customHeight="1"/>
    <row r="716" s="1127" customFormat="1" ht="9.9499999999999993" customHeight="1"/>
    <row r="717" s="1127" customFormat="1" ht="9.9499999999999993" customHeight="1"/>
    <row r="718" s="1127" customFormat="1" ht="9.9499999999999993" customHeight="1"/>
    <row r="719" s="1127" customFormat="1" ht="9.9499999999999993" customHeight="1"/>
    <row r="720" s="1127" customFormat="1" ht="9.9499999999999993" customHeight="1"/>
    <row r="721" s="1127" customFormat="1" ht="9.9499999999999993" customHeight="1"/>
    <row r="722" s="1127" customFormat="1" ht="9.9499999999999993" customHeight="1"/>
    <row r="723" s="1127" customFormat="1" ht="9.9499999999999993" customHeight="1"/>
    <row r="724" s="1127" customFormat="1" ht="9.9499999999999993" customHeight="1"/>
    <row r="725" s="1127" customFormat="1" ht="9.9499999999999993" customHeight="1"/>
    <row r="726" s="1127" customFormat="1" ht="9.9499999999999993" customHeight="1"/>
    <row r="727" s="1127" customFormat="1" ht="9.9499999999999993" customHeight="1"/>
    <row r="728" s="1127" customFormat="1" ht="9.9499999999999993" customHeight="1"/>
    <row r="729" s="1127" customFormat="1" ht="9.9499999999999993" customHeight="1"/>
    <row r="730" s="1127" customFormat="1" ht="9.9499999999999993" customHeight="1"/>
    <row r="731" s="1127" customFormat="1" ht="9.9499999999999993" customHeight="1"/>
    <row r="732" s="1127" customFormat="1" ht="9.9499999999999993" customHeight="1"/>
    <row r="733" s="1127" customFormat="1" ht="9.9499999999999993" customHeight="1"/>
    <row r="734" s="1127" customFormat="1" ht="9.9499999999999993" customHeight="1"/>
    <row r="735" s="1127" customFormat="1" ht="9.9499999999999993" customHeight="1"/>
    <row r="736" s="1127" customFormat="1" ht="9.9499999999999993" customHeight="1"/>
    <row r="737" s="1127" customFormat="1" ht="9.9499999999999993" customHeight="1"/>
    <row r="738" s="1127" customFormat="1" ht="9.9499999999999993" customHeight="1"/>
    <row r="739" s="1127" customFormat="1" ht="9.9499999999999993" customHeight="1"/>
    <row r="740" s="1127" customFormat="1" ht="9.9499999999999993" customHeight="1"/>
    <row r="741" s="1127" customFormat="1" ht="9.9499999999999993" customHeight="1"/>
    <row r="742" s="1127" customFormat="1" ht="9.9499999999999993" customHeight="1"/>
    <row r="743" s="1127" customFormat="1" ht="9.9499999999999993" customHeight="1"/>
    <row r="744" s="1127" customFormat="1" ht="9.9499999999999993" customHeight="1"/>
    <row r="745" s="1127" customFormat="1" ht="9.9499999999999993" customHeight="1"/>
    <row r="746" s="1127" customFormat="1" ht="9.9499999999999993" customHeight="1"/>
    <row r="747" s="1127" customFormat="1" ht="9.9499999999999993" customHeight="1"/>
    <row r="748" s="1127" customFormat="1" ht="9.9499999999999993" customHeight="1"/>
    <row r="749" s="1127" customFormat="1" ht="9.9499999999999993" customHeight="1"/>
    <row r="750" s="1127" customFormat="1" ht="9.9499999999999993" customHeight="1"/>
    <row r="751" s="1127" customFormat="1" ht="9.9499999999999993" customHeight="1"/>
    <row r="752" s="1127" customFormat="1" ht="9.9499999999999993" customHeight="1"/>
    <row r="753" s="1127" customFormat="1" ht="9.9499999999999993" customHeight="1"/>
    <row r="754" s="1127" customFormat="1" ht="9.9499999999999993" customHeight="1"/>
    <row r="755" s="1127" customFormat="1" ht="9.9499999999999993" customHeight="1"/>
    <row r="756" s="1127" customFormat="1" ht="9.9499999999999993" customHeight="1"/>
    <row r="757" s="1127" customFormat="1" ht="9.9499999999999993" customHeight="1"/>
    <row r="758" s="1127" customFormat="1" ht="9.9499999999999993" customHeight="1"/>
    <row r="759" s="1127" customFormat="1" ht="9.9499999999999993" customHeight="1"/>
    <row r="760" s="1127" customFormat="1" ht="9.9499999999999993" customHeight="1"/>
    <row r="761" s="1127" customFormat="1" ht="9.9499999999999993" customHeight="1"/>
    <row r="762" s="1127" customFormat="1" ht="9.9499999999999993" customHeight="1"/>
    <row r="763" s="1127" customFormat="1" ht="9.9499999999999993" customHeight="1"/>
    <row r="764" s="1127" customFormat="1" ht="9.9499999999999993" customHeight="1"/>
    <row r="765" s="1127" customFormat="1" ht="9.9499999999999993" customHeight="1"/>
    <row r="766" s="1127" customFormat="1" ht="9.9499999999999993" customHeight="1"/>
    <row r="767" s="1127" customFormat="1" ht="9.9499999999999993" customHeight="1"/>
    <row r="768" s="1127" customFormat="1" ht="9.9499999999999993" customHeight="1"/>
    <row r="769" s="1127" customFormat="1" ht="9.9499999999999993" customHeight="1"/>
    <row r="770" s="1127" customFormat="1" ht="9.9499999999999993" customHeight="1"/>
    <row r="771" s="1127" customFormat="1" ht="9.9499999999999993" customHeight="1"/>
    <row r="772" s="1127" customFormat="1" ht="9.9499999999999993" customHeight="1"/>
    <row r="773" s="1127" customFormat="1" ht="9.9499999999999993" customHeight="1"/>
    <row r="774" s="1127" customFormat="1" ht="9.9499999999999993" customHeight="1"/>
    <row r="775" s="1127" customFormat="1" ht="9.9499999999999993" customHeight="1"/>
    <row r="776" s="1127" customFormat="1" ht="9.9499999999999993" customHeight="1"/>
    <row r="777" s="1127" customFormat="1" ht="9.9499999999999993" customHeight="1"/>
    <row r="778" s="1127" customFormat="1" ht="9.9499999999999993" customHeight="1"/>
    <row r="779" s="1127" customFormat="1" ht="9.9499999999999993" customHeight="1"/>
    <row r="780" s="1127" customFormat="1" ht="9.9499999999999993" customHeight="1"/>
    <row r="781" s="1127" customFormat="1" ht="9.9499999999999993" customHeight="1"/>
    <row r="782" s="1127" customFormat="1" ht="9.9499999999999993" customHeight="1"/>
    <row r="783" s="1127" customFormat="1" ht="9.9499999999999993" customHeight="1"/>
    <row r="784" s="1127" customFormat="1" ht="9.9499999999999993" customHeight="1"/>
    <row r="785" s="1127" customFormat="1" ht="9.9499999999999993" customHeight="1"/>
    <row r="786" s="1127" customFormat="1" ht="9.9499999999999993" customHeight="1"/>
    <row r="787" s="1127" customFormat="1" ht="9.9499999999999993" customHeight="1"/>
    <row r="788" s="1127" customFormat="1" ht="9.9499999999999993" customHeight="1"/>
    <row r="789" s="1127" customFormat="1" ht="9.9499999999999993" customHeight="1"/>
    <row r="790" s="1127" customFormat="1" ht="9.9499999999999993" customHeight="1"/>
    <row r="791" s="1127" customFormat="1" ht="9.9499999999999993" customHeight="1"/>
    <row r="792" s="1127" customFormat="1" ht="9.9499999999999993" customHeight="1"/>
    <row r="793" s="1127" customFormat="1" ht="9.9499999999999993" customHeight="1"/>
    <row r="794" s="1127" customFormat="1" ht="9.9499999999999993" customHeight="1"/>
    <row r="795" s="1127" customFormat="1" ht="9.9499999999999993" customHeight="1"/>
    <row r="796" s="1127" customFormat="1" ht="9.9499999999999993" customHeight="1"/>
    <row r="797" s="1127" customFormat="1" ht="9.9499999999999993" customHeight="1"/>
    <row r="798" s="1127" customFormat="1" ht="9.9499999999999993" customHeight="1"/>
    <row r="799" s="1127" customFormat="1" ht="9.9499999999999993" customHeight="1"/>
    <row r="800" s="1127" customFormat="1" ht="9.9499999999999993" customHeight="1"/>
    <row r="801" s="1127" customFormat="1" ht="9.9499999999999993" customHeight="1"/>
    <row r="802" s="1127" customFormat="1" ht="9.9499999999999993" customHeight="1"/>
    <row r="803" s="1127" customFormat="1" ht="9.9499999999999993" customHeight="1"/>
    <row r="804" s="1127" customFormat="1" ht="9.9499999999999993" customHeight="1"/>
    <row r="805" s="1127" customFormat="1" ht="9.9499999999999993" customHeight="1"/>
    <row r="806" s="1127" customFormat="1" ht="9.9499999999999993" customHeight="1"/>
    <row r="807" s="1127" customFormat="1" ht="9.9499999999999993" customHeight="1"/>
    <row r="808" s="1127" customFormat="1" ht="9.9499999999999993" customHeight="1"/>
    <row r="809" s="1127" customFormat="1" ht="9.9499999999999993" customHeight="1"/>
    <row r="810" s="1127" customFormat="1" ht="9.9499999999999993" customHeight="1"/>
    <row r="811" s="1127" customFormat="1" ht="9.9499999999999993" customHeight="1"/>
    <row r="812" s="1127" customFormat="1" ht="9.9499999999999993" customHeight="1"/>
    <row r="813" s="1127" customFormat="1" ht="9.9499999999999993" customHeight="1"/>
    <row r="814" s="1127" customFormat="1" ht="9.9499999999999993" customHeight="1"/>
    <row r="815" s="1127" customFormat="1" ht="9.9499999999999993" customHeight="1"/>
    <row r="816" s="1127" customFormat="1" ht="9.9499999999999993" customHeight="1"/>
    <row r="817" s="1127" customFormat="1" ht="9.9499999999999993" customHeight="1"/>
    <row r="818" s="1127" customFormat="1" ht="9.9499999999999993" customHeight="1"/>
    <row r="819" s="1127" customFormat="1" ht="9.9499999999999993" customHeight="1"/>
    <row r="820" s="1127" customFormat="1" ht="9.9499999999999993" customHeight="1"/>
    <row r="821" s="1127" customFormat="1" ht="9.9499999999999993" customHeight="1"/>
    <row r="822" s="1127" customFormat="1" ht="9.9499999999999993" customHeight="1"/>
    <row r="823" s="1127" customFormat="1" ht="9.9499999999999993" customHeight="1"/>
    <row r="824" s="1127" customFormat="1" ht="9.9499999999999993" customHeight="1"/>
    <row r="825" s="1127" customFormat="1" ht="9.9499999999999993" customHeight="1"/>
    <row r="826" s="1127" customFormat="1" ht="9.9499999999999993" customHeight="1"/>
    <row r="827" s="1127" customFormat="1" ht="9.9499999999999993" customHeight="1"/>
    <row r="828" s="1127" customFormat="1" ht="9.9499999999999993" customHeight="1"/>
    <row r="829" s="1127" customFormat="1" ht="9.9499999999999993" customHeight="1"/>
    <row r="830" s="1127" customFormat="1" ht="9.9499999999999993" customHeight="1"/>
    <row r="831" s="1127" customFormat="1" ht="9.9499999999999993" customHeight="1"/>
    <row r="832" s="1127" customFormat="1" ht="9.9499999999999993" customHeight="1"/>
    <row r="833" s="1127" customFormat="1" ht="9.9499999999999993" customHeight="1"/>
    <row r="834" s="1127" customFormat="1" ht="9.9499999999999993" customHeight="1"/>
    <row r="835" s="1127" customFormat="1" ht="9.9499999999999993" customHeight="1"/>
    <row r="836" s="1127" customFormat="1" ht="9.9499999999999993" customHeight="1"/>
    <row r="837" s="1127" customFormat="1" ht="9.9499999999999993" customHeight="1"/>
    <row r="838" s="1127" customFormat="1" ht="9.9499999999999993" customHeight="1"/>
    <row r="839" s="1127" customFormat="1" ht="9.9499999999999993" customHeight="1"/>
    <row r="840" s="1127" customFormat="1" ht="9.9499999999999993" customHeight="1"/>
    <row r="841" s="1127" customFormat="1" ht="9.9499999999999993" customHeight="1"/>
    <row r="842" s="1127" customFormat="1" ht="9.9499999999999993" customHeight="1"/>
    <row r="843" s="1127" customFormat="1" ht="9.9499999999999993" customHeight="1"/>
    <row r="844" s="1127" customFormat="1" ht="9.9499999999999993" customHeight="1"/>
    <row r="845" s="1127" customFormat="1" ht="9.9499999999999993" customHeight="1"/>
    <row r="846" s="1127" customFormat="1" ht="9.9499999999999993" customHeight="1"/>
    <row r="847" s="1127" customFormat="1" ht="9.9499999999999993" customHeight="1"/>
    <row r="848" s="1127" customFormat="1" ht="9.9499999999999993" customHeight="1"/>
    <row r="849" s="1127" customFormat="1" ht="9.9499999999999993" customHeight="1"/>
    <row r="850" s="1127" customFormat="1" ht="9.9499999999999993" customHeight="1"/>
    <row r="851" s="1127" customFormat="1" ht="9.9499999999999993" customHeight="1"/>
    <row r="852" s="1127" customFormat="1" ht="9.9499999999999993" customHeight="1"/>
    <row r="853" s="1127" customFormat="1" ht="9.9499999999999993" customHeight="1"/>
    <row r="854" s="1127" customFormat="1" ht="9.9499999999999993" customHeight="1"/>
    <row r="855" s="1127" customFormat="1" ht="9.9499999999999993" customHeight="1"/>
    <row r="856" s="1127" customFormat="1" ht="9.9499999999999993" customHeight="1"/>
    <row r="857" s="1127" customFormat="1" ht="9.9499999999999993" customHeight="1"/>
    <row r="858" s="1127" customFormat="1" ht="9.9499999999999993" customHeight="1"/>
    <row r="859" s="1127" customFormat="1" ht="9.9499999999999993" customHeight="1"/>
    <row r="860" s="1127" customFormat="1" ht="9.9499999999999993" customHeight="1"/>
    <row r="861" s="1127" customFormat="1" ht="9.9499999999999993" customHeight="1"/>
    <row r="862" s="1127" customFormat="1" ht="9.9499999999999993" customHeight="1"/>
    <row r="863" s="1127" customFormat="1" ht="9.9499999999999993" customHeight="1"/>
    <row r="864" s="1127" customFormat="1" ht="9.9499999999999993" customHeight="1"/>
    <row r="865" s="1127" customFormat="1" ht="9.9499999999999993" customHeight="1"/>
    <row r="866" s="1127" customFormat="1" ht="9.9499999999999993" customHeight="1"/>
    <row r="867" s="1127" customFormat="1" ht="9.9499999999999993" customHeight="1"/>
    <row r="868" s="1127" customFormat="1" ht="9.9499999999999993" customHeight="1"/>
    <row r="869" s="1127" customFormat="1" ht="9.9499999999999993" customHeight="1"/>
    <row r="870" s="1127" customFormat="1" ht="9.9499999999999993" customHeight="1"/>
    <row r="871" s="1127" customFormat="1" ht="9.9499999999999993" customHeight="1"/>
    <row r="872" s="1127" customFormat="1" ht="9.9499999999999993" customHeight="1"/>
    <row r="873" s="1127" customFormat="1" ht="9.9499999999999993" customHeight="1"/>
    <row r="874" s="1127" customFormat="1" ht="9.9499999999999993" customHeight="1"/>
    <row r="875" s="1127" customFormat="1" ht="9.9499999999999993" customHeight="1"/>
    <row r="876" s="1127" customFormat="1" ht="9.9499999999999993" customHeight="1"/>
    <row r="877" s="1127" customFormat="1" ht="9.9499999999999993" customHeight="1"/>
    <row r="878" s="1127" customFormat="1" ht="9.9499999999999993" customHeight="1"/>
    <row r="879" s="1127" customFormat="1" ht="9.9499999999999993" customHeight="1"/>
    <row r="880" s="1127" customFormat="1" ht="9.9499999999999993" customHeight="1"/>
    <row r="881" s="1127" customFormat="1" ht="9.9499999999999993" customHeight="1"/>
    <row r="882" s="1127" customFormat="1" ht="9.9499999999999993" customHeight="1"/>
    <row r="883" s="1127" customFormat="1" ht="9.9499999999999993" customHeight="1"/>
    <row r="884" s="1127" customFormat="1" ht="9.9499999999999993" customHeight="1"/>
    <row r="885" s="1127" customFormat="1" ht="9.9499999999999993" customHeight="1"/>
    <row r="886" s="1127" customFormat="1" ht="9.9499999999999993" customHeight="1"/>
    <row r="887" s="1127" customFormat="1" ht="9.9499999999999993" customHeight="1"/>
    <row r="888" s="1127" customFormat="1" ht="9.9499999999999993" customHeight="1"/>
    <row r="889" s="1127" customFormat="1" ht="9.9499999999999993" customHeight="1"/>
    <row r="890" s="1127" customFormat="1" ht="9.9499999999999993" customHeight="1"/>
    <row r="891" s="1127" customFormat="1" ht="9.9499999999999993" customHeight="1"/>
    <row r="892" s="1127" customFormat="1" ht="9.9499999999999993" customHeight="1"/>
    <row r="893" s="1127" customFormat="1" ht="9.9499999999999993" customHeight="1"/>
    <row r="894" s="1127" customFormat="1" ht="9.9499999999999993" customHeight="1"/>
    <row r="895" s="1127" customFormat="1" ht="9.9499999999999993" customHeight="1"/>
    <row r="896" s="1127" customFormat="1" ht="9.9499999999999993" customHeight="1"/>
    <row r="897" s="1127" customFormat="1" ht="9.9499999999999993" customHeight="1"/>
    <row r="898" s="1127" customFormat="1" ht="9.9499999999999993" customHeight="1"/>
    <row r="899" s="1127" customFormat="1" ht="9.9499999999999993" customHeight="1"/>
    <row r="900" s="1127" customFormat="1" ht="9.9499999999999993" customHeight="1"/>
    <row r="901" s="1127" customFormat="1" ht="9.9499999999999993" customHeight="1"/>
    <row r="902" s="1127" customFormat="1" ht="9.9499999999999993" customHeight="1"/>
    <row r="903" s="1127" customFormat="1" ht="9.9499999999999993" customHeight="1"/>
    <row r="904" s="1127" customFormat="1" ht="9.9499999999999993" customHeight="1"/>
    <row r="905" s="1127" customFormat="1" ht="9.9499999999999993" customHeight="1"/>
    <row r="906" s="1127" customFormat="1" ht="9.9499999999999993" customHeight="1"/>
    <row r="907" s="1127" customFormat="1" ht="9.9499999999999993" customHeight="1"/>
    <row r="908" s="1127" customFormat="1" ht="9.9499999999999993" customHeight="1"/>
    <row r="909" s="1127" customFormat="1" ht="9.9499999999999993" customHeight="1"/>
    <row r="910" s="1127" customFormat="1" ht="9.9499999999999993" customHeight="1"/>
    <row r="911" s="1127" customFormat="1" ht="9.9499999999999993" customHeight="1"/>
    <row r="912" s="1127" customFormat="1" ht="9.9499999999999993" customHeight="1"/>
    <row r="913" s="1127" customFormat="1" ht="9.9499999999999993" customHeight="1"/>
    <row r="914" s="1127" customFormat="1" ht="9.9499999999999993" customHeight="1"/>
    <row r="915" s="1127" customFormat="1" ht="9.9499999999999993" customHeight="1"/>
    <row r="916" s="1127" customFormat="1" ht="9.9499999999999993" customHeight="1"/>
    <row r="917" s="1127" customFormat="1" ht="9.9499999999999993" customHeight="1"/>
    <row r="918" s="1127" customFormat="1" ht="9.9499999999999993" customHeight="1"/>
    <row r="919" s="1127" customFormat="1" ht="9.9499999999999993" customHeight="1"/>
    <row r="920" s="1127" customFormat="1" ht="9.9499999999999993" customHeight="1"/>
    <row r="921" s="1127" customFormat="1" ht="9.9499999999999993" customHeight="1"/>
    <row r="922" s="1127" customFormat="1" ht="9.9499999999999993" customHeight="1"/>
    <row r="923" s="1127" customFormat="1" ht="9.9499999999999993" customHeight="1"/>
    <row r="924" s="1127" customFormat="1" ht="9.9499999999999993" customHeight="1"/>
    <row r="925" s="1127" customFormat="1" ht="9.9499999999999993" customHeight="1"/>
    <row r="926" s="1127" customFormat="1" ht="9.9499999999999993" customHeight="1"/>
    <row r="927" s="1127" customFormat="1" ht="9.9499999999999993" customHeight="1"/>
    <row r="928" s="1127" customFormat="1" ht="9.9499999999999993" customHeight="1"/>
    <row r="929" s="1127" customFormat="1" ht="9.9499999999999993" customHeight="1"/>
    <row r="930" s="1127" customFormat="1" ht="9.9499999999999993" customHeight="1"/>
    <row r="931" s="1127" customFormat="1" ht="9.9499999999999993" customHeight="1"/>
    <row r="932" s="1127" customFormat="1" ht="9.9499999999999993" customHeight="1"/>
    <row r="933" s="1127" customFormat="1" ht="9.9499999999999993" customHeight="1"/>
    <row r="934" s="1127" customFormat="1" ht="9.9499999999999993" customHeight="1"/>
    <row r="935" s="1127" customFormat="1" ht="9.9499999999999993" customHeight="1"/>
    <row r="936" s="1127" customFormat="1" ht="9.9499999999999993" customHeight="1"/>
    <row r="937" s="1127" customFormat="1" ht="9.9499999999999993" customHeight="1"/>
    <row r="938" s="1127" customFormat="1" ht="9.9499999999999993" customHeight="1"/>
    <row r="939" s="1127" customFormat="1" ht="9.9499999999999993" customHeight="1"/>
    <row r="940" s="1127" customFormat="1" ht="9.9499999999999993" customHeight="1"/>
    <row r="941" s="1127" customFormat="1" ht="9.9499999999999993" customHeight="1"/>
    <row r="942" s="1127" customFormat="1" ht="9.9499999999999993" customHeight="1"/>
    <row r="943" s="1127" customFormat="1" ht="9.9499999999999993" customHeight="1"/>
    <row r="944" s="1127" customFormat="1" ht="9.9499999999999993" customHeight="1"/>
    <row r="945" s="1127" customFormat="1" ht="9.9499999999999993" customHeight="1"/>
    <row r="946" s="1127" customFormat="1" ht="9.9499999999999993" customHeight="1"/>
    <row r="947" s="1127" customFormat="1" ht="9.9499999999999993" customHeight="1"/>
    <row r="948" s="1127" customFormat="1" ht="9.9499999999999993" customHeight="1"/>
    <row r="949" s="1127" customFormat="1" ht="9.9499999999999993" customHeight="1"/>
    <row r="950" s="1127" customFormat="1" ht="9.9499999999999993" customHeight="1"/>
    <row r="951" s="1127" customFormat="1" ht="9.9499999999999993" customHeight="1"/>
    <row r="952" s="1127" customFormat="1" ht="9.9499999999999993" customHeight="1"/>
    <row r="953" s="1127" customFormat="1" ht="9.9499999999999993" customHeight="1"/>
    <row r="954" s="1127" customFormat="1" ht="9.9499999999999993" customHeight="1"/>
    <row r="955" s="1127" customFormat="1" ht="9.9499999999999993" customHeight="1"/>
    <row r="956" s="1127" customFormat="1" ht="9.9499999999999993" customHeight="1"/>
    <row r="957" s="1127" customFormat="1" ht="9.9499999999999993" customHeight="1"/>
    <row r="958" s="1127" customFormat="1" ht="9.9499999999999993" customHeight="1"/>
    <row r="959" s="1127" customFormat="1" ht="9.9499999999999993" customHeight="1"/>
    <row r="960" s="1127" customFormat="1" ht="9.9499999999999993" customHeight="1"/>
    <row r="961" s="1127" customFormat="1" ht="9.9499999999999993" customHeight="1"/>
    <row r="962" s="1127" customFormat="1" ht="9.9499999999999993" customHeight="1"/>
    <row r="963" s="1127" customFormat="1" ht="9.9499999999999993" customHeight="1"/>
    <row r="964" s="1127" customFormat="1" ht="9.9499999999999993" customHeight="1"/>
    <row r="965" s="1127" customFormat="1" ht="9.9499999999999993" customHeight="1"/>
    <row r="966" s="1127" customFormat="1" ht="9.9499999999999993" customHeight="1"/>
    <row r="967" s="1127" customFormat="1" ht="9.9499999999999993" customHeight="1"/>
    <row r="968" s="1127" customFormat="1" ht="9.9499999999999993" customHeight="1"/>
    <row r="969" s="1127" customFormat="1" ht="9.9499999999999993" customHeight="1"/>
    <row r="970" s="1127" customFormat="1" ht="9.9499999999999993" customHeight="1"/>
    <row r="971" s="1127" customFormat="1" ht="9.9499999999999993" customHeight="1"/>
    <row r="972" s="1127" customFormat="1" ht="9.9499999999999993" customHeight="1"/>
    <row r="973" s="1127" customFormat="1" ht="9.9499999999999993" customHeight="1"/>
    <row r="974" s="1127" customFormat="1" ht="9.9499999999999993" customHeight="1"/>
    <row r="975" s="1127" customFormat="1" ht="9.9499999999999993" customHeight="1"/>
    <row r="976" s="1127" customFormat="1" ht="9.9499999999999993" customHeight="1"/>
    <row r="977" s="1127" customFormat="1" ht="9.9499999999999993" customHeight="1"/>
    <row r="978" s="1127" customFormat="1" ht="9.9499999999999993" customHeight="1"/>
    <row r="979" s="1127" customFormat="1" ht="9.9499999999999993" customHeight="1"/>
    <row r="980" s="1127" customFormat="1" ht="9.9499999999999993" customHeight="1"/>
    <row r="981" s="1127" customFormat="1" ht="9.9499999999999993" customHeight="1"/>
    <row r="982" s="1127" customFormat="1" ht="9.9499999999999993" customHeight="1"/>
    <row r="983" s="1127" customFormat="1" ht="9.9499999999999993" customHeight="1"/>
    <row r="984" s="1127" customFormat="1" ht="9.9499999999999993" customHeight="1"/>
    <row r="985" s="1127" customFormat="1" ht="9.9499999999999993" customHeight="1"/>
    <row r="986" s="1127" customFormat="1" ht="9.9499999999999993" customHeight="1"/>
    <row r="987" s="1127" customFormat="1" ht="9.9499999999999993" customHeight="1"/>
    <row r="988" s="1127" customFormat="1" ht="9.9499999999999993" customHeight="1"/>
    <row r="989" s="1127" customFormat="1" ht="9.9499999999999993" customHeight="1"/>
    <row r="990" s="1127" customFormat="1" ht="9.9499999999999993" customHeight="1"/>
    <row r="991" s="1127" customFormat="1" ht="9.9499999999999993" customHeight="1"/>
    <row r="992" s="1127" customFormat="1" ht="9.9499999999999993" customHeight="1"/>
    <row r="993" s="1127" customFormat="1" ht="9.9499999999999993" customHeight="1"/>
    <row r="994" s="1127" customFormat="1" ht="9.9499999999999993" customHeight="1"/>
    <row r="995" s="1127" customFormat="1" ht="9.9499999999999993" customHeight="1"/>
    <row r="996" s="1127" customFormat="1" ht="9.9499999999999993" customHeight="1"/>
    <row r="997" s="1127" customFormat="1" ht="9.9499999999999993" customHeight="1"/>
    <row r="998" s="1127" customFormat="1" ht="9.9499999999999993" customHeight="1"/>
    <row r="999" s="1127" customFormat="1" ht="9.9499999999999993" customHeight="1"/>
    <row r="1000" s="1127" customFormat="1" ht="9.9499999999999993" customHeight="1"/>
    <row r="1001" s="1127" customFormat="1" ht="9.9499999999999993" customHeight="1"/>
    <row r="1002" s="1127" customFormat="1" ht="9.9499999999999993" customHeight="1"/>
    <row r="1003" s="1127" customFormat="1" ht="9.9499999999999993" customHeight="1"/>
    <row r="1004" s="1127" customFormat="1" ht="9.9499999999999993" customHeight="1"/>
    <row r="1005" s="1127" customFormat="1" ht="9.9499999999999993" customHeight="1"/>
    <row r="1006" s="1127" customFormat="1" ht="9.9499999999999993" customHeight="1"/>
    <row r="1007" s="1127" customFormat="1" ht="9.9499999999999993" customHeight="1"/>
    <row r="1008" s="1127" customFormat="1" ht="9.9499999999999993" customHeight="1"/>
    <row r="1009" s="1127" customFormat="1" ht="9.9499999999999993" customHeight="1"/>
    <row r="1010" s="1127" customFormat="1" ht="9.9499999999999993" customHeight="1"/>
    <row r="1011" s="1127" customFormat="1" ht="9.9499999999999993" customHeight="1"/>
    <row r="1012" s="1127" customFormat="1" ht="9.9499999999999993" customHeight="1"/>
    <row r="1013" s="1127" customFormat="1" ht="9.9499999999999993" customHeight="1"/>
    <row r="1014" s="1127" customFormat="1" ht="9.9499999999999993" customHeight="1"/>
    <row r="1015" s="1127" customFormat="1" ht="9.9499999999999993" customHeight="1"/>
    <row r="1016" s="1127" customFormat="1" ht="9.9499999999999993" customHeight="1"/>
    <row r="1017" s="1127" customFormat="1" ht="9.9499999999999993" customHeight="1"/>
    <row r="1018" s="1127" customFormat="1" ht="9.9499999999999993" customHeight="1"/>
    <row r="1019" s="1127" customFormat="1" ht="9.9499999999999993" customHeight="1"/>
    <row r="1020" s="1127" customFormat="1" ht="9.9499999999999993" customHeight="1"/>
    <row r="1021" s="1127" customFormat="1" ht="9.9499999999999993" customHeight="1"/>
    <row r="1022" s="1127" customFormat="1" ht="9.9499999999999993" customHeight="1"/>
    <row r="1023" s="1127" customFormat="1" ht="9.9499999999999993" customHeight="1"/>
    <row r="1024" s="1127" customFormat="1" ht="9.9499999999999993" customHeight="1"/>
    <row r="1025" s="1127" customFormat="1" ht="9.9499999999999993" customHeight="1"/>
    <row r="1026" s="1127" customFormat="1" ht="9.9499999999999993" customHeight="1"/>
    <row r="1027" s="1127" customFormat="1" ht="9.9499999999999993" customHeight="1"/>
    <row r="1028" s="1127" customFormat="1" ht="9.9499999999999993" customHeight="1"/>
    <row r="1029" s="1127" customFormat="1" ht="9.9499999999999993" customHeight="1"/>
    <row r="1030" s="1127" customFormat="1" ht="9.9499999999999993" customHeight="1"/>
    <row r="1031" s="1127" customFormat="1" ht="9.9499999999999993" customHeight="1"/>
    <row r="1032" s="1127" customFormat="1" ht="9.9499999999999993" customHeight="1"/>
    <row r="1033" s="1127" customFormat="1" ht="9.9499999999999993" customHeight="1"/>
    <row r="1034" s="1127" customFormat="1" ht="9.9499999999999993" customHeight="1"/>
    <row r="1035" s="1127" customFormat="1" ht="9.9499999999999993" customHeight="1"/>
    <row r="1036" s="1127" customFormat="1" ht="9.9499999999999993" customHeight="1"/>
    <row r="1037" s="1127" customFormat="1" ht="9.9499999999999993" customHeight="1"/>
    <row r="1038" s="1127" customFormat="1" ht="9.9499999999999993" customHeight="1"/>
    <row r="1039" s="1127" customFormat="1" ht="9.9499999999999993" customHeight="1"/>
    <row r="1040" s="1127" customFormat="1" ht="9.9499999999999993" customHeight="1"/>
    <row r="1041" s="1127" customFormat="1" ht="9.9499999999999993" customHeight="1"/>
    <row r="1042" s="1127" customFormat="1" ht="9.9499999999999993" customHeight="1"/>
    <row r="1043" s="1127" customFormat="1" ht="9.9499999999999993" customHeight="1"/>
    <row r="1044" s="1127" customFormat="1" ht="9.9499999999999993" customHeight="1"/>
    <row r="1045" s="1127" customFormat="1" ht="9.9499999999999993" customHeight="1"/>
    <row r="1046" s="1127" customFormat="1" ht="9.9499999999999993" customHeight="1"/>
    <row r="1047" s="1127" customFormat="1" ht="9.9499999999999993" customHeight="1"/>
    <row r="1048" s="1127" customFormat="1" ht="9.9499999999999993" customHeight="1"/>
    <row r="1049" s="1127" customFormat="1" ht="9.9499999999999993" customHeight="1"/>
    <row r="1050" s="1127" customFormat="1" ht="9.9499999999999993" customHeight="1"/>
    <row r="1051" s="1127" customFormat="1" ht="9.9499999999999993" customHeight="1"/>
    <row r="1052" s="1127" customFormat="1" ht="9.9499999999999993" customHeight="1"/>
    <row r="1053" s="1127" customFormat="1" ht="9.9499999999999993" customHeight="1"/>
    <row r="1054" s="1127" customFormat="1" ht="9.9499999999999993" customHeight="1"/>
    <row r="1055" s="1127" customFormat="1" ht="9.9499999999999993" customHeight="1"/>
    <row r="1056" s="1127" customFormat="1" ht="9.9499999999999993" customHeight="1"/>
    <row r="1057" s="1127" customFormat="1" ht="9.9499999999999993" customHeight="1"/>
    <row r="1058" s="1127" customFormat="1" ht="9.9499999999999993" customHeight="1"/>
    <row r="1059" s="1127" customFormat="1" ht="9.9499999999999993" customHeight="1"/>
    <row r="1060" s="1127" customFormat="1" ht="9.9499999999999993" customHeight="1"/>
    <row r="1061" s="1127" customFormat="1" ht="9.9499999999999993" customHeight="1"/>
    <row r="1062" s="1127" customFormat="1" ht="9.9499999999999993" customHeight="1"/>
    <row r="1063" s="1127" customFormat="1" ht="9.9499999999999993" customHeight="1"/>
    <row r="1064" s="1127" customFormat="1" ht="9.9499999999999993" customHeight="1"/>
    <row r="1065" s="1127" customFormat="1" ht="9.9499999999999993" customHeight="1"/>
    <row r="1066" s="1127" customFormat="1" ht="9.9499999999999993" customHeight="1"/>
    <row r="1067" s="1127" customFormat="1" ht="9.9499999999999993" customHeight="1"/>
    <row r="1068" s="1127" customFormat="1" ht="9.9499999999999993" customHeight="1"/>
    <row r="1069" s="1127" customFormat="1" ht="9.9499999999999993" customHeight="1"/>
    <row r="1070" s="1127" customFormat="1" ht="9.9499999999999993" customHeight="1"/>
    <row r="1071" s="1127" customFormat="1" ht="9.9499999999999993" customHeight="1"/>
    <row r="1072" s="1127" customFormat="1" ht="9.9499999999999993" customHeight="1"/>
    <row r="1073" s="1127" customFormat="1" ht="9.9499999999999993" customHeight="1"/>
    <row r="1074" s="1127" customFormat="1" ht="9.9499999999999993" customHeight="1"/>
    <row r="1075" s="1127" customFormat="1" ht="9.9499999999999993" customHeight="1"/>
    <row r="1076" s="1127" customFormat="1" ht="9.9499999999999993" customHeight="1"/>
    <row r="1077" s="1127" customFormat="1" ht="9.9499999999999993" customHeight="1"/>
    <row r="1078" s="1127" customFormat="1" ht="9.9499999999999993" customHeight="1"/>
    <row r="1079" s="1127" customFormat="1" ht="9.9499999999999993" customHeight="1"/>
    <row r="1080" s="1127" customFormat="1" ht="9.9499999999999993" customHeight="1"/>
    <row r="1081" s="1127" customFormat="1" ht="9.9499999999999993" customHeight="1"/>
    <row r="1082" s="1127" customFormat="1" ht="9.9499999999999993" customHeight="1"/>
    <row r="1083" s="1127" customFormat="1" ht="9.9499999999999993" customHeight="1"/>
    <row r="1084" s="1127" customFormat="1" ht="9.9499999999999993" customHeight="1"/>
    <row r="1085" s="1127" customFormat="1" ht="9.9499999999999993" customHeight="1"/>
    <row r="1086" s="1127" customFormat="1" ht="9.9499999999999993" customHeight="1"/>
    <row r="1087" s="1127" customFormat="1" ht="9.9499999999999993" customHeight="1"/>
    <row r="1088" s="1127" customFormat="1" ht="9.9499999999999993" customHeight="1"/>
    <row r="1089" s="1127" customFormat="1" ht="9.9499999999999993" customHeight="1"/>
    <row r="1090" s="1127" customFormat="1" ht="9.9499999999999993" customHeight="1"/>
    <row r="1091" s="1127" customFormat="1" ht="9.9499999999999993" customHeight="1"/>
    <row r="1092" s="1127" customFormat="1" ht="9.9499999999999993" customHeight="1"/>
    <row r="1093" s="1127" customFormat="1" ht="9.9499999999999993" customHeight="1"/>
    <row r="1094" s="1127" customFormat="1" ht="9.9499999999999993" customHeight="1"/>
    <row r="1095" s="1127" customFormat="1" ht="9.9499999999999993" customHeight="1"/>
    <row r="1096" s="1127" customFormat="1" ht="9.9499999999999993" customHeight="1"/>
    <row r="1097" s="1127" customFormat="1" ht="9.9499999999999993" customHeight="1"/>
    <row r="1098" s="1127" customFormat="1" ht="9.9499999999999993" customHeight="1"/>
    <row r="1099" s="1127" customFormat="1" ht="9.9499999999999993" customHeight="1"/>
    <row r="1100" s="1127" customFormat="1" ht="9.9499999999999993" customHeight="1"/>
    <row r="1101" s="1127" customFormat="1" ht="9.9499999999999993" customHeight="1"/>
    <row r="1102" s="1127" customFormat="1" ht="9.9499999999999993" customHeight="1"/>
    <row r="1103" s="1127" customFormat="1" ht="9.9499999999999993" customHeight="1"/>
    <row r="1104" s="1127" customFormat="1" ht="9.9499999999999993" customHeight="1"/>
    <row r="1105" s="1127" customFormat="1" ht="9.9499999999999993" customHeight="1"/>
    <row r="1106" s="1127" customFormat="1" ht="9.9499999999999993" customHeight="1"/>
    <row r="1107" s="1127" customFormat="1" ht="9.9499999999999993" customHeight="1"/>
    <row r="1108" s="1127" customFormat="1" ht="9.9499999999999993" customHeight="1"/>
    <row r="1109" s="1127" customFormat="1" ht="9.9499999999999993" customHeight="1"/>
    <row r="1110" s="1127" customFormat="1" ht="9.9499999999999993" customHeight="1"/>
    <row r="1111" s="1127" customFormat="1" ht="9.9499999999999993" customHeight="1"/>
    <row r="1112" s="1127" customFormat="1" ht="9.9499999999999993" customHeight="1"/>
    <row r="1113" s="1127" customFormat="1" ht="9.9499999999999993" customHeight="1"/>
    <row r="1114" s="1127" customFormat="1" ht="9.9499999999999993" customHeight="1"/>
    <row r="1115" s="1127" customFormat="1" ht="9.9499999999999993" customHeight="1"/>
    <row r="1116" s="1127" customFormat="1" ht="9.9499999999999993" customHeight="1"/>
    <row r="1117" s="1127" customFormat="1" ht="9.9499999999999993" customHeight="1"/>
    <row r="1118" s="1127" customFormat="1" ht="9.9499999999999993" customHeight="1"/>
    <row r="1119" s="1127" customFormat="1" ht="9.9499999999999993" customHeight="1"/>
    <row r="1120" s="1127" customFormat="1" ht="9.9499999999999993" customHeight="1"/>
    <row r="1121" s="1127" customFormat="1" ht="9.9499999999999993" customHeight="1"/>
    <row r="1122" s="1127" customFormat="1" ht="9.9499999999999993" customHeight="1"/>
    <row r="1123" s="1127" customFormat="1" ht="9.9499999999999993" customHeight="1"/>
    <row r="1124" s="1127" customFormat="1" ht="9.9499999999999993" customHeight="1"/>
    <row r="1125" s="1127" customFormat="1" ht="9.9499999999999993" customHeight="1"/>
    <row r="1126" s="1127" customFormat="1" ht="9.9499999999999993" customHeight="1"/>
    <row r="1127" s="1127" customFormat="1" ht="9.9499999999999993" customHeight="1"/>
    <row r="1128" s="1127" customFormat="1" ht="9.9499999999999993" customHeight="1"/>
    <row r="1129" s="1127" customFormat="1" ht="9.9499999999999993" customHeight="1"/>
    <row r="1130" s="1127" customFormat="1" ht="9.9499999999999993" customHeight="1"/>
    <row r="1131" s="1127" customFormat="1" ht="9.9499999999999993" customHeight="1"/>
    <row r="1132" s="1127" customFormat="1" ht="9.9499999999999993" customHeight="1"/>
    <row r="1133" s="1127" customFormat="1" ht="9.9499999999999993" customHeight="1"/>
    <row r="1134" s="1127" customFormat="1" ht="9.9499999999999993" customHeight="1"/>
    <row r="1135" s="1127" customFormat="1" ht="9.9499999999999993" customHeight="1"/>
    <row r="1136" s="1127" customFormat="1" ht="9.9499999999999993" customHeight="1"/>
    <row r="1137" s="1127" customFormat="1" ht="9.9499999999999993" customHeight="1"/>
    <row r="1138" s="1127" customFormat="1" ht="9.9499999999999993" customHeight="1"/>
    <row r="1139" s="1127" customFormat="1" ht="9.9499999999999993" customHeight="1"/>
    <row r="1140" s="1127" customFormat="1" ht="9.9499999999999993" customHeight="1"/>
    <row r="1141" s="1127" customFormat="1" ht="9.9499999999999993" customHeight="1"/>
    <row r="1142" s="1127" customFormat="1" ht="9.9499999999999993" customHeight="1"/>
    <row r="1143" s="1127" customFormat="1" ht="9.9499999999999993" customHeight="1"/>
    <row r="1144" s="1127" customFormat="1" ht="9.9499999999999993" customHeight="1"/>
    <row r="1145" s="1127" customFormat="1" ht="9.9499999999999993" customHeight="1"/>
    <row r="1146" s="1127" customFormat="1" ht="9.9499999999999993" customHeight="1"/>
    <row r="1147" s="1127" customFormat="1" ht="9.9499999999999993" customHeight="1"/>
    <row r="1148" s="1127" customFormat="1" ht="9.9499999999999993" customHeight="1"/>
    <row r="1149" s="1127" customFormat="1" ht="9.9499999999999993" customHeight="1"/>
    <row r="1150" s="1127" customFormat="1" ht="9.9499999999999993" customHeight="1"/>
    <row r="1151" s="1127" customFormat="1" ht="9.9499999999999993" customHeight="1"/>
    <row r="1152" s="1127" customFormat="1" ht="9.9499999999999993" customHeight="1"/>
    <row r="1153" s="1127" customFormat="1" ht="9.9499999999999993" customHeight="1"/>
    <row r="1154" s="1127" customFormat="1" ht="9.9499999999999993" customHeight="1"/>
    <row r="1155" s="1127" customFormat="1" ht="9.9499999999999993" customHeight="1"/>
    <row r="1156" s="1127" customFormat="1" ht="9.9499999999999993" customHeight="1"/>
    <row r="1157" s="1127" customFormat="1" ht="9.9499999999999993" customHeight="1"/>
    <row r="1158" s="1127" customFormat="1" ht="9.9499999999999993" customHeight="1"/>
    <row r="1159" s="1127" customFormat="1" ht="9.9499999999999993" customHeight="1"/>
    <row r="1160" s="1127" customFormat="1" ht="9.9499999999999993" customHeight="1"/>
    <row r="1161" s="1127" customFormat="1" ht="9.9499999999999993" customHeight="1"/>
    <row r="1162" s="1127" customFormat="1" ht="9.9499999999999993" customHeight="1"/>
    <row r="1163" s="1127" customFormat="1" ht="9.9499999999999993" customHeight="1"/>
    <row r="1164" s="1127" customFormat="1" ht="9.9499999999999993" customHeight="1"/>
    <row r="1165" s="1127" customFormat="1" ht="9.9499999999999993" customHeight="1"/>
    <row r="1166" s="1127" customFormat="1" ht="9.9499999999999993" customHeight="1"/>
    <row r="1167" s="1127" customFormat="1" ht="9.9499999999999993" customHeight="1"/>
    <row r="1168" s="1127" customFormat="1" ht="9.9499999999999993" customHeight="1"/>
    <row r="1169" s="1127" customFormat="1" ht="9.9499999999999993" customHeight="1"/>
    <row r="1170" s="1127" customFormat="1" ht="9.9499999999999993" customHeight="1"/>
    <row r="1171" s="1127" customFormat="1" ht="9.9499999999999993" customHeight="1"/>
    <row r="1172" s="1127" customFormat="1" ht="9.9499999999999993" customHeight="1"/>
    <row r="1173" s="1127" customFormat="1" ht="9.9499999999999993" customHeight="1"/>
    <row r="1174" s="1127" customFormat="1" ht="9.9499999999999993" customHeight="1"/>
    <row r="1175" s="1127" customFormat="1" ht="9.9499999999999993" customHeight="1"/>
    <row r="1176" s="1127" customFormat="1" ht="9.9499999999999993" customHeight="1"/>
    <row r="1177" s="1127" customFormat="1" ht="9.9499999999999993" customHeight="1"/>
    <row r="1178" s="1127" customFormat="1" ht="9.9499999999999993" customHeight="1"/>
    <row r="1179" s="1127" customFormat="1" ht="9.9499999999999993" customHeight="1"/>
    <row r="1180" s="1127" customFormat="1" ht="9.9499999999999993" customHeight="1"/>
    <row r="1181" s="1127" customFormat="1" ht="9.9499999999999993" customHeight="1"/>
    <row r="1182" s="1127" customFormat="1" ht="9.9499999999999993" customHeight="1"/>
    <row r="1183" s="1127" customFormat="1" ht="9.9499999999999993" customHeight="1"/>
    <row r="1184" s="1127" customFormat="1" ht="9.9499999999999993" customHeight="1"/>
    <row r="1185" s="1127" customFormat="1" ht="9.9499999999999993" customHeight="1"/>
    <row r="1186" s="1127" customFormat="1" ht="9.9499999999999993" customHeight="1"/>
    <row r="1187" s="1127" customFormat="1" ht="9.9499999999999993" customHeight="1"/>
    <row r="1188" s="1127" customFormat="1" ht="9.9499999999999993" customHeight="1"/>
    <row r="1189" s="1127" customFormat="1" ht="9.9499999999999993" customHeight="1"/>
    <row r="1190" s="1127" customFormat="1" ht="9.9499999999999993" customHeight="1"/>
    <row r="1191" s="1127" customFormat="1" ht="9.9499999999999993" customHeight="1"/>
    <row r="1192" s="1127" customFormat="1" ht="9.9499999999999993" customHeight="1"/>
    <row r="1193" s="1127" customFormat="1" ht="9.9499999999999993" customHeight="1"/>
    <row r="1194" s="1127" customFormat="1" ht="9.9499999999999993" customHeight="1"/>
    <row r="1195" s="1127" customFormat="1" ht="9.9499999999999993" customHeight="1"/>
    <row r="1196" s="1127" customFormat="1" ht="9.9499999999999993" customHeight="1"/>
    <row r="1197" s="1127" customFormat="1" ht="9.9499999999999993" customHeight="1"/>
    <row r="1198" s="1127" customFormat="1" ht="9.9499999999999993" customHeight="1"/>
    <row r="1199" s="1127" customFormat="1" ht="9.9499999999999993" customHeight="1"/>
    <row r="1200" s="1127" customFormat="1" ht="9.9499999999999993" customHeight="1"/>
    <row r="1201" s="1127" customFormat="1" ht="9.9499999999999993" customHeight="1"/>
    <row r="1202" s="1127" customFormat="1" ht="9.9499999999999993" customHeight="1"/>
    <row r="1203" s="1127" customFormat="1" ht="9.9499999999999993" customHeight="1"/>
    <row r="1204" s="1127" customFormat="1" ht="9.9499999999999993" customHeight="1"/>
    <row r="1205" s="1127" customFormat="1" ht="9.9499999999999993" customHeight="1"/>
    <row r="1206" s="1127" customFormat="1" ht="9.9499999999999993" customHeight="1"/>
    <row r="1207" s="1127" customFormat="1" ht="9.9499999999999993" customHeight="1"/>
    <row r="1208" s="1127" customFormat="1" ht="9.9499999999999993" customHeight="1"/>
    <row r="1209" s="1127" customFormat="1" ht="9.9499999999999993" customHeight="1"/>
    <row r="1210" s="1127" customFormat="1" ht="9.9499999999999993" customHeight="1"/>
    <row r="1211" s="1127" customFormat="1" ht="9.9499999999999993" customHeight="1"/>
    <row r="1212" s="1127" customFormat="1" ht="9.9499999999999993" customHeight="1"/>
    <row r="1213" s="1127" customFormat="1" ht="9.9499999999999993" customHeight="1"/>
    <row r="1214" s="1127" customFormat="1" ht="9.9499999999999993" customHeight="1"/>
    <row r="1215" s="1127" customFormat="1" ht="9.9499999999999993" customHeight="1"/>
    <row r="1216" s="1127" customFormat="1" ht="9.9499999999999993" customHeight="1"/>
    <row r="1217" s="1127" customFormat="1" ht="9.9499999999999993" customHeight="1"/>
    <row r="1218" s="1127" customFormat="1" ht="9.9499999999999993" customHeight="1"/>
    <row r="1219" s="1127" customFormat="1" ht="9.9499999999999993" customHeight="1"/>
    <row r="1220" s="1127" customFormat="1" ht="9.9499999999999993" customHeight="1"/>
    <row r="1221" s="1127" customFormat="1" ht="9.9499999999999993" customHeight="1"/>
    <row r="1222" s="1127" customFormat="1" ht="9.9499999999999993" customHeight="1"/>
    <row r="1223" s="1127" customFormat="1" ht="9.9499999999999993" customHeight="1"/>
    <row r="1224" s="1127" customFormat="1" ht="9.9499999999999993" customHeight="1"/>
    <row r="1225" s="1127" customFormat="1" ht="9.9499999999999993" customHeight="1"/>
    <row r="1226" s="1127" customFormat="1" ht="9.9499999999999993" customHeight="1"/>
    <row r="1227" s="1127" customFormat="1" ht="9.9499999999999993" customHeight="1"/>
    <row r="1228" s="1127" customFormat="1" ht="9.9499999999999993" customHeight="1"/>
    <row r="1229" s="1127" customFormat="1" ht="9.9499999999999993" customHeight="1"/>
    <row r="1230" s="1127" customFormat="1" ht="9.9499999999999993" customHeight="1"/>
    <row r="1231" s="1127" customFormat="1" ht="9.9499999999999993" customHeight="1"/>
    <row r="1232" s="1127" customFormat="1" ht="9.9499999999999993" customHeight="1"/>
    <row r="1233" s="1127" customFormat="1" ht="9.9499999999999993" customHeight="1"/>
    <row r="1234" s="1127" customFormat="1" ht="9.9499999999999993" customHeight="1"/>
    <row r="1235" s="1127" customFormat="1" ht="9.9499999999999993" customHeight="1"/>
    <row r="1236" s="1127" customFormat="1" ht="9.9499999999999993" customHeight="1"/>
    <row r="1237" s="1127" customFormat="1" ht="9.9499999999999993" customHeight="1"/>
    <row r="1238" s="1127" customFormat="1" ht="9.9499999999999993" customHeight="1"/>
    <row r="1239" s="1127" customFormat="1" ht="9.9499999999999993" customHeight="1"/>
    <row r="1240" s="1127" customFormat="1" ht="9.9499999999999993" customHeight="1"/>
    <row r="1241" s="1127" customFormat="1" ht="9.9499999999999993" customHeight="1"/>
    <row r="1242" s="1127" customFormat="1" ht="9.9499999999999993" customHeight="1"/>
    <row r="1243" s="1127" customFormat="1" ht="9.9499999999999993" customHeight="1"/>
    <row r="1244" s="1127" customFormat="1" ht="9.9499999999999993" customHeight="1"/>
    <row r="1245" s="1127" customFormat="1" ht="9.9499999999999993" customHeight="1"/>
    <row r="1246" s="1127" customFormat="1" ht="9.9499999999999993" customHeight="1"/>
    <row r="1247" s="1127" customFormat="1" ht="9.9499999999999993" customHeight="1"/>
    <row r="1248" s="1127" customFormat="1" ht="9.9499999999999993" customHeight="1"/>
    <row r="1249" s="1127" customFormat="1" ht="9.9499999999999993" customHeight="1"/>
    <row r="1250" s="1127" customFormat="1" ht="9.9499999999999993" customHeight="1"/>
    <row r="1251" s="1127" customFormat="1" ht="9.9499999999999993" customHeight="1"/>
    <row r="1252" s="1127" customFormat="1" ht="9.9499999999999993" customHeight="1"/>
    <row r="1253" s="1127" customFormat="1" ht="9.9499999999999993" customHeight="1"/>
    <row r="1254" s="1127" customFormat="1" ht="9.9499999999999993" customHeight="1"/>
    <row r="1255" s="1127" customFormat="1" ht="9.9499999999999993" customHeight="1"/>
    <row r="1256" s="1127" customFormat="1" ht="9.9499999999999993" customHeight="1"/>
    <row r="1257" s="1127" customFormat="1" ht="9.9499999999999993" customHeight="1"/>
    <row r="1258" s="1127" customFormat="1" ht="9.9499999999999993" customHeight="1"/>
    <row r="1259" s="1127" customFormat="1" ht="9.9499999999999993" customHeight="1"/>
    <row r="1260" s="1127" customFormat="1" ht="9.9499999999999993" customHeight="1"/>
    <row r="1261" s="1127" customFormat="1" ht="9.9499999999999993" customHeight="1"/>
    <row r="1262" s="1127" customFormat="1" ht="9.9499999999999993" customHeight="1"/>
    <row r="1263" s="1127" customFormat="1" ht="9.9499999999999993" customHeight="1"/>
    <row r="1264" s="1127" customFormat="1" ht="9.9499999999999993" customHeight="1"/>
    <row r="1265" s="1127" customFormat="1" ht="9.9499999999999993" customHeight="1"/>
    <row r="1266" s="1127" customFormat="1" ht="9.9499999999999993" customHeight="1"/>
    <row r="1267" s="1127" customFormat="1" ht="9.9499999999999993" customHeight="1"/>
    <row r="1268" s="1127" customFormat="1" ht="9.9499999999999993" customHeight="1"/>
    <row r="1269" s="1127" customFormat="1" ht="9.9499999999999993" customHeight="1"/>
    <row r="1270" s="1127" customFormat="1" ht="9.9499999999999993" customHeight="1"/>
    <row r="1271" s="1127" customFormat="1" ht="9.9499999999999993" customHeight="1"/>
    <row r="1272" s="1127" customFormat="1" ht="9.9499999999999993" customHeight="1"/>
    <row r="1273" s="1127" customFormat="1" ht="9.9499999999999993" customHeight="1"/>
    <row r="1274" s="1127" customFormat="1" ht="9.9499999999999993" customHeight="1"/>
    <row r="1275" s="1127" customFormat="1" ht="9.9499999999999993" customHeight="1"/>
    <row r="1276" s="1127" customFormat="1" ht="9.9499999999999993" customHeight="1"/>
    <row r="1277" s="1127" customFormat="1" ht="9.9499999999999993" customHeight="1"/>
    <row r="1278" s="1127" customFormat="1" ht="9.9499999999999993" customHeight="1"/>
    <row r="1279" s="1127" customFormat="1" ht="9.9499999999999993" customHeight="1"/>
    <row r="1280" s="1127" customFormat="1" ht="9.9499999999999993" customHeight="1"/>
    <row r="1281" s="1127" customFormat="1" ht="9.9499999999999993" customHeight="1"/>
    <row r="1282" s="1127" customFormat="1" ht="9.9499999999999993" customHeight="1"/>
    <row r="1283" s="1127" customFormat="1" ht="9.9499999999999993" customHeight="1"/>
    <row r="1284" s="1127" customFormat="1" ht="9.9499999999999993" customHeight="1"/>
    <row r="1285" s="1127" customFormat="1" ht="9.9499999999999993" customHeight="1"/>
    <row r="1286" s="1127" customFormat="1" ht="9.9499999999999993" customHeight="1"/>
    <row r="1287" s="1127" customFormat="1" ht="9.9499999999999993" customHeight="1"/>
    <row r="1288" s="1127" customFormat="1" ht="9.9499999999999993" customHeight="1"/>
    <row r="1289" s="1127" customFormat="1" ht="9.9499999999999993" customHeight="1"/>
    <row r="1290" s="1127" customFormat="1" ht="9.9499999999999993" customHeight="1"/>
    <row r="1291" s="1127" customFormat="1" ht="9.9499999999999993" customHeight="1"/>
    <row r="1292" s="1127" customFormat="1" ht="9.9499999999999993" customHeight="1"/>
    <row r="1293" s="1127" customFormat="1" ht="9.9499999999999993" customHeight="1"/>
    <row r="1294" s="1127" customFormat="1" ht="9.9499999999999993" customHeight="1"/>
    <row r="1295" s="1127" customFormat="1" ht="9.9499999999999993" customHeight="1"/>
    <row r="1296" s="1127" customFormat="1" ht="9.9499999999999993" customHeight="1"/>
    <row r="1297" s="1127" customFormat="1" ht="9.9499999999999993" customHeight="1"/>
    <row r="1298" s="1127" customFormat="1" ht="9.9499999999999993" customHeight="1"/>
    <row r="1299" s="1127" customFormat="1" ht="9.9499999999999993" customHeight="1"/>
    <row r="1300" s="1127" customFormat="1" ht="9.9499999999999993" customHeight="1"/>
    <row r="1301" s="1127" customFormat="1" ht="9.9499999999999993" customHeight="1"/>
    <row r="1302" s="1127" customFormat="1" ht="9.9499999999999993" customHeight="1"/>
    <row r="1303" s="1127" customFormat="1" ht="9.9499999999999993" customHeight="1"/>
    <row r="1304" s="1127" customFormat="1" ht="9.9499999999999993" customHeight="1"/>
    <row r="1305" s="1127" customFormat="1" ht="9.9499999999999993" customHeight="1"/>
    <row r="1306" s="1127" customFormat="1" ht="9.9499999999999993" customHeight="1"/>
    <row r="1307" s="1127" customFormat="1" ht="9.9499999999999993" customHeight="1"/>
    <row r="1308" s="1127" customFormat="1" ht="9.9499999999999993" customHeight="1"/>
    <row r="1309" s="1127" customFormat="1" ht="9.9499999999999993" customHeight="1"/>
    <row r="1310" s="1127" customFormat="1" ht="9.9499999999999993" customHeight="1"/>
    <row r="1311" s="1127" customFormat="1" ht="9.9499999999999993" customHeight="1"/>
    <row r="1312" s="1127" customFormat="1" ht="9.9499999999999993" customHeight="1"/>
    <row r="1313" s="1127" customFormat="1" ht="9.9499999999999993" customHeight="1"/>
    <row r="1314" s="1127" customFormat="1" ht="9.9499999999999993" customHeight="1"/>
    <row r="1315" s="1127" customFormat="1" ht="9.9499999999999993" customHeight="1"/>
    <row r="1316" s="1127" customFormat="1" ht="9.9499999999999993" customHeight="1"/>
    <row r="1317" s="1127" customFormat="1" ht="9.9499999999999993" customHeight="1"/>
    <row r="1318" s="1127" customFormat="1" ht="9.9499999999999993" customHeight="1"/>
    <row r="1319" s="1127" customFormat="1" ht="9.9499999999999993" customHeight="1"/>
    <row r="1320" s="1127" customFormat="1" ht="9.9499999999999993" customHeight="1"/>
    <row r="1321" s="1127" customFormat="1" ht="9.9499999999999993" customHeight="1"/>
    <row r="1322" s="1127" customFormat="1" ht="9.9499999999999993" customHeight="1"/>
    <row r="1323" s="1127" customFormat="1" ht="9.9499999999999993" customHeight="1"/>
    <row r="1324" s="1127" customFormat="1" ht="9.9499999999999993" customHeight="1"/>
    <row r="1325" s="1127" customFormat="1" ht="9.9499999999999993" customHeight="1"/>
    <row r="1326" s="1127" customFormat="1" ht="9.9499999999999993" customHeight="1"/>
    <row r="1327" s="1127" customFormat="1" ht="9.9499999999999993" customHeight="1"/>
    <row r="1328" s="1127" customFormat="1" ht="9.9499999999999993" customHeight="1"/>
    <row r="1329" s="1127" customFormat="1" ht="9.9499999999999993" customHeight="1"/>
    <row r="1330" s="1127" customFormat="1" ht="9.9499999999999993" customHeight="1"/>
    <row r="1331" s="1127" customFormat="1" ht="9.9499999999999993" customHeight="1"/>
    <row r="1332" s="1127" customFormat="1" ht="9.9499999999999993" customHeight="1"/>
    <row r="1333" s="1127" customFormat="1" ht="9.9499999999999993" customHeight="1"/>
    <row r="1334" s="1127" customFormat="1" ht="9.9499999999999993" customHeight="1"/>
    <row r="1335" s="1127" customFormat="1" ht="9.9499999999999993" customHeight="1"/>
    <row r="1336" s="1127" customFormat="1" ht="9.9499999999999993" customHeight="1"/>
    <row r="1337" s="1127" customFormat="1" ht="9.9499999999999993" customHeight="1"/>
    <row r="1338" s="1127" customFormat="1" ht="9.9499999999999993" customHeight="1"/>
    <row r="1339" s="1127" customFormat="1" ht="9.9499999999999993" customHeight="1"/>
    <row r="1340" s="1127" customFormat="1" ht="9.9499999999999993" customHeight="1"/>
    <row r="1341" s="1127" customFormat="1" ht="9.9499999999999993" customHeight="1"/>
    <row r="1342" s="1127" customFormat="1" ht="9.9499999999999993" customHeight="1"/>
    <row r="1343" s="1127" customFormat="1" ht="9.9499999999999993" customHeight="1"/>
    <row r="1344" s="1127" customFormat="1" ht="9.9499999999999993" customHeight="1"/>
    <row r="1345" s="1127" customFormat="1" ht="9.9499999999999993" customHeight="1"/>
    <row r="1346" s="1127" customFormat="1" ht="9.9499999999999993" customHeight="1"/>
    <row r="1347" s="1127" customFormat="1" ht="9.9499999999999993" customHeight="1"/>
    <row r="1348" s="1127" customFormat="1" ht="9.9499999999999993" customHeight="1"/>
    <row r="1349" s="1127" customFormat="1" ht="9.9499999999999993" customHeight="1"/>
    <row r="1350" s="1127" customFormat="1" ht="9.9499999999999993" customHeight="1"/>
    <row r="1351" s="1127" customFormat="1" ht="9.9499999999999993" customHeight="1"/>
    <row r="1352" s="1127" customFormat="1" ht="9.9499999999999993" customHeight="1"/>
    <row r="1353" s="1127" customFormat="1" ht="9.9499999999999993" customHeight="1"/>
    <row r="1354" s="1127" customFormat="1" ht="9.9499999999999993" customHeight="1"/>
    <row r="1355" s="1127" customFormat="1" ht="9.9499999999999993" customHeight="1"/>
    <row r="1356" s="1127" customFormat="1" ht="9.9499999999999993" customHeight="1"/>
    <row r="1357" s="1127" customFormat="1" ht="9.9499999999999993" customHeight="1"/>
    <row r="1358" s="1127" customFormat="1" ht="9.9499999999999993" customHeight="1"/>
    <row r="1359" s="1127" customFormat="1" ht="9.9499999999999993" customHeight="1"/>
    <row r="1360" s="1127" customFormat="1" ht="9.9499999999999993" customHeight="1"/>
    <row r="1361" s="1127" customFormat="1" ht="9.9499999999999993" customHeight="1"/>
    <row r="1362" s="1127" customFormat="1" ht="9.9499999999999993" customHeight="1"/>
    <row r="1363" s="1127" customFormat="1" ht="9.9499999999999993" customHeight="1"/>
    <row r="1364" s="1127" customFormat="1" ht="9.9499999999999993" customHeight="1"/>
    <row r="1365" s="1127" customFormat="1" ht="9.9499999999999993" customHeight="1"/>
    <row r="1366" s="1127" customFormat="1" ht="9.9499999999999993" customHeight="1"/>
    <row r="1367" s="1127" customFormat="1" ht="9.9499999999999993" customHeight="1"/>
    <row r="1368" s="1127" customFormat="1" ht="9.9499999999999993" customHeight="1"/>
    <row r="1369" s="1127" customFormat="1" ht="9.9499999999999993" customHeight="1"/>
    <row r="1370" s="1127" customFormat="1" ht="9.9499999999999993" customHeight="1"/>
    <row r="1371" s="1127" customFormat="1" ht="9.9499999999999993" customHeight="1"/>
    <row r="1372" s="1127" customFormat="1" ht="9.9499999999999993" customHeight="1"/>
    <row r="1373" s="1127" customFormat="1" ht="9.9499999999999993" customHeight="1"/>
    <row r="1374" s="1127" customFormat="1" ht="9.9499999999999993" customHeight="1"/>
    <row r="1375" s="1127" customFormat="1" ht="9.9499999999999993" customHeight="1"/>
    <row r="1376" s="1127" customFormat="1" ht="9.9499999999999993" customHeight="1"/>
    <row r="1377" s="1127" customFormat="1" ht="9.9499999999999993" customHeight="1"/>
    <row r="1378" s="1127" customFormat="1" ht="9.9499999999999993" customHeight="1"/>
    <row r="1379" s="1127" customFormat="1" ht="9.9499999999999993" customHeight="1"/>
    <row r="1380" s="1127" customFormat="1" ht="9.9499999999999993" customHeight="1"/>
    <row r="1381" s="1127" customFormat="1" ht="9.9499999999999993" customHeight="1"/>
    <row r="1382" s="1127" customFormat="1" ht="9.9499999999999993" customHeight="1"/>
    <row r="1383" s="1127" customFormat="1" ht="9.9499999999999993" customHeight="1"/>
    <row r="1384" s="1127" customFormat="1" ht="9.9499999999999993" customHeight="1"/>
    <row r="1385" s="1127" customFormat="1" ht="9.9499999999999993" customHeight="1"/>
    <row r="1386" s="1127" customFormat="1" ht="9.9499999999999993" customHeight="1"/>
    <row r="1387" s="1127" customFormat="1" ht="9.9499999999999993" customHeight="1"/>
    <row r="1388" s="1127" customFormat="1" ht="9.9499999999999993" customHeight="1"/>
    <row r="1389" s="1127" customFormat="1" ht="9.9499999999999993" customHeight="1"/>
    <row r="1390" s="1127" customFormat="1" ht="9.9499999999999993" customHeight="1"/>
    <row r="1391" s="1127" customFormat="1" ht="9.9499999999999993" customHeight="1"/>
    <row r="1392" s="1127" customFormat="1" ht="9.9499999999999993" customHeight="1"/>
    <row r="1393" s="1127" customFormat="1" ht="9.9499999999999993" customHeight="1"/>
    <row r="1394" s="1127" customFormat="1" ht="9.9499999999999993" customHeight="1"/>
    <row r="1395" s="1127" customFormat="1" ht="9.9499999999999993" customHeight="1"/>
    <row r="1396" s="1127" customFormat="1" ht="9.9499999999999993" customHeight="1"/>
    <row r="1397" s="1127" customFormat="1" ht="9.9499999999999993" customHeight="1"/>
    <row r="1398" s="1127" customFormat="1" ht="9.9499999999999993" customHeight="1"/>
    <row r="1399" s="1127" customFormat="1" ht="9.9499999999999993" customHeight="1"/>
    <row r="1400" s="1127" customFormat="1" ht="9.9499999999999993" customHeight="1"/>
    <row r="1401" s="1127" customFormat="1" ht="9.9499999999999993" customHeight="1"/>
    <row r="1402" s="1127" customFormat="1" ht="9.9499999999999993" customHeight="1"/>
    <row r="1403" s="1127" customFormat="1" ht="9.9499999999999993" customHeight="1"/>
    <row r="1404" s="1127" customFormat="1" ht="9.9499999999999993" customHeight="1"/>
    <row r="1405" s="1127" customFormat="1" ht="9.9499999999999993" customHeight="1"/>
    <row r="1406" s="1127" customFormat="1" ht="9.9499999999999993" customHeight="1"/>
    <row r="1407" s="1127" customFormat="1" ht="9.9499999999999993" customHeight="1"/>
    <row r="1408" s="1127" customFormat="1" ht="9.9499999999999993" customHeight="1"/>
    <row r="1409" s="1127" customFormat="1" ht="9.9499999999999993" customHeight="1"/>
    <row r="1410" s="1127" customFormat="1" ht="9.9499999999999993" customHeight="1"/>
    <row r="1411" s="1127" customFormat="1" ht="9.9499999999999993" customHeight="1"/>
    <row r="1412" s="1127" customFormat="1" ht="9.9499999999999993" customHeight="1"/>
    <row r="1413" s="1127" customFormat="1" ht="9.9499999999999993" customHeight="1"/>
    <row r="1414" s="1127" customFormat="1" ht="9.9499999999999993" customHeight="1"/>
    <row r="1415" s="1127" customFormat="1" ht="9.9499999999999993" customHeight="1"/>
    <row r="1416" s="1127" customFormat="1" ht="9.9499999999999993" customHeight="1"/>
    <row r="1417" s="1127" customFormat="1" ht="9.9499999999999993" customHeight="1"/>
    <row r="1418" s="1127" customFormat="1" ht="9.9499999999999993" customHeight="1"/>
    <row r="1419" s="1127" customFormat="1" ht="9.9499999999999993" customHeight="1"/>
    <row r="1420" s="1127" customFormat="1" ht="9.9499999999999993" customHeight="1"/>
    <row r="1421" s="1127" customFormat="1" ht="9.9499999999999993" customHeight="1"/>
    <row r="1422" s="1127" customFormat="1" ht="9.9499999999999993" customHeight="1"/>
    <row r="1423" s="1127" customFormat="1" ht="9.9499999999999993" customHeight="1"/>
    <row r="1424" s="1127" customFormat="1" ht="9.9499999999999993" customHeight="1"/>
    <row r="1425" s="1127" customFormat="1" ht="9.9499999999999993" customHeight="1"/>
    <row r="1426" s="1127" customFormat="1" ht="9.9499999999999993" customHeight="1"/>
    <row r="1427" s="1127" customFormat="1" ht="9.9499999999999993" customHeight="1"/>
    <row r="1428" s="1127" customFormat="1" ht="9.9499999999999993" customHeight="1"/>
    <row r="1429" s="1127" customFormat="1" ht="9.9499999999999993" customHeight="1"/>
    <row r="1430" s="1127" customFormat="1" ht="9.9499999999999993" customHeight="1"/>
    <row r="1431" s="1127" customFormat="1" ht="9.9499999999999993" customHeight="1"/>
    <row r="1432" s="1127" customFormat="1" ht="9.9499999999999993" customHeight="1"/>
    <row r="1433" s="1127" customFormat="1" ht="9.9499999999999993" customHeight="1"/>
    <row r="1434" s="1127" customFormat="1" ht="9.9499999999999993" customHeight="1"/>
    <row r="1435" s="1127" customFormat="1" ht="9.9499999999999993" customHeight="1"/>
    <row r="1436" s="1127" customFormat="1" ht="9.9499999999999993" customHeight="1"/>
    <row r="1437" s="1127" customFormat="1" ht="9.9499999999999993" customHeight="1"/>
    <row r="1438" s="1127" customFormat="1" ht="9.9499999999999993" customHeight="1"/>
    <row r="1439" s="1127" customFormat="1" ht="9.9499999999999993" customHeight="1"/>
    <row r="1440" s="1127" customFormat="1" ht="9.9499999999999993" customHeight="1"/>
    <row r="1441" s="1127" customFormat="1" ht="9.9499999999999993" customHeight="1"/>
    <row r="1442" s="1127" customFormat="1" ht="9.9499999999999993" customHeight="1"/>
    <row r="1443" s="1127" customFormat="1" ht="9.9499999999999993" customHeight="1"/>
    <row r="1444" s="1127" customFormat="1" ht="9.9499999999999993" customHeight="1"/>
    <row r="1445" s="1127" customFormat="1" ht="9.9499999999999993" customHeight="1"/>
    <row r="1446" s="1127" customFormat="1" ht="9.9499999999999993" customHeight="1"/>
    <row r="1447" s="1127" customFormat="1" ht="9.9499999999999993" customHeight="1"/>
    <row r="1448" s="1127" customFormat="1" ht="9.9499999999999993" customHeight="1"/>
    <row r="1449" s="1127" customFormat="1" ht="9.9499999999999993" customHeight="1"/>
    <row r="1450" s="1127" customFormat="1" ht="9.9499999999999993" customHeight="1"/>
    <row r="1451" s="1127" customFormat="1" ht="9.9499999999999993" customHeight="1"/>
    <row r="1452" s="1127" customFormat="1" ht="9.9499999999999993" customHeight="1"/>
    <row r="1453" s="1127" customFormat="1" ht="9.9499999999999993" customHeight="1"/>
    <row r="1454" s="1127" customFormat="1" ht="9.9499999999999993" customHeight="1"/>
    <row r="1455" s="1127" customFormat="1" ht="9.9499999999999993" customHeight="1"/>
    <row r="1456" s="1127" customFormat="1" ht="9.9499999999999993" customHeight="1"/>
    <row r="1457" s="1127" customFormat="1" ht="9.9499999999999993" customHeight="1"/>
    <row r="1458" s="1127" customFormat="1" ht="9.9499999999999993" customHeight="1"/>
    <row r="1459" s="1127" customFormat="1" ht="9.9499999999999993" customHeight="1"/>
    <row r="1460" s="1127" customFormat="1" ht="9.9499999999999993" customHeight="1"/>
    <row r="1461" s="1127" customFormat="1" ht="9.9499999999999993" customHeight="1"/>
    <row r="1462" s="1127" customFormat="1" ht="9.9499999999999993" customHeight="1"/>
    <row r="1463" s="1127" customFormat="1" ht="9.9499999999999993" customHeight="1"/>
    <row r="1464" s="1127" customFormat="1" ht="9.9499999999999993" customHeight="1"/>
    <row r="1465" s="1127" customFormat="1" ht="9.9499999999999993" customHeight="1"/>
    <row r="1466" s="1127" customFormat="1" ht="9.9499999999999993" customHeight="1"/>
    <row r="1467" s="1127" customFormat="1" ht="9.9499999999999993" customHeight="1"/>
    <row r="1468" s="1127" customFormat="1" ht="9.9499999999999993" customHeight="1"/>
    <row r="1469" s="1127" customFormat="1" ht="9.9499999999999993" customHeight="1"/>
    <row r="1470" s="1127" customFormat="1" ht="9.9499999999999993" customHeight="1"/>
    <row r="1471" s="1127" customFormat="1" ht="9.9499999999999993" customHeight="1"/>
    <row r="1472" s="1127" customFormat="1" ht="9.9499999999999993" customHeight="1"/>
    <row r="1473" s="1127" customFormat="1" ht="9.9499999999999993" customHeight="1"/>
    <row r="1474" s="1127" customFormat="1" ht="9.9499999999999993" customHeight="1"/>
    <row r="1475" s="1127" customFormat="1" ht="9.9499999999999993" customHeight="1"/>
    <row r="1476" s="1127" customFormat="1" ht="9.9499999999999993" customHeight="1"/>
    <row r="1477" s="1127" customFormat="1" ht="9.9499999999999993" customHeight="1"/>
    <row r="1478" s="1127" customFormat="1" ht="9.9499999999999993" customHeight="1"/>
    <row r="1479" s="1127" customFormat="1" ht="9.9499999999999993" customHeight="1"/>
    <row r="1480" s="1127" customFormat="1" ht="9.9499999999999993" customHeight="1"/>
    <row r="1481" s="1127" customFormat="1" ht="9.9499999999999993" customHeight="1"/>
    <row r="1482" s="1127" customFormat="1" ht="9.9499999999999993" customHeight="1"/>
    <row r="1483" s="1127" customFormat="1" ht="9.9499999999999993" customHeight="1"/>
    <row r="1484" s="1127" customFormat="1" ht="9.9499999999999993" customHeight="1"/>
    <row r="1485" s="1127" customFormat="1" ht="9.9499999999999993" customHeight="1"/>
    <row r="1486" s="1127" customFormat="1" ht="9.9499999999999993" customHeight="1"/>
    <row r="1487" s="1127" customFormat="1" ht="9.9499999999999993" customHeight="1"/>
    <row r="1488" s="1127" customFormat="1" ht="9.9499999999999993" customHeight="1"/>
    <row r="1489" s="1127" customFormat="1" ht="9.9499999999999993" customHeight="1"/>
    <row r="1490" s="1127" customFormat="1" ht="9.9499999999999993" customHeight="1"/>
    <row r="1491" s="1127" customFormat="1" ht="9.9499999999999993" customHeight="1"/>
    <row r="1492" s="1127" customFormat="1" ht="9.9499999999999993" customHeight="1"/>
    <row r="1493" s="1127" customFormat="1" ht="9.9499999999999993" customHeight="1"/>
    <row r="1494" s="1127" customFormat="1" ht="9.9499999999999993" customHeight="1"/>
    <row r="1495" s="1127" customFormat="1" ht="9.9499999999999993" customHeight="1"/>
    <row r="1496" s="1127" customFormat="1" ht="9.9499999999999993" customHeight="1"/>
    <row r="1497" s="1127" customFormat="1" ht="9.9499999999999993" customHeight="1"/>
    <row r="1498" s="1127" customFormat="1" ht="9.9499999999999993" customHeight="1"/>
    <row r="1499" s="1127" customFormat="1" ht="9.9499999999999993" customHeight="1"/>
    <row r="1500" s="1127" customFormat="1" ht="9.9499999999999993" customHeight="1"/>
    <row r="1501" s="1127" customFormat="1" ht="9.9499999999999993" customHeight="1"/>
    <row r="1502" s="1127" customFormat="1" ht="9.9499999999999993" customHeight="1"/>
    <row r="1503" s="1127" customFormat="1" ht="9.9499999999999993" customHeight="1"/>
    <row r="1504" s="1127" customFormat="1" ht="9.9499999999999993" customHeight="1"/>
    <row r="1505" s="1127" customFormat="1" ht="9.9499999999999993" customHeight="1"/>
    <row r="1506" s="1127" customFormat="1" ht="9.9499999999999993" customHeight="1"/>
    <row r="1507" s="1127" customFormat="1" ht="9.9499999999999993" customHeight="1"/>
    <row r="1508" s="1127" customFormat="1" ht="9.9499999999999993" customHeight="1"/>
    <row r="1509" s="1127" customFormat="1" ht="9.9499999999999993" customHeight="1"/>
    <row r="1510" s="1127" customFormat="1" ht="9.9499999999999993" customHeight="1"/>
    <row r="1511" s="1127" customFormat="1" ht="9.9499999999999993" customHeight="1"/>
    <row r="1512" s="1127" customFormat="1" ht="9.9499999999999993" customHeight="1"/>
    <row r="1513" s="1127" customFormat="1" ht="9.9499999999999993" customHeight="1"/>
    <row r="1514" s="1127" customFormat="1" ht="9.9499999999999993" customHeight="1"/>
    <row r="1515" s="1127" customFormat="1" ht="9.9499999999999993" customHeight="1"/>
    <row r="1516" s="1127" customFormat="1" ht="9.9499999999999993" customHeight="1"/>
    <row r="1517" s="1127" customFormat="1" ht="9.9499999999999993" customHeight="1"/>
    <row r="1518" s="1127" customFormat="1" ht="9.9499999999999993" customHeight="1"/>
    <row r="1519" s="1127" customFormat="1" ht="9.9499999999999993" customHeight="1"/>
    <row r="1520" s="1127" customFormat="1" ht="9.9499999999999993" customHeight="1"/>
    <row r="1521" s="1127" customFormat="1" ht="9.9499999999999993" customHeight="1"/>
    <row r="1522" s="1127" customFormat="1" ht="9.9499999999999993" customHeight="1"/>
    <row r="1523" s="1127" customFormat="1" ht="9.9499999999999993" customHeight="1"/>
    <row r="1524" s="1127" customFormat="1" ht="9.9499999999999993" customHeight="1"/>
    <row r="1525" s="1127" customFormat="1" ht="9.9499999999999993" customHeight="1"/>
    <row r="1526" s="1127" customFormat="1" ht="9.9499999999999993" customHeight="1"/>
    <row r="1527" s="1127" customFormat="1" ht="9.9499999999999993" customHeight="1"/>
    <row r="1528" s="1127" customFormat="1" ht="9.9499999999999993" customHeight="1"/>
    <row r="1529" s="1127" customFormat="1" ht="9.9499999999999993" customHeight="1"/>
    <row r="1530" s="1127" customFormat="1" ht="9.9499999999999993" customHeight="1"/>
    <row r="1531" s="1127" customFormat="1" ht="9.9499999999999993" customHeight="1"/>
    <row r="1532" s="1127" customFormat="1" ht="9.9499999999999993" customHeight="1"/>
    <row r="1533" s="1127" customFormat="1" ht="9.9499999999999993" customHeight="1"/>
    <row r="1534" s="1127" customFormat="1" ht="9.9499999999999993" customHeight="1"/>
    <row r="1535" s="1127" customFormat="1" ht="9.9499999999999993" customHeight="1"/>
    <row r="1536" s="1127" customFormat="1" ht="9.9499999999999993" customHeight="1"/>
    <row r="1537" s="1127" customFormat="1" ht="9.9499999999999993" customHeight="1"/>
    <row r="1538" s="1127" customFormat="1" ht="9.9499999999999993" customHeight="1"/>
    <row r="1539" s="1127" customFormat="1" ht="9.9499999999999993" customHeight="1"/>
    <row r="1540" s="1127" customFormat="1" ht="9.9499999999999993" customHeight="1"/>
    <row r="1541" s="1127" customFormat="1" ht="9.9499999999999993" customHeight="1"/>
    <row r="1542" s="1127" customFormat="1" ht="9.9499999999999993" customHeight="1"/>
    <row r="1543" s="1127" customFormat="1" ht="9.9499999999999993" customHeight="1"/>
    <row r="1544" s="1127" customFormat="1" ht="9.9499999999999993" customHeight="1"/>
    <row r="1545" s="1127" customFormat="1" ht="9.9499999999999993" customHeight="1"/>
    <row r="1546" s="1127" customFormat="1" ht="9.9499999999999993" customHeight="1"/>
    <row r="1547" s="1127" customFormat="1" ht="9.9499999999999993" customHeight="1"/>
    <row r="1548" s="1127" customFormat="1" ht="9.9499999999999993" customHeight="1"/>
    <row r="1549" s="1127" customFormat="1" ht="9.9499999999999993" customHeight="1"/>
    <row r="1550" s="1127" customFormat="1" ht="9.9499999999999993" customHeight="1"/>
    <row r="1551" s="1127" customFormat="1" ht="9.9499999999999993" customHeight="1"/>
    <row r="1552" s="1127" customFormat="1" ht="9.9499999999999993" customHeight="1"/>
  </sheetData>
  <sheetProtection selectLockedCells="1"/>
  <mergeCells count="74">
    <mergeCell ref="AE16:AE17"/>
    <mergeCell ref="W16:X17"/>
    <mergeCell ref="Z16:AA17"/>
    <mergeCell ref="AC16:AD17"/>
    <mergeCell ref="O30:O31"/>
    <mergeCell ref="N38:Q39"/>
    <mergeCell ref="B32:H33"/>
    <mergeCell ref="I32:AF33"/>
    <mergeCell ref="I28:AF29"/>
    <mergeCell ref="I26:AF27"/>
    <mergeCell ref="I36:AF37"/>
    <mergeCell ref="B30:H31"/>
    <mergeCell ref="I30:N31"/>
    <mergeCell ref="P30:W31"/>
    <mergeCell ref="N34:Q35"/>
    <mergeCell ref="R34:R35"/>
    <mergeCell ref="S34:W35"/>
    <mergeCell ref="I34:L35"/>
    <mergeCell ref="M34:M35"/>
    <mergeCell ref="B36:H37"/>
    <mergeCell ref="B34:H35"/>
    <mergeCell ref="AA83:AC84"/>
    <mergeCell ref="AD83:AE84"/>
    <mergeCell ref="A76:AE77"/>
    <mergeCell ref="B83:I84"/>
    <mergeCell ref="R38:R39"/>
    <mergeCell ref="S38:W39"/>
    <mergeCell ref="Y83:Z84"/>
    <mergeCell ref="B79:G80"/>
    <mergeCell ref="I38:L39"/>
    <mergeCell ref="P83:S84"/>
    <mergeCell ref="T83:U84"/>
    <mergeCell ref="V83:X84"/>
    <mergeCell ref="M38:M39"/>
    <mergeCell ref="B44:AD73"/>
    <mergeCell ref="B42:I43"/>
    <mergeCell ref="B38:H39"/>
    <mergeCell ref="A2:M3"/>
    <mergeCell ref="A5:AD6"/>
    <mergeCell ref="A7:AD8"/>
    <mergeCell ref="A9:AD10"/>
    <mergeCell ref="T24:AD25"/>
    <mergeCell ref="B24:G25"/>
    <mergeCell ref="N24:S25"/>
    <mergeCell ref="K20:N21"/>
    <mergeCell ref="A20:J21"/>
    <mergeCell ref="Y16:Y17"/>
    <mergeCell ref="AB16:AB17"/>
    <mergeCell ref="B26:H27"/>
    <mergeCell ref="B28:H29"/>
    <mergeCell ref="B115:K116"/>
    <mergeCell ref="AD103:AE104"/>
    <mergeCell ref="AD107:AE108"/>
    <mergeCell ref="AD111:AE112"/>
    <mergeCell ref="AD115:AE116"/>
    <mergeCell ref="N115:AC116"/>
    <mergeCell ref="N111:AC112"/>
    <mergeCell ref="N107:AC108"/>
    <mergeCell ref="N103:AC104"/>
    <mergeCell ref="B111:L112"/>
    <mergeCell ref="B103:I104"/>
    <mergeCell ref="B107:I108"/>
    <mergeCell ref="M78:AF81"/>
    <mergeCell ref="M86:AF89"/>
    <mergeCell ref="B87:H88"/>
    <mergeCell ref="B91:H92"/>
    <mergeCell ref="B95:H96"/>
    <mergeCell ref="B99:H100"/>
    <mergeCell ref="X91:AE92"/>
    <mergeCell ref="AA95:AE96"/>
    <mergeCell ref="O95:X96"/>
    <mergeCell ref="O99:Q100"/>
    <mergeCell ref="AA99:AD100"/>
    <mergeCell ref="N91:W92"/>
  </mergeCells>
  <phoneticPr fontId="2"/>
  <conditionalFormatting sqref="B107">
    <cfRule type="expression" dxfId="0" priority="1">
      <formula>#REF!&lt;&gt;""</formula>
    </cfRule>
  </conditionalFormatting>
  <dataValidations count="1">
    <dataValidation type="list" allowBlank="1" showInputMessage="1" showErrorMessage="1" sqref="A20:J21" xr:uid="{00000000-0002-0000-0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s>
  <hyperlinks>
    <hyperlink ref="X1" location="作業メニュー!A1" display="作業メニュー" xr:uid="{00000000-0004-0000-0D00-000000000000}"/>
  </hyperlinks>
  <printOptions horizontalCentered="1"/>
  <pageMargins left="0.78740157480314965" right="0.78740157480314965" top="0.98425196850393704" bottom="0.78740157480314965" header="0.31496062992125984" footer="0.31496062992125984"/>
  <pageSetup paperSize="9" scale="88" fitToHeight="0" orientation="portrait" r:id="rId1"/>
  <rowBreaks count="1" manualBreakCount="1">
    <brk id="7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12</xdr:col>
                    <xdr:colOff>180975</xdr:colOff>
                    <xdr:row>94</xdr:row>
                    <xdr:rowOff>9525</xdr:rowOff>
                  </from>
                  <to>
                    <xdr:col>14</xdr:col>
                    <xdr:colOff>28575</xdr:colOff>
                    <xdr:row>96</xdr:row>
                    <xdr:rowOff>9525</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25</xdr:col>
                    <xdr:colOff>9525</xdr:colOff>
                    <xdr:row>94</xdr:row>
                    <xdr:rowOff>0</xdr:rowOff>
                  </from>
                  <to>
                    <xdr:col>26</xdr:col>
                    <xdr:colOff>57150</xdr:colOff>
                    <xdr:row>96</xdr:row>
                    <xdr:rowOff>9525</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12</xdr:col>
                    <xdr:colOff>180975</xdr:colOff>
                    <xdr:row>97</xdr:row>
                    <xdr:rowOff>123825</xdr:rowOff>
                  </from>
                  <to>
                    <xdr:col>14</xdr:col>
                    <xdr:colOff>19050</xdr:colOff>
                    <xdr:row>100</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25</xdr:col>
                    <xdr:colOff>9525</xdr:colOff>
                    <xdr:row>98</xdr:row>
                    <xdr:rowOff>9525</xdr:rowOff>
                  </from>
                  <to>
                    <xdr:col>26</xdr:col>
                    <xdr:colOff>76200</xdr:colOff>
                    <xdr:row>100</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B627"/>
  <sheetViews>
    <sheetView workbookViewId="0">
      <selection activeCell="V1" sqref="V1"/>
    </sheetView>
  </sheetViews>
  <sheetFormatPr defaultColWidth="3.125" defaultRowHeight="13.5"/>
  <cols>
    <col min="1" max="28" width="3.125" style="927"/>
    <col min="29" max="29" width="3.125" style="1318" customWidth="1"/>
    <col min="30" max="35" width="3.125" style="927"/>
    <col min="36" max="36" width="3.625" style="927" hidden="1" customWidth="1"/>
    <col min="37" max="37" width="3.625" style="927" customWidth="1"/>
    <col min="38" max="16384" width="3.125" style="927"/>
  </cols>
  <sheetData>
    <row r="1" spans="1:30" s="920" customFormat="1" ht="38.25" customHeight="1" thickBot="1">
      <c r="A1" s="1070" t="s">
        <v>3795</v>
      </c>
      <c r="U1" s="1212" t="s">
        <v>64</v>
      </c>
      <c r="V1" s="1315"/>
      <c r="W1" s="1315"/>
      <c r="X1" s="1315"/>
      <c r="AC1" s="1316"/>
      <c r="AD1" s="1317" t="s">
        <v>487</v>
      </c>
    </row>
    <row r="2" spans="1:30" ht="18" customHeight="1" thickTop="1">
      <c r="A2" s="1076"/>
    </row>
    <row r="3" spans="1:30" s="926" customFormat="1" ht="18" customHeight="1">
      <c r="B3" s="925" t="str">
        <f>IF(作業メニュー!AM13=TRUE, "第四十二号の二様式（第八条の二の二関係）（Ａ４）", "第四号様式（第一条の三、第三条、第三条の三関係）")</f>
        <v>第四号様式（第一条の三、第三条、第三条の三関係）</v>
      </c>
      <c r="C3" s="925"/>
      <c r="D3" s="925"/>
      <c r="E3" s="925"/>
      <c r="F3" s="925"/>
      <c r="AC3" s="1319"/>
    </row>
    <row r="4" spans="1:30" ht="18" customHeight="1">
      <c r="B4" s="1077"/>
      <c r="C4" s="1077"/>
      <c r="D4" s="1077"/>
      <c r="E4" s="1077"/>
      <c r="F4" s="1077"/>
      <c r="I4" s="1216" t="str">
        <f>IF(作業メニュー!AM13=TRUE, "建築基準法第18条第２項又は第４項の規定による ", "")</f>
        <v/>
      </c>
    </row>
    <row r="5" spans="1:30" ht="18" customHeight="1">
      <c r="B5" s="1213" t="str">
        <f>IF(作業メニュー!AM13=TRUE, "計画変更通知書　（建築物）", "計画変更確認申請書　（建築物）")</f>
        <v>計画変更確認申請書　（建築物）</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17"/>
    </row>
    <row r="6" spans="1:30" ht="18" customHeight="1"/>
    <row r="7" spans="1:30" ht="18" customHeight="1">
      <c r="A7" s="1320" t="s">
        <v>557</v>
      </c>
      <c r="B7" s="1320"/>
      <c r="C7" s="1320"/>
      <c r="D7" s="1320"/>
      <c r="E7" s="1320"/>
      <c r="F7" s="1320"/>
      <c r="G7" s="1320"/>
      <c r="H7" s="1320"/>
      <c r="I7" s="1320"/>
      <c r="J7" s="1320"/>
      <c r="K7" s="1320"/>
      <c r="L7" s="1320"/>
      <c r="M7" s="1320"/>
      <c r="N7" s="1321"/>
      <c r="O7" s="1320"/>
      <c r="P7" s="1321"/>
      <c r="Q7" s="1321"/>
      <c r="R7" s="1321"/>
      <c r="S7" s="1320"/>
      <c r="T7" s="1320"/>
      <c r="U7" s="1320"/>
      <c r="V7" s="1320"/>
      <c r="W7" s="1320"/>
      <c r="X7" s="1320"/>
      <c r="Y7" s="1320"/>
      <c r="Z7" s="1320"/>
      <c r="AA7" s="1320"/>
      <c r="AB7" s="1320"/>
    </row>
    <row r="8" spans="1:30" ht="18" customHeight="1"/>
    <row r="9" spans="1:30" ht="18" customHeight="1">
      <c r="C9" s="1899" t="str">
        <f>IF(作業メニュー!AM13=TRUE, "  建築基準法第18条第２項又は第４項の規定により計画の変更を通知します。", " 　建築基準法第６条第１項又は第６条の２第１項の規定による計画の変更の確認を申請します。　　この申請書及び添付図書に記載の事項は、事実に相違ありません。")</f>
        <v xml:space="preserve"> 　建築基準法第６条第１項又は第６条の２第１項の規定による計画の変更の確認を申請します。　　この申請書及び添付図書に記載の事項は、事実に相違ありません。</v>
      </c>
      <c r="D9" s="1899"/>
      <c r="E9" s="1899"/>
      <c r="F9" s="1899"/>
      <c r="G9" s="1899"/>
      <c r="H9" s="1899"/>
      <c r="I9" s="1899"/>
      <c r="J9" s="1899"/>
      <c r="K9" s="1899"/>
      <c r="L9" s="1899"/>
      <c r="M9" s="1899"/>
      <c r="N9" s="1899"/>
      <c r="O9" s="1899"/>
      <c r="P9" s="1899"/>
      <c r="Q9" s="1899"/>
      <c r="R9" s="1899"/>
      <c r="S9" s="1899"/>
      <c r="T9" s="1899"/>
      <c r="U9" s="1899"/>
      <c r="V9" s="1899"/>
      <c r="W9" s="1899"/>
      <c r="X9" s="1899"/>
      <c r="Y9" s="1899"/>
      <c r="Z9" s="1899"/>
    </row>
    <row r="10" spans="1:30" ht="18" customHeight="1">
      <c r="C10" s="1899"/>
      <c r="D10" s="1899"/>
      <c r="E10" s="1899"/>
      <c r="F10" s="1899"/>
      <c r="G10" s="1899"/>
      <c r="H10" s="1899"/>
      <c r="I10" s="1899"/>
      <c r="J10" s="1899"/>
      <c r="K10" s="1899"/>
      <c r="L10" s="1899"/>
      <c r="M10" s="1899"/>
      <c r="N10" s="1899"/>
      <c r="O10" s="1899"/>
      <c r="P10" s="1899"/>
      <c r="Q10" s="1899"/>
      <c r="R10" s="1899"/>
      <c r="S10" s="1899"/>
      <c r="T10" s="1899"/>
      <c r="U10" s="1899"/>
      <c r="V10" s="1899"/>
      <c r="W10" s="1899"/>
      <c r="X10" s="1899"/>
      <c r="Y10" s="1899"/>
      <c r="Z10" s="1899"/>
    </row>
    <row r="11" spans="1:30" ht="18" customHeight="1">
      <c r="C11" s="1220"/>
    </row>
    <row r="12" spans="1:30" ht="18" customHeight="1">
      <c r="C12" s="1220"/>
    </row>
    <row r="13" spans="1:30" ht="18" customHeight="1"/>
    <row r="14" spans="1:30" ht="18" customHeight="1">
      <c r="C14" s="1682" t="str">
        <f>IF('確認申請書（建築）入力'!$M$4=0,"",'確認申請書（建築）入力'!$M$4)</f>
        <v>指定確認検査機関
　株式会社東日本住宅評価センター　様</v>
      </c>
      <c r="D14" s="1682"/>
      <c r="E14" s="1682"/>
      <c r="F14" s="1682"/>
      <c r="G14" s="1682"/>
      <c r="H14" s="1682"/>
      <c r="I14" s="1682"/>
      <c r="J14" s="1682"/>
      <c r="K14" s="1682"/>
      <c r="L14" s="1682"/>
      <c r="M14" s="1682"/>
      <c r="N14" s="1682"/>
      <c r="O14" s="1682"/>
      <c r="P14" s="1682"/>
      <c r="Q14" s="1682"/>
      <c r="R14" s="1682"/>
    </row>
    <row r="15" spans="1:30" ht="18" customHeight="1">
      <c r="C15" s="1682"/>
      <c r="D15" s="1682"/>
      <c r="E15" s="1682"/>
      <c r="F15" s="1682"/>
      <c r="G15" s="1682"/>
      <c r="H15" s="1682"/>
      <c r="I15" s="1682"/>
      <c r="J15" s="1682"/>
      <c r="K15" s="1682"/>
      <c r="L15" s="1682"/>
      <c r="M15" s="1682"/>
      <c r="N15" s="1682"/>
      <c r="O15" s="1682"/>
      <c r="P15" s="1682"/>
      <c r="Q15" s="1682"/>
      <c r="R15" s="1682"/>
    </row>
    <row r="16" spans="1:30" ht="18" customHeight="1">
      <c r="C16" s="932"/>
      <c r="D16" s="932"/>
      <c r="E16" s="932"/>
      <c r="F16" s="932"/>
      <c r="G16" s="932"/>
      <c r="H16" s="932"/>
      <c r="I16" s="932"/>
      <c r="J16" s="932"/>
      <c r="K16" s="932"/>
      <c r="L16" s="932"/>
      <c r="M16" s="932"/>
      <c r="N16" s="932"/>
      <c r="O16" s="932"/>
      <c r="P16" s="932"/>
      <c r="Q16" s="932"/>
      <c r="R16" s="932"/>
      <c r="T16" s="931" t="str">
        <f>IF(作業メニュー!AM13=TRUE, "第", "")</f>
        <v/>
      </c>
      <c r="U16" s="1712"/>
      <c r="V16" s="1712"/>
      <c r="W16" s="1712"/>
      <c r="X16" s="1712"/>
      <c r="Y16" s="1712"/>
      <c r="Z16" s="930" t="str">
        <f>IF(作業メニュー!AM13=TRUE, "号", "")</f>
        <v/>
      </c>
    </row>
    <row r="17" spans="2:52" ht="18" customHeight="1">
      <c r="S17" s="1664" t="str">
        <f>IF($AK$18="","　　　　　年　　　　月　　　　日",IF(DATE(2019,5,1)&gt;$AK$18,$AK$18,"令和"&amp;IF(YEAR($AK$18)-2018=1,"元",YEAR($AK$18)-2018)&amp;"年"&amp;MONTH($AK$18)&amp;"月"&amp;DAY($AK$18)&amp;"日"))</f>
        <v>　　　　　年　　　　月　　　　日</v>
      </c>
      <c r="T17" s="1935"/>
      <c r="U17" s="1935"/>
      <c r="V17" s="1935"/>
      <c r="W17" s="1935"/>
      <c r="X17" s="1935"/>
      <c r="Y17" s="1935"/>
      <c r="Z17" s="1935"/>
      <c r="AB17" s="1318"/>
      <c r="AC17" s="1090" t="s">
        <v>555</v>
      </c>
    </row>
    <row r="18" spans="2:52" ht="18" customHeight="1">
      <c r="AB18" s="1318"/>
      <c r="AC18" s="929" t="s">
        <v>556</v>
      </c>
      <c r="AD18" s="929"/>
      <c r="AI18" s="929"/>
      <c r="AJ18" s="929"/>
      <c r="AK18" s="1906"/>
      <c r="AL18" s="1907"/>
      <c r="AM18" s="1907"/>
      <c r="AN18" s="1907"/>
      <c r="AO18" s="1908"/>
    </row>
    <row r="19" spans="2:52" ht="18" customHeight="1">
      <c r="AB19" s="1318"/>
      <c r="AC19" s="1114" t="s">
        <v>2833</v>
      </c>
      <c r="AD19" s="929"/>
      <c r="AH19" s="929"/>
      <c r="AI19" s="929"/>
      <c r="AJ19" s="1322"/>
      <c r="AK19" s="1322"/>
      <c r="AL19" s="1322"/>
      <c r="AM19" s="1322"/>
      <c r="AN19" s="1322"/>
    </row>
    <row r="20" spans="2:52" ht="18" customHeight="1">
      <c r="J20" s="1323" t="str">
        <f>IF(作業メニュー!AM13=TRUE, "　通　知　者　官　職", "　申　請　者　　氏　　名")</f>
        <v>　申　請　者　　氏　　名</v>
      </c>
      <c r="K20" s="1323"/>
      <c r="L20" s="1323"/>
      <c r="M20" s="1323"/>
      <c r="N20" s="1323"/>
      <c r="O20" s="1323"/>
      <c r="P20" s="934" t="str">
        <f>項目一覧!$C$4</f>
        <v/>
      </c>
      <c r="Q20" s="926"/>
      <c r="R20" s="926"/>
      <c r="S20" s="926"/>
      <c r="T20" s="926"/>
      <c r="U20" s="926"/>
      <c r="V20" s="926"/>
      <c r="W20" s="926"/>
      <c r="X20" s="926"/>
      <c r="AA20" s="926"/>
    </row>
    <row r="21" spans="2:52" ht="18" customHeight="1">
      <c r="J21" s="926"/>
      <c r="K21" s="926"/>
      <c r="L21" s="926"/>
      <c r="M21" s="926"/>
      <c r="N21" s="926"/>
      <c r="O21" s="926"/>
      <c r="P21" s="1324"/>
      <c r="Q21" s="930"/>
      <c r="R21" s="930"/>
      <c r="S21" s="930"/>
      <c r="T21" s="930"/>
      <c r="U21" s="930"/>
      <c r="V21" s="930"/>
      <c r="W21" s="930"/>
      <c r="X21" s="930"/>
      <c r="Y21" s="930"/>
      <c r="Z21" s="930"/>
      <c r="AA21" s="930"/>
      <c r="AB21" s="926"/>
    </row>
    <row r="22" spans="2:52" ht="18" customHeight="1">
      <c r="J22" s="926"/>
      <c r="K22" s="926"/>
      <c r="L22" s="926"/>
      <c r="M22" s="1713" t="str">
        <f>IF(AJ22=TRUE,"氏名　","")</f>
        <v/>
      </c>
      <c r="N22" s="1713"/>
      <c r="O22" s="1713"/>
      <c r="P22" s="934" t="str">
        <f>IF(AJ22=TRUE,項目一覧!$C$173,"")</f>
        <v/>
      </c>
      <c r="Q22" s="926"/>
      <c r="R22" s="926"/>
      <c r="S22" s="926"/>
      <c r="T22" s="926"/>
      <c r="U22" s="926"/>
      <c r="V22" s="926"/>
      <c r="W22" s="926"/>
      <c r="X22" s="926"/>
      <c r="AA22" s="926"/>
      <c r="AB22" s="930"/>
      <c r="AC22" s="1325"/>
      <c r="AJ22" s="927" t="b">
        <v>0</v>
      </c>
    </row>
    <row r="23" spans="2:52" ht="18" customHeight="1">
      <c r="AB23" s="930"/>
      <c r="AJ23" s="1326"/>
      <c r="AO23" s="926"/>
      <c r="AP23" s="926"/>
      <c r="AQ23" s="926"/>
      <c r="AR23" s="926"/>
      <c r="AS23" s="926"/>
      <c r="AT23" s="926"/>
    </row>
    <row r="24" spans="2:52" ht="18" customHeight="1">
      <c r="J24" s="926"/>
      <c r="K24" s="926"/>
      <c r="L24" s="926"/>
      <c r="M24" s="1713" t="str">
        <f>IF(AJ24=TRUE,"氏名　","")</f>
        <v/>
      </c>
      <c r="N24" s="1713"/>
      <c r="O24" s="1713"/>
      <c r="P24" s="926" t="str">
        <f>IF(AJ24=TRUE,項目一覧!$C$178,"")</f>
        <v/>
      </c>
      <c r="Q24" s="930"/>
      <c r="R24" s="930"/>
      <c r="S24" s="930"/>
      <c r="T24" s="930"/>
      <c r="U24" s="930"/>
      <c r="V24" s="930"/>
      <c r="W24" s="930"/>
      <c r="X24" s="930"/>
      <c r="Y24" s="930"/>
      <c r="Z24" s="930"/>
      <c r="AA24" s="926"/>
      <c r="AB24" s="926"/>
      <c r="AJ24" s="1325" t="b">
        <v>0</v>
      </c>
      <c r="AO24" s="930"/>
      <c r="AP24" s="930"/>
      <c r="AQ24" s="930"/>
      <c r="AR24" s="930"/>
      <c r="AS24" s="930"/>
      <c r="AT24" s="930"/>
    </row>
    <row r="25" spans="2:52" ht="18" customHeight="1">
      <c r="J25" s="926"/>
      <c r="K25" s="926"/>
      <c r="L25" s="926"/>
      <c r="M25" s="926"/>
      <c r="N25" s="926"/>
      <c r="O25" s="926"/>
      <c r="P25" s="930"/>
      <c r="Q25" s="930"/>
      <c r="R25" s="930"/>
      <c r="S25" s="930"/>
      <c r="T25" s="930"/>
      <c r="U25" s="930"/>
      <c r="V25" s="930"/>
      <c r="W25" s="930"/>
      <c r="X25" s="930"/>
      <c r="Y25" s="930"/>
      <c r="Z25" s="930"/>
      <c r="AA25" s="930"/>
      <c r="AB25" s="930"/>
      <c r="AO25" s="930"/>
      <c r="AP25" s="930"/>
      <c r="AQ25" s="930"/>
      <c r="AR25" s="930"/>
      <c r="AS25" s="930"/>
      <c r="AT25" s="930"/>
    </row>
    <row r="26" spans="2:52" ht="18" customHeight="1">
      <c r="J26" s="926"/>
      <c r="K26" s="926"/>
      <c r="L26" s="926"/>
      <c r="M26" s="1713" t="str">
        <f>IF(AJ26=TRUE,"氏名　","")</f>
        <v/>
      </c>
      <c r="N26" s="1713"/>
      <c r="O26" s="1713"/>
      <c r="P26" s="926" t="str">
        <f>IF(AJ26=TRUE,項目一覧!$C$184,"")</f>
        <v/>
      </c>
      <c r="AA26" s="926"/>
      <c r="AB26" s="930"/>
      <c r="AC26" s="1325"/>
      <c r="AJ26" s="1325" t="b">
        <v>0</v>
      </c>
      <c r="AO26" s="926"/>
      <c r="AP26" s="926"/>
      <c r="AQ26" s="926"/>
      <c r="AR26" s="926"/>
      <c r="AS26" s="926"/>
      <c r="AT26" s="926"/>
      <c r="AU26" s="926"/>
      <c r="AV26" s="926"/>
      <c r="AW26" s="926"/>
      <c r="AZ26" s="926"/>
    </row>
    <row r="27" spans="2:52" ht="18" customHeight="1"/>
    <row r="28" spans="2:52" ht="18" customHeight="1">
      <c r="J28" s="999"/>
      <c r="K28" s="999"/>
      <c r="L28" s="999"/>
      <c r="M28" s="999"/>
      <c r="N28" s="999"/>
      <c r="O28" s="999"/>
      <c r="P28" s="926"/>
      <c r="AA28" s="926"/>
    </row>
    <row r="29" spans="2:52" ht="18" customHeight="1">
      <c r="B29" s="940"/>
      <c r="C29" s="940"/>
      <c r="D29" s="940"/>
      <c r="E29" s="940"/>
      <c r="F29" s="940"/>
      <c r="G29" s="940"/>
      <c r="H29" s="940"/>
      <c r="I29" s="940"/>
      <c r="J29" s="940"/>
      <c r="K29" s="940"/>
      <c r="L29" s="940"/>
      <c r="M29" s="993"/>
      <c r="N29" s="993"/>
      <c r="O29" s="993"/>
      <c r="P29" s="1327"/>
      <c r="Q29" s="1327"/>
      <c r="R29" s="1327"/>
      <c r="S29" s="1327"/>
      <c r="T29" s="1327"/>
      <c r="U29" s="1327"/>
      <c r="V29" s="1327"/>
      <c r="W29" s="1327"/>
      <c r="X29" s="1327"/>
      <c r="Y29" s="1327"/>
      <c r="Z29" s="1327"/>
      <c r="AA29" s="1327"/>
      <c r="AB29" s="1327"/>
    </row>
    <row r="30" spans="2:52" ht="18" customHeight="1">
      <c r="J30" s="926"/>
      <c r="K30" s="926"/>
      <c r="L30" s="926"/>
      <c r="M30" s="926"/>
      <c r="N30" s="926"/>
      <c r="O30" s="926"/>
      <c r="P30" s="934" t="str">
        <f>項目一覧!$C$30</f>
        <v/>
      </c>
    </row>
    <row r="31" spans="2:52" ht="18" customHeight="1">
      <c r="J31" s="926" t="s">
        <v>3767</v>
      </c>
      <c r="K31" s="926"/>
      <c r="L31" s="926"/>
      <c r="M31" s="926"/>
      <c r="N31" s="926"/>
      <c r="O31" s="926"/>
      <c r="P31" s="934" t="str">
        <f>項目一覧!$C$25</f>
        <v/>
      </c>
      <c r="Q31" s="926"/>
      <c r="R31" s="926"/>
      <c r="S31" s="926"/>
      <c r="T31" s="926"/>
      <c r="U31" s="926"/>
      <c r="V31" s="926"/>
      <c r="W31" s="926"/>
      <c r="X31" s="926"/>
      <c r="AA31" s="926"/>
      <c r="AB31" s="926"/>
    </row>
    <row r="32" spans="2:52" ht="18" customHeight="1">
      <c r="J32" s="926"/>
      <c r="K32" s="926"/>
      <c r="L32" s="926"/>
      <c r="M32" s="926"/>
      <c r="N32" s="926"/>
      <c r="O32" s="926"/>
      <c r="P32" s="926"/>
      <c r="Q32" s="926"/>
      <c r="R32" s="926"/>
      <c r="S32" s="926"/>
      <c r="T32" s="926"/>
      <c r="U32" s="926"/>
      <c r="V32" s="926"/>
      <c r="W32" s="926"/>
      <c r="X32" s="926"/>
      <c r="AA32" s="926"/>
      <c r="AB32" s="926"/>
    </row>
    <row r="33" spans="1:53" ht="18" customHeight="1">
      <c r="B33" s="997"/>
      <c r="C33" s="997"/>
      <c r="D33" s="997"/>
      <c r="E33" s="997"/>
      <c r="F33" s="997"/>
      <c r="G33" s="997"/>
      <c r="H33" s="997"/>
      <c r="I33" s="997"/>
      <c r="J33" s="997"/>
      <c r="K33" s="997"/>
      <c r="L33" s="997"/>
      <c r="M33" s="997"/>
      <c r="N33" s="997"/>
      <c r="O33" s="997"/>
      <c r="P33" s="997"/>
      <c r="Q33" s="997"/>
      <c r="R33" s="997"/>
      <c r="S33" s="997"/>
      <c r="T33" s="997"/>
      <c r="U33" s="997"/>
      <c r="V33" s="997"/>
      <c r="W33" s="997"/>
      <c r="X33" s="997"/>
      <c r="Y33" s="997"/>
      <c r="Z33" s="997"/>
      <c r="AA33" s="997"/>
      <c r="AB33" s="997"/>
    </row>
    <row r="34" spans="1:53" ht="18" customHeight="1">
      <c r="B34" s="926"/>
      <c r="C34" s="926"/>
      <c r="D34" s="927" t="str">
        <f>IF(作業メニュー!AM13=TRUE, "[計画を変更する建築物の直前の審査]", "[計画を変更する建築物の直前の確認]")</f>
        <v>[計画を変更する建築物の直前の確認]</v>
      </c>
      <c r="E34" s="926"/>
      <c r="F34" s="926"/>
      <c r="G34" s="926"/>
      <c r="H34" s="926"/>
      <c r="I34" s="926"/>
      <c r="J34" s="926"/>
      <c r="K34" s="926"/>
      <c r="L34" s="926"/>
      <c r="M34" s="926"/>
      <c r="N34" s="926"/>
      <c r="O34" s="926"/>
      <c r="P34" s="926"/>
      <c r="Q34" s="926"/>
      <c r="R34" s="926"/>
      <c r="S34" s="926"/>
      <c r="T34" s="926"/>
      <c r="U34" s="926"/>
      <c r="V34" s="926"/>
      <c r="W34" s="926"/>
      <c r="X34" s="926"/>
      <c r="Y34" s="926"/>
      <c r="Z34" s="926"/>
      <c r="AA34" s="926"/>
      <c r="AB34" s="926"/>
      <c r="AC34" s="1319"/>
      <c r="AD34" s="1090" t="s">
        <v>555</v>
      </c>
      <c r="AW34" s="926"/>
    </row>
    <row r="35" spans="1:53" ht="18" customHeight="1">
      <c r="B35" s="926"/>
      <c r="C35" s="926"/>
      <c r="D35" s="926"/>
      <c r="E35" s="926" t="s">
        <v>554</v>
      </c>
      <c r="F35" s="926"/>
      <c r="G35" s="926"/>
      <c r="H35" s="926"/>
      <c r="I35" s="926"/>
      <c r="J35" s="926"/>
      <c r="K35" s="926"/>
      <c r="L35" s="1915">
        <f>$AK$35</f>
        <v>0</v>
      </c>
      <c r="M35" s="1915"/>
      <c r="N35" s="1915"/>
      <c r="O35" s="1915"/>
      <c r="P35" s="1915"/>
      <c r="Q35" s="1915"/>
      <c r="R35" s="1915"/>
      <c r="S35" s="1915"/>
      <c r="T35" s="1915"/>
      <c r="U35" s="1915"/>
      <c r="V35" s="1915"/>
      <c r="W35" s="1915"/>
      <c r="X35" s="1915"/>
      <c r="Y35" s="1915"/>
      <c r="Z35" s="1915"/>
      <c r="AA35" s="1915"/>
      <c r="AB35" s="999"/>
      <c r="AC35" s="1319"/>
      <c r="AD35" s="926" t="s">
        <v>554</v>
      </c>
      <c r="AK35" s="1912"/>
      <c r="AL35" s="1913"/>
      <c r="AM35" s="1913"/>
      <c r="AN35" s="1913"/>
      <c r="AO35" s="1913"/>
      <c r="AP35" s="1913"/>
      <c r="AQ35" s="1913"/>
      <c r="AR35" s="1913"/>
      <c r="AS35" s="1913"/>
      <c r="AT35" s="1913"/>
      <c r="AU35" s="1913"/>
      <c r="AV35" s="1914"/>
      <c r="AW35" s="926"/>
      <c r="AZ35" s="926"/>
    </row>
    <row r="36" spans="1:53" ht="18" customHeight="1">
      <c r="B36" s="926"/>
      <c r="C36" s="926"/>
      <c r="D36" s="926"/>
      <c r="E36" s="926" t="s">
        <v>553</v>
      </c>
      <c r="F36" s="926"/>
      <c r="G36" s="926"/>
      <c r="H36" s="926"/>
      <c r="I36" s="926"/>
      <c r="J36" s="926"/>
      <c r="K36" s="926"/>
      <c r="L36" s="1916" t="str">
        <f>IF($AK$36="","　　　　　年　　　　月　　　　日",IF(DATE(2019,5,1)&gt;$AK$36,$AK$36,"令和"&amp;IF(YEAR($AK$36)-2018=1,"元",YEAR($AK$36)-2018)&amp;"年"&amp;MONTH($AK$36)&amp;"月"&amp;DAY($AK$36)&amp;"日"))</f>
        <v>　　　　　年　　　　月　　　　日</v>
      </c>
      <c r="M36" s="1916"/>
      <c r="N36" s="1916"/>
      <c r="O36" s="1916"/>
      <c r="P36" s="1916"/>
      <c r="Q36" s="1916"/>
      <c r="R36" s="1916"/>
      <c r="S36" s="1916"/>
      <c r="T36" s="1916"/>
      <c r="U36" s="1916"/>
      <c r="V36" s="1916"/>
      <c r="W36" s="1916"/>
      <c r="X36" s="1916"/>
      <c r="Y36" s="1916"/>
      <c r="Z36" s="1916"/>
      <c r="AA36" s="1916"/>
      <c r="AB36" s="1270"/>
      <c r="AC36" s="1319"/>
      <c r="AD36" s="926" t="s">
        <v>553</v>
      </c>
      <c r="AE36" s="929"/>
      <c r="AI36" s="929"/>
      <c r="AJ36" s="929"/>
      <c r="AK36" s="1909"/>
      <c r="AL36" s="1910"/>
      <c r="AM36" s="1910"/>
      <c r="AN36" s="1910"/>
      <c r="AO36" s="1911"/>
    </row>
    <row r="37" spans="1:53" ht="18" customHeight="1">
      <c r="B37" s="926"/>
      <c r="C37" s="926"/>
      <c r="D37" s="926"/>
      <c r="E37" s="926" t="s">
        <v>552</v>
      </c>
      <c r="F37" s="926"/>
      <c r="G37" s="926"/>
      <c r="H37" s="926"/>
      <c r="I37" s="926"/>
      <c r="J37" s="926"/>
      <c r="K37" s="926"/>
      <c r="L37" s="1915">
        <f>$AK$37</f>
        <v>0</v>
      </c>
      <c r="M37" s="1915"/>
      <c r="N37" s="1915"/>
      <c r="O37" s="1915"/>
      <c r="P37" s="1915"/>
      <c r="Q37" s="1915"/>
      <c r="R37" s="1915"/>
      <c r="S37" s="1915"/>
      <c r="T37" s="1915"/>
      <c r="U37" s="1915"/>
      <c r="V37" s="1915"/>
      <c r="W37" s="1915"/>
      <c r="X37" s="1915"/>
      <c r="Y37" s="1915"/>
      <c r="Z37" s="1915"/>
      <c r="AA37" s="1915"/>
      <c r="AB37" s="999"/>
      <c r="AC37" s="1319"/>
      <c r="AD37" s="926" t="s">
        <v>552</v>
      </c>
      <c r="AK37" s="1912"/>
      <c r="AL37" s="1913"/>
      <c r="AM37" s="1913"/>
      <c r="AN37" s="1913"/>
      <c r="AO37" s="1913"/>
      <c r="AP37" s="1913"/>
      <c r="AQ37" s="1913"/>
      <c r="AR37" s="1913"/>
      <c r="AS37" s="1913"/>
      <c r="AT37" s="1913"/>
      <c r="AU37" s="1913"/>
      <c r="AV37" s="1913"/>
      <c r="AW37" s="1913"/>
      <c r="AX37" s="1913"/>
      <c r="AY37" s="1913"/>
      <c r="AZ37" s="1914"/>
    </row>
    <row r="38" spans="1:53" ht="18" customHeight="1">
      <c r="B38" s="926"/>
      <c r="C38" s="926"/>
      <c r="D38" s="926"/>
      <c r="E38" s="926" t="s">
        <v>551</v>
      </c>
      <c r="F38" s="926"/>
      <c r="G38" s="926"/>
      <c r="H38" s="926"/>
      <c r="I38" s="926"/>
      <c r="J38" s="926"/>
      <c r="K38" s="926"/>
      <c r="L38" s="1920">
        <f>$AK$38</f>
        <v>0</v>
      </c>
      <c r="M38" s="1920"/>
      <c r="N38" s="1920"/>
      <c r="O38" s="1920"/>
      <c r="P38" s="1920"/>
      <c r="Q38" s="1920"/>
      <c r="R38" s="1920"/>
      <c r="S38" s="1920"/>
      <c r="T38" s="1920"/>
      <c r="U38" s="1920"/>
      <c r="V38" s="1920"/>
      <c r="W38" s="1920"/>
      <c r="X38" s="1920"/>
      <c r="Y38" s="1920"/>
      <c r="Z38" s="1920"/>
      <c r="AA38" s="1920"/>
      <c r="AB38" s="952"/>
      <c r="AC38" s="1319"/>
      <c r="AD38" s="926" t="s">
        <v>551</v>
      </c>
      <c r="AK38" s="1917"/>
      <c r="AL38" s="1918"/>
      <c r="AM38" s="1918"/>
      <c r="AN38" s="1918"/>
      <c r="AO38" s="1918"/>
      <c r="AP38" s="1918"/>
      <c r="AQ38" s="1918"/>
      <c r="AR38" s="1918"/>
      <c r="AS38" s="1918"/>
      <c r="AT38" s="1918"/>
      <c r="AU38" s="1918"/>
      <c r="AV38" s="1918"/>
      <c r="AW38" s="1918"/>
      <c r="AX38" s="1918"/>
      <c r="AY38" s="1918"/>
      <c r="AZ38" s="1919"/>
    </row>
    <row r="39" spans="1:53" ht="18" customHeight="1">
      <c r="B39" s="926"/>
      <c r="C39" s="926"/>
      <c r="D39" s="926"/>
      <c r="E39" s="926"/>
      <c r="F39" s="926"/>
      <c r="G39" s="926"/>
      <c r="H39" s="926"/>
      <c r="I39" s="926"/>
      <c r="J39" s="926"/>
      <c r="K39" s="926"/>
      <c r="L39" s="1920"/>
      <c r="M39" s="1920"/>
      <c r="N39" s="1920"/>
      <c r="O39" s="1921"/>
      <c r="P39" s="1921"/>
      <c r="Q39" s="1921"/>
      <c r="R39" s="1921"/>
      <c r="S39" s="1921"/>
      <c r="T39" s="1921"/>
      <c r="U39" s="1921"/>
      <c r="V39" s="1921"/>
      <c r="W39" s="1921"/>
      <c r="X39" s="1921"/>
      <c r="Y39" s="1921"/>
      <c r="Z39" s="1921"/>
      <c r="AA39" s="1921"/>
      <c r="AB39" s="952"/>
      <c r="AC39" s="1319"/>
      <c r="AK39" s="1917"/>
      <c r="AL39" s="1918"/>
      <c r="AM39" s="1918"/>
      <c r="AN39" s="1918"/>
      <c r="AO39" s="1918"/>
      <c r="AP39" s="1918"/>
      <c r="AQ39" s="1918"/>
      <c r="AR39" s="1918"/>
      <c r="AS39" s="1918"/>
      <c r="AT39" s="1918"/>
      <c r="AU39" s="1918"/>
      <c r="AV39" s="1918"/>
      <c r="AW39" s="1918"/>
      <c r="AX39" s="1918"/>
      <c r="AY39" s="1918"/>
      <c r="AZ39" s="1919"/>
    </row>
    <row r="40" spans="1:53" s="1085" customFormat="1" ht="24" customHeight="1">
      <c r="B40" s="1669" t="s">
        <v>438</v>
      </c>
      <c r="C40" s="1670"/>
      <c r="D40" s="1670"/>
      <c r="E40" s="1670"/>
      <c r="F40" s="1670"/>
      <c r="G40" s="1670"/>
      <c r="H40" s="1671"/>
      <c r="I40" s="1328" t="str">
        <f>IF(作業メニュー!AM13=TRUE, "※　消防関係通知欄", "※　消防関係同意欄")</f>
        <v>※　消防関係同意欄</v>
      </c>
      <c r="J40" s="1329"/>
      <c r="K40" s="1329"/>
      <c r="L40" s="1329"/>
      <c r="M40" s="1329"/>
      <c r="N40" s="1330"/>
      <c r="O40" s="1669" t="s">
        <v>437</v>
      </c>
      <c r="P40" s="1670"/>
      <c r="Q40" s="1670"/>
      <c r="R40" s="1670"/>
      <c r="S40" s="1670"/>
      <c r="T40" s="1671"/>
      <c r="U40" s="1669" t="s">
        <v>436</v>
      </c>
      <c r="V40" s="1670"/>
      <c r="W40" s="1670"/>
      <c r="X40" s="1670"/>
      <c r="Y40" s="1670"/>
      <c r="Z40" s="1670"/>
      <c r="AA40" s="1670"/>
      <c r="AB40" s="1671"/>
      <c r="AC40" s="1331"/>
    </row>
    <row r="41" spans="1:53" ht="24" customHeight="1">
      <c r="B41" s="1925"/>
      <c r="C41" s="1926"/>
      <c r="D41" s="1926"/>
      <c r="E41" s="1926"/>
      <c r="F41" s="1926"/>
      <c r="G41" s="1926"/>
      <c r="H41" s="1927"/>
      <c r="I41" s="1934" t="str">
        <f>IF(AJ26=TRUE,"　　　　　　　　　氏　名　","")</f>
        <v/>
      </c>
      <c r="J41" s="1934"/>
      <c r="K41" s="1934"/>
      <c r="L41" s="1934"/>
      <c r="M41" s="1934"/>
      <c r="N41" s="1934"/>
      <c r="O41" s="1696" t="s">
        <v>435</v>
      </c>
      <c r="P41" s="1697"/>
      <c r="Q41" s="1697"/>
      <c r="R41" s="1697"/>
      <c r="S41" s="1697"/>
      <c r="T41" s="1698"/>
      <c r="U41" s="1922" t="s">
        <v>2834</v>
      </c>
      <c r="V41" s="1922"/>
      <c r="W41" s="1922"/>
      <c r="X41" s="1922"/>
      <c r="Y41" s="1922"/>
      <c r="Z41" s="1922"/>
      <c r="AA41" s="1922"/>
      <c r="AB41" s="1923"/>
    </row>
    <row r="42" spans="1:53" ht="24" customHeight="1">
      <c r="B42" s="1928"/>
      <c r="C42" s="1929"/>
      <c r="D42" s="1929"/>
      <c r="E42" s="1929"/>
      <c r="F42" s="1929"/>
      <c r="G42" s="1929"/>
      <c r="H42" s="1930"/>
      <c r="I42" s="1934"/>
      <c r="J42" s="1934"/>
      <c r="K42" s="1934"/>
      <c r="L42" s="1934"/>
      <c r="M42" s="1934"/>
      <c r="N42" s="1934"/>
      <c r="O42" s="1657"/>
      <c r="P42" s="1658"/>
      <c r="Q42" s="1658"/>
      <c r="R42" s="1658"/>
      <c r="S42" s="1658"/>
      <c r="T42" s="1659"/>
      <c r="U42" s="1903" t="s">
        <v>2796</v>
      </c>
      <c r="V42" s="1904"/>
      <c r="W42" s="1904"/>
      <c r="X42" s="1904"/>
      <c r="Y42" s="1904"/>
      <c r="Z42" s="1904"/>
      <c r="AA42" s="1904"/>
      <c r="AB42" s="1905"/>
    </row>
    <row r="43" spans="1:53" ht="24" customHeight="1">
      <c r="B43" s="1928"/>
      <c r="C43" s="1929"/>
      <c r="D43" s="1929"/>
      <c r="E43" s="1929"/>
      <c r="F43" s="1929"/>
      <c r="G43" s="1929"/>
      <c r="H43" s="1930"/>
      <c r="I43" s="1934"/>
      <c r="J43" s="1934"/>
      <c r="K43" s="1934"/>
      <c r="L43" s="1934"/>
      <c r="M43" s="1934"/>
      <c r="N43" s="1934"/>
      <c r="O43" s="1657"/>
      <c r="P43" s="1658"/>
      <c r="Q43" s="1658"/>
      <c r="R43" s="1658"/>
      <c r="S43" s="1658"/>
      <c r="T43" s="1659"/>
      <c r="U43" s="1681"/>
      <c r="V43" s="1682"/>
      <c r="W43" s="1682"/>
      <c r="X43" s="1682"/>
      <c r="Y43" s="1682"/>
      <c r="Z43" s="1682"/>
      <c r="AA43" s="1682"/>
      <c r="AB43" s="1683"/>
      <c r="AO43" s="926"/>
      <c r="AP43" s="926"/>
      <c r="AQ43" s="926"/>
      <c r="AR43" s="926"/>
      <c r="AS43" s="926"/>
      <c r="AT43" s="926"/>
      <c r="AU43" s="926"/>
      <c r="AV43" s="926"/>
      <c r="AW43" s="926"/>
      <c r="AZ43" s="926"/>
    </row>
    <row r="44" spans="1:53" ht="18" customHeight="1">
      <c r="B44" s="1928"/>
      <c r="C44" s="1929"/>
      <c r="D44" s="1929"/>
      <c r="E44" s="1929"/>
      <c r="F44" s="1929"/>
      <c r="G44" s="1929"/>
      <c r="H44" s="1930"/>
      <c r="I44" s="1934"/>
      <c r="J44" s="1934"/>
      <c r="K44" s="1934"/>
      <c r="L44" s="1934"/>
      <c r="M44" s="1934"/>
      <c r="N44" s="1934"/>
      <c r="O44" s="1657"/>
      <c r="P44" s="1658"/>
      <c r="Q44" s="1658"/>
      <c r="R44" s="1658"/>
      <c r="S44" s="1658"/>
      <c r="T44" s="1659"/>
      <c r="U44" s="1681"/>
      <c r="V44" s="1682"/>
      <c r="W44" s="1682"/>
      <c r="X44" s="1682"/>
      <c r="Y44" s="1682"/>
      <c r="Z44" s="1682"/>
      <c r="AA44" s="1682"/>
      <c r="AB44" s="1683"/>
      <c r="AO44" s="930"/>
      <c r="AP44" s="930"/>
      <c r="AQ44" s="930"/>
      <c r="AR44" s="930"/>
      <c r="AS44" s="930"/>
      <c r="AT44" s="930"/>
      <c r="AU44" s="930"/>
      <c r="AV44" s="930"/>
      <c r="AW44" s="930"/>
      <c r="AX44" s="930"/>
      <c r="AY44" s="930"/>
      <c r="AZ44" s="930"/>
      <c r="BA44" s="930"/>
    </row>
    <row r="45" spans="1:53" ht="18" customHeight="1">
      <c r="B45" s="1928"/>
      <c r="C45" s="1929"/>
      <c r="D45" s="1929"/>
      <c r="E45" s="1929"/>
      <c r="F45" s="1929"/>
      <c r="G45" s="1929"/>
      <c r="H45" s="1930"/>
      <c r="I45" s="1934"/>
      <c r="J45" s="1934"/>
      <c r="K45" s="1934"/>
      <c r="L45" s="1934"/>
      <c r="M45" s="1934"/>
      <c r="N45" s="1934"/>
      <c r="O45" s="1657"/>
      <c r="P45" s="1658"/>
      <c r="Q45" s="1658"/>
      <c r="R45" s="1658"/>
      <c r="S45" s="1658"/>
      <c r="T45" s="1659"/>
      <c r="U45" s="1657" t="s">
        <v>2394</v>
      </c>
      <c r="V45" s="1658"/>
      <c r="W45" s="1658"/>
      <c r="X45" s="1658"/>
      <c r="Y45" s="1658"/>
      <c r="Z45" s="1658"/>
      <c r="AA45" s="1658"/>
      <c r="AB45" s="1659"/>
      <c r="AO45" s="930"/>
      <c r="AP45" s="930"/>
      <c r="AQ45" s="930"/>
      <c r="AR45" s="930"/>
      <c r="AS45" s="930"/>
      <c r="AT45" s="930"/>
      <c r="AU45" s="930"/>
      <c r="AV45" s="930"/>
      <c r="AW45" s="930"/>
      <c r="AX45" s="930"/>
      <c r="AY45" s="930"/>
      <c r="AZ45" s="930"/>
      <c r="BA45" s="930"/>
    </row>
    <row r="46" spans="1:53" ht="18" customHeight="1">
      <c r="B46" s="1931"/>
      <c r="C46" s="1932"/>
      <c r="D46" s="1932"/>
      <c r="E46" s="1932"/>
      <c r="F46" s="1932"/>
      <c r="G46" s="1932"/>
      <c r="H46" s="1933"/>
      <c r="I46" s="1934"/>
      <c r="J46" s="1934"/>
      <c r="K46" s="1934"/>
      <c r="L46" s="1934"/>
      <c r="M46" s="1934"/>
      <c r="N46" s="1934"/>
      <c r="O46" s="1660"/>
      <c r="P46" s="1661"/>
      <c r="Q46" s="1661"/>
      <c r="R46" s="1661"/>
      <c r="S46" s="1661"/>
      <c r="T46" s="1662"/>
      <c r="U46" s="1660"/>
      <c r="V46" s="1661"/>
      <c r="W46" s="1661"/>
      <c r="X46" s="1661"/>
      <c r="Y46" s="1661"/>
      <c r="Z46" s="1661"/>
      <c r="AA46" s="1661"/>
      <c r="AB46" s="1662"/>
    </row>
    <row r="47" spans="1:53" ht="18" customHeight="1"/>
    <row r="48" spans="1:53" ht="15.95" customHeight="1">
      <c r="A48" s="1332" t="s">
        <v>550</v>
      </c>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row>
    <row r="49" spans="1:28" ht="15.95" customHeight="1">
      <c r="A49" s="958"/>
      <c r="B49" s="958" t="s">
        <v>433</v>
      </c>
      <c r="C49" s="958"/>
      <c r="D49" s="958"/>
      <c r="E49" s="958"/>
      <c r="F49" s="958"/>
      <c r="G49" s="958"/>
      <c r="H49" s="958"/>
      <c r="I49" s="958"/>
      <c r="J49" s="958"/>
      <c r="K49" s="958"/>
      <c r="L49" s="958"/>
      <c r="M49" s="958"/>
      <c r="N49" s="958"/>
      <c r="O49" s="958"/>
      <c r="P49" s="958"/>
      <c r="Q49" s="958"/>
      <c r="R49" s="958"/>
      <c r="S49" s="958"/>
      <c r="T49" s="958"/>
      <c r="U49" s="958"/>
      <c r="V49" s="958"/>
      <c r="W49" s="958"/>
      <c r="X49" s="958"/>
      <c r="Y49" s="958"/>
      <c r="Z49" s="958"/>
      <c r="AA49" s="958"/>
      <c r="AB49" s="958"/>
    </row>
    <row r="50" spans="1:28" ht="15.95" customHeight="1">
      <c r="A50" s="959" t="s">
        <v>200</v>
      </c>
      <c r="B50" s="929" t="s">
        <v>432</v>
      </c>
      <c r="C50" s="929"/>
      <c r="D50" s="929"/>
      <c r="E50" s="929"/>
      <c r="F50" s="929"/>
      <c r="G50" s="929"/>
      <c r="H50" s="929"/>
      <c r="I50" s="929"/>
      <c r="J50" s="929"/>
      <c r="K50" s="929"/>
      <c r="L50" s="929"/>
      <c r="M50" s="929"/>
      <c r="N50" s="929"/>
      <c r="O50" s="929"/>
      <c r="P50" s="929"/>
      <c r="Q50" s="929"/>
      <c r="R50" s="929"/>
      <c r="S50" s="929"/>
      <c r="T50" s="929"/>
      <c r="U50" s="960"/>
      <c r="V50" s="960"/>
      <c r="W50" s="960"/>
      <c r="X50" s="960"/>
      <c r="Y50" s="960"/>
      <c r="Z50" s="960"/>
      <c r="AA50" s="960"/>
      <c r="AB50" s="960"/>
    </row>
    <row r="51" spans="1:28" ht="18" customHeight="1">
      <c r="A51" s="959"/>
      <c r="B51" s="929" t="s">
        <v>431</v>
      </c>
      <c r="C51" s="929"/>
      <c r="D51" s="929"/>
      <c r="E51" s="929"/>
      <c r="F51" s="929"/>
      <c r="G51" s="929"/>
      <c r="H51" s="929" t="str">
        <f>IF(項目一覧!$C$21=0,"",項目一覧!$C$21&amp;"  ")&amp;IF(項目一覧!$C$5=0,"",項目一覧!$C$5)</f>
        <v xml:space="preserve">  </v>
      </c>
      <c r="J51" s="929"/>
      <c r="K51" s="929"/>
      <c r="L51" s="929"/>
      <c r="M51" s="929"/>
      <c r="N51" s="929"/>
      <c r="O51" s="929"/>
      <c r="P51" s="929"/>
      <c r="Q51" s="929"/>
      <c r="R51" s="929"/>
      <c r="S51" s="929"/>
      <c r="T51" s="929"/>
      <c r="U51" s="929"/>
      <c r="V51" s="929"/>
      <c r="W51" s="929"/>
      <c r="X51" s="929"/>
      <c r="Y51" s="929"/>
      <c r="Z51" s="929"/>
      <c r="AA51" s="929"/>
      <c r="AB51" s="929"/>
    </row>
    <row r="52" spans="1:28" ht="18" customHeight="1">
      <c r="A52" s="959"/>
      <c r="B52" s="929" t="s">
        <v>408</v>
      </c>
      <c r="C52" s="929"/>
      <c r="D52" s="929"/>
      <c r="E52" s="929"/>
      <c r="F52" s="929"/>
      <c r="G52" s="929"/>
      <c r="H52" s="961" t="str">
        <f>IF(項目一覧!$C$183=0,"",項目一覧!$C$183&amp;"  ")&amp;IF(項目一覧!$C$4=0,"",項目一覧!$C$4)</f>
        <v xml:space="preserve">  </v>
      </c>
      <c r="I52" s="962"/>
      <c r="J52" s="961"/>
      <c r="K52" s="961"/>
      <c r="L52" s="961"/>
      <c r="M52" s="961"/>
      <c r="N52" s="961"/>
      <c r="O52" s="961"/>
      <c r="P52" s="961"/>
      <c r="Q52" s="961"/>
      <c r="R52" s="961"/>
      <c r="S52" s="961"/>
      <c r="T52" s="961"/>
      <c r="U52" s="961"/>
      <c r="V52" s="961"/>
      <c r="W52" s="961"/>
      <c r="X52" s="961"/>
      <c r="Y52" s="961"/>
      <c r="Z52" s="961"/>
      <c r="AA52" s="961"/>
      <c r="AB52" s="961"/>
    </row>
    <row r="53" spans="1:28" ht="18" customHeight="1">
      <c r="A53" s="959"/>
      <c r="B53" s="929" t="s">
        <v>399</v>
      </c>
      <c r="C53" s="929"/>
      <c r="D53" s="929"/>
      <c r="E53" s="929"/>
      <c r="F53" s="929"/>
      <c r="G53" s="929"/>
      <c r="H53" s="961" t="str">
        <f>項目一覧!$C$6</f>
        <v/>
      </c>
      <c r="I53" s="962"/>
      <c r="J53" s="961"/>
      <c r="K53" s="961"/>
      <c r="L53" s="961"/>
      <c r="M53" s="961"/>
      <c r="N53" s="961"/>
      <c r="O53" s="961"/>
      <c r="P53" s="961"/>
      <c r="Q53" s="961"/>
      <c r="R53" s="961"/>
      <c r="S53" s="961"/>
      <c r="T53" s="961"/>
      <c r="U53" s="961"/>
      <c r="V53" s="961"/>
      <c r="W53" s="961"/>
      <c r="X53" s="961"/>
      <c r="Y53" s="961"/>
      <c r="Z53" s="961"/>
      <c r="AA53" s="961"/>
      <c r="AB53" s="961"/>
    </row>
    <row r="54" spans="1:28" ht="18" customHeight="1">
      <c r="A54" s="959"/>
      <c r="B54" s="929" t="s">
        <v>430</v>
      </c>
      <c r="C54" s="929"/>
      <c r="D54" s="929"/>
      <c r="E54" s="929"/>
      <c r="F54" s="929"/>
      <c r="G54" s="929"/>
      <c r="H54" s="1665" t="str">
        <f>項目一覧!$C$7</f>
        <v/>
      </c>
      <c r="I54" s="1665"/>
      <c r="J54" s="1665"/>
      <c r="K54" s="1665"/>
      <c r="L54" s="1665"/>
      <c r="M54" s="1665"/>
      <c r="N54" s="1665"/>
      <c r="O54" s="1665"/>
      <c r="P54" s="1665"/>
      <c r="Q54" s="1665"/>
      <c r="R54" s="1665"/>
      <c r="S54" s="1665"/>
      <c r="T54" s="1665"/>
      <c r="U54" s="1665"/>
      <c r="V54" s="1665"/>
      <c r="W54" s="1665"/>
      <c r="X54" s="1665"/>
      <c r="Y54" s="1665"/>
      <c r="Z54" s="1665"/>
      <c r="AA54" s="1665"/>
      <c r="AB54" s="1665"/>
    </row>
    <row r="55" spans="1:28" ht="18" customHeight="1">
      <c r="A55" s="963"/>
      <c r="B55" s="958" t="s">
        <v>397</v>
      </c>
      <c r="C55" s="958"/>
      <c r="D55" s="958"/>
      <c r="E55" s="958"/>
      <c r="F55" s="958"/>
      <c r="G55" s="958"/>
      <c r="H55" s="964" t="str">
        <f>項目一覧!$C$8</f>
        <v/>
      </c>
      <c r="I55" s="965"/>
      <c r="J55" s="964"/>
      <c r="K55" s="964"/>
      <c r="L55" s="964"/>
      <c r="M55" s="964"/>
      <c r="N55" s="964"/>
      <c r="O55" s="964"/>
      <c r="P55" s="964"/>
      <c r="Q55" s="964"/>
      <c r="R55" s="964"/>
      <c r="S55" s="964"/>
      <c r="T55" s="964"/>
      <c r="U55" s="964"/>
      <c r="V55" s="964"/>
      <c r="W55" s="964"/>
      <c r="X55" s="964"/>
      <c r="Y55" s="964"/>
      <c r="Z55" s="964"/>
      <c r="AA55" s="964"/>
      <c r="AB55" s="964"/>
    </row>
    <row r="56" spans="1:28" ht="15.95" customHeight="1">
      <c r="A56" s="959" t="s">
        <v>200</v>
      </c>
      <c r="B56" s="929" t="s">
        <v>429</v>
      </c>
      <c r="C56" s="929"/>
      <c r="D56" s="929"/>
      <c r="E56" s="929"/>
      <c r="F56" s="929"/>
      <c r="G56" s="929"/>
      <c r="H56" s="961"/>
      <c r="I56" s="961"/>
      <c r="J56" s="961"/>
      <c r="K56" s="961"/>
      <c r="L56" s="961"/>
      <c r="M56" s="961"/>
      <c r="N56" s="961"/>
      <c r="O56" s="961"/>
      <c r="P56" s="961"/>
      <c r="Q56" s="961"/>
      <c r="R56" s="961"/>
      <c r="S56" s="961"/>
      <c r="T56" s="961"/>
      <c r="U56" s="961"/>
      <c r="V56" s="961"/>
      <c r="W56" s="961"/>
      <c r="X56" s="961"/>
      <c r="Y56" s="961"/>
      <c r="Z56" s="961"/>
      <c r="AA56" s="961"/>
      <c r="AB56" s="961"/>
    </row>
    <row r="57" spans="1:28" ht="18" customHeight="1">
      <c r="A57" s="959"/>
      <c r="B57" s="929" t="s">
        <v>409</v>
      </c>
      <c r="C57" s="929"/>
      <c r="D57" s="929"/>
      <c r="E57" s="929"/>
      <c r="F57" s="929"/>
      <c r="G57" s="929"/>
      <c r="H57" s="967" t="str">
        <f>IF(項目一覧!$C$9=0,"","("&amp;項目一覧!$C$9&amp;") 建築士  （"&amp;項目一覧!$C$10&amp;"）登録　第　 "&amp;項目一覧!$C$11&amp;"　号")</f>
        <v>() 建築士  （）登録　第　 　号</v>
      </c>
      <c r="I57" s="962"/>
      <c r="J57" s="961"/>
      <c r="K57" s="961"/>
      <c r="L57" s="961"/>
      <c r="M57" s="961"/>
      <c r="N57" s="961"/>
      <c r="O57" s="961"/>
      <c r="P57" s="961"/>
      <c r="Q57" s="961"/>
      <c r="R57" s="961"/>
      <c r="S57" s="961"/>
      <c r="T57" s="961"/>
      <c r="U57" s="961"/>
      <c r="V57" s="961"/>
      <c r="W57" s="961"/>
      <c r="X57" s="961"/>
      <c r="Y57" s="961"/>
      <c r="Z57" s="961"/>
      <c r="AA57" s="961"/>
      <c r="AB57" s="961"/>
    </row>
    <row r="58" spans="1:28" ht="18" customHeight="1">
      <c r="A58" s="959"/>
      <c r="B58" s="929" t="s">
        <v>408</v>
      </c>
      <c r="C58" s="929"/>
      <c r="D58" s="929"/>
      <c r="E58" s="929"/>
      <c r="F58" s="929"/>
      <c r="G58" s="929"/>
      <c r="H58" s="961" t="str">
        <f>項目一覧!$C$12</f>
        <v/>
      </c>
      <c r="I58" s="962"/>
      <c r="J58" s="961"/>
      <c r="K58" s="961"/>
      <c r="L58" s="961"/>
      <c r="M58" s="961"/>
      <c r="N58" s="961"/>
      <c r="O58" s="961"/>
      <c r="P58" s="961"/>
      <c r="Q58" s="961"/>
      <c r="R58" s="961"/>
      <c r="S58" s="961"/>
      <c r="T58" s="961"/>
      <c r="U58" s="961"/>
      <c r="V58" s="961"/>
      <c r="W58" s="961"/>
      <c r="X58" s="961"/>
      <c r="Y58" s="961"/>
      <c r="Z58" s="961"/>
      <c r="AA58" s="961"/>
      <c r="AB58" s="961"/>
    </row>
    <row r="59" spans="1:28" ht="18" customHeight="1">
      <c r="A59" s="959"/>
      <c r="B59" s="929" t="s">
        <v>407</v>
      </c>
      <c r="C59" s="929"/>
      <c r="D59" s="929"/>
      <c r="E59" s="929"/>
      <c r="F59" s="929"/>
      <c r="G59" s="929"/>
      <c r="H59" s="967" t="str">
        <f>IF(項目一覧!$C$13=0,"","("&amp;項目一覧!$C$13&amp;") 建築士事務所  （"&amp;項目一覧!$C$14&amp;"）知事登録　第　 "&amp;項目一覧!$C$15&amp;"　号")</f>
        <v>() 建築士事務所  （）知事登録　第　 　号</v>
      </c>
      <c r="I59" s="962"/>
      <c r="J59" s="961"/>
      <c r="K59" s="961"/>
      <c r="L59" s="961"/>
      <c r="M59" s="961"/>
      <c r="N59" s="961"/>
      <c r="O59" s="961"/>
      <c r="P59" s="961"/>
      <c r="Q59" s="961"/>
      <c r="R59" s="961"/>
      <c r="S59" s="961"/>
      <c r="T59" s="961"/>
      <c r="U59" s="961"/>
      <c r="V59" s="961"/>
      <c r="W59" s="961"/>
      <c r="X59" s="961"/>
      <c r="Y59" s="961"/>
      <c r="Z59" s="961"/>
      <c r="AA59" s="961"/>
      <c r="AB59" s="961"/>
    </row>
    <row r="60" spans="1:28" ht="18" customHeight="1">
      <c r="A60" s="959"/>
      <c r="B60" s="929"/>
      <c r="C60" s="929"/>
      <c r="D60" s="929"/>
      <c r="E60" s="929"/>
      <c r="F60" s="929"/>
      <c r="G60" s="929"/>
      <c r="H60" s="961" t="str">
        <f>項目一覧!$C$16</f>
        <v/>
      </c>
      <c r="I60" s="962"/>
      <c r="J60" s="961"/>
      <c r="K60" s="961"/>
      <c r="L60" s="961"/>
      <c r="M60" s="961"/>
      <c r="N60" s="961"/>
      <c r="O60" s="961"/>
      <c r="P60" s="961"/>
      <c r="Q60" s="961"/>
      <c r="R60" s="961"/>
      <c r="S60" s="961"/>
      <c r="T60" s="961"/>
      <c r="U60" s="961"/>
      <c r="V60" s="961"/>
      <c r="W60" s="961"/>
      <c r="X60" s="961"/>
      <c r="Y60" s="961"/>
      <c r="Z60" s="961"/>
      <c r="AA60" s="961"/>
      <c r="AB60" s="961"/>
    </row>
    <row r="61" spans="1:28" ht="18" customHeight="1">
      <c r="A61" s="959"/>
      <c r="B61" s="929" t="s">
        <v>406</v>
      </c>
      <c r="C61" s="929"/>
      <c r="D61" s="929"/>
      <c r="E61" s="929"/>
      <c r="F61" s="929"/>
      <c r="G61" s="929"/>
      <c r="H61" s="961" t="str">
        <f>項目一覧!$C$17</f>
        <v/>
      </c>
      <c r="I61" s="962"/>
      <c r="J61" s="961"/>
      <c r="K61" s="961"/>
      <c r="L61" s="961"/>
      <c r="M61" s="961"/>
      <c r="N61" s="961"/>
      <c r="O61" s="961"/>
      <c r="P61" s="961"/>
      <c r="Q61" s="961"/>
      <c r="R61" s="961"/>
      <c r="S61" s="961"/>
      <c r="T61" s="961"/>
      <c r="U61" s="961"/>
      <c r="V61" s="961"/>
      <c r="W61" s="961"/>
      <c r="X61" s="961"/>
      <c r="Y61" s="961"/>
      <c r="Z61" s="961"/>
      <c r="AA61" s="961"/>
      <c r="AB61" s="961"/>
    </row>
    <row r="62" spans="1:28" ht="18" customHeight="1">
      <c r="A62" s="959"/>
      <c r="B62" s="929" t="s">
        <v>405</v>
      </c>
      <c r="C62" s="929"/>
      <c r="D62" s="929"/>
      <c r="E62" s="929"/>
      <c r="F62" s="929"/>
      <c r="G62" s="929"/>
      <c r="H62" s="1665" t="str">
        <f>項目一覧!$C$18</f>
        <v/>
      </c>
      <c r="I62" s="1665"/>
      <c r="J62" s="1665"/>
      <c r="K62" s="1665"/>
      <c r="L62" s="1665"/>
      <c r="M62" s="1665"/>
      <c r="N62" s="1665"/>
      <c r="O62" s="1665"/>
      <c r="P62" s="1665"/>
      <c r="Q62" s="1665"/>
      <c r="R62" s="1665"/>
      <c r="S62" s="1665"/>
      <c r="T62" s="1665"/>
      <c r="U62" s="1665"/>
      <c r="V62" s="1665"/>
      <c r="W62" s="1665"/>
      <c r="X62" s="1665"/>
      <c r="Y62" s="1665"/>
      <c r="Z62" s="1665"/>
      <c r="AA62" s="1665"/>
      <c r="AB62" s="1665"/>
    </row>
    <row r="63" spans="1:28" ht="18" customHeight="1">
      <c r="A63" s="963"/>
      <c r="B63" s="958" t="s">
        <v>404</v>
      </c>
      <c r="C63" s="958"/>
      <c r="D63" s="958"/>
      <c r="E63" s="958"/>
      <c r="F63" s="958"/>
      <c r="G63" s="958"/>
      <c r="H63" s="964" t="str">
        <f>項目一覧!$C$19</f>
        <v/>
      </c>
      <c r="I63" s="965"/>
      <c r="J63" s="964"/>
      <c r="K63" s="964"/>
      <c r="L63" s="964"/>
      <c r="M63" s="964"/>
      <c r="N63" s="964"/>
      <c r="O63" s="964"/>
      <c r="P63" s="964"/>
      <c r="Q63" s="964"/>
      <c r="R63" s="964"/>
      <c r="S63" s="964"/>
      <c r="T63" s="964"/>
      <c r="U63" s="964"/>
      <c r="V63" s="964"/>
      <c r="W63" s="964"/>
      <c r="X63" s="964"/>
      <c r="Y63" s="964"/>
      <c r="Z63" s="964"/>
      <c r="AA63" s="964"/>
      <c r="AB63" s="964"/>
    </row>
    <row r="64" spans="1:28" ht="15.95" customHeight="1">
      <c r="A64" s="959" t="s">
        <v>200</v>
      </c>
      <c r="B64" s="929" t="s">
        <v>428</v>
      </c>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929"/>
      <c r="AB64" s="929"/>
    </row>
    <row r="65" spans="1:29" ht="15.95" customHeight="1">
      <c r="A65" s="959"/>
      <c r="B65" s="929" t="s">
        <v>427</v>
      </c>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29"/>
    </row>
    <row r="66" spans="1:29" ht="18" customHeight="1">
      <c r="A66" s="959"/>
      <c r="B66" s="929" t="s">
        <v>409</v>
      </c>
      <c r="C66" s="929"/>
      <c r="D66" s="929"/>
      <c r="E66" s="929"/>
      <c r="F66" s="929"/>
      <c r="G66" s="929"/>
      <c r="H66" s="966" t="str">
        <f>IF(項目一覧!$C$22=0,"","("&amp;項目一覧!$C$22&amp;") 建築士  （"&amp;項目一覧!$C$23&amp;"）登録　第　 "&amp;項目一覧!$C$24&amp;"　号")</f>
        <v>() 建築士  （）登録　第　 　号</v>
      </c>
      <c r="J66" s="929"/>
      <c r="K66" s="929"/>
      <c r="L66" s="929"/>
      <c r="M66" s="929"/>
      <c r="N66" s="929"/>
      <c r="O66" s="929"/>
      <c r="P66" s="929"/>
      <c r="Q66" s="929"/>
      <c r="R66" s="929"/>
      <c r="S66" s="929"/>
      <c r="T66" s="929"/>
      <c r="U66" s="929"/>
      <c r="V66" s="929"/>
      <c r="W66" s="929"/>
      <c r="X66" s="929"/>
      <c r="Y66" s="929"/>
      <c r="Z66" s="929"/>
      <c r="AA66" s="929"/>
      <c r="AB66" s="929"/>
    </row>
    <row r="67" spans="1:29" ht="18" customHeight="1">
      <c r="A67" s="959"/>
      <c r="B67" s="929" t="s">
        <v>408</v>
      </c>
      <c r="C67" s="929"/>
      <c r="D67" s="929"/>
      <c r="E67" s="929"/>
      <c r="F67" s="929"/>
      <c r="G67" s="929"/>
      <c r="H67" s="961" t="str">
        <f>項目一覧!$C$25</f>
        <v/>
      </c>
      <c r="I67" s="962"/>
      <c r="J67" s="961"/>
      <c r="K67" s="961"/>
      <c r="L67" s="961"/>
      <c r="M67" s="961"/>
      <c r="N67" s="961"/>
      <c r="O67" s="961"/>
      <c r="P67" s="961"/>
      <c r="Q67" s="961"/>
      <c r="R67" s="961"/>
      <c r="S67" s="961"/>
      <c r="T67" s="961"/>
      <c r="U67" s="961"/>
      <c r="V67" s="961"/>
      <c r="W67" s="961"/>
      <c r="X67" s="961"/>
      <c r="Y67" s="961"/>
      <c r="Z67" s="961"/>
      <c r="AA67" s="961"/>
      <c r="AB67" s="961"/>
    </row>
    <row r="68" spans="1:29" ht="18" customHeight="1">
      <c r="A68" s="968"/>
      <c r="B68" s="929" t="s">
        <v>407</v>
      </c>
      <c r="C68" s="929"/>
      <c r="D68" s="929"/>
      <c r="E68" s="929"/>
      <c r="F68" s="929"/>
      <c r="G68" s="929"/>
      <c r="H68" s="967" t="str">
        <f>IF(項目一覧!$C$27=0,"","("&amp;項目一覧!$C$27&amp;") 建築士事務所  （"&amp;項目一覧!$C$28&amp;"）知事登録　第　 "&amp;項目一覧!$C$29&amp;"　号")</f>
        <v>() 建築士事務所  （）知事登録　第　 　号</v>
      </c>
      <c r="I68" s="962"/>
      <c r="J68" s="961"/>
      <c r="K68" s="961"/>
      <c r="L68" s="961"/>
      <c r="M68" s="961"/>
      <c r="N68" s="961"/>
      <c r="O68" s="961"/>
      <c r="P68" s="961"/>
      <c r="Q68" s="961"/>
      <c r="R68" s="961"/>
      <c r="S68" s="961"/>
      <c r="T68" s="961"/>
      <c r="U68" s="961"/>
      <c r="V68" s="961"/>
      <c r="W68" s="961"/>
      <c r="X68" s="961"/>
      <c r="Y68" s="961"/>
      <c r="Z68" s="961"/>
      <c r="AA68" s="961"/>
      <c r="AB68" s="961"/>
    </row>
    <row r="69" spans="1:29" ht="18" customHeight="1">
      <c r="A69" s="968"/>
      <c r="B69" s="929"/>
      <c r="C69" s="929"/>
      <c r="D69" s="929"/>
      <c r="E69" s="929"/>
      <c r="F69" s="929"/>
      <c r="G69" s="929"/>
      <c r="H69" s="961" t="str">
        <f>項目一覧!$C$30</f>
        <v/>
      </c>
      <c r="I69" s="962"/>
      <c r="J69" s="961"/>
      <c r="K69" s="961"/>
      <c r="L69" s="961"/>
      <c r="M69" s="961"/>
      <c r="N69" s="961"/>
      <c r="O69" s="961"/>
      <c r="P69" s="961"/>
      <c r="Q69" s="961"/>
      <c r="R69" s="961"/>
      <c r="S69" s="961"/>
      <c r="T69" s="961"/>
      <c r="U69" s="961"/>
      <c r="V69" s="961"/>
      <c r="W69" s="961"/>
      <c r="X69" s="961"/>
      <c r="Y69" s="961"/>
      <c r="Z69" s="961"/>
      <c r="AA69" s="961"/>
      <c r="AB69" s="961"/>
    </row>
    <row r="70" spans="1:29" ht="18" customHeight="1">
      <c r="A70" s="968"/>
      <c r="B70" s="929" t="s">
        <v>406</v>
      </c>
      <c r="C70" s="929"/>
      <c r="D70" s="929"/>
      <c r="E70" s="929"/>
      <c r="F70" s="929"/>
      <c r="G70" s="929"/>
      <c r="H70" s="961" t="str">
        <f>項目一覧!$C$31</f>
        <v/>
      </c>
      <c r="I70" s="962"/>
      <c r="J70" s="961"/>
      <c r="K70" s="961"/>
      <c r="L70" s="961"/>
      <c r="M70" s="961"/>
      <c r="N70" s="961"/>
      <c r="O70" s="961"/>
      <c r="P70" s="961"/>
      <c r="Q70" s="961"/>
      <c r="R70" s="961"/>
      <c r="S70" s="961"/>
      <c r="T70" s="961"/>
      <c r="U70" s="961"/>
      <c r="V70" s="961"/>
      <c r="W70" s="961"/>
      <c r="X70" s="961"/>
      <c r="Y70" s="961"/>
      <c r="Z70" s="961"/>
      <c r="AA70" s="961"/>
      <c r="AB70" s="961"/>
    </row>
    <row r="71" spans="1:29" ht="18" customHeight="1">
      <c r="A71" s="968"/>
      <c r="B71" s="929" t="s">
        <v>405</v>
      </c>
      <c r="C71" s="929"/>
      <c r="D71" s="929"/>
      <c r="E71" s="929"/>
      <c r="F71" s="929"/>
      <c r="G71" s="929"/>
      <c r="H71" s="1665" t="str">
        <f>項目一覧!$C$32</f>
        <v/>
      </c>
      <c r="I71" s="1665"/>
      <c r="J71" s="1665"/>
      <c r="K71" s="1665"/>
      <c r="L71" s="1665"/>
      <c r="M71" s="1665"/>
      <c r="N71" s="1665"/>
      <c r="O71" s="1665"/>
      <c r="P71" s="1665"/>
      <c r="Q71" s="1665"/>
      <c r="R71" s="1665"/>
      <c r="S71" s="1665"/>
      <c r="T71" s="1665"/>
      <c r="U71" s="1665"/>
      <c r="V71" s="1665"/>
      <c r="W71" s="1665"/>
      <c r="X71" s="1665"/>
      <c r="Y71" s="1665"/>
      <c r="Z71" s="1665"/>
      <c r="AA71" s="1665"/>
      <c r="AB71" s="1665"/>
    </row>
    <row r="72" spans="1:29" ht="18" customHeight="1">
      <c r="A72" s="968"/>
      <c r="B72" s="929" t="s">
        <v>404</v>
      </c>
      <c r="C72" s="929"/>
      <c r="D72" s="929"/>
      <c r="E72" s="929"/>
      <c r="F72" s="929"/>
      <c r="G72" s="929"/>
      <c r="H72" s="961" t="str">
        <f>項目一覧!$C$33</f>
        <v/>
      </c>
      <c r="I72" s="962"/>
      <c r="J72" s="961"/>
      <c r="K72" s="961"/>
      <c r="L72" s="961"/>
      <c r="M72" s="961"/>
      <c r="N72" s="961"/>
      <c r="O72" s="961"/>
      <c r="P72" s="961"/>
      <c r="Q72" s="961"/>
      <c r="R72" s="961"/>
      <c r="S72" s="961"/>
      <c r="T72" s="961"/>
      <c r="U72" s="961"/>
      <c r="V72" s="961"/>
      <c r="W72" s="961"/>
      <c r="X72" s="961"/>
      <c r="Y72" s="961"/>
      <c r="Z72" s="961"/>
      <c r="AA72" s="961"/>
      <c r="AB72" s="961"/>
    </row>
    <row r="73" spans="1:29" ht="18" customHeight="1">
      <c r="A73" s="968"/>
      <c r="B73" s="925" t="s">
        <v>425</v>
      </c>
      <c r="C73" s="929"/>
      <c r="D73" s="929"/>
      <c r="E73" s="929"/>
      <c r="F73" s="929"/>
      <c r="G73" s="929"/>
      <c r="H73" s="961"/>
      <c r="I73" s="961"/>
      <c r="J73" s="1675" t="str">
        <f>項目一覧!$C$35</f>
        <v/>
      </c>
      <c r="K73" s="1675"/>
      <c r="L73" s="1675"/>
      <c r="M73" s="1675"/>
      <c r="N73" s="1675"/>
      <c r="O73" s="1675"/>
      <c r="P73" s="1675"/>
      <c r="Q73" s="1675"/>
      <c r="R73" s="1675"/>
      <c r="S73" s="1675"/>
      <c r="T73" s="1675"/>
      <c r="U73" s="1675"/>
      <c r="V73" s="1675"/>
      <c r="W73" s="1675"/>
      <c r="X73" s="1675"/>
      <c r="Y73" s="1675"/>
      <c r="Z73" s="1675"/>
      <c r="AA73" s="1675"/>
      <c r="AB73" s="970"/>
      <c r="AC73" s="1333"/>
    </row>
    <row r="74" spans="1:29" ht="18" customHeight="1">
      <c r="A74" s="968"/>
      <c r="B74" s="929"/>
      <c r="C74" s="929"/>
      <c r="D74" s="929"/>
      <c r="E74" s="929"/>
      <c r="F74" s="929"/>
      <c r="G74" s="929"/>
      <c r="H74" s="961"/>
      <c r="I74" s="961"/>
      <c r="J74" s="1675"/>
      <c r="K74" s="1675"/>
      <c r="L74" s="1675"/>
      <c r="M74" s="1675"/>
      <c r="N74" s="1675"/>
      <c r="O74" s="1675"/>
      <c r="P74" s="1675"/>
      <c r="Q74" s="1675"/>
      <c r="R74" s="1675"/>
      <c r="S74" s="1675"/>
      <c r="T74" s="1675"/>
      <c r="U74" s="1675"/>
      <c r="V74" s="1675"/>
      <c r="W74" s="1675"/>
      <c r="X74" s="1675"/>
      <c r="Y74" s="1675"/>
      <c r="Z74" s="1675"/>
      <c r="AA74" s="1675"/>
      <c r="AB74" s="970"/>
      <c r="AC74" s="1333"/>
    </row>
    <row r="75" spans="1:29" ht="15.95" customHeight="1">
      <c r="A75" s="959"/>
      <c r="B75" s="929" t="s">
        <v>426</v>
      </c>
      <c r="C75" s="929"/>
      <c r="D75" s="929"/>
      <c r="E75" s="929"/>
      <c r="F75" s="929"/>
      <c r="G75" s="929"/>
      <c r="H75" s="961"/>
      <c r="I75" s="961"/>
      <c r="J75" s="961"/>
      <c r="K75" s="961"/>
      <c r="L75" s="961"/>
      <c r="M75" s="961"/>
      <c r="N75" s="961"/>
      <c r="O75" s="961"/>
      <c r="P75" s="961"/>
      <c r="Q75" s="961"/>
      <c r="R75" s="961"/>
      <c r="S75" s="961"/>
      <c r="T75" s="961"/>
      <c r="U75" s="961"/>
      <c r="V75" s="961"/>
      <c r="W75" s="961"/>
      <c r="X75" s="961"/>
      <c r="Y75" s="961"/>
      <c r="Z75" s="961"/>
      <c r="AA75" s="961"/>
      <c r="AB75" s="962"/>
    </row>
    <row r="76" spans="1:29" ht="18" customHeight="1">
      <c r="A76" s="959"/>
      <c r="B76" s="929" t="s">
        <v>409</v>
      </c>
      <c r="C76" s="929"/>
      <c r="D76" s="929"/>
      <c r="E76" s="929"/>
      <c r="F76" s="929"/>
      <c r="G76" s="929"/>
      <c r="H76" s="967" t="str">
        <f>IF(項目一覧!$C$189=0,"","("&amp;項目一覧!$C$189&amp;") 建築士  （"&amp;項目一覧!$C$190&amp;"）登録　第　 "&amp;項目一覧!$C$191&amp;"　号")</f>
        <v>() 建築士  （）登録　第　 　号</v>
      </c>
      <c r="I76" s="962"/>
      <c r="J76" s="961"/>
      <c r="K76" s="961"/>
      <c r="L76" s="961"/>
      <c r="M76" s="961"/>
      <c r="N76" s="961"/>
      <c r="O76" s="961"/>
      <c r="P76" s="961"/>
      <c r="Q76" s="961"/>
      <c r="R76" s="961"/>
      <c r="S76" s="961"/>
      <c r="T76" s="961"/>
      <c r="U76" s="961"/>
      <c r="V76" s="961"/>
      <c r="W76" s="961"/>
      <c r="X76" s="961"/>
      <c r="Y76" s="961"/>
      <c r="Z76" s="961"/>
      <c r="AA76" s="961"/>
      <c r="AB76" s="962"/>
    </row>
    <row r="77" spans="1:29" ht="18" customHeight="1">
      <c r="A77" s="959"/>
      <c r="B77" s="929" t="s">
        <v>408</v>
      </c>
      <c r="C77" s="929"/>
      <c r="D77" s="929"/>
      <c r="E77" s="929"/>
      <c r="F77" s="929"/>
      <c r="G77" s="929"/>
      <c r="H77" s="961" t="str">
        <f>項目一覧!$C$192</f>
        <v/>
      </c>
      <c r="I77" s="962"/>
      <c r="J77" s="961"/>
      <c r="K77" s="961"/>
      <c r="L77" s="961"/>
      <c r="M77" s="961"/>
      <c r="N77" s="961"/>
      <c r="O77" s="961"/>
      <c r="P77" s="961"/>
      <c r="Q77" s="961"/>
      <c r="R77" s="961"/>
      <c r="S77" s="961"/>
      <c r="T77" s="961"/>
      <c r="U77" s="961"/>
      <c r="V77" s="961"/>
      <c r="W77" s="961"/>
      <c r="X77" s="961"/>
      <c r="Y77" s="961"/>
      <c r="Z77" s="961"/>
      <c r="AA77" s="961"/>
      <c r="AB77" s="962"/>
    </row>
    <row r="78" spans="1:29" ht="18" customHeight="1">
      <c r="A78" s="968"/>
      <c r="B78" s="929" t="s">
        <v>407</v>
      </c>
      <c r="C78" s="929"/>
      <c r="D78" s="929"/>
      <c r="E78" s="929"/>
      <c r="F78" s="929"/>
      <c r="G78" s="929"/>
      <c r="H78" s="969" t="str">
        <f>IF(項目一覧!$C$194=0,"","("&amp;項目一覧!$C$194&amp;") 建築士事務所  （"&amp;項目一覧!$C$195&amp;"）知事登録　第　 "&amp;項目一覧!$C$196&amp;"　号")</f>
        <v>() 建築士事務所  （）知事登録　第　 　号</v>
      </c>
      <c r="I78" s="962"/>
      <c r="J78" s="962"/>
      <c r="K78" s="962"/>
      <c r="L78" s="962"/>
      <c r="M78" s="962"/>
      <c r="N78" s="962"/>
      <c r="O78" s="962"/>
      <c r="P78" s="962"/>
      <c r="Q78" s="962"/>
      <c r="R78" s="962"/>
      <c r="S78" s="962"/>
      <c r="T78" s="962"/>
      <c r="U78" s="962"/>
      <c r="V78" s="962"/>
      <c r="W78" s="962"/>
      <c r="X78" s="962"/>
      <c r="Y78" s="962"/>
      <c r="Z78" s="962"/>
      <c r="AA78" s="962"/>
      <c r="AB78" s="962"/>
    </row>
    <row r="79" spans="1:29" ht="18" customHeight="1">
      <c r="A79" s="968"/>
      <c r="B79" s="929"/>
      <c r="C79" s="929"/>
      <c r="D79" s="929"/>
      <c r="E79" s="929"/>
      <c r="F79" s="929"/>
      <c r="G79" s="929"/>
      <c r="H79" s="961" t="str">
        <f>項目一覧!$C$197</f>
        <v/>
      </c>
      <c r="I79" s="962"/>
      <c r="J79" s="961"/>
      <c r="K79" s="961"/>
      <c r="L79" s="961"/>
      <c r="M79" s="961"/>
      <c r="N79" s="961"/>
      <c r="O79" s="961"/>
      <c r="P79" s="961"/>
      <c r="Q79" s="961"/>
      <c r="R79" s="961"/>
      <c r="S79" s="961"/>
      <c r="T79" s="961"/>
      <c r="U79" s="961"/>
      <c r="V79" s="961"/>
      <c r="W79" s="961"/>
      <c r="X79" s="961"/>
      <c r="Y79" s="961"/>
      <c r="Z79" s="961"/>
      <c r="AA79" s="961"/>
      <c r="AB79" s="962"/>
    </row>
    <row r="80" spans="1:29" ht="18" customHeight="1">
      <c r="A80" s="968"/>
      <c r="B80" s="929" t="s">
        <v>406</v>
      </c>
      <c r="C80" s="929"/>
      <c r="D80" s="929"/>
      <c r="E80" s="929"/>
      <c r="F80" s="929"/>
      <c r="G80" s="929"/>
      <c r="H80" s="961" t="str">
        <f>項目一覧!$C$198</f>
        <v/>
      </c>
      <c r="I80" s="962"/>
      <c r="J80" s="961"/>
      <c r="K80" s="961"/>
      <c r="L80" s="961"/>
      <c r="M80" s="961"/>
      <c r="N80" s="961"/>
      <c r="O80" s="961"/>
      <c r="P80" s="961"/>
      <c r="Q80" s="961"/>
      <c r="R80" s="961"/>
      <c r="S80" s="961"/>
      <c r="T80" s="961"/>
      <c r="U80" s="961"/>
      <c r="V80" s="961"/>
      <c r="W80" s="961"/>
      <c r="X80" s="961"/>
      <c r="Y80" s="961"/>
      <c r="Z80" s="961"/>
      <c r="AA80" s="961"/>
      <c r="AB80" s="962"/>
    </row>
    <row r="81" spans="1:29" ht="18" customHeight="1">
      <c r="A81" s="968"/>
      <c r="B81" s="929" t="s">
        <v>405</v>
      </c>
      <c r="C81" s="929"/>
      <c r="D81" s="929"/>
      <c r="E81" s="929"/>
      <c r="F81" s="929"/>
      <c r="G81" s="929"/>
      <c r="H81" s="1665" t="str">
        <f>項目一覧!$C$199</f>
        <v/>
      </c>
      <c r="I81" s="1665"/>
      <c r="J81" s="1665"/>
      <c r="K81" s="1665"/>
      <c r="L81" s="1665"/>
      <c r="M81" s="1665"/>
      <c r="N81" s="1665"/>
      <c r="O81" s="1665"/>
      <c r="P81" s="1665"/>
      <c r="Q81" s="1665"/>
      <c r="R81" s="1665"/>
      <c r="S81" s="1665"/>
      <c r="T81" s="1665"/>
      <c r="U81" s="1665"/>
      <c r="V81" s="1665"/>
      <c r="W81" s="1665"/>
      <c r="X81" s="1665"/>
      <c r="Y81" s="1665"/>
      <c r="Z81" s="1665"/>
      <c r="AA81" s="1665"/>
      <c r="AB81" s="962"/>
    </row>
    <row r="82" spans="1:29" ht="18" customHeight="1">
      <c r="A82" s="968"/>
      <c r="B82" s="929" t="s">
        <v>404</v>
      </c>
      <c r="C82" s="929"/>
      <c r="D82" s="929"/>
      <c r="E82" s="929"/>
      <c r="F82" s="929"/>
      <c r="G82" s="929"/>
      <c r="H82" s="961" t="str">
        <f>項目一覧!$C$200</f>
        <v/>
      </c>
      <c r="I82" s="962"/>
      <c r="J82" s="961"/>
      <c r="K82" s="961"/>
      <c r="L82" s="961"/>
      <c r="M82" s="961"/>
      <c r="N82" s="961"/>
      <c r="O82" s="961"/>
      <c r="P82" s="961"/>
      <c r="Q82" s="961"/>
      <c r="R82" s="961"/>
      <c r="S82" s="961"/>
      <c r="T82" s="961"/>
      <c r="U82" s="961"/>
      <c r="V82" s="961"/>
      <c r="W82" s="961"/>
      <c r="X82" s="961"/>
      <c r="Y82" s="961"/>
      <c r="Z82" s="961"/>
      <c r="AA82" s="961"/>
      <c r="AB82" s="962"/>
    </row>
    <row r="83" spans="1:29" ht="18" customHeight="1">
      <c r="A83" s="968"/>
      <c r="B83" s="925" t="s">
        <v>425</v>
      </c>
      <c r="C83" s="929"/>
      <c r="D83" s="929"/>
      <c r="E83" s="929"/>
      <c r="F83" s="929"/>
      <c r="G83" s="929"/>
      <c r="H83" s="961"/>
      <c r="I83" s="961"/>
      <c r="J83" s="1675" t="str">
        <f>項目一覧!$C$202</f>
        <v/>
      </c>
      <c r="K83" s="1675"/>
      <c r="L83" s="1675"/>
      <c r="M83" s="1675"/>
      <c r="N83" s="1675"/>
      <c r="O83" s="1675"/>
      <c r="P83" s="1675"/>
      <c r="Q83" s="1675"/>
      <c r="R83" s="1675"/>
      <c r="S83" s="1675"/>
      <c r="T83" s="1675"/>
      <c r="U83" s="1675"/>
      <c r="V83" s="1675"/>
      <c r="W83" s="1675"/>
      <c r="X83" s="1675"/>
      <c r="Y83" s="1675"/>
      <c r="Z83" s="1675"/>
      <c r="AA83" s="1675"/>
      <c r="AB83" s="971"/>
      <c r="AC83" s="1333"/>
    </row>
    <row r="84" spans="1:29" ht="18" customHeight="1">
      <c r="A84" s="959"/>
      <c r="B84" s="929"/>
      <c r="C84" s="929"/>
      <c r="D84" s="929"/>
      <c r="E84" s="929"/>
      <c r="F84" s="929"/>
      <c r="G84" s="929"/>
      <c r="H84" s="961"/>
      <c r="I84" s="961"/>
      <c r="J84" s="1675"/>
      <c r="K84" s="1675"/>
      <c r="L84" s="1675"/>
      <c r="M84" s="1675"/>
      <c r="N84" s="1675"/>
      <c r="O84" s="1675"/>
      <c r="P84" s="1675"/>
      <c r="Q84" s="1675"/>
      <c r="R84" s="1675"/>
      <c r="S84" s="1675"/>
      <c r="T84" s="1675"/>
      <c r="U84" s="1675"/>
      <c r="V84" s="1675"/>
      <c r="W84" s="1675"/>
      <c r="X84" s="1675"/>
      <c r="Y84" s="1675"/>
      <c r="Z84" s="1675"/>
      <c r="AA84" s="1675"/>
      <c r="AB84" s="971"/>
      <c r="AC84" s="1333"/>
    </row>
    <row r="85" spans="1:29" ht="18" customHeight="1">
      <c r="A85" s="959"/>
      <c r="B85" s="929" t="s">
        <v>409</v>
      </c>
      <c r="C85" s="929"/>
      <c r="D85" s="929"/>
      <c r="E85" s="929"/>
      <c r="F85" s="929"/>
      <c r="G85" s="929"/>
      <c r="H85" s="967" t="str">
        <f>IF(項目一覧!$C$203=0,"","("&amp;項目一覧!$C$203&amp;") 建築士  （"&amp;項目一覧!$C$204&amp;"）登録　第　 "&amp;項目一覧!$C$205&amp;"　号")</f>
        <v>() 建築士  （）登録　第　 　号</v>
      </c>
      <c r="I85" s="962"/>
      <c r="J85" s="961"/>
      <c r="K85" s="961"/>
      <c r="L85" s="961"/>
      <c r="M85" s="961"/>
      <c r="N85" s="961"/>
      <c r="O85" s="961"/>
      <c r="P85" s="961"/>
      <c r="Q85" s="961"/>
      <c r="R85" s="961"/>
      <c r="S85" s="961"/>
      <c r="T85" s="961"/>
      <c r="U85" s="961"/>
      <c r="V85" s="961"/>
      <c r="W85" s="961"/>
      <c r="X85" s="961"/>
      <c r="Y85" s="961"/>
      <c r="Z85" s="961"/>
      <c r="AA85" s="961"/>
    </row>
    <row r="86" spans="1:29" ht="18" customHeight="1">
      <c r="A86" s="959"/>
      <c r="B86" s="929" t="s">
        <v>408</v>
      </c>
      <c r="C86" s="929"/>
      <c r="D86" s="929"/>
      <c r="E86" s="929"/>
      <c r="F86" s="929"/>
      <c r="G86" s="929"/>
      <c r="H86" s="961" t="str">
        <f>項目一覧!$C$206</f>
        <v/>
      </c>
      <c r="I86" s="962"/>
      <c r="J86" s="961"/>
      <c r="K86" s="961"/>
      <c r="L86" s="961"/>
      <c r="M86" s="961"/>
      <c r="N86" s="961"/>
      <c r="O86" s="961"/>
      <c r="P86" s="961"/>
      <c r="Q86" s="961"/>
      <c r="R86" s="961"/>
      <c r="S86" s="961"/>
      <c r="T86" s="961"/>
      <c r="U86" s="961"/>
      <c r="V86" s="961"/>
      <c r="W86" s="961"/>
      <c r="X86" s="961"/>
      <c r="Y86" s="961"/>
      <c r="Z86" s="961"/>
      <c r="AA86" s="961"/>
    </row>
    <row r="87" spans="1:29" ht="18" customHeight="1">
      <c r="A87" s="968"/>
      <c r="B87" s="929" t="s">
        <v>407</v>
      </c>
      <c r="C87" s="929"/>
      <c r="D87" s="929"/>
      <c r="E87" s="929"/>
      <c r="F87" s="929"/>
      <c r="G87" s="929"/>
      <c r="H87" s="969" t="str">
        <f>IF(項目一覧!$C$208=0,"","("&amp;項目一覧!$C$208&amp;") 建築士事務所  （"&amp;項目一覧!$C$209&amp;"）知事登録　第　 "&amp;項目一覧!$C$210&amp;"　号")</f>
        <v>() 建築士事務所  （）知事登録　第　 　号</v>
      </c>
      <c r="I87" s="962"/>
      <c r="J87" s="962"/>
      <c r="K87" s="962"/>
      <c r="L87" s="962"/>
      <c r="M87" s="962"/>
      <c r="N87" s="962"/>
      <c r="O87" s="962"/>
      <c r="P87" s="962"/>
      <c r="Q87" s="962"/>
      <c r="R87" s="962"/>
      <c r="S87" s="962"/>
      <c r="T87" s="962"/>
      <c r="U87" s="962"/>
      <c r="V87" s="962"/>
      <c r="W87" s="962"/>
      <c r="X87" s="962"/>
      <c r="Y87" s="962"/>
      <c r="Z87" s="962"/>
      <c r="AA87" s="962"/>
    </row>
    <row r="88" spans="1:29" ht="18" customHeight="1">
      <c r="A88" s="968"/>
      <c r="B88" s="929"/>
      <c r="C88" s="929"/>
      <c r="D88" s="929"/>
      <c r="E88" s="929"/>
      <c r="F88" s="929"/>
      <c r="G88" s="929"/>
      <c r="H88" s="961" t="str">
        <f>項目一覧!$C$211</f>
        <v/>
      </c>
      <c r="I88" s="962"/>
      <c r="J88" s="961"/>
      <c r="K88" s="961"/>
      <c r="L88" s="961"/>
      <c r="M88" s="961"/>
      <c r="N88" s="961"/>
      <c r="O88" s="961"/>
      <c r="P88" s="961"/>
      <c r="Q88" s="961"/>
      <c r="R88" s="961"/>
      <c r="S88" s="961"/>
      <c r="T88" s="961"/>
      <c r="U88" s="961"/>
      <c r="V88" s="961"/>
      <c r="W88" s="961"/>
      <c r="X88" s="961"/>
      <c r="Y88" s="961"/>
      <c r="Z88" s="961"/>
      <c r="AA88" s="961"/>
    </row>
    <row r="89" spans="1:29" ht="18" customHeight="1">
      <c r="A89" s="968"/>
      <c r="B89" s="929" t="s">
        <v>406</v>
      </c>
      <c r="C89" s="929"/>
      <c r="D89" s="929"/>
      <c r="E89" s="929"/>
      <c r="F89" s="929"/>
      <c r="G89" s="929"/>
      <c r="H89" s="961" t="str">
        <f>項目一覧!$C$212</f>
        <v/>
      </c>
      <c r="I89" s="962"/>
      <c r="J89" s="961"/>
      <c r="K89" s="961"/>
      <c r="L89" s="961"/>
      <c r="M89" s="961"/>
      <c r="N89" s="961"/>
      <c r="O89" s="961"/>
      <c r="P89" s="961"/>
      <c r="Q89" s="961"/>
      <c r="R89" s="961"/>
      <c r="S89" s="961"/>
      <c r="T89" s="961"/>
      <c r="U89" s="961"/>
      <c r="V89" s="961"/>
      <c r="W89" s="961"/>
      <c r="X89" s="961"/>
      <c r="Y89" s="961"/>
      <c r="Z89" s="961"/>
      <c r="AA89" s="961"/>
    </row>
    <row r="90" spans="1:29" ht="18" customHeight="1">
      <c r="A90" s="968"/>
      <c r="B90" s="929" t="s">
        <v>405</v>
      </c>
      <c r="C90" s="929"/>
      <c r="D90" s="929"/>
      <c r="E90" s="929"/>
      <c r="F90" s="929"/>
      <c r="G90" s="929"/>
      <c r="H90" s="1665" t="str">
        <f>項目一覧!$C$213</f>
        <v/>
      </c>
      <c r="I90" s="1665"/>
      <c r="J90" s="1665"/>
      <c r="K90" s="1665"/>
      <c r="L90" s="1665"/>
      <c r="M90" s="1665"/>
      <c r="N90" s="1665"/>
      <c r="O90" s="1665"/>
      <c r="P90" s="1665"/>
      <c r="Q90" s="1665"/>
      <c r="R90" s="1665"/>
      <c r="S90" s="1665"/>
      <c r="T90" s="1665"/>
      <c r="U90" s="1665"/>
      <c r="V90" s="1665"/>
      <c r="W90" s="1665"/>
      <c r="X90" s="1665"/>
      <c r="Y90" s="1665"/>
      <c r="Z90" s="1665"/>
      <c r="AA90" s="1665"/>
    </row>
    <row r="91" spans="1:29" ht="18" customHeight="1">
      <c r="A91" s="968"/>
      <c r="B91" s="929" t="s">
        <v>404</v>
      </c>
      <c r="C91" s="929"/>
      <c r="D91" s="929"/>
      <c r="E91" s="929"/>
      <c r="F91" s="929"/>
      <c r="G91" s="929"/>
      <c r="H91" s="961" t="str">
        <f>項目一覧!$C$214</f>
        <v/>
      </c>
      <c r="I91" s="962"/>
      <c r="J91" s="961"/>
      <c r="K91" s="961"/>
      <c r="L91" s="961"/>
      <c r="M91" s="961"/>
      <c r="N91" s="961"/>
      <c r="O91" s="961"/>
      <c r="P91" s="961"/>
      <c r="Q91" s="961"/>
      <c r="R91" s="961"/>
      <c r="S91" s="961"/>
      <c r="T91" s="961"/>
      <c r="U91" s="961"/>
      <c r="V91" s="961"/>
      <c r="W91" s="961"/>
      <c r="X91" s="961"/>
      <c r="Y91" s="961"/>
      <c r="Z91" s="961"/>
      <c r="AA91" s="961"/>
    </row>
    <row r="92" spans="1:29" ht="18" customHeight="1">
      <c r="A92" s="968"/>
      <c r="B92" s="925" t="s">
        <v>425</v>
      </c>
      <c r="C92" s="929"/>
      <c r="D92" s="929"/>
      <c r="E92" s="929"/>
      <c r="F92" s="929"/>
      <c r="G92" s="929"/>
      <c r="H92" s="961"/>
      <c r="I92" s="961"/>
      <c r="J92" s="1675" t="str">
        <f>項目一覧!$C$216</f>
        <v/>
      </c>
      <c r="K92" s="1675"/>
      <c r="L92" s="1675"/>
      <c r="M92" s="1675"/>
      <c r="N92" s="1675"/>
      <c r="O92" s="1675"/>
      <c r="P92" s="1675"/>
      <c r="Q92" s="1675"/>
      <c r="R92" s="1675"/>
      <c r="S92" s="1675"/>
      <c r="T92" s="1675"/>
      <c r="U92" s="1675"/>
      <c r="V92" s="1675"/>
      <c r="W92" s="1675"/>
      <c r="X92" s="1675"/>
      <c r="Y92" s="1675"/>
      <c r="Z92" s="1675"/>
      <c r="AA92" s="1675"/>
      <c r="AB92" s="971"/>
      <c r="AC92" s="1333"/>
    </row>
    <row r="93" spans="1:29" ht="18" customHeight="1">
      <c r="A93" s="959"/>
      <c r="B93" s="929"/>
      <c r="C93" s="929"/>
      <c r="D93" s="929"/>
      <c r="E93" s="929"/>
      <c r="F93" s="929"/>
      <c r="G93" s="929"/>
      <c r="H93" s="961"/>
      <c r="I93" s="961"/>
      <c r="J93" s="1675"/>
      <c r="K93" s="1675"/>
      <c r="L93" s="1675"/>
      <c r="M93" s="1675"/>
      <c r="N93" s="1675"/>
      <c r="O93" s="1675"/>
      <c r="P93" s="1675"/>
      <c r="Q93" s="1675"/>
      <c r="R93" s="1675"/>
      <c r="S93" s="1675"/>
      <c r="T93" s="1675"/>
      <c r="U93" s="1675"/>
      <c r="V93" s="1675"/>
      <c r="W93" s="1675"/>
      <c r="X93" s="1675"/>
      <c r="Y93" s="1675"/>
      <c r="Z93" s="1675"/>
      <c r="AA93" s="1675"/>
      <c r="AB93" s="971"/>
      <c r="AC93" s="1333"/>
    </row>
    <row r="94" spans="1:29" ht="18" customHeight="1">
      <c r="A94" s="959"/>
      <c r="B94" s="929" t="s">
        <v>409</v>
      </c>
      <c r="C94" s="929"/>
      <c r="D94" s="929"/>
      <c r="E94" s="929"/>
      <c r="F94" s="929"/>
      <c r="G94" s="929"/>
      <c r="H94" s="967" t="str">
        <f>IF(項目一覧!$C$217=0,"","("&amp;項目一覧!$C$217&amp;") 建築士  （"&amp;項目一覧!$C$218&amp;"）登録　第　 "&amp;項目一覧!$C$219&amp;"　号")</f>
        <v>() 建築士  （）登録　第　 　号</v>
      </c>
      <c r="I94" s="962"/>
      <c r="J94" s="961"/>
      <c r="K94" s="961"/>
      <c r="L94" s="961"/>
      <c r="M94" s="961"/>
      <c r="N94" s="961"/>
      <c r="O94" s="961"/>
      <c r="P94" s="961"/>
      <c r="Q94" s="961"/>
      <c r="R94" s="961"/>
      <c r="S94" s="961"/>
      <c r="T94" s="961"/>
      <c r="U94" s="961"/>
      <c r="V94" s="961"/>
      <c r="W94" s="961"/>
      <c r="X94" s="961"/>
      <c r="Y94" s="961"/>
      <c r="Z94" s="961"/>
      <c r="AA94" s="961"/>
    </row>
    <row r="95" spans="1:29" ht="18" customHeight="1">
      <c r="A95" s="959"/>
      <c r="B95" s="929" t="s">
        <v>408</v>
      </c>
      <c r="C95" s="929"/>
      <c r="D95" s="929"/>
      <c r="E95" s="929"/>
      <c r="F95" s="929"/>
      <c r="G95" s="929"/>
      <c r="H95" s="961" t="str">
        <f>項目一覧!$C$220</f>
        <v/>
      </c>
      <c r="I95" s="962"/>
      <c r="J95" s="961"/>
      <c r="K95" s="961"/>
      <c r="L95" s="961"/>
      <c r="M95" s="961"/>
      <c r="N95" s="961"/>
      <c r="O95" s="961"/>
      <c r="P95" s="961"/>
      <c r="Q95" s="961"/>
      <c r="R95" s="961"/>
      <c r="S95" s="961"/>
      <c r="T95" s="961"/>
      <c r="U95" s="961"/>
      <c r="V95" s="961"/>
      <c r="W95" s="961"/>
      <c r="X95" s="961"/>
      <c r="Y95" s="961"/>
      <c r="Z95" s="961"/>
      <c r="AA95" s="961"/>
    </row>
    <row r="96" spans="1:29" ht="18" customHeight="1">
      <c r="A96" s="968"/>
      <c r="B96" s="929" t="s">
        <v>407</v>
      </c>
      <c r="C96" s="929"/>
      <c r="D96" s="929"/>
      <c r="E96" s="929"/>
      <c r="F96" s="929"/>
      <c r="G96" s="929"/>
      <c r="H96" s="969" t="str">
        <f>IF(項目一覧!$C$222=0,"","("&amp;項目一覧!$C$222&amp;") 建築士事務所  （"&amp;項目一覧!$C$223&amp;"）知事登録　第　 "&amp;項目一覧!$C$224&amp;"　号")</f>
        <v>() 建築士事務所  （）知事登録　第　 　号</v>
      </c>
      <c r="I96" s="962"/>
      <c r="J96" s="962"/>
      <c r="K96" s="962"/>
      <c r="L96" s="962"/>
      <c r="M96" s="962"/>
      <c r="N96" s="962"/>
      <c r="O96" s="962"/>
      <c r="P96" s="962"/>
      <c r="Q96" s="962"/>
      <c r="R96" s="962"/>
      <c r="S96" s="962"/>
      <c r="T96" s="962"/>
      <c r="U96" s="962"/>
      <c r="V96" s="962"/>
      <c r="W96" s="962"/>
      <c r="X96" s="962"/>
      <c r="Y96" s="962"/>
      <c r="Z96" s="962"/>
      <c r="AA96" s="962"/>
    </row>
    <row r="97" spans="1:30" ht="18" customHeight="1">
      <c r="A97" s="968"/>
      <c r="B97" s="929"/>
      <c r="C97" s="929"/>
      <c r="D97" s="929"/>
      <c r="E97" s="929"/>
      <c r="F97" s="929"/>
      <c r="G97" s="929"/>
      <c r="H97" s="961" t="str">
        <f>項目一覧!$C$225</f>
        <v/>
      </c>
      <c r="I97" s="962"/>
      <c r="J97" s="961"/>
      <c r="K97" s="961"/>
      <c r="L97" s="961"/>
      <c r="M97" s="961"/>
      <c r="N97" s="961"/>
      <c r="O97" s="961"/>
      <c r="P97" s="961"/>
      <c r="Q97" s="961"/>
      <c r="R97" s="961"/>
      <c r="S97" s="961"/>
      <c r="T97" s="961"/>
      <c r="U97" s="961"/>
      <c r="V97" s="961"/>
      <c r="W97" s="961"/>
      <c r="X97" s="961"/>
      <c r="Y97" s="961"/>
      <c r="Z97" s="961"/>
      <c r="AA97" s="961"/>
    </row>
    <row r="98" spans="1:30" ht="18" customHeight="1">
      <c r="A98" s="968"/>
      <c r="B98" s="929" t="s">
        <v>406</v>
      </c>
      <c r="C98" s="929"/>
      <c r="D98" s="929"/>
      <c r="E98" s="929"/>
      <c r="F98" s="929"/>
      <c r="G98" s="929"/>
      <c r="H98" s="961" t="str">
        <f>項目一覧!$C$226</f>
        <v/>
      </c>
      <c r="I98" s="962"/>
      <c r="J98" s="961"/>
      <c r="K98" s="961"/>
      <c r="L98" s="961"/>
      <c r="M98" s="961"/>
      <c r="N98" s="961"/>
      <c r="O98" s="961"/>
      <c r="P98" s="961"/>
      <c r="Q98" s="961"/>
      <c r="R98" s="961"/>
      <c r="S98" s="961"/>
      <c r="T98" s="961"/>
      <c r="U98" s="961"/>
      <c r="V98" s="961"/>
      <c r="W98" s="961"/>
      <c r="X98" s="961"/>
      <c r="Y98" s="961"/>
      <c r="Z98" s="961"/>
      <c r="AA98" s="961"/>
    </row>
    <row r="99" spans="1:30" ht="18" customHeight="1">
      <c r="A99" s="968"/>
      <c r="B99" s="929" t="s">
        <v>405</v>
      </c>
      <c r="C99" s="929"/>
      <c r="D99" s="929"/>
      <c r="E99" s="929"/>
      <c r="F99" s="929"/>
      <c r="G99" s="929"/>
      <c r="H99" s="1665" t="str">
        <f>項目一覧!$C$227</f>
        <v/>
      </c>
      <c r="I99" s="1665"/>
      <c r="J99" s="1665"/>
      <c r="K99" s="1665"/>
      <c r="L99" s="1665"/>
      <c r="M99" s="1665"/>
      <c r="N99" s="1665"/>
      <c r="O99" s="1665"/>
      <c r="P99" s="1665"/>
      <c r="Q99" s="1665"/>
      <c r="R99" s="1665"/>
      <c r="S99" s="1665"/>
      <c r="T99" s="1665"/>
      <c r="U99" s="1665"/>
      <c r="V99" s="1665"/>
      <c r="W99" s="1665"/>
      <c r="X99" s="1665"/>
      <c r="Y99" s="1665"/>
      <c r="Z99" s="1665"/>
      <c r="AA99" s="1665"/>
    </row>
    <row r="100" spans="1:30" ht="18" customHeight="1">
      <c r="A100" s="968"/>
      <c r="B100" s="929" t="s">
        <v>404</v>
      </c>
      <c r="C100" s="929"/>
      <c r="D100" s="929"/>
      <c r="E100" s="929"/>
      <c r="F100" s="929"/>
      <c r="G100" s="929"/>
      <c r="H100" s="961" t="str">
        <f>項目一覧!$C$228</f>
        <v/>
      </c>
      <c r="I100" s="962"/>
      <c r="J100" s="961"/>
      <c r="K100" s="961"/>
      <c r="L100" s="961"/>
      <c r="M100" s="961"/>
      <c r="N100" s="961"/>
      <c r="O100" s="961"/>
      <c r="P100" s="961"/>
      <c r="Q100" s="961"/>
      <c r="R100" s="961"/>
      <c r="S100" s="961"/>
      <c r="T100" s="961"/>
      <c r="U100" s="961"/>
      <c r="V100" s="961"/>
      <c r="W100" s="961"/>
      <c r="X100" s="961"/>
      <c r="Y100" s="961"/>
      <c r="Z100" s="961"/>
      <c r="AA100" s="961"/>
    </row>
    <row r="101" spans="1:30" ht="18" customHeight="1">
      <c r="A101" s="968"/>
      <c r="B101" s="925" t="s">
        <v>425</v>
      </c>
      <c r="C101" s="929"/>
      <c r="D101" s="929"/>
      <c r="E101" s="929"/>
      <c r="F101" s="929"/>
      <c r="G101" s="929"/>
      <c r="H101" s="961"/>
      <c r="I101" s="961"/>
      <c r="J101" s="1675" t="str">
        <f>項目一覧!$C$230</f>
        <v/>
      </c>
      <c r="K101" s="1675"/>
      <c r="L101" s="1675"/>
      <c r="M101" s="1675"/>
      <c r="N101" s="1675"/>
      <c r="O101" s="1675"/>
      <c r="P101" s="1675"/>
      <c r="Q101" s="1675"/>
      <c r="R101" s="1675"/>
      <c r="S101" s="1675"/>
      <c r="T101" s="1675"/>
      <c r="U101" s="1675"/>
      <c r="V101" s="1675"/>
      <c r="W101" s="1675"/>
      <c r="X101" s="1675"/>
      <c r="Y101" s="1675"/>
      <c r="Z101" s="1675"/>
      <c r="AA101" s="1675"/>
      <c r="AB101" s="971"/>
      <c r="AC101" s="1333"/>
      <c r="AD101" s="971"/>
    </row>
    <row r="102" spans="1:30" ht="18" customHeight="1">
      <c r="A102" s="968"/>
      <c r="B102" s="925"/>
      <c r="C102" s="929"/>
      <c r="D102" s="929"/>
      <c r="E102" s="929"/>
      <c r="F102" s="929"/>
      <c r="G102" s="929"/>
      <c r="H102" s="961"/>
      <c r="I102" s="961"/>
      <c r="J102" s="1675"/>
      <c r="K102" s="1675"/>
      <c r="L102" s="1675"/>
      <c r="M102" s="1675"/>
      <c r="N102" s="1675"/>
      <c r="O102" s="1675"/>
      <c r="P102" s="1675"/>
      <c r="Q102" s="1675"/>
      <c r="R102" s="1675"/>
      <c r="S102" s="1675"/>
      <c r="T102" s="1675"/>
      <c r="U102" s="1675"/>
      <c r="V102" s="1675"/>
      <c r="W102" s="1675"/>
      <c r="X102" s="1675"/>
      <c r="Y102" s="1675"/>
      <c r="Z102" s="1675"/>
      <c r="AA102" s="1675"/>
      <c r="AB102" s="971"/>
      <c r="AC102" s="1333"/>
      <c r="AD102" s="971"/>
    </row>
    <row r="103" spans="1:30" ht="18" customHeight="1">
      <c r="A103" s="968"/>
      <c r="B103" s="929" t="s">
        <v>224</v>
      </c>
      <c r="C103" s="929"/>
      <c r="D103" s="929"/>
      <c r="E103" s="929"/>
      <c r="F103" s="929"/>
      <c r="G103" s="929"/>
      <c r="H103" s="972"/>
      <c r="I103" s="972"/>
      <c r="J103" s="972"/>
      <c r="K103" s="972"/>
      <c r="L103" s="972"/>
      <c r="M103" s="972"/>
      <c r="N103" s="972"/>
      <c r="O103" s="972"/>
      <c r="P103" s="972"/>
      <c r="Q103" s="972"/>
      <c r="R103" s="972"/>
      <c r="S103" s="972"/>
      <c r="T103" s="972"/>
      <c r="U103" s="972"/>
      <c r="V103" s="972"/>
      <c r="W103" s="972"/>
      <c r="X103" s="972"/>
      <c r="Y103" s="972"/>
      <c r="Z103" s="972"/>
      <c r="AA103" s="972"/>
    </row>
    <row r="104" spans="1:30" ht="18" customHeight="1">
      <c r="A104" s="968"/>
      <c r="B104" s="929" t="s">
        <v>223</v>
      </c>
      <c r="C104" s="929"/>
      <c r="D104" s="929"/>
      <c r="E104" s="929"/>
      <c r="F104" s="929"/>
      <c r="G104" s="929"/>
      <c r="H104" s="972"/>
      <c r="I104" s="972"/>
      <c r="J104" s="972"/>
      <c r="K104" s="972"/>
      <c r="L104" s="972"/>
      <c r="M104" s="972"/>
      <c r="N104" s="972"/>
      <c r="O104" s="972"/>
      <c r="P104" s="972"/>
      <c r="Q104" s="972"/>
      <c r="R104" s="972"/>
      <c r="S104" s="972"/>
      <c r="T104" s="972"/>
      <c r="U104" s="972"/>
      <c r="V104" s="972"/>
      <c r="W104" s="972"/>
      <c r="X104" s="972"/>
      <c r="Y104" s="972"/>
      <c r="Z104" s="972"/>
      <c r="AA104" s="972"/>
    </row>
    <row r="105" spans="1:30" ht="18" customHeight="1">
      <c r="A105" s="968"/>
      <c r="B105" s="959" t="str">
        <f>IF(項目一覧!$D$316=TRUE,"■","□")</f>
        <v>□</v>
      </c>
      <c r="C105" s="929" t="s">
        <v>424</v>
      </c>
      <c r="D105" s="929"/>
      <c r="E105" s="929"/>
      <c r="F105" s="929"/>
      <c r="G105" s="929"/>
      <c r="H105" s="972"/>
      <c r="I105" s="972"/>
      <c r="J105" s="972"/>
      <c r="K105" s="972"/>
      <c r="L105" s="972"/>
      <c r="M105" s="972"/>
      <c r="N105" s="972"/>
      <c r="O105" s="972"/>
      <c r="P105" s="972"/>
      <c r="Q105" s="972"/>
      <c r="R105" s="972"/>
      <c r="S105" s="972"/>
      <c r="T105" s="972"/>
      <c r="U105" s="972"/>
      <c r="V105" s="972"/>
      <c r="W105" s="972"/>
      <c r="X105" s="972"/>
      <c r="Y105" s="972"/>
      <c r="Z105" s="972"/>
      <c r="AA105" s="972"/>
    </row>
    <row r="106" spans="1:30" ht="18" customHeight="1">
      <c r="A106" s="968"/>
      <c r="B106" s="968"/>
      <c r="C106" s="929" t="s">
        <v>401</v>
      </c>
      <c r="D106" s="929"/>
      <c r="E106" s="929"/>
      <c r="F106" s="929"/>
      <c r="G106" s="929"/>
      <c r="H106" s="961" t="str">
        <f>項目一覧!$C$317</f>
        <v/>
      </c>
      <c r="I106" s="972"/>
      <c r="J106" s="972"/>
      <c r="K106" s="972"/>
      <c r="L106" s="972"/>
      <c r="M106" s="972"/>
      <c r="N106" s="972"/>
      <c r="O106" s="972"/>
      <c r="P106" s="972"/>
      <c r="Q106" s="972"/>
      <c r="R106" s="972"/>
      <c r="S106" s="972"/>
      <c r="T106" s="972"/>
      <c r="U106" s="972"/>
      <c r="V106" s="972"/>
      <c r="W106" s="972"/>
      <c r="X106" s="972"/>
      <c r="Y106" s="972"/>
      <c r="Z106" s="972"/>
      <c r="AA106" s="972"/>
    </row>
    <row r="107" spans="1:30" ht="18" customHeight="1">
      <c r="A107" s="968"/>
      <c r="B107" s="968"/>
      <c r="C107" s="929" t="s">
        <v>419</v>
      </c>
      <c r="D107" s="929"/>
      <c r="E107" s="929"/>
      <c r="F107" s="929" t="s">
        <v>422</v>
      </c>
      <c r="G107" s="929"/>
      <c r="H107" s="929"/>
      <c r="I107" s="972"/>
      <c r="J107" s="972"/>
      <c r="K107" s="972"/>
      <c r="L107" s="976"/>
      <c r="M107" s="961" t="str">
        <f>項目一覧!$C$318</f>
        <v/>
      </c>
      <c r="N107" s="929"/>
      <c r="O107" s="972" t="s">
        <v>111</v>
      </c>
      <c r="P107" s="972"/>
      <c r="Q107" s="972"/>
      <c r="R107" s="972"/>
      <c r="S107" s="972"/>
      <c r="T107" s="972"/>
      <c r="U107" s="972"/>
      <c r="V107" s="972"/>
      <c r="W107" s="972"/>
      <c r="X107" s="972"/>
      <c r="Y107" s="972"/>
      <c r="Z107" s="972"/>
    </row>
    <row r="108" spans="1:30" ht="18" customHeight="1">
      <c r="A108" s="968"/>
      <c r="B108" s="959" t="str">
        <f>IF(項目一覧!$D$319=TRUE,"■","□")</f>
        <v>□</v>
      </c>
      <c r="C108" s="929" t="s">
        <v>423</v>
      </c>
      <c r="D108" s="929"/>
      <c r="E108" s="929"/>
      <c r="F108" s="929"/>
      <c r="G108" s="929"/>
      <c r="H108" s="972"/>
      <c r="I108" s="972"/>
      <c r="J108" s="972"/>
      <c r="K108" s="972"/>
      <c r="L108" s="972"/>
      <c r="M108" s="972"/>
      <c r="N108" s="972"/>
      <c r="O108" s="972"/>
      <c r="P108" s="972"/>
      <c r="Q108" s="972"/>
      <c r="R108" s="972"/>
      <c r="S108" s="972"/>
      <c r="T108" s="972"/>
      <c r="U108" s="972"/>
      <c r="V108" s="972"/>
      <c r="W108" s="972"/>
      <c r="X108" s="972"/>
      <c r="Y108" s="972"/>
    </row>
    <row r="109" spans="1:30" ht="18" customHeight="1">
      <c r="A109" s="968"/>
      <c r="B109" s="968"/>
      <c r="C109" s="929" t="s">
        <v>401</v>
      </c>
      <c r="D109" s="929"/>
      <c r="E109" s="929"/>
      <c r="F109" s="929"/>
      <c r="G109" s="929"/>
      <c r="H109" s="961" t="str">
        <f>項目一覧!$C$320</f>
        <v/>
      </c>
      <c r="I109" s="972"/>
      <c r="J109" s="972"/>
      <c r="K109" s="972"/>
      <c r="L109" s="972"/>
      <c r="M109" s="972"/>
      <c r="N109" s="972"/>
      <c r="O109" s="972"/>
      <c r="P109" s="972"/>
      <c r="Q109" s="972"/>
      <c r="R109" s="972"/>
      <c r="S109" s="972"/>
      <c r="T109" s="972"/>
      <c r="U109" s="972"/>
      <c r="V109" s="972"/>
      <c r="W109" s="972"/>
      <c r="X109" s="972"/>
      <c r="Y109" s="972"/>
    </row>
    <row r="110" spans="1:30" ht="18" customHeight="1">
      <c r="A110" s="968"/>
      <c r="B110" s="968"/>
      <c r="C110" s="929" t="s">
        <v>419</v>
      </c>
      <c r="D110" s="929"/>
      <c r="E110" s="929"/>
      <c r="F110" s="929" t="s">
        <v>422</v>
      </c>
      <c r="G110" s="929"/>
      <c r="H110" s="929"/>
      <c r="I110" s="972"/>
      <c r="J110" s="972"/>
      <c r="K110" s="972"/>
      <c r="L110" s="976"/>
      <c r="M110" s="961" t="str">
        <f>項目一覧!$C$321</f>
        <v/>
      </c>
      <c r="N110" s="929"/>
      <c r="O110" s="972" t="s">
        <v>111</v>
      </c>
      <c r="P110" s="972"/>
      <c r="Q110" s="972"/>
      <c r="R110" s="972"/>
      <c r="S110" s="972"/>
      <c r="T110" s="972"/>
      <c r="U110" s="972"/>
      <c r="V110" s="972"/>
      <c r="W110" s="972"/>
      <c r="X110" s="972"/>
      <c r="Y110" s="972"/>
      <c r="Z110" s="972"/>
    </row>
    <row r="111" spans="1:30" ht="17.100000000000001" customHeight="1">
      <c r="A111" s="968"/>
      <c r="B111" s="959" t="s">
        <v>2219</v>
      </c>
      <c r="C111" s="929" t="s">
        <v>421</v>
      </c>
      <c r="D111" s="929"/>
      <c r="E111" s="929"/>
      <c r="F111" s="929"/>
      <c r="G111" s="929"/>
      <c r="H111" s="972"/>
      <c r="I111" s="972"/>
      <c r="J111" s="972"/>
      <c r="K111" s="972"/>
      <c r="L111" s="972"/>
      <c r="M111" s="972"/>
      <c r="N111" s="972"/>
      <c r="O111" s="972"/>
      <c r="P111" s="972"/>
      <c r="Q111" s="972"/>
      <c r="R111" s="972"/>
      <c r="S111" s="972"/>
      <c r="T111" s="972"/>
      <c r="U111" s="972"/>
      <c r="V111" s="972"/>
      <c r="W111" s="972"/>
      <c r="X111" s="972"/>
      <c r="Y111" s="972"/>
    </row>
    <row r="112" spans="1:30" ht="17.100000000000001" customHeight="1">
      <c r="A112" s="968"/>
      <c r="B112" s="968"/>
      <c r="C112" s="929" t="s">
        <v>401</v>
      </c>
      <c r="D112" s="929"/>
      <c r="E112" s="929"/>
      <c r="F112" s="929"/>
      <c r="G112" s="929"/>
      <c r="H112" s="929"/>
      <c r="I112" s="972"/>
      <c r="J112" s="972"/>
      <c r="K112" s="972"/>
      <c r="L112" s="972"/>
      <c r="M112" s="972"/>
      <c r="N112" s="972"/>
      <c r="O112" s="972"/>
      <c r="P112" s="972"/>
      <c r="Q112" s="972"/>
      <c r="R112" s="972"/>
      <c r="S112" s="972"/>
      <c r="T112" s="972"/>
      <c r="U112" s="972"/>
      <c r="V112" s="972"/>
      <c r="W112" s="972"/>
      <c r="X112" s="972"/>
      <c r="Y112" s="972"/>
    </row>
    <row r="113" spans="1:28" ht="17.100000000000001" customHeight="1">
      <c r="A113" s="968"/>
      <c r="B113" s="968"/>
      <c r="C113" s="929" t="s">
        <v>419</v>
      </c>
      <c r="D113" s="929"/>
      <c r="E113" s="929"/>
      <c r="F113" s="929" t="s">
        <v>418</v>
      </c>
      <c r="G113" s="929"/>
      <c r="H113" s="929"/>
      <c r="I113" s="972"/>
      <c r="J113" s="972"/>
      <c r="K113" s="972"/>
      <c r="L113" s="972"/>
      <c r="M113" s="973"/>
      <c r="N113" s="929"/>
      <c r="O113" s="972" t="s">
        <v>111</v>
      </c>
      <c r="P113" s="972"/>
      <c r="Q113" s="972"/>
      <c r="R113" s="972"/>
      <c r="S113" s="972"/>
      <c r="T113" s="972"/>
      <c r="U113" s="972"/>
      <c r="V113" s="972"/>
      <c r="W113" s="972"/>
      <c r="X113" s="972"/>
      <c r="Y113" s="972"/>
      <c r="Z113" s="972"/>
    </row>
    <row r="114" spans="1:28" ht="17.100000000000001" customHeight="1">
      <c r="A114" s="968"/>
      <c r="B114" s="968"/>
      <c r="C114" s="929" t="s">
        <v>401</v>
      </c>
      <c r="D114" s="929"/>
      <c r="E114" s="929"/>
      <c r="F114" s="929"/>
      <c r="G114" s="929"/>
      <c r="H114" s="929"/>
      <c r="I114" s="972"/>
      <c r="J114" s="972"/>
      <c r="K114" s="972"/>
      <c r="L114" s="972"/>
      <c r="M114" s="972"/>
      <c r="N114" s="972"/>
      <c r="O114" s="972"/>
      <c r="P114" s="972"/>
      <c r="Q114" s="972"/>
      <c r="R114" s="972"/>
      <c r="S114" s="972"/>
      <c r="T114" s="972"/>
      <c r="U114" s="972"/>
      <c r="V114" s="972"/>
      <c r="W114" s="972"/>
      <c r="X114" s="972"/>
      <c r="Y114" s="972"/>
    </row>
    <row r="115" spans="1:28" ht="17.100000000000001" customHeight="1">
      <c r="A115" s="968"/>
      <c r="B115" s="968"/>
      <c r="C115" s="929" t="s">
        <v>419</v>
      </c>
      <c r="D115" s="929"/>
      <c r="E115" s="929"/>
      <c r="F115" s="929" t="s">
        <v>418</v>
      </c>
      <c r="G115" s="929"/>
      <c r="H115" s="929"/>
      <c r="I115" s="972"/>
      <c r="J115" s="972"/>
      <c r="K115" s="972"/>
      <c r="L115" s="972"/>
      <c r="M115" s="973"/>
      <c r="N115" s="929"/>
      <c r="O115" s="972" t="s">
        <v>111</v>
      </c>
      <c r="P115" s="972"/>
      <c r="Q115" s="972"/>
      <c r="R115" s="972"/>
      <c r="S115" s="972"/>
      <c r="T115" s="972"/>
      <c r="U115" s="972"/>
      <c r="V115" s="972"/>
      <c r="W115" s="972"/>
      <c r="X115" s="972"/>
      <c r="Y115" s="972"/>
      <c r="Z115" s="972"/>
    </row>
    <row r="116" spans="1:28" ht="17.100000000000001" customHeight="1">
      <c r="A116" s="968"/>
      <c r="B116" s="968"/>
      <c r="C116" s="929" t="s">
        <v>401</v>
      </c>
      <c r="D116" s="929"/>
      <c r="E116" s="929"/>
      <c r="F116" s="929"/>
      <c r="G116" s="929"/>
      <c r="H116" s="929"/>
      <c r="I116" s="972"/>
      <c r="J116" s="972"/>
      <c r="K116" s="972"/>
      <c r="L116" s="972"/>
      <c r="M116" s="972"/>
      <c r="N116" s="972"/>
      <c r="O116" s="972"/>
      <c r="P116" s="972"/>
      <c r="Q116" s="972"/>
      <c r="R116" s="972"/>
      <c r="S116" s="972"/>
      <c r="T116" s="972"/>
      <c r="U116" s="972"/>
      <c r="V116" s="972"/>
      <c r="W116" s="972"/>
      <c r="X116" s="972"/>
      <c r="Y116" s="972"/>
    </row>
    <row r="117" spans="1:28" ht="17.100000000000001" customHeight="1">
      <c r="A117" s="968"/>
      <c r="B117" s="968"/>
      <c r="C117" s="929" t="s">
        <v>419</v>
      </c>
      <c r="D117" s="929"/>
      <c r="E117" s="929"/>
      <c r="F117" s="929" t="s">
        <v>418</v>
      </c>
      <c r="G117" s="929"/>
      <c r="H117" s="929"/>
      <c r="I117" s="972"/>
      <c r="J117" s="972"/>
      <c r="K117" s="972"/>
      <c r="L117" s="972"/>
      <c r="M117" s="973"/>
      <c r="N117" s="929"/>
      <c r="O117" s="972" t="s">
        <v>111</v>
      </c>
      <c r="P117" s="972"/>
      <c r="Q117" s="972"/>
      <c r="R117" s="972"/>
      <c r="S117" s="972"/>
      <c r="T117" s="972"/>
      <c r="U117" s="972"/>
      <c r="V117" s="972"/>
      <c r="W117" s="972"/>
      <c r="X117" s="972"/>
      <c r="Y117" s="972"/>
      <c r="Z117" s="972"/>
    </row>
    <row r="118" spans="1:28" ht="17.100000000000001" customHeight="1">
      <c r="A118" s="968"/>
      <c r="B118" s="959" t="s">
        <v>2219</v>
      </c>
      <c r="C118" s="929" t="s">
        <v>420</v>
      </c>
      <c r="D118" s="929"/>
      <c r="E118" s="929"/>
      <c r="F118" s="929"/>
      <c r="G118" s="929"/>
      <c r="H118" s="972"/>
      <c r="I118" s="972"/>
      <c r="J118" s="972"/>
      <c r="K118" s="972"/>
      <c r="L118" s="972"/>
      <c r="M118" s="972"/>
      <c r="N118" s="972"/>
      <c r="O118" s="972"/>
      <c r="P118" s="972"/>
      <c r="Q118" s="972"/>
      <c r="R118" s="972"/>
      <c r="S118" s="972"/>
      <c r="T118" s="972"/>
      <c r="U118" s="972"/>
      <c r="V118" s="972"/>
      <c r="W118" s="972"/>
      <c r="X118" s="972"/>
      <c r="Y118" s="972"/>
    </row>
    <row r="119" spans="1:28" ht="17.100000000000001" customHeight="1">
      <c r="A119" s="968"/>
      <c r="B119" s="968"/>
      <c r="C119" s="929" t="s">
        <v>401</v>
      </c>
      <c r="D119" s="929"/>
      <c r="E119" s="929"/>
      <c r="F119" s="929"/>
      <c r="G119" s="929"/>
      <c r="H119" s="929"/>
      <c r="I119" s="972"/>
      <c r="J119" s="972"/>
      <c r="K119" s="972"/>
      <c r="L119" s="972"/>
      <c r="M119" s="972"/>
      <c r="N119" s="972"/>
      <c r="O119" s="972"/>
      <c r="P119" s="972"/>
      <c r="Q119" s="972"/>
      <c r="R119" s="972"/>
      <c r="S119" s="972"/>
      <c r="T119" s="972"/>
      <c r="U119" s="972"/>
      <c r="V119" s="972"/>
      <c r="W119" s="972"/>
      <c r="X119" s="972"/>
      <c r="Y119" s="972"/>
    </row>
    <row r="120" spans="1:28" ht="17.100000000000001" customHeight="1">
      <c r="A120" s="968"/>
      <c r="B120" s="968"/>
      <c r="C120" s="929" t="s">
        <v>419</v>
      </c>
      <c r="D120" s="929"/>
      <c r="E120" s="929"/>
      <c r="F120" s="929" t="s">
        <v>418</v>
      </c>
      <c r="G120" s="929"/>
      <c r="H120" s="929"/>
      <c r="I120" s="972"/>
      <c r="J120" s="972"/>
      <c r="K120" s="972"/>
      <c r="L120" s="972"/>
      <c r="M120" s="973"/>
      <c r="N120" s="929"/>
      <c r="O120" s="972" t="s">
        <v>111</v>
      </c>
      <c r="P120" s="972"/>
      <c r="Q120" s="972"/>
      <c r="R120" s="972"/>
      <c r="S120" s="972"/>
      <c r="T120" s="972"/>
      <c r="U120" s="972"/>
      <c r="V120" s="972"/>
      <c r="W120" s="972"/>
      <c r="X120" s="972"/>
      <c r="Y120" s="972"/>
      <c r="Z120" s="972"/>
    </row>
    <row r="121" spans="1:28" ht="17.100000000000001" customHeight="1">
      <c r="A121" s="968"/>
      <c r="B121" s="968"/>
      <c r="C121" s="929" t="s">
        <v>401</v>
      </c>
      <c r="D121" s="929"/>
      <c r="E121" s="929"/>
      <c r="F121" s="929"/>
      <c r="G121" s="929"/>
      <c r="H121" s="929"/>
      <c r="I121" s="972"/>
      <c r="J121" s="972"/>
      <c r="K121" s="972"/>
      <c r="L121" s="972"/>
      <c r="M121" s="972"/>
      <c r="N121" s="972"/>
      <c r="O121" s="972"/>
      <c r="P121" s="972"/>
      <c r="Q121" s="972"/>
      <c r="R121" s="972"/>
      <c r="S121" s="972"/>
      <c r="T121" s="972"/>
      <c r="U121" s="972"/>
      <c r="V121" s="972"/>
      <c r="W121" s="972"/>
      <c r="X121" s="972"/>
      <c r="Y121" s="972"/>
    </row>
    <row r="122" spans="1:28" ht="17.100000000000001" customHeight="1">
      <c r="A122" s="968"/>
      <c r="B122" s="968"/>
      <c r="C122" s="929" t="s">
        <v>419</v>
      </c>
      <c r="D122" s="929"/>
      <c r="E122" s="929"/>
      <c r="F122" s="929" t="s">
        <v>418</v>
      </c>
      <c r="G122" s="929"/>
      <c r="H122" s="929"/>
      <c r="I122" s="972"/>
      <c r="J122" s="972"/>
      <c r="K122" s="972"/>
      <c r="L122" s="972"/>
      <c r="M122" s="973"/>
      <c r="N122" s="929"/>
      <c r="O122" s="972" t="s">
        <v>111</v>
      </c>
      <c r="P122" s="972"/>
      <c r="Q122" s="972"/>
      <c r="R122" s="972"/>
      <c r="S122" s="972"/>
      <c r="T122" s="972"/>
      <c r="U122" s="972"/>
      <c r="V122" s="972"/>
      <c r="W122" s="972"/>
      <c r="X122" s="972"/>
      <c r="Y122" s="972"/>
      <c r="Z122" s="972"/>
    </row>
    <row r="123" spans="1:28" ht="17.100000000000001" customHeight="1">
      <c r="A123" s="968"/>
      <c r="B123" s="968"/>
      <c r="C123" s="929" t="s">
        <v>401</v>
      </c>
      <c r="D123" s="929"/>
      <c r="E123" s="929"/>
      <c r="F123" s="929"/>
      <c r="G123" s="929"/>
      <c r="H123" s="929"/>
      <c r="I123" s="972"/>
      <c r="J123" s="972"/>
      <c r="K123" s="972"/>
      <c r="L123" s="972"/>
      <c r="M123" s="972"/>
      <c r="N123" s="972"/>
      <c r="O123" s="972"/>
      <c r="P123" s="972"/>
      <c r="Q123" s="972"/>
      <c r="R123" s="972"/>
      <c r="S123" s="972"/>
      <c r="T123" s="972"/>
      <c r="U123" s="972"/>
      <c r="V123" s="972"/>
      <c r="W123" s="972"/>
      <c r="X123" s="972"/>
      <c r="Y123" s="972"/>
    </row>
    <row r="124" spans="1:28" ht="17.100000000000001" customHeight="1">
      <c r="A124" s="968"/>
      <c r="B124" s="968"/>
      <c r="C124" s="929" t="s">
        <v>419</v>
      </c>
      <c r="D124" s="929"/>
      <c r="E124" s="929"/>
      <c r="F124" s="929" t="s">
        <v>418</v>
      </c>
      <c r="G124" s="929"/>
      <c r="H124" s="929"/>
      <c r="I124" s="972"/>
      <c r="J124" s="972"/>
      <c r="K124" s="972"/>
      <c r="L124" s="972"/>
      <c r="M124" s="973"/>
      <c r="N124" s="929"/>
      <c r="O124" s="972" t="s">
        <v>111</v>
      </c>
      <c r="P124" s="972"/>
      <c r="Q124" s="972"/>
      <c r="R124" s="972"/>
      <c r="S124" s="972"/>
      <c r="T124" s="972"/>
      <c r="U124" s="972"/>
      <c r="V124" s="972"/>
      <c r="W124" s="972"/>
      <c r="X124" s="972"/>
      <c r="Y124" s="972"/>
      <c r="Z124" s="972"/>
    </row>
    <row r="125" spans="1:28" ht="17.100000000000001" customHeight="1">
      <c r="A125" s="968"/>
      <c r="B125" s="929"/>
      <c r="C125" s="929"/>
      <c r="D125" s="929"/>
      <c r="E125" s="929"/>
      <c r="F125" s="929"/>
      <c r="G125" s="929"/>
      <c r="H125" s="1334"/>
      <c r="I125" s="1334"/>
      <c r="J125" s="1334"/>
      <c r="K125" s="1334"/>
      <c r="L125" s="1334"/>
      <c r="M125" s="1334"/>
      <c r="N125" s="1334"/>
      <c r="O125" s="1334"/>
      <c r="P125" s="1334"/>
      <c r="Q125" s="1334"/>
      <c r="R125" s="1334"/>
      <c r="S125" s="1334"/>
      <c r="T125" s="1334"/>
      <c r="U125" s="1334"/>
      <c r="V125" s="1334"/>
      <c r="W125" s="1334"/>
      <c r="X125" s="1334"/>
      <c r="Y125" s="1334"/>
      <c r="Z125" s="1334"/>
      <c r="AA125" s="1334"/>
      <c r="AB125" s="929"/>
    </row>
    <row r="126" spans="1:28" ht="18" customHeight="1">
      <c r="A126" s="1335" t="s">
        <v>109</v>
      </c>
      <c r="B126" s="1336" t="s">
        <v>524</v>
      </c>
      <c r="C126" s="1336"/>
      <c r="D126" s="1336"/>
      <c r="E126" s="1336"/>
      <c r="F126" s="1336"/>
      <c r="G126" s="1336"/>
      <c r="H126" s="1336"/>
      <c r="I126" s="1336"/>
      <c r="J126" s="1336"/>
      <c r="K126" s="1336"/>
      <c r="L126" s="1336"/>
      <c r="M126" s="1336"/>
      <c r="N126" s="1336"/>
      <c r="O126" s="1336"/>
      <c r="P126" s="1336"/>
      <c r="Q126" s="1336"/>
      <c r="R126" s="1336"/>
      <c r="S126" s="1336"/>
      <c r="T126" s="1336"/>
      <c r="U126" s="1336"/>
      <c r="V126" s="1336"/>
      <c r="W126" s="1336"/>
      <c r="X126" s="1336"/>
      <c r="Y126" s="1336"/>
      <c r="Z126" s="1336"/>
      <c r="AA126" s="1336"/>
      <c r="AB126" s="1336"/>
    </row>
    <row r="127" spans="1:28" ht="18" customHeight="1">
      <c r="A127" s="959"/>
      <c r="B127" s="929" t="s">
        <v>416</v>
      </c>
      <c r="C127" s="929"/>
      <c r="D127" s="929"/>
      <c r="E127" s="929"/>
      <c r="F127" s="929"/>
      <c r="G127" s="929"/>
      <c r="H127" s="929"/>
      <c r="I127" s="929"/>
      <c r="J127" s="929"/>
      <c r="K127" s="929"/>
      <c r="L127" s="929"/>
      <c r="M127" s="929"/>
      <c r="N127" s="929"/>
      <c r="O127" s="929"/>
      <c r="P127" s="929"/>
      <c r="Q127" s="929"/>
      <c r="R127" s="929"/>
      <c r="S127" s="929"/>
      <c r="T127" s="929"/>
      <c r="U127" s="929"/>
      <c r="V127" s="929"/>
      <c r="W127" s="929"/>
      <c r="X127" s="929"/>
      <c r="Y127" s="929"/>
      <c r="Z127" s="929"/>
      <c r="AA127" s="929"/>
    </row>
    <row r="128" spans="1:28" ht="18" customHeight="1">
      <c r="A128" s="968"/>
      <c r="B128" s="929" t="s">
        <v>401</v>
      </c>
      <c r="C128" s="929"/>
      <c r="D128" s="929"/>
      <c r="E128" s="929"/>
      <c r="F128" s="929"/>
      <c r="G128" s="929"/>
      <c r="H128" s="961" t="str">
        <f>項目一覧!$C$36</f>
        <v/>
      </c>
      <c r="I128" s="962"/>
      <c r="J128" s="961"/>
      <c r="K128" s="961"/>
      <c r="L128" s="961"/>
      <c r="M128" s="961"/>
      <c r="N128" s="961"/>
      <c r="O128" s="961"/>
      <c r="P128" s="961"/>
      <c r="Q128" s="961"/>
      <c r="R128" s="961"/>
      <c r="S128" s="961"/>
      <c r="T128" s="961"/>
      <c r="U128" s="961"/>
      <c r="V128" s="961"/>
      <c r="W128" s="961"/>
      <c r="X128" s="961"/>
      <c r="Y128" s="961"/>
      <c r="Z128" s="961"/>
      <c r="AA128" s="961"/>
      <c r="AB128" s="961"/>
    </row>
    <row r="129" spans="1:28" ht="18" customHeight="1">
      <c r="A129" s="968"/>
      <c r="B129" s="929" t="s">
        <v>414</v>
      </c>
      <c r="C129" s="929"/>
      <c r="D129" s="929"/>
      <c r="E129" s="929"/>
      <c r="F129" s="929"/>
      <c r="G129" s="929"/>
      <c r="H129" s="961" t="str">
        <f>項目一覧!$C$37</f>
        <v/>
      </c>
      <c r="I129" s="962"/>
      <c r="J129" s="961"/>
      <c r="K129" s="961"/>
      <c r="L129" s="961"/>
      <c r="M129" s="961"/>
      <c r="N129" s="961"/>
      <c r="O129" s="961"/>
      <c r="P129" s="961"/>
      <c r="Q129" s="961"/>
      <c r="R129" s="961"/>
      <c r="S129" s="961"/>
      <c r="T129" s="961"/>
      <c r="U129" s="961"/>
      <c r="V129" s="961"/>
      <c r="W129" s="961"/>
      <c r="X129" s="961"/>
      <c r="Y129" s="961"/>
      <c r="Z129" s="961"/>
      <c r="AA129" s="961"/>
      <c r="AB129" s="961"/>
    </row>
    <row r="130" spans="1:28" ht="18" customHeight="1">
      <c r="A130" s="968"/>
      <c r="B130" s="929" t="s">
        <v>399</v>
      </c>
      <c r="C130" s="929"/>
      <c r="D130" s="929"/>
      <c r="E130" s="929"/>
      <c r="F130" s="929"/>
      <c r="G130" s="929"/>
      <c r="H130" s="961" t="str">
        <f>項目一覧!$C$38</f>
        <v/>
      </c>
      <c r="I130" s="962"/>
      <c r="J130" s="961"/>
      <c r="K130" s="961"/>
      <c r="L130" s="961"/>
      <c r="M130" s="961"/>
      <c r="N130" s="961"/>
      <c r="O130" s="961"/>
      <c r="P130" s="961"/>
      <c r="Q130" s="961"/>
      <c r="R130" s="961"/>
      <c r="S130" s="961"/>
      <c r="T130" s="961"/>
      <c r="U130" s="961"/>
      <c r="V130" s="961"/>
      <c r="W130" s="961"/>
      <c r="X130" s="961"/>
      <c r="Y130" s="961"/>
      <c r="Z130" s="961"/>
      <c r="AA130" s="961"/>
      <c r="AB130" s="961"/>
    </row>
    <row r="131" spans="1:28" ht="18" customHeight="1">
      <c r="A131" s="968"/>
      <c r="B131" s="929" t="s">
        <v>398</v>
      </c>
      <c r="C131" s="929"/>
      <c r="D131" s="929"/>
      <c r="E131" s="929"/>
      <c r="F131" s="929"/>
      <c r="G131" s="929"/>
      <c r="H131" s="1665" t="str">
        <f>項目一覧!$C$39</f>
        <v/>
      </c>
      <c r="I131" s="1665"/>
      <c r="J131" s="1665"/>
      <c r="K131" s="1665"/>
      <c r="L131" s="1665"/>
      <c r="M131" s="1665"/>
      <c r="N131" s="1665"/>
      <c r="O131" s="1665"/>
      <c r="P131" s="1665"/>
      <c r="Q131" s="1665"/>
      <c r="R131" s="1665"/>
      <c r="S131" s="1665"/>
      <c r="T131" s="1665"/>
      <c r="U131" s="1665"/>
      <c r="V131" s="1665"/>
      <c r="W131" s="1665"/>
      <c r="X131" s="1665"/>
      <c r="Y131" s="1665"/>
      <c r="Z131" s="1665"/>
      <c r="AA131" s="1665"/>
      <c r="AB131" s="1665"/>
    </row>
    <row r="132" spans="1:28" ht="18" customHeight="1">
      <c r="A132" s="968"/>
      <c r="B132" s="929" t="s">
        <v>397</v>
      </c>
      <c r="C132" s="929"/>
      <c r="D132" s="929"/>
      <c r="E132" s="929"/>
      <c r="F132" s="929"/>
      <c r="G132" s="929"/>
      <c r="H132" s="961" t="str">
        <f>項目一覧!$C$40</f>
        <v/>
      </c>
      <c r="I132" s="962"/>
      <c r="J132" s="961"/>
      <c r="K132" s="961"/>
      <c r="L132" s="961"/>
      <c r="M132" s="961"/>
      <c r="N132" s="961"/>
      <c r="O132" s="961"/>
      <c r="P132" s="961"/>
      <c r="Q132" s="961"/>
      <c r="R132" s="961"/>
      <c r="S132" s="961"/>
      <c r="T132" s="961"/>
      <c r="U132" s="961"/>
      <c r="V132" s="961"/>
      <c r="W132" s="961"/>
      <c r="X132" s="961"/>
      <c r="Y132" s="961"/>
      <c r="Z132" s="961"/>
      <c r="AA132" s="961"/>
      <c r="AB132" s="961"/>
    </row>
    <row r="133" spans="1:28" ht="18" customHeight="1">
      <c r="A133" s="968"/>
      <c r="B133" s="929" t="s">
        <v>413</v>
      </c>
      <c r="C133" s="929"/>
      <c r="D133" s="929"/>
      <c r="E133" s="929"/>
      <c r="F133" s="929"/>
      <c r="G133" s="929"/>
      <c r="H133" s="1672" t="str">
        <f>項目一覧!$C$41</f>
        <v/>
      </c>
      <c r="I133" s="1672"/>
      <c r="J133" s="1672"/>
      <c r="K133" s="1672"/>
      <c r="L133" s="1672"/>
      <c r="M133" s="1672"/>
      <c r="N133" s="1672"/>
      <c r="O133" s="1672"/>
      <c r="P133" s="1672"/>
      <c r="Q133" s="1672"/>
      <c r="R133" s="1672"/>
      <c r="S133" s="961"/>
      <c r="T133" s="961"/>
      <c r="U133" s="961"/>
      <c r="V133" s="961"/>
      <c r="W133" s="961"/>
      <c r="X133" s="961"/>
      <c r="Y133" s="961"/>
      <c r="Z133" s="961"/>
      <c r="AA133" s="961"/>
      <c r="AB133" s="962"/>
    </row>
    <row r="134" spans="1:28" ht="18" customHeight="1">
      <c r="A134" s="968"/>
      <c r="B134" s="925" t="s">
        <v>412</v>
      </c>
      <c r="C134" s="929"/>
      <c r="D134" s="929"/>
      <c r="E134" s="929"/>
      <c r="F134" s="929"/>
      <c r="G134" s="929"/>
      <c r="H134" s="961"/>
      <c r="I134" s="1673" t="str">
        <f>項目一覧!$C$42</f>
        <v/>
      </c>
      <c r="J134" s="1673"/>
      <c r="K134" s="1673"/>
      <c r="L134" s="1673"/>
      <c r="M134" s="1673"/>
      <c r="N134" s="1673"/>
      <c r="O134" s="1673"/>
      <c r="P134" s="1673"/>
      <c r="Q134" s="1673"/>
      <c r="R134" s="1673"/>
      <c r="S134" s="1673"/>
      <c r="T134" s="1673"/>
      <c r="U134" s="1673"/>
      <c r="V134" s="1673"/>
      <c r="W134" s="1673"/>
      <c r="X134" s="1673"/>
      <c r="Y134" s="1673"/>
      <c r="Z134" s="1673"/>
      <c r="AA134" s="1673"/>
      <c r="AB134" s="1673"/>
    </row>
    <row r="135" spans="1:28" ht="18" customHeight="1">
      <c r="A135" s="968"/>
      <c r="B135" s="929"/>
      <c r="C135" s="929"/>
      <c r="D135" s="929"/>
      <c r="E135" s="929"/>
      <c r="F135" s="929"/>
      <c r="G135" s="929"/>
      <c r="H135" s="961"/>
      <c r="I135" s="1673"/>
      <c r="J135" s="1673"/>
      <c r="K135" s="1673"/>
      <c r="L135" s="1673"/>
      <c r="M135" s="1673"/>
      <c r="N135" s="1673"/>
      <c r="O135" s="1673"/>
      <c r="P135" s="1673"/>
      <c r="Q135" s="1673"/>
      <c r="R135" s="1673"/>
      <c r="S135" s="1673"/>
      <c r="T135" s="1673"/>
      <c r="U135" s="1673"/>
      <c r="V135" s="1673"/>
      <c r="W135" s="1673"/>
      <c r="X135" s="1673"/>
      <c r="Y135" s="1673"/>
      <c r="Z135" s="1673"/>
      <c r="AA135" s="1673"/>
      <c r="AB135" s="1673"/>
    </row>
    <row r="136" spans="1:28" ht="18" customHeight="1">
      <c r="A136" s="959"/>
      <c r="B136" s="929" t="s">
        <v>415</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row>
    <row r="137" spans="1:28" ht="18" customHeight="1">
      <c r="A137" s="968"/>
      <c r="B137" s="929" t="s">
        <v>401</v>
      </c>
      <c r="C137" s="929"/>
      <c r="D137" s="929"/>
      <c r="E137" s="929"/>
      <c r="F137" s="929"/>
      <c r="G137" s="929"/>
      <c r="H137" s="961" t="str">
        <f>項目一覧!$C$231</f>
        <v/>
      </c>
      <c r="I137" s="962"/>
      <c r="J137" s="961"/>
      <c r="K137" s="961"/>
      <c r="L137" s="961"/>
      <c r="M137" s="961"/>
      <c r="N137" s="961"/>
      <c r="O137" s="961"/>
      <c r="P137" s="961"/>
      <c r="Q137" s="961"/>
      <c r="R137" s="961"/>
      <c r="S137" s="961"/>
      <c r="T137" s="961"/>
      <c r="U137" s="961"/>
      <c r="V137" s="961"/>
      <c r="W137" s="961"/>
      <c r="X137" s="961"/>
      <c r="Y137" s="961"/>
      <c r="Z137" s="961"/>
      <c r="AA137" s="961"/>
      <c r="AB137" s="962"/>
    </row>
    <row r="138" spans="1:28" ht="18" customHeight="1">
      <c r="A138" s="968"/>
      <c r="B138" s="929" t="s">
        <v>414</v>
      </c>
      <c r="C138" s="929"/>
      <c r="D138" s="929"/>
      <c r="E138" s="929"/>
      <c r="F138" s="929"/>
      <c r="G138" s="929"/>
      <c r="H138" s="961" t="str">
        <f>項目一覧!$C$232</f>
        <v/>
      </c>
      <c r="I138" s="962"/>
      <c r="J138" s="961"/>
      <c r="K138" s="961"/>
      <c r="L138" s="961"/>
      <c r="M138" s="961"/>
      <c r="N138" s="961"/>
      <c r="O138" s="961"/>
      <c r="P138" s="961"/>
      <c r="Q138" s="961"/>
      <c r="R138" s="961"/>
      <c r="S138" s="961"/>
      <c r="T138" s="961"/>
      <c r="U138" s="961"/>
      <c r="V138" s="961"/>
      <c r="W138" s="961"/>
      <c r="X138" s="961"/>
      <c r="Y138" s="961"/>
      <c r="Z138" s="961"/>
      <c r="AA138" s="961"/>
      <c r="AB138" s="962"/>
    </row>
    <row r="139" spans="1:28" ht="18" customHeight="1">
      <c r="A139" s="968"/>
      <c r="B139" s="929" t="s">
        <v>399</v>
      </c>
      <c r="C139" s="929"/>
      <c r="D139" s="929"/>
      <c r="E139" s="929"/>
      <c r="F139" s="929"/>
      <c r="G139" s="929"/>
      <c r="H139" s="961" t="str">
        <f>項目一覧!$C$233</f>
        <v/>
      </c>
      <c r="I139" s="962"/>
      <c r="J139" s="961"/>
      <c r="K139" s="961"/>
      <c r="L139" s="961"/>
      <c r="M139" s="961"/>
      <c r="N139" s="961"/>
      <c r="O139" s="961"/>
      <c r="P139" s="961"/>
      <c r="Q139" s="961"/>
      <c r="R139" s="961"/>
      <c r="S139" s="961"/>
      <c r="T139" s="961"/>
      <c r="U139" s="961"/>
      <c r="V139" s="961"/>
      <c r="W139" s="961"/>
      <c r="X139" s="961"/>
      <c r="Y139" s="961"/>
      <c r="Z139" s="961"/>
      <c r="AA139" s="961"/>
      <c r="AB139" s="962"/>
    </row>
    <row r="140" spans="1:28" ht="18" customHeight="1">
      <c r="A140" s="968"/>
      <c r="B140" s="929" t="s">
        <v>398</v>
      </c>
      <c r="C140" s="929"/>
      <c r="D140" s="929"/>
      <c r="E140" s="929"/>
      <c r="F140" s="929"/>
      <c r="G140" s="929"/>
      <c r="H140" s="1665" t="str">
        <f>項目一覧!$C$234</f>
        <v/>
      </c>
      <c r="I140" s="1665"/>
      <c r="J140" s="1665"/>
      <c r="K140" s="1665"/>
      <c r="L140" s="1665"/>
      <c r="M140" s="1665"/>
      <c r="N140" s="1665"/>
      <c r="O140" s="1665"/>
      <c r="P140" s="1665"/>
      <c r="Q140" s="1665"/>
      <c r="R140" s="1665"/>
      <c r="S140" s="1665"/>
      <c r="T140" s="1665"/>
      <c r="U140" s="1665"/>
      <c r="V140" s="1665"/>
      <c r="W140" s="1665"/>
      <c r="X140" s="1665"/>
      <c r="Y140" s="1665"/>
      <c r="Z140" s="1665"/>
      <c r="AA140" s="1665"/>
      <c r="AB140" s="962"/>
    </row>
    <row r="141" spans="1:28" ht="18" customHeight="1">
      <c r="A141" s="968"/>
      <c r="B141" s="929" t="s">
        <v>397</v>
      </c>
      <c r="C141" s="929"/>
      <c r="D141" s="929"/>
      <c r="E141" s="929"/>
      <c r="F141" s="929"/>
      <c r="G141" s="929"/>
      <c r="H141" s="961" t="str">
        <f>項目一覧!$C$235</f>
        <v/>
      </c>
      <c r="I141" s="962"/>
      <c r="J141" s="961"/>
      <c r="K141" s="961"/>
      <c r="L141" s="961"/>
      <c r="M141" s="961"/>
      <c r="N141" s="961"/>
      <c r="O141" s="961"/>
      <c r="P141" s="961"/>
      <c r="Q141" s="961"/>
      <c r="R141" s="961"/>
      <c r="S141" s="961"/>
      <c r="T141" s="961"/>
      <c r="U141" s="961"/>
      <c r="V141" s="961"/>
      <c r="W141" s="961"/>
      <c r="X141" s="961"/>
      <c r="Y141" s="961"/>
      <c r="Z141" s="961"/>
      <c r="AA141" s="961"/>
      <c r="AB141" s="962"/>
    </row>
    <row r="142" spans="1:28" ht="18" customHeight="1">
      <c r="A142" s="968"/>
      <c r="B142" s="929" t="s">
        <v>413</v>
      </c>
      <c r="C142" s="929"/>
      <c r="D142" s="929"/>
      <c r="E142" s="929"/>
      <c r="F142" s="929"/>
      <c r="G142" s="929"/>
      <c r="H142" s="961" t="str">
        <f>項目一覧!$C$236</f>
        <v/>
      </c>
      <c r="I142" s="962"/>
      <c r="J142" s="961"/>
      <c r="K142" s="961"/>
      <c r="L142" s="961"/>
      <c r="M142" s="961"/>
      <c r="N142" s="961"/>
      <c r="O142" s="961"/>
      <c r="P142" s="961"/>
      <c r="Q142" s="961"/>
      <c r="R142" s="961"/>
      <c r="S142" s="961"/>
      <c r="T142" s="961"/>
      <c r="U142" s="961"/>
      <c r="V142" s="961"/>
      <c r="W142" s="961"/>
      <c r="X142" s="961"/>
      <c r="Y142" s="961"/>
      <c r="Z142" s="961"/>
      <c r="AA142" s="961"/>
      <c r="AB142" s="962"/>
    </row>
    <row r="143" spans="1:28" ht="18" customHeight="1">
      <c r="A143" s="968"/>
      <c r="B143" s="925" t="s">
        <v>412</v>
      </c>
      <c r="C143" s="929"/>
      <c r="D143" s="929"/>
      <c r="E143" s="929"/>
      <c r="F143" s="929"/>
      <c r="G143" s="929"/>
      <c r="H143" s="961"/>
      <c r="I143" s="1673" t="str">
        <f>項目一覧!$C$237</f>
        <v/>
      </c>
      <c r="J143" s="1673"/>
      <c r="K143" s="1673"/>
      <c r="L143" s="1673"/>
      <c r="M143" s="1673"/>
      <c r="N143" s="1673"/>
      <c r="O143" s="1673"/>
      <c r="P143" s="1673"/>
      <c r="Q143" s="1673"/>
      <c r="R143" s="1673"/>
      <c r="S143" s="1673"/>
      <c r="T143" s="1673"/>
      <c r="U143" s="1673"/>
      <c r="V143" s="1673"/>
      <c r="W143" s="1673"/>
      <c r="X143" s="1673"/>
      <c r="Y143" s="1673"/>
      <c r="Z143" s="1673"/>
      <c r="AA143" s="1673"/>
      <c r="AB143" s="1673"/>
    </row>
    <row r="144" spans="1:28" ht="18" customHeight="1">
      <c r="A144" s="959"/>
      <c r="B144" s="929"/>
      <c r="C144" s="929"/>
      <c r="D144" s="929"/>
      <c r="E144" s="929"/>
      <c r="F144" s="929"/>
      <c r="G144" s="929"/>
      <c r="H144" s="961"/>
      <c r="I144" s="1673"/>
      <c r="J144" s="1673"/>
      <c r="K144" s="1673"/>
      <c r="L144" s="1673"/>
      <c r="M144" s="1673"/>
      <c r="N144" s="1673"/>
      <c r="O144" s="1673"/>
      <c r="P144" s="1673"/>
      <c r="Q144" s="1673"/>
      <c r="R144" s="1673"/>
      <c r="S144" s="1673"/>
      <c r="T144" s="1673"/>
      <c r="U144" s="1673"/>
      <c r="V144" s="1673"/>
      <c r="W144" s="1673"/>
      <c r="X144" s="1673"/>
      <c r="Y144" s="1673"/>
      <c r="Z144" s="1673"/>
      <c r="AA144" s="1673"/>
      <c r="AB144" s="1673"/>
    </row>
    <row r="145" spans="1:28" ht="18" customHeight="1">
      <c r="A145" s="968"/>
      <c r="B145" s="929" t="s">
        <v>401</v>
      </c>
      <c r="C145" s="929"/>
      <c r="D145" s="929"/>
      <c r="E145" s="929"/>
      <c r="F145" s="929"/>
      <c r="G145" s="929"/>
      <c r="H145" s="961" t="str">
        <f>項目一覧!$C$238</f>
        <v/>
      </c>
      <c r="I145" s="962"/>
      <c r="J145" s="961"/>
      <c r="K145" s="961"/>
      <c r="L145" s="961"/>
      <c r="M145" s="961"/>
      <c r="N145" s="961"/>
      <c r="O145" s="961"/>
      <c r="P145" s="961"/>
      <c r="Q145" s="961"/>
      <c r="R145" s="961"/>
      <c r="S145" s="961"/>
      <c r="T145" s="961"/>
      <c r="U145" s="961"/>
      <c r="V145" s="961"/>
      <c r="W145" s="961"/>
      <c r="X145" s="961"/>
      <c r="Y145" s="961"/>
      <c r="Z145" s="961"/>
      <c r="AA145" s="961"/>
      <c r="AB145" s="962"/>
    </row>
    <row r="146" spans="1:28" ht="18" customHeight="1">
      <c r="A146" s="968"/>
      <c r="B146" s="929" t="s">
        <v>414</v>
      </c>
      <c r="C146" s="929"/>
      <c r="D146" s="929"/>
      <c r="E146" s="929"/>
      <c r="F146" s="929"/>
      <c r="G146" s="929"/>
      <c r="H146" s="961" t="str">
        <f>項目一覧!$C$239</f>
        <v/>
      </c>
      <c r="I146" s="962"/>
      <c r="J146" s="961"/>
      <c r="K146" s="961"/>
      <c r="L146" s="961"/>
      <c r="M146" s="961"/>
      <c r="N146" s="961"/>
      <c r="O146" s="961"/>
      <c r="P146" s="961"/>
      <c r="Q146" s="961"/>
      <c r="R146" s="961"/>
      <c r="S146" s="961"/>
      <c r="T146" s="961"/>
      <c r="U146" s="961"/>
      <c r="V146" s="961"/>
      <c r="W146" s="961"/>
      <c r="X146" s="961"/>
      <c r="Y146" s="961"/>
      <c r="Z146" s="961"/>
      <c r="AA146" s="961"/>
      <c r="AB146" s="962"/>
    </row>
    <row r="147" spans="1:28" ht="18" customHeight="1">
      <c r="A147" s="968"/>
      <c r="B147" s="929" t="s">
        <v>399</v>
      </c>
      <c r="C147" s="929"/>
      <c r="D147" s="929"/>
      <c r="E147" s="929"/>
      <c r="F147" s="929"/>
      <c r="G147" s="929"/>
      <c r="H147" s="961" t="str">
        <f>項目一覧!$C$240</f>
        <v/>
      </c>
      <c r="I147" s="962"/>
      <c r="J147" s="961"/>
      <c r="K147" s="961"/>
      <c r="L147" s="961"/>
      <c r="M147" s="961"/>
      <c r="N147" s="961"/>
      <c r="O147" s="961"/>
      <c r="P147" s="961"/>
      <c r="Q147" s="961"/>
      <c r="R147" s="961"/>
      <c r="S147" s="961"/>
      <c r="T147" s="961"/>
      <c r="U147" s="961"/>
      <c r="V147" s="961"/>
      <c r="W147" s="961"/>
      <c r="X147" s="961"/>
      <c r="Y147" s="961"/>
      <c r="Z147" s="961"/>
      <c r="AA147" s="961"/>
      <c r="AB147" s="962"/>
    </row>
    <row r="148" spans="1:28" ht="18" customHeight="1">
      <c r="A148" s="968"/>
      <c r="B148" s="929" t="s">
        <v>398</v>
      </c>
      <c r="C148" s="929"/>
      <c r="D148" s="929"/>
      <c r="E148" s="929"/>
      <c r="F148" s="929"/>
      <c r="G148" s="929"/>
      <c r="H148" s="1665" t="str">
        <f>項目一覧!$C$241</f>
        <v/>
      </c>
      <c r="I148" s="1665"/>
      <c r="J148" s="1665"/>
      <c r="K148" s="1665"/>
      <c r="L148" s="1665"/>
      <c r="M148" s="1665"/>
      <c r="N148" s="1665"/>
      <c r="O148" s="1665"/>
      <c r="P148" s="1665"/>
      <c r="Q148" s="1665"/>
      <c r="R148" s="1665"/>
      <c r="S148" s="1665"/>
      <c r="T148" s="1665"/>
      <c r="U148" s="1665"/>
      <c r="V148" s="1665"/>
      <c r="W148" s="1665"/>
      <c r="X148" s="1665"/>
      <c r="Y148" s="1665"/>
      <c r="Z148" s="1665"/>
      <c r="AA148" s="1665"/>
      <c r="AB148" s="962"/>
    </row>
    <row r="149" spans="1:28" ht="18" customHeight="1">
      <c r="A149" s="968"/>
      <c r="B149" s="929" t="s">
        <v>397</v>
      </c>
      <c r="C149" s="929"/>
      <c r="D149" s="929"/>
      <c r="E149" s="929"/>
      <c r="F149" s="929"/>
      <c r="G149" s="929"/>
      <c r="H149" s="961" t="str">
        <f>項目一覧!$C$242</f>
        <v/>
      </c>
      <c r="I149" s="962"/>
      <c r="J149" s="961"/>
      <c r="K149" s="961"/>
      <c r="L149" s="961"/>
      <c r="M149" s="961"/>
      <c r="N149" s="961"/>
      <c r="O149" s="961"/>
      <c r="P149" s="961"/>
      <c r="Q149" s="961"/>
      <c r="R149" s="961"/>
      <c r="S149" s="961"/>
      <c r="T149" s="961"/>
      <c r="U149" s="961"/>
      <c r="V149" s="961"/>
      <c r="W149" s="961"/>
      <c r="X149" s="961"/>
      <c r="Y149" s="961"/>
      <c r="Z149" s="961"/>
      <c r="AA149" s="961"/>
      <c r="AB149" s="962"/>
    </row>
    <row r="150" spans="1:28" ht="18" customHeight="1">
      <c r="A150" s="968"/>
      <c r="B150" s="929" t="s">
        <v>413</v>
      </c>
      <c r="C150" s="929"/>
      <c r="D150" s="929"/>
      <c r="E150" s="929"/>
      <c r="F150" s="929"/>
      <c r="G150" s="929"/>
      <c r="H150" s="961" t="str">
        <f>項目一覧!$C$243</f>
        <v/>
      </c>
      <c r="I150" s="962"/>
      <c r="J150" s="961"/>
      <c r="K150" s="961"/>
      <c r="L150" s="961"/>
      <c r="M150" s="961"/>
      <c r="N150" s="961"/>
      <c r="O150" s="961"/>
      <c r="P150" s="961"/>
      <c r="Q150" s="961"/>
      <c r="R150" s="961"/>
      <c r="S150" s="961"/>
      <c r="T150" s="961"/>
      <c r="U150" s="961"/>
      <c r="V150" s="961"/>
      <c r="W150" s="961"/>
      <c r="X150" s="961"/>
      <c r="Y150" s="961"/>
      <c r="Z150" s="961"/>
      <c r="AA150" s="961"/>
      <c r="AB150" s="962"/>
    </row>
    <row r="151" spans="1:28" ht="18" customHeight="1">
      <c r="A151" s="968"/>
      <c r="B151" s="925" t="s">
        <v>412</v>
      </c>
      <c r="C151" s="929"/>
      <c r="D151" s="929"/>
      <c r="E151" s="929"/>
      <c r="F151" s="929"/>
      <c r="G151" s="929"/>
      <c r="H151" s="961"/>
      <c r="I151" s="1673" t="str">
        <f>項目一覧!$C$244</f>
        <v/>
      </c>
      <c r="J151" s="1673"/>
      <c r="K151" s="1673"/>
      <c r="L151" s="1673"/>
      <c r="M151" s="1673"/>
      <c r="N151" s="1673"/>
      <c r="O151" s="1673"/>
      <c r="P151" s="1673"/>
      <c r="Q151" s="1673"/>
      <c r="R151" s="1673"/>
      <c r="S151" s="1673"/>
      <c r="T151" s="1673"/>
      <c r="U151" s="1673"/>
      <c r="V151" s="1673"/>
      <c r="W151" s="1673"/>
      <c r="X151" s="1673"/>
      <c r="Y151" s="1673"/>
      <c r="Z151" s="1673"/>
      <c r="AA151" s="1673"/>
      <c r="AB151" s="1673"/>
    </row>
    <row r="152" spans="1:28" ht="18" customHeight="1">
      <c r="A152" s="959"/>
      <c r="B152" s="929"/>
      <c r="C152" s="929"/>
      <c r="D152" s="929"/>
      <c r="E152" s="929"/>
      <c r="F152" s="929"/>
      <c r="G152" s="929"/>
      <c r="H152" s="961"/>
      <c r="I152" s="1673"/>
      <c r="J152" s="1673"/>
      <c r="K152" s="1673"/>
      <c r="L152" s="1673"/>
      <c r="M152" s="1673"/>
      <c r="N152" s="1673"/>
      <c r="O152" s="1673"/>
      <c r="P152" s="1673"/>
      <c r="Q152" s="1673"/>
      <c r="R152" s="1673"/>
      <c r="S152" s="1673"/>
      <c r="T152" s="1673"/>
      <c r="U152" s="1673"/>
      <c r="V152" s="1673"/>
      <c r="W152" s="1673"/>
      <c r="X152" s="1673"/>
      <c r="Y152" s="1673"/>
      <c r="Z152" s="1673"/>
      <c r="AA152" s="1673"/>
      <c r="AB152" s="1673"/>
    </row>
    <row r="153" spans="1:28" ht="18" customHeight="1">
      <c r="A153" s="968"/>
      <c r="B153" s="929" t="s">
        <v>401</v>
      </c>
      <c r="C153" s="929"/>
      <c r="D153" s="929"/>
      <c r="E153" s="929"/>
      <c r="F153" s="929"/>
      <c r="G153" s="929"/>
      <c r="H153" s="961" t="str">
        <f>項目一覧!$C$245</f>
        <v/>
      </c>
      <c r="I153" s="962"/>
      <c r="J153" s="961"/>
      <c r="K153" s="961"/>
      <c r="L153" s="961"/>
      <c r="M153" s="961"/>
      <c r="N153" s="961"/>
      <c r="O153" s="961"/>
      <c r="P153" s="961"/>
      <c r="Q153" s="961"/>
      <c r="R153" s="961"/>
      <c r="S153" s="961"/>
      <c r="T153" s="961"/>
      <c r="U153" s="961"/>
      <c r="V153" s="961"/>
      <c r="W153" s="961"/>
      <c r="X153" s="961"/>
      <c r="Y153" s="961"/>
      <c r="Z153" s="961"/>
      <c r="AA153" s="961"/>
      <c r="AB153" s="962"/>
    </row>
    <row r="154" spans="1:28" ht="18" customHeight="1">
      <c r="A154" s="968"/>
      <c r="B154" s="929" t="s">
        <v>414</v>
      </c>
      <c r="C154" s="929"/>
      <c r="D154" s="929"/>
      <c r="E154" s="929"/>
      <c r="F154" s="929"/>
      <c r="G154" s="929"/>
      <c r="H154" s="961" t="str">
        <f>項目一覧!$C$246</f>
        <v/>
      </c>
      <c r="I154" s="962"/>
      <c r="J154" s="961"/>
      <c r="K154" s="961"/>
      <c r="L154" s="961"/>
      <c r="M154" s="961"/>
      <c r="N154" s="961"/>
      <c r="O154" s="961"/>
      <c r="P154" s="961"/>
      <c r="Q154" s="961"/>
      <c r="R154" s="961"/>
      <c r="S154" s="961"/>
      <c r="T154" s="961"/>
      <c r="U154" s="961"/>
      <c r="V154" s="961"/>
      <c r="W154" s="961"/>
      <c r="X154" s="961"/>
      <c r="Y154" s="961"/>
      <c r="Z154" s="961"/>
      <c r="AA154" s="961"/>
      <c r="AB154" s="962"/>
    </row>
    <row r="155" spans="1:28" ht="18" customHeight="1">
      <c r="A155" s="968"/>
      <c r="B155" s="929" t="s">
        <v>399</v>
      </c>
      <c r="C155" s="929"/>
      <c r="D155" s="929"/>
      <c r="E155" s="929"/>
      <c r="F155" s="929"/>
      <c r="G155" s="929"/>
      <c r="H155" s="961" t="str">
        <f>項目一覧!$C$247</f>
        <v/>
      </c>
      <c r="I155" s="962"/>
      <c r="J155" s="961"/>
      <c r="K155" s="961"/>
      <c r="L155" s="961"/>
      <c r="M155" s="961"/>
      <c r="N155" s="961"/>
      <c r="O155" s="961"/>
      <c r="P155" s="961"/>
      <c r="Q155" s="961"/>
      <c r="R155" s="961"/>
      <c r="S155" s="961"/>
      <c r="T155" s="961"/>
      <c r="U155" s="961"/>
      <c r="V155" s="961"/>
      <c r="W155" s="961"/>
      <c r="X155" s="961"/>
      <c r="Y155" s="961"/>
      <c r="Z155" s="961"/>
      <c r="AA155" s="961"/>
      <c r="AB155" s="962"/>
    </row>
    <row r="156" spans="1:28" ht="18" customHeight="1">
      <c r="A156" s="968"/>
      <c r="B156" s="929" t="s">
        <v>398</v>
      </c>
      <c r="C156" s="929"/>
      <c r="D156" s="929"/>
      <c r="E156" s="929"/>
      <c r="F156" s="929"/>
      <c r="G156" s="929"/>
      <c r="H156" s="1665" t="str">
        <f>項目一覧!$C$248</f>
        <v/>
      </c>
      <c r="I156" s="1665"/>
      <c r="J156" s="1665"/>
      <c r="K156" s="1665"/>
      <c r="L156" s="1665"/>
      <c r="M156" s="1665"/>
      <c r="N156" s="1665"/>
      <c r="O156" s="1665"/>
      <c r="P156" s="1665"/>
      <c r="Q156" s="1665"/>
      <c r="R156" s="1665"/>
      <c r="S156" s="1665"/>
      <c r="T156" s="1665"/>
      <c r="U156" s="1665"/>
      <c r="V156" s="1665"/>
      <c r="W156" s="1665"/>
      <c r="X156" s="1665"/>
      <c r="Y156" s="1665"/>
      <c r="Z156" s="1665"/>
      <c r="AA156" s="1665"/>
      <c r="AB156" s="962"/>
    </row>
    <row r="157" spans="1:28" ht="18" customHeight="1">
      <c r="A157" s="968"/>
      <c r="B157" s="929" t="s">
        <v>397</v>
      </c>
      <c r="C157" s="929"/>
      <c r="D157" s="929"/>
      <c r="E157" s="929"/>
      <c r="F157" s="929"/>
      <c r="G157" s="929"/>
      <c r="H157" s="961" t="str">
        <f>項目一覧!$C$249</f>
        <v/>
      </c>
      <c r="I157" s="962"/>
      <c r="J157" s="961"/>
      <c r="K157" s="961"/>
      <c r="L157" s="961"/>
      <c r="M157" s="961"/>
      <c r="N157" s="961"/>
      <c r="O157" s="961"/>
      <c r="P157" s="961"/>
      <c r="Q157" s="961"/>
      <c r="R157" s="961"/>
      <c r="S157" s="961"/>
      <c r="T157" s="961"/>
      <c r="U157" s="961"/>
      <c r="V157" s="961"/>
      <c r="W157" s="961"/>
      <c r="X157" s="961"/>
      <c r="Y157" s="961"/>
      <c r="Z157" s="961"/>
      <c r="AA157" s="961"/>
      <c r="AB157" s="962"/>
    </row>
    <row r="158" spans="1:28" ht="18" customHeight="1">
      <c r="A158" s="968"/>
      <c r="B158" s="929" t="s">
        <v>413</v>
      </c>
      <c r="C158" s="929"/>
      <c r="D158" s="929"/>
      <c r="E158" s="929"/>
      <c r="F158" s="929"/>
      <c r="G158" s="929"/>
      <c r="H158" s="961" t="str">
        <f>項目一覧!$C$250</f>
        <v/>
      </c>
      <c r="I158" s="962"/>
      <c r="J158" s="961"/>
      <c r="K158" s="961"/>
      <c r="L158" s="961"/>
      <c r="M158" s="961"/>
      <c r="N158" s="961"/>
      <c r="O158" s="961"/>
      <c r="P158" s="961"/>
      <c r="Q158" s="961"/>
      <c r="R158" s="961"/>
      <c r="S158" s="961"/>
      <c r="T158" s="961"/>
      <c r="U158" s="961"/>
      <c r="V158" s="961"/>
      <c r="W158" s="961"/>
      <c r="X158" s="961"/>
      <c r="Y158" s="961"/>
      <c r="Z158" s="961"/>
      <c r="AA158" s="961"/>
      <c r="AB158" s="962"/>
    </row>
    <row r="159" spans="1:28" ht="18" customHeight="1">
      <c r="A159" s="968"/>
      <c r="B159" s="925" t="s">
        <v>412</v>
      </c>
      <c r="C159" s="929"/>
      <c r="D159" s="929"/>
      <c r="E159" s="929"/>
      <c r="F159" s="929"/>
      <c r="G159" s="929"/>
      <c r="H159" s="961"/>
      <c r="I159" s="1673" t="str">
        <f>項目一覧!$C$251</f>
        <v/>
      </c>
      <c r="J159" s="1673"/>
      <c r="K159" s="1673"/>
      <c r="L159" s="1673"/>
      <c r="M159" s="1673"/>
      <c r="N159" s="1673"/>
      <c r="O159" s="1673"/>
      <c r="P159" s="1673"/>
      <c r="Q159" s="1673"/>
      <c r="R159" s="1673"/>
      <c r="S159" s="1673"/>
      <c r="T159" s="1673"/>
      <c r="U159" s="1673"/>
      <c r="V159" s="1673"/>
      <c r="W159" s="1673"/>
      <c r="X159" s="1673"/>
      <c r="Y159" s="1673"/>
      <c r="Z159" s="1673"/>
      <c r="AA159" s="1673"/>
      <c r="AB159" s="1673"/>
    </row>
    <row r="160" spans="1:28" ht="18" customHeight="1">
      <c r="A160" s="974"/>
      <c r="B160" s="958"/>
      <c r="C160" s="958"/>
      <c r="D160" s="958"/>
      <c r="E160" s="958"/>
      <c r="F160" s="958"/>
      <c r="G160" s="958"/>
      <c r="H160" s="964"/>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row>
    <row r="161" spans="1:28" ht="18" customHeight="1">
      <c r="A161" s="982" t="s">
        <v>109</v>
      </c>
      <c r="B161" s="960" t="s">
        <v>411</v>
      </c>
      <c r="C161" s="960"/>
      <c r="D161" s="960"/>
      <c r="E161" s="960"/>
      <c r="F161" s="960"/>
      <c r="G161" s="960"/>
      <c r="H161" s="1001"/>
      <c r="I161" s="1001"/>
      <c r="J161" s="1001"/>
      <c r="K161" s="1001"/>
      <c r="L161" s="1001"/>
      <c r="M161" s="1001"/>
      <c r="N161" s="1001"/>
      <c r="O161" s="1001"/>
      <c r="P161" s="1001"/>
      <c r="Q161" s="1001"/>
      <c r="R161" s="1001"/>
      <c r="S161" s="1001"/>
      <c r="T161" s="1001"/>
      <c r="U161" s="1001"/>
      <c r="V161" s="1001"/>
      <c r="W161" s="1001"/>
      <c r="X161" s="1001"/>
      <c r="Y161" s="1001"/>
      <c r="Z161" s="1001"/>
      <c r="AA161" s="1001"/>
      <c r="AB161" s="1001"/>
    </row>
    <row r="162" spans="1:28" ht="18" customHeight="1">
      <c r="A162" s="959"/>
      <c r="B162" s="929" t="s">
        <v>212</v>
      </c>
      <c r="C162" s="929"/>
      <c r="D162" s="929"/>
      <c r="E162" s="929"/>
      <c r="F162" s="929"/>
      <c r="G162" s="929"/>
      <c r="H162" s="961"/>
      <c r="I162" s="961"/>
      <c r="J162" s="961"/>
      <c r="K162" s="961"/>
      <c r="L162" s="961"/>
      <c r="M162" s="961"/>
      <c r="N162" s="961"/>
      <c r="O162" s="961"/>
      <c r="P162" s="961"/>
      <c r="Q162" s="961"/>
      <c r="R162" s="961"/>
      <c r="S162" s="961"/>
      <c r="T162" s="961"/>
      <c r="U162" s="961"/>
      <c r="V162" s="961"/>
      <c r="W162" s="961"/>
      <c r="X162" s="961"/>
      <c r="Y162" s="961"/>
      <c r="Z162" s="961"/>
      <c r="AA162" s="961"/>
      <c r="AB162" s="962"/>
    </row>
    <row r="163" spans="1:28" ht="18" customHeight="1">
      <c r="A163" s="968"/>
      <c r="B163" s="929" t="s">
        <v>409</v>
      </c>
      <c r="C163" s="929"/>
      <c r="D163" s="929"/>
      <c r="E163" s="929"/>
      <c r="F163" s="929"/>
      <c r="G163" s="929"/>
      <c r="H163" s="967" t="str">
        <f>IF(項目一覧!$C$43=0,"","("&amp;項目一覧!$C$43&amp;") 建築士  （"&amp;項目一覧!$C$44&amp;"）登録　第　 "&amp;項目一覧!$C$45&amp;"　号")</f>
        <v>() 建築士  （）登録　第　 　号</v>
      </c>
      <c r="I163" s="962"/>
      <c r="J163" s="961"/>
      <c r="K163" s="961"/>
      <c r="L163" s="961"/>
      <c r="M163" s="961"/>
      <c r="N163" s="961"/>
      <c r="O163" s="961"/>
      <c r="P163" s="961"/>
      <c r="Q163" s="961"/>
      <c r="R163" s="961"/>
      <c r="S163" s="961"/>
      <c r="T163" s="961"/>
      <c r="U163" s="961"/>
      <c r="V163" s="961"/>
      <c r="W163" s="961"/>
      <c r="X163" s="961"/>
      <c r="Y163" s="961"/>
      <c r="Z163" s="961"/>
      <c r="AA163" s="961"/>
      <c r="AB163" s="961"/>
    </row>
    <row r="164" spans="1:28" ht="18" customHeight="1">
      <c r="A164" s="968"/>
      <c r="B164" s="929" t="s">
        <v>408</v>
      </c>
      <c r="C164" s="929"/>
      <c r="D164" s="929"/>
      <c r="E164" s="929"/>
      <c r="F164" s="929"/>
      <c r="G164" s="929"/>
      <c r="H164" s="961" t="str">
        <f>項目一覧!$C$46</f>
        <v/>
      </c>
      <c r="I164" s="962"/>
      <c r="J164" s="961"/>
      <c r="K164" s="961"/>
      <c r="L164" s="961"/>
      <c r="M164" s="961"/>
      <c r="N164" s="961"/>
      <c r="O164" s="961"/>
      <c r="P164" s="961"/>
      <c r="Q164" s="961"/>
      <c r="R164" s="961"/>
      <c r="S164" s="961"/>
      <c r="T164" s="961"/>
      <c r="U164" s="961"/>
      <c r="V164" s="961"/>
      <c r="W164" s="961"/>
      <c r="X164" s="961"/>
      <c r="Y164" s="961"/>
      <c r="Z164" s="961"/>
      <c r="AA164" s="961"/>
      <c r="AB164" s="961"/>
    </row>
    <row r="165" spans="1:28" ht="18" customHeight="1">
      <c r="A165" s="968"/>
      <c r="B165" s="929" t="s">
        <v>407</v>
      </c>
      <c r="C165" s="929"/>
      <c r="D165" s="929"/>
      <c r="E165" s="929"/>
      <c r="F165" s="929"/>
      <c r="G165" s="929"/>
      <c r="H165" s="967" t="str">
        <f>IF(項目一覧!$C$47=0,"","("&amp;項目一覧!$C$47&amp;") 建築士事務所  （"&amp;項目一覧!$C$48&amp;"）知事登録　第　 "&amp;項目一覧!$C$49&amp;"　号")</f>
        <v>() 建築士事務所  （）知事登録　第　 　号</v>
      </c>
      <c r="I165" s="962"/>
      <c r="J165" s="961"/>
      <c r="K165" s="961"/>
      <c r="L165" s="961"/>
      <c r="M165" s="961"/>
      <c r="N165" s="961"/>
      <c r="O165" s="961"/>
      <c r="P165" s="961"/>
      <c r="Q165" s="961"/>
      <c r="R165" s="961"/>
      <c r="S165" s="961"/>
      <c r="T165" s="961"/>
      <c r="U165" s="961"/>
      <c r="V165" s="961"/>
      <c r="W165" s="961"/>
      <c r="X165" s="961"/>
      <c r="Y165" s="961"/>
      <c r="Z165" s="961"/>
      <c r="AA165" s="961"/>
      <c r="AB165" s="961"/>
    </row>
    <row r="166" spans="1:28" ht="18" customHeight="1">
      <c r="A166" s="968"/>
      <c r="B166" s="929"/>
      <c r="C166" s="929"/>
      <c r="D166" s="929"/>
      <c r="E166" s="929"/>
      <c r="F166" s="929"/>
      <c r="G166" s="929"/>
      <c r="H166" s="961" t="str">
        <f>項目一覧!$C$50</f>
        <v/>
      </c>
      <c r="I166" s="962"/>
      <c r="J166" s="961"/>
      <c r="K166" s="961"/>
      <c r="L166" s="961"/>
      <c r="M166" s="961"/>
      <c r="N166" s="961"/>
      <c r="O166" s="961"/>
      <c r="P166" s="961"/>
      <c r="Q166" s="961"/>
      <c r="R166" s="961"/>
      <c r="S166" s="961"/>
      <c r="T166" s="961"/>
      <c r="U166" s="961"/>
      <c r="V166" s="961"/>
      <c r="W166" s="961"/>
      <c r="X166" s="961"/>
      <c r="Y166" s="961"/>
      <c r="Z166" s="961"/>
      <c r="AA166" s="961"/>
      <c r="AB166" s="961"/>
    </row>
    <row r="167" spans="1:28" ht="18" customHeight="1">
      <c r="A167" s="968"/>
      <c r="B167" s="929" t="s">
        <v>406</v>
      </c>
      <c r="C167" s="929"/>
      <c r="D167" s="929"/>
      <c r="E167" s="929"/>
      <c r="F167" s="929"/>
      <c r="G167" s="929"/>
      <c r="H167" s="961" t="str">
        <f>項目一覧!$C$51</f>
        <v/>
      </c>
      <c r="I167" s="962"/>
      <c r="J167" s="961"/>
      <c r="K167" s="961"/>
      <c r="L167" s="961"/>
      <c r="M167" s="961"/>
      <c r="N167" s="961"/>
      <c r="O167" s="961"/>
      <c r="P167" s="961"/>
      <c r="Q167" s="961"/>
      <c r="R167" s="961"/>
      <c r="S167" s="961"/>
      <c r="T167" s="961"/>
      <c r="U167" s="961"/>
      <c r="V167" s="961"/>
      <c r="W167" s="961"/>
      <c r="X167" s="961"/>
      <c r="Y167" s="961"/>
      <c r="Z167" s="961"/>
      <c r="AA167" s="961"/>
      <c r="AB167" s="961"/>
    </row>
    <row r="168" spans="1:28" ht="18" customHeight="1">
      <c r="A168" s="968"/>
      <c r="B168" s="929" t="s">
        <v>405</v>
      </c>
      <c r="C168" s="929"/>
      <c r="D168" s="929"/>
      <c r="E168" s="929"/>
      <c r="F168" s="929"/>
      <c r="G168" s="929"/>
      <c r="H168" s="1665" t="str">
        <f>項目一覧!$C$52</f>
        <v/>
      </c>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row>
    <row r="169" spans="1:28" ht="18" customHeight="1">
      <c r="A169" s="968"/>
      <c r="B169" s="929" t="s">
        <v>404</v>
      </c>
      <c r="C169" s="929"/>
      <c r="D169" s="929"/>
      <c r="E169" s="929"/>
      <c r="F169" s="929"/>
      <c r="G169" s="929"/>
      <c r="H169" s="961" t="str">
        <f>項目一覧!$C$53</f>
        <v/>
      </c>
      <c r="I169" s="962"/>
      <c r="J169" s="961"/>
      <c r="K169" s="961"/>
      <c r="L169" s="961"/>
      <c r="M169" s="961"/>
      <c r="N169" s="961"/>
      <c r="O169" s="961"/>
      <c r="P169" s="961"/>
      <c r="Q169" s="961"/>
      <c r="R169" s="961"/>
      <c r="S169" s="961"/>
      <c r="T169" s="961"/>
      <c r="U169" s="961"/>
      <c r="V169" s="961"/>
      <c r="W169" s="961"/>
      <c r="X169" s="961"/>
      <c r="Y169" s="961"/>
      <c r="Z169" s="961"/>
      <c r="AA169" s="961"/>
      <c r="AB169" s="961"/>
    </row>
    <row r="170" spans="1:28" ht="18" customHeight="1">
      <c r="A170" s="968"/>
      <c r="B170" s="977" t="s">
        <v>523</v>
      </c>
      <c r="C170" s="929"/>
      <c r="D170" s="929"/>
      <c r="E170" s="929"/>
      <c r="F170" s="929"/>
      <c r="G170" s="929"/>
      <c r="H170" s="961"/>
      <c r="I170" s="1673" t="str">
        <f>項目一覧!$C$54</f>
        <v/>
      </c>
      <c r="J170" s="1673"/>
      <c r="K170" s="1673"/>
      <c r="L170" s="1673"/>
      <c r="M170" s="1673"/>
      <c r="N170" s="1673"/>
      <c r="O170" s="1673"/>
      <c r="P170" s="1673"/>
      <c r="Q170" s="1673"/>
      <c r="R170" s="1673"/>
      <c r="S170" s="1673"/>
      <c r="T170" s="1673"/>
      <c r="U170" s="1673"/>
      <c r="V170" s="1673"/>
      <c r="W170" s="1673"/>
      <c r="X170" s="1673"/>
      <c r="Y170" s="1673"/>
      <c r="Z170" s="1673"/>
      <c r="AA170" s="1673"/>
      <c r="AB170" s="962"/>
    </row>
    <row r="171" spans="1:28" ht="18" customHeight="1">
      <c r="A171" s="968"/>
      <c r="B171" s="925"/>
      <c r="C171" s="929"/>
      <c r="D171" s="929"/>
      <c r="E171" s="929"/>
      <c r="F171" s="929"/>
      <c r="G171" s="929"/>
      <c r="H171" s="961"/>
      <c r="I171" s="1673"/>
      <c r="J171" s="1673"/>
      <c r="K171" s="1673"/>
      <c r="L171" s="1673"/>
      <c r="M171" s="1673"/>
      <c r="N171" s="1673"/>
      <c r="O171" s="1673"/>
      <c r="P171" s="1673"/>
      <c r="Q171" s="1673"/>
      <c r="R171" s="1673"/>
      <c r="S171" s="1673"/>
      <c r="T171" s="1673"/>
      <c r="U171" s="1673"/>
      <c r="V171" s="1673"/>
      <c r="W171" s="1673"/>
      <c r="X171" s="1673"/>
      <c r="Y171" s="1673"/>
      <c r="Z171" s="1673"/>
      <c r="AA171" s="1673"/>
      <c r="AB171" s="962"/>
    </row>
    <row r="172" spans="1:28" ht="18" customHeight="1">
      <c r="A172" s="959"/>
      <c r="B172" s="929" t="s">
        <v>410</v>
      </c>
      <c r="C172" s="929"/>
      <c r="D172" s="929"/>
      <c r="E172" s="929"/>
      <c r="F172" s="929"/>
      <c r="G172" s="929"/>
      <c r="H172" s="961"/>
      <c r="I172" s="961"/>
      <c r="J172" s="961"/>
      <c r="K172" s="961"/>
      <c r="L172" s="961"/>
      <c r="M172" s="961"/>
      <c r="N172" s="961"/>
      <c r="O172" s="961"/>
      <c r="P172" s="961"/>
      <c r="Q172" s="961"/>
      <c r="R172" s="961"/>
      <c r="S172" s="961"/>
      <c r="T172" s="961"/>
      <c r="U172" s="961"/>
      <c r="V172" s="961"/>
      <c r="W172" s="961"/>
      <c r="X172" s="961"/>
      <c r="Y172" s="961"/>
      <c r="Z172" s="961"/>
      <c r="AA172" s="961"/>
      <c r="AB172" s="962"/>
    </row>
    <row r="173" spans="1:28" ht="18" customHeight="1">
      <c r="A173" s="968"/>
      <c r="B173" s="929" t="s">
        <v>409</v>
      </c>
      <c r="C173" s="929"/>
      <c r="D173" s="929"/>
      <c r="E173" s="929"/>
      <c r="F173" s="929"/>
      <c r="G173" s="929"/>
      <c r="H173" s="967" t="str">
        <f>IF(項目一覧!$C$252=0,"","("&amp;項目一覧!$C$252&amp;") 建築士  （"&amp;項目一覧!$C$253&amp;"）登録　第　 "&amp;項目一覧!$C$254&amp;"　号")</f>
        <v>() 建築士  （）登録　第　 　号</v>
      </c>
      <c r="I173" s="962"/>
      <c r="J173" s="961"/>
      <c r="K173" s="961"/>
      <c r="L173" s="961"/>
      <c r="M173" s="961"/>
      <c r="N173" s="961"/>
      <c r="O173" s="961"/>
      <c r="P173" s="961"/>
      <c r="Q173" s="961"/>
      <c r="R173" s="961"/>
      <c r="S173" s="961"/>
      <c r="T173" s="961"/>
      <c r="U173" s="961"/>
      <c r="V173" s="961"/>
      <c r="W173" s="961"/>
      <c r="X173" s="961"/>
      <c r="Y173" s="961"/>
      <c r="Z173" s="961"/>
      <c r="AA173" s="961"/>
      <c r="AB173" s="962"/>
    </row>
    <row r="174" spans="1:28" ht="18" customHeight="1">
      <c r="A174" s="968"/>
      <c r="B174" s="929" t="s">
        <v>408</v>
      </c>
      <c r="C174" s="929"/>
      <c r="D174" s="929"/>
      <c r="E174" s="929"/>
      <c r="F174" s="929"/>
      <c r="G174" s="929"/>
      <c r="H174" s="961" t="str">
        <f>項目一覧!$C$255</f>
        <v/>
      </c>
      <c r="I174" s="962"/>
      <c r="J174" s="961"/>
      <c r="K174" s="961"/>
      <c r="L174" s="961"/>
      <c r="M174" s="961"/>
      <c r="N174" s="961"/>
      <c r="O174" s="961"/>
      <c r="P174" s="961"/>
      <c r="Q174" s="961"/>
      <c r="R174" s="961"/>
      <c r="S174" s="961"/>
      <c r="T174" s="961"/>
      <c r="U174" s="961"/>
      <c r="V174" s="961"/>
      <c r="W174" s="961"/>
      <c r="X174" s="961"/>
      <c r="Y174" s="961"/>
      <c r="Z174" s="961"/>
      <c r="AA174" s="961"/>
      <c r="AB174" s="962"/>
    </row>
    <row r="175" spans="1:28" ht="18" customHeight="1">
      <c r="A175" s="968"/>
      <c r="B175" s="929" t="s">
        <v>407</v>
      </c>
      <c r="C175" s="929"/>
      <c r="D175" s="929"/>
      <c r="E175" s="929"/>
      <c r="F175" s="929"/>
      <c r="G175" s="929"/>
      <c r="H175" s="967" t="str">
        <f>IF(項目一覧!$C$256=0,"","("&amp;項目一覧!$C$256&amp;") 建築士事務所  （"&amp;項目一覧!$C$257&amp;"）知事登録　第　 "&amp;項目一覧!$C$258&amp;"　号")</f>
        <v>() 建築士事務所  （）知事登録　第　 　号</v>
      </c>
      <c r="I175" s="962"/>
      <c r="J175" s="961"/>
      <c r="K175" s="961"/>
      <c r="L175" s="961"/>
      <c r="M175" s="961"/>
      <c r="N175" s="961"/>
      <c r="O175" s="961"/>
      <c r="P175" s="961"/>
      <c r="Q175" s="961"/>
      <c r="R175" s="961"/>
      <c r="S175" s="961"/>
      <c r="T175" s="961"/>
      <c r="U175" s="961"/>
      <c r="V175" s="961"/>
      <c r="W175" s="961"/>
      <c r="X175" s="961"/>
      <c r="Y175" s="961"/>
      <c r="Z175" s="961"/>
      <c r="AA175" s="961"/>
      <c r="AB175" s="962"/>
    </row>
    <row r="176" spans="1:28" ht="18" customHeight="1">
      <c r="A176" s="968"/>
      <c r="B176" s="929"/>
      <c r="C176" s="929"/>
      <c r="D176" s="929"/>
      <c r="E176" s="929"/>
      <c r="F176" s="929"/>
      <c r="G176" s="929"/>
      <c r="H176" s="961" t="str">
        <f>項目一覧!$C$259</f>
        <v/>
      </c>
      <c r="I176" s="962"/>
      <c r="J176" s="961"/>
      <c r="K176" s="961"/>
      <c r="L176" s="961"/>
      <c r="M176" s="961"/>
      <c r="N176" s="961"/>
      <c r="O176" s="961"/>
      <c r="P176" s="961"/>
      <c r="Q176" s="961"/>
      <c r="R176" s="961"/>
      <c r="S176" s="961"/>
      <c r="T176" s="961"/>
      <c r="U176" s="961"/>
      <c r="V176" s="961"/>
      <c r="W176" s="961"/>
      <c r="X176" s="961"/>
      <c r="Y176" s="961"/>
      <c r="Z176" s="961"/>
      <c r="AA176" s="961"/>
      <c r="AB176" s="962"/>
    </row>
    <row r="177" spans="1:28" ht="18" customHeight="1">
      <c r="A177" s="968"/>
      <c r="B177" s="929" t="s">
        <v>406</v>
      </c>
      <c r="C177" s="929"/>
      <c r="D177" s="929"/>
      <c r="E177" s="929"/>
      <c r="F177" s="929"/>
      <c r="G177" s="929"/>
      <c r="H177" s="961" t="str">
        <f>項目一覧!$C$260</f>
        <v/>
      </c>
      <c r="I177" s="962"/>
      <c r="J177" s="961"/>
      <c r="K177" s="961"/>
      <c r="L177" s="961"/>
      <c r="M177" s="961"/>
      <c r="N177" s="961"/>
      <c r="O177" s="961"/>
      <c r="P177" s="961"/>
      <c r="Q177" s="961"/>
      <c r="R177" s="961"/>
      <c r="S177" s="961"/>
      <c r="T177" s="961"/>
      <c r="U177" s="961"/>
      <c r="V177" s="961"/>
      <c r="W177" s="961"/>
      <c r="X177" s="961"/>
      <c r="Y177" s="961"/>
      <c r="Z177" s="961"/>
      <c r="AA177" s="961"/>
      <c r="AB177" s="962"/>
    </row>
    <row r="178" spans="1:28" ht="18" customHeight="1">
      <c r="A178" s="968"/>
      <c r="B178" s="929" t="s">
        <v>405</v>
      </c>
      <c r="C178" s="929"/>
      <c r="D178" s="929"/>
      <c r="E178" s="929"/>
      <c r="F178" s="929"/>
      <c r="G178" s="929"/>
      <c r="H178" s="1665" t="str">
        <f>項目一覧!$C$261</f>
        <v/>
      </c>
      <c r="I178" s="1665"/>
      <c r="J178" s="1665"/>
      <c r="K178" s="1665"/>
      <c r="L178" s="1665"/>
      <c r="M178" s="1665"/>
      <c r="N178" s="1665"/>
      <c r="O178" s="1665"/>
      <c r="P178" s="1665"/>
      <c r="Q178" s="1665"/>
      <c r="R178" s="1665"/>
      <c r="S178" s="1665"/>
      <c r="T178" s="1665"/>
      <c r="U178" s="1665"/>
      <c r="V178" s="1665"/>
      <c r="W178" s="1665"/>
      <c r="X178" s="1665"/>
      <c r="Y178" s="1665"/>
      <c r="Z178" s="1665"/>
      <c r="AA178" s="1665"/>
      <c r="AB178" s="962"/>
    </row>
    <row r="179" spans="1:28" ht="18" customHeight="1">
      <c r="A179" s="968"/>
      <c r="B179" s="929" t="s">
        <v>404</v>
      </c>
      <c r="C179" s="929"/>
      <c r="D179" s="929"/>
      <c r="E179" s="929"/>
      <c r="F179" s="929"/>
      <c r="G179" s="929"/>
      <c r="H179" s="961" t="str">
        <f>項目一覧!$C$262</f>
        <v/>
      </c>
      <c r="I179" s="962"/>
      <c r="J179" s="961"/>
      <c r="K179" s="961"/>
      <c r="L179" s="961"/>
      <c r="M179" s="961"/>
      <c r="N179" s="961"/>
      <c r="O179" s="961"/>
      <c r="P179" s="961"/>
      <c r="Q179" s="961"/>
      <c r="R179" s="961"/>
      <c r="S179" s="961"/>
      <c r="T179" s="961"/>
      <c r="U179" s="961"/>
      <c r="V179" s="961"/>
      <c r="W179" s="961"/>
      <c r="X179" s="961"/>
      <c r="Y179" s="961"/>
      <c r="Z179" s="961"/>
      <c r="AA179" s="961"/>
      <c r="AB179" s="962"/>
    </row>
    <row r="180" spans="1:28" ht="18" customHeight="1">
      <c r="A180" s="968"/>
      <c r="B180" s="977" t="s">
        <v>523</v>
      </c>
      <c r="C180" s="929"/>
      <c r="D180" s="929"/>
      <c r="E180" s="929"/>
      <c r="F180" s="929"/>
      <c r="G180" s="929"/>
      <c r="H180" s="961"/>
      <c r="I180" s="1673" t="str">
        <f>項目一覧!$C$263</f>
        <v/>
      </c>
      <c r="J180" s="1673"/>
      <c r="K180" s="1673"/>
      <c r="L180" s="1673"/>
      <c r="M180" s="1673"/>
      <c r="N180" s="1673"/>
      <c r="O180" s="1673"/>
      <c r="P180" s="1673"/>
      <c r="Q180" s="1673"/>
      <c r="R180" s="1673"/>
      <c r="S180" s="1673"/>
      <c r="T180" s="1673"/>
      <c r="U180" s="1673"/>
      <c r="V180" s="1673"/>
      <c r="W180" s="1673"/>
      <c r="X180" s="1673"/>
      <c r="Y180" s="1673"/>
      <c r="Z180" s="1673"/>
      <c r="AA180" s="1673"/>
    </row>
    <row r="181" spans="1:28" ht="18" customHeight="1">
      <c r="A181" s="959"/>
      <c r="B181" s="929"/>
      <c r="C181" s="929"/>
      <c r="D181" s="929"/>
      <c r="E181" s="929"/>
      <c r="F181" s="929"/>
      <c r="G181" s="929"/>
      <c r="H181" s="961"/>
      <c r="I181" s="1673"/>
      <c r="J181" s="1673"/>
      <c r="K181" s="1673"/>
      <c r="L181" s="1673"/>
      <c r="M181" s="1673"/>
      <c r="N181" s="1673"/>
      <c r="O181" s="1673"/>
      <c r="P181" s="1673"/>
      <c r="Q181" s="1673"/>
      <c r="R181" s="1673"/>
      <c r="S181" s="1673"/>
      <c r="T181" s="1673"/>
      <c r="U181" s="1673"/>
      <c r="V181" s="1673"/>
      <c r="W181" s="1673"/>
      <c r="X181" s="1673"/>
      <c r="Y181" s="1673"/>
      <c r="Z181" s="1673"/>
      <c r="AA181" s="1673"/>
    </row>
    <row r="182" spans="1:28" ht="18" customHeight="1">
      <c r="A182" s="968"/>
      <c r="B182" s="929" t="s">
        <v>409</v>
      </c>
      <c r="C182" s="929"/>
      <c r="D182" s="929"/>
      <c r="E182" s="929"/>
      <c r="F182" s="929"/>
      <c r="G182" s="929"/>
      <c r="H182" s="967" t="str">
        <f>IF(項目一覧!$C$264=0,"","("&amp;項目一覧!$C$264&amp;") 建築士  （"&amp;項目一覧!$C$265&amp;"）登録　第　 "&amp;項目一覧!$C$266&amp;"　号")</f>
        <v>() 建築士  （）登録　第　 　号</v>
      </c>
      <c r="I182" s="962"/>
      <c r="J182" s="961"/>
      <c r="K182" s="961"/>
      <c r="L182" s="961"/>
      <c r="M182" s="961"/>
      <c r="N182" s="961"/>
      <c r="O182" s="961"/>
      <c r="P182" s="961"/>
      <c r="Q182" s="961"/>
      <c r="R182" s="961"/>
      <c r="S182" s="961"/>
      <c r="T182" s="961"/>
      <c r="U182" s="961"/>
      <c r="V182" s="961"/>
      <c r="W182" s="961"/>
      <c r="X182" s="961"/>
      <c r="Y182" s="961"/>
      <c r="Z182" s="961"/>
      <c r="AA182" s="961"/>
    </row>
    <row r="183" spans="1:28" ht="18" customHeight="1">
      <c r="A183" s="968"/>
      <c r="B183" s="929" t="s">
        <v>408</v>
      </c>
      <c r="C183" s="929"/>
      <c r="D183" s="929"/>
      <c r="E183" s="929"/>
      <c r="F183" s="929"/>
      <c r="G183" s="929"/>
      <c r="H183" s="961" t="str">
        <f>項目一覧!$C$267</f>
        <v/>
      </c>
      <c r="I183" s="962"/>
      <c r="J183" s="961"/>
      <c r="K183" s="961"/>
      <c r="L183" s="961"/>
      <c r="M183" s="961"/>
      <c r="N183" s="961"/>
      <c r="O183" s="961"/>
      <c r="P183" s="961"/>
      <c r="Q183" s="961"/>
      <c r="R183" s="961"/>
      <c r="S183" s="961"/>
      <c r="T183" s="961"/>
      <c r="U183" s="961"/>
      <c r="V183" s="961"/>
      <c r="W183" s="961"/>
      <c r="X183" s="961"/>
      <c r="Y183" s="961"/>
      <c r="Z183" s="961"/>
      <c r="AA183" s="961"/>
    </row>
    <row r="184" spans="1:28" ht="18" customHeight="1">
      <c r="A184" s="968"/>
      <c r="B184" s="929" t="s">
        <v>407</v>
      </c>
      <c r="C184" s="929"/>
      <c r="D184" s="929"/>
      <c r="E184" s="929"/>
      <c r="F184" s="929"/>
      <c r="G184" s="929"/>
      <c r="H184" s="967" t="str">
        <f>IF(項目一覧!$C$268=0,"","("&amp;項目一覧!$C$268&amp;") 建築士事務所  （"&amp;項目一覧!$C$269&amp;"）知事登録　第　 "&amp;項目一覧!$C$270&amp;"　号")</f>
        <v>() 建築士事務所  （）知事登録　第　 　号</v>
      </c>
      <c r="I184" s="962"/>
      <c r="J184" s="961"/>
      <c r="K184" s="961"/>
      <c r="L184" s="961"/>
      <c r="M184" s="961"/>
      <c r="N184" s="961"/>
      <c r="O184" s="961"/>
      <c r="P184" s="961"/>
      <c r="Q184" s="961"/>
      <c r="R184" s="961"/>
      <c r="S184" s="961"/>
      <c r="T184" s="961"/>
      <c r="U184" s="961"/>
      <c r="V184" s="961"/>
      <c r="W184" s="961"/>
      <c r="X184" s="961"/>
      <c r="Y184" s="961"/>
      <c r="Z184" s="961"/>
      <c r="AA184" s="961"/>
    </row>
    <row r="185" spans="1:28" ht="18" customHeight="1">
      <c r="A185" s="968"/>
      <c r="B185" s="929"/>
      <c r="C185" s="929"/>
      <c r="D185" s="929"/>
      <c r="E185" s="929"/>
      <c r="F185" s="929"/>
      <c r="G185" s="929"/>
      <c r="H185" s="961" t="str">
        <f>項目一覧!$C$271</f>
        <v/>
      </c>
      <c r="I185" s="962"/>
      <c r="J185" s="961"/>
      <c r="K185" s="961"/>
      <c r="L185" s="961"/>
      <c r="M185" s="961"/>
      <c r="N185" s="961"/>
      <c r="O185" s="961"/>
      <c r="P185" s="961"/>
      <c r="Q185" s="961"/>
      <c r="R185" s="961"/>
      <c r="S185" s="961"/>
      <c r="T185" s="961"/>
      <c r="U185" s="961"/>
      <c r="V185" s="961"/>
      <c r="W185" s="961"/>
      <c r="X185" s="961"/>
      <c r="Y185" s="961"/>
      <c r="Z185" s="961"/>
      <c r="AA185" s="961"/>
    </row>
    <row r="186" spans="1:28" ht="18" customHeight="1">
      <c r="A186" s="968"/>
      <c r="B186" s="929" t="s">
        <v>406</v>
      </c>
      <c r="C186" s="929"/>
      <c r="D186" s="929"/>
      <c r="E186" s="929"/>
      <c r="F186" s="929"/>
      <c r="G186" s="929"/>
      <c r="H186" s="961" t="str">
        <f>項目一覧!$C$272</f>
        <v/>
      </c>
      <c r="I186" s="962"/>
      <c r="J186" s="961"/>
      <c r="K186" s="961"/>
      <c r="L186" s="961"/>
      <c r="M186" s="961"/>
      <c r="N186" s="961"/>
      <c r="O186" s="961"/>
      <c r="P186" s="961"/>
      <c r="Q186" s="961"/>
      <c r="R186" s="961"/>
      <c r="S186" s="961"/>
      <c r="T186" s="961"/>
      <c r="U186" s="961"/>
      <c r="V186" s="961"/>
      <c r="W186" s="961"/>
      <c r="X186" s="961"/>
      <c r="Y186" s="961"/>
      <c r="Z186" s="961"/>
      <c r="AA186" s="961"/>
    </row>
    <row r="187" spans="1:28" ht="18" customHeight="1">
      <c r="A187" s="968"/>
      <c r="B187" s="929" t="s">
        <v>405</v>
      </c>
      <c r="C187" s="929"/>
      <c r="D187" s="929"/>
      <c r="E187" s="929"/>
      <c r="F187" s="929"/>
      <c r="G187" s="929"/>
      <c r="H187" s="1665" t="str">
        <f>項目一覧!$C$273</f>
        <v/>
      </c>
      <c r="I187" s="1665"/>
      <c r="J187" s="1665"/>
      <c r="K187" s="1665"/>
      <c r="L187" s="1665"/>
      <c r="M187" s="1665"/>
      <c r="N187" s="1665"/>
      <c r="O187" s="1665"/>
      <c r="P187" s="1665"/>
      <c r="Q187" s="1665"/>
      <c r="R187" s="1665"/>
      <c r="S187" s="1665"/>
      <c r="T187" s="1665"/>
      <c r="U187" s="1665"/>
      <c r="V187" s="1665"/>
      <c r="W187" s="1665"/>
      <c r="X187" s="1665"/>
      <c r="Y187" s="1665"/>
      <c r="Z187" s="1665"/>
      <c r="AA187" s="1665"/>
    </row>
    <row r="188" spans="1:28" ht="18" customHeight="1">
      <c r="A188" s="968"/>
      <c r="B188" s="929" t="s">
        <v>404</v>
      </c>
      <c r="C188" s="929"/>
      <c r="D188" s="929"/>
      <c r="E188" s="929"/>
      <c r="F188" s="929"/>
      <c r="G188" s="929"/>
      <c r="H188" s="961" t="str">
        <f>項目一覧!$C$274</f>
        <v/>
      </c>
      <c r="I188" s="962"/>
      <c r="J188" s="961"/>
      <c r="K188" s="961"/>
      <c r="L188" s="961"/>
      <c r="M188" s="961"/>
      <c r="N188" s="961"/>
      <c r="O188" s="961"/>
      <c r="P188" s="961"/>
      <c r="Q188" s="961"/>
      <c r="R188" s="961"/>
      <c r="S188" s="961"/>
      <c r="T188" s="961"/>
      <c r="U188" s="961"/>
      <c r="V188" s="961"/>
      <c r="W188" s="961"/>
      <c r="X188" s="961"/>
      <c r="Y188" s="961"/>
      <c r="Z188" s="961"/>
      <c r="AA188" s="961"/>
    </row>
    <row r="189" spans="1:28" ht="18" customHeight="1">
      <c r="A189" s="968"/>
      <c r="B189" s="977" t="s">
        <v>523</v>
      </c>
      <c r="C189" s="929"/>
      <c r="D189" s="929"/>
      <c r="E189" s="929"/>
      <c r="F189" s="929"/>
      <c r="G189" s="929"/>
      <c r="H189" s="961"/>
      <c r="I189" s="1673" t="str">
        <f>項目一覧!$C$275</f>
        <v/>
      </c>
      <c r="J189" s="1673"/>
      <c r="K189" s="1673"/>
      <c r="L189" s="1673"/>
      <c r="M189" s="1673"/>
      <c r="N189" s="1673"/>
      <c r="O189" s="1673"/>
      <c r="P189" s="1673"/>
      <c r="Q189" s="1673"/>
      <c r="R189" s="1673"/>
      <c r="S189" s="1673"/>
      <c r="T189" s="1673"/>
      <c r="U189" s="1673"/>
      <c r="V189" s="1673"/>
      <c r="W189" s="1673"/>
      <c r="X189" s="1673"/>
      <c r="Y189" s="1673"/>
      <c r="Z189" s="1673"/>
      <c r="AA189" s="1673"/>
    </row>
    <row r="190" spans="1:28" ht="18" customHeight="1">
      <c r="A190" s="959"/>
      <c r="B190" s="929"/>
      <c r="C190" s="929"/>
      <c r="D190" s="929"/>
      <c r="E190" s="929"/>
      <c r="F190" s="929"/>
      <c r="G190" s="929"/>
      <c r="H190" s="961"/>
      <c r="I190" s="1673"/>
      <c r="J190" s="1673"/>
      <c r="K190" s="1673"/>
      <c r="L190" s="1673"/>
      <c r="M190" s="1673"/>
      <c r="N190" s="1673"/>
      <c r="O190" s="1673"/>
      <c r="P190" s="1673"/>
      <c r="Q190" s="1673"/>
      <c r="R190" s="1673"/>
      <c r="S190" s="1673"/>
      <c r="T190" s="1673"/>
      <c r="U190" s="1673"/>
      <c r="V190" s="1673"/>
      <c r="W190" s="1673"/>
      <c r="X190" s="1673"/>
      <c r="Y190" s="1673"/>
      <c r="Z190" s="1673"/>
      <c r="AA190" s="1673"/>
    </row>
    <row r="191" spans="1:28" ht="18" customHeight="1">
      <c r="A191" s="968"/>
      <c r="B191" s="929" t="s">
        <v>409</v>
      </c>
      <c r="C191" s="929"/>
      <c r="D191" s="929"/>
      <c r="E191" s="929"/>
      <c r="F191" s="929"/>
      <c r="G191" s="929"/>
      <c r="H191" s="967" t="str">
        <f>IF(項目一覧!$C$276=0,"","("&amp;項目一覧!$C$276&amp;") 建築士  （"&amp;項目一覧!$C$277&amp;"）登録　第　 "&amp;項目一覧!$C$278&amp;"　号")</f>
        <v>() 建築士  （）登録　第　 　号</v>
      </c>
      <c r="I191" s="962"/>
      <c r="J191" s="961"/>
      <c r="K191" s="961"/>
      <c r="L191" s="961"/>
      <c r="M191" s="961"/>
      <c r="N191" s="961"/>
      <c r="O191" s="961"/>
      <c r="P191" s="961"/>
      <c r="Q191" s="961"/>
      <c r="R191" s="961"/>
      <c r="S191" s="961"/>
      <c r="T191" s="961"/>
      <c r="U191" s="961"/>
      <c r="V191" s="961"/>
      <c r="W191" s="961"/>
      <c r="X191" s="961"/>
      <c r="Y191" s="961"/>
      <c r="Z191" s="961"/>
      <c r="AA191" s="961"/>
    </row>
    <row r="192" spans="1:28" ht="18" customHeight="1">
      <c r="A192" s="968"/>
      <c r="B192" s="929" t="s">
        <v>408</v>
      </c>
      <c r="C192" s="929"/>
      <c r="D192" s="929"/>
      <c r="E192" s="929"/>
      <c r="F192" s="929"/>
      <c r="G192" s="929"/>
      <c r="H192" s="961" t="str">
        <f>項目一覧!$C$279</f>
        <v/>
      </c>
      <c r="I192" s="962"/>
      <c r="J192" s="961"/>
      <c r="K192" s="961"/>
      <c r="L192" s="961"/>
      <c r="M192" s="961"/>
      <c r="N192" s="961"/>
      <c r="O192" s="961"/>
      <c r="P192" s="961"/>
      <c r="Q192" s="961"/>
      <c r="R192" s="961"/>
      <c r="S192" s="961"/>
      <c r="T192" s="961"/>
      <c r="U192" s="961"/>
      <c r="V192" s="961"/>
      <c r="W192" s="961"/>
      <c r="X192" s="961"/>
      <c r="Y192" s="961"/>
      <c r="Z192" s="961"/>
      <c r="AA192" s="961"/>
    </row>
    <row r="193" spans="1:28" ht="18" customHeight="1">
      <c r="A193" s="968"/>
      <c r="B193" s="929" t="s">
        <v>407</v>
      </c>
      <c r="C193" s="929"/>
      <c r="D193" s="929"/>
      <c r="E193" s="929"/>
      <c r="F193" s="929"/>
      <c r="G193" s="929"/>
      <c r="H193" s="967" t="str">
        <f>IF(項目一覧!$C$280=0,"","("&amp;項目一覧!$C$280&amp;") 建築士事務所  （"&amp;項目一覧!$C$281&amp;"）知事登録　第　 "&amp;項目一覧!$C$282&amp;"　号")</f>
        <v>() 建築士事務所  （）知事登録　第　 　号</v>
      </c>
      <c r="I193" s="962"/>
      <c r="J193" s="961"/>
      <c r="K193" s="961"/>
      <c r="L193" s="961"/>
      <c r="M193" s="961"/>
      <c r="N193" s="961"/>
      <c r="O193" s="961"/>
      <c r="P193" s="961"/>
      <c r="Q193" s="961"/>
      <c r="R193" s="961"/>
      <c r="S193" s="961"/>
      <c r="T193" s="961"/>
      <c r="U193" s="961"/>
      <c r="V193" s="961"/>
      <c r="W193" s="961"/>
      <c r="X193" s="961"/>
      <c r="Y193" s="961"/>
      <c r="Z193" s="961"/>
      <c r="AA193" s="961"/>
    </row>
    <row r="194" spans="1:28" ht="18" customHeight="1">
      <c r="A194" s="968"/>
      <c r="B194" s="929"/>
      <c r="C194" s="929"/>
      <c r="D194" s="929"/>
      <c r="E194" s="929"/>
      <c r="F194" s="929"/>
      <c r="G194" s="929"/>
      <c r="H194" s="961" t="str">
        <f>項目一覧!$C$283</f>
        <v/>
      </c>
      <c r="I194" s="962"/>
      <c r="J194" s="961"/>
      <c r="K194" s="961"/>
      <c r="L194" s="961"/>
      <c r="M194" s="961"/>
      <c r="N194" s="961"/>
      <c r="O194" s="961"/>
      <c r="P194" s="961"/>
      <c r="Q194" s="961"/>
      <c r="R194" s="961"/>
      <c r="S194" s="961"/>
      <c r="T194" s="961"/>
      <c r="U194" s="961"/>
      <c r="V194" s="961"/>
      <c r="W194" s="961"/>
      <c r="X194" s="961"/>
      <c r="Y194" s="961"/>
      <c r="Z194" s="961"/>
      <c r="AA194" s="961"/>
    </row>
    <row r="195" spans="1:28" ht="18" customHeight="1">
      <c r="A195" s="968"/>
      <c r="B195" s="929" t="s">
        <v>406</v>
      </c>
      <c r="C195" s="929"/>
      <c r="D195" s="929"/>
      <c r="E195" s="929"/>
      <c r="F195" s="929"/>
      <c r="G195" s="929"/>
      <c r="H195" s="961" t="str">
        <f>項目一覧!$C$284</f>
        <v/>
      </c>
      <c r="I195" s="962"/>
      <c r="J195" s="961"/>
      <c r="K195" s="961"/>
      <c r="L195" s="961"/>
      <c r="M195" s="961"/>
      <c r="N195" s="961"/>
      <c r="O195" s="961"/>
      <c r="P195" s="961"/>
      <c r="Q195" s="961"/>
      <c r="R195" s="961"/>
      <c r="S195" s="961"/>
      <c r="T195" s="961"/>
      <c r="U195" s="961"/>
      <c r="V195" s="961"/>
      <c r="W195" s="961"/>
      <c r="X195" s="961"/>
      <c r="Y195" s="961"/>
      <c r="Z195" s="961"/>
      <c r="AA195" s="961"/>
    </row>
    <row r="196" spans="1:28" ht="18" customHeight="1">
      <c r="A196" s="968"/>
      <c r="B196" s="929" t="s">
        <v>405</v>
      </c>
      <c r="C196" s="929"/>
      <c r="D196" s="929"/>
      <c r="E196" s="929"/>
      <c r="F196" s="929"/>
      <c r="G196" s="929"/>
      <c r="H196" s="1665" t="str">
        <f>項目一覧!$C$285</f>
        <v/>
      </c>
      <c r="I196" s="1665"/>
      <c r="J196" s="1665"/>
      <c r="K196" s="1665"/>
      <c r="L196" s="1665"/>
      <c r="M196" s="1665"/>
      <c r="N196" s="1665"/>
      <c r="O196" s="1665"/>
      <c r="P196" s="1665"/>
      <c r="Q196" s="1665"/>
      <c r="R196" s="1665"/>
      <c r="S196" s="1665"/>
      <c r="T196" s="1665"/>
      <c r="U196" s="1665"/>
      <c r="V196" s="1665"/>
      <c r="W196" s="1665"/>
      <c r="X196" s="1665"/>
      <c r="Y196" s="1665"/>
      <c r="Z196" s="1665"/>
      <c r="AA196" s="1665"/>
    </row>
    <row r="197" spans="1:28" ht="18" customHeight="1">
      <c r="A197" s="968"/>
      <c r="B197" s="929" t="s">
        <v>404</v>
      </c>
      <c r="C197" s="929"/>
      <c r="D197" s="929"/>
      <c r="E197" s="929"/>
      <c r="F197" s="929"/>
      <c r="G197" s="929"/>
      <c r="H197" s="961" t="str">
        <f>項目一覧!$C$286</f>
        <v/>
      </c>
      <c r="I197" s="962"/>
      <c r="J197" s="961"/>
      <c r="K197" s="961"/>
      <c r="L197" s="961"/>
      <c r="M197" s="961"/>
      <c r="N197" s="961"/>
      <c r="O197" s="961"/>
      <c r="P197" s="961"/>
      <c r="Q197" s="961"/>
      <c r="R197" s="961"/>
      <c r="S197" s="961"/>
      <c r="T197" s="961"/>
      <c r="U197" s="961"/>
      <c r="V197" s="961"/>
      <c r="W197" s="961"/>
      <c r="X197" s="961"/>
      <c r="Y197" s="961"/>
      <c r="Z197" s="961"/>
      <c r="AA197" s="961"/>
    </row>
    <row r="198" spans="1:28" ht="18" customHeight="1">
      <c r="A198" s="968"/>
      <c r="B198" s="977" t="s">
        <v>523</v>
      </c>
      <c r="C198" s="929"/>
      <c r="D198" s="929"/>
      <c r="E198" s="929"/>
      <c r="F198" s="929"/>
      <c r="G198" s="929"/>
      <c r="H198" s="961"/>
      <c r="I198" s="1673" t="str">
        <f>項目一覧!$C$287</f>
        <v/>
      </c>
      <c r="J198" s="1673"/>
      <c r="K198" s="1673"/>
      <c r="L198" s="1673"/>
      <c r="M198" s="1673"/>
      <c r="N198" s="1673"/>
      <c r="O198" s="1673"/>
      <c r="P198" s="1673"/>
      <c r="Q198" s="1673"/>
      <c r="R198" s="1673"/>
      <c r="S198" s="1673"/>
      <c r="T198" s="1673"/>
      <c r="U198" s="1673"/>
      <c r="V198" s="1673"/>
      <c r="W198" s="1673"/>
      <c r="X198" s="1673"/>
      <c r="Y198" s="1673"/>
      <c r="Z198" s="1673"/>
      <c r="AA198" s="1673"/>
    </row>
    <row r="199" spans="1:28" ht="18" customHeight="1">
      <c r="A199" s="968"/>
      <c r="B199" s="929"/>
      <c r="C199" s="929"/>
      <c r="D199" s="929"/>
      <c r="E199" s="929"/>
      <c r="F199" s="929"/>
      <c r="G199" s="929"/>
      <c r="H199" s="961"/>
      <c r="I199" s="1924"/>
      <c r="J199" s="1924"/>
      <c r="K199" s="1924"/>
      <c r="L199" s="1924"/>
      <c r="M199" s="1924"/>
      <c r="N199" s="1924"/>
      <c r="O199" s="1924"/>
      <c r="P199" s="1924"/>
      <c r="Q199" s="1924"/>
      <c r="R199" s="1924"/>
      <c r="S199" s="1924"/>
      <c r="T199" s="1924"/>
      <c r="U199" s="1924"/>
      <c r="V199" s="1924"/>
      <c r="W199" s="1924"/>
      <c r="X199" s="1924"/>
      <c r="Y199" s="1924"/>
      <c r="Z199" s="1924"/>
      <c r="AA199" s="1924"/>
      <c r="AB199" s="1337"/>
    </row>
    <row r="200" spans="1:28" ht="18" customHeight="1">
      <c r="A200" s="1335" t="s">
        <v>309</v>
      </c>
      <c r="B200" s="1336" t="s">
        <v>402</v>
      </c>
      <c r="C200" s="1336"/>
      <c r="D200" s="1336"/>
      <c r="E200" s="1336"/>
      <c r="F200" s="1336"/>
      <c r="G200" s="1336"/>
      <c r="H200" s="1336"/>
      <c r="I200" s="1336"/>
      <c r="J200" s="1336"/>
      <c r="K200" s="1336"/>
      <c r="L200" s="1336"/>
      <c r="M200" s="1336"/>
      <c r="N200" s="1336"/>
      <c r="O200" s="1336"/>
      <c r="P200" s="1336"/>
      <c r="Q200" s="1336"/>
      <c r="R200" s="1336"/>
      <c r="S200" s="1336"/>
      <c r="T200" s="1336"/>
      <c r="U200" s="1336"/>
      <c r="V200" s="1336"/>
      <c r="W200" s="1336"/>
      <c r="X200" s="1336"/>
      <c r="Y200" s="1336"/>
      <c r="Z200" s="1336"/>
      <c r="AA200" s="1336"/>
      <c r="AB200" s="1336"/>
    </row>
    <row r="201" spans="1:28" ht="18" customHeight="1">
      <c r="A201" s="968"/>
      <c r="B201" s="929" t="s">
        <v>401</v>
      </c>
      <c r="C201" s="929"/>
      <c r="D201" s="929"/>
      <c r="E201" s="929"/>
      <c r="F201" s="961"/>
      <c r="G201" s="961"/>
      <c r="H201" s="961" t="str">
        <f>項目一覧!$C$55</f>
        <v/>
      </c>
      <c r="I201" s="962"/>
      <c r="J201" s="961"/>
      <c r="K201" s="961"/>
      <c r="L201" s="961"/>
      <c r="M201" s="961"/>
      <c r="N201" s="961"/>
      <c r="O201" s="961"/>
      <c r="P201" s="961"/>
      <c r="Q201" s="961"/>
      <c r="R201" s="961"/>
      <c r="S201" s="961"/>
      <c r="T201" s="961"/>
      <c r="U201" s="961"/>
      <c r="V201" s="961"/>
      <c r="W201" s="961"/>
      <c r="X201" s="961"/>
      <c r="Y201" s="961"/>
      <c r="Z201" s="961"/>
      <c r="AA201" s="961"/>
      <c r="AB201" s="961"/>
    </row>
    <row r="202" spans="1:28" ht="18" customHeight="1">
      <c r="A202" s="968"/>
      <c r="B202" s="929" t="s">
        <v>400</v>
      </c>
      <c r="C202" s="929"/>
      <c r="D202" s="929"/>
      <c r="E202" s="929"/>
      <c r="F202" s="961"/>
      <c r="G202" s="961"/>
      <c r="H202" s="969" t="str">
        <f>IF(項目一覧!$C$56=0,"","建設業の許可   ("&amp;項目一覧!$C$56&amp;")  第  （"&amp;項目一覧!$C$57&amp;"）　　 "&amp;項目一覧!C58&amp;"　号")</f>
        <v>建設業の許可   ()  第  （）　　 　号</v>
      </c>
      <c r="I202" s="962"/>
      <c r="J202" s="961"/>
      <c r="K202" s="961"/>
      <c r="L202" s="961"/>
      <c r="M202" s="961"/>
      <c r="N202" s="961"/>
      <c r="O202" s="961"/>
      <c r="P202" s="961"/>
      <c r="Q202" s="961"/>
      <c r="R202" s="961"/>
      <c r="S202" s="961"/>
      <c r="T202" s="961"/>
      <c r="U202" s="961"/>
      <c r="V202" s="961"/>
      <c r="W202" s="961"/>
      <c r="X202" s="961"/>
      <c r="Y202" s="961"/>
      <c r="Z202" s="961"/>
      <c r="AA202" s="961"/>
      <c r="AB202" s="961"/>
    </row>
    <row r="203" spans="1:28" ht="18" customHeight="1">
      <c r="A203" s="968"/>
      <c r="B203" s="929"/>
      <c r="C203" s="929"/>
      <c r="D203" s="929"/>
      <c r="E203" s="929"/>
      <c r="F203" s="961"/>
      <c r="G203" s="961"/>
      <c r="H203" s="961" t="str">
        <f>項目一覧!$C$59</f>
        <v/>
      </c>
      <c r="I203" s="962"/>
      <c r="J203" s="961"/>
      <c r="K203" s="961"/>
      <c r="L203" s="961"/>
      <c r="M203" s="961"/>
      <c r="N203" s="961"/>
      <c r="O203" s="961"/>
      <c r="P203" s="961"/>
      <c r="Q203" s="961"/>
      <c r="R203" s="961"/>
      <c r="S203" s="961"/>
      <c r="T203" s="961"/>
      <c r="U203" s="961"/>
      <c r="V203" s="961"/>
      <c r="W203" s="961"/>
      <c r="X203" s="961"/>
      <c r="Y203" s="961"/>
      <c r="Z203" s="961"/>
      <c r="AA203" s="961"/>
      <c r="AB203" s="961"/>
    </row>
    <row r="204" spans="1:28" ht="18" customHeight="1">
      <c r="A204" s="968"/>
      <c r="B204" s="929" t="s">
        <v>399</v>
      </c>
      <c r="C204" s="929"/>
      <c r="D204" s="929"/>
      <c r="E204" s="929"/>
      <c r="F204" s="961"/>
      <c r="G204" s="961"/>
      <c r="H204" s="961" t="str">
        <f>項目一覧!$C$60</f>
        <v/>
      </c>
      <c r="I204" s="962"/>
      <c r="J204" s="961"/>
      <c r="K204" s="961"/>
      <c r="L204" s="961"/>
      <c r="M204" s="961"/>
      <c r="N204" s="961"/>
      <c r="O204" s="961"/>
      <c r="P204" s="961"/>
      <c r="Q204" s="961"/>
      <c r="R204" s="961"/>
      <c r="S204" s="961"/>
      <c r="T204" s="961"/>
      <c r="U204" s="961"/>
      <c r="V204" s="961"/>
      <c r="W204" s="961"/>
      <c r="X204" s="961"/>
      <c r="Y204" s="961"/>
      <c r="Z204" s="961"/>
      <c r="AA204" s="961"/>
      <c r="AB204" s="961"/>
    </row>
    <row r="205" spans="1:28" ht="18" customHeight="1">
      <c r="A205" s="968"/>
      <c r="B205" s="929" t="s">
        <v>398</v>
      </c>
      <c r="C205" s="929"/>
      <c r="D205" s="929"/>
      <c r="E205" s="929"/>
      <c r="F205" s="961"/>
      <c r="G205" s="961"/>
      <c r="H205" s="1665" t="str">
        <f>項目一覧!$C$61</f>
        <v/>
      </c>
      <c r="I205" s="1665"/>
      <c r="J205" s="1665"/>
      <c r="K205" s="1665"/>
      <c r="L205" s="1665"/>
      <c r="M205" s="1665"/>
      <c r="N205" s="1665"/>
      <c r="O205" s="1665"/>
      <c r="P205" s="1665"/>
      <c r="Q205" s="1665"/>
      <c r="R205" s="1665"/>
      <c r="S205" s="1665"/>
      <c r="T205" s="1665"/>
      <c r="U205" s="1665"/>
      <c r="V205" s="1665"/>
      <c r="W205" s="1665"/>
      <c r="X205" s="1665"/>
      <c r="Y205" s="1665"/>
      <c r="Z205" s="1665"/>
      <c r="AA205" s="1665"/>
      <c r="AB205" s="1665"/>
    </row>
    <row r="206" spans="1:28" ht="18" customHeight="1">
      <c r="A206" s="929"/>
      <c r="B206" s="929" t="s">
        <v>397</v>
      </c>
      <c r="C206" s="929"/>
      <c r="D206" s="929"/>
      <c r="E206" s="929"/>
      <c r="F206" s="961"/>
      <c r="G206" s="961"/>
      <c r="H206" s="961" t="str">
        <f>項目一覧!$C$62</f>
        <v/>
      </c>
      <c r="I206" s="962"/>
      <c r="J206" s="961"/>
      <c r="K206" s="961"/>
      <c r="L206" s="961"/>
      <c r="M206" s="961"/>
      <c r="N206" s="961"/>
      <c r="O206" s="961"/>
      <c r="P206" s="961"/>
      <c r="Q206" s="961"/>
      <c r="R206" s="961"/>
      <c r="S206" s="961"/>
      <c r="T206" s="961"/>
      <c r="U206" s="961"/>
      <c r="V206" s="961"/>
      <c r="W206" s="961"/>
      <c r="X206" s="961"/>
      <c r="Y206" s="961"/>
      <c r="Z206" s="961"/>
      <c r="AA206" s="961"/>
      <c r="AB206" s="961"/>
    </row>
    <row r="207" spans="1:28" ht="9.9499999999999993" customHeight="1">
      <c r="A207" s="929"/>
      <c r="B207" s="929"/>
      <c r="C207" s="929"/>
      <c r="D207" s="929"/>
      <c r="E207" s="929"/>
      <c r="F207" s="961"/>
      <c r="G207" s="961"/>
      <c r="H207" s="961"/>
      <c r="I207" s="962"/>
      <c r="J207" s="961"/>
      <c r="K207" s="961"/>
      <c r="L207" s="961"/>
      <c r="M207" s="961"/>
      <c r="N207" s="961"/>
      <c r="O207" s="961"/>
      <c r="P207" s="961"/>
      <c r="Q207" s="961"/>
      <c r="R207" s="961"/>
      <c r="S207" s="961"/>
      <c r="T207" s="961"/>
      <c r="U207" s="961"/>
      <c r="V207" s="961"/>
      <c r="W207" s="961"/>
      <c r="X207" s="961"/>
      <c r="Y207" s="961"/>
      <c r="Z207" s="961"/>
      <c r="AA207" s="961"/>
      <c r="AB207" s="961"/>
    </row>
    <row r="208" spans="1:28" ht="17.100000000000001" customHeight="1">
      <c r="A208" s="929"/>
      <c r="B208" s="929" t="s">
        <v>3138</v>
      </c>
      <c r="C208" s="929"/>
      <c r="D208" s="929"/>
      <c r="E208" s="929"/>
      <c r="F208" s="961"/>
      <c r="G208" s="961"/>
      <c r="H208" s="961"/>
      <c r="I208" s="962"/>
      <c r="J208" s="961"/>
      <c r="K208" s="961"/>
      <c r="L208" s="961"/>
      <c r="M208" s="961"/>
      <c r="N208" s="961"/>
      <c r="O208" s="961"/>
      <c r="P208" s="961"/>
      <c r="Q208" s="961"/>
      <c r="R208" s="961"/>
      <c r="S208" s="961"/>
      <c r="T208" s="961"/>
      <c r="U208" s="961"/>
      <c r="V208" s="961"/>
      <c r="W208" s="961"/>
      <c r="X208" s="961"/>
      <c r="Y208" s="961"/>
      <c r="Z208" s="961"/>
      <c r="AA208" s="961"/>
      <c r="AB208" s="961"/>
    </row>
    <row r="209" spans="1:28" ht="17.100000000000001" customHeight="1">
      <c r="A209" s="968"/>
      <c r="B209" s="929" t="s">
        <v>401</v>
      </c>
      <c r="C209" s="929"/>
      <c r="D209" s="929"/>
      <c r="E209" s="929"/>
      <c r="F209" s="961"/>
      <c r="G209" s="961"/>
      <c r="H209" s="961" t="str">
        <f>項目一覧!C363</f>
        <v/>
      </c>
      <c r="I209" s="962"/>
      <c r="J209" s="961"/>
      <c r="K209" s="961"/>
      <c r="L209" s="961"/>
      <c r="M209" s="961"/>
      <c r="N209" s="961"/>
      <c r="O209" s="961"/>
      <c r="P209" s="961"/>
      <c r="Q209" s="961"/>
      <c r="R209" s="961"/>
      <c r="S209" s="961"/>
      <c r="T209" s="961"/>
      <c r="U209" s="961"/>
      <c r="V209" s="961"/>
      <c r="W209" s="961"/>
      <c r="X209" s="961"/>
      <c r="Y209" s="961"/>
      <c r="Z209" s="961"/>
      <c r="AA209" s="961"/>
      <c r="AB209" s="962"/>
    </row>
    <row r="210" spans="1:28" ht="17.100000000000001" customHeight="1">
      <c r="A210" s="968"/>
      <c r="B210" s="929" t="s">
        <v>400</v>
      </c>
      <c r="C210" s="929"/>
      <c r="D210" s="929"/>
      <c r="E210" s="929"/>
      <c r="F210" s="961"/>
      <c r="G210" s="961"/>
      <c r="H210" s="969" t="str">
        <f>IF(項目一覧!C363=0,"","建設業の許可   ("&amp;項目一覧!C364&amp;")  第  （"&amp;項目一覧!C365&amp;"）　　 "&amp;項目一覧!C366&amp;"　号")</f>
        <v>建設業の許可   ()  第  （）　　 　号</v>
      </c>
      <c r="I210" s="962"/>
      <c r="J210" s="961"/>
      <c r="K210" s="961"/>
      <c r="L210" s="961"/>
      <c r="M210" s="961"/>
      <c r="N210" s="961"/>
      <c r="O210" s="961"/>
      <c r="P210" s="961"/>
      <c r="Q210" s="961"/>
      <c r="R210" s="961"/>
      <c r="S210" s="961"/>
      <c r="T210" s="961"/>
      <c r="U210" s="961"/>
      <c r="V210" s="961"/>
      <c r="W210" s="961"/>
      <c r="X210" s="961"/>
      <c r="Y210" s="961"/>
      <c r="Z210" s="961"/>
      <c r="AA210" s="961"/>
      <c r="AB210" s="962"/>
    </row>
    <row r="211" spans="1:28" ht="17.100000000000001" customHeight="1">
      <c r="A211" s="968"/>
      <c r="B211" s="929"/>
      <c r="C211" s="929"/>
      <c r="D211" s="929"/>
      <c r="E211" s="929"/>
      <c r="F211" s="961"/>
      <c r="G211" s="961"/>
      <c r="H211" s="961" t="str">
        <f>項目一覧!C367</f>
        <v/>
      </c>
      <c r="I211" s="962"/>
      <c r="J211" s="961"/>
      <c r="K211" s="961"/>
      <c r="L211" s="961"/>
      <c r="M211" s="961"/>
      <c r="N211" s="961"/>
      <c r="O211" s="961"/>
      <c r="P211" s="961"/>
      <c r="Q211" s="961"/>
      <c r="R211" s="961"/>
      <c r="S211" s="961"/>
      <c r="T211" s="961"/>
      <c r="U211" s="961"/>
      <c r="V211" s="961"/>
      <c r="W211" s="961"/>
      <c r="X211" s="961"/>
      <c r="Y211" s="961"/>
      <c r="Z211" s="961"/>
      <c r="AA211" s="961"/>
      <c r="AB211" s="962"/>
    </row>
    <row r="212" spans="1:28" ht="17.100000000000001" customHeight="1">
      <c r="A212" s="968"/>
      <c r="B212" s="929" t="s">
        <v>399</v>
      </c>
      <c r="C212" s="929"/>
      <c r="D212" s="929"/>
      <c r="E212" s="929"/>
      <c r="F212" s="961"/>
      <c r="G212" s="961"/>
      <c r="H212" s="961" t="str">
        <f>項目一覧!C368</f>
        <v/>
      </c>
      <c r="I212" s="962"/>
      <c r="J212" s="961"/>
      <c r="K212" s="961"/>
      <c r="L212" s="961"/>
      <c r="M212" s="961"/>
      <c r="N212" s="961"/>
      <c r="O212" s="961"/>
      <c r="P212" s="961"/>
      <c r="Q212" s="961"/>
      <c r="R212" s="961"/>
      <c r="S212" s="961"/>
      <c r="T212" s="961"/>
      <c r="U212" s="961"/>
      <c r="V212" s="961"/>
      <c r="W212" s="961"/>
      <c r="X212" s="961"/>
      <c r="Y212" s="961"/>
      <c r="Z212" s="961"/>
      <c r="AA212" s="961"/>
      <c r="AB212" s="962"/>
    </row>
    <row r="213" spans="1:28" ht="17.100000000000001" customHeight="1">
      <c r="A213" s="968"/>
      <c r="B213" s="929" t="s">
        <v>398</v>
      </c>
      <c r="C213" s="929"/>
      <c r="D213" s="929"/>
      <c r="E213" s="929"/>
      <c r="F213" s="961"/>
      <c r="G213" s="961"/>
      <c r="H213" s="1665" t="str">
        <f>項目一覧!C369</f>
        <v/>
      </c>
      <c r="I213" s="1665"/>
      <c r="J213" s="1665"/>
      <c r="K213" s="1665"/>
      <c r="L213" s="1665"/>
      <c r="M213" s="1665"/>
      <c r="N213" s="1665"/>
      <c r="O213" s="1665"/>
      <c r="P213" s="1665"/>
      <c r="Q213" s="1665"/>
      <c r="R213" s="1665"/>
      <c r="S213" s="1665"/>
      <c r="T213" s="1665"/>
      <c r="U213" s="1665"/>
      <c r="V213" s="1665"/>
      <c r="W213" s="1665"/>
      <c r="X213" s="1665"/>
      <c r="Y213" s="1665"/>
      <c r="Z213" s="1665"/>
      <c r="AA213" s="1665"/>
      <c r="AB213" s="1665"/>
    </row>
    <row r="214" spans="1:28" ht="17.100000000000001" customHeight="1">
      <c r="A214" s="979"/>
      <c r="B214" s="979" t="s">
        <v>397</v>
      </c>
      <c r="C214" s="979"/>
      <c r="D214" s="979"/>
      <c r="E214" s="979"/>
      <c r="F214" s="980"/>
      <c r="G214" s="980"/>
      <c r="H214" s="980" t="str">
        <f>項目一覧!C370</f>
        <v/>
      </c>
      <c r="I214" s="981"/>
      <c r="J214" s="980"/>
      <c r="K214" s="980"/>
      <c r="L214" s="980"/>
      <c r="M214" s="980"/>
      <c r="N214" s="980"/>
      <c r="O214" s="980"/>
      <c r="P214" s="980"/>
      <c r="Q214" s="980"/>
      <c r="R214" s="980"/>
      <c r="S214" s="980"/>
      <c r="T214" s="980"/>
      <c r="U214" s="980"/>
      <c r="V214" s="980"/>
      <c r="W214" s="980"/>
      <c r="X214" s="980"/>
      <c r="Y214" s="980"/>
      <c r="Z214" s="980"/>
      <c r="AA214" s="980"/>
      <c r="AB214" s="980"/>
    </row>
    <row r="215" spans="1:28" ht="18" customHeight="1">
      <c r="A215" s="982" t="s">
        <v>109</v>
      </c>
      <c r="B215" s="960" t="s">
        <v>1968</v>
      </c>
      <c r="C215" s="929"/>
      <c r="D215" s="929"/>
      <c r="E215" s="929"/>
      <c r="F215" s="961"/>
      <c r="G215" s="961"/>
      <c r="H215" s="961"/>
      <c r="I215" s="962"/>
      <c r="J215" s="961"/>
      <c r="K215" s="961"/>
      <c r="L215" s="983"/>
      <c r="M215" s="961"/>
      <c r="N215" s="961"/>
      <c r="O215" s="984"/>
      <c r="P215" s="961"/>
      <c r="Q215" s="961"/>
      <c r="R215" s="961"/>
      <c r="S215" s="961"/>
      <c r="T215" s="961"/>
      <c r="U215" s="961"/>
      <c r="V215" s="961"/>
      <c r="W215" s="961"/>
      <c r="X215" s="961"/>
      <c r="Y215" s="961"/>
      <c r="Z215" s="961"/>
      <c r="AA215" s="961"/>
      <c r="AB215" s="961"/>
    </row>
    <row r="216" spans="1:28" ht="18" customHeight="1">
      <c r="A216" s="959"/>
      <c r="B216" s="929"/>
      <c r="C216" s="983" t="str">
        <f>IF(項目一覧!$D$342=TRUE,"■","□")</f>
        <v>□</v>
      </c>
      <c r="D216" s="961" t="s">
        <v>1969</v>
      </c>
      <c r="E216" s="961"/>
      <c r="F216" s="961"/>
      <c r="G216" s="984" t="s">
        <v>1972</v>
      </c>
      <c r="H216" s="961" t="str">
        <f>IF(項目一覧!$C$343="","",項目一覧!$C$343)</f>
        <v/>
      </c>
      <c r="I216" s="962"/>
      <c r="J216" s="961"/>
      <c r="K216" s="961"/>
      <c r="L216" s="983"/>
      <c r="M216" s="961"/>
      <c r="N216" s="961"/>
      <c r="O216" s="984"/>
      <c r="P216" s="961"/>
      <c r="Q216" s="961"/>
      <c r="R216" s="961"/>
      <c r="S216" s="961"/>
      <c r="T216" s="961"/>
      <c r="U216" s="961"/>
      <c r="V216" s="961"/>
      <c r="W216" s="961"/>
      <c r="X216" s="961"/>
      <c r="Y216" s="961"/>
      <c r="Z216" s="961" t="s">
        <v>1976</v>
      </c>
      <c r="AA216" s="961"/>
      <c r="AB216" s="961"/>
    </row>
    <row r="217" spans="1:28" ht="18" customHeight="1">
      <c r="A217" s="929"/>
      <c r="B217" s="929"/>
      <c r="C217" s="983" t="str">
        <f>IF(項目一覧!$E$342=TRUE,"■","□")</f>
        <v>□</v>
      </c>
      <c r="D217" s="961" t="s">
        <v>1970</v>
      </c>
      <c r="E217" s="929"/>
      <c r="F217" s="961"/>
      <c r="G217" s="984" t="s">
        <v>1972</v>
      </c>
      <c r="H217" s="961" t="str">
        <f>IF(項目一覧!$C$344="","",項目一覧!$C$344)</f>
        <v/>
      </c>
      <c r="I217" s="962"/>
      <c r="J217" s="961"/>
      <c r="K217" s="961"/>
      <c r="L217" s="983"/>
      <c r="M217" s="961"/>
      <c r="N217" s="961"/>
      <c r="O217" s="984"/>
      <c r="P217" s="961"/>
      <c r="Q217" s="961"/>
      <c r="R217" s="961"/>
      <c r="S217" s="961"/>
      <c r="T217" s="961"/>
      <c r="U217" s="961"/>
      <c r="V217" s="961"/>
      <c r="W217" s="961"/>
      <c r="X217" s="961"/>
      <c r="Y217" s="961"/>
      <c r="Z217" s="961" t="s">
        <v>1976</v>
      </c>
      <c r="AA217" s="961"/>
      <c r="AB217" s="961"/>
    </row>
    <row r="218" spans="1:28" ht="18" customHeight="1">
      <c r="A218" s="958"/>
      <c r="B218" s="958"/>
      <c r="C218" s="985" t="str">
        <f>IF(項目一覧!$F$342=TRUE,"■","□")</f>
        <v>□</v>
      </c>
      <c r="D218" s="964" t="s">
        <v>1971</v>
      </c>
      <c r="E218" s="958"/>
      <c r="F218" s="964"/>
      <c r="G218" s="964"/>
      <c r="H218" s="964"/>
      <c r="I218" s="965"/>
      <c r="J218" s="964"/>
      <c r="K218" s="964"/>
      <c r="L218" s="985"/>
      <c r="M218" s="964"/>
      <c r="N218" s="964"/>
      <c r="O218" s="964"/>
      <c r="P218" s="964"/>
      <c r="Q218" s="964"/>
      <c r="R218" s="964"/>
      <c r="S218" s="964"/>
      <c r="T218" s="964"/>
      <c r="U218" s="964"/>
      <c r="V218" s="964"/>
      <c r="W218" s="964"/>
      <c r="X218" s="964"/>
      <c r="Y218" s="964"/>
      <c r="Z218" s="964"/>
      <c r="AA218" s="964"/>
      <c r="AB218" s="964"/>
    </row>
    <row r="219" spans="1:28" ht="18" customHeight="1">
      <c r="A219" s="959" t="s">
        <v>109</v>
      </c>
      <c r="B219" s="929" t="s">
        <v>2669</v>
      </c>
      <c r="C219" s="929"/>
      <c r="D219" s="929"/>
      <c r="E219" s="929"/>
      <c r="F219" s="961"/>
      <c r="G219" s="961"/>
      <c r="H219" s="961"/>
      <c r="I219" s="962"/>
      <c r="J219" s="961"/>
      <c r="K219" s="961"/>
      <c r="N219" s="961"/>
      <c r="AB219" s="961"/>
    </row>
    <row r="220" spans="1:28" ht="18" customHeight="1">
      <c r="A220" s="959"/>
      <c r="B220" s="929"/>
      <c r="C220" s="983" t="str">
        <f>IF(項目一覧!$D$349=TRUE,"■","□")</f>
        <v>□</v>
      </c>
      <c r="D220" s="961" t="s">
        <v>2769</v>
      </c>
      <c r="E220" s="961"/>
      <c r="F220" s="984"/>
      <c r="G220" s="984" t="s">
        <v>1972</v>
      </c>
      <c r="H220" s="929" t="str">
        <f>項目一覧!$C$350&amp;"　"&amp;項目一覧!$C$351</f>
        <v>　</v>
      </c>
      <c r="I220" s="962"/>
      <c r="J220" s="961"/>
      <c r="K220" s="961"/>
      <c r="L220" s="983"/>
      <c r="M220" s="961"/>
      <c r="N220" s="961"/>
      <c r="O220" s="984"/>
      <c r="P220" s="986"/>
      <c r="Q220" s="986"/>
      <c r="R220" s="986"/>
      <c r="S220" s="986"/>
      <c r="T220" s="986"/>
      <c r="U220" s="986"/>
      <c r="V220" s="986"/>
      <c r="W220" s="986"/>
      <c r="X220" s="986"/>
      <c r="Y220" s="986"/>
      <c r="Z220" s="961" t="s">
        <v>1976</v>
      </c>
      <c r="AA220" s="961"/>
      <c r="AB220" s="961"/>
    </row>
    <row r="221" spans="1:28" ht="18" customHeight="1">
      <c r="A221" s="929"/>
      <c r="B221" s="929"/>
      <c r="C221" s="983" t="str">
        <f>IF(項目一覧!$E$349=TRUE,"■","□")</f>
        <v>□</v>
      </c>
      <c r="D221" s="961" t="s">
        <v>2770</v>
      </c>
      <c r="E221" s="961"/>
      <c r="F221" s="984"/>
      <c r="G221" s="984" t="s">
        <v>1972</v>
      </c>
      <c r="H221" s="929" t="str">
        <f>項目一覧!$C$352&amp;"　"&amp;項目一覧!$C$353</f>
        <v>　</v>
      </c>
      <c r="I221" s="962"/>
      <c r="J221" s="961"/>
      <c r="K221" s="961"/>
      <c r="L221" s="983"/>
      <c r="M221" s="961"/>
      <c r="N221" s="961"/>
      <c r="O221" s="984"/>
      <c r="P221" s="986"/>
      <c r="Q221" s="986"/>
      <c r="R221" s="986"/>
      <c r="S221" s="986"/>
      <c r="T221" s="986"/>
      <c r="U221" s="986"/>
      <c r="V221" s="986"/>
      <c r="W221" s="986"/>
      <c r="X221" s="986"/>
      <c r="Y221" s="986"/>
      <c r="Z221" s="961" t="s">
        <v>1976</v>
      </c>
      <c r="AA221" s="961"/>
      <c r="AB221" s="961"/>
    </row>
    <row r="222" spans="1:28" ht="18" customHeight="1">
      <c r="A222" s="929"/>
      <c r="B222" s="929"/>
      <c r="C222" s="983" t="str">
        <f>IF(項目一覧!$F$349=TRUE,"■","□")</f>
        <v>□</v>
      </c>
      <c r="D222" s="961" t="s">
        <v>2664</v>
      </c>
      <c r="E222" s="961"/>
      <c r="F222" s="987"/>
      <c r="G222" s="987" t="s">
        <v>1972</v>
      </c>
      <c r="H222" s="1663" t="str">
        <f>項目一覧!$C$354</f>
        <v/>
      </c>
      <c r="I222" s="1663"/>
      <c r="J222" s="1663"/>
      <c r="K222" s="1663"/>
      <c r="L222" s="1663"/>
      <c r="M222" s="1663"/>
      <c r="N222" s="1663"/>
      <c r="O222" s="1663"/>
      <c r="P222" s="1663"/>
      <c r="Q222" s="1663"/>
      <c r="R222" s="1663"/>
      <c r="S222" s="1663"/>
      <c r="T222" s="1663"/>
      <c r="U222" s="1663"/>
      <c r="V222" s="1663"/>
      <c r="W222" s="1663"/>
      <c r="X222" s="1663"/>
      <c r="Y222" s="1663"/>
      <c r="Z222" s="964" t="s">
        <v>1976</v>
      </c>
      <c r="AA222" s="961"/>
      <c r="AB222" s="964"/>
    </row>
    <row r="223" spans="1:28" ht="18" customHeight="1">
      <c r="A223" s="982" t="s">
        <v>309</v>
      </c>
      <c r="B223" s="960" t="s">
        <v>2670</v>
      </c>
      <c r="C223" s="937"/>
      <c r="D223" s="937"/>
      <c r="E223" s="937"/>
      <c r="F223" s="1708" t="str">
        <f>項目一覧!$C$66</f>
        <v/>
      </c>
      <c r="G223" s="1708"/>
      <c r="H223" s="1708"/>
      <c r="I223" s="1708"/>
      <c r="J223" s="1708"/>
      <c r="K223" s="1708"/>
      <c r="L223" s="1708"/>
      <c r="M223" s="1708"/>
      <c r="N223" s="1708"/>
      <c r="O223" s="1708"/>
      <c r="P223" s="1708"/>
      <c r="Q223" s="1708"/>
      <c r="R223" s="1708"/>
      <c r="S223" s="1708"/>
      <c r="T223" s="1708"/>
      <c r="U223" s="1708"/>
      <c r="V223" s="1708"/>
      <c r="W223" s="1708"/>
      <c r="X223" s="1708"/>
      <c r="Y223" s="1708"/>
      <c r="Z223" s="1708"/>
      <c r="AA223" s="1708"/>
      <c r="AB223" s="1708"/>
    </row>
    <row r="224" spans="1:28" ht="18" customHeight="1">
      <c r="A224" s="1098"/>
      <c r="B224" s="955"/>
      <c r="C224" s="955"/>
      <c r="D224" s="955"/>
      <c r="E224" s="955"/>
      <c r="F224" s="1710"/>
      <c r="G224" s="1710"/>
      <c r="H224" s="1710"/>
      <c r="I224" s="1710"/>
      <c r="J224" s="1710"/>
      <c r="K224" s="1710"/>
      <c r="L224" s="1710"/>
      <c r="M224" s="1710"/>
      <c r="N224" s="1710"/>
      <c r="O224" s="1710"/>
      <c r="P224" s="1710"/>
      <c r="Q224" s="1710"/>
      <c r="R224" s="1710"/>
      <c r="S224" s="1710"/>
      <c r="T224" s="1710"/>
      <c r="U224" s="1710"/>
      <c r="V224" s="1710"/>
      <c r="W224" s="1710"/>
      <c r="X224" s="1710"/>
      <c r="Y224" s="1710"/>
      <c r="Z224" s="1710"/>
      <c r="AA224" s="1710"/>
      <c r="AB224" s="1710"/>
    </row>
    <row r="225" spans="1:28" ht="18" customHeight="1">
      <c r="A225" s="1099"/>
      <c r="B225" s="926"/>
      <c r="C225" s="926"/>
      <c r="D225" s="926"/>
      <c r="E225" s="926"/>
      <c r="F225" s="971"/>
      <c r="G225" s="971"/>
      <c r="H225" s="971"/>
      <c r="I225" s="971"/>
      <c r="J225" s="971"/>
      <c r="K225" s="971"/>
      <c r="L225" s="971"/>
      <c r="M225" s="971"/>
      <c r="N225" s="971"/>
      <c r="O225" s="971"/>
      <c r="P225" s="971"/>
      <c r="Q225" s="971"/>
      <c r="R225" s="971"/>
      <c r="S225" s="971"/>
      <c r="T225" s="971"/>
      <c r="U225" s="971"/>
      <c r="V225" s="971"/>
      <c r="W225" s="971"/>
      <c r="X225" s="971"/>
      <c r="Y225" s="971"/>
      <c r="Z225" s="971"/>
      <c r="AA225" s="971"/>
      <c r="AB225" s="971"/>
    </row>
    <row r="226" spans="1:28" ht="18" customHeight="1">
      <c r="A226" s="1099"/>
      <c r="B226" s="926"/>
      <c r="C226" s="926"/>
      <c r="D226" s="926"/>
      <c r="E226" s="926"/>
      <c r="F226" s="971"/>
      <c r="G226" s="971"/>
      <c r="H226" s="971"/>
      <c r="I226" s="971"/>
      <c r="J226" s="971"/>
      <c r="K226" s="971"/>
      <c r="L226" s="971"/>
      <c r="M226" s="971"/>
      <c r="N226" s="971"/>
      <c r="O226" s="971"/>
      <c r="P226" s="971"/>
      <c r="Q226" s="971"/>
      <c r="R226" s="971"/>
      <c r="S226" s="971"/>
      <c r="T226" s="971"/>
      <c r="U226" s="971"/>
      <c r="V226" s="971"/>
      <c r="W226" s="971"/>
      <c r="X226" s="971"/>
      <c r="Y226" s="971"/>
      <c r="Z226" s="971"/>
      <c r="AA226" s="971"/>
      <c r="AB226" s="971"/>
    </row>
    <row r="227" spans="1:28" ht="18" customHeight="1">
      <c r="A227" s="1099"/>
      <c r="B227" s="926"/>
      <c r="C227" s="926"/>
      <c r="D227" s="926"/>
      <c r="E227" s="926"/>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row>
    <row r="228" spans="1:28" ht="18" customHeight="1">
      <c r="A228" s="1099"/>
      <c r="B228" s="926"/>
      <c r="C228" s="926"/>
      <c r="D228" s="926"/>
      <c r="E228" s="926"/>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row>
    <row r="229" spans="1:28" ht="18" customHeight="1">
      <c r="A229" s="1099"/>
      <c r="B229" s="926"/>
      <c r="C229" s="926"/>
      <c r="D229" s="926"/>
      <c r="E229" s="926"/>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row>
    <row r="230" spans="1:28" ht="18" customHeight="1">
      <c r="A230" s="1099"/>
      <c r="B230" s="926"/>
      <c r="C230" s="926"/>
      <c r="D230" s="926"/>
      <c r="E230" s="926"/>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row>
    <row r="231" spans="1:28" ht="18" customHeight="1">
      <c r="A231" s="1099"/>
      <c r="B231" s="926"/>
      <c r="C231" s="926"/>
      <c r="D231" s="926"/>
      <c r="E231" s="926"/>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row>
    <row r="232" spans="1:28" ht="18" customHeight="1">
      <c r="A232" s="1099"/>
      <c r="B232" s="926"/>
      <c r="C232" s="926"/>
      <c r="D232" s="926"/>
      <c r="E232" s="926"/>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row>
    <row r="233" spans="1:28" ht="18" customHeight="1">
      <c r="A233" s="1099"/>
      <c r="B233" s="926"/>
      <c r="C233" s="926"/>
      <c r="D233" s="926"/>
      <c r="E233" s="926"/>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row>
    <row r="234" spans="1:28" ht="18" customHeight="1">
      <c r="A234" s="1099"/>
      <c r="B234" s="926"/>
      <c r="C234" s="926"/>
      <c r="D234" s="926"/>
      <c r="E234" s="926"/>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row>
    <row r="235" spans="1:28" ht="18" customHeight="1">
      <c r="A235" s="1099"/>
      <c r="B235" s="926"/>
      <c r="C235" s="926"/>
      <c r="D235" s="926"/>
      <c r="E235" s="926"/>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row>
    <row r="236" spans="1:28" ht="18" customHeight="1">
      <c r="A236" s="1099"/>
      <c r="B236" s="926"/>
      <c r="C236" s="926"/>
      <c r="D236" s="926"/>
      <c r="E236" s="926"/>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row>
    <row r="237" spans="1:28" ht="18" customHeight="1">
      <c r="A237" s="1656" t="s">
        <v>395</v>
      </c>
      <c r="B237" s="1656"/>
      <c r="C237" s="1656"/>
      <c r="D237" s="1656"/>
      <c r="E237" s="1656"/>
      <c r="F237" s="1656"/>
      <c r="G237" s="1656"/>
      <c r="H237" s="1656"/>
      <c r="I237" s="1656"/>
      <c r="J237" s="1656"/>
      <c r="K237" s="1656"/>
      <c r="L237" s="1656"/>
      <c r="M237" s="1656"/>
      <c r="N237" s="1656"/>
      <c r="O237" s="1656"/>
      <c r="P237" s="1656"/>
      <c r="Q237" s="1656"/>
      <c r="R237" s="1656"/>
      <c r="S237" s="1656"/>
      <c r="T237" s="1656"/>
      <c r="U237" s="1656"/>
      <c r="V237" s="1656"/>
      <c r="W237" s="1656"/>
      <c r="X237" s="1656"/>
      <c r="Y237" s="1656"/>
      <c r="Z237" s="1656"/>
      <c r="AA237" s="1656"/>
    </row>
    <row r="238" spans="1:28" ht="18" customHeight="1">
      <c r="A238" s="958"/>
      <c r="B238" s="958" t="s">
        <v>193</v>
      </c>
      <c r="C238" s="958"/>
      <c r="D238" s="958"/>
      <c r="E238" s="958"/>
      <c r="F238" s="958"/>
      <c r="G238" s="958"/>
      <c r="H238" s="958"/>
      <c r="I238" s="958"/>
      <c r="J238" s="958"/>
      <c r="K238" s="958"/>
      <c r="L238" s="958"/>
      <c r="M238" s="958"/>
      <c r="N238" s="958"/>
      <c r="O238" s="958"/>
      <c r="P238" s="958"/>
      <c r="Q238" s="958"/>
      <c r="R238" s="958"/>
      <c r="S238" s="958"/>
      <c r="T238" s="958"/>
      <c r="U238" s="958"/>
      <c r="V238" s="958"/>
      <c r="W238" s="958"/>
      <c r="X238" s="958"/>
      <c r="Y238" s="958"/>
      <c r="Z238" s="958"/>
      <c r="AA238" s="958"/>
    </row>
    <row r="239" spans="1:28" ht="50.1" customHeight="1">
      <c r="A239" s="1100" t="s">
        <v>309</v>
      </c>
      <c r="B239" s="1101" t="s">
        <v>394</v>
      </c>
      <c r="C239" s="996"/>
      <c r="D239" s="996"/>
      <c r="E239" s="996"/>
      <c r="F239" s="996"/>
      <c r="G239" s="1751" t="str">
        <f>IF(項目一覧!$C$69=0,"",IF(項目一覧!$C$71=0,項目一覧!$C$69&amp;項目一覧!$C$70,項目一覧!$C$69&amp;項目一覧!$C$70&amp;項目一覧!$C$71))</f>
        <v/>
      </c>
      <c r="H239" s="1751"/>
      <c r="I239" s="1751"/>
      <c r="J239" s="1751"/>
      <c r="K239" s="1751"/>
      <c r="L239" s="1751"/>
      <c r="M239" s="1751"/>
      <c r="N239" s="1751"/>
      <c r="O239" s="1751"/>
      <c r="P239" s="1751"/>
      <c r="Q239" s="1751"/>
      <c r="R239" s="1751"/>
      <c r="S239" s="1751"/>
      <c r="T239" s="1751"/>
      <c r="U239" s="1751"/>
      <c r="V239" s="1751"/>
      <c r="W239" s="1751"/>
      <c r="X239" s="1751"/>
      <c r="Y239" s="1751"/>
      <c r="Z239" s="1751"/>
      <c r="AA239" s="1751"/>
    </row>
    <row r="240" spans="1:28" ht="50.1" customHeight="1">
      <c r="A240" s="1100" t="s">
        <v>309</v>
      </c>
      <c r="B240" s="1101" t="s">
        <v>393</v>
      </c>
      <c r="C240" s="996"/>
      <c r="D240" s="996"/>
      <c r="E240" s="996"/>
      <c r="F240" s="996"/>
      <c r="G240" s="1751" t="str">
        <f>IF(項目一覧!$C$72=0,"",IF(項目一覧!$C$74=0,項目一覧!$C$72&amp;項目一覧!$C$73,項目一覧!$C$72&amp;項目一覧!$C$73&amp;項目一覧!$C$74))</f>
        <v/>
      </c>
      <c r="H240" s="1751"/>
      <c r="I240" s="1751"/>
      <c r="J240" s="1751"/>
      <c r="K240" s="1751"/>
      <c r="L240" s="1751"/>
      <c r="M240" s="1751"/>
      <c r="N240" s="1751"/>
      <c r="O240" s="1751"/>
      <c r="P240" s="1751"/>
      <c r="Q240" s="1751"/>
      <c r="R240" s="1751"/>
      <c r="S240" s="1751"/>
      <c r="T240" s="1751"/>
      <c r="U240" s="1751"/>
      <c r="V240" s="1751"/>
      <c r="W240" s="1751"/>
      <c r="X240" s="1751"/>
      <c r="Y240" s="1751"/>
      <c r="Z240" s="1751"/>
      <c r="AA240" s="1751"/>
    </row>
    <row r="241" spans="1:27" ht="17.100000000000001" customHeight="1">
      <c r="A241" s="982" t="s">
        <v>309</v>
      </c>
      <c r="B241" s="960" t="s">
        <v>392</v>
      </c>
      <c r="C241" s="960"/>
      <c r="D241" s="960"/>
      <c r="E241" s="960"/>
      <c r="F241" s="960"/>
      <c r="G241" s="960"/>
      <c r="H241" s="960"/>
      <c r="I241" s="960"/>
      <c r="J241" s="960"/>
      <c r="K241" s="960"/>
      <c r="L241" s="960"/>
      <c r="M241" s="960"/>
      <c r="N241" s="960"/>
      <c r="O241" s="960"/>
      <c r="P241" s="960"/>
      <c r="Q241" s="960"/>
      <c r="R241" s="960"/>
      <c r="S241" s="960"/>
      <c r="T241" s="960"/>
      <c r="U241" s="960"/>
      <c r="V241" s="960"/>
      <c r="W241" s="960"/>
      <c r="X241" s="960"/>
      <c r="Y241" s="960"/>
      <c r="Z241" s="960"/>
      <c r="AA241" s="960"/>
    </row>
    <row r="242" spans="1:27" ht="17.100000000000001" customHeight="1">
      <c r="A242" s="959"/>
      <c r="B242" s="929"/>
      <c r="C242" s="929"/>
      <c r="D242" s="959" t="str">
        <f>IF(項目一覧!$D$75=TRUE,"■","□")</f>
        <v>□</v>
      </c>
      <c r="E242" s="929" t="s">
        <v>189</v>
      </c>
      <c r="F242" s="926"/>
      <c r="G242" s="929"/>
      <c r="H242" s="929"/>
      <c r="I242" s="929"/>
      <c r="J242" s="929"/>
      <c r="K242" s="929" t="str">
        <f>IF(項目一覧!$D$76=TRUE,"（■","（□")&amp;"市街化区域"</f>
        <v>（□市街化区域</v>
      </c>
      <c r="L242" s="929"/>
      <c r="M242" s="929"/>
      <c r="N242" s="929"/>
      <c r="O242" s="929"/>
      <c r="P242" s="929" t="str">
        <f>IF(項目一覧!$E$76=TRUE,"■","□")&amp;"市街化調整区域"</f>
        <v>□市街化調整区域</v>
      </c>
      <c r="Q242" s="929"/>
      <c r="R242" s="929"/>
      <c r="S242" s="929"/>
      <c r="T242" s="929"/>
      <c r="V242" s="929" t="str">
        <f>IF(項目一覧!$F$76=TRUE,"■","□")&amp;"区域区分非設定）"</f>
        <v>□区域区分非設定）</v>
      </c>
      <c r="W242" s="929"/>
      <c r="X242" s="929"/>
      <c r="Y242" s="929"/>
      <c r="Z242" s="959"/>
      <c r="AA242" s="929"/>
    </row>
    <row r="243" spans="1:27" ht="17.100000000000001" customHeight="1">
      <c r="A243" s="959"/>
      <c r="B243" s="929"/>
      <c r="C243" s="929"/>
      <c r="D243" s="959" t="str">
        <f>IF(項目一覧!$E$75=TRUE,"■","□")</f>
        <v>□</v>
      </c>
      <c r="E243" s="929" t="s">
        <v>391</v>
      </c>
      <c r="F243" s="926"/>
      <c r="G243" s="929"/>
      <c r="H243" s="958"/>
      <c r="I243" s="958"/>
      <c r="J243" s="958"/>
      <c r="K243" s="963" t="str">
        <f>IF(項目一覧!$F$75=TRUE,"■","□")</f>
        <v>□</v>
      </c>
      <c r="L243" s="958" t="s">
        <v>390</v>
      </c>
      <c r="O243" s="958"/>
      <c r="P243" s="958"/>
      <c r="Q243" s="958"/>
      <c r="R243" s="958"/>
      <c r="S243" s="958"/>
      <c r="T243" s="958"/>
      <c r="U243" s="958"/>
      <c r="V243" s="958"/>
      <c r="W243" s="958"/>
      <c r="X243" s="958"/>
      <c r="Y243" s="958"/>
      <c r="Z243" s="959"/>
      <c r="AA243" s="929"/>
    </row>
    <row r="244" spans="1:27" ht="18" customHeight="1">
      <c r="A244" s="995" t="s">
        <v>309</v>
      </c>
      <c r="B244" s="996" t="s">
        <v>389</v>
      </c>
      <c r="C244" s="996"/>
      <c r="D244" s="996"/>
      <c r="E244" s="996"/>
      <c r="F244" s="996"/>
      <c r="G244" s="996"/>
      <c r="H244" s="996"/>
      <c r="I244" s="995" t="str">
        <f>IF(項目一覧!$D$78=TRUE,"■","□")</f>
        <v>□</v>
      </c>
      <c r="J244" s="996" t="s">
        <v>181</v>
      </c>
      <c r="K244" s="996"/>
      <c r="L244" s="996"/>
      <c r="M244" s="996"/>
      <c r="N244" s="996"/>
      <c r="O244" s="995" t="str">
        <f>IF(項目一覧!$E$78=TRUE,"■","□")</f>
        <v>□</v>
      </c>
      <c r="P244" s="996" t="s">
        <v>180</v>
      </c>
      <c r="Q244" s="996"/>
      <c r="R244" s="996"/>
      <c r="S244" s="996"/>
      <c r="T244" s="996"/>
      <c r="U244" s="995" t="str">
        <f>IF(項目一覧!$F$78=TRUE,"■","□")</f>
        <v>□</v>
      </c>
      <c r="V244" s="996" t="s">
        <v>388</v>
      </c>
      <c r="W244" s="996"/>
      <c r="X244" s="958"/>
      <c r="Y244" s="958"/>
      <c r="Z244" s="996"/>
      <c r="AA244" s="996"/>
    </row>
    <row r="245" spans="1:27" ht="17.100000000000001" customHeight="1">
      <c r="A245" s="982" t="s">
        <v>309</v>
      </c>
      <c r="B245" s="960" t="s">
        <v>387</v>
      </c>
      <c r="C245" s="960"/>
      <c r="D245" s="960"/>
      <c r="E245" s="960"/>
      <c r="F245" s="960"/>
      <c r="G245" s="960"/>
      <c r="H245" s="960"/>
      <c r="I245" s="960"/>
      <c r="J245" s="960"/>
      <c r="K245" s="960"/>
      <c r="L245" s="960"/>
      <c r="M245" s="968"/>
      <c r="N245" s="960"/>
      <c r="O245" s="960"/>
      <c r="P245" s="960"/>
      <c r="Q245" s="960"/>
      <c r="R245" s="960"/>
      <c r="S245" s="960"/>
      <c r="T245" s="960"/>
      <c r="U245" s="960"/>
      <c r="V245" s="960"/>
      <c r="W245" s="960"/>
      <c r="X245" s="960"/>
      <c r="Y245" s="960"/>
      <c r="Z245" s="960"/>
      <c r="AA245" s="960"/>
    </row>
    <row r="246" spans="1:27" ht="17.100000000000001" customHeight="1">
      <c r="A246" s="959"/>
      <c r="B246" s="929"/>
      <c r="C246" s="1754" t="str">
        <f>IF(項目一覧!$C$80=0,"",項目一覧!$C$80&amp;"　 ")&amp;IF(項目一覧!$C$81=0,"",項目一覧!$C$81&amp;"　 ")&amp;IF(項目一覧!$C$82=0,"",項目一覧!$C$82&amp;"　 ")&amp;IF(項目一覧!$C$83=0,"",項目一覧!$C$83&amp;"　 ")&amp;IF(項目一覧!$C$84=0,"",項目一覧!$C$84&amp;"　 ")&amp;IF(項目一覧!$C$85=0,"",項目一覧!$C$85)</f>
        <v xml:space="preserve">　 　 　 　 　 </v>
      </c>
      <c r="D246" s="1754"/>
      <c r="E246" s="1754"/>
      <c r="F246" s="1754"/>
      <c r="G246" s="1754"/>
      <c r="H246" s="1754"/>
      <c r="I246" s="1754"/>
      <c r="J246" s="1754"/>
      <c r="K246" s="1754"/>
      <c r="L246" s="1754"/>
      <c r="M246" s="1754"/>
      <c r="N246" s="1754"/>
      <c r="O246" s="1754"/>
      <c r="P246" s="1754"/>
      <c r="Q246" s="1754"/>
      <c r="R246" s="1754"/>
      <c r="S246" s="1754"/>
      <c r="T246" s="1754"/>
      <c r="U246" s="1754"/>
      <c r="V246" s="1754"/>
      <c r="W246" s="1754"/>
      <c r="X246" s="1754"/>
      <c r="Y246" s="1754"/>
      <c r="Z246" s="1754"/>
      <c r="AA246" s="1754"/>
    </row>
    <row r="247" spans="1:27" ht="17.100000000000001" customHeight="1">
      <c r="A247" s="959"/>
      <c r="B247" s="929"/>
      <c r="C247" s="1755"/>
      <c r="D247" s="1755"/>
      <c r="E247" s="1755"/>
      <c r="F247" s="1755"/>
      <c r="G247" s="1755"/>
      <c r="H247" s="1755"/>
      <c r="I247" s="1755"/>
      <c r="J247" s="1755"/>
      <c r="K247" s="1755"/>
      <c r="L247" s="1755"/>
      <c r="M247" s="1755"/>
      <c r="N247" s="1755"/>
      <c r="O247" s="1755"/>
      <c r="P247" s="1755"/>
      <c r="Q247" s="1755"/>
      <c r="R247" s="1755"/>
      <c r="S247" s="1755"/>
      <c r="T247" s="1755"/>
      <c r="U247" s="1755"/>
      <c r="V247" s="1755"/>
      <c r="W247" s="1755"/>
      <c r="X247" s="1755"/>
      <c r="Y247" s="1755"/>
      <c r="Z247" s="1755"/>
      <c r="AA247" s="1755"/>
    </row>
    <row r="248" spans="1:27" ht="17.100000000000001" customHeight="1">
      <c r="A248" s="982" t="s">
        <v>309</v>
      </c>
      <c r="B248" s="960" t="s">
        <v>386</v>
      </c>
      <c r="C248" s="960"/>
      <c r="D248" s="960"/>
      <c r="E248" s="960"/>
      <c r="F248" s="960"/>
      <c r="G248" s="960"/>
      <c r="H248" s="960"/>
      <c r="I248" s="960"/>
      <c r="J248" s="960"/>
      <c r="K248" s="960"/>
      <c r="L248" s="960"/>
      <c r="M248" s="960"/>
      <c r="N248" s="960"/>
      <c r="O248" s="960"/>
      <c r="P248" s="960"/>
      <c r="Q248" s="960"/>
      <c r="R248" s="960"/>
      <c r="S248" s="960"/>
      <c r="T248" s="960"/>
      <c r="U248" s="960"/>
      <c r="V248" s="960"/>
      <c r="W248" s="960"/>
      <c r="X248" s="960"/>
      <c r="Y248" s="960"/>
      <c r="Z248" s="960"/>
      <c r="AA248" s="960"/>
    </row>
    <row r="249" spans="1:27" ht="17.100000000000001" customHeight="1">
      <c r="A249" s="959"/>
      <c r="B249" s="929" t="s">
        <v>385</v>
      </c>
      <c r="C249" s="929"/>
      <c r="D249" s="929"/>
      <c r="E249" s="929"/>
      <c r="F249" s="929"/>
      <c r="G249" s="929"/>
      <c r="H249" s="929"/>
      <c r="I249" s="929"/>
      <c r="J249" s="929"/>
      <c r="K249" s="929"/>
      <c r="L249" s="929"/>
      <c r="M249" s="929"/>
      <c r="N249" s="1691" t="str">
        <f>項目一覧!$C$86</f>
        <v/>
      </c>
      <c r="O249" s="1692"/>
      <c r="P249" s="1692"/>
      <c r="Q249" s="1692"/>
      <c r="R249" s="929" t="s">
        <v>383</v>
      </c>
      <c r="S249" s="929"/>
      <c r="T249" s="929"/>
      <c r="U249" s="929"/>
      <c r="V249" s="929"/>
      <c r="W249" s="929"/>
      <c r="X249" s="929"/>
      <c r="Y249" s="929"/>
      <c r="Z249" s="929"/>
      <c r="AA249" s="929"/>
    </row>
    <row r="250" spans="1:27" ht="17.100000000000001" customHeight="1">
      <c r="A250" s="959"/>
      <c r="B250" s="929" t="s">
        <v>384</v>
      </c>
      <c r="C250" s="929"/>
      <c r="D250" s="929"/>
      <c r="E250" s="929"/>
      <c r="F250" s="929"/>
      <c r="G250" s="929"/>
      <c r="H250" s="929"/>
      <c r="I250" s="929"/>
      <c r="J250" s="929"/>
      <c r="K250" s="929"/>
      <c r="L250" s="929"/>
      <c r="M250" s="929"/>
      <c r="N250" s="1689" t="str">
        <f>項目一覧!$C$87</f>
        <v/>
      </c>
      <c r="O250" s="1690"/>
      <c r="P250" s="1690"/>
      <c r="Q250" s="1690"/>
      <c r="R250" s="929" t="s">
        <v>383</v>
      </c>
      <c r="S250" s="929"/>
      <c r="T250" s="929"/>
      <c r="U250" s="929"/>
      <c r="V250" s="929"/>
      <c r="W250" s="929"/>
      <c r="X250" s="929"/>
      <c r="Y250" s="929"/>
      <c r="Z250" s="929"/>
      <c r="AA250" s="929"/>
    </row>
    <row r="251" spans="1:27" ht="18" customHeight="1">
      <c r="A251" s="982" t="s">
        <v>309</v>
      </c>
      <c r="B251" s="960" t="s">
        <v>382</v>
      </c>
      <c r="C251" s="960"/>
      <c r="D251" s="960"/>
      <c r="E251" s="960"/>
      <c r="F251" s="960"/>
      <c r="G251" s="960"/>
      <c r="H251" s="960"/>
      <c r="I251" s="960"/>
      <c r="J251" s="960"/>
      <c r="K251" s="960"/>
      <c r="L251" s="960"/>
      <c r="M251" s="960"/>
      <c r="N251" s="960"/>
      <c r="O251" s="960"/>
      <c r="P251" s="960"/>
      <c r="Q251" s="960"/>
      <c r="R251" s="960"/>
      <c r="S251" s="960"/>
      <c r="T251" s="960"/>
      <c r="U251" s="960"/>
      <c r="V251" s="960"/>
      <c r="W251" s="960"/>
      <c r="X251" s="960"/>
      <c r="Y251" s="960"/>
      <c r="Z251" s="960"/>
      <c r="AA251" s="960"/>
    </row>
    <row r="252" spans="1:27" ht="17.100000000000001" customHeight="1">
      <c r="A252" s="959"/>
      <c r="B252" s="929" t="s">
        <v>381</v>
      </c>
      <c r="C252" s="929"/>
      <c r="D252" s="929"/>
      <c r="E252" s="929"/>
      <c r="F252" s="973" t="s">
        <v>373</v>
      </c>
      <c r="G252" s="998" t="s">
        <v>315</v>
      </c>
      <c r="H252" s="1624" t="str">
        <f>項目一覧!$C$88</f>
        <v/>
      </c>
      <c r="I252" s="1648"/>
      <c r="J252" s="1648"/>
      <c r="K252" s="1648"/>
      <c r="L252" s="998" t="s">
        <v>376</v>
      </c>
      <c r="M252" s="1624" t="str">
        <f>項目一覧!$C$89</f>
        <v/>
      </c>
      <c r="N252" s="1648"/>
      <c r="O252" s="1648"/>
      <c r="P252" s="1648"/>
      <c r="Q252" s="998" t="s">
        <v>376</v>
      </c>
      <c r="R252" s="1624" t="str">
        <f>項目一覧!$C$90</f>
        <v/>
      </c>
      <c r="S252" s="1648"/>
      <c r="T252" s="1648"/>
      <c r="U252" s="1648"/>
      <c r="V252" s="998" t="s">
        <v>376</v>
      </c>
      <c r="W252" s="1624" t="str">
        <f>項目一覧!$C$91</f>
        <v/>
      </c>
      <c r="X252" s="1648"/>
      <c r="Y252" s="1648"/>
      <c r="Z252" s="1648"/>
      <c r="AA252" s="968" t="s">
        <v>380</v>
      </c>
    </row>
    <row r="253" spans="1:27" ht="17.100000000000001" customHeight="1">
      <c r="A253" s="959"/>
      <c r="B253" s="929"/>
      <c r="C253" s="929"/>
      <c r="D253" s="929"/>
      <c r="E253" s="929"/>
      <c r="F253" s="973" t="s">
        <v>372</v>
      </c>
      <c r="G253" s="998" t="s">
        <v>315</v>
      </c>
      <c r="H253" s="1624" t="str">
        <f>項目一覧!$C$92</f>
        <v/>
      </c>
      <c r="I253" s="1648"/>
      <c r="J253" s="1648"/>
      <c r="K253" s="1648"/>
      <c r="L253" s="998" t="s">
        <v>376</v>
      </c>
      <c r="M253" s="1624" t="str">
        <f>項目一覧!$C$93</f>
        <v/>
      </c>
      <c r="N253" s="1648"/>
      <c r="O253" s="1648"/>
      <c r="P253" s="1648"/>
      <c r="Q253" s="998" t="s">
        <v>376</v>
      </c>
      <c r="R253" s="1624" t="str">
        <f>項目一覧!$C$94</f>
        <v/>
      </c>
      <c r="S253" s="1648"/>
      <c r="T253" s="1648"/>
      <c r="U253" s="1648"/>
      <c r="V253" s="998" t="s">
        <v>376</v>
      </c>
      <c r="W253" s="1624" t="str">
        <f>項目一覧!$C$95</f>
        <v/>
      </c>
      <c r="X253" s="1648"/>
      <c r="Y253" s="1648"/>
      <c r="Z253" s="1648"/>
      <c r="AA253" s="968" t="s">
        <v>380</v>
      </c>
    </row>
    <row r="254" spans="1:27" ht="17.100000000000001" customHeight="1">
      <c r="A254" s="959"/>
      <c r="B254" s="929" t="s">
        <v>379</v>
      </c>
      <c r="C254" s="929"/>
      <c r="D254" s="929"/>
      <c r="E254" s="929"/>
      <c r="F254" s="973"/>
      <c r="G254" s="998" t="s">
        <v>315</v>
      </c>
      <c r="H254" s="1647" t="str">
        <f>項目一覧!$C$96</f>
        <v/>
      </c>
      <c r="I254" s="1647"/>
      <c r="J254" s="1647"/>
      <c r="K254" s="1647"/>
      <c r="L254" s="983" t="s">
        <v>376</v>
      </c>
      <c r="M254" s="1647" t="str">
        <f>項目一覧!$C$97</f>
        <v/>
      </c>
      <c r="N254" s="1647"/>
      <c r="O254" s="1647"/>
      <c r="P254" s="1647"/>
      <c r="Q254" s="983" t="s">
        <v>376</v>
      </c>
      <c r="R254" s="1647" t="str">
        <f>項目一覧!$C$98</f>
        <v/>
      </c>
      <c r="S254" s="1647"/>
      <c r="T254" s="1647"/>
      <c r="U254" s="1647"/>
      <c r="V254" s="983" t="s">
        <v>376</v>
      </c>
      <c r="W254" s="1647" t="str">
        <f>項目一覧!$C$99</f>
        <v/>
      </c>
      <c r="X254" s="1650"/>
      <c r="Y254" s="1650"/>
      <c r="Z254" s="1650"/>
      <c r="AA254" s="968" t="s">
        <v>310</v>
      </c>
    </row>
    <row r="255" spans="1:27" ht="17.100000000000001" customHeight="1">
      <c r="A255" s="959"/>
      <c r="B255" s="929" t="s">
        <v>378</v>
      </c>
      <c r="C255" s="929"/>
      <c r="D255" s="929"/>
      <c r="E255" s="929"/>
      <c r="F255" s="973"/>
      <c r="G255" s="929"/>
      <c r="H255" s="929"/>
      <c r="I255" s="929"/>
      <c r="J255" s="929"/>
      <c r="K255" s="929"/>
      <c r="L255" s="929"/>
      <c r="M255" s="929"/>
      <c r="N255" s="929"/>
      <c r="O255" s="929"/>
      <c r="P255" s="929"/>
      <c r="Q255" s="929"/>
      <c r="R255" s="929"/>
      <c r="S255" s="929"/>
      <c r="T255" s="929"/>
      <c r="U255" s="929"/>
      <c r="V255" s="929"/>
      <c r="W255" s="929"/>
      <c r="X255" s="929"/>
      <c r="Y255" s="929"/>
      <c r="Z255" s="929"/>
      <c r="AA255" s="968"/>
    </row>
    <row r="256" spans="1:27" ht="17.100000000000001" customHeight="1">
      <c r="A256" s="959"/>
      <c r="B256" s="929"/>
      <c r="C256" s="929"/>
      <c r="D256" s="929"/>
      <c r="E256" s="929"/>
      <c r="F256" s="973"/>
      <c r="G256" s="998" t="s">
        <v>315</v>
      </c>
      <c r="H256" s="1624" t="str">
        <f>項目一覧!$C$100</f>
        <v/>
      </c>
      <c r="I256" s="1648"/>
      <c r="J256" s="1648"/>
      <c r="K256" s="1648"/>
      <c r="L256" s="998" t="s">
        <v>376</v>
      </c>
      <c r="M256" s="1624" t="str">
        <f>項目一覧!$C$101</f>
        <v/>
      </c>
      <c r="N256" s="1648"/>
      <c r="O256" s="1648"/>
      <c r="P256" s="1648"/>
      <c r="Q256" s="998" t="s">
        <v>376</v>
      </c>
      <c r="R256" s="1624" t="str">
        <f>項目一覧!$C$102</f>
        <v/>
      </c>
      <c r="S256" s="1648"/>
      <c r="T256" s="1648"/>
      <c r="U256" s="1648"/>
      <c r="V256" s="998" t="s">
        <v>376</v>
      </c>
      <c r="W256" s="1624" t="str">
        <f>項目一覧!$C$103</f>
        <v/>
      </c>
      <c r="X256" s="1648"/>
      <c r="Y256" s="1648"/>
      <c r="Z256" s="1648"/>
      <c r="AA256" s="968" t="s">
        <v>375</v>
      </c>
    </row>
    <row r="257" spans="1:27" ht="17.100000000000001" customHeight="1">
      <c r="A257" s="959"/>
      <c r="B257" s="929" t="s">
        <v>377</v>
      </c>
      <c r="C257" s="929"/>
      <c r="D257" s="929"/>
      <c r="E257" s="929"/>
      <c r="F257" s="973"/>
      <c r="G257" s="929"/>
      <c r="H257" s="929"/>
      <c r="I257" s="929"/>
      <c r="J257" s="929"/>
      <c r="K257" s="929"/>
      <c r="L257" s="929"/>
      <c r="M257" s="929"/>
      <c r="N257" s="929"/>
      <c r="O257" s="929"/>
      <c r="P257" s="929"/>
      <c r="Q257" s="929"/>
      <c r="R257" s="929"/>
      <c r="S257" s="929"/>
      <c r="T257" s="929"/>
      <c r="U257" s="929"/>
      <c r="V257" s="929"/>
      <c r="W257" s="926"/>
      <c r="X257" s="929"/>
      <c r="Y257" s="929"/>
      <c r="Z257" s="926"/>
      <c r="AA257" s="999"/>
    </row>
    <row r="258" spans="1:27" ht="17.100000000000001" customHeight="1">
      <c r="A258" s="959"/>
      <c r="B258" s="929"/>
      <c r="C258" s="929"/>
      <c r="D258" s="929"/>
      <c r="E258" s="929"/>
      <c r="F258" s="973"/>
      <c r="G258" s="998" t="s">
        <v>315</v>
      </c>
      <c r="H258" s="1624" t="str">
        <f>項目一覧!$C$104</f>
        <v/>
      </c>
      <c r="I258" s="1648"/>
      <c r="J258" s="1648"/>
      <c r="K258" s="1648"/>
      <c r="L258" s="998" t="s">
        <v>376</v>
      </c>
      <c r="M258" s="1624" t="str">
        <f>項目一覧!$C$105</f>
        <v/>
      </c>
      <c r="N258" s="1648"/>
      <c r="O258" s="1648"/>
      <c r="P258" s="1648"/>
      <c r="Q258" s="998" t="s">
        <v>376</v>
      </c>
      <c r="R258" s="1624" t="str">
        <f>項目一覧!$C$106</f>
        <v/>
      </c>
      <c r="S258" s="1648"/>
      <c r="T258" s="1648"/>
      <c r="U258" s="1648"/>
      <c r="V258" s="998" t="s">
        <v>376</v>
      </c>
      <c r="W258" s="1624" t="str">
        <f>項目一覧!$C$107</f>
        <v/>
      </c>
      <c r="X258" s="1648"/>
      <c r="Y258" s="1648"/>
      <c r="Z258" s="1648"/>
      <c r="AA258" s="968" t="s">
        <v>375</v>
      </c>
    </row>
    <row r="259" spans="1:27" ht="17.100000000000001" customHeight="1">
      <c r="A259" s="959"/>
      <c r="B259" s="929" t="s">
        <v>374</v>
      </c>
      <c r="C259" s="929"/>
      <c r="D259" s="929"/>
      <c r="E259" s="929"/>
      <c r="F259" s="929"/>
      <c r="G259" s="929"/>
      <c r="H259" s="929"/>
      <c r="I259" s="973" t="s">
        <v>373</v>
      </c>
      <c r="J259" s="929"/>
      <c r="K259" s="929"/>
      <c r="L259" s="929"/>
      <c r="M259" s="929"/>
      <c r="N259" s="1624" t="str">
        <f>項目一覧!$C$108</f>
        <v/>
      </c>
      <c r="O259" s="1648"/>
      <c r="P259" s="1648"/>
      <c r="Q259" s="1648"/>
      <c r="R259" s="929" t="s">
        <v>371</v>
      </c>
      <c r="S259" s="929"/>
      <c r="T259" s="929"/>
      <c r="U259" s="929"/>
      <c r="V259" s="929"/>
      <c r="W259" s="929"/>
      <c r="X259" s="926"/>
      <c r="Y259" s="929"/>
      <c r="Z259" s="929"/>
      <c r="AA259" s="929"/>
    </row>
    <row r="260" spans="1:27" ht="17.100000000000001" customHeight="1">
      <c r="A260" s="959"/>
      <c r="B260" s="929"/>
      <c r="C260" s="929"/>
      <c r="D260" s="929"/>
      <c r="E260" s="929"/>
      <c r="F260" s="929"/>
      <c r="G260" s="929"/>
      <c r="H260" s="929"/>
      <c r="I260" s="973" t="s">
        <v>372</v>
      </c>
      <c r="J260" s="929"/>
      <c r="K260" s="929"/>
      <c r="L260" s="929"/>
      <c r="M260" s="929"/>
      <c r="N260" s="1624" t="str">
        <f>項目一覧!$C$109</f>
        <v/>
      </c>
      <c r="O260" s="1648"/>
      <c r="P260" s="1648"/>
      <c r="Q260" s="1648"/>
      <c r="R260" s="929" t="s">
        <v>371</v>
      </c>
      <c r="S260" s="929"/>
      <c r="T260" s="929"/>
      <c r="U260" s="929"/>
      <c r="V260" s="929"/>
      <c r="W260" s="929"/>
      <c r="X260" s="929"/>
      <c r="Y260" s="929"/>
      <c r="Z260" s="929"/>
      <c r="AA260" s="929"/>
    </row>
    <row r="261" spans="1:27" ht="17.100000000000001" customHeight="1">
      <c r="A261" s="959"/>
      <c r="B261" s="929" t="s">
        <v>370</v>
      </c>
      <c r="C261" s="929"/>
      <c r="D261" s="929"/>
      <c r="E261" s="929"/>
      <c r="F261" s="929"/>
      <c r="G261" s="929"/>
      <c r="H261" s="929"/>
      <c r="I261" s="973"/>
      <c r="J261" s="929"/>
      <c r="K261" s="929"/>
      <c r="L261" s="929"/>
      <c r="M261" s="929"/>
      <c r="N261" s="929"/>
      <c r="O261" s="929"/>
      <c r="P261" s="929"/>
      <c r="Q261" s="1627" t="str">
        <f>項目一覧!$C$110</f>
        <v/>
      </c>
      <c r="R261" s="1656"/>
      <c r="S261" s="1656"/>
      <c r="T261" s="1656"/>
      <c r="U261" s="929" t="s">
        <v>368</v>
      </c>
      <c r="V261" s="929"/>
      <c r="W261" s="929"/>
      <c r="X261" s="929"/>
      <c r="Y261" s="929"/>
      <c r="Z261" s="929"/>
      <c r="AA261" s="929"/>
    </row>
    <row r="262" spans="1:27" ht="17.100000000000001" customHeight="1">
      <c r="A262" s="959"/>
      <c r="B262" s="929" t="s">
        <v>369</v>
      </c>
      <c r="C262" s="929"/>
      <c r="D262" s="929"/>
      <c r="E262" s="929"/>
      <c r="F262" s="929"/>
      <c r="G262" s="929"/>
      <c r="H262" s="929"/>
      <c r="I262" s="973"/>
      <c r="J262" s="929"/>
      <c r="K262" s="929"/>
      <c r="L262" s="929"/>
      <c r="M262" s="929"/>
      <c r="N262" s="929"/>
      <c r="O262" s="929"/>
      <c r="P262" s="929"/>
      <c r="Q262" s="1627" t="str">
        <f>項目一覧!$C$111</f>
        <v/>
      </c>
      <c r="R262" s="1656"/>
      <c r="S262" s="1656"/>
      <c r="T262" s="1656"/>
      <c r="U262" s="929" t="s">
        <v>368</v>
      </c>
      <c r="V262" s="929"/>
      <c r="W262" s="929"/>
      <c r="X262" s="929"/>
      <c r="Y262" s="929"/>
      <c r="Z262" s="929"/>
      <c r="AA262" s="929"/>
    </row>
    <row r="263" spans="1:27" ht="17.100000000000001" customHeight="1">
      <c r="A263" s="959"/>
      <c r="B263" s="929" t="s">
        <v>367</v>
      </c>
      <c r="C263" s="929"/>
      <c r="D263" s="929"/>
      <c r="E263" s="929"/>
      <c r="F263" s="961" t="str">
        <f>項目一覧!$C$112</f>
        <v/>
      </c>
      <c r="G263" s="929"/>
      <c r="H263" s="929"/>
      <c r="I263" s="929"/>
      <c r="J263" s="929"/>
      <c r="K263" s="929"/>
      <c r="L263" s="929"/>
      <c r="M263" s="929"/>
      <c r="N263" s="929"/>
      <c r="O263" s="929"/>
      <c r="P263" s="929"/>
      <c r="Q263" s="929"/>
      <c r="R263" s="929"/>
      <c r="S263" s="929"/>
      <c r="T263" s="929"/>
      <c r="U263" s="929"/>
      <c r="V263" s="929"/>
      <c r="W263" s="929"/>
      <c r="X263" s="929"/>
      <c r="Y263" s="929"/>
      <c r="Z263" s="929"/>
      <c r="AA263" s="929"/>
    </row>
    <row r="264" spans="1:27" ht="15.95" customHeight="1">
      <c r="A264" s="982" t="s">
        <v>309</v>
      </c>
      <c r="B264" s="960" t="s">
        <v>366</v>
      </c>
      <c r="C264" s="960"/>
      <c r="D264" s="960"/>
      <c r="E264" s="960"/>
      <c r="F264" s="960"/>
      <c r="G264" s="1000" t="s">
        <v>365</v>
      </c>
      <c r="H264" s="960"/>
      <c r="I264" s="1001" t="str">
        <f>項目一覧!$C$113</f>
        <v/>
      </c>
      <c r="J264" s="1001"/>
      <c r="K264" s="1001" t="s">
        <v>364</v>
      </c>
      <c r="L264" s="1649" t="str">
        <f>項目一覧!$C$114</f>
        <v/>
      </c>
      <c r="M264" s="1649"/>
      <c r="N264" s="1649"/>
      <c r="O264" s="1649"/>
      <c r="P264" s="1649"/>
      <c r="Q264" s="1649"/>
      <c r="R264" s="1649"/>
      <c r="S264" s="1649"/>
      <c r="T264" s="1649"/>
      <c r="U264" s="1649"/>
      <c r="V264" s="1649"/>
      <c r="W264" s="1649"/>
      <c r="X264" s="1649"/>
      <c r="Y264" s="1649"/>
      <c r="Z264" s="1649"/>
      <c r="AA264" s="1649"/>
    </row>
    <row r="265" spans="1:27" ht="15.95" customHeight="1">
      <c r="A265" s="959"/>
      <c r="B265" s="929"/>
      <c r="C265" s="929"/>
      <c r="D265" s="929"/>
      <c r="E265" s="929"/>
      <c r="F265" s="929"/>
      <c r="G265" s="1002" t="str">
        <f>IF(I265=0,"","（区分")</f>
        <v>（区分</v>
      </c>
      <c r="H265" s="929"/>
      <c r="I265" s="961" t="str">
        <f>項目一覧!$C$337</f>
        <v/>
      </c>
      <c r="J265" s="929"/>
      <c r="K265" s="929" t="str">
        <f>IF(I265=0,"",")")</f>
        <v>)</v>
      </c>
      <c r="L265" s="1675" t="str">
        <f>項目一覧!$C$338</f>
        <v/>
      </c>
      <c r="M265" s="1675"/>
      <c r="N265" s="1675"/>
      <c r="O265" s="1675"/>
      <c r="P265" s="1675"/>
      <c r="Q265" s="1675"/>
      <c r="R265" s="1675"/>
      <c r="S265" s="1675"/>
      <c r="T265" s="1675"/>
      <c r="U265" s="1675"/>
      <c r="V265" s="1675"/>
      <c r="W265" s="1675"/>
      <c r="X265" s="1675"/>
      <c r="Y265" s="1675"/>
      <c r="Z265" s="1675"/>
      <c r="AA265" s="1675"/>
    </row>
    <row r="266" spans="1:27" ht="15.95" customHeight="1">
      <c r="A266" s="959"/>
      <c r="B266" s="929"/>
      <c r="C266" s="929"/>
      <c r="D266" s="929"/>
      <c r="E266" s="929"/>
      <c r="F266" s="929"/>
      <c r="G266" s="1002" t="str">
        <f>IF(I266=0,"","（区分")</f>
        <v>（区分</v>
      </c>
      <c r="H266" s="929"/>
      <c r="I266" s="961" t="str">
        <f>項目一覧!$C$339</f>
        <v/>
      </c>
      <c r="J266" s="929"/>
      <c r="K266" s="929" t="str">
        <f>IF(I266=0,"",")")</f>
        <v>)</v>
      </c>
      <c r="L266" s="1675" t="str">
        <f>項目一覧!$C$340</f>
        <v/>
      </c>
      <c r="M266" s="1675"/>
      <c r="N266" s="1675"/>
      <c r="O266" s="1675"/>
      <c r="P266" s="1675"/>
      <c r="Q266" s="1675"/>
      <c r="R266" s="1675"/>
      <c r="S266" s="1675"/>
      <c r="T266" s="1675"/>
      <c r="U266" s="1675"/>
      <c r="V266" s="1675"/>
      <c r="W266" s="1675"/>
      <c r="X266" s="1675"/>
      <c r="Y266" s="1675"/>
      <c r="Z266" s="1675"/>
      <c r="AA266" s="1675"/>
    </row>
    <row r="267" spans="1:27" ht="15.95" customHeight="1">
      <c r="A267" s="959"/>
      <c r="B267" s="929"/>
      <c r="C267" s="929"/>
      <c r="D267" s="929"/>
      <c r="E267" s="929"/>
      <c r="F267" s="929"/>
      <c r="G267" s="1002"/>
      <c r="H267" s="929"/>
      <c r="I267" s="929"/>
      <c r="J267" s="961"/>
      <c r="K267" s="961"/>
      <c r="L267" s="1677">
        <f>項目一覧!$C$115</f>
        <v>0</v>
      </c>
      <c r="M267" s="1677"/>
      <c r="N267" s="1677"/>
      <c r="O267" s="1677"/>
      <c r="P267" s="1677"/>
      <c r="Q267" s="1677"/>
      <c r="R267" s="1677"/>
      <c r="S267" s="1677"/>
      <c r="T267" s="1677"/>
      <c r="U267" s="1677"/>
      <c r="V267" s="1677"/>
      <c r="W267" s="1677"/>
      <c r="X267" s="1677"/>
      <c r="Y267" s="1677"/>
      <c r="Z267" s="1677"/>
      <c r="AA267" s="1677"/>
    </row>
    <row r="268" spans="1:27" ht="17.100000000000001" customHeight="1">
      <c r="A268" s="982" t="s">
        <v>309</v>
      </c>
      <c r="B268" s="960" t="s">
        <v>363</v>
      </c>
      <c r="C268" s="960"/>
      <c r="D268" s="960"/>
      <c r="E268" s="960"/>
      <c r="F268" s="960"/>
      <c r="G268" s="960"/>
      <c r="H268" s="960"/>
      <c r="I268" s="960"/>
      <c r="J268" s="960"/>
      <c r="K268" s="960"/>
      <c r="L268" s="960"/>
      <c r="M268" s="960"/>
      <c r="N268" s="960"/>
      <c r="O268" s="960"/>
      <c r="P268" s="960"/>
      <c r="Q268" s="960"/>
      <c r="R268" s="960"/>
      <c r="S268" s="960"/>
      <c r="T268" s="960"/>
      <c r="U268" s="960"/>
      <c r="V268" s="960"/>
      <c r="W268" s="960"/>
      <c r="X268" s="960"/>
      <c r="Y268" s="960"/>
      <c r="Z268" s="960"/>
      <c r="AA268" s="960"/>
    </row>
    <row r="269" spans="1:27" ht="17.100000000000001" customHeight="1">
      <c r="A269" s="959"/>
      <c r="B269" s="959" t="str">
        <f>IF(項目一覧!$D$116=TRUE,"■","□")</f>
        <v>□</v>
      </c>
      <c r="C269" s="929" t="s">
        <v>308</v>
      </c>
      <c r="D269" s="929"/>
      <c r="E269" s="959" t="str">
        <f>IF(項目一覧!$E$116=TRUE,"■","□")</f>
        <v>□</v>
      </c>
      <c r="F269" s="929" t="s">
        <v>307</v>
      </c>
      <c r="G269" s="929"/>
      <c r="H269" s="963" t="str">
        <f>IF(項目一覧!$F$116=TRUE,"■","□")</f>
        <v>□</v>
      </c>
      <c r="I269" s="958" t="s">
        <v>306</v>
      </c>
      <c r="J269" s="958"/>
      <c r="K269" s="963" t="str">
        <f>IF(項目一覧!$G$116=TRUE,"■","□")</f>
        <v>□</v>
      </c>
      <c r="L269" s="958" t="s">
        <v>305</v>
      </c>
      <c r="M269" s="958"/>
      <c r="N269" s="963" t="str">
        <f>IF(項目一覧!$H$116=TRUE,"■","□")</f>
        <v>□</v>
      </c>
      <c r="O269" s="958" t="s">
        <v>304</v>
      </c>
      <c r="P269" s="958"/>
      <c r="Q269" s="958"/>
      <c r="R269" s="963" t="str">
        <f>IF(項目一覧!$I$116=TRUE,"■","□")</f>
        <v>□</v>
      </c>
      <c r="S269" s="958" t="s">
        <v>303</v>
      </c>
      <c r="T269" s="958"/>
      <c r="U269" s="958"/>
      <c r="V269" s="958"/>
      <c r="W269" s="963" t="str">
        <f>IF(項目一覧!$J$116=TRUE,"■","□")</f>
        <v>□</v>
      </c>
      <c r="X269" s="974" t="s">
        <v>302</v>
      </c>
      <c r="Y269" s="958"/>
      <c r="Z269" s="958"/>
      <c r="AA269" s="955"/>
    </row>
    <row r="270" spans="1:27" ht="17.100000000000001" customHeight="1">
      <c r="A270" s="982" t="s">
        <v>340</v>
      </c>
      <c r="B270" s="960" t="s">
        <v>362</v>
      </c>
      <c r="C270" s="960"/>
      <c r="D270" s="960"/>
      <c r="E270" s="960"/>
      <c r="F270" s="960"/>
      <c r="G270" s="960"/>
      <c r="H270" s="926"/>
      <c r="I270" s="998" t="s">
        <v>334</v>
      </c>
      <c r="J270" s="1693" t="s">
        <v>107</v>
      </c>
      <c r="K270" s="1693"/>
      <c r="L270" s="1693"/>
      <c r="M270" s="1693"/>
      <c r="N270" s="1693"/>
      <c r="O270" s="998" t="s">
        <v>333</v>
      </c>
      <c r="P270" s="1693" t="s">
        <v>360</v>
      </c>
      <c r="Q270" s="1693"/>
      <c r="R270" s="1693"/>
      <c r="S270" s="1693"/>
      <c r="T270" s="1693"/>
      <c r="U270" s="998" t="s">
        <v>333</v>
      </c>
      <c r="V270" s="1693" t="s">
        <v>359</v>
      </c>
      <c r="W270" s="1693"/>
      <c r="X270" s="1693"/>
      <c r="Y270" s="1693"/>
      <c r="Z270" s="1693"/>
      <c r="AA270" s="968" t="s">
        <v>358</v>
      </c>
    </row>
    <row r="271" spans="1:27" ht="17.100000000000001" customHeight="1">
      <c r="A271" s="959"/>
      <c r="B271" s="929" t="s">
        <v>2220</v>
      </c>
      <c r="C271" s="929" t="s">
        <v>3198</v>
      </c>
      <c r="D271" s="929"/>
      <c r="E271" s="929"/>
      <c r="F271" s="929"/>
      <c r="G271" s="929"/>
      <c r="H271" s="926"/>
      <c r="I271" s="998" t="s">
        <v>334</v>
      </c>
      <c r="J271" s="1624" t="str">
        <f>項目一覧!$C$117</f>
        <v/>
      </c>
      <c r="K271" s="1624"/>
      <c r="L271" s="1624"/>
      <c r="M271" s="1624"/>
      <c r="N271" s="1624"/>
      <c r="O271" s="998" t="s">
        <v>333</v>
      </c>
      <c r="P271" s="1624" t="str">
        <f>項目一覧!$C$118</f>
        <v/>
      </c>
      <c r="Q271" s="1624"/>
      <c r="R271" s="1624"/>
      <c r="S271" s="1624"/>
      <c r="T271" s="1624"/>
      <c r="U271" s="998" t="s">
        <v>333</v>
      </c>
      <c r="V271" s="1624" t="str">
        <f>項目一覧!$C$119</f>
        <v/>
      </c>
      <c r="W271" s="1624"/>
      <c r="X271" s="1624"/>
      <c r="Y271" s="1624"/>
      <c r="Z271" s="1624"/>
      <c r="AA271" s="968" t="s">
        <v>346</v>
      </c>
    </row>
    <row r="272" spans="1:27" ht="17.100000000000001" customHeight="1">
      <c r="A272" s="959"/>
      <c r="B272" s="929" t="s">
        <v>2239</v>
      </c>
      <c r="C272" s="929" t="s">
        <v>3195</v>
      </c>
      <c r="D272" s="929"/>
      <c r="E272" s="929"/>
      <c r="F272" s="929"/>
      <c r="G272" s="929"/>
      <c r="H272" s="926"/>
    </row>
    <row r="273" spans="1:27" ht="17.100000000000001" customHeight="1">
      <c r="A273" s="959"/>
      <c r="B273" s="929"/>
      <c r="C273" s="929"/>
      <c r="D273" s="929"/>
      <c r="E273" s="929"/>
      <c r="F273" s="929"/>
      <c r="G273" s="929"/>
      <c r="H273" s="926"/>
      <c r="I273" s="998" t="s">
        <v>139</v>
      </c>
      <c r="J273" s="1652" t="str">
        <f>項目一覧!$C$374</f>
        <v/>
      </c>
      <c r="K273" s="1652"/>
      <c r="L273" s="1652"/>
      <c r="M273" s="1652"/>
      <c r="N273" s="1652"/>
      <c r="O273" s="998" t="s">
        <v>149</v>
      </c>
      <c r="P273" s="1652" t="str">
        <f>項目一覧!$C$375</f>
        <v/>
      </c>
      <c r="Q273" s="1652"/>
      <c r="R273" s="1652"/>
      <c r="S273" s="1652"/>
      <c r="T273" s="1652"/>
      <c r="U273" s="998" t="s">
        <v>149</v>
      </c>
      <c r="V273" s="1652" t="str">
        <f>項目一覧!$C$376</f>
        <v/>
      </c>
      <c r="W273" s="1652"/>
      <c r="X273" s="1652"/>
      <c r="Y273" s="1652"/>
      <c r="Z273" s="1652"/>
      <c r="AA273" s="968" t="s">
        <v>346</v>
      </c>
    </row>
    <row r="274" spans="1:27" ht="17.100000000000001" customHeight="1">
      <c r="A274" s="959"/>
      <c r="B274" s="929" t="s">
        <v>357</v>
      </c>
      <c r="C274" s="929" t="s">
        <v>2266</v>
      </c>
      <c r="D274" s="929"/>
      <c r="E274" s="929"/>
      <c r="F274" s="929"/>
      <c r="G274" s="929"/>
      <c r="H274" s="958"/>
      <c r="I274" s="1004"/>
      <c r="J274" s="958"/>
      <c r="K274" s="1651" t="str">
        <f>項目一覧!$C$120</f>
        <v>0.00</v>
      </c>
      <c r="L274" s="1651"/>
      <c r="M274" s="1651"/>
      <c r="N274" s="1651"/>
      <c r="O274" s="1004" t="s">
        <v>342</v>
      </c>
      <c r="P274" s="958"/>
      <c r="Q274" s="958"/>
      <c r="R274" s="958"/>
      <c r="S274" s="958"/>
      <c r="T274" s="958"/>
      <c r="U274" s="1004"/>
      <c r="V274" s="958"/>
      <c r="W274" s="958"/>
      <c r="X274" s="958"/>
      <c r="Y274" s="958"/>
      <c r="Z274" s="958"/>
      <c r="AA274" s="1004"/>
    </row>
    <row r="275" spans="1:27" ht="17.100000000000001" customHeight="1">
      <c r="A275" s="982" t="s">
        <v>340</v>
      </c>
      <c r="B275" s="960" t="s">
        <v>361</v>
      </c>
      <c r="C275" s="960"/>
      <c r="D275" s="960"/>
      <c r="E275" s="960"/>
      <c r="F275" s="960"/>
      <c r="G275" s="960"/>
      <c r="H275" s="926"/>
      <c r="I275" s="998" t="s">
        <v>334</v>
      </c>
      <c r="J275" s="1627" t="s">
        <v>107</v>
      </c>
      <c r="K275" s="1627"/>
      <c r="L275" s="1627"/>
      <c r="M275" s="1627"/>
      <c r="N275" s="1627"/>
      <c r="O275" s="998" t="s">
        <v>333</v>
      </c>
      <c r="P275" s="1627" t="s">
        <v>360</v>
      </c>
      <c r="Q275" s="1627"/>
      <c r="R275" s="1627"/>
      <c r="S275" s="1627"/>
      <c r="T275" s="1627"/>
      <c r="U275" s="998" t="s">
        <v>333</v>
      </c>
      <c r="V275" s="1627" t="s">
        <v>359</v>
      </c>
      <c r="W275" s="1627"/>
      <c r="X275" s="1627"/>
      <c r="Y275" s="1627"/>
      <c r="Z275" s="1627"/>
      <c r="AA275" s="968" t="s">
        <v>358</v>
      </c>
    </row>
    <row r="276" spans="1:27" ht="17.100000000000001" customHeight="1">
      <c r="A276" s="959"/>
      <c r="B276" s="929" t="s">
        <v>2240</v>
      </c>
      <c r="C276" s="929" t="s">
        <v>2241</v>
      </c>
      <c r="D276" s="929"/>
      <c r="E276" s="929"/>
      <c r="F276" s="929"/>
      <c r="G276" s="929"/>
      <c r="H276" s="998"/>
      <c r="I276" s="998" t="s">
        <v>334</v>
      </c>
      <c r="J276" s="1624" t="str">
        <f>項目一覧!$C$121</f>
        <v/>
      </c>
      <c r="K276" s="1624"/>
      <c r="L276" s="1624"/>
      <c r="M276" s="1624"/>
      <c r="N276" s="1624"/>
      <c r="O276" s="998" t="s">
        <v>333</v>
      </c>
      <c r="P276" s="1624" t="str">
        <f>項目一覧!$C$122</f>
        <v/>
      </c>
      <c r="Q276" s="1624"/>
      <c r="R276" s="1624"/>
      <c r="S276" s="1624"/>
      <c r="T276" s="1624"/>
      <c r="U276" s="998" t="s">
        <v>333</v>
      </c>
      <c r="V276" s="1624" t="str">
        <f>項目一覧!$C$123</f>
        <v/>
      </c>
      <c r="W276" s="1624"/>
      <c r="X276" s="1624"/>
      <c r="Y276" s="1624"/>
      <c r="Z276" s="1624"/>
      <c r="AA276" s="968" t="s">
        <v>346</v>
      </c>
    </row>
    <row r="277" spans="1:27" ht="17.100000000000001" customHeight="1">
      <c r="A277" s="959"/>
      <c r="B277" s="929" t="s">
        <v>2260</v>
      </c>
      <c r="C277" s="929" t="s">
        <v>2810</v>
      </c>
      <c r="D277" s="929"/>
      <c r="E277" s="929"/>
      <c r="F277" s="929"/>
      <c r="G277" s="929"/>
      <c r="H277" s="998"/>
      <c r="I277" s="998"/>
      <c r="J277" s="1005"/>
      <c r="K277" s="1005"/>
      <c r="L277" s="1005"/>
      <c r="M277" s="1005"/>
      <c r="N277" s="1005"/>
      <c r="O277" s="998"/>
      <c r="P277" s="1005"/>
      <c r="Q277" s="1005"/>
      <c r="R277" s="1005"/>
      <c r="S277" s="1005"/>
      <c r="T277" s="1005"/>
      <c r="U277" s="998"/>
      <c r="V277" s="1005"/>
      <c r="W277" s="1005"/>
      <c r="X277" s="1005"/>
      <c r="Y277" s="1005"/>
      <c r="Z277" s="1005"/>
      <c r="AA277" s="968"/>
    </row>
    <row r="278" spans="1:27" ht="17.100000000000001" customHeight="1">
      <c r="A278" s="959"/>
      <c r="C278" s="929"/>
      <c r="D278" s="929"/>
      <c r="E278" s="929"/>
      <c r="F278" s="929"/>
      <c r="G278" s="929"/>
      <c r="H278" s="998"/>
      <c r="I278" s="998" t="s">
        <v>334</v>
      </c>
      <c r="J278" s="1624" t="str">
        <f>項目一覧!$C$124</f>
        <v/>
      </c>
      <c r="K278" s="1624"/>
      <c r="L278" s="1624"/>
      <c r="M278" s="1624"/>
      <c r="N278" s="1624"/>
      <c r="O278" s="998" t="s">
        <v>333</v>
      </c>
      <c r="P278" s="1624" t="str">
        <f>項目一覧!$C$125</f>
        <v/>
      </c>
      <c r="Q278" s="1624"/>
      <c r="R278" s="1624"/>
      <c r="S278" s="1624"/>
      <c r="T278" s="1624"/>
      <c r="U278" s="998" t="s">
        <v>333</v>
      </c>
      <c r="V278" s="1624" t="str">
        <f>項目一覧!$C$126</f>
        <v/>
      </c>
      <c r="W278" s="1624"/>
      <c r="X278" s="1624"/>
      <c r="Y278" s="1624"/>
      <c r="Z278" s="1624"/>
      <c r="AA278" s="968" t="s">
        <v>346</v>
      </c>
    </row>
    <row r="279" spans="1:27" ht="17.100000000000001" customHeight="1">
      <c r="A279" s="959"/>
      <c r="B279" s="929" t="s">
        <v>357</v>
      </c>
      <c r="C279" s="929" t="s">
        <v>356</v>
      </c>
      <c r="D279" s="929"/>
      <c r="E279" s="929"/>
      <c r="F279" s="929"/>
      <c r="G279" s="929"/>
      <c r="H279" s="998"/>
    </row>
    <row r="280" spans="1:27" ht="17.100000000000001" customHeight="1">
      <c r="A280" s="959"/>
      <c r="B280" s="929"/>
      <c r="C280" s="929"/>
      <c r="D280" s="929"/>
      <c r="E280" s="929"/>
      <c r="F280" s="929"/>
      <c r="G280" s="929"/>
      <c r="H280" s="998"/>
      <c r="I280" s="998" t="s">
        <v>334</v>
      </c>
      <c r="J280" s="1624" t="str">
        <f>項目一覧!$C$334</f>
        <v/>
      </c>
      <c r="K280" s="1624"/>
      <c r="L280" s="1624"/>
      <c r="M280" s="1624"/>
      <c r="N280" s="1624"/>
      <c r="O280" s="998" t="s">
        <v>333</v>
      </c>
      <c r="P280" s="1624" t="str">
        <f>項目一覧!$C$335</f>
        <v/>
      </c>
      <c r="Q280" s="1624"/>
      <c r="R280" s="1624"/>
      <c r="S280" s="1624"/>
      <c r="T280" s="1624"/>
      <c r="U280" s="998" t="s">
        <v>333</v>
      </c>
      <c r="V280" s="1624" t="str">
        <f>項目一覧!$C$336</f>
        <v/>
      </c>
      <c r="W280" s="1624"/>
      <c r="X280" s="1624"/>
      <c r="Y280" s="1624"/>
      <c r="Z280" s="1624"/>
      <c r="AA280" s="968" t="s">
        <v>346</v>
      </c>
    </row>
    <row r="281" spans="1:27" ht="17.100000000000001" customHeight="1">
      <c r="A281" s="959"/>
      <c r="B281" s="929" t="s">
        <v>483</v>
      </c>
      <c r="C281" s="929" t="s">
        <v>2811</v>
      </c>
      <c r="D281" s="929"/>
      <c r="E281" s="929"/>
      <c r="F281" s="929"/>
      <c r="G281" s="929"/>
      <c r="H281" s="929"/>
      <c r="I281" s="929"/>
      <c r="J281" s="929"/>
      <c r="K281" s="929"/>
      <c r="L281" s="929"/>
      <c r="M281" s="929"/>
      <c r="N281" s="929"/>
      <c r="O281" s="929"/>
      <c r="P281" s="929"/>
      <c r="Q281" s="929"/>
      <c r="R281" s="929"/>
      <c r="S281" s="929"/>
      <c r="T281" s="929"/>
      <c r="U281" s="929"/>
      <c r="V281" s="929"/>
      <c r="W281" s="929"/>
      <c r="X281" s="929"/>
      <c r="Y281" s="929"/>
      <c r="Z281" s="929"/>
      <c r="AA281" s="929"/>
    </row>
    <row r="282" spans="1:27" ht="17.100000000000001" customHeight="1">
      <c r="A282" s="959"/>
      <c r="B282" s="929"/>
      <c r="C282" s="929"/>
      <c r="D282" s="929"/>
      <c r="E282" s="929"/>
      <c r="F282" s="929"/>
      <c r="G282" s="929"/>
      <c r="H282" s="929"/>
      <c r="I282" s="998" t="s">
        <v>334</v>
      </c>
      <c r="J282" s="1624" t="str">
        <f>項目一覧!$C$127</f>
        <v/>
      </c>
      <c r="K282" s="1624"/>
      <c r="L282" s="1624"/>
      <c r="M282" s="1624"/>
      <c r="N282" s="1624"/>
      <c r="O282" s="998" t="s">
        <v>333</v>
      </c>
      <c r="P282" s="1624" t="str">
        <f>項目一覧!$C$128</f>
        <v/>
      </c>
      <c r="Q282" s="1624"/>
      <c r="R282" s="1624"/>
      <c r="S282" s="1624"/>
      <c r="T282" s="1624"/>
      <c r="U282" s="998" t="s">
        <v>333</v>
      </c>
      <c r="V282" s="1624" t="str">
        <f>項目一覧!$C$129</f>
        <v/>
      </c>
      <c r="W282" s="1624"/>
      <c r="X282" s="1624"/>
      <c r="Y282" s="1624"/>
      <c r="Z282" s="1624"/>
      <c r="AA282" s="968" t="s">
        <v>346</v>
      </c>
    </row>
    <row r="283" spans="1:27" ht="17.100000000000001" customHeight="1">
      <c r="A283" s="959"/>
      <c r="B283" s="929" t="s">
        <v>482</v>
      </c>
      <c r="C283" s="1006" t="s">
        <v>3179</v>
      </c>
      <c r="D283" s="929"/>
      <c r="E283" s="929"/>
      <c r="F283" s="929"/>
      <c r="G283" s="929"/>
      <c r="H283" s="929"/>
      <c r="I283" s="998" t="s">
        <v>139</v>
      </c>
      <c r="J283" s="1645" t="str">
        <f>項目一覧!$C$368</f>
        <v/>
      </c>
      <c r="K283" s="1645"/>
      <c r="L283" s="1645"/>
      <c r="M283" s="1645"/>
      <c r="N283" s="1645"/>
      <c r="O283" s="998" t="s">
        <v>149</v>
      </c>
      <c r="P283" s="1645" t="str">
        <f>項目一覧!$C$369</f>
        <v/>
      </c>
      <c r="Q283" s="1645"/>
      <c r="R283" s="1645"/>
      <c r="S283" s="1645"/>
      <c r="T283" s="1645"/>
      <c r="U283" s="998" t="s">
        <v>149</v>
      </c>
      <c r="V283" s="1646" t="str">
        <f>項目一覧!$C$370</f>
        <v/>
      </c>
      <c r="W283" s="1646"/>
      <c r="X283" s="1646"/>
      <c r="Y283" s="1646"/>
      <c r="Z283" s="1646"/>
      <c r="AA283" s="968" t="s">
        <v>346</v>
      </c>
    </row>
    <row r="284" spans="1:27" ht="17.100000000000001" customHeight="1">
      <c r="A284" s="959"/>
      <c r="B284" s="929" t="s">
        <v>481</v>
      </c>
      <c r="C284" s="929" t="s">
        <v>353</v>
      </c>
      <c r="D284" s="929"/>
      <c r="E284" s="929"/>
      <c r="F284" s="929"/>
      <c r="G284" s="929"/>
      <c r="H284" s="929"/>
      <c r="I284" s="998" t="s">
        <v>334</v>
      </c>
      <c r="J284" s="1624" t="str">
        <f>項目一覧!$C$130</f>
        <v/>
      </c>
      <c r="K284" s="1624"/>
      <c r="L284" s="1624"/>
      <c r="M284" s="1624"/>
      <c r="N284" s="1624"/>
      <c r="O284" s="998" t="s">
        <v>333</v>
      </c>
      <c r="P284" s="1624" t="str">
        <f>項目一覧!$C$131</f>
        <v/>
      </c>
      <c r="Q284" s="1624"/>
      <c r="R284" s="1624"/>
      <c r="S284" s="1624"/>
      <c r="T284" s="1624"/>
      <c r="U284" s="998" t="s">
        <v>333</v>
      </c>
      <c r="V284" s="1624" t="str">
        <f>項目一覧!$C$132</f>
        <v/>
      </c>
      <c r="W284" s="1624"/>
      <c r="X284" s="1624"/>
      <c r="Y284" s="1624"/>
      <c r="Z284" s="1624"/>
      <c r="AA284" s="968" t="s">
        <v>346</v>
      </c>
    </row>
    <row r="285" spans="1:27" ht="17.100000000000001" customHeight="1">
      <c r="A285" s="959"/>
      <c r="B285" s="929" t="s">
        <v>480</v>
      </c>
      <c r="C285" s="929" t="s">
        <v>351</v>
      </c>
      <c r="D285" s="929"/>
      <c r="E285" s="929"/>
      <c r="F285" s="929"/>
      <c r="G285" s="929"/>
      <c r="H285" s="929"/>
      <c r="I285" s="998" t="s">
        <v>334</v>
      </c>
      <c r="J285" s="1624" t="str">
        <f>項目一覧!$C$322</f>
        <v/>
      </c>
      <c r="K285" s="1624"/>
      <c r="L285" s="1624"/>
      <c r="M285" s="1624"/>
      <c r="N285" s="1624"/>
      <c r="O285" s="998" t="s">
        <v>333</v>
      </c>
      <c r="P285" s="1624" t="str">
        <f>項目一覧!$C$323</f>
        <v/>
      </c>
      <c r="Q285" s="1624"/>
      <c r="R285" s="1624"/>
      <c r="S285" s="1624"/>
      <c r="T285" s="1624"/>
      <c r="U285" s="998" t="s">
        <v>333</v>
      </c>
      <c r="V285" s="1624" t="str">
        <f>項目一覧!$C$324</f>
        <v/>
      </c>
      <c r="W285" s="1624"/>
      <c r="X285" s="1624"/>
      <c r="Y285" s="1624"/>
      <c r="Z285" s="1624"/>
      <c r="AA285" s="968" t="s">
        <v>346</v>
      </c>
    </row>
    <row r="286" spans="1:27" ht="17.100000000000001" customHeight="1">
      <c r="A286" s="959"/>
      <c r="B286" s="929" t="s">
        <v>479</v>
      </c>
      <c r="C286" s="929" t="s">
        <v>350</v>
      </c>
      <c r="D286" s="929"/>
      <c r="E286" s="929"/>
      <c r="F286" s="929"/>
      <c r="G286" s="929"/>
      <c r="H286" s="929"/>
      <c r="I286" s="998" t="s">
        <v>334</v>
      </c>
      <c r="J286" s="1624" t="str">
        <f>項目一覧!$C$325</f>
        <v/>
      </c>
      <c r="K286" s="1624"/>
      <c r="L286" s="1624"/>
      <c r="M286" s="1624"/>
      <c r="N286" s="1624"/>
      <c r="O286" s="998" t="s">
        <v>333</v>
      </c>
      <c r="P286" s="1624" t="str">
        <f>項目一覧!$C$326</f>
        <v/>
      </c>
      <c r="Q286" s="1624"/>
      <c r="R286" s="1624"/>
      <c r="S286" s="1624"/>
      <c r="T286" s="1624"/>
      <c r="U286" s="998" t="s">
        <v>333</v>
      </c>
      <c r="V286" s="1624" t="str">
        <f>項目一覧!$C$327</f>
        <v/>
      </c>
      <c r="W286" s="1624"/>
      <c r="X286" s="1624"/>
      <c r="Y286" s="1624"/>
      <c r="Z286" s="1624"/>
      <c r="AA286" s="968" t="s">
        <v>346</v>
      </c>
    </row>
    <row r="287" spans="1:27" ht="17.100000000000001" customHeight="1">
      <c r="A287" s="959"/>
      <c r="B287" s="929" t="s">
        <v>478</v>
      </c>
      <c r="C287" s="929" t="s">
        <v>349</v>
      </c>
      <c r="D287" s="929"/>
      <c r="E287" s="929"/>
      <c r="F287" s="929"/>
      <c r="G287" s="929"/>
      <c r="H287" s="929"/>
      <c r="I287" s="998" t="s">
        <v>334</v>
      </c>
      <c r="J287" s="1624" t="str">
        <f>項目一覧!$C$328</f>
        <v/>
      </c>
      <c r="K287" s="1624"/>
      <c r="L287" s="1624"/>
      <c r="M287" s="1624"/>
      <c r="N287" s="1624"/>
      <c r="O287" s="998" t="s">
        <v>333</v>
      </c>
      <c r="P287" s="1624" t="str">
        <f>項目一覧!$C$329</f>
        <v/>
      </c>
      <c r="Q287" s="1624"/>
      <c r="R287" s="1624"/>
      <c r="S287" s="1624"/>
      <c r="T287" s="1624"/>
      <c r="U287" s="998" t="s">
        <v>333</v>
      </c>
      <c r="V287" s="1624" t="str">
        <f>項目一覧!$C$330</f>
        <v/>
      </c>
      <c r="W287" s="1624"/>
      <c r="X287" s="1624"/>
      <c r="Y287" s="1624"/>
      <c r="Z287" s="1624"/>
      <c r="AA287" s="968" t="s">
        <v>346</v>
      </c>
    </row>
    <row r="288" spans="1:27" ht="17.100000000000001" customHeight="1">
      <c r="A288" s="959"/>
      <c r="B288" s="929" t="s">
        <v>3181</v>
      </c>
      <c r="C288" s="929" t="s">
        <v>348</v>
      </c>
      <c r="D288" s="929"/>
      <c r="E288" s="929"/>
      <c r="F288" s="929"/>
      <c r="G288" s="929"/>
      <c r="H288" s="929"/>
      <c r="I288" s="998" t="s">
        <v>334</v>
      </c>
      <c r="J288" s="1624" t="str">
        <f>項目一覧!$C$331</f>
        <v/>
      </c>
      <c r="K288" s="1624"/>
      <c r="L288" s="1624"/>
      <c r="M288" s="1624"/>
      <c r="N288" s="1624"/>
      <c r="O288" s="998" t="s">
        <v>333</v>
      </c>
      <c r="P288" s="1624" t="str">
        <f>項目一覧!$C$332</f>
        <v/>
      </c>
      <c r="Q288" s="1624"/>
      <c r="R288" s="1624"/>
      <c r="S288" s="1624"/>
      <c r="T288" s="1624"/>
      <c r="U288" s="998" t="s">
        <v>333</v>
      </c>
      <c r="V288" s="1624" t="str">
        <f>項目一覧!$C$333</f>
        <v/>
      </c>
      <c r="W288" s="1624"/>
      <c r="X288" s="1624"/>
      <c r="Y288" s="1624"/>
      <c r="Z288" s="1624"/>
      <c r="AA288" s="968" t="s">
        <v>346</v>
      </c>
    </row>
    <row r="289" spans="1:27" ht="18" customHeight="1">
      <c r="A289" s="959"/>
      <c r="B289" s="929" t="s">
        <v>3182</v>
      </c>
      <c r="C289" s="929" t="s">
        <v>2795</v>
      </c>
      <c r="D289" s="929"/>
      <c r="E289" s="929"/>
      <c r="F289" s="929"/>
      <c r="G289" s="929"/>
      <c r="H289" s="929"/>
      <c r="I289" s="998" t="s">
        <v>334</v>
      </c>
      <c r="J289" s="1645" t="str">
        <f>項目一覧!$C$355</f>
        <v/>
      </c>
      <c r="K289" s="1645"/>
      <c r="L289" s="1645"/>
      <c r="M289" s="1645"/>
      <c r="N289" s="1645"/>
      <c r="O289" s="998" t="s">
        <v>333</v>
      </c>
      <c r="P289" s="1645" t="str">
        <f>項目一覧!$C$356</f>
        <v/>
      </c>
      <c r="Q289" s="1645"/>
      <c r="R289" s="1645"/>
      <c r="S289" s="1645"/>
      <c r="T289" s="1645"/>
      <c r="U289" s="998" t="s">
        <v>333</v>
      </c>
      <c r="V289" s="1646" t="str">
        <f>項目一覧!$C$357</f>
        <v/>
      </c>
      <c r="W289" s="1646"/>
      <c r="X289" s="1646"/>
      <c r="Y289" s="1646"/>
      <c r="Z289" s="1646"/>
      <c r="AA289" s="968" t="s">
        <v>346</v>
      </c>
    </row>
    <row r="290" spans="1:27" ht="17.100000000000001" customHeight="1">
      <c r="A290" s="959"/>
      <c r="B290" s="929" t="s">
        <v>3183</v>
      </c>
      <c r="C290" s="1006" t="s">
        <v>3180</v>
      </c>
      <c r="D290" s="929"/>
      <c r="E290" s="929"/>
      <c r="F290" s="929"/>
      <c r="G290" s="929"/>
      <c r="H290" s="929"/>
      <c r="I290" s="998" t="s">
        <v>139</v>
      </c>
      <c r="J290" s="1645" t="str">
        <f>項目一覧!$C$371</f>
        <v/>
      </c>
      <c r="K290" s="1645"/>
      <c r="L290" s="1645"/>
      <c r="M290" s="1645"/>
      <c r="N290" s="1645"/>
      <c r="O290" s="998" t="s">
        <v>149</v>
      </c>
      <c r="P290" s="1645" t="str">
        <f>項目一覧!$C$372</f>
        <v/>
      </c>
      <c r="Q290" s="1645"/>
      <c r="R290" s="1645"/>
      <c r="S290" s="1645"/>
      <c r="T290" s="1645"/>
      <c r="U290" s="998" t="s">
        <v>149</v>
      </c>
      <c r="V290" s="1646" t="str">
        <f>項目一覧!$C$373</f>
        <v/>
      </c>
      <c r="W290" s="1646"/>
      <c r="X290" s="1646"/>
      <c r="Y290" s="1646"/>
      <c r="Z290" s="1646"/>
      <c r="AA290" s="968" t="s">
        <v>346</v>
      </c>
    </row>
    <row r="291" spans="1:27" ht="17.100000000000001" customHeight="1">
      <c r="A291" s="959"/>
      <c r="B291" s="929" t="s">
        <v>3184</v>
      </c>
      <c r="C291" s="929" t="s">
        <v>347</v>
      </c>
      <c r="D291" s="929"/>
      <c r="E291" s="929"/>
      <c r="F291" s="929"/>
      <c r="G291" s="929"/>
      <c r="H291" s="929"/>
      <c r="I291" s="998" t="s">
        <v>334</v>
      </c>
      <c r="J291" s="1624" t="str">
        <f>項目一覧!$C$133</f>
        <v/>
      </c>
      <c r="K291" s="1624"/>
      <c r="L291" s="1624"/>
      <c r="M291" s="1624"/>
      <c r="N291" s="1624"/>
      <c r="O291" s="998" t="s">
        <v>333</v>
      </c>
      <c r="P291" s="1624" t="str">
        <f>項目一覧!$C$134</f>
        <v/>
      </c>
      <c r="Q291" s="1624"/>
      <c r="R291" s="1624"/>
      <c r="S291" s="1624"/>
      <c r="T291" s="1624"/>
      <c r="U291" s="998" t="s">
        <v>333</v>
      </c>
      <c r="V291" s="1624" t="str">
        <f>項目一覧!$C$135</f>
        <v/>
      </c>
      <c r="W291" s="1624"/>
      <c r="X291" s="1624"/>
      <c r="Y291" s="1624"/>
      <c r="Z291" s="1624"/>
      <c r="AA291" s="968" t="s">
        <v>346</v>
      </c>
    </row>
    <row r="292" spans="1:27" ht="17.100000000000001" customHeight="1">
      <c r="A292" s="959"/>
      <c r="B292" s="929" t="s">
        <v>3185</v>
      </c>
      <c r="C292" s="929" t="s">
        <v>2812</v>
      </c>
      <c r="D292" s="929"/>
      <c r="E292" s="929"/>
      <c r="F292" s="929"/>
      <c r="G292" s="929"/>
      <c r="H292" s="929"/>
      <c r="I292" s="998" t="s">
        <v>139</v>
      </c>
      <c r="J292" s="1624" t="str">
        <f>項目一覧!$C$345</f>
        <v/>
      </c>
      <c r="K292" s="1624"/>
      <c r="L292" s="1624"/>
      <c r="M292" s="1624"/>
      <c r="N292" s="1624"/>
      <c r="O292" s="998" t="s">
        <v>149</v>
      </c>
      <c r="P292" s="1624" t="str">
        <f>項目一覧!$C$346</f>
        <v/>
      </c>
      <c r="Q292" s="1624"/>
      <c r="R292" s="1624"/>
      <c r="S292" s="1624"/>
      <c r="T292" s="1624"/>
      <c r="U292" s="998" t="s">
        <v>149</v>
      </c>
      <c r="V292" s="1701" t="str">
        <f>(項目一覧!$C$347)</f>
        <v/>
      </c>
      <c r="W292" s="1701"/>
      <c r="X292" s="1701"/>
      <c r="Y292" s="1701"/>
      <c r="Z292" s="1701"/>
      <c r="AA292" s="968" t="s">
        <v>346</v>
      </c>
    </row>
    <row r="293" spans="1:27" ht="17.100000000000001" customHeight="1">
      <c r="A293" s="959"/>
      <c r="B293" s="929" t="s">
        <v>3177</v>
      </c>
      <c r="C293" s="929" t="s">
        <v>345</v>
      </c>
      <c r="D293" s="929"/>
      <c r="E293" s="929"/>
      <c r="F293" s="929"/>
      <c r="G293" s="929"/>
      <c r="H293" s="929"/>
      <c r="I293" s="929"/>
      <c r="J293" s="929"/>
      <c r="K293" s="929"/>
      <c r="L293" s="929"/>
      <c r="M293" s="1627" t="str">
        <f>項目一覧!$C$136</f>
        <v/>
      </c>
      <c r="N293" s="1627"/>
      <c r="O293" s="1627"/>
      <c r="P293" s="1627"/>
      <c r="Q293" s="1627"/>
      <c r="R293" s="929" t="s">
        <v>344</v>
      </c>
      <c r="S293" s="929"/>
      <c r="T293" s="929"/>
      <c r="U293" s="929"/>
      <c r="V293" s="929"/>
      <c r="W293" s="929"/>
      <c r="X293" s="929"/>
      <c r="Y293" s="929"/>
      <c r="Z293" s="929"/>
      <c r="AA293" s="929"/>
    </row>
    <row r="294" spans="1:27" ht="17.100000000000001" customHeight="1">
      <c r="A294" s="963"/>
      <c r="B294" s="958" t="s">
        <v>3178</v>
      </c>
      <c r="C294" s="958" t="s">
        <v>343</v>
      </c>
      <c r="D294" s="958"/>
      <c r="E294" s="958"/>
      <c r="F294" s="958"/>
      <c r="G294" s="958"/>
      <c r="H294" s="958"/>
      <c r="I294" s="958"/>
      <c r="J294" s="958"/>
      <c r="K294" s="958"/>
      <c r="L294" s="958"/>
      <c r="M294" s="1651" t="str">
        <f>項目一覧!$C$137</f>
        <v/>
      </c>
      <c r="N294" s="1651"/>
      <c r="O294" s="1651"/>
      <c r="P294" s="1651"/>
      <c r="Q294" s="1651"/>
      <c r="R294" s="958" t="s">
        <v>342</v>
      </c>
      <c r="S294" s="958"/>
      <c r="T294" s="958"/>
      <c r="U294" s="958"/>
      <c r="V294" s="958"/>
      <c r="W294" s="958"/>
      <c r="X294" s="958"/>
      <c r="Y294" s="958"/>
      <c r="Z294" s="958"/>
      <c r="AA294" s="958"/>
    </row>
    <row r="295" spans="1:27" ht="18" customHeight="1">
      <c r="A295" s="959" t="s">
        <v>340</v>
      </c>
      <c r="B295" s="929" t="s">
        <v>341</v>
      </c>
      <c r="C295" s="929"/>
      <c r="D295" s="929"/>
      <c r="E295" s="929"/>
      <c r="F295" s="929"/>
      <c r="G295" s="929"/>
      <c r="H295" s="929"/>
      <c r="I295" s="929"/>
      <c r="J295" s="929"/>
      <c r="K295" s="929"/>
      <c r="L295" s="929"/>
      <c r="M295" s="1338"/>
      <c r="N295" s="1338"/>
      <c r="O295" s="1338"/>
      <c r="P295" s="1338"/>
      <c r="Q295" s="1338"/>
      <c r="R295" s="929"/>
      <c r="S295" s="929"/>
      <c r="T295" s="929"/>
      <c r="U295" s="929"/>
      <c r="V295" s="929"/>
      <c r="W295" s="929"/>
      <c r="X295" s="929"/>
      <c r="Y295" s="929"/>
      <c r="Z295" s="929"/>
      <c r="AA295" s="929"/>
    </row>
    <row r="296" spans="1:27" ht="18" customHeight="1">
      <c r="A296" s="959"/>
      <c r="B296" s="929" t="s">
        <v>2273</v>
      </c>
      <c r="C296" s="929" t="s">
        <v>2251</v>
      </c>
      <c r="D296" s="929"/>
      <c r="E296" s="929"/>
      <c r="F296" s="929"/>
      <c r="G296" s="929"/>
      <c r="H296" s="929"/>
      <c r="I296" s="929"/>
      <c r="J296" s="929"/>
      <c r="K296" s="929"/>
      <c r="L296" s="1699" t="str">
        <f>項目一覧!$C$138</f>
        <v xml:space="preserve"> </v>
      </c>
      <c r="M296" s="1699"/>
      <c r="N296" s="1699"/>
      <c r="O296" s="1699"/>
      <c r="P296" s="929"/>
      <c r="Q296" s="929"/>
      <c r="R296" s="929"/>
      <c r="S296" s="929"/>
      <c r="T296" s="929"/>
      <c r="U296" s="929"/>
      <c r="V296" s="929"/>
      <c r="W296" s="929"/>
      <c r="X296" s="929"/>
      <c r="Y296" s="929"/>
      <c r="Z296" s="929"/>
      <c r="AA296" s="929"/>
    </row>
    <row r="297" spans="1:27" ht="18" customHeight="1">
      <c r="A297" s="959"/>
      <c r="B297" s="929" t="s">
        <v>2268</v>
      </c>
      <c r="C297" s="929" t="s">
        <v>2252</v>
      </c>
      <c r="D297" s="929"/>
      <c r="E297" s="929"/>
      <c r="F297" s="929"/>
      <c r="G297" s="929"/>
      <c r="H297" s="929"/>
      <c r="I297" s="929"/>
      <c r="J297" s="929"/>
      <c r="K297" s="929"/>
      <c r="L297" s="1700" t="str">
        <f>項目一覧!$C$139</f>
        <v>0</v>
      </c>
      <c r="M297" s="1700"/>
      <c r="N297" s="1700"/>
      <c r="O297" s="1700"/>
      <c r="P297" s="958"/>
      <c r="Q297" s="958"/>
      <c r="R297" s="958"/>
      <c r="S297" s="958"/>
      <c r="T297" s="958"/>
      <c r="U297" s="958"/>
      <c r="V297" s="958"/>
      <c r="W297" s="929"/>
      <c r="X297" s="929"/>
      <c r="Y297" s="929"/>
      <c r="Z297" s="929"/>
      <c r="AA297" s="929"/>
    </row>
    <row r="298" spans="1:27" ht="18" customHeight="1">
      <c r="A298" s="982" t="s">
        <v>340</v>
      </c>
      <c r="B298" s="960" t="s">
        <v>339</v>
      </c>
      <c r="C298" s="960"/>
      <c r="D298" s="960"/>
      <c r="E298" s="960"/>
      <c r="F298" s="960"/>
      <c r="G298" s="960"/>
      <c r="H298" s="960"/>
      <c r="I298" s="1003" t="s">
        <v>293</v>
      </c>
      <c r="J298" s="1693" t="s">
        <v>338</v>
      </c>
      <c r="K298" s="1693"/>
      <c r="L298" s="1693"/>
      <c r="M298" s="1693"/>
      <c r="N298" s="1693"/>
      <c r="O298" s="998" t="s">
        <v>333</v>
      </c>
      <c r="P298" s="1627" t="s">
        <v>143</v>
      </c>
      <c r="Q298" s="1627"/>
      <c r="R298" s="1627"/>
      <c r="S298" s="1627"/>
      <c r="T298" s="1627"/>
      <c r="U298" s="929" t="s">
        <v>314</v>
      </c>
      <c r="V298" s="929"/>
      <c r="W298" s="960"/>
      <c r="X298" s="960"/>
      <c r="Y298" s="960"/>
      <c r="Z298" s="960"/>
      <c r="AA298" s="960"/>
    </row>
    <row r="299" spans="1:27" ht="18" customHeight="1">
      <c r="A299" s="959"/>
      <c r="B299" s="929" t="s">
        <v>301</v>
      </c>
      <c r="C299" s="929"/>
      <c r="D299" s="929"/>
      <c r="E299" s="929"/>
      <c r="F299" s="929"/>
      <c r="G299" s="929"/>
      <c r="H299" s="929"/>
      <c r="I299" s="998" t="s">
        <v>334</v>
      </c>
      <c r="J299" s="1703" t="str">
        <f>項目一覧!$C$140</f>
        <v/>
      </c>
      <c r="K299" s="1703"/>
      <c r="L299" s="1703"/>
      <c r="M299" s="1703"/>
      <c r="N299" s="1703"/>
      <c r="O299" s="998" t="s">
        <v>333</v>
      </c>
      <c r="P299" s="1703" t="str">
        <f>項目一覧!$C$141</f>
        <v/>
      </c>
      <c r="Q299" s="1703"/>
      <c r="R299" s="1703"/>
      <c r="S299" s="1703"/>
      <c r="T299" s="1703"/>
      <c r="U299" s="929" t="s">
        <v>337</v>
      </c>
      <c r="V299" s="929"/>
      <c r="W299" s="929"/>
      <c r="X299" s="929"/>
      <c r="Y299" s="929"/>
      <c r="Z299" s="929"/>
      <c r="AA299" s="929"/>
    </row>
    <row r="300" spans="1:27" ht="18" customHeight="1">
      <c r="A300" s="959"/>
      <c r="B300" s="929" t="s">
        <v>336</v>
      </c>
      <c r="C300" s="929"/>
      <c r="D300" s="929"/>
      <c r="E300" s="929"/>
      <c r="F300" s="929"/>
      <c r="G300" s="929" t="s">
        <v>335</v>
      </c>
      <c r="H300" s="929"/>
      <c r="I300" s="998" t="s">
        <v>334</v>
      </c>
      <c r="J300" s="1627" t="str">
        <f>項目一覧!C142</f>
        <v/>
      </c>
      <c r="K300" s="1627"/>
      <c r="L300" s="1627"/>
      <c r="M300" s="1627"/>
      <c r="N300" s="1627"/>
      <c r="O300" s="998" t="s">
        <v>333</v>
      </c>
      <c r="P300" s="1627" t="str">
        <f>項目一覧!C143</f>
        <v/>
      </c>
      <c r="Q300" s="1627"/>
      <c r="R300" s="1627"/>
      <c r="S300" s="1627"/>
      <c r="T300" s="1627"/>
      <c r="U300" s="929" t="s">
        <v>332</v>
      </c>
      <c r="V300" s="929"/>
      <c r="W300" s="929"/>
      <c r="X300" s="929"/>
      <c r="Y300" s="929"/>
      <c r="Z300" s="929"/>
      <c r="AA300" s="929"/>
    </row>
    <row r="301" spans="1:27" ht="18" customHeight="1">
      <c r="A301" s="959"/>
      <c r="B301" s="929"/>
      <c r="C301" s="929"/>
      <c r="D301" s="929"/>
      <c r="E301" s="929"/>
      <c r="F301" s="929"/>
      <c r="G301" s="929" t="s">
        <v>331</v>
      </c>
      <c r="H301" s="929"/>
      <c r="I301" s="998" t="s">
        <v>319</v>
      </c>
      <c r="J301" s="1627" t="str">
        <f>項目一覧!C144</f>
        <v/>
      </c>
      <c r="K301" s="1627"/>
      <c r="L301" s="1627"/>
      <c r="M301" s="1627"/>
      <c r="N301" s="1627"/>
      <c r="O301" s="998" t="s">
        <v>330</v>
      </c>
      <c r="P301" s="1627" t="str">
        <f>項目一覧!C145</f>
        <v/>
      </c>
      <c r="Q301" s="1627"/>
      <c r="R301" s="1627"/>
      <c r="S301" s="1627"/>
      <c r="T301" s="1627"/>
      <c r="U301" s="929" t="s">
        <v>320</v>
      </c>
      <c r="V301" s="929"/>
      <c r="W301" s="929"/>
      <c r="X301" s="929"/>
      <c r="Y301" s="929"/>
      <c r="Z301" s="929"/>
      <c r="AA301" s="929"/>
    </row>
    <row r="302" spans="1:27" ht="18" customHeight="1">
      <c r="A302" s="959"/>
      <c r="B302" s="929" t="s">
        <v>329</v>
      </c>
      <c r="C302" s="929"/>
      <c r="D302" s="929"/>
      <c r="E302" s="929"/>
      <c r="F302" s="929"/>
      <c r="G302" s="968"/>
      <c r="H302" s="929"/>
      <c r="I302" s="1672" t="str">
        <f>項目一覧!$C$146</f>
        <v/>
      </c>
      <c r="J302" s="1672"/>
      <c r="K302" s="1672"/>
      <c r="L302" s="1672"/>
      <c r="M302" s="1672"/>
      <c r="N302" s="1672"/>
      <c r="O302" s="1672"/>
      <c r="P302" s="1702" t="str">
        <f>IF(項目一覧!$C$149="","","一部　"&amp;項目一覧!$C$149)</f>
        <v/>
      </c>
      <c r="Q302" s="1702"/>
      <c r="R302" s="1702"/>
      <c r="S302" s="1702"/>
      <c r="T302" s="1702"/>
      <c r="U302" s="1702"/>
      <c r="V302" s="1702"/>
      <c r="W302" s="926"/>
      <c r="X302" s="929"/>
      <c r="Y302" s="929"/>
      <c r="Z302" s="929"/>
      <c r="AA302" s="929"/>
    </row>
    <row r="303" spans="1:27" ht="18" customHeight="1">
      <c r="A303" s="959"/>
      <c r="B303" s="929" t="s">
        <v>2242</v>
      </c>
      <c r="C303" s="929" t="s">
        <v>2243</v>
      </c>
      <c r="D303" s="929"/>
      <c r="E303" s="929"/>
      <c r="F303" s="929"/>
      <c r="G303" s="929"/>
      <c r="H303" s="929"/>
      <c r="I303" s="929"/>
      <c r="J303" s="929"/>
      <c r="K303" s="929"/>
      <c r="L303" s="929"/>
      <c r="M303" s="929"/>
      <c r="N303" s="929"/>
      <c r="O303" s="929"/>
      <c r="P303" s="929"/>
      <c r="Q303" s="959" t="str">
        <f>IF(項目一覧!$D$152=TRUE,"■","□")</f>
        <v>□</v>
      </c>
      <c r="R303" s="926" t="s">
        <v>328</v>
      </c>
      <c r="S303" s="926"/>
      <c r="T303" s="959" t="str">
        <f>IF(項目一覧!$E$152=TRUE,"■","□")</f>
        <v>□</v>
      </c>
      <c r="U303" s="926" t="s">
        <v>327</v>
      </c>
      <c r="V303" s="926"/>
      <c r="W303" s="929"/>
      <c r="X303" s="929"/>
      <c r="Y303" s="929"/>
      <c r="Z303" s="929"/>
      <c r="AA303" s="929"/>
    </row>
    <row r="304" spans="1:27" ht="18" customHeight="1">
      <c r="A304" s="959"/>
      <c r="B304" s="929" t="s">
        <v>2261</v>
      </c>
      <c r="C304" s="929" t="s">
        <v>2250</v>
      </c>
      <c r="D304" s="929"/>
      <c r="E304" s="929"/>
      <c r="F304" s="929"/>
      <c r="G304" s="929"/>
      <c r="H304" s="929"/>
      <c r="I304" s="929"/>
      <c r="J304" s="959"/>
      <c r="K304" s="929" t="str">
        <f>IF(項目一覧!$D$153=TRUE,"■","□")&amp;"道路高さ制限不適用　"&amp;IF(項目一覧!$E$153=TRUE,"■","□")&amp;"隣地高さ制限不適用　"&amp;IF(項目一覧!$F$153=TRUE,"■","□")&amp;"北側高さ制限不適用"</f>
        <v>□道路高さ制限不適用　□隣地高さ制限不適用　□北側高さ制限不適用</v>
      </c>
      <c r="L304" s="929"/>
      <c r="M304" s="929"/>
      <c r="N304" s="929"/>
      <c r="O304" s="929"/>
      <c r="P304" s="959"/>
      <c r="Q304" s="929"/>
      <c r="R304" s="926"/>
      <c r="S304" s="929"/>
      <c r="T304" s="929"/>
      <c r="U304" s="929"/>
      <c r="V304" s="959"/>
      <c r="W304" s="929"/>
      <c r="X304" s="929"/>
      <c r="Y304" s="926"/>
      <c r="Z304" s="929"/>
      <c r="AA304" s="929"/>
    </row>
    <row r="305" spans="1:54" ht="18" customHeight="1">
      <c r="A305" s="982" t="s">
        <v>323</v>
      </c>
      <c r="B305" s="960" t="s">
        <v>326</v>
      </c>
      <c r="C305" s="960"/>
      <c r="D305" s="960"/>
      <c r="E305" s="960"/>
      <c r="F305" s="960"/>
      <c r="G305" s="960"/>
      <c r="H305" s="1622" t="str">
        <f>項目一覧!$C$154</f>
        <v/>
      </c>
      <c r="I305" s="1622"/>
      <c r="J305" s="1622"/>
      <c r="K305" s="1622"/>
      <c r="L305" s="1622"/>
      <c r="M305" s="1622"/>
      <c r="N305" s="1622"/>
      <c r="O305" s="1622"/>
      <c r="P305" s="1622"/>
      <c r="Q305" s="1622"/>
      <c r="R305" s="1622"/>
      <c r="S305" s="1622"/>
      <c r="T305" s="1622"/>
      <c r="U305" s="1622"/>
      <c r="V305" s="1622"/>
      <c r="W305" s="1622"/>
      <c r="X305" s="1622"/>
      <c r="Y305" s="1622"/>
      <c r="Z305" s="1622"/>
      <c r="AA305" s="1622"/>
    </row>
    <row r="306" spans="1:54" ht="18" customHeight="1">
      <c r="A306" s="959"/>
      <c r="B306" s="929"/>
      <c r="C306" s="929"/>
      <c r="D306" s="929"/>
      <c r="E306" s="929"/>
      <c r="F306" s="929"/>
      <c r="G306" s="929"/>
      <c r="H306" s="1685"/>
      <c r="I306" s="1685"/>
      <c r="J306" s="1685"/>
      <c r="K306" s="1685"/>
      <c r="L306" s="1685"/>
      <c r="M306" s="1685"/>
      <c r="N306" s="1685"/>
      <c r="O306" s="1685"/>
      <c r="P306" s="1685"/>
      <c r="Q306" s="1685"/>
      <c r="R306" s="1685"/>
      <c r="S306" s="1685"/>
      <c r="T306" s="1685"/>
      <c r="U306" s="1685"/>
      <c r="V306" s="1685"/>
      <c r="W306" s="1685"/>
      <c r="X306" s="1685"/>
      <c r="Y306" s="1685"/>
      <c r="Z306" s="1685"/>
      <c r="AA306" s="1685"/>
    </row>
    <row r="307" spans="1:54" ht="18" customHeight="1">
      <c r="A307" s="959"/>
      <c r="B307" s="929"/>
      <c r="C307" s="929"/>
      <c r="D307" s="929"/>
      <c r="E307" s="929"/>
      <c r="F307" s="929"/>
      <c r="G307" s="929"/>
      <c r="H307" s="1688"/>
      <c r="I307" s="1688"/>
      <c r="J307" s="1688"/>
      <c r="K307" s="1688"/>
      <c r="L307" s="1688"/>
      <c r="M307" s="1688"/>
      <c r="N307" s="1688"/>
      <c r="O307" s="1688"/>
      <c r="P307" s="1688"/>
      <c r="Q307" s="1688"/>
      <c r="R307" s="1688"/>
      <c r="S307" s="1688"/>
      <c r="T307" s="1688"/>
      <c r="U307" s="1688"/>
      <c r="V307" s="1688"/>
      <c r="W307" s="1688"/>
      <c r="X307" s="1688"/>
      <c r="Y307" s="1688"/>
      <c r="Z307" s="1688"/>
      <c r="AA307" s="1688"/>
    </row>
    <row r="308" spans="1:54" ht="18" customHeight="1">
      <c r="A308" s="995" t="s">
        <v>323</v>
      </c>
      <c r="B308" s="996" t="s">
        <v>325</v>
      </c>
      <c r="C308" s="996"/>
      <c r="D308" s="996"/>
      <c r="E308" s="996"/>
      <c r="F308" s="996"/>
      <c r="G308" s="996"/>
      <c r="H308" s="996"/>
      <c r="I308" s="996"/>
      <c r="J308" s="996" t="str">
        <f>IF(項目一覧!$C$155="","",IF(項目一覧!$C$155&lt;DATE(2019,5,1),"平成","令和"))</f>
        <v/>
      </c>
      <c r="K308" s="996"/>
      <c r="L308" s="995" t="str">
        <f>IF(項目一覧!$C$155="","",IF(項目一覧!$C$155&lt;DATE(2019,5,1),YEAR(項目一覧!$C$155)-1988,IF(YEAR(項目一覧!$C$155)-2018=1,"元",YEAR(項目一覧!$C$155)-2018)))</f>
        <v/>
      </c>
      <c r="M308" s="996" t="s">
        <v>318</v>
      </c>
      <c r="N308" s="995" t="str">
        <f>IF(項目一覧!$C$155="","",MONTH(項目一覧!$C$155))</f>
        <v/>
      </c>
      <c r="O308" s="996" t="s">
        <v>317</v>
      </c>
      <c r="P308" s="995" t="str">
        <f>IF(項目一覧!$C$155="","",DAY(項目一覧!$C$155))</f>
        <v/>
      </c>
      <c r="Q308" s="996" t="s">
        <v>316</v>
      </c>
      <c r="R308" s="996"/>
      <c r="S308" s="945"/>
      <c r="T308" s="945"/>
      <c r="U308" s="996"/>
      <c r="V308" s="996"/>
      <c r="W308" s="996"/>
      <c r="X308" s="996"/>
      <c r="Y308" s="996"/>
      <c r="Z308" s="996"/>
      <c r="AA308" s="996"/>
    </row>
    <row r="309" spans="1:54" ht="18" customHeight="1">
      <c r="A309" s="995" t="s">
        <v>323</v>
      </c>
      <c r="B309" s="996" t="s">
        <v>324</v>
      </c>
      <c r="C309" s="996"/>
      <c r="D309" s="996"/>
      <c r="E309" s="996"/>
      <c r="F309" s="996"/>
      <c r="G309" s="996"/>
      <c r="H309" s="996"/>
      <c r="I309" s="996"/>
      <c r="J309" s="958" t="str">
        <f>IF(項目一覧!$C$156="","",IF(項目一覧!$C$156&lt;DATE(2019,5,1),"平成","令和"))</f>
        <v/>
      </c>
      <c r="K309" s="996"/>
      <c r="L309" s="995" t="str">
        <f>IF(項目一覧!$C$156="","",IF(項目一覧!$C$156&lt;DATE(2019,5,1),YEAR(項目一覧!$C$156)-1988,IF(YEAR(項目一覧!$C$156)-2018=1,"元",YEAR(項目一覧!$C$156)-2018)))</f>
        <v/>
      </c>
      <c r="M309" s="996" t="s">
        <v>318</v>
      </c>
      <c r="N309" s="995" t="str">
        <f>IF(項目一覧!$C$156="","",MONTH(項目一覧!$C$156))</f>
        <v/>
      </c>
      <c r="O309" s="996" t="s">
        <v>317</v>
      </c>
      <c r="P309" s="995" t="str">
        <f>IF(項目一覧!$C$156="","",DAY(項目一覧!$C$156))</f>
        <v/>
      </c>
      <c r="Q309" s="996" t="s">
        <v>316</v>
      </c>
      <c r="R309" s="996"/>
      <c r="S309" s="945"/>
      <c r="T309" s="945"/>
      <c r="U309" s="996"/>
      <c r="V309" s="996"/>
      <c r="W309" s="996"/>
      <c r="X309" s="996"/>
      <c r="Y309" s="996"/>
      <c r="Z309" s="996"/>
      <c r="AA309" s="996"/>
    </row>
    <row r="310" spans="1:54" ht="18" customHeight="1">
      <c r="A310" s="959" t="s">
        <v>323</v>
      </c>
      <c r="B310" s="929" t="s">
        <v>322</v>
      </c>
      <c r="C310" s="929"/>
      <c r="D310" s="929"/>
      <c r="E310" s="929"/>
      <c r="F310" s="929"/>
      <c r="G310" s="929"/>
      <c r="H310" s="929"/>
      <c r="I310" s="929"/>
      <c r="J310" s="929"/>
      <c r="K310" s="929"/>
      <c r="L310" s="929"/>
      <c r="M310" s="929"/>
      <c r="N310" s="929"/>
      <c r="O310" s="929"/>
      <c r="P310" s="929"/>
      <c r="Q310" s="929"/>
      <c r="R310" s="929"/>
      <c r="S310" s="926"/>
      <c r="T310" s="926"/>
      <c r="U310" s="929" t="s">
        <v>321</v>
      </c>
      <c r="V310" s="929"/>
      <c r="W310" s="929"/>
      <c r="X310" s="929"/>
      <c r="Y310" s="929"/>
      <c r="Z310" s="929"/>
      <c r="AA310" s="929"/>
    </row>
    <row r="311" spans="1:54" ht="18" customHeight="1">
      <c r="A311" s="959"/>
      <c r="B311" s="929"/>
      <c r="C311" s="929"/>
      <c r="D311" s="929"/>
      <c r="E311" s="998" t="s">
        <v>319</v>
      </c>
      <c r="F311" s="1620" t="str">
        <f>項目一覧!$C$157</f>
        <v/>
      </c>
      <c r="G311" s="1620"/>
      <c r="H311" s="1620"/>
      <c r="I311" s="998" t="s">
        <v>320</v>
      </c>
      <c r="J311" s="929" t="str">
        <f>IF(項目一覧!$C$158="","",IF(項目一覧!$C$158&lt;DATE(2019,5,1),"平成","令和"))</f>
        <v/>
      </c>
      <c r="K311" s="929"/>
      <c r="L311" s="959" t="str">
        <f>IF(項目一覧!$C$158="","",IF(項目一覧!$C$158&lt;DATE(2019,5,1),YEAR(項目一覧!$C$158)-1988,IF(YEAR(項目一覧!$C$158)-2018=1,"元",YEAR(項目一覧!$C$158)-2018)))</f>
        <v/>
      </c>
      <c r="M311" s="929" t="s">
        <v>318</v>
      </c>
      <c r="N311" s="929" t="str">
        <f>IF(項目一覧!$C$158="","",MONTH(項目一覧!$C$158))</f>
        <v/>
      </c>
      <c r="O311" s="929" t="s">
        <v>317</v>
      </c>
      <c r="P311" s="929" t="str">
        <f>IF(項目一覧!$C$158="","",DAY(項目一覧!$C$158))</f>
        <v/>
      </c>
      <c r="Q311" s="929" t="s">
        <v>316</v>
      </c>
      <c r="R311" s="998" t="s">
        <v>319</v>
      </c>
      <c r="S311" s="1714" t="str">
        <f>項目一覧!$C$159</f>
        <v/>
      </c>
      <c r="T311" s="1714"/>
      <c r="U311" s="1714"/>
      <c r="V311" s="1714"/>
      <c r="W311" s="1714"/>
      <c r="X311" s="1714"/>
      <c r="Y311" s="1714"/>
      <c r="Z311" s="1714"/>
      <c r="AA311" s="998" t="s">
        <v>320</v>
      </c>
    </row>
    <row r="312" spans="1:54" ht="18" customHeight="1">
      <c r="A312" s="926"/>
      <c r="B312" s="926"/>
      <c r="C312" s="926"/>
      <c r="D312" s="926"/>
      <c r="E312" s="998" t="s">
        <v>293</v>
      </c>
      <c r="F312" s="1620" t="str">
        <f>項目一覧!$C$160</f>
        <v/>
      </c>
      <c r="G312" s="1620"/>
      <c r="H312" s="1620"/>
      <c r="I312" s="998" t="s">
        <v>314</v>
      </c>
      <c r="J312" s="929" t="str">
        <f>IF(項目一覧!$C$161="","",IF(項目一覧!$C$161&lt;DATE(2019,5,1),"平成","令和"))</f>
        <v/>
      </c>
      <c r="K312" s="929"/>
      <c r="L312" s="959" t="str">
        <f>IF(項目一覧!$C$161="","",IF(項目一覧!$C$161&lt;DATE(2019,5,1),YEAR(項目一覧!$C$161)-1988,IF(YEAR(項目一覧!$C$161)-2018=1,"元",YEAR(項目一覧!$C$161)-2018)))</f>
        <v/>
      </c>
      <c r="M312" s="929" t="s">
        <v>318</v>
      </c>
      <c r="N312" s="929" t="str">
        <f>IF(項目一覧!$C$161="","",MONTH(項目一覧!$C$161))</f>
        <v/>
      </c>
      <c r="O312" s="929" t="s">
        <v>317</v>
      </c>
      <c r="P312" s="929" t="str">
        <f>IF(項目一覧!$C$161="","",DAY(項目一覧!$C$161))</f>
        <v/>
      </c>
      <c r="Q312" s="929" t="s">
        <v>316</v>
      </c>
      <c r="R312" s="998" t="s">
        <v>319</v>
      </c>
      <c r="S312" s="1714" t="str">
        <f>項目一覧!$C$162</f>
        <v/>
      </c>
      <c r="T312" s="1714"/>
      <c r="U312" s="1714"/>
      <c r="V312" s="1714"/>
      <c r="W312" s="1714"/>
      <c r="X312" s="1714"/>
      <c r="Y312" s="1714"/>
      <c r="Z312" s="1714"/>
      <c r="AA312" s="957" t="s">
        <v>314</v>
      </c>
    </row>
    <row r="313" spans="1:54" ht="18" customHeight="1">
      <c r="A313" s="993"/>
      <c r="B313" s="993"/>
      <c r="C313" s="993"/>
      <c r="D313" s="993"/>
      <c r="E313" s="1009" t="s">
        <v>293</v>
      </c>
      <c r="F313" s="1716" t="str">
        <f>項目一覧!$C$163</f>
        <v/>
      </c>
      <c r="G313" s="1716"/>
      <c r="H313" s="1716"/>
      <c r="I313" s="1009" t="s">
        <v>314</v>
      </c>
      <c r="J313" s="979" t="str">
        <f>IF(項目一覧!$C$164="","",IF(項目一覧!$C$164&lt;DATE(2019,5,1),"平成","令和"))</f>
        <v/>
      </c>
      <c r="K313" s="979"/>
      <c r="L313" s="1339" t="str">
        <f>IF(項目一覧!$C$164="","",IF(項目一覧!$C$164&lt;DATE(2019,5,1),YEAR(項目一覧!$C$164)-1988,IF(YEAR(項目一覧!$C$164)-2018=1,"元",YEAR(項目一覧!$C$164)-2018)))</f>
        <v/>
      </c>
      <c r="M313" s="979" t="s">
        <v>318</v>
      </c>
      <c r="N313" s="979" t="str">
        <f>IF(項目一覧!$C$164="","",MONTH(項目一覧!$C$164))</f>
        <v/>
      </c>
      <c r="O313" s="979" t="s">
        <v>317</v>
      </c>
      <c r="P313" s="979" t="str">
        <f>IF(項目一覧!$C$164="","",DAY(項目一覧!$C$164))</f>
        <v/>
      </c>
      <c r="Q313" s="979" t="s">
        <v>316</v>
      </c>
      <c r="R313" s="1009" t="s">
        <v>315</v>
      </c>
      <c r="S313" s="1715" t="str">
        <f>項目一覧!$C$165</f>
        <v/>
      </c>
      <c r="T313" s="1715"/>
      <c r="U313" s="1715"/>
      <c r="V313" s="1715"/>
      <c r="W313" s="1715"/>
      <c r="X313" s="1715"/>
      <c r="Y313" s="1715"/>
      <c r="Z313" s="1715"/>
      <c r="AA313" s="1012" t="s">
        <v>314</v>
      </c>
    </row>
    <row r="314" spans="1:54" s="926" customFormat="1" ht="18" customHeight="1">
      <c r="A314" s="1013" t="s">
        <v>109</v>
      </c>
      <c r="B314" s="1006" t="s">
        <v>3656</v>
      </c>
      <c r="C314" s="1014"/>
      <c r="D314" s="1014"/>
      <c r="E314" s="1014"/>
      <c r="F314" s="1014"/>
      <c r="G314" s="1014"/>
      <c r="H314" s="1014"/>
      <c r="I314" s="1014"/>
      <c r="J314" s="1014"/>
      <c r="K314" s="1014"/>
      <c r="L314" s="929"/>
      <c r="M314" s="998"/>
      <c r="N314" s="998"/>
      <c r="O314" s="998"/>
      <c r="P314" s="998"/>
      <c r="Q314" s="998"/>
      <c r="R314" s="929"/>
      <c r="S314" s="1015"/>
      <c r="T314" s="1015"/>
      <c r="U314" s="1015"/>
      <c r="V314" s="1015"/>
      <c r="W314" s="1015"/>
      <c r="X314" s="1015"/>
      <c r="Y314" s="929"/>
      <c r="Z314" s="929"/>
      <c r="AA314" s="929"/>
      <c r="AB314" s="929"/>
      <c r="AC314" s="929"/>
      <c r="AD314" s="929"/>
      <c r="AE314" s="929"/>
      <c r="AF314" s="929"/>
      <c r="AG314" s="929"/>
      <c r="AH314" s="929"/>
      <c r="AI314" s="929"/>
      <c r="AJ314" s="929"/>
      <c r="AK314" s="929"/>
      <c r="AL314" s="929"/>
      <c r="AP314" s="1006"/>
      <c r="AQ314" s="929"/>
      <c r="AR314" s="929"/>
      <c r="AS314" s="929"/>
      <c r="AT314" s="929"/>
      <c r="AU314" s="929"/>
      <c r="AV314" s="929"/>
      <c r="AW314" s="929"/>
      <c r="AX314" s="929"/>
      <c r="AY314" s="929"/>
      <c r="AZ314" s="929"/>
      <c r="BA314" s="929"/>
      <c r="BB314" s="929"/>
    </row>
    <row r="315" spans="1:54" s="926" customFormat="1" ht="18" customHeight="1">
      <c r="A315" s="1014"/>
      <c r="B315" s="1006" t="s">
        <v>3665</v>
      </c>
      <c r="C315" s="1014"/>
      <c r="D315" s="1014"/>
      <c r="E315" s="1014"/>
      <c r="F315" s="1014"/>
      <c r="G315" s="959" t="str">
        <f>IF(項目一覧!$D$377=TRUE,"■","□")</f>
        <v>□</v>
      </c>
      <c r="H315" s="929" t="s">
        <v>2776</v>
      </c>
      <c r="I315" s="1014"/>
      <c r="J315" s="959" t="str">
        <f>IF(項目一覧!$E$377=TRUE,"■","□")</f>
        <v>□</v>
      </c>
      <c r="K315" s="929" t="s">
        <v>2778</v>
      </c>
      <c r="L315" s="929"/>
      <c r="M315" s="998"/>
      <c r="N315" s="998"/>
      <c r="O315" s="998"/>
      <c r="P315" s="998"/>
      <c r="Q315" s="998"/>
      <c r="R315" s="929"/>
      <c r="S315" s="1015"/>
      <c r="T315" s="1015"/>
      <c r="U315" s="1015"/>
      <c r="V315" s="1015"/>
      <c r="W315" s="1015"/>
      <c r="X315" s="1015"/>
      <c r="Y315" s="929"/>
      <c r="Z315" s="929"/>
      <c r="AA315" s="929"/>
      <c r="AB315" s="929"/>
      <c r="AC315" s="929"/>
      <c r="AD315" s="929"/>
      <c r="AE315" s="929"/>
      <c r="AF315" s="929"/>
      <c r="AG315" s="929"/>
      <c r="AH315" s="929"/>
      <c r="AI315" s="929"/>
      <c r="AJ315" s="929"/>
      <c r="AK315" s="929"/>
      <c r="AL315" s="929"/>
      <c r="AP315" s="1006"/>
      <c r="AQ315" s="929"/>
      <c r="AR315" s="929"/>
      <c r="AS315" s="929"/>
      <c r="AT315" s="929"/>
      <c r="AU315" s="929"/>
      <c r="AV315" s="929"/>
      <c r="AW315" s="929"/>
      <c r="AX315" s="929"/>
      <c r="AY315" s="929"/>
      <c r="AZ315" s="929"/>
      <c r="BA315" s="929"/>
      <c r="BB315" s="929"/>
    </row>
    <row r="316" spans="1:54" s="926" customFormat="1" ht="18" customHeight="1">
      <c r="A316" s="1014"/>
      <c r="B316" s="1006" t="s">
        <v>3666</v>
      </c>
      <c r="C316" s="1014"/>
      <c r="D316" s="1014"/>
      <c r="E316" s="1014"/>
      <c r="F316" s="1014"/>
      <c r="G316" s="1014"/>
      <c r="H316" s="1014"/>
      <c r="I316" s="1014"/>
      <c r="J316" s="1014"/>
      <c r="K316" s="1014"/>
      <c r="L316" s="929"/>
      <c r="M316" s="998"/>
      <c r="N316" s="998"/>
      <c r="O316" s="998"/>
      <c r="P316" s="998"/>
      <c r="Q316" s="998"/>
      <c r="R316" s="929"/>
      <c r="S316" s="1015"/>
      <c r="T316" s="1015"/>
      <c r="U316" s="1015"/>
      <c r="V316" s="1015"/>
      <c r="W316" s="1015"/>
      <c r="X316" s="1015"/>
      <c r="Y316" s="929"/>
      <c r="Z316" s="929"/>
      <c r="AA316" s="929"/>
      <c r="AB316" s="929"/>
      <c r="AC316" s="929"/>
      <c r="AD316" s="929"/>
      <c r="AE316" s="929"/>
      <c r="AF316" s="929"/>
      <c r="AG316" s="929"/>
      <c r="AH316" s="929"/>
      <c r="AI316" s="929"/>
      <c r="AJ316" s="929"/>
      <c r="AK316" s="929"/>
      <c r="AL316" s="929"/>
      <c r="AP316" s="1006"/>
      <c r="AQ316" s="929"/>
      <c r="AR316" s="929"/>
      <c r="AS316" s="929"/>
      <c r="AT316" s="929"/>
      <c r="AU316" s="929"/>
      <c r="AV316" s="929"/>
      <c r="AW316" s="929"/>
      <c r="AX316" s="929"/>
      <c r="AY316" s="929"/>
      <c r="AZ316" s="929"/>
      <c r="BA316" s="929"/>
      <c r="BB316" s="929"/>
    </row>
    <row r="317" spans="1:54" s="926" customFormat="1" ht="18" customHeight="1">
      <c r="A317" s="1014"/>
      <c r="B317" s="1014"/>
      <c r="C317" s="959" t="str">
        <f>IF(項目一覧!$D$378=TRUE,"■","□")</f>
        <v>□</v>
      </c>
      <c r="D317" s="1006" t="s">
        <v>3613</v>
      </c>
      <c r="E317" s="1014"/>
      <c r="F317" s="1014"/>
      <c r="G317" s="1014"/>
      <c r="H317" s="1014"/>
      <c r="I317" s="1014"/>
      <c r="J317" s="1014"/>
      <c r="K317" s="1014"/>
      <c r="L317" s="929"/>
      <c r="M317" s="998"/>
      <c r="N317" s="998"/>
      <c r="O317" s="998"/>
      <c r="P317" s="998"/>
      <c r="Q317" s="998"/>
      <c r="R317" s="929"/>
      <c r="S317" s="1015"/>
      <c r="T317" s="1015"/>
      <c r="U317" s="1015"/>
      <c r="V317" s="1015"/>
      <c r="W317" s="1015"/>
      <c r="X317" s="1015"/>
      <c r="Y317" s="929"/>
      <c r="Z317" s="929"/>
      <c r="AA317" s="929"/>
      <c r="AB317" s="929"/>
      <c r="AC317" s="929"/>
      <c r="AD317" s="929"/>
      <c r="AE317" s="929"/>
      <c r="AF317" s="929"/>
      <c r="AG317" s="929"/>
      <c r="AH317" s="929"/>
      <c r="AI317" s="929"/>
      <c r="AJ317" s="929"/>
      <c r="AK317" s="929"/>
      <c r="AL317" s="929"/>
      <c r="AP317" s="1006"/>
      <c r="AQ317" s="929"/>
      <c r="AR317" s="929"/>
      <c r="AS317" s="929"/>
      <c r="AT317" s="929"/>
      <c r="AU317" s="929"/>
      <c r="AV317" s="929"/>
      <c r="AW317" s="929"/>
      <c r="AX317" s="929"/>
      <c r="AY317" s="929"/>
      <c r="AZ317" s="929"/>
      <c r="BA317" s="929"/>
      <c r="BB317" s="929"/>
    </row>
    <row r="318" spans="1:54" s="926" customFormat="1" ht="18" customHeight="1">
      <c r="A318" s="1014"/>
      <c r="B318" s="1014"/>
      <c r="C318" s="959" t="str">
        <f>IF(項目一覧!$E$378=TRUE,"■","□")</f>
        <v>□</v>
      </c>
      <c r="D318" s="1006" t="s">
        <v>1977</v>
      </c>
      <c r="E318" s="1014"/>
      <c r="F318" s="1014"/>
      <c r="G318" s="1014"/>
      <c r="H318" s="1014"/>
      <c r="I318" s="1014"/>
      <c r="J318" s="1014"/>
      <c r="K318" s="1014"/>
      <c r="L318" s="929"/>
      <c r="M318" s="998"/>
      <c r="N318" s="998"/>
      <c r="O318" s="998"/>
      <c r="P318" s="998"/>
      <c r="Q318" s="998"/>
      <c r="R318" s="929"/>
      <c r="S318" s="1015"/>
      <c r="T318" s="1015"/>
      <c r="U318" s="1015"/>
      <c r="V318" s="1015"/>
      <c r="W318" s="1015"/>
      <c r="X318" s="1015"/>
      <c r="Y318" s="929"/>
      <c r="Z318" s="929"/>
      <c r="AA318" s="929"/>
      <c r="AB318" s="929"/>
      <c r="AC318" s="929"/>
      <c r="AD318" s="929"/>
      <c r="AE318" s="929"/>
      <c r="AF318" s="929"/>
      <c r="AG318" s="929"/>
      <c r="AH318" s="929"/>
      <c r="AI318" s="929"/>
      <c r="AJ318" s="929"/>
      <c r="AK318" s="929"/>
      <c r="AL318" s="929"/>
      <c r="AP318" s="1006"/>
      <c r="AQ318" s="929"/>
      <c r="AR318" s="929"/>
      <c r="AS318" s="929"/>
      <c r="AT318" s="929"/>
      <c r="AU318" s="929"/>
      <c r="AV318" s="929"/>
      <c r="AW318" s="929"/>
      <c r="AX318" s="929"/>
      <c r="AY318" s="929"/>
      <c r="AZ318" s="929"/>
      <c r="BA318" s="929"/>
      <c r="BB318" s="929"/>
    </row>
    <row r="319" spans="1:54" ht="18" customHeight="1">
      <c r="A319" s="982" t="s">
        <v>309</v>
      </c>
      <c r="B319" s="960" t="s">
        <v>3657</v>
      </c>
      <c r="C319" s="960"/>
      <c r="D319" s="960"/>
      <c r="E319" s="960"/>
      <c r="F319" s="960"/>
      <c r="G319" s="960"/>
      <c r="H319" s="960"/>
      <c r="I319" s="1708" t="str">
        <f>項目一覧!$C$166</f>
        <v/>
      </c>
      <c r="J319" s="1708"/>
      <c r="K319" s="1708"/>
      <c r="L319" s="1708"/>
      <c r="M319" s="1708"/>
      <c r="N319" s="1708"/>
      <c r="O319" s="1708"/>
      <c r="P319" s="1708"/>
      <c r="Q319" s="1708"/>
      <c r="R319" s="1708"/>
      <c r="S319" s="1708"/>
      <c r="T319" s="1708"/>
      <c r="U319" s="1708"/>
      <c r="V319" s="1708"/>
      <c r="W319" s="1708"/>
      <c r="X319" s="1708"/>
      <c r="Y319" s="1708"/>
      <c r="Z319" s="1708"/>
      <c r="AA319" s="1708"/>
    </row>
    <row r="320" spans="1:54" ht="18" customHeight="1">
      <c r="A320" s="926"/>
      <c r="B320" s="926"/>
      <c r="C320" s="926"/>
      <c r="D320" s="926"/>
      <c r="E320" s="926"/>
      <c r="F320" s="926"/>
      <c r="G320" s="926"/>
      <c r="H320" s="926"/>
      <c r="I320" s="1710"/>
      <c r="J320" s="1710"/>
      <c r="K320" s="1710"/>
      <c r="L320" s="1710"/>
      <c r="M320" s="1710"/>
      <c r="N320" s="1710"/>
      <c r="O320" s="1710"/>
      <c r="P320" s="1710"/>
      <c r="Q320" s="1710"/>
      <c r="R320" s="1710"/>
      <c r="S320" s="1710"/>
      <c r="T320" s="1710"/>
      <c r="U320" s="1710"/>
      <c r="V320" s="1710"/>
      <c r="W320" s="1710"/>
      <c r="X320" s="1710"/>
      <c r="Y320" s="1710"/>
      <c r="Z320" s="1710"/>
      <c r="AA320" s="1710"/>
    </row>
    <row r="321" spans="1:32" ht="18" customHeight="1">
      <c r="A321" s="982" t="s">
        <v>309</v>
      </c>
      <c r="B321" s="960" t="s">
        <v>3658</v>
      </c>
      <c r="C321" s="960"/>
      <c r="D321" s="960"/>
      <c r="E321" s="960"/>
      <c r="F321" s="960"/>
      <c r="G321" s="960"/>
      <c r="H321" s="960"/>
      <c r="I321" s="1708" t="str">
        <f>項目一覧!$C$167</f>
        <v/>
      </c>
      <c r="J321" s="1709"/>
      <c r="K321" s="1709"/>
      <c r="L321" s="1709"/>
      <c r="M321" s="1709"/>
      <c r="N321" s="1709"/>
      <c r="O321" s="1709"/>
      <c r="P321" s="1709"/>
      <c r="Q321" s="1709"/>
      <c r="R321" s="1709"/>
      <c r="S321" s="1709"/>
      <c r="T321" s="1709"/>
      <c r="U321" s="1709"/>
      <c r="V321" s="1709"/>
      <c r="W321" s="1709"/>
      <c r="X321" s="1709"/>
      <c r="Y321" s="1709"/>
      <c r="Z321" s="1709"/>
      <c r="AA321" s="1709"/>
    </row>
    <row r="322" spans="1:32" ht="18" customHeight="1">
      <c r="A322" s="955"/>
      <c r="B322" s="955"/>
      <c r="C322" s="955"/>
      <c r="D322" s="955"/>
      <c r="E322" s="955"/>
      <c r="F322" s="955"/>
      <c r="G322" s="955"/>
      <c r="H322" s="955"/>
      <c r="I322" s="1687"/>
      <c r="J322" s="1687"/>
      <c r="K322" s="1687"/>
      <c r="L322" s="1687"/>
      <c r="M322" s="1687"/>
      <c r="N322" s="1687"/>
      <c r="O322" s="1687"/>
      <c r="P322" s="1687"/>
      <c r="Q322" s="1687"/>
      <c r="R322" s="1687"/>
      <c r="S322" s="1687"/>
      <c r="T322" s="1687"/>
      <c r="U322" s="1687"/>
      <c r="V322" s="1687"/>
      <c r="W322" s="1687"/>
      <c r="X322" s="1687"/>
      <c r="Y322" s="1687"/>
      <c r="Z322" s="1687"/>
      <c r="AA322" s="1687"/>
    </row>
    <row r="323" spans="1:32" ht="15.95" customHeight="1">
      <c r="A323" s="1656" t="s">
        <v>313</v>
      </c>
      <c r="B323" s="1656"/>
      <c r="C323" s="1656"/>
      <c r="D323" s="1656"/>
      <c r="E323" s="1656"/>
      <c r="F323" s="1656"/>
      <c r="G323" s="1656"/>
      <c r="H323" s="1656"/>
      <c r="I323" s="1656"/>
      <c r="J323" s="1656"/>
      <c r="K323" s="1656"/>
      <c r="L323" s="1656"/>
      <c r="M323" s="1656"/>
      <c r="N323" s="1656"/>
      <c r="O323" s="1656"/>
      <c r="P323" s="1656"/>
      <c r="Q323" s="1656"/>
      <c r="R323" s="1656"/>
      <c r="S323" s="1656"/>
      <c r="T323" s="1656"/>
      <c r="U323" s="1656"/>
      <c r="V323" s="1656"/>
      <c r="W323" s="1656"/>
      <c r="X323" s="1656"/>
      <c r="Y323" s="1656"/>
      <c r="Z323" s="1656"/>
      <c r="AA323" s="1656"/>
    </row>
    <row r="324" spans="1:32" ht="15.95" customHeight="1">
      <c r="A324" s="929"/>
      <c r="B324" s="929" t="s">
        <v>312</v>
      </c>
      <c r="C324" s="929"/>
      <c r="D324" s="929"/>
      <c r="E324" s="929"/>
      <c r="F324" s="958"/>
      <c r="G324" s="958"/>
      <c r="H324" s="958"/>
      <c r="I324" s="958"/>
      <c r="J324" s="958"/>
      <c r="K324" s="958"/>
      <c r="L324" s="958"/>
      <c r="M324" s="929"/>
      <c r="N324" s="929"/>
      <c r="O324" s="929"/>
      <c r="P324" s="929"/>
      <c r="Q324" s="929"/>
      <c r="R324" s="929"/>
      <c r="S324" s="929"/>
      <c r="T324" s="929"/>
      <c r="U324" s="929"/>
      <c r="V324" s="929"/>
      <c r="W324" s="929"/>
      <c r="X324" s="929"/>
      <c r="Y324" s="929"/>
      <c r="Z324" s="929"/>
      <c r="AA324" s="929"/>
    </row>
    <row r="325" spans="1:32" ht="20.100000000000001" customHeight="1">
      <c r="A325" s="995" t="s">
        <v>309</v>
      </c>
      <c r="B325" s="996" t="s">
        <v>132</v>
      </c>
      <c r="C325" s="996"/>
      <c r="D325" s="996"/>
      <c r="E325" s="996"/>
      <c r="F325" s="1706">
        <f>項目一覧②!$F$2</f>
        <v>1</v>
      </c>
      <c r="G325" s="1706"/>
      <c r="H325" s="1706"/>
      <c r="I325" s="1706"/>
      <c r="K325" s="958"/>
      <c r="L325" s="958"/>
      <c r="M325" s="996"/>
      <c r="N325" s="996"/>
      <c r="O325" s="996"/>
      <c r="P325" s="996"/>
      <c r="Q325" s="996"/>
      <c r="R325" s="996"/>
      <c r="S325" s="996"/>
      <c r="T325" s="996"/>
      <c r="U325" s="996"/>
      <c r="V325" s="996"/>
      <c r="W325" s="996"/>
      <c r="X325" s="996"/>
      <c r="Y325" s="996"/>
      <c r="Z325" s="996"/>
      <c r="AA325" s="996"/>
    </row>
    <row r="326" spans="1:32" ht="15.95" customHeight="1">
      <c r="A326" s="982" t="s">
        <v>309</v>
      </c>
      <c r="B326" s="960" t="s">
        <v>311</v>
      </c>
      <c r="C326" s="960"/>
      <c r="D326" s="960"/>
      <c r="E326" s="960" t="s">
        <v>165</v>
      </c>
      <c r="F326" s="960"/>
      <c r="G326" s="1704" t="str">
        <f>項目一覧②!$F$3</f>
        <v/>
      </c>
      <c r="H326" s="1704"/>
      <c r="I326" s="1001" t="s">
        <v>310</v>
      </c>
      <c r="J326" s="1705" t="str">
        <f>項目一覧②!$F$6</f>
        <v/>
      </c>
      <c r="K326" s="1705"/>
      <c r="L326" s="1705"/>
      <c r="M326" s="1705"/>
      <c r="N326" s="1705"/>
      <c r="O326" s="1705"/>
      <c r="P326" s="1705"/>
      <c r="Q326" s="1705"/>
      <c r="R326" s="1705"/>
      <c r="S326" s="1705"/>
      <c r="T326" s="1705"/>
      <c r="U326" s="1705"/>
      <c r="V326" s="1705"/>
      <c r="W326" s="1705"/>
      <c r="X326" s="1705"/>
      <c r="Y326" s="1705"/>
      <c r="Z326" s="1705"/>
      <c r="AA326" s="1705"/>
    </row>
    <row r="327" spans="1:32" ht="15.95" customHeight="1">
      <c r="A327" s="929"/>
      <c r="B327" s="929"/>
      <c r="C327" s="929"/>
      <c r="D327" s="929"/>
      <c r="E327" s="929" t="s">
        <v>165</v>
      </c>
      <c r="F327" s="929"/>
      <c r="G327" s="1620" t="str">
        <f>項目一覧②!$F$4</f>
        <v/>
      </c>
      <c r="H327" s="1620"/>
      <c r="I327" s="961" t="s">
        <v>310</v>
      </c>
      <c r="J327" s="1672" t="str">
        <f>項目一覧②!$F$7</f>
        <v/>
      </c>
      <c r="K327" s="1672"/>
      <c r="L327" s="1672"/>
      <c r="M327" s="1672"/>
      <c r="N327" s="1672"/>
      <c r="O327" s="1672"/>
      <c r="P327" s="1672"/>
      <c r="Q327" s="1672"/>
      <c r="R327" s="1672"/>
      <c r="S327" s="1672"/>
      <c r="T327" s="1672"/>
      <c r="U327" s="1672"/>
      <c r="V327" s="1672"/>
      <c r="W327" s="1672"/>
      <c r="X327" s="1672"/>
      <c r="Y327" s="1672"/>
      <c r="Z327" s="1672"/>
      <c r="AA327" s="1672"/>
    </row>
    <row r="328" spans="1:32" ht="15.95" customHeight="1">
      <c r="A328" s="929"/>
      <c r="B328" s="929"/>
      <c r="C328" s="929"/>
      <c r="D328" s="929"/>
      <c r="E328" s="929" t="s">
        <v>165</v>
      </c>
      <c r="F328" s="929"/>
      <c r="G328" s="1620" t="str">
        <f>項目一覧②!$F$5</f>
        <v/>
      </c>
      <c r="H328" s="1620"/>
      <c r="I328" s="961" t="s">
        <v>310</v>
      </c>
      <c r="J328" s="1672" t="str">
        <f>項目一覧②!$F$8</f>
        <v/>
      </c>
      <c r="K328" s="1672"/>
      <c r="L328" s="1672"/>
      <c r="M328" s="1672"/>
      <c r="N328" s="1672"/>
      <c r="O328" s="1672"/>
      <c r="P328" s="1672"/>
      <c r="Q328" s="1672"/>
      <c r="R328" s="1672"/>
      <c r="S328" s="1672"/>
      <c r="T328" s="1672"/>
      <c r="U328" s="1672"/>
      <c r="V328" s="1672"/>
      <c r="W328" s="1672"/>
      <c r="X328" s="1672"/>
      <c r="Y328" s="1672"/>
      <c r="Z328" s="1672"/>
      <c r="AA328" s="1672"/>
    </row>
    <row r="329" spans="1:32" ht="15.95" customHeight="1">
      <c r="A329" s="929"/>
      <c r="B329" s="929"/>
      <c r="C329" s="929"/>
      <c r="D329" s="929"/>
      <c r="E329" s="929" t="s">
        <v>165</v>
      </c>
      <c r="F329" s="929"/>
      <c r="G329" s="929"/>
      <c r="H329" s="929"/>
      <c r="I329" s="929" t="s">
        <v>310</v>
      </c>
      <c r="J329" s="929"/>
      <c r="K329" s="929"/>
      <c r="L329" s="929"/>
      <c r="M329" s="929"/>
      <c r="N329" s="929"/>
      <c r="O329" s="929"/>
      <c r="P329" s="929"/>
      <c r="Q329" s="929"/>
      <c r="R329" s="929"/>
      <c r="S329" s="929"/>
      <c r="T329" s="929"/>
      <c r="U329" s="929"/>
      <c r="V329" s="929"/>
      <c r="W329" s="929"/>
      <c r="X329" s="929"/>
      <c r="Y329" s="929"/>
      <c r="Z329" s="929"/>
      <c r="AA329" s="929"/>
    </row>
    <row r="330" spans="1:32" ht="15.95" customHeight="1">
      <c r="A330" s="982" t="s">
        <v>309</v>
      </c>
      <c r="B330" s="960" t="s">
        <v>129</v>
      </c>
      <c r="C330" s="960"/>
      <c r="D330" s="960"/>
      <c r="E330" s="960"/>
      <c r="F330" s="960"/>
      <c r="G330" s="960"/>
      <c r="H330" s="960"/>
      <c r="I330" s="960"/>
      <c r="J330" s="960"/>
      <c r="K330" s="960"/>
      <c r="L330" s="960"/>
      <c r="M330" s="960"/>
      <c r="N330" s="960"/>
      <c r="O330" s="960"/>
      <c r="P330" s="960"/>
      <c r="Q330" s="960"/>
      <c r="R330" s="960"/>
      <c r="S330" s="960"/>
      <c r="T330" s="960"/>
      <c r="U330" s="960"/>
      <c r="V330" s="960"/>
      <c r="W330" s="960"/>
      <c r="X330" s="960"/>
      <c r="Y330" s="960"/>
      <c r="Z330" s="960"/>
      <c r="AA330" s="960"/>
    </row>
    <row r="331" spans="1:32" ht="15.95" customHeight="1">
      <c r="A331" s="959"/>
      <c r="B331" s="959" t="str">
        <f>IF(項目一覧②!$G$9=TRUE,"■","□")</f>
        <v>□</v>
      </c>
      <c r="C331" s="929" t="s">
        <v>308</v>
      </c>
      <c r="D331" s="929"/>
      <c r="E331" s="959" t="str">
        <f>IF(項目一覧②!$H$9=TRUE,"■","□")</f>
        <v>□</v>
      </c>
      <c r="F331" s="929" t="s">
        <v>307</v>
      </c>
      <c r="G331" s="929"/>
      <c r="H331" s="963" t="str">
        <f>IF(項目一覧②!$I$9=TRUE,"■","□")</f>
        <v>□</v>
      </c>
      <c r="I331" s="958" t="s">
        <v>306</v>
      </c>
      <c r="J331" s="958"/>
      <c r="K331" s="963" t="str">
        <f>IF(項目一覧②!$J$9=TRUE,"■","□")</f>
        <v>□</v>
      </c>
      <c r="L331" s="958" t="s">
        <v>305</v>
      </c>
      <c r="M331" s="958"/>
      <c r="N331" s="963" t="str">
        <f>IF(項目一覧②!$K$9=TRUE,"■","□")</f>
        <v>□</v>
      </c>
      <c r="O331" s="958" t="s">
        <v>304</v>
      </c>
      <c r="P331" s="958"/>
      <c r="Q331" s="958"/>
      <c r="R331" s="963" t="str">
        <f>IF(項目一覧②!$L$9=TRUE,"■","□")</f>
        <v>□</v>
      </c>
      <c r="S331" s="958" t="s">
        <v>303</v>
      </c>
      <c r="T331" s="958"/>
      <c r="U331" s="958"/>
      <c r="V331" s="958"/>
      <c r="W331" s="963" t="str">
        <f>IF(項目一覧②!$M$9=TRUE,"■","□")</f>
        <v>□</v>
      </c>
      <c r="X331" s="974" t="s">
        <v>302</v>
      </c>
      <c r="Y331" s="958"/>
      <c r="Z331" s="958"/>
      <c r="AA331" s="955"/>
    </row>
    <row r="332" spans="1:32" ht="20.100000000000001" customHeight="1">
      <c r="A332" s="995" t="s">
        <v>269</v>
      </c>
      <c r="B332" s="996" t="s">
        <v>121</v>
      </c>
      <c r="C332" s="996"/>
      <c r="D332" s="996"/>
      <c r="E332" s="996"/>
      <c r="F332" s="996"/>
      <c r="G332" s="996"/>
      <c r="H332" s="996" t="str">
        <f>項目一覧②!$F$10&amp;IF(項目一覧②!$F$875="","","　一部　"&amp;項目一覧②!$F$875)</f>
        <v/>
      </c>
      <c r="I332" s="996"/>
      <c r="J332" s="996"/>
      <c r="K332" s="996"/>
      <c r="L332" s="996"/>
      <c r="M332" s="996"/>
      <c r="N332" s="996"/>
      <c r="O332" s="996"/>
      <c r="P332" s="996"/>
      <c r="Q332" s="996"/>
      <c r="R332" s="996"/>
      <c r="S332" s="996"/>
      <c r="T332" s="996"/>
      <c r="U332" s="996"/>
      <c r="V332" s="996"/>
      <c r="W332" s="996"/>
      <c r="X332" s="996"/>
      <c r="Y332" s="996"/>
      <c r="Z332" s="996"/>
      <c r="AA332" s="996"/>
    </row>
    <row r="333" spans="1:32" s="926" customFormat="1" ht="15.95" customHeight="1">
      <c r="A333" s="1013" t="s">
        <v>109</v>
      </c>
      <c r="B333" s="1006" t="s">
        <v>2891</v>
      </c>
      <c r="C333" s="1006"/>
      <c r="D333" s="1006"/>
      <c r="E333" s="1006"/>
      <c r="F333" s="1006"/>
      <c r="R333" s="929"/>
      <c r="S333" s="929"/>
      <c r="T333" s="929"/>
      <c r="U333" s="929"/>
      <c r="V333" s="929"/>
      <c r="W333" s="929"/>
      <c r="X333" s="929"/>
      <c r="Y333" s="929"/>
      <c r="Z333" s="929"/>
      <c r="AA333" s="929"/>
      <c r="AB333" s="929"/>
      <c r="AC333" s="1340"/>
      <c r="AD333" s="929"/>
      <c r="AE333" s="929"/>
      <c r="AF333" s="929"/>
    </row>
    <row r="334" spans="1:32" s="926" customFormat="1" ht="15.95" customHeight="1">
      <c r="A334" s="1013"/>
      <c r="B334" s="1006"/>
      <c r="C334" s="1006"/>
      <c r="D334" s="1006"/>
      <c r="E334" s="998" t="str">
        <f>IF(項目一覧②!$G$821=TRUE,"■","□")</f>
        <v>□</v>
      </c>
      <c r="F334" s="929" t="s">
        <v>2845</v>
      </c>
      <c r="G334" s="929"/>
      <c r="H334" s="929"/>
      <c r="I334" s="929" t="s">
        <v>3213</v>
      </c>
      <c r="L334" s="929"/>
      <c r="M334" s="929"/>
      <c r="N334" s="929"/>
      <c r="O334" s="929"/>
      <c r="P334" s="929"/>
      <c r="Q334" s="929"/>
      <c r="R334" s="929"/>
      <c r="S334" s="929"/>
      <c r="T334" s="929"/>
      <c r="U334" s="929"/>
      <c r="V334" s="929"/>
      <c r="W334" s="929"/>
      <c r="X334" s="929"/>
      <c r="Y334" s="929"/>
      <c r="Z334" s="929"/>
      <c r="AA334" s="929"/>
      <c r="AB334" s="929"/>
      <c r="AC334" s="1340"/>
      <c r="AD334" s="929"/>
    </row>
    <row r="335" spans="1:32" s="926" customFormat="1" ht="15.95" customHeight="1">
      <c r="A335" s="1013"/>
      <c r="B335" s="1006"/>
      <c r="C335" s="1006"/>
      <c r="D335" s="1006"/>
      <c r="E335" s="998" t="str">
        <f>IF(項目一覧②!$G$878=TRUE,"■","□")</f>
        <v>□</v>
      </c>
      <c r="F335" s="929" t="s">
        <v>2845</v>
      </c>
      <c r="G335" s="929"/>
      <c r="H335" s="929"/>
      <c r="I335" s="929" t="s">
        <v>3214</v>
      </c>
      <c r="L335" s="929"/>
      <c r="M335" s="929"/>
      <c r="N335" s="929"/>
      <c r="O335" s="929"/>
      <c r="P335" s="929"/>
      <c r="Q335" s="929"/>
      <c r="R335" s="929"/>
      <c r="S335" s="929"/>
      <c r="T335" s="929"/>
      <c r="U335" s="929"/>
      <c r="V335" s="929"/>
      <c r="W335" s="929"/>
      <c r="X335" s="929"/>
      <c r="Y335" s="929"/>
      <c r="Z335" s="929"/>
      <c r="AA335" s="929"/>
      <c r="AB335" s="929"/>
      <c r="AC335" s="929"/>
      <c r="AD335" s="929"/>
    </row>
    <row r="336" spans="1:32" s="926" customFormat="1" ht="15.95" customHeight="1">
      <c r="A336" s="1013"/>
      <c r="B336" s="1006"/>
      <c r="C336" s="1006"/>
      <c r="D336" s="1006"/>
      <c r="E336" s="998" t="str">
        <f>IF(項目一覧②!$G$822=TRUE,"■","□")</f>
        <v>□</v>
      </c>
      <c r="F336" s="929" t="s">
        <v>3232</v>
      </c>
      <c r="G336" s="929"/>
      <c r="H336" s="929"/>
      <c r="I336" s="929"/>
      <c r="J336" s="998"/>
      <c r="K336" s="929"/>
      <c r="L336" s="929"/>
      <c r="M336" s="929"/>
      <c r="N336" s="929"/>
      <c r="O336" s="929"/>
      <c r="P336" s="929"/>
      <c r="Q336" s="929"/>
      <c r="R336" s="929"/>
      <c r="S336" s="929"/>
      <c r="T336" s="929"/>
      <c r="U336" s="929"/>
      <c r="V336" s="929"/>
      <c r="W336" s="929"/>
      <c r="X336" s="929"/>
      <c r="Y336" s="929"/>
      <c r="Z336" s="929"/>
      <c r="AA336" s="929"/>
      <c r="AB336" s="929"/>
      <c r="AC336" s="1340"/>
      <c r="AD336" s="929"/>
    </row>
    <row r="337" spans="1:39" s="926" customFormat="1" ht="15.95" customHeight="1">
      <c r="A337" s="1013"/>
      <c r="B337" s="1006"/>
      <c r="C337" s="1006"/>
      <c r="D337" s="1006"/>
      <c r="E337" s="998" t="str">
        <f>IF(項目一覧②!$G$823=TRUE,"■","□")</f>
        <v>□</v>
      </c>
      <c r="F337" s="929" t="s">
        <v>2846</v>
      </c>
      <c r="G337" s="929"/>
      <c r="H337" s="929"/>
      <c r="I337" s="929"/>
      <c r="K337" s="929"/>
      <c r="L337" s="959"/>
      <c r="M337" s="1627"/>
      <c r="N337" s="1627"/>
      <c r="O337" s="929"/>
      <c r="P337" s="929"/>
      <c r="Q337" s="929"/>
      <c r="R337" s="929"/>
      <c r="S337" s="929"/>
      <c r="T337" s="929"/>
      <c r="U337" s="929"/>
      <c r="V337" s="929"/>
      <c r="W337" s="929"/>
      <c r="X337" s="929"/>
      <c r="Y337" s="929"/>
      <c r="Z337" s="929"/>
      <c r="AA337" s="929"/>
      <c r="AB337" s="929"/>
      <c r="AC337" s="1340"/>
      <c r="AD337" s="929"/>
      <c r="AE337" s="957"/>
    </row>
    <row r="338" spans="1:39" s="926" customFormat="1" ht="15.95" customHeight="1">
      <c r="A338" s="1013"/>
      <c r="B338" s="1006"/>
      <c r="C338" s="1006"/>
      <c r="D338" s="1006"/>
      <c r="E338" s="998" t="str">
        <f>IF(項目一覧②!$G$824=TRUE,"■","□")</f>
        <v>□</v>
      </c>
      <c r="F338" s="929" t="s">
        <v>2847</v>
      </c>
      <c r="G338" s="929"/>
      <c r="H338" s="929"/>
      <c r="I338" s="929"/>
      <c r="J338" s="929"/>
      <c r="K338" s="929"/>
      <c r="L338" s="929"/>
      <c r="M338" s="929"/>
      <c r="N338" s="929"/>
      <c r="O338" s="929"/>
      <c r="P338" s="929"/>
      <c r="Q338" s="929"/>
      <c r="R338" s="929"/>
      <c r="S338" s="929"/>
      <c r="T338" s="929"/>
      <c r="U338" s="929"/>
      <c r="V338" s="929"/>
      <c r="W338" s="929"/>
      <c r="X338" s="929"/>
      <c r="Y338" s="929"/>
      <c r="Z338" s="929"/>
      <c r="AA338" s="929"/>
      <c r="AB338" s="929"/>
      <c r="AC338" s="1340"/>
      <c r="AD338" s="929"/>
      <c r="AE338" s="957"/>
    </row>
    <row r="339" spans="1:39" s="926" customFormat="1" ht="15.95" customHeight="1">
      <c r="A339" s="1013"/>
      <c r="B339" s="1006"/>
      <c r="C339" s="1006"/>
      <c r="D339" s="1006"/>
      <c r="E339" s="998" t="str">
        <f>IF(項目一覧②!$G$825=TRUE,"■","□")</f>
        <v>□</v>
      </c>
      <c r="F339" s="929" t="s">
        <v>2848</v>
      </c>
      <c r="G339" s="929"/>
      <c r="H339" s="929"/>
      <c r="I339" s="929"/>
      <c r="J339" s="929"/>
      <c r="K339" s="929"/>
      <c r="L339" s="929"/>
      <c r="M339" s="929"/>
      <c r="N339" s="929"/>
      <c r="O339" s="929"/>
      <c r="P339" s="929"/>
      <c r="Q339" s="929"/>
      <c r="R339" s="929"/>
      <c r="S339" s="929"/>
      <c r="T339" s="929"/>
      <c r="U339" s="929"/>
      <c r="V339" s="929"/>
      <c r="W339" s="929"/>
      <c r="X339" s="929"/>
      <c r="Y339" s="929"/>
      <c r="Z339" s="929"/>
      <c r="AA339" s="929"/>
      <c r="AB339" s="929"/>
      <c r="AC339" s="1340"/>
      <c r="AD339" s="929"/>
      <c r="AE339" s="957"/>
    </row>
    <row r="340" spans="1:39" s="926" customFormat="1" ht="15.95" customHeight="1">
      <c r="A340" s="1017"/>
      <c r="B340" s="1018"/>
      <c r="C340" s="1018"/>
      <c r="D340" s="1018"/>
      <c r="E340" s="1009" t="str">
        <f>IF(項目一覧②!$G$857=TRUE,"■","□")</f>
        <v>□</v>
      </c>
      <c r="F340" s="979" t="s">
        <v>1303</v>
      </c>
      <c r="G340" s="979"/>
      <c r="H340" s="979"/>
      <c r="I340" s="979"/>
      <c r="J340" s="979"/>
      <c r="K340" s="979"/>
      <c r="L340" s="979"/>
      <c r="M340" s="979"/>
      <c r="N340" s="979"/>
      <c r="O340" s="979"/>
      <c r="P340" s="979"/>
      <c r="Q340" s="979"/>
      <c r="R340" s="979"/>
      <c r="S340" s="979"/>
      <c r="T340" s="979"/>
      <c r="U340" s="979"/>
      <c r="V340" s="979"/>
      <c r="W340" s="979"/>
      <c r="X340" s="979"/>
      <c r="Y340" s="979"/>
      <c r="Z340" s="979"/>
      <c r="AA340" s="979"/>
      <c r="AB340" s="979"/>
      <c r="AC340" s="1340"/>
      <c r="AD340" s="929"/>
      <c r="AE340" s="957"/>
    </row>
    <row r="341" spans="1:39" s="926" customFormat="1" ht="15.95" customHeight="1">
      <c r="A341" s="1013" t="s">
        <v>109</v>
      </c>
      <c r="B341" s="1006" t="s">
        <v>2892</v>
      </c>
      <c r="C341" s="1006"/>
      <c r="D341" s="1006"/>
      <c r="E341" s="1006"/>
      <c r="F341" s="1006"/>
      <c r="G341" s="1006"/>
      <c r="H341" s="1006"/>
      <c r="I341" s="1006"/>
      <c r="J341" s="1006"/>
      <c r="K341" s="1006"/>
      <c r="L341" s="1006"/>
      <c r="M341" s="929"/>
      <c r="N341" s="929"/>
      <c r="O341" s="929"/>
      <c r="P341" s="929"/>
      <c r="Q341" s="929"/>
      <c r="R341" s="929"/>
      <c r="S341" s="929"/>
      <c r="T341" s="929"/>
      <c r="U341" s="929"/>
      <c r="V341" s="929"/>
      <c r="W341" s="929"/>
      <c r="X341" s="929"/>
      <c r="Y341" s="929"/>
      <c r="Z341" s="929"/>
      <c r="AA341" s="929"/>
      <c r="AB341" s="929"/>
      <c r="AC341" s="1340"/>
      <c r="AD341" s="929"/>
      <c r="AE341" s="929"/>
      <c r="AF341" s="929"/>
      <c r="AG341" s="929"/>
      <c r="AH341" s="929"/>
      <c r="AI341" s="929"/>
      <c r="AJ341" s="929"/>
      <c r="AK341" s="929"/>
      <c r="AL341" s="929"/>
      <c r="AM341" s="957"/>
    </row>
    <row r="342" spans="1:39" s="926" customFormat="1" ht="15.95" customHeight="1">
      <c r="A342" s="1013"/>
      <c r="B342" s="1006"/>
      <c r="C342" s="1006"/>
      <c r="D342" s="1006"/>
      <c r="E342" s="998" t="str">
        <f>IF(項目一覧②!$G$827=TRUE,"■","□")</f>
        <v>□</v>
      </c>
      <c r="F342" s="929" t="s">
        <v>2888</v>
      </c>
      <c r="G342" s="929"/>
      <c r="H342" s="929"/>
      <c r="I342" s="929"/>
      <c r="J342" s="929"/>
      <c r="K342" s="929"/>
      <c r="L342" s="929"/>
      <c r="M342" s="929"/>
      <c r="N342" s="929"/>
      <c r="O342" s="929"/>
      <c r="P342" s="929"/>
      <c r="Q342" s="929"/>
      <c r="R342" s="929"/>
      <c r="S342" s="929"/>
      <c r="T342" s="929"/>
      <c r="U342" s="929"/>
      <c r="V342" s="929"/>
      <c r="W342" s="929"/>
      <c r="X342" s="929"/>
      <c r="Y342" s="929"/>
      <c r="Z342" s="929"/>
      <c r="AA342" s="929"/>
      <c r="AB342" s="929"/>
      <c r="AC342" s="1340"/>
      <c r="AD342" s="929"/>
      <c r="AE342" s="957"/>
    </row>
    <row r="343" spans="1:39" s="926" customFormat="1" ht="15.95" customHeight="1">
      <c r="A343" s="1013"/>
      <c r="B343" s="1006"/>
      <c r="C343" s="1006"/>
      <c r="D343" s="1006"/>
      <c r="E343" s="998" t="str">
        <f>IF(項目一覧②!$G$828=TRUE,"■","□")</f>
        <v>□</v>
      </c>
      <c r="F343" s="929" t="s">
        <v>2889</v>
      </c>
      <c r="G343" s="929"/>
      <c r="H343" s="929"/>
      <c r="I343" s="929"/>
      <c r="J343" s="929"/>
      <c r="K343" s="929"/>
      <c r="L343" s="929"/>
      <c r="M343" s="929"/>
      <c r="N343" s="929"/>
      <c r="O343" s="929"/>
      <c r="P343" s="929"/>
      <c r="Q343" s="929"/>
      <c r="R343" s="929"/>
      <c r="S343" s="929"/>
      <c r="T343" s="929"/>
      <c r="U343" s="929"/>
      <c r="V343" s="929"/>
      <c r="W343" s="929"/>
      <c r="X343" s="929"/>
      <c r="Y343" s="929"/>
      <c r="Z343" s="929"/>
      <c r="AA343" s="929"/>
      <c r="AB343" s="929"/>
      <c r="AC343" s="1340"/>
      <c r="AD343" s="929"/>
      <c r="AE343" s="957"/>
    </row>
    <row r="344" spans="1:39" s="926" customFormat="1" ht="15.95" customHeight="1">
      <c r="A344" s="1013"/>
      <c r="B344" s="1006"/>
      <c r="C344" s="1006"/>
      <c r="D344" s="1006"/>
      <c r="E344" s="998" t="str">
        <f>IF(項目一覧②!$G$881=TRUE,"■","□")</f>
        <v>□</v>
      </c>
      <c r="F344" s="929" t="s">
        <v>3215</v>
      </c>
      <c r="G344" s="929"/>
      <c r="H344" s="929"/>
      <c r="I344" s="929"/>
      <c r="J344" s="929"/>
      <c r="K344" s="929"/>
      <c r="L344" s="929"/>
      <c r="M344" s="929"/>
      <c r="N344" s="929"/>
      <c r="O344" s="929"/>
      <c r="P344" s="929"/>
      <c r="Q344" s="929"/>
      <c r="R344" s="929"/>
      <c r="S344" s="929"/>
      <c r="T344" s="929"/>
      <c r="U344" s="929"/>
      <c r="V344" s="929"/>
      <c r="W344" s="929"/>
      <c r="X344" s="929"/>
      <c r="Y344" s="929"/>
      <c r="Z344" s="929"/>
      <c r="AA344" s="929"/>
      <c r="AB344" s="929"/>
      <c r="AC344" s="929"/>
      <c r="AD344" s="929"/>
      <c r="AE344" s="957"/>
    </row>
    <row r="345" spans="1:39" s="926" customFormat="1" ht="15.95" customHeight="1">
      <c r="A345" s="1013"/>
      <c r="B345" s="1006"/>
      <c r="C345" s="1006"/>
      <c r="D345" s="1006"/>
      <c r="E345" s="998" t="str">
        <f>IF(項目一覧②!$G$829=TRUE,"■","□")</f>
        <v>□</v>
      </c>
      <c r="F345" s="929" t="s">
        <v>2890</v>
      </c>
      <c r="G345" s="929"/>
      <c r="H345" s="929"/>
      <c r="I345" s="929"/>
      <c r="J345" s="929"/>
      <c r="K345" s="929"/>
      <c r="L345" s="929"/>
      <c r="M345" s="929"/>
      <c r="N345" s="929"/>
      <c r="O345" s="929"/>
      <c r="P345" s="929"/>
      <c r="Q345" s="929"/>
      <c r="R345" s="929"/>
      <c r="S345" s="929"/>
      <c r="T345" s="929"/>
      <c r="U345" s="929"/>
      <c r="V345" s="929"/>
      <c r="W345" s="929"/>
      <c r="X345" s="929"/>
      <c r="Y345" s="929"/>
      <c r="Z345" s="929"/>
      <c r="AA345" s="929"/>
      <c r="AB345" s="929"/>
      <c r="AC345" s="1340"/>
      <c r="AD345" s="929"/>
      <c r="AE345" s="957"/>
    </row>
    <row r="346" spans="1:39" s="926" customFormat="1" ht="15.95" customHeight="1">
      <c r="A346" s="1013"/>
      <c r="B346" s="1006"/>
      <c r="C346" s="1006"/>
      <c r="D346" s="1006"/>
      <c r="E346" s="998" t="str">
        <f>IF(項目一覧②!$G$858=TRUE,"■","□")</f>
        <v>□</v>
      </c>
      <c r="F346" s="929" t="s">
        <v>1303</v>
      </c>
      <c r="G346" s="929"/>
      <c r="H346" s="929"/>
      <c r="I346" s="929"/>
      <c r="J346" s="929"/>
      <c r="K346" s="929"/>
      <c r="L346" s="929"/>
      <c r="M346" s="929"/>
      <c r="N346" s="929"/>
      <c r="O346" s="929"/>
      <c r="P346" s="929"/>
      <c r="Q346" s="929"/>
      <c r="R346" s="929"/>
      <c r="S346" s="929"/>
      <c r="T346" s="929"/>
      <c r="U346" s="929"/>
      <c r="V346" s="929"/>
      <c r="W346" s="929"/>
      <c r="X346" s="929"/>
      <c r="Y346" s="929"/>
      <c r="Z346" s="929"/>
      <c r="AA346" s="929"/>
      <c r="AB346" s="929"/>
      <c r="AC346" s="1340"/>
      <c r="AD346" s="929"/>
      <c r="AE346" s="957"/>
    </row>
    <row r="347" spans="1:39" s="926" customFormat="1" ht="15.95" customHeight="1">
      <c r="A347" s="1017"/>
      <c r="B347" s="1018"/>
      <c r="C347" s="1018"/>
      <c r="D347" s="1018"/>
      <c r="E347" s="1009" t="str">
        <f>IF(項目一覧②!$G$859=TRUE,"■","□")</f>
        <v>□</v>
      </c>
      <c r="F347" s="979" t="s">
        <v>2937</v>
      </c>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1340"/>
      <c r="AD347" s="929"/>
      <c r="AE347" s="957"/>
    </row>
    <row r="348" spans="1:39" s="926" customFormat="1" ht="15.95" customHeight="1">
      <c r="A348" s="1013" t="s">
        <v>109</v>
      </c>
      <c r="B348" s="1006" t="s">
        <v>2950</v>
      </c>
      <c r="C348" s="1006"/>
      <c r="D348" s="1006"/>
      <c r="E348" s="1006"/>
      <c r="F348" s="1006"/>
      <c r="G348" s="1006"/>
      <c r="H348" s="1006"/>
      <c r="I348" s="1006"/>
      <c r="J348" s="1006"/>
      <c r="K348" s="1006"/>
      <c r="L348" s="1006"/>
      <c r="M348" s="929"/>
      <c r="N348" s="929"/>
      <c r="O348" s="929"/>
      <c r="P348" s="929"/>
      <c r="Q348" s="929"/>
      <c r="R348" s="929"/>
      <c r="S348" s="929"/>
      <c r="T348" s="929"/>
      <c r="U348" s="929"/>
      <c r="V348" s="929"/>
      <c r="W348" s="929"/>
      <c r="X348" s="929"/>
      <c r="Y348" s="929"/>
      <c r="Z348" s="929"/>
      <c r="AA348" s="929"/>
      <c r="AB348" s="929"/>
      <c r="AC348" s="1340"/>
      <c r="AD348" s="929"/>
      <c r="AE348" s="929"/>
      <c r="AF348" s="929"/>
      <c r="AG348" s="929"/>
      <c r="AH348" s="929"/>
      <c r="AI348" s="929"/>
      <c r="AJ348" s="929"/>
      <c r="AK348" s="929"/>
      <c r="AL348" s="929"/>
      <c r="AM348" s="957"/>
    </row>
    <row r="349" spans="1:39" s="926" customFormat="1" ht="15.95" customHeight="1">
      <c r="A349" s="1013"/>
      <c r="B349" s="1006"/>
      <c r="C349" s="1006"/>
      <c r="D349" s="1006"/>
      <c r="E349" s="998" t="str">
        <f>IF(項目一覧②!$G$860=TRUE,"■","□")</f>
        <v>□</v>
      </c>
      <c r="F349" s="929" t="s">
        <v>2942</v>
      </c>
      <c r="G349" s="929"/>
      <c r="H349" s="929"/>
      <c r="I349" s="929"/>
      <c r="J349" s="998" t="str">
        <f>IF(項目一覧②!$G$830=TRUE,"■","□")</f>
        <v>□</v>
      </c>
      <c r="K349" s="929" t="s">
        <v>2854</v>
      </c>
      <c r="M349" s="929"/>
      <c r="N349" s="929"/>
      <c r="O349" s="929"/>
      <c r="P349" s="998" t="str">
        <f>IF(項目一覧②!$G$861=TRUE,"■","□")</f>
        <v>□</v>
      </c>
      <c r="Q349" s="929" t="s">
        <v>2941</v>
      </c>
      <c r="T349" s="929"/>
      <c r="U349" s="929"/>
      <c r="V349" s="998" t="str">
        <f>IF(項目一覧②!$G$831=TRUE,"■","□")</f>
        <v>□</v>
      </c>
      <c r="W349" s="929" t="s">
        <v>2906</v>
      </c>
      <c r="Z349" s="929"/>
      <c r="AA349" s="929"/>
      <c r="AB349" s="929"/>
      <c r="AC349" s="1340"/>
      <c r="AD349" s="929"/>
      <c r="AE349" s="957"/>
    </row>
    <row r="350" spans="1:39" s="926" customFormat="1" ht="15.95" customHeight="1">
      <c r="A350" s="1017"/>
      <c r="B350" s="1018"/>
      <c r="C350" s="1018"/>
      <c r="D350" s="1018"/>
      <c r="E350" s="1009" t="str">
        <f>IF(項目一覧②!$G$832=TRUE,"■","□")</f>
        <v>□</v>
      </c>
      <c r="F350" s="979" t="s">
        <v>1303</v>
      </c>
      <c r="G350" s="979"/>
      <c r="H350" s="979"/>
      <c r="I350" s="979"/>
      <c r="J350" s="1009" t="str">
        <f>IF(項目一覧②!$G$862=TRUE,"■","□")</f>
        <v>□</v>
      </c>
      <c r="K350" s="979" t="s">
        <v>2939</v>
      </c>
      <c r="L350" s="979"/>
      <c r="M350" s="979"/>
      <c r="N350" s="979"/>
      <c r="O350" s="979"/>
      <c r="P350" s="979"/>
      <c r="Q350" s="979"/>
      <c r="R350" s="1009"/>
      <c r="S350" s="979"/>
      <c r="T350" s="979"/>
      <c r="U350" s="979"/>
      <c r="V350" s="979"/>
      <c r="W350" s="979"/>
      <c r="X350" s="979"/>
      <c r="Y350" s="979"/>
      <c r="Z350" s="979"/>
      <c r="AA350" s="979"/>
      <c r="AB350" s="979"/>
      <c r="AC350" s="1340"/>
      <c r="AD350" s="929"/>
      <c r="AE350" s="957"/>
    </row>
    <row r="351" spans="1:39" ht="15.95" customHeight="1">
      <c r="A351" s="982" t="s">
        <v>269</v>
      </c>
      <c r="B351" s="960" t="s">
        <v>2893</v>
      </c>
      <c r="C351" s="960"/>
      <c r="D351" s="960"/>
      <c r="E351" s="960"/>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row>
    <row r="352" spans="1:39" ht="15.95" customHeight="1">
      <c r="A352" s="929"/>
      <c r="B352" s="929" t="s">
        <v>2220</v>
      </c>
      <c r="C352" s="929" t="s">
        <v>2253</v>
      </c>
      <c r="D352" s="929"/>
      <c r="E352" s="929"/>
      <c r="F352" s="929"/>
      <c r="G352" s="929"/>
      <c r="H352" s="929"/>
      <c r="I352" s="929"/>
      <c r="J352" s="929"/>
      <c r="K352" s="1627" t="str">
        <f>項目一覧②!$F$13</f>
        <v/>
      </c>
      <c r="L352" s="1627"/>
      <c r="M352" s="1627"/>
      <c r="N352" s="929"/>
      <c r="O352" s="929"/>
      <c r="P352" s="929"/>
      <c r="Q352" s="929"/>
      <c r="R352" s="929"/>
      <c r="S352" s="929"/>
      <c r="T352" s="929"/>
      <c r="U352" s="929"/>
      <c r="V352" s="929"/>
      <c r="W352" s="929"/>
      <c r="X352" s="929"/>
      <c r="Y352" s="929"/>
      <c r="Z352" s="929"/>
      <c r="AA352" s="929"/>
    </row>
    <row r="353" spans="1:41" ht="15.95" customHeight="1">
      <c r="A353" s="929"/>
      <c r="B353" s="929" t="s">
        <v>2239</v>
      </c>
      <c r="C353" s="929" t="s">
        <v>2254</v>
      </c>
      <c r="D353" s="929"/>
      <c r="E353" s="929"/>
      <c r="F353" s="929"/>
      <c r="G353" s="929"/>
      <c r="H353" s="929"/>
      <c r="I353" s="929"/>
      <c r="J353" s="929"/>
      <c r="K353" s="1627" t="str">
        <f>項目一覧②!$F$14</f>
        <v/>
      </c>
      <c r="L353" s="1627"/>
      <c r="M353" s="1627"/>
      <c r="N353" s="929"/>
      <c r="O353" s="929"/>
      <c r="P353" s="929"/>
      <c r="Q353" s="929"/>
      <c r="R353" s="929"/>
      <c r="S353" s="929"/>
      <c r="T353" s="929"/>
      <c r="U353" s="929"/>
      <c r="V353" s="929"/>
      <c r="W353" s="929"/>
      <c r="X353" s="929"/>
      <c r="Y353" s="929"/>
      <c r="Z353" s="929"/>
      <c r="AA353" s="929"/>
    </row>
    <row r="354" spans="1:41" ht="15.95" customHeight="1">
      <c r="A354" s="929"/>
      <c r="B354" s="929" t="s">
        <v>357</v>
      </c>
      <c r="C354" s="929" t="s">
        <v>2256</v>
      </c>
      <c r="D354" s="929"/>
      <c r="E354" s="929"/>
      <c r="F354" s="929"/>
      <c r="G354" s="929"/>
      <c r="H354" s="929"/>
      <c r="I354" s="929"/>
      <c r="J354" s="929"/>
      <c r="K354" s="1627" t="str">
        <f>項目一覧②!$F$15</f>
        <v/>
      </c>
      <c r="L354" s="1627"/>
      <c r="M354" s="1627"/>
      <c r="N354" s="929"/>
      <c r="O354" s="929"/>
      <c r="P354" s="929"/>
      <c r="Q354" s="929"/>
      <c r="R354" s="929"/>
      <c r="S354" s="929"/>
      <c r="T354" s="929"/>
      <c r="U354" s="929"/>
      <c r="V354" s="929"/>
      <c r="W354" s="929"/>
      <c r="X354" s="929"/>
      <c r="Y354" s="929"/>
      <c r="Z354" s="929"/>
      <c r="AA354" s="929"/>
    </row>
    <row r="355" spans="1:41" ht="15.95" customHeight="1">
      <c r="A355" s="929"/>
      <c r="B355" s="929" t="s">
        <v>355</v>
      </c>
      <c r="C355" s="929" t="s">
        <v>2257</v>
      </c>
      <c r="D355" s="929"/>
      <c r="E355" s="929"/>
      <c r="F355" s="929"/>
      <c r="G355" s="929"/>
      <c r="H355" s="929"/>
      <c r="I355" s="929"/>
      <c r="J355" s="929"/>
      <c r="K355" s="1651" t="str">
        <f>項目一覧②!$F$16</f>
        <v/>
      </c>
      <c r="L355" s="1651"/>
      <c r="M355" s="1651"/>
      <c r="N355" s="929"/>
      <c r="O355" s="929"/>
      <c r="P355" s="929"/>
      <c r="Q355" s="929"/>
      <c r="R355" s="929"/>
      <c r="S355" s="929"/>
      <c r="T355" s="929"/>
      <c r="U355" s="929"/>
      <c r="V355" s="929"/>
      <c r="W355" s="929"/>
      <c r="X355" s="929"/>
      <c r="Y355" s="929"/>
      <c r="Z355" s="929"/>
      <c r="AA355" s="929"/>
      <c r="AB355" s="979"/>
    </row>
    <row r="356" spans="1:41" ht="15.95" customHeight="1">
      <c r="A356" s="982" t="s">
        <v>269</v>
      </c>
      <c r="B356" s="960" t="s">
        <v>2894</v>
      </c>
      <c r="C356" s="960"/>
      <c r="D356" s="960"/>
      <c r="E356" s="960"/>
      <c r="F356" s="960"/>
      <c r="G356" s="960"/>
      <c r="H356" s="960"/>
      <c r="I356" s="960"/>
      <c r="J356" s="960"/>
      <c r="K356" s="960"/>
      <c r="L356" s="960"/>
      <c r="M356" s="960"/>
      <c r="N356" s="960"/>
      <c r="O356" s="960"/>
      <c r="P356" s="960"/>
      <c r="Q356" s="960"/>
      <c r="R356" s="960"/>
      <c r="S356" s="960"/>
      <c r="T356" s="960"/>
      <c r="U356" s="960"/>
      <c r="V356" s="960"/>
      <c r="W356" s="960"/>
      <c r="X356" s="960"/>
      <c r="Y356" s="960"/>
      <c r="Z356" s="960"/>
      <c r="AA356" s="960"/>
    </row>
    <row r="357" spans="1:41" ht="15.95" customHeight="1">
      <c r="A357" s="929"/>
      <c r="B357" s="929" t="s">
        <v>2220</v>
      </c>
      <c r="C357" s="929" t="s">
        <v>2245</v>
      </c>
      <c r="D357" s="929"/>
      <c r="E357" s="929"/>
      <c r="F357" s="929"/>
      <c r="G357" s="929"/>
      <c r="H357" s="929"/>
      <c r="I357" s="929"/>
      <c r="J357" s="929"/>
      <c r="K357" s="1703" t="str">
        <f>項目一覧②!$F$17</f>
        <v/>
      </c>
      <c r="L357" s="1703"/>
      <c r="M357" s="1703"/>
      <c r="N357" s="1703"/>
      <c r="O357" s="929" t="s">
        <v>267</v>
      </c>
      <c r="P357" s="929"/>
      <c r="Q357" s="929"/>
      <c r="R357" s="929"/>
      <c r="S357" s="929"/>
      <c r="T357" s="929"/>
      <c r="U357" s="929"/>
      <c r="V357" s="929"/>
      <c r="W357" s="929"/>
      <c r="X357" s="929"/>
      <c r="Y357" s="929"/>
      <c r="Z357" s="929"/>
      <c r="AA357" s="929"/>
    </row>
    <row r="358" spans="1:41" ht="15.95" customHeight="1">
      <c r="A358" s="958"/>
      <c r="B358" s="958" t="s">
        <v>2239</v>
      </c>
      <c r="C358" s="958" t="s">
        <v>2258</v>
      </c>
      <c r="D358" s="958"/>
      <c r="E358" s="958"/>
      <c r="F358" s="958"/>
      <c r="G358" s="958"/>
      <c r="H358" s="958"/>
      <c r="I358" s="958"/>
      <c r="J358" s="958"/>
      <c r="K358" s="1711" t="str">
        <f>項目一覧②!$F$18</f>
        <v/>
      </c>
      <c r="L358" s="1711"/>
      <c r="M358" s="1711"/>
      <c r="N358" s="1711"/>
      <c r="O358" s="929" t="s">
        <v>267</v>
      </c>
      <c r="P358" s="958"/>
      <c r="Q358" s="958"/>
      <c r="R358" s="958"/>
      <c r="S358" s="958"/>
      <c r="T358" s="958"/>
      <c r="U358" s="958"/>
      <c r="V358" s="958"/>
      <c r="W358" s="958"/>
      <c r="X358" s="958"/>
      <c r="Y358" s="958"/>
      <c r="Z358" s="958"/>
      <c r="AA358" s="958"/>
      <c r="AB358" s="979"/>
    </row>
    <row r="359" spans="1:41" ht="20.100000000000001" customHeight="1">
      <c r="A359" s="995" t="s">
        <v>269</v>
      </c>
      <c r="B359" s="996" t="s">
        <v>2895</v>
      </c>
      <c r="C359" s="996"/>
      <c r="D359" s="996"/>
      <c r="E359" s="996"/>
      <c r="F359" s="996"/>
      <c r="G359" s="996"/>
      <c r="H359" s="1019" t="str">
        <f>項目一覧②!$F$19</f>
        <v/>
      </c>
      <c r="I359" s="1019"/>
      <c r="J359" s="996"/>
      <c r="K359" s="996"/>
      <c r="L359" s="996"/>
      <c r="M359" s="996"/>
      <c r="N359" s="996"/>
      <c r="O359" s="996"/>
      <c r="P359" s="996"/>
      <c r="Q359" s="996"/>
      <c r="R359" s="996"/>
      <c r="S359" s="996"/>
      <c r="T359" s="996"/>
      <c r="U359" s="996"/>
      <c r="V359" s="996"/>
      <c r="W359" s="996"/>
      <c r="X359" s="996"/>
      <c r="Y359" s="996"/>
      <c r="Z359" s="996"/>
      <c r="AA359" s="996"/>
      <c r="AB359" s="979"/>
    </row>
    <row r="360" spans="1:41" ht="15.95" customHeight="1">
      <c r="A360" s="982" t="s">
        <v>269</v>
      </c>
      <c r="B360" s="960" t="s">
        <v>2896</v>
      </c>
      <c r="C360" s="960"/>
      <c r="D360" s="960"/>
      <c r="E360" s="960"/>
      <c r="F360" s="960"/>
      <c r="G360" s="960"/>
      <c r="H360" s="960"/>
      <c r="I360" s="960"/>
      <c r="J360" s="960"/>
      <c r="K360" s="960"/>
      <c r="L360" s="960"/>
      <c r="M360" s="960"/>
      <c r="N360" s="960"/>
      <c r="O360" s="960"/>
      <c r="P360" s="960"/>
      <c r="Q360" s="960"/>
      <c r="R360" s="960"/>
      <c r="S360" s="960"/>
      <c r="T360" s="960"/>
      <c r="U360" s="960"/>
      <c r="V360" s="960"/>
      <c r="W360" s="960"/>
      <c r="X360" s="960"/>
      <c r="Y360" s="960"/>
      <c r="Z360" s="960"/>
      <c r="AA360" s="960"/>
    </row>
    <row r="361" spans="1:41" ht="15.95" customHeight="1">
      <c r="A361" s="959"/>
      <c r="B361" s="929" t="s">
        <v>2220</v>
      </c>
      <c r="C361" s="929" t="s">
        <v>3610</v>
      </c>
      <c r="D361" s="929"/>
      <c r="E361" s="929"/>
      <c r="F361" s="929"/>
      <c r="G361" s="929"/>
      <c r="H361" s="929"/>
      <c r="I361" s="929"/>
      <c r="J361" s="929"/>
      <c r="K361" s="929"/>
      <c r="L361" s="929"/>
      <c r="M361" s="929"/>
      <c r="N361" s="929"/>
      <c r="O361" s="929"/>
      <c r="P361" s="929"/>
      <c r="Q361" s="929"/>
      <c r="R361" s="929"/>
      <c r="S361" s="929"/>
      <c r="T361" s="929"/>
      <c r="U361" s="929"/>
      <c r="V361" s="929"/>
      <c r="W361" s="929"/>
      <c r="X361" s="929"/>
      <c r="Y361" s="929"/>
      <c r="Z361" s="929"/>
      <c r="AA361" s="929"/>
    </row>
    <row r="362" spans="1:41" ht="15.95" customHeight="1">
      <c r="A362" s="929"/>
      <c r="C362" s="929"/>
      <c r="D362" s="929"/>
      <c r="E362" s="929"/>
      <c r="F362" s="929"/>
      <c r="G362" s="929"/>
      <c r="H362" s="929"/>
      <c r="I362" s="929"/>
      <c r="J362" s="929"/>
      <c r="K362" s="929"/>
      <c r="L362" s="929"/>
      <c r="M362" s="929"/>
      <c r="N362" s="929"/>
      <c r="O362" s="929"/>
      <c r="P362" s="929"/>
      <c r="Q362" s="929"/>
      <c r="R362" s="929"/>
      <c r="S362" s="929"/>
      <c r="T362" s="929"/>
      <c r="U362" s="959" t="str">
        <f>IF(項目一覧②!$G$20=TRUE,"■","□")</f>
        <v>□</v>
      </c>
      <c r="V362" s="929" t="s">
        <v>266</v>
      </c>
      <c r="W362" s="929"/>
      <c r="X362" s="959" t="str">
        <f>IF(項目一覧②!$H$20=TRUE,"■","□")</f>
        <v>□</v>
      </c>
      <c r="Y362" s="929" t="s">
        <v>265</v>
      </c>
      <c r="Z362" s="929"/>
      <c r="AA362" s="929"/>
    </row>
    <row r="363" spans="1:41" s="926" customFormat="1" ht="18" customHeight="1">
      <c r="A363" s="1014"/>
      <c r="B363" s="1006" t="s">
        <v>3664</v>
      </c>
      <c r="C363" s="1006"/>
      <c r="D363" s="1006"/>
      <c r="E363" s="1006"/>
      <c r="F363" s="1006"/>
      <c r="G363" s="1006"/>
      <c r="H363" s="1006"/>
      <c r="I363" s="1006"/>
      <c r="J363" s="1006"/>
      <c r="K363" s="1006"/>
      <c r="L363" s="929"/>
      <c r="M363" s="929"/>
      <c r="N363" s="929"/>
      <c r="O363" s="929"/>
      <c r="P363" s="929"/>
      <c r="Q363" s="929"/>
      <c r="R363" s="929"/>
      <c r="S363" s="929"/>
      <c r="T363" s="929"/>
      <c r="U363" s="929"/>
      <c r="V363" s="929"/>
      <c r="W363" s="929"/>
      <c r="X363" s="929"/>
      <c r="Y363" s="929"/>
      <c r="Z363" s="929"/>
      <c r="AA363" s="929"/>
      <c r="AB363" s="929"/>
      <c r="AC363" s="929"/>
      <c r="AD363" s="998"/>
      <c r="AE363" s="929"/>
      <c r="AF363" s="929"/>
      <c r="AG363" s="998"/>
      <c r="AH363" s="929"/>
      <c r="AI363" s="929"/>
      <c r="AJ363" s="929"/>
      <c r="AK363" s="929"/>
      <c r="AL363" s="929"/>
      <c r="AM363" s="998"/>
      <c r="AO363" s="1020"/>
    </row>
    <row r="364" spans="1:41" s="926" customFormat="1" ht="18" customHeight="1">
      <c r="A364" s="1014"/>
      <c r="B364" s="1006"/>
      <c r="C364" s="959" t="str">
        <f>IF(項目一覧②!$G$977=TRUE,"■","□")</f>
        <v>□</v>
      </c>
      <c r="D364" s="1006" t="s">
        <v>3803</v>
      </c>
      <c r="E364" s="1006"/>
      <c r="F364" s="1006"/>
      <c r="G364" s="1006"/>
      <c r="H364" s="1006"/>
      <c r="I364" s="1006"/>
      <c r="J364" s="1006"/>
      <c r="K364" s="1006"/>
      <c r="L364" s="929"/>
      <c r="M364" s="929"/>
      <c r="N364" s="929"/>
      <c r="O364" s="929"/>
      <c r="P364" s="929"/>
      <c r="Q364" s="929"/>
      <c r="R364" s="929"/>
      <c r="S364" s="929"/>
      <c r="T364" s="929"/>
      <c r="U364" s="929"/>
      <c r="V364" s="929"/>
      <c r="W364" s="929"/>
      <c r="X364" s="929"/>
      <c r="Y364" s="929"/>
      <c r="Z364" s="929"/>
      <c r="AA364" s="929"/>
      <c r="AB364" s="929"/>
      <c r="AC364" s="929"/>
      <c r="AD364" s="998"/>
      <c r="AE364" s="929"/>
      <c r="AF364" s="929"/>
      <c r="AG364" s="998"/>
      <c r="AH364" s="929"/>
      <c r="AI364" s="929"/>
      <c r="AJ364" s="929"/>
      <c r="AK364" s="929"/>
      <c r="AL364" s="929"/>
      <c r="AM364" s="998"/>
      <c r="AO364" s="1020"/>
    </row>
    <row r="365" spans="1:41" s="926" customFormat="1" ht="18" customHeight="1">
      <c r="A365" s="1014"/>
      <c r="B365" s="1006"/>
      <c r="C365" s="959" t="str">
        <f>IF(項目一覧②!$G$978=TRUE,"■","□")</f>
        <v>□</v>
      </c>
      <c r="D365" s="1006" t="s">
        <v>3804</v>
      </c>
      <c r="E365" s="1006"/>
      <c r="F365" s="1006"/>
      <c r="G365" s="1006"/>
      <c r="H365" s="1006"/>
      <c r="I365" s="1006"/>
      <c r="J365" s="1006"/>
      <c r="K365" s="1006"/>
      <c r="L365" s="929"/>
      <c r="M365" s="929"/>
      <c r="N365" s="929"/>
      <c r="O365" s="929"/>
      <c r="P365" s="929"/>
      <c r="Q365" s="929"/>
      <c r="R365" s="929"/>
      <c r="S365" s="929"/>
      <c r="T365" s="929"/>
      <c r="U365" s="929"/>
      <c r="V365" s="929"/>
      <c r="W365" s="929"/>
      <c r="X365" s="929"/>
      <c r="Y365" s="929"/>
      <c r="Z365" s="929"/>
      <c r="AA365" s="929"/>
      <c r="AB365" s="929"/>
      <c r="AC365" s="929"/>
      <c r="AD365" s="998"/>
      <c r="AE365" s="929"/>
      <c r="AF365" s="929"/>
      <c r="AG365" s="998"/>
      <c r="AH365" s="929"/>
      <c r="AI365" s="929"/>
      <c r="AJ365" s="929"/>
      <c r="AK365" s="929"/>
      <c r="AL365" s="929"/>
      <c r="AM365" s="998"/>
      <c r="AO365" s="1020"/>
    </row>
    <row r="366" spans="1:41" s="926" customFormat="1" ht="18" customHeight="1">
      <c r="A366" s="1014"/>
      <c r="B366" s="1006"/>
      <c r="C366" s="1006"/>
      <c r="D366" s="1006" t="s">
        <v>3771</v>
      </c>
      <c r="E366" s="1006"/>
      <c r="F366" s="1006"/>
      <c r="G366" s="1006"/>
      <c r="H366" s="1006"/>
      <c r="I366" s="1006"/>
      <c r="J366" s="1006"/>
      <c r="K366" s="1006"/>
      <c r="L366" s="929"/>
      <c r="M366" s="929"/>
      <c r="N366" s="929"/>
      <c r="O366" s="929"/>
      <c r="P366" s="929"/>
      <c r="Q366" s="929"/>
      <c r="R366" s="929"/>
      <c r="S366" s="929"/>
      <c r="T366" s="929"/>
      <c r="U366" s="929"/>
      <c r="V366" s="929"/>
      <c r="W366" s="929"/>
      <c r="X366" s="929"/>
      <c r="Y366" s="929"/>
      <c r="Z366" s="929"/>
      <c r="AA366" s="929"/>
      <c r="AB366" s="929"/>
      <c r="AC366" s="929"/>
      <c r="AD366" s="998"/>
      <c r="AE366" s="929"/>
      <c r="AF366" s="929"/>
      <c r="AG366" s="998"/>
      <c r="AH366" s="929"/>
      <c r="AI366" s="929"/>
      <c r="AJ366" s="929"/>
      <c r="AK366" s="929"/>
      <c r="AL366" s="929"/>
      <c r="AM366" s="998"/>
      <c r="AO366" s="1020"/>
    </row>
    <row r="367" spans="1:41" s="926" customFormat="1" ht="18" customHeight="1">
      <c r="A367" s="1014"/>
      <c r="B367" s="1006"/>
      <c r="C367" s="1006"/>
      <c r="D367" s="1006" t="s">
        <v>3635</v>
      </c>
      <c r="E367" s="1006"/>
      <c r="F367" s="1006"/>
      <c r="G367" s="1627" t="str">
        <f>項目一覧②!$F$979</f>
        <v/>
      </c>
      <c r="H367" s="1627"/>
      <c r="I367" s="1627"/>
      <c r="J367" s="1627"/>
      <c r="K367" s="1627"/>
      <c r="L367" s="929"/>
      <c r="M367" s="1627"/>
      <c r="N367" s="1627"/>
      <c r="O367" s="1627"/>
      <c r="P367" s="1627"/>
      <c r="Q367" s="1627"/>
      <c r="R367" s="929"/>
      <c r="S367" s="929"/>
      <c r="T367" s="929"/>
      <c r="U367" s="929"/>
      <c r="V367" s="929"/>
      <c r="W367" s="929"/>
      <c r="X367" s="929"/>
      <c r="Y367" s="929"/>
      <c r="Z367" s="929"/>
      <c r="AA367" s="929"/>
      <c r="AB367" s="929"/>
      <c r="AC367" s="929"/>
      <c r="AD367" s="998"/>
      <c r="AE367" s="929"/>
      <c r="AF367" s="929"/>
      <c r="AG367" s="998"/>
      <c r="AH367" s="929"/>
      <c r="AI367" s="929"/>
      <c r="AJ367" s="929"/>
      <c r="AK367" s="929"/>
      <c r="AL367" s="929"/>
      <c r="AM367" s="998"/>
      <c r="AO367" s="1020"/>
    </row>
    <row r="368" spans="1:41" s="926" customFormat="1" ht="18" customHeight="1">
      <c r="A368" s="1014"/>
      <c r="B368" s="1006"/>
      <c r="C368" s="1006"/>
      <c r="D368" s="1006" t="s">
        <v>3636</v>
      </c>
      <c r="E368" s="1006"/>
      <c r="F368" s="1006"/>
      <c r="G368" s="1006"/>
      <c r="H368" s="1006"/>
      <c r="I368" s="1006"/>
      <c r="J368" s="1006"/>
      <c r="K368" s="1006"/>
      <c r="L368" s="929"/>
      <c r="M368" s="1627" t="str">
        <f>項目一覧②!$F$980</f>
        <v/>
      </c>
      <c r="N368" s="1627"/>
      <c r="O368" s="1627"/>
      <c r="P368" s="1627"/>
      <c r="Q368" s="1627"/>
      <c r="R368" s="929" t="s">
        <v>2437</v>
      </c>
      <c r="S368" s="929"/>
      <c r="T368" s="929"/>
      <c r="U368" s="929"/>
      <c r="V368" s="929"/>
      <c r="W368" s="929"/>
      <c r="X368" s="929"/>
      <c r="Y368" s="929"/>
      <c r="Z368" s="929"/>
      <c r="AA368" s="929"/>
      <c r="AB368" s="929"/>
      <c r="AC368" s="929"/>
      <c r="AD368" s="998"/>
      <c r="AE368" s="929"/>
      <c r="AF368" s="929"/>
      <c r="AG368" s="998"/>
      <c r="AH368" s="929"/>
      <c r="AI368" s="929"/>
      <c r="AJ368" s="929"/>
      <c r="AK368" s="929"/>
      <c r="AL368" s="929"/>
      <c r="AM368" s="998"/>
      <c r="AO368" s="1020"/>
    </row>
    <row r="369" spans="1:28" ht="15.95" customHeight="1">
      <c r="A369" s="929"/>
      <c r="B369" s="926" t="s">
        <v>3659</v>
      </c>
      <c r="C369" s="929" t="s">
        <v>2149</v>
      </c>
      <c r="D369" s="929"/>
      <c r="E369" s="929"/>
      <c r="F369" s="929"/>
      <c r="G369" s="929"/>
      <c r="H369" s="929"/>
      <c r="I369" s="929"/>
      <c r="J369" s="929"/>
      <c r="K369" s="929"/>
      <c r="L369" s="929"/>
      <c r="M369" s="929"/>
      <c r="N369" s="929"/>
      <c r="O369" s="929"/>
      <c r="P369" s="929"/>
      <c r="Q369" s="929"/>
      <c r="R369" s="929"/>
      <c r="S369" s="929"/>
      <c r="T369" s="929"/>
      <c r="U369" s="959" t="str">
        <f>IF(項目一覧②!$G$21=TRUE,"■","□")</f>
        <v>□</v>
      </c>
      <c r="V369" s="929" t="s">
        <v>266</v>
      </c>
      <c r="W369" s="929"/>
      <c r="X369" s="959" t="str">
        <f>IF(項目一覧②!$H$21=TRUE,"■","□")</f>
        <v>□</v>
      </c>
      <c r="Y369" s="929" t="s">
        <v>83</v>
      </c>
      <c r="Z369" s="929"/>
      <c r="AA369" s="929"/>
    </row>
    <row r="370" spans="1:28" ht="15.95" customHeight="1">
      <c r="A370" s="929"/>
      <c r="B370" s="929" t="s">
        <v>355</v>
      </c>
      <c r="C370" s="929" t="s">
        <v>2344</v>
      </c>
      <c r="D370" s="929"/>
      <c r="E370" s="929"/>
      <c r="F370" s="929"/>
      <c r="G370" s="929"/>
      <c r="H370" s="929"/>
      <c r="I370" s="929"/>
      <c r="J370" s="929"/>
      <c r="K370" s="929"/>
      <c r="L370" s="929"/>
      <c r="M370" s="929"/>
      <c r="N370" s="929"/>
      <c r="O370" s="929"/>
      <c r="P370" s="929"/>
      <c r="Q370" s="929"/>
      <c r="R370" s="929"/>
      <c r="S370" s="929"/>
      <c r="T370" s="929"/>
      <c r="U370" s="959"/>
      <c r="V370" s="929"/>
      <c r="W370" s="929"/>
      <c r="X370" s="959"/>
      <c r="Y370" s="929"/>
      <c r="Z370" s="929"/>
      <c r="AA370" s="929"/>
    </row>
    <row r="371" spans="1:28" ht="15.95" customHeight="1">
      <c r="A371" s="929"/>
      <c r="B371" s="929"/>
      <c r="C371" s="929"/>
      <c r="D371" s="929"/>
      <c r="E371" s="929"/>
      <c r="F371" s="929"/>
      <c r="G371" s="929"/>
      <c r="H371" s="929"/>
      <c r="I371" s="929"/>
      <c r="J371" s="929"/>
      <c r="K371" s="929"/>
      <c r="L371" s="929" t="str">
        <f>IF(項目一覧②!$F$22="","第　　　　　　　　　　号","第   "&amp;項目一覧②!$F$22&amp;"   号")</f>
        <v>第　　　　　　　　　　号</v>
      </c>
      <c r="M371" s="929"/>
      <c r="N371" s="929"/>
      <c r="O371" s="929"/>
      <c r="P371" s="929"/>
      <c r="Q371" s="929"/>
      <c r="R371" s="929"/>
      <c r="S371" s="929"/>
      <c r="T371" s="929"/>
      <c r="U371" s="929"/>
      <c r="V371" s="929"/>
      <c r="W371" s="929"/>
      <c r="X371" s="929"/>
      <c r="Y371" s="929"/>
      <c r="Z371" s="929"/>
      <c r="AA371" s="929"/>
    </row>
    <row r="372" spans="1:28" ht="15.95" customHeight="1">
      <c r="A372" s="929"/>
      <c r="B372" s="929" t="s">
        <v>354</v>
      </c>
      <c r="C372" s="929" t="s">
        <v>2326</v>
      </c>
      <c r="D372" s="929"/>
      <c r="E372" s="929"/>
      <c r="F372" s="929"/>
      <c r="G372" s="929"/>
      <c r="H372" s="929"/>
      <c r="I372" s="929"/>
      <c r="J372" s="929"/>
      <c r="K372" s="929"/>
      <c r="L372" s="929"/>
      <c r="M372" s="929"/>
      <c r="N372" s="929"/>
      <c r="O372" s="929"/>
      <c r="P372" s="929"/>
      <c r="Q372" s="929"/>
      <c r="R372" s="929"/>
      <c r="S372" s="929"/>
      <c r="T372" s="929"/>
      <c r="U372" s="929"/>
      <c r="V372" s="929"/>
      <c r="W372" s="929"/>
      <c r="X372" s="929"/>
      <c r="Y372" s="929"/>
      <c r="Z372" s="929"/>
      <c r="AA372" s="929"/>
    </row>
    <row r="373" spans="1:28" ht="15.95" customHeight="1">
      <c r="A373" s="929"/>
      <c r="B373" s="929"/>
      <c r="C373" s="929"/>
      <c r="D373" s="929"/>
      <c r="E373" s="929"/>
      <c r="F373" s="929"/>
      <c r="G373" s="929"/>
      <c r="H373" s="929"/>
      <c r="I373" s="929"/>
      <c r="J373" s="929"/>
      <c r="K373" s="929"/>
      <c r="L373" s="929" t="str">
        <f>IF(項目一覧②!$F$23="","第　　　　　　　　　　号","第   "&amp;項目一覧②!$F$23&amp;"   号")</f>
        <v>第　　　　　　　　　　号</v>
      </c>
      <c r="M373" s="929"/>
      <c r="N373" s="929"/>
      <c r="O373" s="929"/>
      <c r="P373" s="929"/>
      <c r="Q373" s="929"/>
      <c r="R373" s="929"/>
      <c r="S373" s="929"/>
      <c r="T373" s="929"/>
      <c r="U373" s="929"/>
      <c r="V373" s="929"/>
      <c r="W373" s="929"/>
      <c r="X373" s="929"/>
      <c r="Y373" s="929"/>
      <c r="Z373" s="929"/>
      <c r="AA373" s="929"/>
    </row>
    <row r="374" spans="1:28" ht="15.95" customHeight="1">
      <c r="A374" s="929"/>
      <c r="B374" s="929" t="s">
        <v>352</v>
      </c>
      <c r="C374" s="929" t="s">
        <v>2327</v>
      </c>
      <c r="D374" s="929"/>
      <c r="E374" s="929"/>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row>
    <row r="375" spans="1:28" ht="15.95" customHeight="1">
      <c r="A375" s="929"/>
      <c r="C375" s="929"/>
      <c r="D375" s="929"/>
      <c r="E375" s="929"/>
      <c r="F375" s="929"/>
      <c r="G375" s="998" t="str">
        <f>IF(項目一覧②!$G$815=TRUE,"■","□")</f>
        <v>□</v>
      </c>
      <c r="H375" s="1006" t="s">
        <v>2352</v>
      </c>
      <c r="I375" s="929"/>
      <c r="J375" s="929"/>
      <c r="K375" s="929"/>
      <c r="L375" s="929"/>
      <c r="M375" s="929"/>
      <c r="N375" s="929"/>
      <c r="O375" s="929"/>
      <c r="P375" s="929"/>
      <c r="Q375" s="929"/>
      <c r="R375" s="929"/>
      <c r="S375" s="929"/>
      <c r="T375" s="929"/>
      <c r="U375" s="929"/>
      <c r="V375" s="929"/>
      <c r="W375" s="929"/>
      <c r="X375" s="929"/>
      <c r="Y375" s="929"/>
      <c r="Z375" s="929"/>
      <c r="AA375" s="929"/>
    </row>
    <row r="376" spans="1:28" ht="15.95" customHeight="1">
      <c r="A376" s="929"/>
      <c r="B376" s="929"/>
      <c r="C376" s="929"/>
      <c r="D376" s="929"/>
      <c r="E376" s="929"/>
      <c r="F376" s="929"/>
      <c r="G376" s="998" t="str">
        <f>IF(項目一覧②!$G$816=TRUE,"■","□")</f>
        <v>□</v>
      </c>
      <c r="H376" s="1006" t="s">
        <v>2353</v>
      </c>
      <c r="I376" s="929"/>
      <c r="J376" s="929"/>
      <c r="K376" s="929"/>
      <c r="L376" s="929"/>
      <c r="M376" s="929"/>
      <c r="N376" s="929"/>
      <c r="O376" s="929"/>
      <c r="P376" s="929"/>
      <c r="Q376" s="929"/>
      <c r="R376" s="929"/>
      <c r="S376" s="929"/>
      <c r="T376" s="929"/>
      <c r="U376" s="929"/>
      <c r="V376" s="929"/>
      <c r="W376" s="929"/>
      <c r="X376" s="929"/>
      <c r="Y376" s="929"/>
      <c r="Z376" s="929"/>
      <c r="AA376" s="929"/>
    </row>
    <row r="377" spans="1:28" ht="15.95" customHeight="1">
      <c r="A377" s="929"/>
      <c r="B377" s="929" t="s">
        <v>3660</v>
      </c>
      <c r="C377" s="929" t="s">
        <v>2354</v>
      </c>
      <c r="D377" s="929"/>
      <c r="E377" s="929"/>
      <c r="F377" s="929"/>
      <c r="G377" s="929"/>
      <c r="H377" s="929"/>
      <c r="I377" s="929"/>
      <c r="J377" s="929"/>
      <c r="K377" s="929"/>
      <c r="L377" s="929"/>
      <c r="M377" s="929"/>
      <c r="N377" s="929"/>
      <c r="O377" s="929"/>
      <c r="P377" s="929"/>
      <c r="Q377" s="929"/>
      <c r="R377" s="929"/>
      <c r="S377" s="929"/>
      <c r="T377" s="929"/>
      <c r="U377" s="929"/>
      <c r="V377" s="929"/>
      <c r="W377" s="929"/>
      <c r="X377" s="929"/>
      <c r="Y377" s="929"/>
      <c r="Z377" s="929"/>
      <c r="AA377" s="929"/>
    </row>
    <row r="378" spans="1:28" ht="15.95" customHeight="1">
      <c r="A378" s="958"/>
      <c r="B378" s="958"/>
      <c r="C378" s="958"/>
      <c r="D378" s="958"/>
      <c r="E378" s="958"/>
      <c r="F378" s="958"/>
      <c r="G378" s="958"/>
      <c r="H378" s="958"/>
      <c r="I378" s="958"/>
      <c r="J378" s="958"/>
      <c r="K378" s="958"/>
      <c r="L378" s="958" t="str">
        <f>IF(項目一覧②!F24="","","第   "&amp;項目一覧②!F24&amp;"   号")</f>
        <v/>
      </c>
      <c r="M378" s="958"/>
      <c r="N378" s="958"/>
      <c r="O378" s="958"/>
      <c r="P378" s="958"/>
      <c r="Q378" s="958"/>
      <c r="R378" s="958"/>
      <c r="S378" s="958"/>
      <c r="T378" s="958"/>
      <c r="U378" s="958"/>
      <c r="V378" s="958"/>
      <c r="W378" s="958"/>
      <c r="X378" s="958"/>
      <c r="Y378" s="958"/>
      <c r="Z378" s="958"/>
      <c r="AA378" s="958"/>
      <c r="AB378" s="979"/>
    </row>
    <row r="379" spans="1:28" ht="15" customHeight="1">
      <c r="A379" s="959" t="s">
        <v>275</v>
      </c>
      <c r="B379" s="929" t="s">
        <v>2897</v>
      </c>
      <c r="C379" s="929"/>
      <c r="D379" s="929"/>
      <c r="E379" s="929"/>
      <c r="F379" s="929"/>
      <c r="G379" s="929"/>
      <c r="H379" s="929"/>
      <c r="I379" s="929"/>
      <c r="J379" s="929"/>
      <c r="K379" s="929"/>
      <c r="L379" s="929"/>
      <c r="M379" s="929"/>
      <c r="N379" s="929"/>
      <c r="O379" s="929"/>
      <c r="P379" s="929"/>
      <c r="Q379" s="929"/>
      <c r="R379" s="929"/>
      <c r="S379" s="929"/>
      <c r="T379" s="929"/>
      <c r="U379" s="929"/>
      <c r="V379" s="929"/>
      <c r="W379" s="929"/>
      <c r="X379" s="929"/>
      <c r="Y379" s="929"/>
      <c r="Z379" s="929"/>
      <c r="AA379" s="929"/>
    </row>
    <row r="380" spans="1:28" ht="15" customHeight="1">
      <c r="A380" s="929"/>
      <c r="B380" s="929" t="s">
        <v>300</v>
      </c>
      <c r="C380" s="929"/>
      <c r="D380" s="929"/>
      <c r="E380" s="929"/>
      <c r="F380" s="929"/>
      <c r="G380" s="929"/>
      <c r="H380" s="929"/>
      <c r="I380" s="998" t="s">
        <v>295</v>
      </c>
      <c r="J380" s="1627" t="s">
        <v>299</v>
      </c>
      <c r="K380" s="1627"/>
      <c r="L380" s="1627"/>
      <c r="M380" s="1627"/>
      <c r="N380" s="998" t="s">
        <v>294</v>
      </c>
      <c r="O380" s="998" t="s">
        <v>295</v>
      </c>
      <c r="P380" s="1627" t="s">
        <v>298</v>
      </c>
      <c r="Q380" s="1627"/>
      <c r="R380" s="1627"/>
      <c r="S380" s="1627"/>
      <c r="T380" s="998" t="s">
        <v>294</v>
      </c>
      <c r="U380" s="998" t="s">
        <v>295</v>
      </c>
      <c r="V380" s="1627" t="s">
        <v>297</v>
      </c>
      <c r="W380" s="1627"/>
      <c r="X380" s="1627"/>
      <c r="Y380" s="1627"/>
      <c r="Z380" s="968" t="s">
        <v>294</v>
      </c>
      <c r="AA380" s="929"/>
    </row>
    <row r="381" spans="1:28" ht="15" customHeight="1">
      <c r="A381" s="929"/>
      <c r="B381" s="929"/>
      <c r="C381" s="929"/>
      <c r="D381" s="998" t="s">
        <v>295</v>
      </c>
      <c r="E381" s="1620" t="str">
        <f>項目一覧②!$F$25</f>
        <v/>
      </c>
      <c r="F381" s="1620"/>
      <c r="G381" s="998" t="s">
        <v>294</v>
      </c>
      <c r="H381" s="929"/>
      <c r="I381" s="998" t="s">
        <v>295</v>
      </c>
      <c r="J381" s="1624" t="str">
        <f>項目一覧②!$F$32</f>
        <v/>
      </c>
      <c r="K381" s="1624"/>
      <c r="L381" s="1624"/>
      <c r="M381" s="1624"/>
      <c r="N381" s="998" t="s">
        <v>294</v>
      </c>
      <c r="O381" s="998" t="s">
        <v>295</v>
      </c>
      <c r="P381" s="1624" t="str">
        <f>項目一覧②!$F$39</f>
        <v/>
      </c>
      <c r="Q381" s="1624"/>
      <c r="R381" s="1624"/>
      <c r="S381" s="1624"/>
      <c r="T381" s="998" t="s">
        <v>294</v>
      </c>
      <c r="U381" s="998" t="s">
        <v>295</v>
      </c>
      <c r="V381" s="1624" t="str">
        <f>項目一覧②!$F$46</f>
        <v/>
      </c>
      <c r="W381" s="1624"/>
      <c r="X381" s="1624"/>
      <c r="Y381" s="1624"/>
      <c r="Z381" s="929" t="s">
        <v>278</v>
      </c>
      <c r="AA381" s="929"/>
    </row>
    <row r="382" spans="1:28" ht="15" customHeight="1">
      <c r="A382" s="929"/>
      <c r="B382" s="929"/>
      <c r="C382" s="929"/>
      <c r="D382" s="998" t="s">
        <v>295</v>
      </c>
      <c r="E382" s="1620" t="str">
        <f>項目一覧②!$F$26</f>
        <v/>
      </c>
      <c r="F382" s="1620"/>
      <c r="G382" s="998" t="s">
        <v>294</v>
      </c>
      <c r="H382" s="929"/>
      <c r="I382" s="998" t="s">
        <v>295</v>
      </c>
      <c r="J382" s="1624" t="str">
        <f>項目一覧②!$F$33</f>
        <v/>
      </c>
      <c r="K382" s="1624"/>
      <c r="L382" s="1624"/>
      <c r="M382" s="1624"/>
      <c r="N382" s="998" t="s">
        <v>294</v>
      </c>
      <c r="O382" s="998" t="s">
        <v>295</v>
      </c>
      <c r="P382" s="1624" t="str">
        <f>項目一覧②!$F$40</f>
        <v/>
      </c>
      <c r="Q382" s="1624"/>
      <c r="R382" s="1624"/>
      <c r="S382" s="1624"/>
      <c r="T382" s="998" t="s">
        <v>294</v>
      </c>
      <c r="U382" s="998" t="s">
        <v>295</v>
      </c>
      <c r="V382" s="1624" t="str">
        <f>項目一覧②!$F$47</f>
        <v/>
      </c>
      <c r="W382" s="1624"/>
      <c r="X382" s="1624"/>
      <c r="Y382" s="1624"/>
      <c r="Z382" s="929" t="s">
        <v>278</v>
      </c>
      <c r="AA382" s="929"/>
    </row>
    <row r="383" spans="1:28" ht="15" customHeight="1">
      <c r="A383" s="929"/>
      <c r="B383" s="929"/>
      <c r="C383" s="929"/>
      <c r="D383" s="998" t="s">
        <v>295</v>
      </c>
      <c r="E383" s="1620" t="str">
        <f>項目一覧②!$F$27</f>
        <v/>
      </c>
      <c r="F383" s="1620"/>
      <c r="G383" s="998" t="s">
        <v>294</v>
      </c>
      <c r="H383" s="929"/>
      <c r="I383" s="998" t="s">
        <v>295</v>
      </c>
      <c r="J383" s="1624" t="str">
        <f>項目一覧②!$F$34</f>
        <v/>
      </c>
      <c r="K383" s="1624"/>
      <c r="L383" s="1624"/>
      <c r="M383" s="1624"/>
      <c r="N383" s="998" t="s">
        <v>294</v>
      </c>
      <c r="O383" s="998" t="s">
        <v>295</v>
      </c>
      <c r="P383" s="1624" t="str">
        <f>項目一覧②!$F$41</f>
        <v/>
      </c>
      <c r="Q383" s="1624"/>
      <c r="R383" s="1624"/>
      <c r="S383" s="1624"/>
      <c r="T383" s="998" t="s">
        <v>294</v>
      </c>
      <c r="U383" s="998" t="s">
        <v>295</v>
      </c>
      <c r="V383" s="1624" t="str">
        <f>項目一覧②!$F$48</f>
        <v/>
      </c>
      <c r="W383" s="1624"/>
      <c r="X383" s="1624"/>
      <c r="Y383" s="1624"/>
      <c r="Z383" s="929" t="s">
        <v>278</v>
      </c>
      <c r="AA383" s="929"/>
    </row>
    <row r="384" spans="1:28" ht="15" customHeight="1">
      <c r="A384" s="929"/>
      <c r="B384" s="929"/>
      <c r="C384" s="929"/>
      <c r="D384" s="998" t="s">
        <v>295</v>
      </c>
      <c r="E384" s="1620" t="str">
        <f>項目一覧②!$F$28</f>
        <v/>
      </c>
      <c r="F384" s="1620"/>
      <c r="G384" s="998" t="s">
        <v>294</v>
      </c>
      <c r="H384" s="929"/>
      <c r="I384" s="998" t="s">
        <v>295</v>
      </c>
      <c r="J384" s="1624" t="str">
        <f>項目一覧②!$F$35</f>
        <v/>
      </c>
      <c r="K384" s="1624"/>
      <c r="L384" s="1624"/>
      <c r="M384" s="1624"/>
      <c r="N384" s="998" t="s">
        <v>294</v>
      </c>
      <c r="O384" s="998" t="s">
        <v>295</v>
      </c>
      <c r="P384" s="1624" t="str">
        <f>項目一覧②!$F$42</f>
        <v/>
      </c>
      <c r="Q384" s="1624"/>
      <c r="R384" s="1624"/>
      <c r="S384" s="1624"/>
      <c r="T384" s="998" t="s">
        <v>294</v>
      </c>
      <c r="U384" s="998" t="s">
        <v>295</v>
      </c>
      <c r="V384" s="1624" t="str">
        <f>項目一覧②!$F$49</f>
        <v/>
      </c>
      <c r="W384" s="1624"/>
      <c r="X384" s="1624"/>
      <c r="Y384" s="1624"/>
      <c r="Z384" s="929" t="s">
        <v>278</v>
      </c>
      <c r="AA384" s="929"/>
    </row>
    <row r="385" spans="1:28" ht="15" customHeight="1">
      <c r="A385" s="929"/>
      <c r="B385" s="929"/>
      <c r="C385" s="929"/>
      <c r="D385" s="998" t="s">
        <v>295</v>
      </c>
      <c r="E385" s="1620" t="str">
        <f>項目一覧②!$F$29</f>
        <v/>
      </c>
      <c r="F385" s="1620"/>
      <c r="G385" s="998" t="s">
        <v>294</v>
      </c>
      <c r="H385" s="929"/>
      <c r="I385" s="998" t="s">
        <v>295</v>
      </c>
      <c r="J385" s="1624" t="str">
        <f>項目一覧②!F36</f>
        <v/>
      </c>
      <c r="K385" s="1624"/>
      <c r="L385" s="1624"/>
      <c r="M385" s="1624"/>
      <c r="N385" s="998" t="s">
        <v>294</v>
      </c>
      <c r="O385" s="998" t="s">
        <v>295</v>
      </c>
      <c r="P385" s="1624" t="str">
        <f>項目一覧②!F43</f>
        <v/>
      </c>
      <c r="Q385" s="1624"/>
      <c r="R385" s="1624"/>
      <c r="S385" s="1624"/>
      <c r="T385" s="998" t="s">
        <v>294</v>
      </c>
      <c r="U385" s="998" t="s">
        <v>295</v>
      </c>
      <c r="V385" s="1624" t="str">
        <f>項目一覧②!F50</f>
        <v/>
      </c>
      <c r="W385" s="1624"/>
      <c r="X385" s="1624"/>
      <c r="Y385" s="1624"/>
      <c r="Z385" s="929" t="s">
        <v>278</v>
      </c>
      <c r="AA385" s="929"/>
    </row>
    <row r="386" spans="1:28" ht="15" customHeight="1">
      <c r="A386" s="929"/>
      <c r="B386" s="929"/>
      <c r="C386" s="929"/>
      <c r="D386" s="998" t="s">
        <v>295</v>
      </c>
      <c r="E386" s="1620" t="str">
        <f>項目一覧②!$F$30</f>
        <v/>
      </c>
      <c r="F386" s="1620"/>
      <c r="G386" s="998" t="s">
        <v>294</v>
      </c>
      <c r="H386" s="929"/>
      <c r="I386" s="998" t="s">
        <v>295</v>
      </c>
      <c r="J386" s="1624" t="str">
        <f>項目一覧②!F37</f>
        <v/>
      </c>
      <c r="K386" s="1624"/>
      <c r="L386" s="1624"/>
      <c r="M386" s="1624"/>
      <c r="N386" s="998" t="s">
        <v>294</v>
      </c>
      <c r="O386" s="998" t="s">
        <v>295</v>
      </c>
      <c r="P386" s="1624" t="str">
        <f>項目一覧②!F44</f>
        <v/>
      </c>
      <c r="Q386" s="1624"/>
      <c r="R386" s="1624"/>
      <c r="S386" s="1624"/>
      <c r="T386" s="998" t="s">
        <v>294</v>
      </c>
      <c r="U386" s="998" t="s">
        <v>295</v>
      </c>
      <c r="V386" s="1624" t="str">
        <f>項目一覧②!F51</f>
        <v/>
      </c>
      <c r="W386" s="1624"/>
      <c r="X386" s="1624"/>
      <c r="Y386" s="1624"/>
      <c r="Z386" s="929" t="s">
        <v>278</v>
      </c>
      <c r="AA386" s="929"/>
    </row>
    <row r="387" spans="1:28" ht="15" customHeight="1">
      <c r="A387" s="929"/>
      <c r="B387" s="929"/>
      <c r="C387" s="929"/>
      <c r="D387" s="998" t="s">
        <v>150</v>
      </c>
      <c r="E387" s="1620" t="str">
        <f>項目一覧②!$F$31</f>
        <v/>
      </c>
      <c r="F387" s="1620"/>
      <c r="G387" s="998" t="s">
        <v>68</v>
      </c>
      <c r="H387" s="929"/>
      <c r="I387" s="998" t="s">
        <v>150</v>
      </c>
      <c r="J387" s="1624" t="str">
        <f>項目一覧②!$F$38</f>
        <v/>
      </c>
      <c r="K387" s="1624"/>
      <c r="L387" s="1624"/>
      <c r="M387" s="1624"/>
      <c r="N387" s="998" t="s">
        <v>68</v>
      </c>
      <c r="O387" s="998" t="s">
        <v>150</v>
      </c>
      <c r="P387" s="1624" t="str">
        <f>項目一覧②!$F$45</f>
        <v/>
      </c>
      <c r="Q387" s="1624"/>
      <c r="R387" s="1624"/>
      <c r="S387" s="1624"/>
      <c r="T387" s="998" t="s">
        <v>68</v>
      </c>
      <c r="U387" s="998" t="s">
        <v>150</v>
      </c>
      <c r="V387" s="1624" t="str">
        <f>項目一覧②!$F$52</f>
        <v/>
      </c>
      <c r="W387" s="1624"/>
      <c r="X387" s="1624"/>
      <c r="Y387" s="1624"/>
      <c r="Z387" s="929" t="s">
        <v>252</v>
      </c>
      <c r="AA387" s="929"/>
    </row>
    <row r="388" spans="1:28" ht="15" customHeight="1">
      <c r="A388" s="979"/>
      <c r="B388" s="979" t="s">
        <v>296</v>
      </c>
      <c r="C388" s="979"/>
      <c r="D388" s="979"/>
      <c r="E388" s="979"/>
      <c r="F388" s="979"/>
      <c r="G388" s="979"/>
      <c r="H388" s="979"/>
      <c r="I388" s="1009" t="s">
        <v>295</v>
      </c>
      <c r="J388" s="1707" t="str">
        <f>項目一覧②!$F$53</f>
        <v/>
      </c>
      <c r="K388" s="1707"/>
      <c r="L388" s="1707"/>
      <c r="M388" s="1707"/>
      <c r="N388" s="1009" t="s">
        <v>294</v>
      </c>
      <c r="O388" s="1009" t="s">
        <v>295</v>
      </c>
      <c r="P388" s="1707" t="str">
        <f>項目一覧②!$F$54</f>
        <v/>
      </c>
      <c r="Q388" s="1707"/>
      <c r="R388" s="1707"/>
      <c r="S388" s="1707"/>
      <c r="T388" s="1009" t="s">
        <v>294</v>
      </c>
      <c r="U388" s="1009" t="s">
        <v>293</v>
      </c>
      <c r="V388" s="1707" t="str">
        <f>項目一覧②!$F$55</f>
        <v/>
      </c>
      <c r="W388" s="1707"/>
      <c r="X388" s="1707"/>
      <c r="Y388" s="1707"/>
      <c r="Z388" s="979" t="s">
        <v>292</v>
      </c>
      <c r="AA388" s="979"/>
      <c r="AB388" s="979"/>
    </row>
    <row r="389" spans="1:28" ht="20.100000000000001" customHeight="1">
      <c r="A389" s="995" t="s">
        <v>275</v>
      </c>
      <c r="B389" s="996" t="s">
        <v>2898</v>
      </c>
      <c r="C389" s="996"/>
      <c r="D389" s="996"/>
      <c r="E389" s="996"/>
      <c r="F389" s="1019" t="str">
        <f>項目一覧②!$F$56</f>
        <v/>
      </c>
      <c r="G389" s="996"/>
      <c r="H389" s="996"/>
      <c r="I389" s="996"/>
      <c r="J389" s="996"/>
      <c r="K389" s="996"/>
      <c r="L389" s="996"/>
      <c r="M389" s="996"/>
      <c r="N389" s="996"/>
      <c r="O389" s="996"/>
      <c r="P389" s="996"/>
      <c r="Q389" s="996"/>
      <c r="R389" s="996"/>
      <c r="S389" s="996"/>
      <c r="T389" s="996"/>
      <c r="U389" s="996"/>
      <c r="V389" s="996"/>
      <c r="W389" s="996"/>
      <c r="X389" s="996"/>
      <c r="Y389" s="996"/>
      <c r="Z389" s="996"/>
      <c r="AA389" s="996"/>
      <c r="AB389" s="979"/>
    </row>
    <row r="390" spans="1:28" ht="20.100000000000001" customHeight="1">
      <c r="A390" s="995" t="s">
        <v>275</v>
      </c>
      <c r="B390" s="996" t="s">
        <v>2899</v>
      </c>
      <c r="C390" s="996"/>
      <c r="D390" s="996"/>
      <c r="E390" s="996"/>
      <c r="F390" s="1019" t="str">
        <f>項目一覧②!$F$57</f>
        <v/>
      </c>
      <c r="G390" s="996"/>
      <c r="H390" s="996"/>
      <c r="I390" s="996"/>
      <c r="J390" s="996"/>
      <c r="K390" s="996"/>
      <c r="L390" s="996"/>
      <c r="M390" s="996"/>
      <c r="N390" s="996"/>
      <c r="O390" s="996"/>
      <c r="P390" s="996"/>
      <c r="Q390" s="996"/>
      <c r="R390" s="996"/>
      <c r="S390" s="996"/>
      <c r="T390" s="996"/>
      <c r="U390" s="996"/>
      <c r="V390" s="996"/>
      <c r="W390" s="996"/>
      <c r="X390" s="996"/>
      <c r="Y390" s="996"/>
      <c r="Z390" s="996"/>
      <c r="AA390" s="996"/>
      <c r="AB390" s="979"/>
    </row>
    <row r="391" spans="1:28" ht="20.100000000000001" customHeight="1">
      <c r="A391" s="995" t="s">
        <v>275</v>
      </c>
      <c r="B391" s="996" t="s">
        <v>2900</v>
      </c>
      <c r="C391" s="996"/>
      <c r="D391" s="996"/>
      <c r="E391" s="996"/>
      <c r="F391" s="1019" t="str">
        <f>項目一覧②!$F$58</f>
        <v/>
      </c>
      <c r="G391" s="996"/>
      <c r="H391" s="996"/>
      <c r="I391" s="996"/>
      <c r="J391" s="996"/>
      <c r="K391" s="996"/>
      <c r="L391" s="996"/>
      <c r="M391" s="996"/>
      <c r="N391" s="996"/>
      <c r="O391" s="996"/>
      <c r="P391" s="996"/>
      <c r="Q391" s="996"/>
      <c r="R391" s="996"/>
      <c r="S391" s="996"/>
      <c r="T391" s="996"/>
      <c r="U391" s="996"/>
      <c r="V391" s="996"/>
      <c r="W391" s="996"/>
      <c r="X391" s="996"/>
      <c r="Y391" s="996"/>
      <c r="Z391" s="996"/>
      <c r="AA391" s="996"/>
      <c r="AB391" s="979"/>
    </row>
    <row r="392" spans="1:28" ht="20.100000000000001" customHeight="1">
      <c r="A392" s="995" t="s">
        <v>275</v>
      </c>
      <c r="B392" s="996" t="s">
        <v>2901</v>
      </c>
      <c r="C392" s="996"/>
      <c r="D392" s="996"/>
      <c r="E392" s="996"/>
      <c r="F392" s="996"/>
      <c r="G392" s="996"/>
      <c r="H392" s="996"/>
      <c r="I392" s="996"/>
      <c r="J392" s="1630" t="str">
        <f>項目一覧②!$F$59</f>
        <v/>
      </c>
      <c r="K392" s="1630"/>
      <c r="L392" s="1630"/>
      <c r="M392" s="1630"/>
      <c r="N392" s="1630"/>
      <c r="O392" s="1007" t="s">
        <v>291</v>
      </c>
      <c r="P392" s="996"/>
      <c r="Q392" s="996"/>
      <c r="R392" s="996"/>
      <c r="S392" s="996"/>
      <c r="T392" s="996"/>
      <c r="U392" s="996"/>
      <c r="V392" s="996"/>
      <c r="W392" s="996"/>
      <c r="X392" s="996"/>
      <c r="Y392" s="996"/>
      <c r="Z392" s="996"/>
      <c r="AA392" s="996"/>
      <c r="AB392" s="979"/>
    </row>
    <row r="393" spans="1:28" ht="20.100000000000001" customHeight="1">
      <c r="A393" s="995" t="s">
        <v>275</v>
      </c>
      <c r="B393" s="996" t="s">
        <v>2902</v>
      </c>
      <c r="C393" s="996"/>
      <c r="D393" s="996"/>
      <c r="E393" s="996"/>
      <c r="F393" s="996"/>
      <c r="G393" s="996"/>
      <c r="H393" s="996"/>
      <c r="I393" s="996"/>
      <c r="J393" s="996"/>
      <c r="K393" s="996"/>
      <c r="L393" s="1636" t="str">
        <f>項目一覧②!$F$60</f>
        <v/>
      </c>
      <c r="M393" s="1636"/>
      <c r="N393" s="1636"/>
      <c r="O393" s="1636"/>
      <c r="P393" s="1636"/>
      <c r="Q393" s="1636"/>
      <c r="R393" s="996"/>
      <c r="S393" s="996"/>
      <c r="T393" s="996"/>
      <c r="U393" s="996"/>
      <c r="V393" s="996"/>
      <c r="W393" s="996"/>
      <c r="X393" s="996"/>
      <c r="Y393" s="996"/>
      <c r="Z393" s="996"/>
      <c r="AA393" s="996"/>
      <c r="AB393" s="979"/>
    </row>
    <row r="394" spans="1:28" ht="15.95" customHeight="1">
      <c r="A394" s="982" t="s">
        <v>275</v>
      </c>
      <c r="B394" s="960" t="s">
        <v>2903</v>
      </c>
      <c r="C394" s="960"/>
      <c r="D394" s="960"/>
      <c r="E394" s="960"/>
      <c r="F394" s="960"/>
      <c r="G394" s="960"/>
      <c r="H394" s="960"/>
      <c r="I394" s="1622" t="str">
        <f>項目一覧②!$F$61</f>
        <v/>
      </c>
      <c r="J394" s="1622"/>
      <c r="K394" s="1622"/>
      <c r="L394" s="1622"/>
      <c r="M394" s="1622"/>
      <c r="N394" s="1622"/>
      <c r="O394" s="1622"/>
      <c r="P394" s="1622"/>
      <c r="Q394" s="1622"/>
      <c r="R394" s="1622"/>
      <c r="S394" s="1622"/>
      <c r="T394" s="1622"/>
      <c r="U394" s="1622"/>
      <c r="V394" s="1622"/>
      <c r="W394" s="1622"/>
      <c r="X394" s="1622"/>
      <c r="Y394" s="1622"/>
      <c r="Z394" s="1622"/>
      <c r="AA394" s="1622"/>
    </row>
    <row r="395" spans="1:28" ht="15.95" customHeight="1">
      <c r="A395" s="997"/>
      <c r="B395" s="997"/>
      <c r="C395" s="997"/>
      <c r="D395" s="997"/>
      <c r="E395" s="997"/>
      <c r="F395" s="997"/>
      <c r="G395" s="997"/>
      <c r="H395" s="997"/>
      <c r="I395" s="1637"/>
      <c r="J395" s="1637"/>
      <c r="K395" s="1637"/>
      <c r="L395" s="1637"/>
      <c r="M395" s="1637"/>
      <c r="N395" s="1637"/>
      <c r="O395" s="1637"/>
      <c r="P395" s="1637"/>
      <c r="Q395" s="1637"/>
      <c r="R395" s="1637"/>
      <c r="S395" s="1637"/>
      <c r="T395" s="1637"/>
      <c r="U395" s="1637"/>
      <c r="V395" s="1637"/>
      <c r="W395" s="1637"/>
      <c r="X395" s="1637"/>
      <c r="Y395" s="1637"/>
      <c r="Z395" s="1637"/>
      <c r="AA395" s="1637"/>
      <c r="AB395" s="979"/>
    </row>
    <row r="396" spans="1:28" ht="15.95" customHeight="1">
      <c r="A396" s="988" t="s">
        <v>275</v>
      </c>
      <c r="B396" s="960" t="s">
        <v>2904</v>
      </c>
      <c r="C396" s="989"/>
      <c r="D396" s="989"/>
      <c r="E396" s="989"/>
      <c r="F396" s="1902" t="str">
        <f>項目一覧②!$F$62</f>
        <v/>
      </c>
      <c r="G396" s="1902"/>
      <c r="H396" s="1902"/>
      <c r="I396" s="1902"/>
      <c r="J396" s="1902"/>
      <c r="K396" s="1902"/>
      <c r="L396" s="1902"/>
      <c r="M396" s="1902"/>
      <c r="N396" s="1902"/>
      <c r="O396" s="1902"/>
      <c r="P396" s="1902"/>
      <c r="Q396" s="1902"/>
      <c r="R396" s="1902"/>
      <c r="S396" s="1902"/>
      <c r="T396" s="1902"/>
      <c r="U396" s="1902"/>
      <c r="V396" s="1902"/>
      <c r="W396" s="1902"/>
      <c r="X396" s="1902"/>
      <c r="Y396" s="1902"/>
      <c r="Z396" s="1902"/>
      <c r="AA396" s="1902"/>
    </row>
    <row r="397" spans="1:28" ht="15.95" customHeight="1">
      <c r="A397" s="958"/>
      <c r="B397" s="958"/>
      <c r="C397" s="958"/>
      <c r="D397" s="958"/>
      <c r="E397" s="958"/>
      <c r="F397" s="1623"/>
      <c r="G397" s="1623"/>
      <c r="H397" s="1623"/>
      <c r="I397" s="1623"/>
      <c r="J397" s="1623"/>
      <c r="K397" s="1623"/>
      <c r="L397" s="1623"/>
      <c r="M397" s="1623"/>
      <c r="N397" s="1623"/>
      <c r="O397" s="1623"/>
      <c r="P397" s="1623"/>
      <c r="Q397" s="1623"/>
      <c r="R397" s="1623"/>
      <c r="S397" s="1623"/>
      <c r="T397" s="1623"/>
      <c r="U397" s="1623"/>
      <c r="V397" s="1623"/>
      <c r="W397" s="1623"/>
      <c r="X397" s="1623"/>
      <c r="Y397" s="1623"/>
      <c r="Z397" s="1623"/>
      <c r="AA397" s="1623"/>
      <c r="AB397" s="979"/>
    </row>
    <row r="398" spans="1:28" ht="15.95" customHeight="1">
      <c r="A398" s="929"/>
      <c r="B398" s="929"/>
      <c r="C398" s="929"/>
      <c r="D398" s="929"/>
      <c r="E398" s="929"/>
      <c r="F398" s="932"/>
      <c r="G398" s="932"/>
      <c r="H398" s="932"/>
      <c r="I398" s="932"/>
      <c r="J398" s="932"/>
      <c r="K398" s="932"/>
      <c r="L398" s="932"/>
      <c r="M398" s="932"/>
      <c r="N398" s="932"/>
      <c r="O398" s="932"/>
      <c r="P398" s="932"/>
      <c r="Q398" s="932"/>
      <c r="R398" s="932"/>
      <c r="S398" s="932"/>
      <c r="T398" s="932"/>
      <c r="U398" s="932"/>
      <c r="V398" s="932"/>
      <c r="W398" s="932"/>
      <c r="X398" s="932"/>
      <c r="Y398" s="932"/>
      <c r="Z398" s="932"/>
      <c r="AA398" s="932"/>
    </row>
    <row r="399" spans="1:28" ht="15.95" customHeight="1">
      <c r="A399" s="1627" t="s">
        <v>277</v>
      </c>
      <c r="B399" s="1627"/>
      <c r="C399" s="1627"/>
      <c r="D399" s="1627"/>
      <c r="E399" s="1627"/>
      <c r="F399" s="1627"/>
      <c r="G399" s="1627"/>
      <c r="H399" s="1627"/>
      <c r="I399" s="1627"/>
      <c r="J399" s="1627"/>
      <c r="K399" s="1627"/>
      <c r="L399" s="1627"/>
      <c r="M399" s="1627"/>
      <c r="N399" s="1627"/>
      <c r="O399" s="1627"/>
      <c r="P399" s="1627"/>
      <c r="Q399" s="1627"/>
      <c r="R399" s="1627"/>
      <c r="S399" s="1627"/>
      <c r="T399" s="1627"/>
      <c r="U399" s="1627"/>
      <c r="V399" s="1627"/>
      <c r="W399" s="1627"/>
      <c r="X399" s="1627"/>
      <c r="Y399" s="1627"/>
      <c r="Z399" s="1627"/>
      <c r="AA399" s="1627"/>
    </row>
    <row r="400" spans="1:28" ht="15.95" customHeight="1">
      <c r="A400" s="958"/>
      <c r="B400" s="958" t="s">
        <v>276</v>
      </c>
      <c r="C400" s="958"/>
      <c r="D400" s="958"/>
      <c r="E400" s="958"/>
      <c r="F400" s="958"/>
      <c r="G400" s="958"/>
      <c r="H400" s="958"/>
      <c r="I400" s="958"/>
      <c r="J400" s="958"/>
      <c r="K400" s="958"/>
      <c r="L400" s="958"/>
      <c r="M400" s="958"/>
      <c r="N400" s="958"/>
      <c r="O400" s="958"/>
      <c r="P400" s="958"/>
      <c r="Q400" s="958"/>
      <c r="R400" s="958"/>
      <c r="S400" s="958"/>
      <c r="T400" s="958"/>
      <c r="U400" s="958"/>
      <c r="V400" s="958"/>
      <c r="W400" s="958"/>
      <c r="X400" s="958"/>
      <c r="Y400" s="958"/>
      <c r="Z400" s="958"/>
      <c r="AA400" s="958"/>
    </row>
    <row r="401" spans="1:28" ht="18" customHeight="1">
      <c r="A401" s="995" t="s">
        <v>275</v>
      </c>
      <c r="B401" s="996" t="s">
        <v>132</v>
      </c>
      <c r="C401" s="996"/>
      <c r="D401" s="996"/>
      <c r="E401" s="996"/>
      <c r="F401" s="996"/>
      <c r="G401" s="945"/>
      <c r="H401" s="996"/>
      <c r="I401" s="996"/>
      <c r="J401" s="996"/>
      <c r="K401" s="996"/>
      <c r="L401" s="1643">
        <f>項目一覧②!$F$63</f>
        <v>1</v>
      </c>
      <c r="M401" s="1643"/>
      <c r="N401" s="996"/>
      <c r="O401" s="996"/>
      <c r="P401" s="996"/>
      <c r="Q401" s="996"/>
      <c r="R401" s="996"/>
      <c r="S401" s="996"/>
      <c r="T401" s="996"/>
      <c r="U401" s="996"/>
      <c r="V401" s="996"/>
      <c r="W401" s="996"/>
      <c r="X401" s="996"/>
      <c r="Y401" s="996"/>
      <c r="Z401" s="996"/>
      <c r="AA401" s="996"/>
    </row>
    <row r="402" spans="1:28" ht="18" customHeight="1">
      <c r="A402" s="995" t="s">
        <v>275</v>
      </c>
      <c r="B402" s="996" t="s">
        <v>274</v>
      </c>
      <c r="C402" s="996"/>
      <c r="D402" s="996"/>
      <c r="E402" s="996"/>
      <c r="F402" s="996"/>
      <c r="G402" s="926"/>
      <c r="H402" s="926"/>
      <c r="I402" s="996"/>
      <c r="J402" s="996"/>
      <c r="K402" s="1643" t="str">
        <f>項目一覧②!$F$64</f>
        <v/>
      </c>
      <c r="L402" s="1643"/>
      <c r="M402" s="1643"/>
      <c r="N402" s="1007" t="s">
        <v>273</v>
      </c>
      <c r="O402" s="996"/>
      <c r="P402" s="996"/>
      <c r="Q402" s="996"/>
      <c r="R402" s="996"/>
      <c r="S402" s="996"/>
      <c r="T402" s="996"/>
      <c r="U402" s="996"/>
      <c r="V402" s="996"/>
      <c r="W402" s="996"/>
      <c r="X402" s="996"/>
      <c r="Y402" s="996"/>
      <c r="Z402" s="996"/>
      <c r="AA402" s="996"/>
    </row>
    <row r="403" spans="1:28" ht="18" customHeight="1">
      <c r="A403" s="995" t="s">
        <v>269</v>
      </c>
      <c r="B403" s="996" t="s">
        <v>272</v>
      </c>
      <c r="C403" s="996"/>
      <c r="D403" s="996"/>
      <c r="E403" s="996"/>
      <c r="F403" s="996"/>
      <c r="G403" s="996"/>
      <c r="H403" s="996"/>
      <c r="I403" s="996"/>
      <c r="J403" s="1630" t="str">
        <f>項目一覧②!$F$65</f>
        <v/>
      </c>
      <c r="K403" s="1630"/>
      <c r="L403" s="1630"/>
      <c r="M403" s="1630"/>
      <c r="N403" s="1022" t="s">
        <v>267</v>
      </c>
      <c r="O403" s="996"/>
      <c r="P403" s="996"/>
      <c r="Q403" s="996"/>
      <c r="R403" s="996"/>
      <c r="S403" s="996"/>
      <c r="T403" s="996"/>
      <c r="U403" s="996"/>
      <c r="V403" s="996"/>
      <c r="W403" s="996"/>
      <c r="X403" s="996"/>
      <c r="Y403" s="996"/>
      <c r="Z403" s="996"/>
      <c r="AA403" s="996"/>
    </row>
    <row r="404" spans="1:28" ht="18" customHeight="1">
      <c r="A404" s="995" t="s">
        <v>269</v>
      </c>
      <c r="B404" s="996" t="s">
        <v>271</v>
      </c>
      <c r="C404" s="996"/>
      <c r="D404" s="996"/>
      <c r="E404" s="996"/>
      <c r="F404" s="996"/>
      <c r="G404" s="996"/>
      <c r="H404" s="996"/>
      <c r="I404" s="996"/>
      <c r="J404" s="1630" t="str">
        <f>項目一覧②!$F$66</f>
        <v/>
      </c>
      <c r="K404" s="1630"/>
      <c r="L404" s="1630"/>
      <c r="M404" s="1630"/>
      <c r="N404" s="1023" t="s">
        <v>267</v>
      </c>
      <c r="O404" s="996"/>
      <c r="P404" s="996"/>
      <c r="Q404" s="996"/>
      <c r="R404" s="996"/>
      <c r="S404" s="996"/>
      <c r="T404" s="996"/>
      <c r="U404" s="996"/>
      <c r="V404" s="996"/>
      <c r="W404" s="996"/>
      <c r="X404" s="996"/>
      <c r="Y404" s="996"/>
      <c r="Z404" s="996"/>
      <c r="AA404" s="996"/>
    </row>
    <row r="405" spans="1:28" ht="18" customHeight="1">
      <c r="A405" s="995" t="s">
        <v>269</v>
      </c>
      <c r="B405" s="996" t="s">
        <v>270</v>
      </c>
      <c r="C405" s="996"/>
      <c r="D405" s="996"/>
      <c r="E405" s="996"/>
      <c r="F405" s="996"/>
      <c r="G405" s="996"/>
      <c r="H405" s="996"/>
      <c r="I405" s="996"/>
      <c r="J405" s="1630" t="str">
        <f>項目一覧②!$F$67</f>
        <v/>
      </c>
      <c r="K405" s="1630"/>
      <c r="L405" s="1630"/>
      <c r="M405" s="1630"/>
      <c r="N405" s="1022" t="s">
        <v>267</v>
      </c>
      <c r="O405" s="996"/>
      <c r="P405" s="996"/>
      <c r="Q405" s="996"/>
      <c r="R405" s="996"/>
      <c r="S405" s="996"/>
      <c r="T405" s="996"/>
      <c r="U405" s="996"/>
      <c r="V405" s="996"/>
      <c r="W405" s="996"/>
      <c r="X405" s="996"/>
      <c r="Y405" s="996"/>
      <c r="Z405" s="996"/>
      <c r="AA405" s="996"/>
    </row>
    <row r="406" spans="1:28" ht="15.95" customHeight="1">
      <c r="A406" s="982" t="s">
        <v>269</v>
      </c>
      <c r="B406" s="960" t="s">
        <v>268</v>
      </c>
      <c r="C406" s="960"/>
      <c r="D406" s="960"/>
      <c r="E406" s="960"/>
      <c r="F406" s="960"/>
      <c r="G406" s="960"/>
      <c r="H406" s="960"/>
      <c r="I406" s="960"/>
      <c r="O406" s="960"/>
      <c r="P406" s="960"/>
      <c r="Q406" s="960"/>
      <c r="R406" s="960"/>
      <c r="S406" s="960"/>
      <c r="T406" s="960"/>
      <c r="U406" s="960"/>
      <c r="V406" s="960"/>
      <c r="W406" s="960"/>
      <c r="X406" s="960"/>
      <c r="Y406" s="960"/>
      <c r="Z406" s="960"/>
      <c r="AA406" s="960"/>
    </row>
    <row r="407" spans="1:28" ht="15.95" customHeight="1">
      <c r="A407" s="959"/>
      <c r="B407" s="929"/>
      <c r="C407" s="929" t="s">
        <v>2269</v>
      </c>
      <c r="D407" s="929" t="s">
        <v>2270</v>
      </c>
      <c r="E407" s="929"/>
      <c r="F407" s="929"/>
      <c r="G407" s="929"/>
      <c r="H407" s="929"/>
      <c r="I407" s="929"/>
      <c r="J407" s="1628" t="str">
        <f>項目一覧②!$F$68</f>
        <v/>
      </c>
      <c r="K407" s="1628"/>
      <c r="L407" s="1628"/>
      <c r="M407" s="1628"/>
      <c r="N407" s="1023" t="s">
        <v>267</v>
      </c>
      <c r="O407" s="929"/>
      <c r="P407" s="929"/>
      <c r="Q407" s="929"/>
      <c r="R407" s="929"/>
      <c r="S407" s="929"/>
      <c r="T407" s="929"/>
      <c r="U407" s="929"/>
      <c r="V407" s="929"/>
      <c r="W407" s="929"/>
      <c r="X407" s="929"/>
      <c r="Y407" s="929"/>
      <c r="Z407" s="929"/>
      <c r="AA407" s="929"/>
    </row>
    <row r="408" spans="1:28" ht="15.95" customHeight="1">
      <c r="A408" s="959"/>
      <c r="B408" s="929"/>
      <c r="C408" s="929" t="s">
        <v>2271</v>
      </c>
      <c r="D408" s="929" t="s">
        <v>2272</v>
      </c>
      <c r="E408" s="929"/>
      <c r="F408" s="929"/>
      <c r="G408" s="929"/>
      <c r="H408" s="929"/>
      <c r="I408" s="929"/>
      <c r="J408" s="1024"/>
      <c r="K408" s="1024"/>
      <c r="L408" s="1024"/>
      <c r="M408" s="1024"/>
      <c r="N408" s="1023"/>
      <c r="O408" s="1023"/>
      <c r="P408" s="929"/>
      <c r="Q408" s="959" t="str">
        <f>IF(項目一覧②!$G$69=TRUE,"■","□")</f>
        <v>□</v>
      </c>
      <c r="R408" s="929" t="s">
        <v>266</v>
      </c>
      <c r="S408" s="929"/>
      <c r="T408" s="959" t="str">
        <f>IF(項目一覧②!$H$69=TRUE,"■","□")</f>
        <v>□</v>
      </c>
      <c r="U408" s="929" t="s">
        <v>265</v>
      </c>
      <c r="V408" s="929"/>
      <c r="W408" s="929"/>
      <c r="X408" s="929"/>
      <c r="Y408" s="929"/>
      <c r="Z408" s="929"/>
      <c r="AA408" s="929"/>
      <c r="AB408" s="926"/>
    </row>
    <row r="409" spans="1:28" ht="17.100000000000001" customHeight="1">
      <c r="A409" s="982" t="s">
        <v>275</v>
      </c>
      <c r="B409" s="960" t="s">
        <v>264</v>
      </c>
      <c r="C409" s="960"/>
      <c r="D409" s="960"/>
      <c r="E409" s="960"/>
      <c r="F409" s="960"/>
      <c r="G409" s="960"/>
      <c r="H409" s="960"/>
      <c r="I409" s="960"/>
      <c r="J409" s="960"/>
      <c r="K409" s="960"/>
      <c r="L409" s="960"/>
      <c r="M409" s="960"/>
      <c r="N409" s="960"/>
      <c r="O409" s="960"/>
      <c r="P409" s="960"/>
      <c r="Q409" s="960"/>
      <c r="R409" s="960"/>
      <c r="S409" s="960"/>
      <c r="T409" s="960"/>
      <c r="U409" s="960"/>
      <c r="V409" s="960"/>
      <c r="W409" s="960"/>
      <c r="X409" s="960"/>
      <c r="Y409" s="960"/>
      <c r="Z409" s="960"/>
      <c r="AA409" s="960"/>
    </row>
    <row r="410" spans="1:28" ht="17.100000000000001" customHeight="1">
      <c r="A410" s="929"/>
      <c r="B410" s="929"/>
      <c r="C410" s="929"/>
      <c r="D410" s="1627" t="s">
        <v>263</v>
      </c>
      <c r="E410" s="1627"/>
      <c r="F410" s="1627"/>
      <c r="G410" s="1627"/>
      <c r="H410" s="998"/>
      <c r="I410" s="1627" t="s">
        <v>262</v>
      </c>
      <c r="J410" s="1627"/>
      <c r="K410" s="1627"/>
      <c r="L410" s="1627"/>
      <c r="M410" s="1627"/>
      <c r="N410" s="1627"/>
      <c r="O410" s="1627"/>
      <c r="P410" s="1627"/>
      <c r="Q410" s="1627"/>
      <c r="R410" s="1627"/>
      <c r="S410" s="1627"/>
      <c r="T410" s="1627"/>
      <c r="U410" s="1627"/>
      <c r="V410" s="998"/>
      <c r="W410" s="998" t="s">
        <v>279</v>
      </c>
      <c r="X410" s="1627" t="s">
        <v>289</v>
      </c>
      <c r="Y410" s="1627"/>
      <c r="Z410" s="1627"/>
      <c r="AA410" s="929" t="s">
        <v>288</v>
      </c>
    </row>
    <row r="411" spans="1:28" ht="17.100000000000001" customHeight="1">
      <c r="A411" s="929"/>
      <c r="B411" s="929" t="s">
        <v>260</v>
      </c>
      <c r="C411" s="929"/>
      <c r="D411" s="998" t="s">
        <v>198</v>
      </c>
      <c r="E411" s="1625" t="str">
        <f>項目一覧②!$F$70</f>
        <v/>
      </c>
      <c r="F411" s="1625"/>
      <c r="G411" s="983" t="s">
        <v>254</v>
      </c>
      <c r="H411" s="961" t="str">
        <f>項目一覧②!$F$76</f>
        <v/>
      </c>
      <c r="J411" s="1341"/>
      <c r="K411" s="1341"/>
      <c r="L411" s="926"/>
      <c r="M411" s="929"/>
      <c r="N411" s="929"/>
      <c r="O411" s="929"/>
      <c r="P411" s="929"/>
      <c r="Q411" s="929"/>
      <c r="R411" s="926"/>
      <c r="S411" s="926"/>
      <c r="T411" s="926"/>
      <c r="U411" s="926"/>
      <c r="V411" s="998"/>
      <c r="W411" s="998" t="s">
        <v>279</v>
      </c>
      <c r="X411" s="1626" t="str">
        <f>項目一覧②!$F$82</f>
        <v/>
      </c>
      <c r="Y411" s="1626"/>
      <c r="Z411" s="1626"/>
      <c r="AA411" s="929" t="s">
        <v>252</v>
      </c>
    </row>
    <row r="412" spans="1:28" ht="17.100000000000001" customHeight="1">
      <c r="A412" s="929"/>
      <c r="B412" s="929" t="s">
        <v>286</v>
      </c>
      <c r="C412" s="929"/>
      <c r="D412" s="998" t="s">
        <v>198</v>
      </c>
      <c r="E412" s="1625" t="str">
        <f>項目一覧②!$F$71</f>
        <v/>
      </c>
      <c r="F412" s="1625"/>
      <c r="G412" s="983" t="s">
        <v>254</v>
      </c>
      <c r="H412" s="961" t="str">
        <f>項目一覧②!$F$77</f>
        <v/>
      </c>
      <c r="J412" s="929"/>
      <c r="K412" s="929"/>
      <c r="L412" s="926"/>
      <c r="M412" s="929"/>
      <c r="N412" s="929"/>
      <c r="O412" s="929"/>
      <c r="P412" s="929"/>
      <c r="Q412" s="929"/>
      <c r="R412" s="926"/>
      <c r="S412" s="926"/>
      <c r="T412" s="926"/>
      <c r="U412" s="926"/>
      <c r="V412" s="998"/>
      <c r="W412" s="998" t="s">
        <v>279</v>
      </c>
      <c r="X412" s="1626" t="str">
        <f>項目一覧②!$F$83</f>
        <v/>
      </c>
      <c r="Y412" s="1626"/>
      <c r="Z412" s="1626"/>
      <c r="AA412" s="929" t="s">
        <v>252</v>
      </c>
    </row>
    <row r="413" spans="1:28" ht="17.100000000000001" customHeight="1">
      <c r="A413" s="929"/>
      <c r="B413" s="929" t="s">
        <v>258</v>
      </c>
      <c r="C413" s="929"/>
      <c r="D413" s="998" t="s">
        <v>198</v>
      </c>
      <c r="E413" s="1625" t="str">
        <f>項目一覧②!$F$72</f>
        <v/>
      </c>
      <c r="F413" s="1625"/>
      <c r="G413" s="983" t="s">
        <v>254</v>
      </c>
      <c r="H413" s="961" t="str">
        <f>項目一覧②!$F$78</f>
        <v/>
      </c>
      <c r="J413" s="929"/>
      <c r="K413" s="929"/>
      <c r="L413" s="926"/>
      <c r="M413" s="929"/>
      <c r="N413" s="929"/>
      <c r="O413" s="929"/>
      <c r="P413" s="929"/>
      <c r="Q413" s="929"/>
      <c r="R413" s="926"/>
      <c r="S413" s="926"/>
      <c r="T413" s="926"/>
      <c r="U413" s="926"/>
      <c r="V413" s="998"/>
      <c r="W413" s="998" t="s">
        <v>279</v>
      </c>
      <c r="X413" s="1626" t="str">
        <f>項目一覧②!$F$84</f>
        <v/>
      </c>
      <c r="Y413" s="1626"/>
      <c r="Z413" s="1626"/>
      <c r="AA413" s="929" t="s">
        <v>252</v>
      </c>
    </row>
    <row r="414" spans="1:28" ht="17.100000000000001" customHeight="1">
      <c r="A414" s="929"/>
      <c r="B414" s="929" t="s">
        <v>257</v>
      </c>
      <c r="C414" s="929"/>
      <c r="D414" s="998" t="s">
        <v>198</v>
      </c>
      <c r="E414" s="1625" t="str">
        <f>項目一覧②!$F$73</f>
        <v/>
      </c>
      <c r="F414" s="1625"/>
      <c r="G414" s="983" t="s">
        <v>254</v>
      </c>
      <c r="H414" s="961" t="str">
        <f>項目一覧②!$F$79</f>
        <v/>
      </c>
      <c r="J414" s="929"/>
      <c r="K414" s="929"/>
      <c r="L414" s="926"/>
      <c r="M414" s="929"/>
      <c r="N414" s="929"/>
      <c r="O414" s="929"/>
      <c r="P414" s="929"/>
      <c r="Q414" s="929"/>
      <c r="R414" s="926"/>
      <c r="S414" s="926"/>
      <c r="T414" s="926"/>
      <c r="U414" s="926"/>
      <c r="V414" s="998"/>
      <c r="W414" s="998" t="s">
        <v>279</v>
      </c>
      <c r="X414" s="1626" t="str">
        <f>項目一覧②!$F$85</f>
        <v/>
      </c>
      <c r="Y414" s="1626"/>
      <c r="Z414" s="1626"/>
      <c r="AA414" s="929" t="s">
        <v>252</v>
      </c>
    </row>
    <row r="415" spans="1:28" ht="17.100000000000001" customHeight="1">
      <c r="A415" s="929"/>
      <c r="B415" s="929" t="s">
        <v>256</v>
      </c>
      <c r="C415" s="929"/>
      <c r="D415" s="998" t="s">
        <v>198</v>
      </c>
      <c r="E415" s="1625" t="str">
        <f>項目一覧②!$F$74</f>
        <v/>
      </c>
      <c r="F415" s="1625"/>
      <c r="G415" s="983" t="s">
        <v>254</v>
      </c>
      <c r="H415" s="961" t="str">
        <f>項目一覧②!$F$80</f>
        <v/>
      </c>
      <c r="J415" s="929"/>
      <c r="K415" s="929"/>
      <c r="L415" s="926"/>
      <c r="M415" s="929"/>
      <c r="N415" s="929"/>
      <c r="O415" s="929"/>
      <c r="P415" s="929"/>
      <c r="Q415" s="929"/>
      <c r="R415" s="926"/>
      <c r="S415" s="926"/>
      <c r="T415" s="926"/>
      <c r="U415" s="926"/>
      <c r="V415" s="998"/>
      <c r="W415" s="998" t="s">
        <v>279</v>
      </c>
      <c r="X415" s="1626" t="str">
        <f>項目一覧②!$F$86</f>
        <v/>
      </c>
      <c r="Y415" s="1626"/>
      <c r="Z415" s="1626"/>
      <c r="AA415" s="929" t="s">
        <v>252</v>
      </c>
    </row>
    <row r="416" spans="1:28" ht="17.100000000000001" customHeight="1">
      <c r="A416" s="958"/>
      <c r="B416" s="958" t="s">
        <v>255</v>
      </c>
      <c r="C416" s="958"/>
      <c r="D416" s="998" t="s">
        <v>198</v>
      </c>
      <c r="E416" s="1625" t="str">
        <f>項目一覧②!$F$75</f>
        <v/>
      </c>
      <c r="F416" s="1625"/>
      <c r="G416" s="983" t="s">
        <v>254</v>
      </c>
      <c r="H416" s="961" t="str">
        <f>項目一覧②!$F$81</f>
        <v/>
      </c>
      <c r="J416" s="958"/>
      <c r="K416" s="958"/>
      <c r="L416" s="926"/>
      <c r="M416" s="958"/>
      <c r="N416" s="958"/>
      <c r="O416" s="958"/>
      <c r="P416" s="958"/>
      <c r="Q416" s="958"/>
      <c r="R416" s="926"/>
      <c r="S416" s="926"/>
      <c r="T416" s="926"/>
      <c r="U416" s="926"/>
      <c r="V416" s="998"/>
      <c r="W416" s="998" t="s">
        <v>279</v>
      </c>
      <c r="X416" s="1629" t="str">
        <f>項目一覧②!$F$87</f>
        <v/>
      </c>
      <c r="Y416" s="1629"/>
      <c r="Z416" s="1629"/>
      <c r="AA416" s="929" t="s">
        <v>252</v>
      </c>
    </row>
    <row r="417" spans="1:27" ht="17.100000000000001" customHeight="1">
      <c r="A417" s="982" t="s">
        <v>275</v>
      </c>
      <c r="B417" s="960" t="s">
        <v>251</v>
      </c>
      <c r="C417" s="960"/>
      <c r="D417" s="960"/>
      <c r="E417" s="960"/>
      <c r="F417" s="960"/>
      <c r="G417" s="960"/>
      <c r="H417" s="960"/>
      <c r="I417" s="960"/>
      <c r="J417" s="960"/>
      <c r="K417" s="960"/>
      <c r="L417" s="960"/>
      <c r="M417" s="960"/>
      <c r="N417" s="960"/>
      <c r="O417" s="960"/>
      <c r="P417" s="960"/>
      <c r="Q417" s="960"/>
      <c r="R417" s="960"/>
      <c r="S417" s="960"/>
      <c r="T417" s="960"/>
      <c r="U417" s="960"/>
      <c r="V417" s="960"/>
      <c r="W417" s="960"/>
      <c r="X417" s="960"/>
      <c r="Y417" s="960"/>
      <c r="Z417" s="960"/>
      <c r="AA417" s="960"/>
    </row>
    <row r="418" spans="1:27" ht="17.100000000000001" customHeight="1">
      <c r="A418" s="959"/>
      <c r="B418" s="929"/>
      <c r="C418" s="929"/>
      <c r="D418" s="929"/>
      <c r="E418" s="929"/>
      <c r="F418" s="1633" t="str">
        <f>項目一覧②!$F$88</f>
        <v/>
      </c>
      <c r="G418" s="1633"/>
      <c r="H418" s="1633"/>
      <c r="I418" s="1633"/>
      <c r="J418" s="1633"/>
      <c r="K418" s="1633"/>
      <c r="L418" s="1633"/>
      <c r="M418" s="1633"/>
      <c r="N418" s="1633"/>
      <c r="O418" s="1633"/>
      <c r="P418" s="1633"/>
      <c r="Q418" s="1633"/>
      <c r="R418" s="1633"/>
      <c r="S418" s="1633"/>
      <c r="T418" s="1633"/>
      <c r="U418" s="1633"/>
      <c r="V418" s="1633"/>
      <c r="W418" s="1633"/>
      <c r="X418" s="1633"/>
      <c r="Y418" s="1633"/>
      <c r="Z418" s="1633"/>
      <c r="AA418" s="1633"/>
    </row>
    <row r="419" spans="1:27" ht="17.100000000000001" customHeight="1">
      <c r="A419" s="958"/>
      <c r="B419" s="958"/>
      <c r="C419" s="958"/>
      <c r="D419" s="958"/>
      <c r="E419" s="958"/>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row>
    <row r="420" spans="1:27" ht="17.100000000000001" customHeight="1">
      <c r="A420" s="959" t="s">
        <v>275</v>
      </c>
      <c r="B420" s="929" t="s">
        <v>250</v>
      </c>
      <c r="C420" s="929"/>
      <c r="D420" s="929"/>
      <c r="E420" s="929"/>
      <c r="F420" s="929"/>
      <c r="G420" s="929"/>
      <c r="H420" s="929"/>
      <c r="I420" s="929"/>
      <c r="J420" s="929"/>
      <c r="K420" s="929"/>
      <c r="L420" s="929"/>
      <c r="M420" s="929"/>
      <c r="N420" s="929"/>
      <c r="O420" s="929"/>
      <c r="P420" s="929"/>
      <c r="Q420" s="929"/>
      <c r="R420" s="929"/>
      <c r="S420" s="929"/>
      <c r="T420" s="929"/>
      <c r="U420" s="929"/>
      <c r="V420" s="929"/>
      <c r="W420" s="929"/>
      <c r="X420" s="929"/>
      <c r="Y420" s="929"/>
      <c r="Z420" s="929"/>
      <c r="AA420" s="929"/>
    </row>
    <row r="421" spans="1:27" ht="17.100000000000001" customHeight="1">
      <c r="A421" s="929"/>
      <c r="B421" s="929"/>
      <c r="C421" s="929"/>
      <c r="D421" s="929"/>
      <c r="E421" s="929"/>
      <c r="F421" s="1633" t="str">
        <f>項目一覧②!$F$89</f>
        <v/>
      </c>
      <c r="G421" s="1633"/>
      <c r="H421" s="1633"/>
      <c r="I421" s="1633"/>
      <c r="J421" s="1633"/>
      <c r="K421" s="1633"/>
      <c r="L421" s="1633"/>
      <c r="M421" s="1633"/>
      <c r="N421" s="1633"/>
      <c r="O421" s="1633"/>
      <c r="P421" s="1633"/>
      <c r="Q421" s="1633"/>
      <c r="R421" s="1633"/>
      <c r="S421" s="1633"/>
      <c r="T421" s="1633"/>
      <c r="U421" s="1633"/>
      <c r="V421" s="1633"/>
      <c r="W421" s="1633"/>
      <c r="X421" s="1633"/>
      <c r="Y421" s="1633"/>
      <c r="Z421" s="1633"/>
      <c r="AA421" s="1633"/>
    </row>
    <row r="422" spans="1:27" ht="17.100000000000001" customHeight="1">
      <c r="A422" s="958"/>
      <c r="B422" s="958"/>
      <c r="C422" s="958"/>
      <c r="D422" s="958"/>
      <c r="E422" s="958"/>
      <c r="F422" s="1634"/>
      <c r="G422" s="1634"/>
      <c r="H422" s="1634"/>
      <c r="I422" s="1634"/>
      <c r="J422" s="1634"/>
      <c r="K422" s="1634"/>
      <c r="L422" s="1634"/>
      <c r="M422" s="1634"/>
      <c r="N422" s="1634"/>
      <c r="O422" s="1634"/>
      <c r="P422" s="1634"/>
      <c r="Q422" s="1634"/>
      <c r="R422" s="1634"/>
      <c r="S422" s="1634"/>
      <c r="T422" s="1634"/>
      <c r="U422" s="1634"/>
      <c r="V422" s="1634"/>
      <c r="W422" s="1634"/>
      <c r="X422" s="1634"/>
      <c r="Y422" s="1634"/>
      <c r="Z422" s="1634"/>
      <c r="AA422" s="1634"/>
    </row>
    <row r="423" spans="1:27" ht="15.95" customHeight="1">
      <c r="A423" s="929"/>
      <c r="B423" s="929"/>
      <c r="C423" s="929"/>
      <c r="D423" s="929"/>
      <c r="E423" s="929"/>
      <c r="F423" s="929"/>
      <c r="G423" s="929"/>
      <c r="H423" s="929"/>
      <c r="I423" s="929"/>
      <c r="J423" s="929"/>
      <c r="K423" s="929"/>
      <c r="L423" s="929"/>
      <c r="M423" s="929"/>
      <c r="N423" s="929"/>
      <c r="O423" s="929"/>
      <c r="P423" s="929"/>
      <c r="Q423" s="929"/>
      <c r="R423" s="929"/>
      <c r="S423" s="929"/>
      <c r="T423" s="929"/>
      <c r="U423" s="929"/>
      <c r="V423" s="929"/>
      <c r="W423" s="929"/>
      <c r="X423" s="929"/>
      <c r="Y423" s="929"/>
      <c r="Z423" s="929"/>
      <c r="AA423" s="929"/>
    </row>
    <row r="424" spans="1:27" ht="15.95" customHeight="1">
      <c r="A424" s="1627" t="s">
        <v>277</v>
      </c>
      <c r="B424" s="1627"/>
      <c r="C424" s="1627"/>
      <c r="D424" s="1627"/>
      <c r="E424" s="1627"/>
      <c r="F424" s="1627"/>
      <c r="G424" s="1627"/>
      <c r="H424" s="1627"/>
      <c r="I424" s="1627"/>
      <c r="J424" s="1627"/>
      <c r="K424" s="1627"/>
      <c r="L424" s="1627"/>
      <c r="M424" s="1627"/>
      <c r="N424" s="1627"/>
      <c r="O424" s="1627"/>
      <c r="P424" s="1627"/>
      <c r="Q424" s="1627"/>
      <c r="R424" s="1627"/>
      <c r="S424" s="1627"/>
      <c r="T424" s="1627"/>
      <c r="U424" s="1627"/>
      <c r="V424" s="1627"/>
      <c r="W424" s="1627"/>
      <c r="X424" s="1627"/>
      <c r="Y424" s="1627"/>
      <c r="Z424" s="1627"/>
      <c r="AA424" s="1627"/>
    </row>
    <row r="425" spans="1:27" ht="15.95" customHeight="1">
      <c r="A425" s="958"/>
      <c r="B425" s="958" t="s">
        <v>276</v>
      </c>
      <c r="C425" s="958"/>
      <c r="D425" s="958"/>
      <c r="E425" s="958"/>
      <c r="F425" s="958"/>
      <c r="G425" s="958"/>
      <c r="H425" s="958"/>
      <c r="I425" s="958"/>
      <c r="J425" s="958"/>
      <c r="K425" s="958"/>
      <c r="L425" s="958"/>
      <c r="M425" s="958"/>
      <c r="N425" s="958"/>
      <c r="O425" s="958"/>
      <c r="P425" s="958"/>
      <c r="Q425" s="958"/>
      <c r="R425" s="958"/>
      <c r="S425" s="958"/>
      <c r="T425" s="958"/>
      <c r="U425" s="958"/>
      <c r="V425" s="958"/>
      <c r="W425" s="958"/>
      <c r="X425" s="958"/>
      <c r="Y425" s="958"/>
      <c r="Z425" s="958"/>
      <c r="AA425" s="958"/>
    </row>
    <row r="426" spans="1:27" ht="18" customHeight="1">
      <c r="A426" s="995" t="s">
        <v>275</v>
      </c>
      <c r="B426" s="996" t="s">
        <v>132</v>
      </c>
      <c r="C426" s="996"/>
      <c r="D426" s="996"/>
      <c r="E426" s="996"/>
      <c r="F426" s="996"/>
      <c r="G426" s="945"/>
      <c r="H426" s="996"/>
      <c r="I426" s="996"/>
      <c r="J426" s="996"/>
      <c r="K426" s="996"/>
      <c r="L426" s="1643">
        <f>項目一覧②!$F$90</f>
        <v>1</v>
      </c>
      <c r="M426" s="1643"/>
      <c r="N426" s="996"/>
      <c r="O426" s="996"/>
      <c r="P426" s="996"/>
      <c r="Q426" s="996"/>
      <c r="R426" s="996"/>
      <c r="S426" s="996"/>
      <c r="T426" s="996"/>
      <c r="U426" s="996"/>
      <c r="V426" s="996"/>
      <c r="W426" s="996"/>
      <c r="X426" s="996"/>
      <c r="Y426" s="996"/>
      <c r="Z426" s="996"/>
      <c r="AA426" s="996"/>
    </row>
    <row r="427" spans="1:27" ht="18" customHeight="1">
      <c r="A427" s="995" t="s">
        <v>275</v>
      </c>
      <c r="B427" s="996" t="s">
        <v>274</v>
      </c>
      <c r="C427" s="996"/>
      <c r="D427" s="996"/>
      <c r="E427" s="996"/>
      <c r="F427" s="996"/>
      <c r="G427" s="926"/>
      <c r="H427" s="926"/>
      <c r="I427" s="996"/>
      <c r="J427" s="996"/>
      <c r="K427" s="1621" t="str">
        <f>項目一覧②!$F$91</f>
        <v/>
      </c>
      <c r="L427" s="1621"/>
      <c r="M427" s="1621"/>
      <c r="N427" s="1007" t="s">
        <v>273</v>
      </c>
      <c r="O427" s="996"/>
      <c r="P427" s="996"/>
      <c r="Q427" s="996"/>
      <c r="R427" s="996"/>
      <c r="S427" s="996"/>
      <c r="T427" s="996"/>
      <c r="U427" s="996"/>
      <c r="V427" s="996"/>
      <c r="W427" s="996"/>
      <c r="X427" s="996"/>
      <c r="Y427" s="996"/>
      <c r="Z427" s="996"/>
      <c r="AA427" s="996"/>
    </row>
    <row r="428" spans="1:27" ht="18" customHeight="1">
      <c r="A428" s="995" t="s">
        <v>269</v>
      </c>
      <c r="B428" s="996" t="s">
        <v>272</v>
      </c>
      <c r="C428" s="996"/>
      <c r="D428" s="996"/>
      <c r="E428" s="996"/>
      <c r="F428" s="996"/>
      <c r="G428" s="996"/>
      <c r="H428" s="996"/>
      <c r="I428" s="996"/>
      <c r="J428" s="1630" t="str">
        <f>項目一覧②!$F$92</f>
        <v/>
      </c>
      <c r="K428" s="1630"/>
      <c r="L428" s="1630"/>
      <c r="M428" s="1630"/>
      <c r="N428" s="1022" t="s">
        <v>267</v>
      </c>
      <c r="O428" s="996"/>
      <c r="P428" s="996"/>
      <c r="Q428" s="996"/>
      <c r="R428" s="996"/>
      <c r="S428" s="996"/>
      <c r="T428" s="996"/>
      <c r="U428" s="996"/>
      <c r="V428" s="996"/>
      <c r="W428" s="996"/>
      <c r="X428" s="996"/>
      <c r="Y428" s="996"/>
      <c r="Z428" s="996"/>
      <c r="AA428" s="996"/>
    </row>
    <row r="429" spans="1:27" ht="18" customHeight="1">
      <c r="A429" s="995" t="s">
        <v>269</v>
      </c>
      <c r="B429" s="996" t="s">
        <v>271</v>
      </c>
      <c r="C429" s="996"/>
      <c r="D429" s="996"/>
      <c r="E429" s="996"/>
      <c r="F429" s="996"/>
      <c r="G429" s="996"/>
      <c r="H429" s="996"/>
      <c r="I429" s="996"/>
      <c r="J429" s="1630" t="str">
        <f>項目一覧②!$F$93</f>
        <v/>
      </c>
      <c r="K429" s="1630"/>
      <c r="L429" s="1630"/>
      <c r="M429" s="1630"/>
      <c r="N429" s="1023" t="s">
        <v>267</v>
      </c>
      <c r="O429" s="996"/>
      <c r="P429" s="996"/>
      <c r="Q429" s="996"/>
      <c r="R429" s="996"/>
      <c r="S429" s="996"/>
      <c r="T429" s="996"/>
      <c r="U429" s="996"/>
      <c r="V429" s="996"/>
      <c r="W429" s="996"/>
      <c r="X429" s="996"/>
      <c r="Y429" s="996"/>
      <c r="Z429" s="996"/>
      <c r="AA429" s="996"/>
    </row>
    <row r="430" spans="1:27" ht="18" customHeight="1">
      <c r="A430" s="995" t="s">
        <v>269</v>
      </c>
      <c r="B430" s="996" t="s">
        <v>270</v>
      </c>
      <c r="C430" s="996"/>
      <c r="D430" s="996"/>
      <c r="E430" s="996"/>
      <c r="F430" s="996"/>
      <c r="G430" s="996"/>
      <c r="H430" s="996"/>
      <c r="I430" s="996"/>
      <c r="J430" s="1630" t="str">
        <f>項目一覧②!$F$94</f>
        <v/>
      </c>
      <c r="K430" s="1630"/>
      <c r="L430" s="1630"/>
      <c r="M430" s="1630"/>
      <c r="N430" s="1022" t="s">
        <v>267</v>
      </c>
      <c r="O430" s="996"/>
      <c r="P430" s="996"/>
      <c r="Q430" s="996"/>
      <c r="R430" s="996"/>
      <c r="S430" s="996"/>
      <c r="T430" s="996"/>
      <c r="U430" s="996"/>
      <c r="V430" s="996"/>
      <c r="W430" s="996"/>
      <c r="X430" s="996"/>
      <c r="Y430" s="996"/>
      <c r="Z430" s="996"/>
      <c r="AA430" s="996"/>
    </row>
    <row r="431" spans="1:27" ht="15.95" customHeight="1">
      <c r="A431" s="982" t="s">
        <v>269</v>
      </c>
      <c r="B431" s="960" t="s">
        <v>268</v>
      </c>
      <c r="C431" s="960"/>
      <c r="D431" s="960"/>
      <c r="E431" s="960"/>
      <c r="F431" s="960"/>
      <c r="G431" s="960"/>
      <c r="H431" s="960"/>
      <c r="I431" s="960"/>
      <c r="O431" s="960"/>
      <c r="P431" s="960"/>
      <c r="Q431" s="960"/>
      <c r="R431" s="960"/>
      <c r="S431" s="960"/>
      <c r="T431" s="960"/>
      <c r="U431" s="960"/>
      <c r="V431" s="960"/>
      <c r="W431" s="960"/>
      <c r="X431" s="960"/>
      <c r="Y431" s="960"/>
      <c r="Z431" s="960"/>
      <c r="AA431" s="960"/>
    </row>
    <row r="432" spans="1:27" ht="15.95" customHeight="1">
      <c r="A432" s="959"/>
      <c r="B432" s="929"/>
      <c r="C432" s="929" t="s">
        <v>2269</v>
      </c>
      <c r="D432" s="929" t="s">
        <v>2270</v>
      </c>
      <c r="E432" s="929"/>
      <c r="F432" s="929"/>
      <c r="G432" s="929"/>
      <c r="H432" s="929"/>
      <c r="I432" s="929"/>
      <c r="J432" s="1628" t="str">
        <f>項目一覧②!$F$95</f>
        <v/>
      </c>
      <c r="K432" s="1628"/>
      <c r="L432" s="1628"/>
      <c r="M432" s="1628"/>
      <c r="N432" s="1023" t="s">
        <v>267</v>
      </c>
      <c r="O432" s="929"/>
      <c r="P432" s="929"/>
      <c r="Q432" s="929"/>
      <c r="R432" s="929"/>
      <c r="S432" s="929"/>
      <c r="T432" s="929"/>
      <c r="U432" s="929"/>
      <c r="V432" s="929"/>
      <c r="W432" s="929"/>
      <c r="X432" s="929"/>
      <c r="Y432" s="929"/>
      <c r="Z432" s="929"/>
      <c r="AA432" s="929"/>
    </row>
    <row r="433" spans="1:28" ht="15.95" customHeight="1">
      <c r="A433" s="959"/>
      <c r="B433" s="929"/>
      <c r="C433" s="929" t="s">
        <v>2271</v>
      </c>
      <c r="D433" s="929" t="s">
        <v>2272</v>
      </c>
      <c r="E433" s="929"/>
      <c r="F433" s="929"/>
      <c r="G433" s="929"/>
      <c r="H433" s="929"/>
      <c r="I433" s="929"/>
      <c r="J433" s="1024"/>
      <c r="K433" s="1024"/>
      <c r="L433" s="1024"/>
      <c r="M433" s="1024"/>
      <c r="N433" s="1023"/>
      <c r="O433" s="1023"/>
      <c r="P433" s="929"/>
      <c r="Q433" s="959" t="str">
        <f>IF(項目一覧②!$G$96=TRUE,"■","□")</f>
        <v>□</v>
      </c>
      <c r="R433" s="929" t="s">
        <v>266</v>
      </c>
      <c r="S433" s="929"/>
      <c r="T433" s="959" t="str">
        <f>IF(項目一覧②!$H$96=TRUE,"■","□")</f>
        <v>□</v>
      </c>
      <c r="U433" s="929" t="s">
        <v>265</v>
      </c>
      <c r="V433" s="929"/>
      <c r="W433" s="929"/>
      <c r="X433" s="929"/>
      <c r="Y433" s="929"/>
      <c r="Z433" s="929"/>
      <c r="AA433" s="929"/>
      <c r="AB433" s="926"/>
    </row>
    <row r="434" spans="1:28" ht="17.100000000000001" customHeight="1">
      <c r="A434" s="982" t="s">
        <v>275</v>
      </c>
      <c r="B434" s="960" t="s">
        <v>264</v>
      </c>
      <c r="C434" s="960"/>
      <c r="D434" s="960"/>
      <c r="E434" s="960"/>
      <c r="F434" s="960"/>
      <c r="G434" s="960"/>
      <c r="H434" s="960"/>
      <c r="I434" s="960"/>
      <c r="J434" s="960"/>
      <c r="K434" s="960"/>
      <c r="L434" s="960"/>
      <c r="M434" s="960"/>
      <c r="N434" s="960"/>
      <c r="O434" s="960"/>
      <c r="P434" s="960"/>
      <c r="Q434" s="960"/>
      <c r="R434" s="960"/>
      <c r="S434" s="960"/>
      <c r="T434" s="960"/>
      <c r="U434" s="960"/>
      <c r="V434" s="960"/>
      <c r="W434" s="960"/>
      <c r="X434" s="960"/>
      <c r="Y434" s="960"/>
      <c r="Z434" s="960"/>
      <c r="AA434" s="960"/>
    </row>
    <row r="435" spans="1:28" ht="17.100000000000001" customHeight="1">
      <c r="A435" s="929"/>
      <c r="B435" s="929"/>
      <c r="C435" s="929"/>
      <c r="D435" s="1627" t="s">
        <v>263</v>
      </c>
      <c r="E435" s="1627"/>
      <c r="F435" s="1627"/>
      <c r="G435" s="1627"/>
      <c r="H435" s="998"/>
      <c r="I435" s="1627" t="s">
        <v>262</v>
      </c>
      <c r="J435" s="1627"/>
      <c r="K435" s="1627"/>
      <c r="L435" s="1627"/>
      <c r="M435" s="1627"/>
      <c r="N435" s="1627"/>
      <c r="O435" s="1627"/>
      <c r="P435" s="1627"/>
      <c r="Q435" s="1627"/>
      <c r="R435" s="1627"/>
      <c r="S435" s="1627"/>
      <c r="T435" s="1627"/>
      <c r="U435" s="1627"/>
      <c r="V435" s="998"/>
      <c r="W435" s="998" t="s">
        <v>279</v>
      </c>
      <c r="X435" s="1627" t="s">
        <v>289</v>
      </c>
      <c r="Y435" s="1627"/>
      <c r="Z435" s="1627"/>
      <c r="AA435" s="929" t="s">
        <v>288</v>
      </c>
    </row>
    <row r="436" spans="1:28" ht="15.95" customHeight="1">
      <c r="A436" s="929"/>
      <c r="B436" s="929" t="s">
        <v>260</v>
      </c>
      <c r="C436" s="929"/>
      <c r="D436" s="998" t="s">
        <v>198</v>
      </c>
      <c r="E436" s="1625" t="str">
        <f>項目一覧②!$F$97</f>
        <v/>
      </c>
      <c r="F436" s="1625"/>
      <c r="G436" s="983" t="s">
        <v>254</v>
      </c>
      <c r="H436" s="961" t="str">
        <f>項目一覧②!$F$103</f>
        <v/>
      </c>
      <c r="J436" s="929"/>
      <c r="K436" s="929"/>
      <c r="L436" s="926"/>
      <c r="M436" s="929"/>
      <c r="N436" s="929"/>
      <c r="O436" s="929"/>
      <c r="P436" s="929"/>
      <c r="Q436" s="929"/>
      <c r="R436" s="926"/>
      <c r="S436" s="926"/>
      <c r="T436" s="926"/>
      <c r="U436" s="926"/>
      <c r="V436" s="998"/>
      <c r="W436" s="998" t="s">
        <v>279</v>
      </c>
      <c r="X436" s="1626" t="str">
        <f>項目一覧②!$F$109</f>
        <v/>
      </c>
      <c r="Y436" s="1626"/>
      <c r="Z436" s="1626"/>
      <c r="AA436" s="929" t="s">
        <v>252</v>
      </c>
    </row>
    <row r="437" spans="1:28" ht="15.95" customHeight="1">
      <c r="A437" s="929"/>
      <c r="B437" s="929" t="s">
        <v>286</v>
      </c>
      <c r="C437" s="929"/>
      <c r="D437" s="998" t="s">
        <v>198</v>
      </c>
      <c r="E437" s="1625" t="str">
        <f>項目一覧②!$F$98</f>
        <v/>
      </c>
      <c r="F437" s="1625"/>
      <c r="G437" s="983" t="s">
        <v>254</v>
      </c>
      <c r="H437" s="961" t="str">
        <f>項目一覧②!$F$104</f>
        <v/>
      </c>
      <c r="J437" s="929"/>
      <c r="K437" s="929"/>
      <c r="L437" s="926"/>
      <c r="M437" s="929"/>
      <c r="N437" s="929"/>
      <c r="O437" s="929"/>
      <c r="P437" s="929"/>
      <c r="Q437" s="929"/>
      <c r="R437" s="926"/>
      <c r="S437" s="926"/>
      <c r="T437" s="926"/>
      <c r="U437" s="926"/>
      <c r="V437" s="998"/>
      <c r="W437" s="998" t="s">
        <v>279</v>
      </c>
      <c r="X437" s="1626" t="str">
        <f>項目一覧②!$F$110</f>
        <v/>
      </c>
      <c r="Y437" s="1626"/>
      <c r="Z437" s="1626"/>
      <c r="AA437" s="929" t="s">
        <v>252</v>
      </c>
    </row>
    <row r="438" spans="1:28" ht="15.95" customHeight="1">
      <c r="A438" s="929"/>
      <c r="B438" s="929" t="s">
        <v>258</v>
      </c>
      <c r="C438" s="929"/>
      <c r="D438" s="998" t="s">
        <v>198</v>
      </c>
      <c r="E438" s="1625" t="str">
        <f>項目一覧②!$F$99</f>
        <v/>
      </c>
      <c r="F438" s="1625"/>
      <c r="G438" s="983" t="s">
        <v>254</v>
      </c>
      <c r="H438" s="961" t="str">
        <f>項目一覧②!$F$105</f>
        <v/>
      </c>
      <c r="J438" s="929"/>
      <c r="K438" s="929"/>
      <c r="L438" s="926"/>
      <c r="M438" s="929"/>
      <c r="N438" s="929"/>
      <c r="O438" s="929"/>
      <c r="P438" s="929"/>
      <c r="Q438" s="929"/>
      <c r="R438" s="926"/>
      <c r="S438" s="926"/>
      <c r="T438" s="926"/>
      <c r="U438" s="926"/>
      <c r="V438" s="998"/>
      <c r="W438" s="998" t="s">
        <v>279</v>
      </c>
      <c r="X438" s="1626" t="str">
        <f>項目一覧②!$F$111</f>
        <v/>
      </c>
      <c r="Y438" s="1626"/>
      <c r="Z438" s="1626"/>
      <c r="AA438" s="929" t="s">
        <v>252</v>
      </c>
    </row>
    <row r="439" spans="1:28" ht="15.95" customHeight="1">
      <c r="A439" s="929"/>
      <c r="B439" s="929" t="s">
        <v>257</v>
      </c>
      <c r="C439" s="929"/>
      <c r="D439" s="998" t="s">
        <v>198</v>
      </c>
      <c r="E439" s="1625" t="str">
        <f>項目一覧②!$F$100</f>
        <v/>
      </c>
      <c r="F439" s="1625"/>
      <c r="G439" s="983" t="s">
        <v>254</v>
      </c>
      <c r="H439" s="961" t="str">
        <f>項目一覧②!$F$106</f>
        <v/>
      </c>
      <c r="J439" s="929"/>
      <c r="K439" s="929"/>
      <c r="L439" s="926"/>
      <c r="M439" s="929"/>
      <c r="N439" s="929"/>
      <c r="O439" s="929"/>
      <c r="P439" s="929"/>
      <c r="Q439" s="929"/>
      <c r="R439" s="926"/>
      <c r="S439" s="926"/>
      <c r="T439" s="926"/>
      <c r="U439" s="926"/>
      <c r="V439" s="998"/>
      <c r="W439" s="998" t="s">
        <v>279</v>
      </c>
      <c r="X439" s="1626" t="str">
        <f>項目一覧②!$F$112</f>
        <v/>
      </c>
      <c r="Y439" s="1626"/>
      <c r="Z439" s="1626"/>
      <c r="AA439" s="929" t="s">
        <v>252</v>
      </c>
    </row>
    <row r="440" spans="1:28" ht="15.95" customHeight="1">
      <c r="A440" s="929"/>
      <c r="B440" s="929" t="s">
        <v>256</v>
      </c>
      <c r="C440" s="929"/>
      <c r="D440" s="998" t="s">
        <v>198</v>
      </c>
      <c r="E440" s="1625" t="str">
        <f>項目一覧②!$F$101</f>
        <v/>
      </c>
      <c r="F440" s="1625"/>
      <c r="G440" s="983" t="s">
        <v>254</v>
      </c>
      <c r="H440" s="961" t="str">
        <f>項目一覧②!$F$107</f>
        <v/>
      </c>
      <c r="J440" s="929"/>
      <c r="K440" s="929"/>
      <c r="L440" s="926"/>
      <c r="M440" s="929"/>
      <c r="N440" s="929"/>
      <c r="O440" s="929"/>
      <c r="P440" s="929"/>
      <c r="Q440" s="929"/>
      <c r="R440" s="926"/>
      <c r="S440" s="926"/>
      <c r="T440" s="926"/>
      <c r="U440" s="926"/>
      <c r="V440" s="998"/>
      <c r="W440" s="998" t="s">
        <v>279</v>
      </c>
      <c r="X440" s="1626" t="str">
        <f>項目一覧②!$F$113</f>
        <v/>
      </c>
      <c r="Y440" s="1626"/>
      <c r="Z440" s="1626"/>
      <c r="AA440" s="929" t="s">
        <v>252</v>
      </c>
    </row>
    <row r="441" spans="1:28" ht="15.95" customHeight="1">
      <c r="A441" s="958"/>
      <c r="B441" s="958" t="s">
        <v>255</v>
      </c>
      <c r="C441" s="958"/>
      <c r="D441" s="998" t="s">
        <v>198</v>
      </c>
      <c r="E441" s="1625" t="str">
        <f>項目一覧②!$F$102</f>
        <v/>
      </c>
      <c r="F441" s="1625"/>
      <c r="G441" s="983" t="s">
        <v>254</v>
      </c>
      <c r="H441" s="961" t="str">
        <f>項目一覧②!$F$108</f>
        <v/>
      </c>
      <c r="J441" s="958"/>
      <c r="K441" s="958"/>
      <c r="L441" s="926"/>
      <c r="M441" s="958"/>
      <c r="N441" s="958"/>
      <c r="O441" s="958"/>
      <c r="P441" s="958"/>
      <c r="Q441" s="958"/>
      <c r="R441" s="926"/>
      <c r="S441" s="926"/>
      <c r="T441" s="926"/>
      <c r="U441" s="926"/>
      <c r="V441" s="998"/>
      <c r="W441" s="998" t="s">
        <v>279</v>
      </c>
      <c r="X441" s="1629" t="str">
        <f>項目一覧②!$F$114</f>
        <v/>
      </c>
      <c r="Y441" s="1629"/>
      <c r="Z441" s="1629"/>
      <c r="AA441" s="929" t="s">
        <v>252</v>
      </c>
    </row>
    <row r="442" spans="1:28" ht="17.100000000000001" customHeight="1">
      <c r="A442" s="982" t="s">
        <v>275</v>
      </c>
      <c r="B442" s="960" t="s">
        <v>251</v>
      </c>
      <c r="C442" s="960"/>
      <c r="D442" s="960"/>
      <c r="E442" s="960"/>
      <c r="F442" s="960"/>
      <c r="G442" s="960"/>
      <c r="H442" s="960"/>
      <c r="I442" s="960"/>
      <c r="J442" s="960"/>
      <c r="K442" s="960"/>
      <c r="L442" s="960"/>
      <c r="M442" s="960"/>
      <c r="N442" s="960"/>
      <c r="O442" s="960"/>
      <c r="P442" s="960"/>
      <c r="Q442" s="960"/>
      <c r="R442" s="960"/>
      <c r="S442" s="960"/>
      <c r="T442" s="960"/>
      <c r="U442" s="960"/>
      <c r="V442" s="960"/>
      <c r="W442" s="960"/>
      <c r="X442" s="960"/>
      <c r="Y442" s="960"/>
      <c r="Z442" s="960"/>
      <c r="AA442" s="960"/>
    </row>
    <row r="443" spans="1:28" ht="17.100000000000001" customHeight="1">
      <c r="A443" s="959"/>
      <c r="B443" s="929"/>
      <c r="C443" s="929"/>
      <c r="D443" s="929"/>
      <c r="E443" s="929"/>
      <c r="F443" s="1633" t="str">
        <f>項目一覧②!$F$115</f>
        <v/>
      </c>
      <c r="G443" s="1633"/>
      <c r="H443" s="1633"/>
      <c r="I443" s="1633"/>
      <c r="J443" s="1633"/>
      <c r="K443" s="1633"/>
      <c r="L443" s="1633"/>
      <c r="M443" s="1633"/>
      <c r="N443" s="1633"/>
      <c r="O443" s="1633"/>
      <c r="P443" s="1633"/>
      <c r="Q443" s="1633"/>
      <c r="R443" s="1633"/>
      <c r="S443" s="1633"/>
      <c r="T443" s="1633"/>
      <c r="U443" s="1633"/>
      <c r="V443" s="1633"/>
      <c r="W443" s="1633"/>
      <c r="X443" s="1633"/>
      <c r="Y443" s="1633"/>
      <c r="Z443" s="1633"/>
      <c r="AA443" s="1633"/>
    </row>
    <row r="444" spans="1:28" ht="17.100000000000001" customHeight="1">
      <c r="A444" s="958"/>
      <c r="B444" s="958"/>
      <c r="C444" s="958"/>
      <c r="D444" s="958"/>
      <c r="E444" s="958"/>
      <c r="F444" s="1634"/>
      <c r="G444" s="1634"/>
      <c r="H444" s="1634"/>
      <c r="I444" s="1634"/>
      <c r="J444" s="1634"/>
      <c r="K444" s="1634"/>
      <c r="L444" s="1634"/>
      <c r="M444" s="1634"/>
      <c r="N444" s="1634"/>
      <c r="O444" s="1634"/>
      <c r="P444" s="1634"/>
      <c r="Q444" s="1634"/>
      <c r="R444" s="1634"/>
      <c r="S444" s="1634"/>
      <c r="T444" s="1634"/>
      <c r="U444" s="1634"/>
      <c r="V444" s="1634"/>
      <c r="W444" s="1634"/>
      <c r="X444" s="1634"/>
      <c r="Y444" s="1634"/>
      <c r="Z444" s="1634"/>
      <c r="AA444" s="1634"/>
    </row>
    <row r="445" spans="1:28" ht="17.100000000000001" customHeight="1">
      <c r="A445" s="959" t="s">
        <v>275</v>
      </c>
      <c r="B445" s="929" t="s">
        <v>250</v>
      </c>
      <c r="C445" s="929"/>
      <c r="D445" s="929"/>
      <c r="E445" s="929"/>
      <c r="F445" s="961"/>
      <c r="G445" s="961"/>
      <c r="H445" s="961"/>
      <c r="I445" s="961"/>
      <c r="J445" s="961"/>
      <c r="K445" s="961"/>
      <c r="L445" s="961"/>
      <c r="M445" s="961"/>
      <c r="N445" s="961"/>
      <c r="O445" s="961"/>
      <c r="P445" s="961"/>
      <c r="Q445" s="961"/>
      <c r="R445" s="961"/>
      <c r="S445" s="961"/>
      <c r="T445" s="961"/>
      <c r="U445" s="961"/>
      <c r="V445" s="961"/>
      <c r="W445" s="961"/>
      <c r="X445" s="961"/>
      <c r="Y445" s="961"/>
      <c r="Z445" s="961"/>
      <c r="AA445" s="961"/>
    </row>
    <row r="446" spans="1:28" ht="17.100000000000001" customHeight="1">
      <c r="A446" s="929"/>
      <c r="B446" s="929"/>
      <c r="C446" s="929"/>
      <c r="D446" s="929"/>
      <c r="E446" s="929"/>
      <c r="F446" s="1633" t="str">
        <f>項目一覧②!$F$116</f>
        <v/>
      </c>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row>
    <row r="447" spans="1:28" ht="17.100000000000001" customHeight="1">
      <c r="A447" s="958"/>
      <c r="B447" s="958"/>
      <c r="C447" s="958"/>
      <c r="D447" s="958"/>
      <c r="E447" s="958"/>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row>
    <row r="448" spans="1:28" ht="17.100000000000001" customHeight="1">
      <c r="A448" s="929"/>
      <c r="B448" s="929"/>
      <c r="C448" s="929"/>
      <c r="D448" s="929"/>
      <c r="E448" s="929"/>
      <c r="F448" s="1240"/>
      <c r="G448" s="1240"/>
      <c r="H448" s="1240"/>
      <c r="I448" s="1240"/>
      <c r="J448" s="1240"/>
      <c r="K448" s="1240"/>
      <c r="L448" s="1240"/>
      <c r="M448" s="1240"/>
      <c r="N448" s="1240"/>
      <c r="O448" s="1240"/>
      <c r="P448" s="1240"/>
      <c r="Q448" s="1240"/>
      <c r="R448" s="1240"/>
      <c r="S448" s="1240"/>
      <c r="T448" s="1240"/>
      <c r="U448" s="1240"/>
      <c r="V448" s="1240"/>
      <c r="W448" s="1240"/>
      <c r="X448" s="1240"/>
      <c r="Y448" s="1240"/>
      <c r="Z448" s="1240"/>
      <c r="AA448" s="1240"/>
    </row>
    <row r="449" spans="1:28" ht="15.95" customHeight="1">
      <c r="A449" s="1627" t="s">
        <v>277</v>
      </c>
      <c r="B449" s="1627"/>
      <c r="C449" s="1627"/>
      <c r="D449" s="1627"/>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row>
    <row r="450" spans="1:28" ht="15.95" customHeight="1">
      <c r="A450" s="958"/>
      <c r="B450" s="958" t="s">
        <v>276</v>
      </c>
      <c r="C450" s="958"/>
      <c r="D450" s="958"/>
      <c r="E450" s="958"/>
      <c r="F450" s="958"/>
      <c r="G450" s="958"/>
      <c r="H450" s="958"/>
      <c r="I450" s="958"/>
      <c r="J450" s="958"/>
      <c r="K450" s="958"/>
      <c r="L450" s="958"/>
      <c r="M450" s="958"/>
      <c r="N450" s="958"/>
      <c r="O450" s="958"/>
      <c r="P450" s="958"/>
      <c r="Q450" s="958"/>
      <c r="R450" s="958"/>
      <c r="S450" s="958"/>
      <c r="T450" s="958"/>
      <c r="U450" s="958"/>
      <c r="V450" s="958"/>
      <c r="W450" s="958"/>
      <c r="X450" s="958"/>
      <c r="Y450" s="958"/>
      <c r="Z450" s="958"/>
      <c r="AA450" s="958"/>
    </row>
    <row r="451" spans="1:28" ht="18" customHeight="1">
      <c r="A451" s="995" t="s">
        <v>275</v>
      </c>
      <c r="B451" s="996" t="s">
        <v>132</v>
      </c>
      <c r="C451" s="996"/>
      <c r="D451" s="996"/>
      <c r="E451" s="996"/>
      <c r="F451" s="996"/>
      <c r="G451" s="945"/>
      <c r="H451" s="996"/>
      <c r="I451" s="996"/>
      <c r="J451" s="996"/>
      <c r="K451" s="996"/>
      <c r="L451" s="1643">
        <f>項目一覧②!$F$117</f>
        <v>1</v>
      </c>
      <c r="M451" s="1643"/>
      <c r="N451" s="996"/>
      <c r="O451" s="996"/>
      <c r="P451" s="996"/>
      <c r="Q451" s="996"/>
      <c r="R451" s="996"/>
      <c r="S451" s="996"/>
      <c r="T451" s="996"/>
      <c r="U451" s="996"/>
      <c r="V451" s="996"/>
      <c r="W451" s="996"/>
      <c r="X451" s="996"/>
      <c r="Y451" s="996"/>
      <c r="Z451" s="996"/>
      <c r="AA451" s="996"/>
    </row>
    <row r="452" spans="1:28" ht="18" customHeight="1">
      <c r="A452" s="995" t="s">
        <v>275</v>
      </c>
      <c r="B452" s="996" t="s">
        <v>274</v>
      </c>
      <c r="C452" s="996"/>
      <c r="D452" s="996"/>
      <c r="E452" s="996"/>
      <c r="F452" s="996"/>
      <c r="G452" s="926"/>
      <c r="H452" s="926"/>
      <c r="I452" s="996"/>
      <c r="J452" s="996"/>
      <c r="K452" s="1621" t="str">
        <f>項目一覧②!$F$118</f>
        <v/>
      </c>
      <c r="L452" s="1621"/>
      <c r="M452" s="1621"/>
      <c r="N452" s="1007" t="s">
        <v>273</v>
      </c>
      <c r="O452" s="996"/>
      <c r="P452" s="996"/>
      <c r="Q452" s="996"/>
      <c r="R452" s="996"/>
      <c r="S452" s="996"/>
      <c r="T452" s="996"/>
      <c r="U452" s="996"/>
      <c r="V452" s="996"/>
      <c r="W452" s="996"/>
      <c r="X452" s="996"/>
      <c r="Y452" s="996"/>
      <c r="Z452" s="996"/>
      <c r="AA452" s="996"/>
    </row>
    <row r="453" spans="1:28" ht="18" customHeight="1">
      <c r="A453" s="995" t="s">
        <v>269</v>
      </c>
      <c r="B453" s="996" t="s">
        <v>272</v>
      </c>
      <c r="C453" s="996"/>
      <c r="D453" s="996"/>
      <c r="E453" s="996"/>
      <c r="F453" s="996"/>
      <c r="G453" s="996"/>
      <c r="H453" s="996"/>
      <c r="I453" s="996"/>
      <c r="J453" s="1630" t="str">
        <f>項目一覧②!$F$119</f>
        <v/>
      </c>
      <c r="K453" s="1630"/>
      <c r="L453" s="1630"/>
      <c r="M453" s="1630"/>
      <c r="N453" s="1022" t="s">
        <v>267</v>
      </c>
      <c r="O453" s="996"/>
      <c r="P453" s="996"/>
      <c r="Q453" s="996"/>
      <c r="R453" s="996"/>
      <c r="S453" s="996"/>
      <c r="T453" s="996"/>
      <c r="U453" s="996"/>
      <c r="V453" s="996"/>
      <c r="W453" s="996"/>
      <c r="X453" s="996"/>
      <c r="Y453" s="996"/>
      <c r="Z453" s="996"/>
      <c r="AA453" s="996"/>
    </row>
    <row r="454" spans="1:28" ht="18" customHeight="1">
      <c r="A454" s="995" t="s">
        <v>269</v>
      </c>
      <c r="B454" s="996" t="s">
        <v>271</v>
      </c>
      <c r="C454" s="996"/>
      <c r="D454" s="996"/>
      <c r="E454" s="996"/>
      <c r="F454" s="996"/>
      <c r="G454" s="996"/>
      <c r="H454" s="996"/>
      <c r="I454" s="996"/>
      <c r="J454" s="1630" t="str">
        <f>項目一覧②!$F$120</f>
        <v/>
      </c>
      <c r="K454" s="1630"/>
      <c r="L454" s="1630"/>
      <c r="M454" s="1630"/>
      <c r="N454" s="1023" t="s">
        <v>267</v>
      </c>
      <c r="O454" s="996"/>
      <c r="P454" s="996"/>
      <c r="Q454" s="996"/>
      <c r="R454" s="996"/>
      <c r="S454" s="996"/>
      <c r="T454" s="996"/>
      <c r="U454" s="996"/>
      <c r="V454" s="996"/>
      <c r="W454" s="996"/>
      <c r="X454" s="996"/>
      <c r="Y454" s="996"/>
      <c r="Z454" s="996"/>
      <c r="AA454" s="996"/>
    </row>
    <row r="455" spans="1:28" ht="18" customHeight="1">
      <c r="A455" s="995" t="s">
        <v>269</v>
      </c>
      <c r="B455" s="996" t="s">
        <v>270</v>
      </c>
      <c r="C455" s="996"/>
      <c r="D455" s="996"/>
      <c r="E455" s="996"/>
      <c r="F455" s="996"/>
      <c r="G455" s="996"/>
      <c r="H455" s="996"/>
      <c r="I455" s="996"/>
      <c r="J455" s="1630" t="str">
        <f>項目一覧②!$F$121</f>
        <v/>
      </c>
      <c r="K455" s="1630"/>
      <c r="L455" s="1630"/>
      <c r="M455" s="1630"/>
      <c r="N455" s="1022" t="s">
        <v>267</v>
      </c>
      <c r="O455" s="996"/>
      <c r="P455" s="996"/>
      <c r="Q455" s="996"/>
      <c r="R455" s="996"/>
      <c r="S455" s="996"/>
      <c r="T455" s="996"/>
      <c r="U455" s="996"/>
      <c r="V455" s="996"/>
      <c r="W455" s="996"/>
      <c r="X455" s="996"/>
      <c r="Y455" s="996"/>
      <c r="Z455" s="996"/>
      <c r="AA455" s="996"/>
    </row>
    <row r="456" spans="1:28" ht="15.95" customHeight="1">
      <c r="A456" s="982" t="s">
        <v>269</v>
      </c>
      <c r="B456" s="960" t="s">
        <v>268</v>
      </c>
      <c r="C456" s="960"/>
      <c r="D456" s="960"/>
      <c r="E456" s="960"/>
      <c r="F456" s="960"/>
      <c r="G456" s="960"/>
      <c r="H456" s="960"/>
      <c r="I456" s="960"/>
      <c r="O456" s="960"/>
      <c r="P456" s="960"/>
      <c r="Q456" s="960"/>
      <c r="R456" s="960"/>
      <c r="S456" s="960"/>
      <c r="T456" s="960"/>
      <c r="U456" s="960"/>
      <c r="V456" s="960"/>
      <c r="W456" s="960"/>
      <c r="X456" s="960"/>
      <c r="Y456" s="960"/>
      <c r="Z456" s="960"/>
      <c r="AA456" s="960"/>
    </row>
    <row r="457" spans="1:28" ht="15.95" customHeight="1">
      <c r="A457" s="959"/>
      <c r="B457" s="929"/>
      <c r="C457" s="929" t="s">
        <v>2269</v>
      </c>
      <c r="D457" s="929" t="s">
        <v>2270</v>
      </c>
      <c r="E457" s="929"/>
      <c r="F457" s="929"/>
      <c r="G457" s="929"/>
      <c r="H457" s="929"/>
      <c r="I457" s="929"/>
      <c r="J457" s="1628" t="str">
        <f>項目一覧②!$F$122</f>
        <v/>
      </c>
      <c r="K457" s="1628"/>
      <c r="L457" s="1628"/>
      <c r="M457" s="1628"/>
      <c r="N457" s="1023" t="s">
        <v>267</v>
      </c>
      <c r="O457" s="929"/>
      <c r="P457" s="929"/>
      <c r="Q457" s="929"/>
      <c r="R457" s="929"/>
      <c r="S457" s="929"/>
      <c r="T457" s="929"/>
      <c r="U457" s="929"/>
      <c r="V457" s="929"/>
      <c r="W457" s="929"/>
      <c r="X457" s="929"/>
      <c r="Y457" s="929"/>
      <c r="Z457" s="929"/>
      <c r="AA457" s="929"/>
    </row>
    <row r="458" spans="1:28" ht="15.95" customHeight="1">
      <c r="A458" s="959"/>
      <c r="B458" s="929"/>
      <c r="C458" s="929" t="s">
        <v>2271</v>
      </c>
      <c r="D458" s="929" t="s">
        <v>2272</v>
      </c>
      <c r="E458" s="929"/>
      <c r="F458" s="929"/>
      <c r="G458" s="929"/>
      <c r="H458" s="929"/>
      <c r="I458" s="929"/>
      <c r="J458" s="1024"/>
      <c r="K458" s="1024"/>
      <c r="L458" s="1024"/>
      <c r="M458" s="1024"/>
      <c r="N458" s="1023"/>
      <c r="O458" s="1023"/>
      <c r="P458" s="929"/>
      <c r="Q458" s="959" t="str">
        <f>IF(項目一覧②!$G$123=TRUE,"■","□")</f>
        <v>□</v>
      </c>
      <c r="R458" s="929" t="s">
        <v>266</v>
      </c>
      <c r="S458" s="929"/>
      <c r="T458" s="959" t="str">
        <f>IF(項目一覧②!$H$123=TRUE,"■","□")</f>
        <v>□</v>
      </c>
      <c r="U458" s="929" t="s">
        <v>265</v>
      </c>
      <c r="V458" s="929"/>
      <c r="W458" s="929"/>
      <c r="X458" s="929"/>
      <c r="Y458" s="929"/>
      <c r="Z458" s="929"/>
      <c r="AA458" s="929"/>
      <c r="AB458" s="926"/>
    </row>
    <row r="459" spans="1:28" ht="15.95" customHeight="1">
      <c r="A459" s="982" t="s">
        <v>275</v>
      </c>
      <c r="B459" s="960" t="s">
        <v>264</v>
      </c>
      <c r="C459" s="960"/>
      <c r="D459" s="960"/>
      <c r="E459" s="960"/>
      <c r="F459" s="960"/>
      <c r="G459" s="960"/>
      <c r="H459" s="960"/>
      <c r="I459" s="960"/>
      <c r="J459" s="960"/>
      <c r="K459" s="960"/>
      <c r="L459" s="960"/>
      <c r="M459" s="960"/>
      <c r="N459" s="960"/>
      <c r="O459" s="960"/>
      <c r="P459" s="960"/>
      <c r="Q459" s="960"/>
      <c r="R459" s="960"/>
      <c r="S459" s="960"/>
      <c r="T459" s="960"/>
      <c r="U459" s="960"/>
      <c r="V459" s="960"/>
      <c r="W459" s="960"/>
      <c r="X459" s="960"/>
      <c r="Y459" s="960"/>
      <c r="Z459" s="960"/>
      <c r="AA459" s="960"/>
    </row>
    <row r="460" spans="1:28" ht="15.95" customHeight="1">
      <c r="A460" s="929"/>
      <c r="B460" s="929"/>
      <c r="C460" s="929"/>
      <c r="D460" s="1627" t="s">
        <v>263</v>
      </c>
      <c r="E460" s="1627"/>
      <c r="F460" s="1627"/>
      <c r="G460" s="1627"/>
      <c r="H460" s="998"/>
      <c r="I460" s="1627" t="s">
        <v>262</v>
      </c>
      <c r="J460" s="1627"/>
      <c r="K460" s="1627"/>
      <c r="L460" s="1627"/>
      <c r="M460" s="1627"/>
      <c r="N460" s="1627"/>
      <c r="O460" s="1627"/>
      <c r="P460" s="1627"/>
      <c r="Q460" s="1627"/>
      <c r="R460" s="1627"/>
      <c r="S460" s="1627"/>
      <c r="T460" s="1627"/>
      <c r="U460" s="1627"/>
      <c r="V460" s="998"/>
      <c r="W460" s="998" t="s">
        <v>279</v>
      </c>
      <c r="X460" s="1627" t="s">
        <v>289</v>
      </c>
      <c r="Y460" s="1627"/>
      <c r="Z460" s="1627"/>
      <c r="AA460" s="929" t="s">
        <v>288</v>
      </c>
    </row>
    <row r="461" spans="1:28" ht="18" customHeight="1">
      <c r="A461" s="929"/>
      <c r="B461" s="929" t="s">
        <v>260</v>
      </c>
      <c r="C461" s="929"/>
      <c r="D461" s="998" t="s">
        <v>198</v>
      </c>
      <c r="E461" s="1625" t="str">
        <f>項目一覧②!$F$124</f>
        <v/>
      </c>
      <c r="F461" s="1625"/>
      <c r="G461" s="983" t="s">
        <v>254</v>
      </c>
      <c r="H461" s="961" t="str">
        <f>項目一覧②!$F$130</f>
        <v/>
      </c>
      <c r="J461" s="929"/>
      <c r="K461" s="929"/>
      <c r="L461" s="926"/>
      <c r="M461" s="929"/>
      <c r="N461" s="929"/>
      <c r="O461" s="929"/>
      <c r="P461" s="929"/>
      <c r="Q461" s="929"/>
      <c r="R461" s="926"/>
      <c r="S461" s="926"/>
      <c r="T461" s="926"/>
      <c r="U461" s="926"/>
      <c r="V461" s="998"/>
      <c r="W461" s="998" t="s">
        <v>279</v>
      </c>
      <c r="X461" s="1626" t="str">
        <f>項目一覧②!$F$136</f>
        <v/>
      </c>
      <c r="Y461" s="1626"/>
      <c r="Z461" s="1626"/>
      <c r="AA461" s="929" t="s">
        <v>252</v>
      </c>
    </row>
    <row r="462" spans="1:28" ht="18" customHeight="1">
      <c r="A462" s="929"/>
      <c r="B462" s="929" t="s">
        <v>286</v>
      </c>
      <c r="C462" s="929"/>
      <c r="D462" s="998" t="s">
        <v>198</v>
      </c>
      <c r="E462" s="1625" t="str">
        <f>項目一覧②!$F$125</f>
        <v/>
      </c>
      <c r="F462" s="1625"/>
      <c r="G462" s="983" t="s">
        <v>254</v>
      </c>
      <c r="H462" s="961" t="str">
        <f>項目一覧②!$F$131</f>
        <v/>
      </c>
      <c r="J462" s="929"/>
      <c r="K462" s="929"/>
      <c r="L462" s="926"/>
      <c r="M462" s="929"/>
      <c r="N462" s="929"/>
      <c r="O462" s="929"/>
      <c r="P462" s="929"/>
      <c r="Q462" s="929"/>
      <c r="R462" s="926"/>
      <c r="S462" s="926"/>
      <c r="T462" s="926"/>
      <c r="U462" s="926"/>
      <c r="V462" s="998"/>
      <c r="W462" s="998" t="s">
        <v>279</v>
      </c>
      <c r="X462" s="1626" t="str">
        <f>項目一覧②!$F$137</f>
        <v/>
      </c>
      <c r="Y462" s="1626"/>
      <c r="Z462" s="1626"/>
      <c r="AA462" s="929" t="s">
        <v>252</v>
      </c>
    </row>
    <row r="463" spans="1:28" ht="18" customHeight="1">
      <c r="A463" s="929"/>
      <c r="B463" s="929" t="s">
        <v>258</v>
      </c>
      <c r="C463" s="929"/>
      <c r="D463" s="998" t="s">
        <v>198</v>
      </c>
      <c r="E463" s="1625" t="str">
        <f>項目一覧②!$F$126</f>
        <v/>
      </c>
      <c r="F463" s="1625"/>
      <c r="G463" s="983" t="s">
        <v>254</v>
      </c>
      <c r="H463" s="961" t="str">
        <f>項目一覧②!$F$132</f>
        <v/>
      </c>
      <c r="J463" s="929"/>
      <c r="K463" s="929"/>
      <c r="L463" s="926"/>
      <c r="M463" s="929"/>
      <c r="N463" s="929"/>
      <c r="O463" s="929"/>
      <c r="P463" s="929"/>
      <c r="Q463" s="929"/>
      <c r="R463" s="926"/>
      <c r="S463" s="926"/>
      <c r="T463" s="926"/>
      <c r="U463" s="926"/>
      <c r="V463" s="998"/>
      <c r="W463" s="998" t="s">
        <v>279</v>
      </c>
      <c r="X463" s="1626" t="str">
        <f>項目一覧②!$F$138</f>
        <v/>
      </c>
      <c r="Y463" s="1626"/>
      <c r="Z463" s="1626"/>
      <c r="AA463" s="929" t="s">
        <v>252</v>
      </c>
    </row>
    <row r="464" spans="1:28" ht="18" customHeight="1">
      <c r="A464" s="929"/>
      <c r="B464" s="929" t="s">
        <v>257</v>
      </c>
      <c r="C464" s="929"/>
      <c r="D464" s="998" t="s">
        <v>198</v>
      </c>
      <c r="E464" s="1625" t="str">
        <f>項目一覧②!$F$127</f>
        <v/>
      </c>
      <c r="F464" s="1625"/>
      <c r="G464" s="983" t="s">
        <v>254</v>
      </c>
      <c r="H464" s="961" t="str">
        <f>項目一覧②!$F$133</f>
        <v/>
      </c>
      <c r="J464" s="929"/>
      <c r="K464" s="929"/>
      <c r="L464" s="926"/>
      <c r="M464" s="929"/>
      <c r="N464" s="929"/>
      <c r="O464" s="929"/>
      <c r="P464" s="929"/>
      <c r="Q464" s="929"/>
      <c r="R464" s="926"/>
      <c r="S464" s="926"/>
      <c r="T464" s="926"/>
      <c r="U464" s="926"/>
      <c r="V464" s="998"/>
      <c r="W464" s="998" t="s">
        <v>279</v>
      </c>
      <c r="X464" s="1626" t="str">
        <f>項目一覧②!$F$139</f>
        <v/>
      </c>
      <c r="Y464" s="1626"/>
      <c r="Z464" s="1626"/>
      <c r="AA464" s="929" t="s">
        <v>252</v>
      </c>
    </row>
    <row r="465" spans="1:27" ht="18" customHeight="1">
      <c r="A465" s="929"/>
      <c r="B465" s="929" t="s">
        <v>256</v>
      </c>
      <c r="C465" s="929"/>
      <c r="D465" s="998" t="s">
        <v>198</v>
      </c>
      <c r="E465" s="1625" t="str">
        <f>項目一覧②!$F$128</f>
        <v/>
      </c>
      <c r="F465" s="1625"/>
      <c r="G465" s="983" t="s">
        <v>254</v>
      </c>
      <c r="H465" s="961" t="str">
        <f>項目一覧②!$F$134</f>
        <v/>
      </c>
      <c r="J465" s="929"/>
      <c r="K465" s="929"/>
      <c r="L465" s="926"/>
      <c r="M465" s="929"/>
      <c r="N465" s="929"/>
      <c r="O465" s="929"/>
      <c r="P465" s="929"/>
      <c r="Q465" s="929"/>
      <c r="R465" s="926"/>
      <c r="S465" s="926"/>
      <c r="T465" s="926"/>
      <c r="U465" s="926"/>
      <c r="V465" s="998"/>
      <c r="W465" s="998" t="s">
        <v>279</v>
      </c>
      <c r="X465" s="1626" t="str">
        <f>項目一覧②!$F$140</f>
        <v/>
      </c>
      <c r="Y465" s="1626"/>
      <c r="Z465" s="1626"/>
      <c r="AA465" s="929" t="s">
        <v>252</v>
      </c>
    </row>
    <row r="466" spans="1:27" ht="18" customHeight="1">
      <c r="A466" s="958"/>
      <c r="B466" s="958" t="s">
        <v>255</v>
      </c>
      <c r="C466" s="958"/>
      <c r="D466" s="998" t="s">
        <v>198</v>
      </c>
      <c r="E466" s="1625" t="str">
        <f>項目一覧②!$F$129</f>
        <v/>
      </c>
      <c r="F466" s="1625"/>
      <c r="G466" s="983" t="s">
        <v>254</v>
      </c>
      <c r="H466" s="961" t="str">
        <f>項目一覧②!$F$135</f>
        <v/>
      </c>
      <c r="J466" s="958"/>
      <c r="K466" s="958"/>
      <c r="L466" s="926"/>
      <c r="M466" s="958"/>
      <c r="N466" s="958"/>
      <c r="O466" s="958"/>
      <c r="P466" s="958"/>
      <c r="Q466" s="958"/>
      <c r="R466" s="926"/>
      <c r="S466" s="926"/>
      <c r="T466" s="926"/>
      <c r="U466" s="926"/>
      <c r="V466" s="998"/>
      <c r="W466" s="998" t="s">
        <v>279</v>
      </c>
      <c r="X466" s="1629" t="str">
        <f>項目一覧②!$F$141</f>
        <v/>
      </c>
      <c r="Y466" s="1629"/>
      <c r="Z466" s="1629"/>
      <c r="AA466" s="929" t="s">
        <v>252</v>
      </c>
    </row>
    <row r="467" spans="1:27" ht="17.100000000000001" customHeight="1">
      <c r="A467" s="982" t="s">
        <v>275</v>
      </c>
      <c r="B467" s="960" t="s">
        <v>251</v>
      </c>
      <c r="C467" s="960"/>
      <c r="D467" s="960"/>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960"/>
      <c r="AA467" s="960"/>
    </row>
    <row r="468" spans="1:27" ht="17.100000000000001" customHeight="1">
      <c r="A468" s="959"/>
      <c r="B468" s="929"/>
      <c r="C468" s="929"/>
      <c r="D468" s="929"/>
      <c r="E468" s="929"/>
      <c r="F468" s="1633" t="str">
        <f>項目一覧②!$F$142</f>
        <v/>
      </c>
      <c r="G468" s="1633"/>
      <c r="H468" s="1633"/>
      <c r="I468" s="1633"/>
      <c r="J468" s="1633"/>
      <c r="K468" s="1633"/>
      <c r="L468" s="1633"/>
      <c r="M468" s="1633"/>
      <c r="N468" s="1633"/>
      <c r="O468" s="1633"/>
      <c r="P468" s="1633"/>
      <c r="Q468" s="1633"/>
      <c r="R468" s="1633"/>
      <c r="S468" s="1633"/>
      <c r="T468" s="1633"/>
      <c r="U468" s="1633"/>
      <c r="V468" s="1633"/>
      <c r="W468" s="1633"/>
      <c r="X468" s="1633"/>
      <c r="Y468" s="1633"/>
      <c r="Z468" s="1633"/>
      <c r="AA468" s="1633"/>
    </row>
    <row r="469" spans="1:27" ht="17.100000000000001" customHeight="1">
      <c r="A469" s="958"/>
      <c r="B469" s="958"/>
      <c r="C469" s="958"/>
      <c r="D469" s="958"/>
      <c r="E469" s="958"/>
      <c r="F469" s="1634"/>
      <c r="G469" s="1634"/>
      <c r="H469" s="1634"/>
      <c r="I469" s="1634"/>
      <c r="J469" s="1634"/>
      <c r="K469" s="1634"/>
      <c r="L469" s="1634"/>
      <c r="M469" s="1634"/>
      <c r="N469" s="1634"/>
      <c r="O469" s="1634"/>
      <c r="P469" s="1634"/>
      <c r="Q469" s="1634"/>
      <c r="R469" s="1634"/>
      <c r="S469" s="1634"/>
      <c r="T469" s="1634"/>
      <c r="U469" s="1634"/>
      <c r="V469" s="1634"/>
      <c r="W469" s="1634"/>
      <c r="X469" s="1634"/>
      <c r="Y469" s="1634"/>
      <c r="Z469" s="1634"/>
      <c r="AA469" s="1634"/>
    </row>
    <row r="470" spans="1:27" ht="17.100000000000001" customHeight="1">
      <c r="A470" s="959" t="s">
        <v>275</v>
      </c>
      <c r="B470" s="929" t="s">
        <v>250</v>
      </c>
      <c r="C470" s="929"/>
      <c r="D470" s="929"/>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row>
    <row r="471" spans="1:27" ht="17.100000000000001" customHeight="1">
      <c r="A471" s="929"/>
      <c r="B471" s="929"/>
      <c r="C471" s="929"/>
      <c r="D471" s="929"/>
      <c r="E471" s="929"/>
      <c r="F471" s="1633" t="str">
        <f>項目一覧②!$F$143</f>
        <v/>
      </c>
      <c r="G471" s="1633"/>
      <c r="H471" s="1633"/>
      <c r="I471" s="1633"/>
      <c r="J471" s="1633"/>
      <c r="K471" s="1633"/>
      <c r="L471" s="1633"/>
      <c r="M471" s="1633"/>
      <c r="N471" s="1633"/>
      <c r="O471" s="1633"/>
      <c r="P471" s="1633"/>
      <c r="Q471" s="1633"/>
      <c r="R471" s="1633"/>
      <c r="S471" s="1633"/>
      <c r="T471" s="1633"/>
      <c r="U471" s="1633"/>
      <c r="V471" s="1633"/>
      <c r="W471" s="1633"/>
      <c r="X471" s="1633"/>
      <c r="Y471" s="1633"/>
      <c r="Z471" s="1633"/>
      <c r="AA471" s="1633"/>
    </row>
    <row r="472" spans="1:27" ht="17.100000000000001" customHeight="1">
      <c r="A472" s="958"/>
      <c r="B472" s="958"/>
      <c r="C472" s="958"/>
      <c r="D472" s="958"/>
      <c r="E472" s="958"/>
      <c r="F472" s="1634"/>
      <c r="G472" s="1634"/>
      <c r="H472" s="1634"/>
      <c r="I472" s="1634"/>
      <c r="J472" s="1634"/>
      <c r="K472" s="1634"/>
      <c r="L472" s="1634"/>
      <c r="M472" s="1634"/>
      <c r="N472" s="1634"/>
      <c r="O472" s="1634"/>
      <c r="P472" s="1634"/>
      <c r="Q472" s="1634"/>
      <c r="R472" s="1634"/>
      <c r="S472" s="1634"/>
      <c r="T472" s="1634"/>
      <c r="U472" s="1634"/>
      <c r="V472" s="1634"/>
      <c r="W472" s="1634"/>
      <c r="X472" s="1634"/>
      <c r="Y472" s="1634"/>
      <c r="Z472" s="1634"/>
      <c r="AA472" s="1634"/>
    </row>
    <row r="473" spans="1:27" ht="15.95" customHeight="1">
      <c r="A473" s="929"/>
      <c r="B473" s="929"/>
      <c r="C473" s="929"/>
      <c r="D473" s="929"/>
      <c r="E473" s="929"/>
      <c r="F473" s="929"/>
      <c r="G473" s="929"/>
      <c r="H473" s="929"/>
      <c r="I473" s="929"/>
      <c r="J473" s="929"/>
      <c r="K473" s="929"/>
      <c r="L473" s="929"/>
      <c r="M473" s="929"/>
      <c r="N473" s="929"/>
      <c r="O473" s="929"/>
      <c r="P473" s="929"/>
      <c r="Q473" s="929"/>
      <c r="R473" s="929"/>
      <c r="S473" s="929"/>
      <c r="T473" s="929"/>
      <c r="U473" s="929"/>
      <c r="V473" s="929"/>
      <c r="W473" s="929"/>
      <c r="X473" s="929"/>
      <c r="Y473" s="929"/>
      <c r="Z473" s="929"/>
      <c r="AA473" s="929"/>
    </row>
    <row r="474" spans="1:27" ht="15.95" customHeight="1">
      <c r="A474" s="1627" t="s">
        <v>277</v>
      </c>
      <c r="B474" s="1627"/>
      <c r="C474" s="1627"/>
      <c r="D474" s="1627"/>
      <c r="E474" s="1627"/>
      <c r="F474" s="1627"/>
      <c r="G474" s="1627"/>
      <c r="H474" s="1627"/>
      <c r="I474" s="1627"/>
      <c r="J474" s="1627"/>
      <c r="K474" s="1627"/>
      <c r="L474" s="1627"/>
      <c r="M474" s="1627"/>
      <c r="N474" s="1627"/>
      <c r="O474" s="1627"/>
      <c r="P474" s="1627"/>
      <c r="Q474" s="1627"/>
      <c r="R474" s="1627"/>
      <c r="S474" s="1627"/>
      <c r="T474" s="1627"/>
      <c r="U474" s="1627"/>
      <c r="V474" s="1627"/>
      <c r="W474" s="1627"/>
      <c r="X474" s="1627"/>
      <c r="Y474" s="1627"/>
      <c r="Z474" s="1627"/>
      <c r="AA474" s="1627"/>
    </row>
    <row r="475" spans="1:27" ht="15.95" customHeight="1">
      <c r="A475" s="958"/>
      <c r="B475" s="958" t="s">
        <v>276</v>
      </c>
      <c r="C475" s="958"/>
      <c r="D475" s="958"/>
      <c r="E475" s="958"/>
      <c r="F475" s="958"/>
      <c r="G475" s="958"/>
      <c r="H475" s="958"/>
      <c r="I475" s="958"/>
      <c r="J475" s="958"/>
      <c r="K475" s="958"/>
      <c r="L475" s="958"/>
      <c r="M475" s="958"/>
      <c r="N475" s="958"/>
      <c r="O475" s="958"/>
      <c r="P475" s="958"/>
      <c r="Q475" s="958"/>
      <c r="R475" s="958"/>
      <c r="S475" s="958"/>
      <c r="T475" s="958"/>
      <c r="U475" s="958"/>
      <c r="V475" s="958"/>
      <c r="W475" s="958"/>
      <c r="X475" s="958"/>
      <c r="Y475" s="958"/>
      <c r="Z475" s="958"/>
      <c r="AA475" s="958"/>
    </row>
    <row r="476" spans="1:27" ht="18" customHeight="1">
      <c r="A476" s="995" t="s">
        <v>275</v>
      </c>
      <c r="B476" s="996" t="s">
        <v>132</v>
      </c>
      <c r="C476" s="996"/>
      <c r="D476" s="996"/>
      <c r="E476" s="996"/>
      <c r="F476" s="996"/>
      <c r="G476" s="945"/>
      <c r="H476" s="996"/>
      <c r="I476" s="996"/>
      <c r="J476" s="996"/>
      <c r="K476" s="996"/>
      <c r="L476" s="1643">
        <f>項目一覧②!$F$144</f>
        <v>1</v>
      </c>
      <c r="M476" s="1643"/>
      <c r="N476" s="996"/>
      <c r="O476" s="996"/>
      <c r="P476" s="996"/>
      <c r="Q476" s="996"/>
      <c r="R476" s="996"/>
      <c r="S476" s="996"/>
      <c r="T476" s="996"/>
      <c r="U476" s="996"/>
      <c r="V476" s="996"/>
      <c r="W476" s="996"/>
      <c r="X476" s="996"/>
      <c r="Y476" s="996"/>
      <c r="Z476" s="996"/>
      <c r="AA476" s="996"/>
    </row>
    <row r="477" spans="1:27" ht="18" customHeight="1">
      <c r="A477" s="995" t="s">
        <v>275</v>
      </c>
      <c r="B477" s="996" t="s">
        <v>274</v>
      </c>
      <c r="C477" s="996"/>
      <c r="D477" s="996"/>
      <c r="E477" s="996"/>
      <c r="F477" s="996"/>
      <c r="G477" s="926"/>
      <c r="H477" s="926"/>
      <c r="I477" s="996"/>
      <c r="J477" s="996"/>
      <c r="K477" s="1621" t="str">
        <f>項目一覧②!$F$145</f>
        <v/>
      </c>
      <c r="L477" s="1621"/>
      <c r="M477" s="1621"/>
      <c r="N477" s="996" t="s">
        <v>273</v>
      </c>
      <c r="O477" s="996"/>
      <c r="P477" s="996"/>
      <c r="Q477" s="996"/>
      <c r="R477" s="996"/>
      <c r="S477" s="996"/>
      <c r="T477" s="996"/>
      <c r="U477" s="996"/>
      <c r="V477" s="996"/>
      <c r="W477" s="996"/>
      <c r="X477" s="996"/>
      <c r="Y477" s="996"/>
      <c r="Z477" s="996"/>
      <c r="AA477" s="996"/>
    </row>
    <row r="478" spans="1:27" ht="18" customHeight="1">
      <c r="A478" s="995" t="s">
        <v>269</v>
      </c>
      <c r="B478" s="996" t="s">
        <v>272</v>
      </c>
      <c r="C478" s="996"/>
      <c r="D478" s="996"/>
      <c r="E478" s="996"/>
      <c r="F478" s="996"/>
      <c r="G478" s="996"/>
      <c r="H478" s="996"/>
      <c r="I478" s="996"/>
      <c r="J478" s="1630" t="str">
        <f>項目一覧②!$F$146</f>
        <v/>
      </c>
      <c r="K478" s="1630"/>
      <c r="L478" s="1630"/>
      <c r="M478" s="1630"/>
      <c r="N478" s="1022" t="s">
        <v>267</v>
      </c>
      <c r="O478" s="996"/>
      <c r="P478" s="996"/>
      <c r="Q478" s="996"/>
      <c r="R478" s="996"/>
      <c r="S478" s="996"/>
      <c r="T478" s="996"/>
      <c r="U478" s="996"/>
      <c r="V478" s="996"/>
      <c r="W478" s="996"/>
      <c r="X478" s="996"/>
      <c r="Y478" s="996"/>
      <c r="Z478" s="996"/>
      <c r="AA478" s="996"/>
    </row>
    <row r="479" spans="1:27" ht="18" customHeight="1">
      <c r="A479" s="995" t="s">
        <v>269</v>
      </c>
      <c r="B479" s="996" t="s">
        <v>271</v>
      </c>
      <c r="C479" s="996"/>
      <c r="D479" s="996"/>
      <c r="E479" s="996"/>
      <c r="F479" s="996"/>
      <c r="G479" s="996"/>
      <c r="H479" s="996"/>
      <c r="I479" s="996"/>
      <c r="J479" s="1630" t="str">
        <f>項目一覧②!$F$147</f>
        <v/>
      </c>
      <c r="K479" s="1630"/>
      <c r="L479" s="1630"/>
      <c r="M479" s="1630"/>
      <c r="N479" s="1023" t="s">
        <v>267</v>
      </c>
      <c r="O479" s="996"/>
      <c r="P479" s="996"/>
      <c r="Q479" s="996"/>
      <c r="R479" s="996"/>
      <c r="S479" s="996"/>
      <c r="T479" s="996"/>
      <c r="U479" s="996"/>
      <c r="V479" s="996"/>
      <c r="W479" s="996"/>
      <c r="X479" s="996"/>
      <c r="Y479" s="996"/>
      <c r="Z479" s="996"/>
      <c r="AA479" s="996"/>
    </row>
    <row r="480" spans="1:27" ht="18" customHeight="1">
      <c r="A480" s="995" t="s">
        <v>269</v>
      </c>
      <c r="B480" s="996" t="s">
        <v>270</v>
      </c>
      <c r="C480" s="996"/>
      <c r="D480" s="996"/>
      <c r="E480" s="996"/>
      <c r="F480" s="996"/>
      <c r="G480" s="996"/>
      <c r="H480" s="996"/>
      <c r="I480" s="996"/>
      <c r="J480" s="1630" t="str">
        <f>項目一覧②!$F$148</f>
        <v/>
      </c>
      <c r="K480" s="1630"/>
      <c r="L480" s="1630"/>
      <c r="M480" s="1630"/>
      <c r="N480" s="1022" t="s">
        <v>267</v>
      </c>
      <c r="O480" s="996"/>
      <c r="P480" s="996"/>
      <c r="Q480" s="996"/>
      <c r="R480" s="996"/>
      <c r="S480" s="996"/>
      <c r="T480" s="996"/>
      <c r="U480" s="996"/>
      <c r="V480" s="996"/>
      <c r="W480" s="996"/>
      <c r="X480" s="996"/>
      <c r="Y480" s="996"/>
      <c r="Z480" s="996"/>
      <c r="AA480" s="996"/>
    </row>
    <row r="481" spans="1:28" ht="15.95" customHeight="1">
      <c r="A481" s="982" t="s">
        <v>269</v>
      </c>
      <c r="B481" s="960" t="s">
        <v>268</v>
      </c>
      <c r="C481" s="960"/>
      <c r="D481" s="960"/>
      <c r="E481" s="960"/>
      <c r="F481" s="960"/>
      <c r="G481" s="960"/>
      <c r="H481" s="960"/>
      <c r="I481" s="960"/>
      <c r="O481" s="960"/>
      <c r="P481" s="960"/>
      <c r="Q481" s="960"/>
      <c r="R481" s="960"/>
      <c r="S481" s="960"/>
      <c r="T481" s="960"/>
      <c r="U481" s="960"/>
      <c r="V481" s="960"/>
      <c r="W481" s="960"/>
      <c r="X481" s="960"/>
      <c r="Y481" s="960"/>
      <c r="Z481" s="960"/>
      <c r="AA481" s="960"/>
    </row>
    <row r="482" spans="1:28" ht="15.95" customHeight="1">
      <c r="A482" s="959"/>
      <c r="B482" s="929"/>
      <c r="C482" s="929" t="s">
        <v>2269</v>
      </c>
      <c r="D482" s="929" t="s">
        <v>2270</v>
      </c>
      <c r="E482" s="929"/>
      <c r="F482" s="929"/>
      <c r="G482" s="929"/>
      <c r="H482" s="929"/>
      <c r="I482" s="929"/>
      <c r="J482" s="1628" t="str">
        <f>項目一覧②!$F$149</f>
        <v/>
      </c>
      <c r="K482" s="1628"/>
      <c r="L482" s="1628"/>
      <c r="M482" s="1628"/>
      <c r="N482" s="1023" t="s">
        <v>267</v>
      </c>
      <c r="O482" s="929"/>
      <c r="P482" s="929"/>
      <c r="Q482" s="929"/>
      <c r="R482" s="929"/>
      <c r="S482" s="929"/>
      <c r="T482" s="929"/>
      <c r="U482" s="929"/>
      <c r="V482" s="929"/>
      <c r="W482" s="929"/>
      <c r="X482" s="929"/>
      <c r="Y482" s="929"/>
      <c r="Z482" s="929"/>
      <c r="AA482" s="929"/>
    </row>
    <row r="483" spans="1:28" ht="15.95" customHeight="1">
      <c r="A483" s="959"/>
      <c r="B483" s="929"/>
      <c r="C483" s="929" t="s">
        <v>2271</v>
      </c>
      <c r="D483" s="929" t="s">
        <v>2272</v>
      </c>
      <c r="E483" s="929"/>
      <c r="F483" s="929"/>
      <c r="G483" s="929"/>
      <c r="H483" s="929"/>
      <c r="I483" s="929"/>
      <c r="J483" s="1024"/>
      <c r="K483" s="1024"/>
      <c r="L483" s="1024"/>
      <c r="M483" s="1024"/>
      <c r="N483" s="1023"/>
      <c r="O483" s="1023"/>
      <c r="P483" s="929"/>
      <c r="Q483" s="959" t="str">
        <f>IF(項目一覧②!$G$150=TRUE,"■","□")</f>
        <v>□</v>
      </c>
      <c r="R483" s="929" t="s">
        <v>266</v>
      </c>
      <c r="S483" s="929"/>
      <c r="T483" s="959" t="str">
        <f>IF(項目一覧②!$H$151=TRUE,"■","□")</f>
        <v>□</v>
      </c>
      <c r="U483" s="929" t="s">
        <v>265</v>
      </c>
      <c r="V483" s="929"/>
      <c r="W483" s="929"/>
      <c r="X483" s="929"/>
      <c r="Y483" s="929"/>
      <c r="Z483" s="929"/>
      <c r="AA483" s="929"/>
      <c r="AB483" s="926"/>
    </row>
    <row r="484" spans="1:28" ht="15.95" customHeight="1">
      <c r="A484" s="982" t="s">
        <v>275</v>
      </c>
      <c r="B484" s="960" t="s">
        <v>264</v>
      </c>
      <c r="C484" s="960"/>
      <c r="D484" s="960"/>
      <c r="E484" s="960"/>
      <c r="F484" s="960"/>
      <c r="G484" s="960"/>
      <c r="H484" s="960"/>
      <c r="I484" s="960"/>
      <c r="J484" s="960"/>
      <c r="K484" s="960"/>
      <c r="L484" s="960"/>
      <c r="M484" s="960"/>
      <c r="N484" s="960"/>
      <c r="O484" s="960"/>
      <c r="P484" s="960"/>
      <c r="Q484" s="960"/>
      <c r="R484" s="960"/>
      <c r="S484" s="960"/>
      <c r="T484" s="960"/>
      <c r="U484" s="960"/>
      <c r="V484" s="960"/>
      <c r="W484" s="960"/>
      <c r="X484" s="960"/>
      <c r="Y484" s="960"/>
      <c r="Z484" s="960"/>
      <c r="AA484" s="960"/>
    </row>
    <row r="485" spans="1:28" ht="15.95" customHeight="1">
      <c r="A485" s="929"/>
      <c r="B485" s="929"/>
      <c r="C485" s="929"/>
      <c r="D485" s="1627" t="s">
        <v>263</v>
      </c>
      <c r="E485" s="1627"/>
      <c r="F485" s="1627"/>
      <c r="G485" s="1627"/>
      <c r="H485" s="998"/>
      <c r="I485" s="1627" t="s">
        <v>262</v>
      </c>
      <c r="J485" s="1627"/>
      <c r="K485" s="1627"/>
      <c r="L485" s="1627"/>
      <c r="M485" s="1627"/>
      <c r="N485" s="1627"/>
      <c r="O485" s="1627"/>
      <c r="P485" s="1627"/>
      <c r="Q485" s="1627"/>
      <c r="R485" s="1627"/>
      <c r="S485" s="1627"/>
      <c r="T485" s="1627"/>
      <c r="U485" s="1627"/>
      <c r="V485" s="998"/>
      <c r="W485" s="998" t="s">
        <v>279</v>
      </c>
      <c r="X485" s="1627" t="s">
        <v>289</v>
      </c>
      <c r="Y485" s="1627"/>
      <c r="Z485" s="1627"/>
      <c r="AA485" s="929" t="s">
        <v>288</v>
      </c>
    </row>
    <row r="486" spans="1:28" ht="18" customHeight="1">
      <c r="A486" s="929"/>
      <c r="B486" s="929" t="s">
        <v>260</v>
      </c>
      <c r="C486" s="929"/>
      <c r="D486" s="998" t="s">
        <v>198</v>
      </c>
      <c r="E486" s="1625" t="str">
        <f>項目一覧②!$F$151</f>
        <v/>
      </c>
      <c r="F486" s="1625"/>
      <c r="G486" s="983" t="s">
        <v>254</v>
      </c>
      <c r="H486" s="961" t="str">
        <f>項目一覧②!$F$157</f>
        <v/>
      </c>
      <c r="I486" s="962"/>
      <c r="J486" s="961"/>
      <c r="K486" s="929"/>
      <c r="L486" s="926"/>
      <c r="M486" s="929"/>
      <c r="N486" s="929"/>
      <c r="O486" s="929"/>
      <c r="P486" s="929"/>
      <c r="Q486" s="929"/>
      <c r="R486" s="926"/>
      <c r="S486" s="926"/>
      <c r="T486" s="926"/>
      <c r="U486" s="926"/>
      <c r="V486" s="998"/>
      <c r="W486" s="998" t="s">
        <v>279</v>
      </c>
      <c r="X486" s="1626" t="str">
        <f>項目一覧②!$F$163</f>
        <v/>
      </c>
      <c r="Y486" s="1626"/>
      <c r="Z486" s="1626"/>
      <c r="AA486" s="929" t="s">
        <v>252</v>
      </c>
    </row>
    <row r="487" spans="1:28" ht="18" customHeight="1">
      <c r="A487" s="929"/>
      <c r="B487" s="929" t="s">
        <v>286</v>
      </c>
      <c r="C487" s="929"/>
      <c r="D487" s="998" t="s">
        <v>198</v>
      </c>
      <c r="E487" s="1625" t="str">
        <f>項目一覧②!$F$152</f>
        <v/>
      </c>
      <c r="F487" s="1625"/>
      <c r="G487" s="983" t="s">
        <v>254</v>
      </c>
      <c r="H487" s="961" t="str">
        <f>項目一覧②!$F$158</f>
        <v/>
      </c>
      <c r="I487" s="962"/>
      <c r="J487" s="961"/>
      <c r="K487" s="929"/>
      <c r="L487" s="926"/>
      <c r="M487" s="929"/>
      <c r="N487" s="929"/>
      <c r="O487" s="929"/>
      <c r="P487" s="929"/>
      <c r="Q487" s="929"/>
      <c r="R487" s="926"/>
      <c r="S487" s="926"/>
      <c r="T487" s="926"/>
      <c r="U487" s="926"/>
      <c r="V487" s="998"/>
      <c r="W487" s="998" t="s">
        <v>279</v>
      </c>
      <c r="X487" s="1626" t="str">
        <f>項目一覧②!$F$164</f>
        <v/>
      </c>
      <c r="Y487" s="1626"/>
      <c r="Z487" s="1626"/>
      <c r="AA487" s="929" t="s">
        <v>252</v>
      </c>
    </row>
    <row r="488" spans="1:28" ht="18" customHeight="1">
      <c r="A488" s="929"/>
      <c r="B488" s="929" t="s">
        <v>258</v>
      </c>
      <c r="C488" s="929"/>
      <c r="D488" s="998" t="s">
        <v>198</v>
      </c>
      <c r="E488" s="1625" t="str">
        <f>項目一覧②!$F$153</f>
        <v/>
      </c>
      <c r="F488" s="1625"/>
      <c r="G488" s="983" t="s">
        <v>254</v>
      </c>
      <c r="H488" s="961" t="str">
        <f>項目一覧②!$F$159</f>
        <v/>
      </c>
      <c r="I488" s="962"/>
      <c r="J488" s="961"/>
      <c r="K488" s="929"/>
      <c r="L488" s="926"/>
      <c r="M488" s="929"/>
      <c r="N488" s="929"/>
      <c r="O488" s="929"/>
      <c r="P488" s="929"/>
      <c r="Q488" s="929"/>
      <c r="R488" s="926"/>
      <c r="S488" s="926"/>
      <c r="T488" s="926"/>
      <c r="U488" s="926"/>
      <c r="V488" s="998"/>
      <c r="W488" s="998" t="s">
        <v>279</v>
      </c>
      <c r="X488" s="1626" t="str">
        <f>項目一覧②!$F$165</f>
        <v/>
      </c>
      <c r="Y488" s="1626"/>
      <c r="Z488" s="1626"/>
      <c r="AA488" s="929" t="s">
        <v>252</v>
      </c>
    </row>
    <row r="489" spans="1:28" ht="18" customHeight="1">
      <c r="A489" s="929"/>
      <c r="B489" s="929" t="s">
        <v>257</v>
      </c>
      <c r="C489" s="929"/>
      <c r="D489" s="998" t="s">
        <v>198</v>
      </c>
      <c r="E489" s="1625" t="str">
        <f>項目一覧②!$F$154</f>
        <v/>
      </c>
      <c r="F489" s="1625"/>
      <c r="G489" s="983" t="s">
        <v>254</v>
      </c>
      <c r="H489" s="961" t="str">
        <f>項目一覧②!$F$160</f>
        <v/>
      </c>
      <c r="I489" s="962"/>
      <c r="J489" s="961"/>
      <c r="K489" s="929"/>
      <c r="L489" s="926"/>
      <c r="M489" s="929"/>
      <c r="N489" s="929"/>
      <c r="O489" s="929"/>
      <c r="P489" s="929"/>
      <c r="Q489" s="929"/>
      <c r="R489" s="926"/>
      <c r="S489" s="926"/>
      <c r="T489" s="926"/>
      <c r="U489" s="926"/>
      <c r="V489" s="998"/>
      <c r="W489" s="998" t="s">
        <v>279</v>
      </c>
      <c r="X489" s="1626" t="str">
        <f>項目一覧②!$F$166</f>
        <v/>
      </c>
      <c r="Y489" s="1626"/>
      <c r="Z489" s="1626"/>
      <c r="AA489" s="929" t="s">
        <v>252</v>
      </c>
    </row>
    <row r="490" spans="1:28" ht="18" customHeight="1">
      <c r="A490" s="929"/>
      <c r="B490" s="929" t="s">
        <v>256</v>
      </c>
      <c r="C490" s="929"/>
      <c r="D490" s="998" t="s">
        <v>198</v>
      </c>
      <c r="E490" s="1625" t="str">
        <f>項目一覧②!$F$155</f>
        <v/>
      </c>
      <c r="F490" s="1625"/>
      <c r="G490" s="983" t="s">
        <v>254</v>
      </c>
      <c r="H490" s="961" t="str">
        <f>項目一覧②!$F$161</f>
        <v/>
      </c>
      <c r="I490" s="962"/>
      <c r="J490" s="961"/>
      <c r="K490" s="929"/>
      <c r="L490" s="926"/>
      <c r="M490" s="929"/>
      <c r="N490" s="929"/>
      <c r="O490" s="929"/>
      <c r="P490" s="929"/>
      <c r="Q490" s="929"/>
      <c r="R490" s="926"/>
      <c r="S490" s="926"/>
      <c r="T490" s="926"/>
      <c r="U490" s="926"/>
      <c r="V490" s="998"/>
      <c r="W490" s="998" t="s">
        <v>279</v>
      </c>
      <c r="X490" s="1626" t="str">
        <f>項目一覧②!$F$167</f>
        <v/>
      </c>
      <c r="Y490" s="1626"/>
      <c r="Z490" s="1626"/>
      <c r="AA490" s="929" t="s">
        <v>252</v>
      </c>
    </row>
    <row r="491" spans="1:28" ht="18" customHeight="1">
      <c r="A491" s="958"/>
      <c r="B491" s="958" t="s">
        <v>255</v>
      </c>
      <c r="C491" s="958"/>
      <c r="D491" s="998" t="s">
        <v>198</v>
      </c>
      <c r="E491" s="1625" t="str">
        <f>項目一覧②!$F$156</f>
        <v/>
      </c>
      <c r="F491" s="1625"/>
      <c r="G491" s="983" t="s">
        <v>254</v>
      </c>
      <c r="H491" s="961" t="str">
        <f>項目一覧②!$F$162</f>
        <v/>
      </c>
      <c r="I491" s="962"/>
      <c r="J491" s="964"/>
      <c r="K491" s="958"/>
      <c r="L491" s="926"/>
      <c r="M491" s="958"/>
      <c r="N491" s="958"/>
      <c r="O491" s="958"/>
      <c r="P491" s="958"/>
      <c r="Q491" s="958"/>
      <c r="R491" s="926"/>
      <c r="S491" s="926"/>
      <c r="T491" s="926"/>
      <c r="U491" s="926"/>
      <c r="V491" s="998"/>
      <c r="W491" s="998" t="s">
        <v>279</v>
      </c>
      <c r="X491" s="1629" t="str">
        <f>項目一覧②!$F$168</f>
        <v/>
      </c>
      <c r="Y491" s="1629"/>
      <c r="Z491" s="1629"/>
      <c r="AA491" s="929" t="s">
        <v>252</v>
      </c>
    </row>
    <row r="492" spans="1:28" ht="17.100000000000001" customHeight="1">
      <c r="A492" s="982" t="s">
        <v>275</v>
      </c>
      <c r="B492" s="960" t="s">
        <v>251</v>
      </c>
      <c r="C492" s="960"/>
      <c r="D492" s="960"/>
      <c r="E492" s="960"/>
      <c r="F492" s="960"/>
      <c r="G492" s="960"/>
      <c r="H492" s="960"/>
      <c r="I492" s="960"/>
      <c r="J492" s="960"/>
      <c r="K492" s="960"/>
      <c r="L492" s="960"/>
      <c r="M492" s="960"/>
      <c r="N492" s="960"/>
      <c r="O492" s="960"/>
      <c r="P492" s="960"/>
      <c r="Q492" s="960"/>
      <c r="R492" s="960"/>
      <c r="S492" s="960"/>
      <c r="T492" s="960"/>
      <c r="U492" s="960"/>
      <c r="V492" s="960"/>
      <c r="W492" s="960"/>
      <c r="X492" s="960"/>
      <c r="Y492" s="960"/>
      <c r="Z492" s="960"/>
      <c r="AA492" s="960"/>
    </row>
    <row r="493" spans="1:28" ht="17.100000000000001" customHeight="1">
      <c r="A493" s="959"/>
      <c r="B493" s="929"/>
      <c r="C493" s="929"/>
      <c r="D493" s="929"/>
      <c r="E493" s="929"/>
      <c r="F493" s="1633" t="str">
        <f>項目一覧②!$F$169</f>
        <v/>
      </c>
      <c r="G493" s="1633"/>
      <c r="H493" s="1633"/>
      <c r="I493" s="1633"/>
      <c r="J493" s="1633"/>
      <c r="K493" s="1633"/>
      <c r="L493" s="1633"/>
      <c r="M493" s="1633"/>
      <c r="N493" s="1633"/>
      <c r="O493" s="1633"/>
      <c r="P493" s="1633"/>
      <c r="Q493" s="1633"/>
      <c r="R493" s="1633"/>
      <c r="S493" s="1633"/>
      <c r="T493" s="1633"/>
      <c r="U493" s="1633"/>
      <c r="V493" s="1633"/>
      <c r="W493" s="1633"/>
      <c r="X493" s="1633"/>
      <c r="Y493" s="1633"/>
      <c r="Z493" s="1633"/>
      <c r="AA493" s="1633"/>
    </row>
    <row r="494" spans="1:28" ht="17.100000000000001" customHeight="1">
      <c r="A494" s="958"/>
      <c r="B494" s="958"/>
      <c r="C494" s="958"/>
      <c r="D494" s="958"/>
      <c r="E494" s="958"/>
      <c r="F494" s="1634"/>
      <c r="G494" s="1634"/>
      <c r="H494" s="1634"/>
      <c r="I494" s="1634"/>
      <c r="J494" s="1634"/>
      <c r="K494" s="1634"/>
      <c r="L494" s="1634"/>
      <c r="M494" s="1634"/>
      <c r="N494" s="1634"/>
      <c r="O494" s="1634"/>
      <c r="P494" s="1634"/>
      <c r="Q494" s="1634"/>
      <c r="R494" s="1634"/>
      <c r="S494" s="1634"/>
      <c r="T494" s="1634"/>
      <c r="U494" s="1634"/>
      <c r="V494" s="1634"/>
      <c r="W494" s="1634"/>
      <c r="X494" s="1634"/>
      <c r="Y494" s="1634"/>
      <c r="Z494" s="1634"/>
      <c r="AA494" s="1634"/>
    </row>
    <row r="495" spans="1:28" ht="15.95" customHeight="1">
      <c r="A495" s="959" t="s">
        <v>275</v>
      </c>
      <c r="B495" s="929" t="s">
        <v>250</v>
      </c>
      <c r="C495" s="929"/>
      <c r="D495" s="929"/>
      <c r="E495" s="929"/>
      <c r="F495" s="929"/>
      <c r="G495" s="929"/>
      <c r="H495" s="929"/>
      <c r="I495" s="929"/>
      <c r="J495" s="929"/>
      <c r="K495" s="929"/>
      <c r="L495" s="929"/>
      <c r="M495" s="929"/>
      <c r="N495" s="929"/>
      <c r="O495" s="929"/>
      <c r="P495" s="929"/>
      <c r="Q495" s="929"/>
      <c r="R495" s="929"/>
      <c r="S495" s="929"/>
      <c r="T495" s="929"/>
      <c r="U495" s="929"/>
      <c r="V495" s="929"/>
      <c r="W495" s="929"/>
      <c r="X495" s="929"/>
      <c r="Y495" s="929"/>
      <c r="Z495" s="929"/>
      <c r="AA495" s="929"/>
    </row>
    <row r="496" spans="1:28" ht="17.100000000000001" customHeight="1">
      <c r="A496" s="929"/>
      <c r="B496" s="929"/>
      <c r="C496" s="929"/>
      <c r="D496" s="929"/>
      <c r="E496" s="929"/>
      <c r="F496" s="1633" t="str">
        <f>項目一覧②!$F$170</f>
        <v/>
      </c>
      <c r="G496" s="1633"/>
      <c r="H496" s="1633"/>
      <c r="I496" s="1633"/>
      <c r="J496" s="1633"/>
      <c r="K496" s="1633"/>
      <c r="L496" s="1633"/>
      <c r="M496" s="1633"/>
      <c r="N496" s="1633"/>
      <c r="O496" s="1633"/>
      <c r="P496" s="1633"/>
      <c r="Q496" s="1633"/>
      <c r="R496" s="1633"/>
      <c r="S496" s="1633"/>
      <c r="T496" s="1633"/>
      <c r="U496" s="1633"/>
      <c r="V496" s="1633"/>
      <c r="W496" s="1633"/>
      <c r="X496" s="1633"/>
      <c r="Y496" s="1633"/>
      <c r="Z496" s="1633"/>
      <c r="AA496" s="1633"/>
    </row>
    <row r="497" spans="1:27" ht="18" customHeight="1">
      <c r="A497" s="958"/>
      <c r="B497" s="958"/>
      <c r="C497" s="958"/>
      <c r="D497" s="958"/>
      <c r="E497" s="958"/>
      <c r="F497" s="1634"/>
      <c r="G497" s="1634"/>
      <c r="H497" s="1634"/>
      <c r="I497" s="1634"/>
      <c r="J497" s="1634"/>
      <c r="K497" s="1634"/>
      <c r="L497" s="1634"/>
      <c r="M497" s="1634"/>
      <c r="N497" s="1634"/>
      <c r="O497" s="1634"/>
      <c r="P497" s="1634"/>
      <c r="Q497" s="1634"/>
      <c r="R497" s="1634"/>
      <c r="S497" s="1634"/>
      <c r="T497" s="1634"/>
      <c r="U497" s="1634"/>
      <c r="V497" s="1634"/>
      <c r="W497" s="1634"/>
      <c r="X497" s="1634"/>
      <c r="Y497" s="1634"/>
      <c r="Z497" s="1634"/>
      <c r="AA497" s="1634"/>
    </row>
    <row r="498" spans="1:27" ht="18" customHeight="1">
      <c r="A498" s="929"/>
      <c r="B498" s="929"/>
      <c r="C498" s="929"/>
      <c r="D498" s="929"/>
      <c r="E498" s="929"/>
      <c r="F498" s="1240"/>
      <c r="G498" s="1240"/>
      <c r="H498" s="1240"/>
      <c r="I498" s="1240"/>
      <c r="J498" s="1240"/>
      <c r="K498" s="1240"/>
      <c r="L498" s="1240"/>
      <c r="M498" s="1240"/>
      <c r="N498" s="1240"/>
      <c r="O498" s="1240"/>
      <c r="P498" s="1240"/>
      <c r="Q498" s="1240"/>
      <c r="R498" s="1240"/>
      <c r="S498" s="1240"/>
      <c r="T498" s="1240"/>
      <c r="U498" s="1240"/>
      <c r="V498" s="1240"/>
      <c r="W498" s="1240"/>
      <c r="X498" s="1240"/>
      <c r="Y498" s="1240"/>
      <c r="Z498" s="1240"/>
      <c r="AA498" s="1240"/>
    </row>
    <row r="499" spans="1:27" ht="15.95" customHeight="1">
      <c r="A499" s="1627" t="s">
        <v>277</v>
      </c>
      <c r="B499" s="1627"/>
      <c r="C499" s="1627"/>
      <c r="D499" s="1627"/>
      <c r="E499" s="1627"/>
      <c r="F499" s="1627"/>
      <c r="G499" s="1627"/>
      <c r="H499" s="1627"/>
      <c r="I499" s="1627"/>
      <c r="J499" s="1627"/>
      <c r="K499" s="1627"/>
      <c r="L499" s="1627"/>
      <c r="M499" s="1627"/>
      <c r="N499" s="1627"/>
      <c r="O499" s="1627"/>
      <c r="P499" s="1627"/>
      <c r="Q499" s="1627"/>
      <c r="R499" s="1627"/>
      <c r="S499" s="1627"/>
      <c r="T499" s="1627"/>
      <c r="U499" s="1627"/>
      <c r="V499" s="1627"/>
      <c r="W499" s="1627"/>
      <c r="X499" s="1627"/>
      <c r="Y499" s="1627"/>
      <c r="Z499" s="1627"/>
      <c r="AA499" s="1627"/>
    </row>
    <row r="500" spans="1:27" ht="15.95" customHeight="1">
      <c r="A500" s="958"/>
      <c r="B500" s="958" t="s">
        <v>276</v>
      </c>
      <c r="C500" s="958"/>
      <c r="D500" s="958"/>
      <c r="E500" s="958"/>
      <c r="F500" s="958"/>
      <c r="G500" s="958"/>
      <c r="H500" s="958"/>
      <c r="I500" s="958"/>
      <c r="J500" s="958"/>
      <c r="K500" s="958"/>
      <c r="L500" s="958"/>
      <c r="M500" s="958"/>
      <c r="N500" s="958"/>
      <c r="O500" s="958"/>
      <c r="P500" s="958"/>
      <c r="Q500" s="958"/>
      <c r="R500" s="958"/>
      <c r="S500" s="958"/>
      <c r="T500" s="958"/>
      <c r="U500" s="958"/>
      <c r="V500" s="958"/>
      <c r="W500" s="958"/>
      <c r="X500" s="958"/>
      <c r="Y500" s="958"/>
      <c r="Z500" s="958"/>
      <c r="AA500" s="958"/>
    </row>
    <row r="501" spans="1:27" ht="18" customHeight="1">
      <c r="A501" s="995" t="s">
        <v>275</v>
      </c>
      <c r="B501" s="996" t="s">
        <v>132</v>
      </c>
      <c r="C501" s="996"/>
      <c r="D501" s="996"/>
      <c r="E501" s="996"/>
      <c r="F501" s="996"/>
      <c r="G501" s="945"/>
      <c r="H501" s="996"/>
      <c r="I501" s="996"/>
      <c r="J501" s="996"/>
      <c r="K501" s="996"/>
      <c r="L501" s="1643">
        <f>項目一覧②!$F$171</f>
        <v>1</v>
      </c>
      <c r="M501" s="1643"/>
      <c r="N501" s="996"/>
      <c r="O501" s="996"/>
      <c r="P501" s="996"/>
      <c r="Q501" s="996"/>
      <c r="R501" s="996"/>
      <c r="S501" s="996"/>
      <c r="T501" s="996"/>
      <c r="U501" s="996"/>
      <c r="V501" s="996"/>
      <c r="W501" s="996"/>
      <c r="X501" s="996"/>
      <c r="Y501" s="996"/>
      <c r="Z501" s="996"/>
      <c r="AA501" s="996"/>
    </row>
    <row r="502" spans="1:27" ht="18" customHeight="1">
      <c r="A502" s="995" t="s">
        <v>275</v>
      </c>
      <c r="B502" s="996" t="s">
        <v>274</v>
      </c>
      <c r="C502" s="996"/>
      <c r="D502" s="996"/>
      <c r="E502" s="996"/>
      <c r="F502" s="996"/>
      <c r="G502" s="926"/>
      <c r="H502" s="926"/>
      <c r="I502" s="996"/>
      <c r="J502" s="1631" t="str">
        <f>項目一覧②!$F$172</f>
        <v/>
      </c>
      <c r="K502" s="1631"/>
      <c r="L502" s="1631"/>
      <c r="M502" s="1631"/>
      <c r="N502" s="1007" t="s">
        <v>273</v>
      </c>
      <c r="O502" s="996"/>
      <c r="P502" s="996"/>
      <c r="Q502" s="996"/>
      <c r="R502" s="996"/>
      <c r="S502" s="996"/>
      <c r="T502" s="996"/>
      <c r="U502" s="996"/>
      <c r="V502" s="996"/>
      <c r="W502" s="996"/>
      <c r="X502" s="996"/>
      <c r="Y502" s="996"/>
      <c r="Z502" s="996"/>
      <c r="AA502" s="996"/>
    </row>
    <row r="503" spans="1:27" ht="18" customHeight="1">
      <c r="A503" s="995" t="s">
        <v>269</v>
      </c>
      <c r="B503" s="996" t="s">
        <v>272</v>
      </c>
      <c r="C503" s="996"/>
      <c r="D503" s="996"/>
      <c r="E503" s="996"/>
      <c r="F503" s="996"/>
      <c r="G503" s="996"/>
      <c r="H503" s="996"/>
      <c r="I503" s="996"/>
      <c r="J503" s="1630" t="str">
        <f>項目一覧②!$F$173</f>
        <v/>
      </c>
      <c r="K503" s="1630"/>
      <c r="L503" s="1630"/>
      <c r="M503" s="1630"/>
      <c r="N503" s="1022" t="s">
        <v>290</v>
      </c>
      <c r="O503" s="996"/>
      <c r="P503" s="996"/>
      <c r="Q503" s="996"/>
      <c r="R503" s="996"/>
      <c r="S503" s="996"/>
      <c r="T503" s="996"/>
      <c r="U503" s="996"/>
      <c r="V503" s="996"/>
      <c r="W503" s="996"/>
      <c r="X503" s="996"/>
      <c r="Y503" s="996"/>
      <c r="Z503" s="996"/>
      <c r="AA503" s="996"/>
    </row>
    <row r="504" spans="1:27" ht="18" customHeight="1">
      <c r="A504" s="995" t="s">
        <v>269</v>
      </c>
      <c r="B504" s="996" t="s">
        <v>271</v>
      </c>
      <c r="C504" s="996"/>
      <c r="D504" s="996"/>
      <c r="E504" s="996"/>
      <c r="F504" s="996"/>
      <c r="G504" s="996"/>
      <c r="H504" s="996"/>
      <c r="I504" s="996"/>
      <c r="J504" s="1630" t="str">
        <f>項目一覧②!$F$174</f>
        <v/>
      </c>
      <c r="K504" s="1630"/>
      <c r="L504" s="1630"/>
      <c r="M504" s="1630"/>
      <c r="N504" s="1023" t="s">
        <v>290</v>
      </c>
      <c r="O504" s="996"/>
      <c r="P504" s="996"/>
      <c r="Q504" s="996"/>
      <c r="R504" s="996"/>
      <c r="S504" s="996"/>
      <c r="T504" s="996"/>
      <c r="U504" s="996"/>
      <c r="V504" s="996"/>
      <c r="W504" s="996"/>
      <c r="X504" s="996"/>
      <c r="Y504" s="996"/>
      <c r="Z504" s="996"/>
      <c r="AA504" s="996"/>
    </row>
    <row r="505" spans="1:27" ht="18" customHeight="1">
      <c r="A505" s="995" t="s">
        <v>269</v>
      </c>
      <c r="B505" s="996" t="s">
        <v>270</v>
      </c>
      <c r="C505" s="996"/>
      <c r="D505" s="996"/>
      <c r="E505" s="996"/>
      <c r="F505" s="996"/>
      <c r="G505" s="996"/>
      <c r="H505" s="996"/>
      <c r="I505" s="996"/>
      <c r="J505" s="1630" t="str">
        <f>項目一覧②!$F$175</f>
        <v/>
      </c>
      <c r="K505" s="1630"/>
      <c r="L505" s="1630"/>
      <c r="M505" s="1630"/>
      <c r="N505" s="1022" t="s">
        <v>290</v>
      </c>
      <c r="O505" s="996"/>
      <c r="P505" s="996"/>
      <c r="Q505" s="996"/>
      <c r="R505" s="996"/>
      <c r="S505" s="996"/>
      <c r="T505" s="996"/>
      <c r="U505" s="996"/>
      <c r="V505" s="996"/>
      <c r="W505" s="996"/>
      <c r="X505" s="996"/>
      <c r="Y505" s="996"/>
      <c r="Z505" s="996"/>
      <c r="AA505" s="996"/>
    </row>
    <row r="506" spans="1:27" ht="17.100000000000001" customHeight="1">
      <c r="A506" s="982" t="s">
        <v>269</v>
      </c>
      <c r="B506" s="960" t="s">
        <v>268</v>
      </c>
      <c r="C506" s="960"/>
      <c r="D506" s="960"/>
      <c r="E506" s="960"/>
      <c r="F506" s="960"/>
      <c r="G506" s="960"/>
      <c r="H506" s="960"/>
      <c r="I506" s="960"/>
      <c r="O506" s="960"/>
      <c r="P506" s="960"/>
      <c r="Q506" s="960"/>
      <c r="R506" s="960"/>
      <c r="S506" s="960"/>
      <c r="T506" s="960"/>
      <c r="U506" s="960"/>
      <c r="V506" s="960"/>
      <c r="W506" s="960"/>
      <c r="X506" s="960"/>
      <c r="Y506" s="960"/>
      <c r="Z506" s="960"/>
      <c r="AA506" s="960"/>
    </row>
    <row r="507" spans="1:27" ht="17.100000000000001" customHeight="1">
      <c r="A507" s="959"/>
      <c r="B507" s="929"/>
      <c r="C507" s="929" t="s">
        <v>2269</v>
      </c>
      <c r="D507" s="929" t="s">
        <v>2270</v>
      </c>
      <c r="E507" s="929"/>
      <c r="F507" s="929"/>
      <c r="G507" s="929"/>
      <c r="H507" s="929"/>
      <c r="I507" s="929"/>
      <c r="J507" s="1628" t="str">
        <f>項目一覧②!$F$176</f>
        <v/>
      </c>
      <c r="K507" s="1628"/>
      <c r="L507" s="1628"/>
      <c r="M507" s="1628"/>
      <c r="N507" s="1023" t="s">
        <v>267</v>
      </c>
      <c r="O507" s="929"/>
      <c r="P507" s="929"/>
      <c r="Q507" s="929"/>
      <c r="R507" s="929"/>
      <c r="S507" s="929"/>
      <c r="T507" s="929"/>
      <c r="U507" s="929"/>
      <c r="V507" s="929"/>
      <c r="W507" s="929"/>
      <c r="X507" s="929"/>
      <c r="Y507" s="929"/>
      <c r="Z507" s="929"/>
      <c r="AA507" s="929"/>
    </row>
    <row r="508" spans="1:27" ht="17.100000000000001" customHeight="1">
      <c r="A508" s="959"/>
      <c r="B508" s="929"/>
      <c r="C508" s="929" t="s">
        <v>2271</v>
      </c>
      <c r="D508" s="929" t="s">
        <v>2272</v>
      </c>
      <c r="E508" s="929"/>
      <c r="F508" s="929"/>
      <c r="G508" s="929"/>
      <c r="H508" s="929"/>
      <c r="I508" s="929"/>
      <c r="J508" s="1024"/>
      <c r="K508" s="1024"/>
      <c r="L508" s="1024"/>
      <c r="M508" s="1024"/>
      <c r="N508" s="1023"/>
      <c r="O508" s="1023"/>
      <c r="P508" s="929"/>
      <c r="Q508" s="959" t="str">
        <f>IF(項目一覧②!$G$177=TRUE,"■","□")</f>
        <v>□</v>
      </c>
      <c r="R508" s="929" t="s">
        <v>266</v>
      </c>
      <c r="S508" s="929"/>
      <c r="T508" s="959" t="str">
        <f>IF(項目一覧②!$H$177=TRUE,"■","□")</f>
        <v>□</v>
      </c>
      <c r="U508" s="929" t="s">
        <v>265</v>
      </c>
      <c r="V508" s="929"/>
      <c r="W508" s="929"/>
      <c r="X508" s="929"/>
      <c r="Y508" s="929"/>
      <c r="Z508" s="929"/>
      <c r="AA508" s="929"/>
    </row>
    <row r="509" spans="1:27" ht="17.100000000000001" customHeight="1">
      <c r="A509" s="982" t="s">
        <v>275</v>
      </c>
      <c r="B509" s="960" t="s">
        <v>264</v>
      </c>
      <c r="C509" s="960"/>
      <c r="D509" s="960"/>
      <c r="E509" s="960"/>
      <c r="F509" s="960"/>
      <c r="G509" s="960"/>
      <c r="H509" s="960"/>
      <c r="I509" s="960"/>
      <c r="J509" s="960"/>
      <c r="K509" s="960"/>
      <c r="L509" s="960"/>
      <c r="M509" s="960"/>
      <c r="N509" s="960"/>
      <c r="O509" s="960"/>
      <c r="P509" s="960"/>
      <c r="Q509" s="960"/>
      <c r="R509" s="960"/>
      <c r="S509" s="960"/>
      <c r="T509" s="960"/>
      <c r="U509" s="960"/>
      <c r="V509" s="960"/>
      <c r="W509" s="960"/>
      <c r="X509" s="960"/>
      <c r="Y509" s="960"/>
      <c r="Z509" s="960"/>
      <c r="AA509" s="960"/>
    </row>
    <row r="510" spans="1:27" ht="17.100000000000001" customHeight="1">
      <c r="A510" s="929"/>
      <c r="B510" s="929"/>
      <c r="C510" s="929"/>
      <c r="D510" s="1627" t="s">
        <v>263</v>
      </c>
      <c r="E510" s="1627"/>
      <c r="F510" s="1627"/>
      <c r="G510" s="1627"/>
      <c r="H510" s="998"/>
      <c r="I510" s="1627" t="s">
        <v>262</v>
      </c>
      <c r="J510" s="1627"/>
      <c r="K510" s="1627"/>
      <c r="L510" s="1627"/>
      <c r="M510" s="1627"/>
      <c r="N510" s="1627"/>
      <c r="O510" s="1627"/>
      <c r="P510" s="1627"/>
      <c r="Q510" s="1627"/>
      <c r="R510" s="1627"/>
      <c r="S510" s="1627"/>
      <c r="T510" s="1627"/>
      <c r="U510" s="1627"/>
      <c r="V510" s="998"/>
      <c r="W510" s="998" t="s">
        <v>279</v>
      </c>
      <c r="X510" s="1627" t="s">
        <v>289</v>
      </c>
      <c r="Y510" s="1627"/>
      <c r="Z510" s="1627"/>
      <c r="AA510" s="929" t="s">
        <v>288</v>
      </c>
    </row>
    <row r="511" spans="1:27" ht="15.95" customHeight="1">
      <c r="A511" s="929"/>
      <c r="B511" s="929" t="s">
        <v>260</v>
      </c>
      <c r="C511" s="929"/>
      <c r="D511" s="998" t="s">
        <v>198</v>
      </c>
      <c r="E511" s="1625" t="str">
        <f>項目一覧②!$F$178</f>
        <v/>
      </c>
      <c r="F511" s="1625"/>
      <c r="G511" s="983" t="s">
        <v>254</v>
      </c>
      <c r="H511" s="961" t="str">
        <f>項目一覧②!$F$184</f>
        <v/>
      </c>
      <c r="J511" s="929"/>
      <c r="K511" s="929"/>
      <c r="L511" s="926"/>
      <c r="M511" s="929"/>
      <c r="N511" s="929"/>
      <c r="O511" s="929"/>
      <c r="P511" s="929"/>
      <c r="Q511" s="929"/>
      <c r="R511" s="926"/>
      <c r="S511" s="926"/>
      <c r="T511" s="926"/>
      <c r="U511" s="926"/>
      <c r="V511" s="998"/>
      <c r="W511" s="998" t="s">
        <v>279</v>
      </c>
      <c r="X511" s="1626" t="str">
        <f>項目一覧②!$F$190</f>
        <v/>
      </c>
      <c r="Y511" s="1626"/>
      <c r="Z511" s="1626"/>
      <c r="AA511" s="929" t="s">
        <v>252</v>
      </c>
    </row>
    <row r="512" spans="1:27" ht="15.95" customHeight="1">
      <c r="A512" s="929"/>
      <c r="B512" s="929" t="s">
        <v>286</v>
      </c>
      <c r="C512" s="929"/>
      <c r="D512" s="998" t="s">
        <v>198</v>
      </c>
      <c r="E512" s="1625" t="str">
        <f>項目一覧②!$F$179</f>
        <v/>
      </c>
      <c r="F512" s="1625"/>
      <c r="G512" s="983" t="s">
        <v>254</v>
      </c>
      <c r="H512" s="961" t="str">
        <f>項目一覧②!$F$185</f>
        <v/>
      </c>
      <c r="J512" s="929"/>
      <c r="K512" s="929"/>
      <c r="L512" s="926"/>
      <c r="M512" s="929"/>
      <c r="N512" s="929"/>
      <c r="O512" s="929"/>
      <c r="P512" s="929"/>
      <c r="Q512" s="929"/>
      <c r="R512" s="926"/>
      <c r="S512" s="926"/>
      <c r="T512" s="926"/>
      <c r="U512" s="926"/>
      <c r="V512" s="998"/>
      <c r="W512" s="998" t="s">
        <v>279</v>
      </c>
      <c r="X512" s="1626" t="str">
        <f>項目一覧②!$F$191</f>
        <v/>
      </c>
      <c r="Y512" s="1626"/>
      <c r="Z512" s="1626"/>
      <c r="AA512" s="929" t="s">
        <v>252</v>
      </c>
    </row>
    <row r="513" spans="1:27" ht="15.95" customHeight="1">
      <c r="A513" s="929"/>
      <c r="B513" s="929" t="s">
        <v>258</v>
      </c>
      <c r="C513" s="929"/>
      <c r="D513" s="998" t="s">
        <v>198</v>
      </c>
      <c r="E513" s="1625" t="str">
        <f>項目一覧②!$F$180</f>
        <v/>
      </c>
      <c r="F513" s="1625"/>
      <c r="G513" s="983" t="s">
        <v>254</v>
      </c>
      <c r="H513" s="961" t="str">
        <f>項目一覧②!$F$186</f>
        <v/>
      </c>
      <c r="J513" s="929"/>
      <c r="K513" s="929"/>
      <c r="L513" s="926"/>
      <c r="M513" s="929"/>
      <c r="N513" s="929"/>
      <c r="O513" s="929"/>
      <c r="P513" s="929"/>
      <c r="Q513" s="929"/>
      <c r="R513" s="926"/>
      <c r="S513" s="926"/>
      <c r="T513" s="926"/>
      <c r="U513" s="926"/>
      <c r="V513" s="998"/>
      <c r="W513" s="998" t="s">
        <v>279</v>
      </c>
      <c r="X513" s="1626" t="str">
        <f>項目一覧②!$F$192</f>
        <v/>
      </c>
      <c r="Y513" s="1626"/>
      <c r="Z513" s="1626"/>
      <c r="AA513" s="929" t="s">
        <v>252</v>
      </c>
    </row>
    <row r="514" spans="1:27" ht="15.95" customHeight="1">
      <c r="A514" s="929"/>
      <c r="B514" s="929" t="s">
        <v>257</v>
      </c>
      <c r="C514" s="929"/>
      <c r="D514" s="998" t="s">
        <v>198</v>
      </c>
      <c r="E514" s="1625" t="str">
        <f>項目一覧②!$F$181</f>
        <v/>
      </c>
      <c r="F514" s="1625"/>
      <c r="G514" s="983" t="s">
        <v>254</v>
      </c>
      <c r="H514" s="961" t="str">
        <f>項目一覧②!$F$187</f>
        <v/>
      </c>
      <c r="J514" s="929"/>
      <c r="K514" s="929"/>
      <c r="L514" s="926"/>
      <c r="M514" s="929"/>
      <c r="N514" s="929"/>
      <c r="O514" s="929"/>
      <c r="P514" s="929"/>
      <c r="Q514" s="929"/>
      <c r="R514" s="926"/>
      <c r="S514" s="926"/>
      <c r="T514" s="926"/>
      <c r="U514" s="926"/>
      <c r="V514" s="998"/>
      <c r="W514" s="998" t="s">
        <v>279</v>
      </c>
      <c r="X514" s="1626" t="str">
        <f>項目一覧②!$F$193</f>
        <v/>
      </c>
      <c r="Y514" s="1626"/>
      <c r="Z514" s="1626"/>
      <c r="AA514" s="929" t="s">
        <v>252</v>
      </c>
    </row>
    <row r="515" spans="1:27" ht="15.95" customHeight="1">
      <c r="A515" s="929"/>
      <c r="B515" s="929" t="s">
        <v>256</v>
      </c>
      <c r="C515" s="929"/>
      <c r="D515" s="998" t="s">
        <v>198</v>
      </c>
      <c r="E515" s="1625" t="str">
        <f>項目一覧②!$F$182</f>
        <v/>
      </c>
      <c r="F515" s="1625"/>
      <c r="G515" s="983" t="s">
        <v>254</v>
      </c>
      <c r="H515" s="961" t="str">
        <f>項目一覧②!$F$188</f>
        <v/>
      </c>
      <c r="J515" s="929"/>
      <c r="K515" s="929"/>
      <c r="L515" s="926"/>
      <c r="M515" s="929"/>
      <c r="N515" s="929"/>
      <c r="O515" s="929"/>
      <c r="P515" s="929"/>
      <c r="Q515" s="929"/>
      <c r="R515" s="926"/>
      <c r="S515" s="926"/>
      <c r="T515" s="926"/>
      <c r="U515" s="926"/>
      <c r="V515" s="998"/>
      <c r="W515" s="998" t="s">
        <v>279</v>
      </c>
      <c r="X515" s="1626" t="str">
        <f>項目一覧②!$F$194</f>
        <v/>
      </c>
      <c r="Y515" s="1626"/>
      <c r="Z515" s="1626"/>
      <c r="AA515" s="929" t="s">
        <v>252</v>
      </c>
    </row>
    <row r="516" spans="1:27" ht="15.95" customHeight="1">
      <c r="A516" s="958"/>
      <c r="B516" s="958" t="s">
        <v>255</v>
      </c>
      <c r="C516" s="958"/>
      <c r="D516" s="998" t="s">
        <v>198</v>
      </c>
      <c r="E516" s="1900" t="str">
        <f>項目一覧②!$F$183</f>
        <v/>
      </c>
      <c r="F516" s="1900"/>
      <c r="G516" s="983" t="s">
        <v>254</v>
      </c>
      <c r="H516" s="961" t="str">
        <f>項目一覧②!$F$189</f>
        <v/>
      </c>
      <c r="J516" s="958"/>
      <c r="K516" s="958"/>
      <c r="L516" s="926"/>
      <c r="M516" s="958"/>
      <c r="N516" s="958"/>
      <c r="O516" s="958"/>
      <c r="P516" s="958"/>
      <c r="Q516" s="958"/>
      <c r="R516" s="926"/>
      <c r="S516" s="926"/>
      <c r="T516" s="926"/>
      <c r="U516" s="926"/>
      <c r="V516" s="998"/>
      <c r="W516" s="998" t="s">
        <v>279</v>
      </c>
      <c r="X516" s="1629" t="str">
        <f>項目一覧②!$F$195</f>
        <v/>
      </c>
      <c r="Y516" s="1629"/>
      <c r="Z516" s="1629"/>
      <c r="AA516" s="929" t="s">
        <v>252</v>
      </c>
    </row>
    <row r="517" spans="1:27" ht="17.100000000000001" customHeight="1">
      <c r="A517" s="982" t="s">
        <v>275</v>
      </c>
      <c r="B517" s="960" t="s">
        <v>251</v>
      </c>
      <c r="C517" s="960"/>
      <c r="D517" s="960"/>
      <c r="E517" s="960"/>
      <c r="F517" s="960"/>
      <c r="G517" s="960"/>
      <c r="H517" s="960"/>
      <c r="I517" s="960"/>
      <c r="J517" s="960"/>
      <c r="K517" s="960"/>
      <c r="L517" s="960"/>
      <c r="M517" s="960"/>
      <c r="N517" s="960"/>
      <c r="O517" s="960"/>
      <c r="P517" s="960"/>
      <c r="Q517" s="960"/>
      <c r="R517" s="960"/>
      <c r="S517" s="960"/>
      <c r="T517" s="960"/>
      <c r="U517" s="960"/>
      <c r="V517" s="960"/>
      <c r="W517" s="960"/>
      <c r="X517" s="960"/>
      <c r="Y517" s="960"/>
      <c r="Z517" s="960"/>
      <c r="AA517" s="960"/>
    </row>
    <row r="518" spans="1:27" ht="17.100000000000001" customHeight="1">
      <c r="A518" s="959"/>
      <c r="B518" s="929"/>
      <c r="C518" s="929"/>
      <c r="D518" s="929"/>
      <c r="E518" s="929"/>
      <c r="F518" s="1633" t="str">
        <f>項目一覧②!$F$196</f>
        <v/>
      </c>
      <c r="G518" s="1633"/>
      <c r="H518" s="1633"/>
      <c r="I518" s="1633"/>
      <c r="J518" s="1633"/>
      <c r="K518" s="1633"/>
      <c r="L518" s="1633"/>
      <c r="M518" s="1633"/>
      <c r="N518" s="1633"/>
      <c r="O518" s="1633"/>
      <c r="P518" s="1633"/>
      <c r="Q518" s="1633"/>
      <c r="R518" s="1633"/>
      <c r="S518" s="1633"/>
      <c r="T518" s="1633"/>
      <c r="U518" s="1633"/>
      <c r="V518" s="1633"/>
      <c r="W518" s="1633"/>
      <c r="X518" s="1633"/>
      <c r="Y518" s="1633"/>
      <c r="Z518" s="1633"/>
      <c r="AA518" s="1633"/>
    </row>
    <row r="519" spans="1:27" ht="17.100000000000001" customHeight="1">
      <c r="A519" s="958"/>
      <c r="B519" s="958"/>
      <c r="C519" s="958"/>
      <c r="D519" s="958"/>
      <c r="E519" s="958"/>
      <c r="F519" s="1634"/>
      <c r="G519" s="1634"/>
      <c r="H519" s="1634"/>
      <c r="I519" s="1634"/>
      <c r="J519" s="1634"/>
      <c r="K519" s="1634"/>
      <c r="L519" s="1634"/>
      <c r="M519" s="1634"/>
      <c r="N519" s="1634"/>
      <c r="O519" s="1634"/>
      <c r="P519" s="1634"/>
      <c r="Q519" s="1634"/>
      <c r="R519" s="1634"/>
      <c r="S519" s="1634"/>
      <c r="T519" s="1634"/>
      <c r="U519" s="1634"/>
      <c r="V519" s="1634"/>
      <c r="W519" s="1634"/>
      <c r="X519" s="1634"/>
      <c r="Y519" s="1634"/>
      <c r="Z519" s="1634"/>
      <c r="AA519" s="1634"/>
    </row>
    <row r="520" spans="1:27" ht="17.100000000000001" customHeight="1">
      <c r="A520" s="959" t="s">
        <v>275</v>
      </c>
      <c r="B520" s="929" t="s">
        <v>250</v>
      </c>
      <c r="C520" s="929"/>
      <c r="D520" s="929"/>
      <c r="E520" s="929"/>
      <c r="F520" s="929"/>
      <c r="G520" s="929"/>
      <c r="H520" s="929"/>
      <c r="I520" s="929"/>
      <c r="J520" s="929"/>
      <c r="K520" s="929"/>
      <c r="L520" s="929"/>
      <c r="M520" s="929"/>
      <c r="N520" s="929"/>
      <c r="O520" s="929"/>
      <c r="P520" s="929"/>
      <c r="Q520" s="929"/>
      <c r="R520" s="929"/>
      <c r="S520" s="929"/>
      <c r="T520" s="929"/>
      <c r="U520" s="929"/>
      <c r="V520" s="929"/>
      <c r="W520" s="929"/>
      <c r="X520" s="929"/>
      <c r="Y520" s="929"/>
      <c r="Z520" s="929"/>
      <c r="AA520" s="929"/>
    </row>
    <row r="521" spans="1:27" ht="17.100000000000001" customHeight="1">
      <c r="A521" s="929"/>
      <c r="B521" s="929"/>
      <c r="C521" s="929"/>
      <c r="D521" s="929"/>
      <c r="E521" s="929"/>
      <c r="F521" s="1633" t="str">
        <f>項目一覧②!$F$197</f>
        <v/>
      </c>
      <c r="G521" s="1633"/>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row>
    <row r="522" spans="1:27" ht="17.100000000000001" customHeight="1">
      <c r="A522" s="958"/>
      <c r="B522" s="958"/>
      <c r="C522" s="958"/>
      <c r="D522" s="958"/>
      <c r="E522" s="958"/>
      <c r="F522" s="1634"/>
      <c r="G522" s="1634"/>
      <c r="H522" s="1634"/>
      <c r="I522" s="1634"/>
      <c r="J522" s="1634"/>
      <c r="K522" s="1634"/>
      <c r="L522" s="1634"/>
      <c r="M522" s="1634"/>
      <c r="N522" s="1634"/>
      <c r="O522" s="1634"/>
      <c r="P522" s="1634"/>
      <c r="Q522" s="1634"/>
      <c r="R522" s="1634"/>
      <c r="S522" s="1634"/>
      <c r="T522" s="1634"/>
      <c r="U522" s="1634"/>
      <c r="V522" s="1634"/>
      <c r="W522" s="1634"/>
      <c r="X522" s="1634"/>
      <c r="Y522" s="1634"/>
      <c r="Z522" s="1634"/>
      <c r="AA522" s="1634"/>
    </row>
    <row r="523" spans="1:27" ht="15.95" customHeight="1">
      <c r="A523" s="929"/>
      <c r="B523" s="929"/>
      <c r="C523" s="929"/>
      <c r="D523" s="929"/>
      <c r="E523" s="929"/>
      <c r="F523" s="929"/>
      <c r="G523" s="929"/>
      <c r="H523" s="929"/>
      <c r="I523" s="929"/>
      <c r="J523" s="929"/>
      <c r="K523" s="929"/>
      <c r="L523" s="929"/>
      <c r="M523" s="929"/>
      <c r="N523" s="929"/>
      <c r="O523" s="929"/>
      <c r="P523" s="929"/>
      <c r="Q523" s="929"/>
      <c r="R523" s="929"/>
      <c r="S523" s="929"/>
      <c r="T523" s="929"/>
      <c r="U523" s="929"/>
      <c r="V523" s="929"/>
      <c r="W523" s="929"/>
      <c r="X523" s="929"/>
      <c r="Y523" s="929"/>
      <c r="Z523" s="929"/>
      <c r="AA523" s="929"/>
    </row>
    <row r="524" spans="1:27" ht="15.95" customHeight="1">
      <c r="A524" s="1627" t="s">
        <v>277</v>
      </c>
      <c r="B524" s="1627"/>
      <c r="C524" s="1627"/>
      <c r="D524" s="1627"/>
      <c r="E524" s="1627"/>
      <c r="F524" s="1627"/>
      <c r="G524" s="1627"/>
      <c r="H524" s="1627"/>
      <c r="I524" s="1627"/>
      <c r="J524" s="1627"/>
      <c r="K524" s="1627"/>
      <c r="L524" s="1627"/>
      <c r="M524" s="1627"/>
      <c r="N524" s="1627"/>
      <c r="O524" s="1627"/>
      <c r="P524" s="1627"/>
      <c r="Q524" s="1627"/>
      <c r="R524" s="1627"/>
      <c r="S524" s="1627"/>
      <c r="T524" s="1627"/>
      <c r="U524" s="1627"/>
      <c r="V524" s="1627"/>
      <c r="W524" s="1627"/>
      <c r="X524" s="1627"/>
      <c r="Y524" s="1627"/>
      <c r="Z524" s="1627"/>
      <c r="AA524" s="1627"/>
    </row>
    <row r="525" spans="1:27" ht="15.95" customHeight="1">
      <c r="A525" s="958"/>
      <c r="B525" s="958" t="s">
        <v>276</v>
      </c>
      <c r="C525" s="958"/>
      <c r="D525" s="958"/>
      <c r="E525" s="958"/>
      <c r="F525" s="958"/>
      <c r="G525" s="958"/>
      <c r="H525" s="958"/>
      <c r="I525" s="958"/>
      <c r="J525" s="958"/>
      <c r="K525" s="958"/>
      <c r="L525" s="958"/>
      <c r="M525" s="958"/>
      <c r="N525" s="958"/>
      <c r="O525" s="958"/>
      <c r="P525" s="958"/>
      <c r="Q525" s="958"/>
      <c r="R525" s="958"/>
      <c r="S525" s="958"/>
      <c r="T525" s="958"/>
      <c r="U525" s="958"/>
      <c r="V525" s="958"/>
      <c r="W525" s="958"/>
      <c r="X525" s="958"/>
      <c r="Y525" s="958"/>
      <c r="Z525" s="958"/>
      <c r="AA525" s="958"/>
    </row>
    <row r="526" spans="1:27" ht="18" customHeight="1">
      <c r="A526" s="995" t="s">
        <v>275</v>
      </c>
      <c r="B526" s="996" t="s">
        <v>132</v>
      </c>
      <c r="C526" s="996"/>
      <c r="D526" s="996"/>
      <c r="E526" s="996"/>
      <c r="F526" s="996"/>
      <c r="G526" s="945"/>
      <c r="H526" s="996"/>
      <c r="I526" s="996"/>
      <c r="J526" s="996"/>
      <c r="K526" s="996"/>
      <c r="L526" s="1643">
        <f>項目一覧②!$F$198</f>
        <v>1</v>
      </c>
      <c r="M526" s="1643"/>
      <c r="N526" s="996"/>
      <c r="O526" s="996"/>
      <c r="P526" s="996"/>
      <c r="Q526" s="996"/>
      <c r="R526" s="996"/>
      <c r="S526" s="996"/>
      <c r="T526" s="996"/>
      <c r="U526" s="996"/>
      <c r="V526" s="996"/>
      <c r="W526" s="996"/>
      <c r="X526" s="996"/>
      <c r="Y526" s="996"/>
      <c r="Z526" s="996"/>
      <c r="AA526" s="996"/>
    </row>
    <row r="527" spans="1:27" ht="18" customHeight="1">
      <c r="A527" s="995" t="s">
        <v>275</v>
      </c>
      <c r="B527" s="996" t="s">
        <v>274</v>
      </c>
      <c r="C527" s="996"/>
      <c r="D527" s="996"/>
      <c r="E527" s="996"/>
      <c r="F527" s="996"/>
      <c r="G527" s="926"/>
      <c r="H527" s="926"/>
      <c r="I527" s="996"/>
      <c r="J527" s="1631" t="str">
        <f>項目一覧②!$F$199</f>
        <v/>
      </c>
      <c r="K527" s="1631"/>
      <c r="L527" s="1631"/>
      <c r="M527" s="1631"/>
      <c r="N527" s="996" t="s">
        <v>273</v>
      </c>
      <c r="O527" s="996"/>
      <c r="P527" s="996"/>
      <c r="Q527" s="996"/>
      <c r="R527" s="996"/>
      <c r="S527" s="996"/>
      <c r="T527" s="996"/>
      <c r="U527" s="996"/>
      <c r="V527" s="996"/>
      <c r="W527" s="996"/>
      <c r="X527" s="996"/>
      <c r="Y527" s="996"/>
      <c r="Z527" s="996"/>
      <c r="AA527" s="996"/>
    </row>
    <row r="528" spans="1:27" ht="18" customHeight="1">
      <c r="A528" s="995" t="s">
        <v>269</v>
      </c>
      <c r="B528" s="996" t="s">
        <v>272</v>
      </c>
      <c r="C528" s="996"/>
      <c r="D528" s="996"/>
      <c r="E528" s="996"/>
      <c r="F528" s="996"/>
      <c r="G528" s="996"/>
      <c r="H528" s="996"/>
      <c r="I528" s="996"/>
      <c r="J528" s="1632" t="str">
        <f>項目一覧②!$F$200</f>
        <v/>
      </c>
      <c r="K528" s="1632"/>
      <c r="L528" s="1632"/>
      <c r="M528" s="1632"/>
      <c r="N528" s="1027" t="s">
        <v>267</v>
      </c>
      <c r="O528" s="996"/>
      <c r="P528" s="996"/>
      <c r="Q528" s="996"/>
      <c r="R528" s="996"/>
      <c r="S528" s="996"/>
      <c r="T528" s="996"/>
      <c r="U528" s="996"/>
      <c r="V528" s="996"/>
      <c r="W528" s="996"/>
      <c r="X528" s="996"/>
      <c r="Y528" s="996"/>
      <c r="Z528" s="996"/>
      <c r="AA528" s="996"/>
    </row>
    <row r="529" spans="1:27" ht="18" customHeight="1">
      <c r="A529" s="995" t="s">
        <v>269</v>
      </c>
      <c r="B529" s="996" t="s">
        <v>271</v>
      </c>
      <c r="C529" s="996"/>
      <c r="D529" s="996"/>
      <c r="E529" s="996"/>
      <c r="F529" s="996"/>
      <c r="G529" s="996"/>
      <c r="H529" s="996"/>
      <c r="I529" s="996"/>
      <c r="J529" s="1632" t="str">
        <f>項目一覧②!$F$201</f>
        <v/>
      </c>
      <c r="K529" s="1632"/>
      <c r="L529" s="1632"/>
      <c r="M529" s="1632"/>
      <c r="N529" s="1028" t="s">
        <v>267</v>
      </c>
      <c r="O529" s="996"/>
      <c r="P529" s="996"/>
      <c r="Q529" s="996"/>
      <c r="R529" s="996"/>
      <c r="S529" s="996"/>
      <c r="T529" s="996"/>
      <c r="U529" s="996"/>
      <c r="V529" s="996"/>
      <c r="W529" s="996"/>
      <c r="X529" s="996"/>
      <c r="Y529" s="996"/>
      <c r="Z529" s="996"/>
      <c r="AA529" s="996"/>
    </row>
    <row r="530" spans="1:27" ht="18" customHeight="1">
      <c r="A530" s="995" t="s">
        <v>269</v>
      </c>
      <c r="B530" s="996" t="s">
        <v>270</v>
      </c>
      <c r="C530" s="996"/>
      <c r="D530" s="996"/>
      <c r="E530" s="996"/>
      <c r="F530" s="996"/>
      <c r="G530" s="996"/>
      <c r="H530" s="996"/>
      <c r="I530" s="996"/>
      <c r="J530" s="1632" t="str">
        <f>項目一覧②!$F$202</f>
        <v/>
      </c>
      <c r="K530" s="1632"/>
      <c r="L530" s="1632"/>
      <c r="M530" s="1632"/>
      <c r="N530" s="1027" t="s">
        <v>267</v>
      </c>
      <c r="O530" s="996"/>
      <c r="P530" s="996"/>
      <c r="Q530" s="996"/>
      <c r="R530" s="996"/>
      <c r="S530" s="996"/>
      <c r="T530" s="996"/>
      <c r="U530" s="996"/>
      <c r="V530" s="996"/>
      <c r="W530" s="996"/>
      <c r="X530" s="996"/>
      <c r="Y530" s="996"/>
      <c r="Z530" s="996"/>
      <c r="AA530" s="996"/>
    </row>
    <row r="531" spans="1:27" ht="17.100000000000001" customHeight="1">
      <c r="A531" s="982" t="s">
        <v>269</v>
      </c>
      <c r="B531" s="960" t="s">
        <v>268</v>
      </c>
      <c r="C531" s="960"/>
      <c r="D531" s="960"/>
      <c r="E531" s="960"/>
      <c r="F531" s="960"/>
      <c r="G531" s="960"/>
      <c r="H531" s="960"/>
      <c r="I531" s="960"/>
      <c r="O531" s="960"/>
      <c r="P531" s="960"/>
      <c r="Q531" s="960"/>
      <c r="R531" s="960"/>
      <c r="S531" s="960"/>
      <c r="T531" s="960"/>
      <c r="U531" s="960"/>
      <c r="V531" s="960"/>
      <c r="W531" s="960"/>
      <c r="X531" s="960"/>
      <c r="Y531" s="960"/>
      <c r="Z531" s="960"/>
      <c r="AA531" s="960"/>
    </row>
    <row r="532" spans="1:27" ht="17.100000000000001" customHeight="1">
      <c r="A532" s="959"/>
      <c r="B532" s="929"/>
      <c r="C532" s="929" t="s">
        <v>2269</v>
      </c>
      <c r="D532" s="929" t="s">
        <v>2270</v>
      </c>
      <c r="E532" s="929"/>
      <c r="F532" s="929"/>
      <c r="G532" s="929"/>
      <c r="H532" s="929"/>
      <c r="I532" s="929"/>
      <c r="J532" s="1640" t="str">
        <f>項目一覧②!$F$203</f>
        <v/>
      </c>
      <c r="K532" s="1640"/>
      <c r="L532" s="1640"/>
      <c r="M532" s="1640"/>
      <c r="N532" s="1342" t="s">
        <v>267</v>
      </c>
      <c r="O532" s="929"/>
      <c r="P532" s="929"/>
      <c r="Q532" s="929"/>
      <c r="R532" s="929"/>
      <c r="S532" s="929"/>
      <c r="T532" s="929"/>
      <c r="U532" s="929"/>
      <c r="V532" s="929"/>
      <c r="W532" s="929"/>
      <c r="X532" s="929"/>
      <c r="Y532" s="929"/>
      <c r="Z532" s="929"/>
      <c r="AA532" s="929"/>
    </row>
    <row r="533" spans="1:27" ht="17.100000000000001" customHeight="1">
      <c r="A533" s="959"/>
      <c r="B533" s="929"/>
      <c r="C533" s="929" t="s">
        <v>2271</v>
      </c>
      <c r="D533" s="929" t="s">
        <v>2272</v>
      </c>
      <c r="E533" s="929"/>
      <c r="F533" s="929"/>
      <c r="G533" s="929"/>
      <c r="H533" s="929"/>
      <c r="I533" s="929"/>
      <c r="J533" s="1024"/>
      <c r="K533" s="1024"/>
      <c r="L533" s="1024"/>
      <c r="M533" s="1024"/>
      <c r="N533" s="1024"/>
      <c r="O533" s="1023"/>
      <c r="P533" s="929"/>
      <c r="Q533" s="959" t="str">
        <f>IF(項目一覧②!$G$204=TRUE,"■","□")</f>
        <v>□</v>
      </c>
      <c r="R533" s="929" t="s">
        <v>266</v>
      </c>
      <c r="S533" s="929"/>
      <c r="T533" s="959" t="str">
        <f>IF(項目一覧②!$H$204=TRUE,"■","□")</f>
        <v>□</v>
      </c>
      <c r="U533" s="929" t="s">
        <v>265</v>
      </c>
      <c r="V533" s="929"/>
      <c r="W533" s="929"/>
      <c r="X533" s="929"/>
      <c r="Y533" s="929"/>
      <c r="Z533" s="929"/>
      <c r="AA533" s="929"/>
    </row>
    <row r="534" spans="1:27" ht="15.95" customHeight="1">
      <c r="A534" s="982" t="s">
        <v>109</v>
      </c>
      <c r="B534" s="960" t="s">
        <v>264</v>
      </c>
      <c r="C534" s="960"/>
      <c r="D534" s="960"/>
      <c r="E534" s="960"/>
      <c r="F534" s="960"/>
      <c r="G534" s="960"/>
      <c r="H534" s="960"/>
      <c r="I534" s="960"/>
      <c r="J534" s="960"/>
      <c r="K534" s="960"/>
      <c r="L534" s="960"/>
      <c r="M534" s="960"/>
      <c r="N534" s="960"/>
      <c r="O534" s="960"/>
      <c r="P534" s="960"/>
      <c r="Q534" s="960"/>
      <c r="R534" s="960"/>
      <c r="S534" s="960"/>
      <c r="T534" s="960"/>
      <c r="U534" s="960"/>
      <c r="V534" s="960"/>
      <c r="W534" s="960"/>
      <c r="X534" s="960"/>
      <c r="Y534" s="960"/>
      <c r="Z534" s="960"/>
      <c r="AA534" s="960"/>
    </row>
    <row r="535" spans="1:27" ht="15.95" customHeight="1">
      <c r="A535" s="929"/>
      <c r="B535" s="929"/>
      <c r="C535" s="929"/>
      <c r="D535" s="1627" t="s">
        <v>263</v>
      </c>
      <c r="E535" s="1627"/>
      <c r="F535" s="1627"/>
      <c r="G535" s="1627"/>
      <c r="H535" s="998"/>
      <c r="I535" s="1627" t="s">
        <v>262</v>
      </c>
      <c r="J535" s="1627"/>
      <c r="K535" s="1627"/>
      <c r="L535" s="1627"/>
      <c r="M535" s="1627"/>
      <c r="N535" s="1627"/>
      <c r="O535" s="1627"/>
      <c r="P535" s="1627"/>
      <c r="Q535" s="1627"/>
      <c r="R535" s="1627"/>
      <c r="S535" s="1627"/>
      <c r="T535" s="1627"/>
      <c r="U535" s="1627"/>
      <c r="V535" s="998"/>
      <c r="W535" s="998" t="s">
        <v>253</v>
      </c>
      <c r="X535" s="1627" t="s">
        <v>261</v>
      </c>
      <c r="Y535" s="1627"/>
      <c r="Z535" s="1627"/>
      <c r="AA535" s="929" t="s">
        <v>175</v>
      </c>
    </row>
    <row r="536" spans="1:27" ht="17.100000000000001" customHeight="1">
      <c r="A536" s="929"/>
      <c r="B536" s="929" t="s">
        <v>260</v>
      </c>
      <c r="C536" s="929"/>
      <c r="D536" s="998" t="s">
        <v>187</v>
      </c>
      <c r="E536" s="1625" t="str">
        <f>項目一覧②!$F$205</f>
        <v/>
      </c>
      <c r="F536" s="1625"/>
      <c r="G536" s="983" t="s">
        <v>254</v>
      </c>
      <c r="H536" s="961" t="str">
        <f>項目一覧②!$F$211</f>
        <v/>
      </c>
      <c r="J536" s="929"/>
      <c r="K536" s="929"/>
      <c r="L536" s="926"/>
      <c r="M536" s="929"/>
      <c r="N536" s="929"/>
      <c r="O536" s="929"/>
      <c r="P536" s="929"/>
      <c r="Q536" s="929"/>
      <c r="R536" s="926"/>
      <c r="S536" s="926"/>
      <c r="T536" s="926"/>
      <c r="U536" s="926"/>
      <c r="V536" s="998"/>
      <c r="W536" s="998" t="s">
        <v>253</v>
      </c>
      <c r="X536" s="1626" t="str">
        <f>項目一覧②!$F$217</f>
        <v/>
      </c>
      <c r="Y536" s="1626"/>
      <c r="Z536" s="1626"/>
      <c r="AA536" s="929" t="s">
        <v>252</v>
      </c>
    </row>
    <row r="537" spans="1:27" ht="17.100000000000001" customHeight="1">
      <c r="A537" s="929"/>
      <c r="B537" s="929" t="s">
        <v>259</v>
      </c>
      <c r="C537" s="929"/>
      <c r="D537" s="998" t="s">
        <v>187</v>
      </c>
      <c r="E537" s="1625" t="str">
        <f>項目一覧②!$F$206</f>
        <v/>
      </c>
      <c r="F537" s="1625"/>
      <c r="G537" s="983" t="s">
        <v>254</v>
      </c>
      <c r="H537" s="961" t="str">
        <f>項目一覧②!$F$212</f>
        <v/>
      </c>
      <c r="J537" s="929"/>
      <c r="K537" s="929"/>
      <c r="L537" s="926"/>
      <c r="M537" s="929"/>
      <c r="N537" s="929"/>
      <c r="O537" s="929"/>
      <c r="P537" s="929"/>
      <c r="Q537" s="929"/>
      <c r="R537" s="926"/>
      <c r="S537" s="926"/>
      <c r="T537" s="926"/>
      <c r="U537" s="926"/>
      <c r="V537" s="998"/>
      <c r="W537" s="998" t="s">
        <v>253</v>
      </c>
      <c r="X537" s="1626" t="str">
        <f>項目一覧②!$F$218</f>
        <v/>
      </c>
      <c r="Y537" s="1626"/>
      <c r="Z537" s="1626"/>
      <c r="AA537" s="929" t="s">
        <v>252</v>
      </c>
    </row>
    <row r="538" spans="1:27" ht="17.100000000000001" customHeight="1">
      <c r="A538" s="929"/>
      <c r="B538" s="929" t="s">
        <v>258</v>
      </c>
      <c r="C538" s="929"/>
      <c r="D538" s="998" t="s">
        <v>187</v>
      </c>
      <c r="E538" s="1625" t="str">
        <f>項目一覧②!$F$207</f>
        <v/>
      </c>
      <c r="F538" s="1625"/>
      <c r="G538" s="983" t="s">
        <v>254</v>
      </c>
      <c r="H538" s="961" t="str">
        <f>項目一覧②!$F$213</f>
        <v/>
      </c>
      <c r="J538" s="929"/>
      <c r="K538" s="929"/>
      <c r="L538" s="926"/>
      <c r="M538" s="929"/>
      <c r="N538" s="929"/>
      <c r="O538" s="929"/>
      <c r="P538" s="929"/>
      <c r="Q538" s="929"/>
      <c r="R538" s="926"/>
      <c r="S538" s="926"/>
      <c r="T538" s="926"/>
      <c r="U538" s="926"/>
      <c r="V538" s="998"/>
      <c r="W538" s="998" t="s">
        <v>253</v>
      </c>
      <c r="X538" s="1626" t="str">
        <f>項目一覧②!$F$219</f>
        <v/>
      </c>
      <c r="Y538" s="1626"/>
      <c r="Z538" s="1626"/>
      <c r="AA538" s="929" t="s">
        <v>252</v>
      </c>
    </row>
    <row r="539" spans="1:27" ht="17.100000000000001" customHeight="1">
      <c r="A539" s="929"/>
      <c r="B539" s="929" t="s">
        <v>257</v>
      </c>
      <c r="C539" s="929"/>
      <c r="D539" s="998" t="s">
        <v>187</v>
      </c>
      <c r="E539" s="1625" t="str">
        <f>項目一覧②!$F$208</f>
        <v/>
      </c>
      <c r="F539" s="1625"/>
      <c r="G539" s="983" t="s">
        <v>254</v>
      </c>
      <c r="H539" s="961" t="str">
        <f>項目一覧②!$F$214</f>
        <v/>
      </c>
      <c r="J539" s="929"/>
      <c r="K539" s="929"/>
      <c r="L539" s="926"/>
      <c r="M539" s="929"/>
      <c r="N539" s="929"/>
      <c r="O539" s="929"/>
      <c r="P539" s="929"/>
      <c r="Q539" s="929"/>
      <c r="R539" s="926"/>
      <c r="S539" s="926"/>
      <c r="T539" s="926"/>
      <c r="U539" s="926"/>
      <c r="V539" s="998"/>
      <c r="W539" s="998" t="s">
        <v>253</v>
      </c>
      <c r="X539" s="1626" t="str">
        <f>項目一覧②!$F$220</f>
        <v/>
      </c>
      <c r="Y539" s="1626"/>
      <c r="Z539" s="1626"/>
      <c r="AA539" s="929" t="s">
        <v>252</v>
      </c>
    </row>
    <row r="540" spans="1:27" ht="17.100000000000001" customHeight="1">
      <c r="A540" s="929"/>
      <c r="B540" s="929" t="s">
        <v>256</v>
      </c>
      <c r="C540" s="929"/>
      <c r="D540" s="998" t="s">
        <v>187</v>
      </c>
      <c r="E540" s="1625" t="str">
        <f>項目一覧②!$F$209</f>
        <v/>
      </c>
      <c r="F540" s="1625"/>
      <c r="G540" s="983" t="s">
        <v>254</v>
      </c>
      <c r="H540" s="961" t="str">
        <f>項目一覧②!$F$215</f>
        <v/>
      </c>
      <c r="J540" s="929"/>
      <c r="K540" s="929"/>
      <c r="L540" s="926"/>
      <c r="M540" s="929"/>
      <c r="N540" s="929"/>
      <c r="O540" s="929"/>
      <c r="P540" s="929"/>
      <c r="Q540" s="929"/>
      <c r="R540" s="926"/>
      <c r="S540" s="926"/>
      <c r="T540" s="926"/>
      <c r="U540" s="926"/>
      <c r="V540" s="998"/>
      <c r="W540" s="998" t="s">
        <v>253</v>
      </c>
      <c r="X540" s="1626" t="str">
        <f>項目一覧②!$F$221</f>
        <v/>
      </c>
      <c r="Y540" s="1626"/>
      <c r="Z540" s="1626"/>
      <c r="AA540" s="929" t="s">
        <v>252</v>
      </c>
    </row>
    <row r="541" spans="1:27" ht="17.100000000000001" customHeight="1">
      <c r="A541" s="958"/>
      <c r="B541" s="958" t="s">
        <v>255</v>
      </c>
      <c r="C541" s="958"/>
      <c r="D541" s="998" t="s">
        <v>187</v>
      </c>
      <c r="E541" s="1625" t="str">
        <f>項目一覧②!$F$210</f>
        <v/>
      </c>
      <c r="F541" s="1625"/>
      <c r="G541" s="983" t="s">
        <v>254</v>
      </c>
      <c r="H541" s="961" t="str">
        <f>項目一覧②!$F$216</f>
        <v/>
      </c>
      <c r="J541" s="958"/>
      <c r="K541" s="958"/>
      <c r="L541" s="926"/>
      <c r="M541" s="958"/>
      <c r="N541" s="958"/>
      <c r="O541" s="958"/>
      <c r="P541" s="958"/>
      <c r="Q541" s="958"/>
      <c r="R541" s="926"/>
      <c r="S541" s="926"/>
      <c r="T541" s="926"/>
      <c r="U541" s="926"/>
      <c r="V541" s="998"/>
      <c r="W541" s="998" t="s">
        <v>253</v>
      </c>
      <c r="X541" s="1626" t="str">
        <f>項目一覧②!$F$222</f>
        <v/>
      </c>
      <c r="Y541" s="1626"/>
      <c r="Z541" s="1626"/>
      <c r="AA541" s="929" t="s">
        <v>252</v>
      </c>
    </row>
    <row r="542" spans="1:27" ht="17.100000000000001" customHeight="1">
      <c r="A542" s="982" t="s">
        <v>109</v>
      </c>
      <c r="B542" s="960" t="s">
        <v>251</v>
      </c>
      <c r="C542" s="960"/>
      <c r="D542" s="960"/>
      <c r="E542" s="960"/>
      <c r="F542" s="960"/>
      <c r="G542" s="960"/>
      <c r="H542" s="960"/>
      <c r="I542" s="960"/>
      <c r="J542" s="960"/>
      <c r="K542" s="960"/>
      <c r="L542" s="960"/>
      <c r="M542" s="960"/>
      <c r="N542" s="960"/>
      <c r="O542" s="960"/>
      <c r="P542" s="960"/>
      <c r="Q542" s="960"/>
      <c r="R542" s="960"/>
      <c r="S542" s="960"/>
      <c r="T542" s="960"/>
      <c r="U542" s="960"/>
      <c r="V542" s="960"/>
      <c r="W542" s="960"/>
      <c r="X542" s="960"/>
      <c r="Y542" s="960"/>
      <c r="Z542" s="960"/>
      <c r="AA542" s="960"/>
    </row>
    <row r="543" spans="1:27" ht="17.100000000000001" customHeight="1">
      <c r="A543" s="959"/>
      <c r="B543" s="929"/>
      <c r="C543" s="929"/>
      <c r="D543" s="929"/>
      <c r="E543" s="929"/>
      <c r="F543" s="1633" t="str">
        <f>項目一覧②!$F$223</f>
        <v/>
      </c>
      <c r="G543" s="1633"/>
      <c r="H543" s="1633"/>
      <c r="I543" s="1633"/>
      <c r="J543" s="1633"/>
      <c r="K543" s="1633"/>
      <c r="L543" s="1633"/>
      <c r="M543" s="1633"/>
      <c r="N543" s="1633"/>
      <c r="O543" s="1633"/>
      <c r="P543" s="1633"/>
      <c r="Q543" s="1633"/>
      <c r="R543" s="1633"/>
      <c r="S543" s="1633"/>
      <c r="T543" s="1633"/>
      <c r="U543" s="1633"/>
      <c r="V543" s="1633"/>
      <c r="W543" s="1633"/>
      <c r="X543" s="1633"/>
      <c r="Y543" s="1633"/>
      <c r="Z543" s="1633"/>
      <c r="AA543" s="1633"/>
    </row>
    <row r="544" spans="1:27" ht="17.100000000000001" customHeight="1">
      <c r="A544" s="958"/>
      <c r="B544" s="958"/>
      <c r="C544" s="958"/>
      <c r="D544" s="958"/>
      <c r="E544" s="958"/>
      <c r="F544" s="1634"/>
      <c r="G544" s="1634"/>
      <c r="H544" s="1634"/>
      <c r="I544" s="1634"/>
      <c r="J544" s="1634"/>
      <c r="K544" s="1634"/>
      <c r="L544" s="1634"/>
      <c r="M544" s="1634"/>
      <c r="N544" s="1634"/>
      <c r="O544" s="1634"/>
      <c r="P544" s="1634"/>
      <c r="Q544" s="1634"/>
      <c r="R544" s="1634"/>
      <c r="S544" s="1634"/>
      <c r="T544" s="1634"/>
      <c r="U544" s="1634"/>
      <c r="V544" s="1634"/>
      <c r="W544" s="1634"/>
      <c r="X544" s="1634"/>
      <c r="Y544" s="1634"/>
      <c r="Z544" s="1634"/>
      <c r="AA544" s="1634"/>
    </row>
    <row r="545" spans="1:29" ht="17.100000000000001" customHeight="1">
      <c r="A545" s="959" t="s">
        <v>109</v>
      </c>
      <c r="B545" s="929" t="s">
        <v>250</v>
      </c>
      <c r="C545" s="929"/>
      <c r="D545" s="929"/>
      <c r="E545" s="929"/>
      <c r="F545" s="929"/>
      <c r="G545" s="929"/>
      <c r="H545" s="929"/>
      <c r="I545" s="929"/>
      <c r="J545" s="929"/>
      <c r="K545" s="929"/>
      <c r="L545" s="929"/>
      <c r="M545" s="929"/>
      <c r="N545" s="929"/>
      <c r="O545" s="929"/>
      <c r="P545" s="929"/>
      <c r="Q545" s="929"/>
      <c r="R545" s="929"/>
      <c r="S545" s="929"/>
      <c r="T545" s="929"/>
      <c r="U545" s="929"/>
      <c r="V545" s="929"/>
      <c r="W545" s="929"/>
      <c r="X545" s="929"/>
      <c r="Y545" s="929"/>
      <c r="Z545" s="929"/>
      <c r="AA545" s="929"/>
    </row>
    <row r="546" spans="1:29" ht="17.100000000000001" customHeight="1">
      <c r="A546" s="929"/>
      <c r="B546" s="929"/>
      <c r="C546" s="929"/>
      <c r="D546" s="929"/>
      <c r="E546" s="929"/>
      <c r="F546" s="1633" t="str">
        <f>項目一覧②!$F$224</f>
        <v/>
      </c>
      <c r="G546" s="1633"/>
      <c r="H546" s="1633"/>
      <c r="I546" s="1633"/>
      <c r="J546" s="1633"/>
      <c r="K546" s="1633"/>
      <c r="L546" s="1633"/>
      <c r="M546" s="1633"/>
      <c r="N546" s="1633"/>
      <c r="O546" s="1633"/>
      <c r="P546" s="1633"/>
      <c r="Q546" s="1633"/>
      <c r="R546" s="1633"/>
      <c r="S546" s="1633"/>
      <c r="T546" s="1633"/>
      <c r="U546" s="1633"/>
      <c r="V546" s="1633"/>
      <c r="W546" s="1633"/>
      <c r="X546" s="1633"/>
      <c r="Y546" s="1633"/>
      <c r="Z546" s="1633"/>
      <c r="AA546" s="1633"/>
    </row>
    <row r="547" spans="1:29" ht="17.100000000000001" customHeight="1">
      <c r="A547" s="958"/>
      <c r="B547" s="958"/>
      <c r="C547" s="958"/>
      <c r="D547" s="958"/>
      <c r="E547" s="958"/>
      <c r="F547" s="1634"/>
      <c r="G547" s="1634"/>
      <c r="H547" s="1634"/>
      <c r="I547" s="1634"/>
      <c r="J547" s="1634"/>
      <c r="K547" s="1634"/>
      <c r="L547" s="1634"/>
      <c r="M547" s="1634"/>
      <c r="N547" s="1634"/>
      <c r="O547" s="1634"/>
      <c r="P547" s="1634"/>
      <c r="Q547" s="1634"/>
      <c r="R547" s="1634"/>
      <c r="S547" s="1634"/>
      <c r="T547" s="1634"/>
      <c r="U547" s="1634"/>
      <c r="V547" s="1634"/>
      <c r="W547" s="1634"/>
      <c r="X547" s="1634"/>
      <c r="Y547" s="1634"/>
      <c r="Z547" s="1634"/>
      <c r="AA547" s="1634"/>
    </row>
    <row r="548" spans="1:29" ht="15.95" customHeight="1">
      <c r="A548" s="929"/>
      <c r="B548" s="929"/>
      <c r="C548" s="929"/>
      <c r="D548" s="929"/>
      <c r="E548" s="929"/>
      <c r="F548" s="929"/>
      <c r="G548" s="929"/>
      <c r="H548" s="929"/>
      <c r="I548" s="929"/>
      <c r="J548" s="929"/>
      <c r="K548" s="929"/>
      <c r="L548" s="929"/>
      <c r="M548" s="929"/>
      <c r="N548" s="929"/>
      <c r="O548" s="929"/>
      <c r="P548" s="929"/>
      <c r="Q548" s="929"/>
      <c r="R548" s="929"/>
      <c r="S548" s="929"/>
      <c r="T548" s="929"/>
      <c r="U548" s="929"/>
      <c r="V548" s="929"/>
      <c r="W548" s="929"/>
      <c r="X548" s="929"/>
      <c r="Y548" s="929"/>
      <c r="Z548" s="929"/>
      <c r="AA548" s="929"/>
      <c r="AB548" s="926"/>
    </row>
    <row r="549" spans="1:29" ht="14.1" customHeight="1">
      <c r="A549" s="1627" t="s">
        <v>277</v>
      </c>
      <c r="B549" s="1627"/>
      <c r="C549" s="1627"/>
      <c r="D549" s="1627"/>
      <c r="E549" s="1627"/>
      <c r="F549" s="1627"/>
      <c r="G549" s="1627"/>
      <c r="H549" s="1627"/>
      <c r="I549" s="1627"/>
      <c r="J549" s="1627"/>
      <c r="K549" s="1627"/>
      <c r="L549" s="1627"/>
      <c r="M549" s="1627"/>
      <c r="N549" s="1627"/>
      <c r="O549" s="1627"/>
      <c r="P549" s="1627"/>
      <c r="Q549" s="1627"/>
      <c r="R549" s="1627"/>
      <c r="S549" s="1627"/>
      <c r="T549" s="1627"/>
      <c r="U549" s="1627"/>
      <c r="V549" s="1627"/>
      <c r="W549" s="1627"/>
      <c r="X549" s="1627"/>
      <c r="Y549" s="1627"/>
      <c r="Z549" s="1627"/>
      <c r="AA549" s="1627"/>
      <c r="AB549" s="926"/>
    </row>
    <row r="550" spans="1:29" ht="14.1" customHeight="1">
      <c r="A550" s="958"/>
      <c r="B550" s="958" t="s">
        <v>276</v>
      </c>
      <c r="C550" s="958"/>
      <c r="D550" s="958"/>
      <c r="E550" s="958"/>
      <c r="F550" s="958"/>
      <c r="G550" s="958"/>
      <c r="H550" s="958"/>
      <c r="I550" s="958"/>
      <c r="J550" s="958"/>
      <c r="K550" s="958"/>
      <c r="L550" s="958"/>
      <c r="M550" s="958"/>
      <c r="N550" s="958"/>
      <c r="O550" s="958"/>
      <c r="P550" s="958"/>
      <c r="Q550" s="958"/>
      <c r="R550" s="958"/>
      <c r="S550" s="958"/>
      <c r="T550" s="958"/>
      <c r="U550" s="958"/>
      <c r="V550" s="958"/>
      <c r="W550" s="958"/>
      <c r="X550" s="958"/>
      <c r="Y550" s="958"/>
      <c r="Z550" s="958"/>
      <c r="AA550" s="958"/>
      <c r="AB550" s="926"/>
    </row>
    <row r="551" spans="1:29" ht="18" customHeight="1">
      <c r="A551" s="995" t="s">
        <v>109</v>
      </c>
      <c r="B551" s="996" t="s">
        <v>132</v>
      </c>
      <c r="C551" s="996"/>
      <c r="D551" s="996"/>
      <c r="E551" s="996"/>
      <c r="F551" s="996"/>
      <c r="G551" s="945"/>
      <c r="H551" s="996"/>
      <c r="I551" s="996"/>
      <c r="J551" s="996"/>
      <c r="K551" s="996"/>
      <c r="L551" s="1643">
        <f>項目一覧②!$F$225</f>
        <v>1</v>
      </c>
      <c r="M551" s="1643"/>
      <c r="N551" s="996"/>
      <c r="O551" s="996"/>
      <c r="P551" s="996"/>
      <c r="Q551" s="996"/>
      <c r="R551" s="996"/>
      <c r="S551" s="996"/>
      <c r="T551" s="996"/>
      <c r="U551" s="996"/>
      <c r="V551" s="996"/>
      <c r="W551" s="996"/>
      <c r="X551" s="996"/>
      <c r="Y551" s="996"/>
      <c r="Z551" s="996"/>
      <c r="AA551" s="996"/>
      <c r="AB551" s="926"/>
    </row>
    <row r="552" spans="1:29" ht="18" customHeight="1">
      <c r="A552" s="995" t="s">
        <v>109</v>
      </c>
      <c r="B552" s="996" t="s">
        <v>274</v>
      </c>
      <c r="C552" s="996"/>
      <c r="D552" s="996"/>
      <c r="E552" s="996"/>
      <c r="F552" s="996"/>
      <c r="G552" s="926"/>
      <c r="H552" s="926"/>
      <c r="I552" s="996"/>
      <c r="J552" s="1631" t="str">
        <f>項目一覧②!$F$226</f>
        <v/>
      </c>
      <c r="K552" s="1631"/>
      <c r="L552" s="1631"/>
      <c r="M552" s="1631"/>
      <c r="N552" s="996" t="s">
        <v>273</v>
      </c>
      <c r="O552" s="996"/>
      <c r="P552" s="996"/>
      <c r="Q552" s="996"/>
      <c r="R552" s="996"/>
      <c r="S552" s="996"/>
      <c r="T552" s="996"/>
      <c r="U552" s="996"/>
      <c r="V552" s="996"/>
      <c r="W552" s="996"/>
      <c r="X552" s="996"/>
      <c r="Y552" s="996"/>
      <c r="Z552" s="996"/>
      <c r="AA552" s="996"/>
      <c r="AB552" s="926"/>
    </row>
    <row r="553" spans="1:29" ht="18" customHeight="1">
      <c r="A553" s="995" t="s">
        <v>109</v>
      </c>
      <c r="B553" s="996" t="s">
        <v>272</v>
      </c>
      <c r="C553" s="996"/>
      <c r="D553" s="996"/>
      <c r="E553" s="996"/>
      <c r="F553" s="996"/>
      <c r="G553" s="996"/>
      <c r="H553" s="996"/>
      <c r="I553" s="996"/>
      <c r="J553" s="1632" t="str">
        <f>項目一覧②!$F$227</f>
        <v/>
      </c>
      <c r="K553" s="1632"/>
      <c r="L553" s="1632"/>
      <c r="M553" s="1632"/>
      <c r="N553" s="1027" t="s">
        <v>85</v>
      </c>
      <c r="O553" s="996"/>
      <c r="P553" s="996"/>
      <c r="Q553" s="996"/>
      <c r="R553" s="996"/>
      <c r="S553" s="996"/>
      <c r="T553" s="996"/>
      <c r="U553" s="996"/>
      <c r="V553" s="996"/>
      <c r="W553" s="996"/>
      <c r="X553" s="996"/>
      <c r="Y553" s="996"/>
      <c r="Z553" s="996"/>
      <c r="AA553" s="996"/>
      <c r="AB553" s="926"/>
    </row>
    <row r="554" spans="1:29" ht="18" customHeight="1">
      <c r="A554" s="995" t="s">
        <v>109</v>
      </c>
      <c r="B554" s="996" t="s">
        <v>271</v>
      </c>
      <c r="C554" s="996"/>
      <c r="D554" s="996"/>
      <c r="E554" s="996"/>
      <c r="F554" s="996"/>
      <c r="G554" s="996"/>
      <c r="H554" s="996"/>
      <c r="I554" s="996"/>
      <c r="J554" s="1632" t="str">
        <f>項目一覧②!$F$228</f>
        <v/>
      </c>
      <c r="K554" s="1632"/>
      <c r="L554" s="1632"/>
      <c r="M554" s="1632"/>
      <c r="N554" s="1028" t="s">
        <v>85</v>
      </c>
      <c r="O554" s="996"/>
      <c r="P554" s="996"/>
      <c r="Q554" s="996"/>
      <c r="R554" s="996"/>
      <c r="S554" s="996"/>
      <c r="T554" s="996"/>
      <c r="U554" s="996"/>
      <c r="V554" s="996"/>
      <c r="W554" s="996"/>
      <c r="X554" s="996"/>
      <c r="Y554" s="996"/>
      <c r="Z554" s="996"/>
      <c r="AA554" s="996"/>
      <c r="AB554" s="926"/>
    </row>
    <row r="555" spans="1:29" ht="18" customHeight="1">
      <c r="A555" s="995" t="s">
        <v>109</v>
      </c>
      <c r="B555" s="996" t="s">
        <v>270</v>
      </c>
      <c r="C555" s="996"/>
      <c r="D555" s="996"/>
      <c r="E555" s="996"/>
      <c r="F555" s="996"/>
      <c r="G555" s="996"/>
      <c r="H555" s="996"/>
      <c r="I555" s="996"/>
      <c r="J555" s="1632" t="str">
        <f>項目一覧②!$F$229</f>
        <v/>
      </c>
      <c r="K555" s="1632"/>
      <c r="L555" s="1632"/>
      <c r="M555" s="1632"/>
      <c r="N555" s="1027" t="s">
        <v>85</v>
      </c>
      <c r="O555" s="996"/>
      <c r="P555" s="996"/>
      <c r="Q555" s="996"/>
      <c r="R555" s="996"/>
      <c r="S555" s="996"/>
      <c r="T555" s="996"/>
      <c r="U555" s="996"/>
      <c r="V555" s="996"/>
      <c r="W555" s="996"/>
      <c r="X555" s="996"/>
      <c r="Y555" s="996"/>
      <c r="Z555" s="996"/>
      <c r="AA555" s="996"/>
      <c r="AB555" s="926"/>
    </row>
    <row r="556" spans="1:29" ht="15.95" customHeight="1">
      <c r="A556" s="982" t="s">
        <v>109</v>
      </c>
      <c r="B556" s="960" t="s">
        <v>268</v>
      </c>
      <c r="C556" s="960"/>
      <c r="D556" s="960"/>
      <c r="E556" s="960"/>
      <c r="F556" s="960"/>
      <c r="G556" s="960"/>
      <c r="H556" s="960"/>
      <c r="I556" s="960"/>
      <c r="O556" s="960"/>
      <c r="P556" s="960"/>
      <c r="Q556" s="960"/>
      <c r="R556" s="960"/>
      <c r="S556" s="960"/>
      <c r="T556" s="960"/>
      <c r="U556" s="960"/>
      <c r="V556" s="960"/>
      <c r="W556" s="960"/>
      <c r="X556" s="960"/>
      <c r="Y556" s="960"/>
      <c r="Z556" s="960"/>
      <c r="AA556" s="960"/>
      <c r="AB556" s="926"/>
    </row>
    <row r="557" spans="1:29" ht="15.95" customHeight="1">
      <c r="A557" s="959"/>
      <c r="B557" s="929"/>
      <c r="C557" s="929" t="s">
        <v>2269</v>
      </c>
      <c r="D557" s="929" t="s">
        <v>2270</v>
      </c>
      <c r="E557" s="929"/>
      <c r="F557" s="929"/>
      <c r="G557" s="929"/>
      <c r="H557" s="929"/>
      <c r="I557" s="929"/>
      <c r="J557" s="1640" t="str">
        <f>項目一覧②!$F$230</f>
        <v/>
      </c>
      <c r="K557" s="1640"/>
      <c r="L557" s="1640"/>
      <c r="M557" s="1640"/>
      <c r="N557" s="1023" t="s">
        <v>85</v>
      </c>
      <c r="O557" s="929"/>
      <c r="P557" s="929"/>
      <c r="Q557" s="929"/>
      <c r="R557" s="929"/>
      <c r="S557" s="929"/>
      <c r="T557" s="929"/>
      <c r="U557" s="929"/>
      <c r="V557" s="929"/>
      <c r="W557" s="929"/>
      <c r="X557" s="929"/>
      <c r="Y557" s="929"/>
      <c r="Z557" s="929"/>
      <c r="AA557" s="929"/>
      <c r="AB557" s="926"/>
    </row>
    <row r="558" spans="1:29" ht="15.95" customHeight="1">
      <c r="A558" s="959"/>
      <c r="B558" s="929"/>
      <c r="C558" s="929" t="s">
        <v>2271</v>
      </c>
      <c r="D558" s="929" t="s">
        <v>2272</v>
      </c>
      <c r="E558" s="929"/>
      <c r="F558" s="929"/>
      <c r="G558" s="929"/>
      <c r="H558" s="929"/>
      <c r="I558" s="929"/>
      <c r="J558" s="1024"/>
      <c r="K558" s="1024"/>
      <c r="L558" s="1024"/>
      <c r="M558" s="1024"/>
      <c r="N558" s="1024"/>
      <c r="O558" s="1023"/>
      <c r="P558" s="929"/>
      <c r="Q558" s="959" t="str">
        <f>IF(項目一覧②!$G$231=TRUE,"■","□")</f>
        <v>□</v>
      </c>
      <c r="R558" s="929" t="s">
        <v>266</v>
      </c>
      <c r="S558" s="929"/>
      <c r="T558" s="959" t="str">
        <f>IF(項目一覧②!$H$231=TRUE,"■","□")</f>
        <v>□</v>
      </c>
      <c r="U558" s="929" t="s">
        <v>83</v>
      </c>
      <c r="V558" s="929"/>
      <c r="W558" s="929"/>
      <c r="X558" s="929"/>
      <c r="Y558" s="929"/>
      <c r="Z558" s="929"/>
      <c r="AA558" s="929"/>
      <c r="AB558" s="929"/>
      <c r="AC558" s="1319"/>
    </row>
    <row r="559" spans="1:29" ht="15.95" customHeight="1">
      <c r="A559" s="982" t="s">
        <v>109</v>
      </c>
      <c r="B559" s="960" t="s">
        <v>264</v>
      </c>
      <c r="C559" s="960"/>
      <c r="D559" s="960"/>
      <c r="E559" s="960"/>
      <c r="F559" s="960"/>
      <c r="G559" s="960"/>
      <c r="H559" s="960"/>
      <c r="I559" s="960"/>
      <c r="J559" s="960"/>
      <c r="K559" s="960"/>
      <c r="L559" s="960"/>
      <c r="M559" s="960"/>
      <c r="N559" s="960"/>
      <c r="O559" s="960"/>
      <c r="P559" s="960"/>
      <c r="Q559" s="960"/>
      <c r="R559" s="960"/>
      <c r="S559" s="960"/>
      <c r="T559" s="960"/>
      <c r="U559" s="960"/>
      <c r="V559" s="960"/>
      <c r="W559" s="960"/>
      <c r="X559" s="960"/>
      <c r="Y559" s="960"/>
      <c r="Z559" s="960"/>
      <c r="AA559" s="960"/>
      <c r="AB559" s="926"/>
    </row>
    <row r="560" spans="1:29" ht="15.95" customHeight="1">
      <c r="A560" s="929"/>
      <c r="B560" s="929"/>
      <c r="C560" s="929"/>
      <c r="D560" s="1627" t="s">
        <v>263</v>
      </c>
      <c r="E560" s="1627"/>
      <c r="F560" s="1627"/>
      <c r="G560" s="1627"/>
      <c r="H560" s="998"/>
      <c r="I560" s="1627" t="s">
        <v>262</v>
      </c>
      <c r="J560" s="1627"/>
      <c r="K560" s="1627"/>
      <c r="L560" s="1627"/>
      <c r="M560" s="1627"/>
      <c r="N560" s="1627"/>
      <c r="O560" s="1627"/>
      <c r="P560" s="1627"/>
      <c r="Q560" s="1627"/>
      <c r="R560" s="1627"/>
      <c r="S560" s="1627"/>
      <c r="T560" s="1627"/>
      <c r="U560" s="1627"/>
      <c r="V560" s="998"/>
      <c r="W560" s="998" t="s">
        <v>253</v>
      </c>
      <c r="X560" s="1627" t="s">
        <v>261</v>
      </c>
      <c r="Y560" s="1627"/>
      <c r="Z560" s="1627"/>
      <c r="AA560" s="929" t="s">
        <v>175</v>
      </c>
      <c r="AB560" s="926"/>
    </row>
    <row r="561" spans="1:29" ht="18" customHeight="1">
      <c r="A561" s="929"/>
      <c r="B561" s="929" t="s">
        <v>260</v>
      </c>
      <c r="C561" s="929"/>
      <c r="D561" s="998" t="s">
        <v>187</v>
      </c>
      <c r="E561" s="1625" t="str">
        <f>項目一覧②!$F$232</f>
        <v/>
      </c>
      <c r="F561" s="1625"/>
      <c r="G561" s="998" t="s">
        <v>254</v>
      </c>
      <c r="H561" s="961" t="str">
        <f>項目一覧②!$F$238</f>
        <v/>
      </c>
      <c r="J561" s="929"/>
      <c r="K561" s="929"/>
      <c r="L561" s="926"/>
      <c r="M561" s="929"/>
      <c r="N561" s="929"/>
      <c r="O561" s="929"/>
      <c r="P561" s="929"/>
      <c r="Q561" s="929"/>
      <c r="R561" s="926"/>
      <c r="S561" s="926"/>
      <c r="T561" s="926"/>
      <c r="U561" s="926"/>
      <c r="V561" s="998"/>
      <c r="W561" s="998" t="s">
        <v>253</v>
      </c>
      <c r="X561" s="1626" t="str">
        <f>項目一覧②!$F$244</f>
        <v/>
      </c>
      <c r="Y561" s="1626"/>
      <c r="Z561" s="1626"/>
      <c r="AA561" s="929" t="s">
        <v>252</v>
      </c>
      <c r="AB561" s="926"/>
    </row>
    <row r="562" spans="1:29" ht="18" customHeight="1">
      <c r="A562" s="929"/>
      <c r="B562" s="929" t="s">
        <v>259</v>
      </c>
      <c r="C562" s="929"/>
      <c r="D562" s="998" t="s">
        <v>187</v>
      </c>
      <c r="E562" s="1625" t="str">
        <f>項目一覧②!$F$233</f>
        <v/>
      </c>
      <c r="F562" s="1625"/>
      <c r="G562" s="998" t="s">
        <v>254</v>
      </c>
      <c r="H562" s="961" t="str">
        <f>項目一覧②!$F$239</f>
        <v/>
      </c>
      <c r="J562" s="929"/>
      <c r="K562" s="929"/>
      <c r="L562" s="926"/>
      <c r="M562" s="929"/>
      <c r="N562" s="929"/>
      <c r="O562" s="929"/>
      <c r="P562" s="929"/>
      <c r="Q562" s="929"/>
      <c r="R562" s="926"/>
      <c r="S562" s="926"/>
      <c r="T562" s="926"/>
      <c r="U562" s="926"/>
      <c r="V562" s="998"/>
      <c r="W562" s="998" t="s">
        <v>253</v>
      </c>
      <c r="X562" s="1626" t="str">
        <f>項目一覧②!$F$245</f>
        <v/>
      </c>
      <c r="Y562" s="1626"/>
      <c r="Z562" s="1626"/>
      <c r="AA562" s="929" t="s">
        <v>252</v>
      </c>
      <c r="AB562" s="926"/>
    </row>
    <row r="563" spans="1:29" ht="18" customHeight="1">
      <c r="A563" s="929"/>
      <c r="B563" s="929" t="s">
        <v>258</v>
      </c>
      <c r="C563" s="929"/>
      <c r="D563" s="998" t="s">
        <v>187</v>
      </c>
      <c r="E563" s="1625" t="str">
        <f>項目一覧②!$F$234</f>
        <v/>
      </c>
      <c r="F563" s="1625"/>
      <c r="G563" s="998" t="s">
        <v>254</v>
      </c>
      <c r="H563" s="961" t="str">
        <f>項目一覧②!$F$240</f>
        <v/>
      </c>
      <c r="J563" s="929"/>
      <c r="K563" s="929"/>
      <c r="L563" s="926"/>
      <c r="M563" s="929"/>
      <c r="N563" s="929"/>
      <c r="O563" s="929"/>
      <c r="P563" s="929"/>
      <c r="Q563" s="929"/>
      <c r="R563" s="926"/>
      <c r="S563" s="926"/>
      <c r="T563" s="926"/>
      <c r="U563" s="926"/>
      <c r="V563" s="998"/>
      <c r="W563" s="998" t="s">
        <v>253</v>
      </c>
      <c r="X563" s="1626" t="str">
        <f>項目一覧②!$F$246</f>
        <v/>
      </c>
      <c r="Y563" s="1626"/>
      <c r="Z563" s="1626"/>
      <c r="AA563" s="929" t="s">
        <v>252</v>
      </c>
      <c r="AB563" s="926"/>
    </row>
    <row r="564" spans="1:29" ht="18" customHeight="1">
      <c r="A564" s="929"/>
      <c r="B564" s="929" t="s">
        <v>257</v>
      </c>
      <c r="C564" s="929"/>
      <c r="D564" s="998" t="s">
        <v>187</v>
      </c>
      <c r="E564" s="1625" t="str">
        <f>項目一覧②!$F$235</f>
        <v/>
      </c>
      <c r="F564" s="1625"/>
      <c r="G564" s="998" t="s">
        <v>254</v>
      </c>
      <c r="H564" s="961" t="str">
        <f>項目一覧②!$F$241</f>
        <v/>
      </c>
      <c r="J564" s="929"/>
      <c r="K564" s="929"/>
      <c r="L564" s="926"/>
      <c r="M564" s="929"/>
      <c r="N564" s="929"/>
      <c r="O564" s="929"/>
      <c r="P564" s="929"/>
      <c r="Q564" s="929"/>
      <c r="R564" s="926"/>
      <c r="S564" s="926"/>
      <c r="T564" s="926"/>
      <c r="U564" s="926"/>
      <c r="V564" s="998"/>
      <c r="W564" s="998" t="s">
        <v>253</v>
      </c>
      <c r="X564" s="1626" t="str">
        <f>項目一覧②!$F$247</f>
        <v/>
      </c>
      <c r="Y564" s="1626"/>
      <c r="Z564" s="1626"/>
      <c r="AA564" s="929" t="s">
        <v>252</v>
      </c>
      <c r="AB564" s="926"/>
    </row>
    <row r="565" spans="1:29" ht="18" customHeight="1">
      <c r="A565" s="929"/>
      <c r="B565" s="929" t="s">
        <v>256</v>
      </c>
      <c r="C565" s="929"/>
      <c r="D565" s="998" t="s">
        <v>187</v>
      </c>
      <c r="E565" s="1625" t="str">
        <f>項目一覧②!$F$236</f>
        <v/>
      </c>
      <c r="F565" s="1625"/>
      <c r="G565" s="998" t="s">
        <v>254</v>
      </c>
      <c r="H565" s="961" t="str">
        <f>項目一覧②!$F$242</f>
        <v/>
      </c>
      <c r="J565" s="929"/>
      <c r="K565" s="929"/>
      <c r="L565" s="926"/>
      <c r="M565" s="929"/>
      <c r="N565" s="929"/>
      <c r="O565" s="929"/>
      <c r="P565" s="929"/>
      <c r="Q565" s="929"/>
      <c r="R565" s="926"/>
      <c r="S565" s="926"/>
      <c r="T565" s="926"/>
      <c r="U565" s="926"/>
      <c r="V565" s="998"/>
      <c r="W565" s="998" t="s">
        <v>253</v>
      </c>
      <c r="X565" s="1626" t="str">
        <f>項目一覧②!$F$248</f>
        <v/>
      </c>
      <c r="Y565" s="1626"/>
      <c r="Z565" s="1626"/>
      <c r="AA565" s="929" t="s">
        <v>252</v>
      </c>
      <c r="AB565" s="926"/>
    </row>
    <row r="566" spans="1:29" ht="18" customHeight="1">
      <c r="A566" s="958"/>
      <c r="B566" s="958" t="s">
        <v>255</v>
      </c>
      <c r="C566" s="958"/>
      <c r="D566" s="998" t="s">
        <v>187</v>
      </c>
      <c r="E566" s="1625" t="str">
        <f>項目一覧②!$F$237</f>
        <v/>
      </c>
      <c r="F566" s="1625"/>
      <c r="G566" s="998" t="s">
        <v>254</v>
      </c>
      <c r="H566" s="961" t="str">
        <f>項目一覧②!$F$243</f>
        <v/>
      </c>
      <c r="J566" s="958"/>
      <c r="K566" s="958"/>
      <c r="L566" s="926"/>
      <c r="M566" s="958"/>
      <c r="N566" s="958"/>
      <c r="O566" s="958"/>
      <c r="P566" s="958"/>
      <c r="Q566" s="958"/>
      <c r="R566" s="926"/>
      <c r="S566" s="926"/>
      <c r="T566" s="926"/>
      <c r="U566" s="926"/>
      <c r="V566" s="998"/>
      <c r="W566" s="998" t="s">
        <v>253</v>
      </c>
      <c r="X566" s="1626" t="str">
        <f>項目一覧②!$F$249</f>
        <v/>
      </c>
      <c r="Y566" s="1626"/>
      <c r="Z566" s="1626"/>
      <c r="AA566" s="929" t="s">
        <v>252</v>
      </c>
      <c r="AB566" s="926"/>
    </row>
    <row r="567" spans="1:29" ht="14.1" customHeight="1">
      <c r="A567" s="982" t="s">
        <v>109</v>
      </c>
      <c r="B567" s="960" t="s">
        <v>251</v>
      </c>
      <c r="C567" s="960"/>
      <c r="D567" s="960"/>
      <c r="E567" s="960"/>
      <c r="F567" s="960"/>
      <c r="G567" s="960"/>
      <c r="H567" s="960"/>
      <c r="I567" s="960"/>
      <c r="J567" s="960"/>
      <c r="K567" s="960"/>
      <c r="L567" s="960"/>
      <c r="M567" s="960"/>
      <c r="N567" s="960"/>
      <c r="O567" s="960"/>
      <c r="P567" s="960"/>
      <c r="Q567" s="960"/>
      <c r="R567" s="960"/>
      <c r="S567" s="960"/>
      <c r="T567" s="960"/>
      <c r="U567" s="960"/>
      <c r="V567" s="960"/>
      <c r="W567" s="960"/>
      <c r="X567" s="960"/>
      <c r="Y567" s="960"/>
      <c r="Z567" s="960"/>
      <c r="AA567" s="960"/>
      <c r="AB567" s="926"/>
    </row>
    <row r="568" spans="1:29" ht="18" customHeight="1">
      <c r="A568" s="959"/>
      <c r="B568" s="929"/>
      <c r="C568" s="929"/>
      <c r="D568" s="929"/>
      <c r="E568" s="929"/>
      <c r="F568" s="1633" t="str">
        <f>項目一覧②!$F$250</f>
        <v/>
      </c>
      <c r="G568" s="1633"/>
      <c r="H568" s="1633"/>
      <c r="I568" s="1633"/>
      <c r="J568" s="1633"/>
      <c r="K568" s="1633"/>
      <c r="L568" s="1633"/>
      <c r="M568" s="1633"/>
      <c r="N568" s="1633"/>
      <c r="O568" s="1633"/>
      <c r="P568" s="1633"/>
      <c r="Q568" s="1633"/>
      <c r="R568" s="1633"/>
      <c r="S568" s="1633"/>
      <c r="T568" s="1633"/>
      <c r="U568" s="1633"/>
      <c r="V568" s="1633"/>
      <c r="W568" s="1633"/>
      <c r="X568" s="1633"/>
      <c r="Y568" s="1633"/>
      <c r="Z568" s="1633"/>
      <c r="AA568" s="1633"/>
      <c r="AB568" s="926"/>
    </row>
    <row r="569" spans="1:29" ht="18" customHeight="1">
      <c r="A569" s="958"/>
      <c r="B569" s="958"/>
      <c r="C569" s="958"/>
      <c r="D569" s="958"/>
      <c r="E569" s="958"/>
      <c r="F569" s="1634"/>
      <c r="G569" s="1634"/>
      <c r="H569" s="1634"/>
      <c r="I569" s="1634"/>
      <c r="J569" s="1634"/>
      <c r="K569" s="1634"/>
      <c r="L569" s="1634"/>
      <c r="M569" s="1634"/>
      <c r="N569" s="1634"/>
      <c r="O569" s="1634"/>
      <c r="P569" s="1634"/>
      <c r="Q569" s="1634"/>
      <c r="R569" s="1634"/>
      <c r="S569" s="1634"/>
      <c r="T569" s="1634"/>
      <c r="U569" s="1634"/>
      <c r="V569" s="1634"/>
      <c r="W569" s="1634"/>
      <c r="X569" s="1634"/>
      <c r="Y569" s="1634"/>
      <c r="Z569" s="1634"/>
      <c r="AA569" s="1634"/>
      <c r="AB569" s="926"/>
    </row>
    <row r="570" spans="1:29" ht="14.1" customHeight="1">
      <c r="A570" s="959" t="s">
        <v>109</v>
      </c>
      <c r="B570" s="929" t="s">
        <v>250</v>
      </c>
      <c r="C570" s="929"/>
      <c r="D570" s="929"/>
      <c r="E570" s="929"/>
      <c r="F570" s="929"/>
      <c r="G570" s="929"/>
      <c r="H570" s="929"/>
      <c r="I570" s="929"/>
      <c r="J570" s="929"/>
      <c r="K570" s="929"/>
      <c r="L570" s="929"/>
      <c r="M570" s="929"/>
      <c r="N570" s="929"/>
      <c r="O570" s="929"/>
      <c r="P570" s="929"/>
      <c r="Q570" s="929"/>
      <c r="R570" s="929"/>
      <c r="S570" s="929"/>
      <c r="T570" s="929"/>
      <c r="U570" s="929"/>
      <c r="V570" s="929"/>
      <c r="W570" s="929"/>
      <c r="X570" s="929"/>
      <c r="Y570" s="929"/>
      <c r="Z570" s="929"/>
      <c r="AA570" s="929"/>
      <c r="AB570" s="926"/>
    </row>
    <row r="571" spans="1:29" ht="18" customHeight="1">
      <c r="A571" s="929"/>
      <c r="B571" s="929"/>
      <c r="C571" s="929"/>
      <c r="D571" s="929"/>
      <c r="E571" s="929"/>
      <c r="F571" s="1633" t="str">
        <f>項目一覧②!$F$251</f>
        <v/>
      </c>
      <c r="G571" s="1633"/>
      <c r="H571" s="1633"/>
      <c r="I571" s="1633"/>
      <c r="J571" s="1633"/>
      <c r="K571" s="1633"/>
      <c r="L571" s="1633"/>
      <c r="M571" s="1633"/>
      <c r="N571" s="1633"/>
      <c r="O571" s="1633"/>
      <c r="P571" s="1633"/>
      <c r="Q571" s="1633"/>
      <c r="R571" s="1633"/>
      <c r="S571" s="1633"/>
      <c r="T571" s="1633"/>
      <c r="U571" s="1633"/>
      <c r="V571" s="1633"/>
      <c r="W571" s="1633"/>
      <c r="X571" s="1633"/>
      <c r="Y571" s="1633"/>
      <c r="Z571" s="1633"/>
      <c r="AA571" s="1633"/>
      <c r="AB571" s="926"/>
    </row>
    <row r="572" spans="1:29" ht="18" customHeight="1">
      <c r="A572" s="958"/>
      <c r="B572" s="958"/>
      <c r="C572" s="958"/>
      <c r="D572" s="958"/>
      <c r="E572" s="958"/>
      <c r="F572" s="1634"/>
      <c r="G572" s="1634"/>
      <c r="H572" s="1634"/>
      <c r="I572" s="1634"/>
      <c r="J572" s="1634"/>
      <c r="K572" s="1634"/>
      <c r="L572" s="1634"/>
      <c r="M572" s="1634"/>
      <c r="N572" s="1634"/>
      <c r="O572" s="1634"/>
      <c r="P572" s="1634"/>
      <c r="Q572" s="1634"/>
      <c r="R572" s="1634"/>
      <c r="S572" s="1634"/>
      <c r="T572" s="1634"/>
      <c r="U572" s="1634"/>
      <c r="V572" s="1634"/>
      <c r="W572" s="1634"/>
      <c r="X572" s="1634"/>
      <c r="Y572" s="1634"/>
      <c r="Z572" s="1634"/>
      <c r="AA572" s="1634"/>
      <c r="AB572" s="926"/>
    </row>
    <row r="573" spans="1:29" ht="18" customHeight="1"/>
    <row r="574" spans="1:29" ht="15.95" customHeight="1">
      <c r="A574" s="929"/>
      <c r="B574" s="929"/>
      <c r="C574" s="929"/>
      <c r="D574" s="929"/>
      <c r="E574" s="929"/>
      <c r="F574" s="1026"/>
      <c r="G574" s="1026"/>
      <c r="H574" s="1026"/>
      <c r="I574" s="1026"/>
      <c r="J574" s="1026"/>
      <c r="K574" s="1026"/>
      <c r="L574" s="1026"/>
      <c r="M574" s="1026"/>
      <c r="N574" s="1026"/>
      <c r="O574" s="1026"/>
      <c r="P574" s="1026"/>
      <c r="Q574" s="1026"/>
      <c r="R574" s="1026"/>
      <c r="S574" s="1026"/>
      <c r="T574" s="1026"/>
      <c r="U574" s="1026"/>
      <c r="V574" s="1026"/>
      <c r="W574" s="1026"/>
      <c r="X574" s="1026"/>
      <c r="Y574" s="1026"/>
      <c r="Z574" s="1026"/>
      <c r="AA574" s="1026"/>
      <c r="AB574" s="926"/>
      <c r="AC574" s="926"/>
    </row>
    <row r="575" spans="1:29" ht="14.1" customHeight="1">
      <c r="A575" s="1627" t="s">
        <v>277</v>
      </c>
      <c r="B575" s="1627"/>
      <c r="C575" s="1627"/>
      <c r="D575" s="1627"/>
      <c r="E575" s="1627"/>
      <c r="F575" s="1627"/>
      <c r="G575" s="1627"/>
      <c r="H575" s="1627"/>
      <c r="I575" s="1627"/>
      <c r="J575" s="1627"/>
      <c r="K575" s="1627"/>
      <c r="L575" s="1627"/>
      <c r="M575" s="1627"/>
      <c r="N575" s="1627"/>
      <c r="O575" s="1627"/>
      <c r="P575" s="1627"/>
      <c r="Q575" s="1627"/>
      <c r="R575" s="1627"/>
      <c r="S575" s="1627"/>
      <c r="T575" s="1627"/>
      <c r="U575" s="1627"/>
      <c r="V575" s="1627"/>
      <c r="W575" s="1627"/>
      <c r="X575" s="1627"/>
      <c r="Y575" s="1627"/>
      <c r="Z575" s="1627"/>
      <c r="AA575" s="1627"/>
      <c r="AB575" s="926"/>
      <c r="AC575" s="926"/>
    </row>
    <row r="576" spans="1:29" ht="14.1" customHeight="1">
      <c r="A576" s="958"/>
      <c r="B576" s="958" t="s">
        <v>276</v>
      </c>
      <c r="C576" s="958"/>
      <c r="D576" s="958"/>
      <c r="E576" s="958"/>
      <c r="F576" s="958"/>
      <c r="G576" s="958"/>
      <c r="H576" s="958"/>
      <c r="I576" s="958"/>
      <c r="J576" s="958"/>
      <c r="K576" s="958"/>
      <c r="L576" s="958"/>
      <c r="M576" s="958"/>
      <c r="N576" s="958"/>
      <c r="O576" s="958"/>
      <c r="P576" s="958"/>
      <c r="Q576" s="958"/>
      <c r="R576" s="958"/>
      <c r="S576" s="958"/>
      <c r="T576" s="958"/>
      <c r="U576" s="958"/>
      <c r="V576" s="958"/>
      <c r="W576" s="958"/>
      <c r="X576" s="958"/>
      <c r="Y576" s="958"/>
      <c r="Z576" s="958"/>
      <c r="AA576" s="958"/>
      <c r="AB576" s="926"/>
      <c r="AC576" s="926"/>
    </row>
    <row r="577" spans="1:29" ht="21.95" customHeight="1">
      <c r="A577" s="995" t="s">
        <v>109</v>
      </c>
      <c r="B577" s="996" t="s">
        <v>132</v>
      </c>
      <c r="C577" s="996"/>
      <c r="D577" s="996"/>
      <c r="E577" s="996"/>
      <c r="F577" s="996"/>
      <c r="G577" s="945"/>
      <c r="H577" s="996"/>
      <c r="I577" s="996"/>
      <c r="J577" s="996"/>
      <c r="K577" s="996"/>
      <c r="L577" s="1643">
        <f>項目一覧②!$F$896</f>
        <v>1</v>
      </c>
      <c r="M577" s="1643"/>
      <c r="N577" s="996"/>
      <c r="O577" s="996"/>
      <c r="P577" s="996"/>
      <c r="Q577" s="996"/>
      <c r="R577" s="996"/>
      <c r="S577" s="996"/>
      <c r="T577" s="996"/>
      <c r="U577" s="996"/>
      <c r="V577" s="996"/>
      <c r="W577" s="996"/>
      <c r="X577" s="996"/>
      <c r="Y577" s="996"/>
      <c r="Z577" s="996"/>
      <c r="AA577" s="996"/>
      <c r="AB577" s="926"/>
      <c r="AC577" s="926"/>
    </row>
    <row r="578" spans="1:29" ht="21.95" customHeight="1">
      <c r="A578" s="995" t="s">
        <v>109</v>
      </c>
      <c r="B578" s="996" t="s">
        <v>274</v>
      </c>
      <c r="C578" s="996"/>
      <c r="D578" s="996"/>
      <c r="E578" s="996"/>
      <c r="F578" s="996"/>
      <c r="G578" s="926"/>
      <c r="H578" s="926"/>
      <c r="I578" s="996"/>
      <c r="J578" s="1631" t="str">
        <f>項目一覧②!$F$897</f>
        <v/>
      </c>
      <c r="K578" s="1631"/>
      <c r="L578" s="1631"/>
      <c r="M578" s="1631"/>
      <c r="N578" s="996" t="s">
        <v>273</v>
      </c>
      <c r="O578" s="996"/>
      <c r="P578" s="996"/>
      <c r="Q578" s="996"/>
      <c r="R578" s="996"/>
      <c r="S578" s="996"/>
      <c r="T578" s="996"/>
      <c r="U578" s="996"/>
      <c r="V578" s="996"/>
      <c r="W578" s="996"/>
      <c r="X578" s="996"/>
      <c r="Y578" s="996"/>
      <c r="Z578" s="996"/>
      <c r="AA578" s="996"/>
      <c r="AB578" s="926"/>
      <c r="AC578" s="926"/>
    </row>
    <row r="579" spans="1:29" ht="21.95" customHeight="1">
      <c r="A579" s="995" t="s">
        <v>109</v>
      </c>
      <c r="B579" s="996" t="s">
        <v>272</v>
      </c>
      <c r="C579" s="996"/>
      <c r="D579" s="996"/>
      <c r="E579" s="996"/>
      <c r="F579" s="996"/>
      <c r="G579" s="996"/>
      <c r="H579" s="996"/>
      <c r="I579" s="996"/>
      <c r="J579" s="1632" t="str">
        <f>項目一覧②!$F$898</f>
        <v/>
      </c>
      <c r="K579" s="1632"/>
      <c r="L579" s="1632"/>
      <c r="M579" s="1632"/>
      <c r="N579" s="1027" t="s">
        <v>85</v>
      </c>
      <c r="O579" s="996"/>
      <c r="P579" s="996"/>
      <c r="Q579" s="996"/>
      <c r="R579" s="996"/>
      <c r="S579" s="996"/>
      <c r="T579" s="996"/>
      <c r="U579" s="996"/>
      <c r="V579" s="996"/>
      <c r="W579" s="996"/>
      <c r="X579" s="996"/>
      <c r="Y579" s="996"/>
      <c r="Z579" s="996"/>
      <c r="AA579" s="996"/>
      <c r="AB579" s="926"/>
      <c r="AC579" s="926"/>
    </row>
    <row r="580" spans="1:29" ht="21.95" customHeight="1">
      <c r="A580" s="995" t="s">
        <v>109</v>
      </c>
      <c r="B580" s="996" t="s">
        <v>271</v>
      </c>
      <c r="C580" s="996"/>
      <c r="D580" s="996"/>
      <c r="E580" s="996"/>
      <c r="F580" s="996"/>
      <c r="G580" s="996"/>
      <c r="H580" s="996"/>
      <c r="I580" s="996"/>
      <c r="J580" s="1632" t="str">
        <f>項目一覧②!$F$899</f>
        <v/>
      </c>
      <c r="K580" s="1632"/>
      <c r="L580" s="1632"/>
      <c r="M580" s="1632"/>
      <c r="N580" s="1028" t="s">
        <v>85</v>
      </c>
      <c r="O580" s="996"/>
      <c r="P580" s="996"/>
      <c r="Q580" s="996"/>
      <c r="R580" s="996"/>
      <c r="S580" s="996"/>
      <c r="T580" s="996"/>
      <c r="U580" s="996"/>
      <c r="V580" s="996"/>
      <c r="W580" s="996"/>
      <c r="X580" s="996"/>
      <c r="Y580" s="996"/>
      <c r="Z580" s="996"/>
      <c r="AA580" s="996"/>
      <c r="AB580" s="926"/>
      <c r="AC580" s="926"/>
    </row>
    <row r="581" spans="1:29" ht="21.95" customHeight="1">
      <c r="A581" s="995" t="s">
        <v>109</v>
      </c>
      <c r="B581" s="996" t="s">
        <v>270</v>
      </c>
      <c r="C581" s="996"/>
      <c r="D581" s="996"/>
      <c r="E581" s="996"/>
      <c r="F581" s="996"/>
      <c r="G581" s="996"/>
      <c r="H581" s="996"/>
      <c r="I581" s="996"/>
      <c r="J581" s="1632" t="str">
        <f>項目一覧②!$F$900</f>
        <v/>
      </c>
      <c r="K581" s="1632"/>
      <c r="L581" s="1632"/>
      <c r="M581" s="1632"/>
      <c r="N581" s="1027" t="s">
        <v>85</v>
      </c>
      <c r="O581" s="996"/>
      <c r="P581" s="996"/>
      <c r="Q581" s="996"/>
      <c r="R581" s="996"/>
      <c r="S581" s="996"/>
      <c r="T581" s="996"/>
      <c r="U581" s="996"/>
      <c r="V581" s="996"/>
      <c r="W581" s="996"/>
      <c r="X581" s="996"/>
      <c r="Y581" s="996"/>
      <c r="Z581" s="996"/>
      <c r="AA581" s="996"/>
      <c r="AB581" s="926"/>
      <c r="AC581" s="926"/>
    </row>
    <row r="582" spans="1:29" ht="15.95" customHeight="1">
      <c r="A582" s="982" t="s">
        <v>109</v>
      </c>
      <c r="B582" s="960" t="s">
        <v>268</v>
      </c>
      <c r="C582" s="960"/>
      <c r="D582" s="960"/>
      <c r="E582" s="960"/>
      <c r="F582" s="960"/>
      <c r="G582" s="960"/>
      <c r="H582" s="960"/>
      <c r="I582" s="960"/>
      <c r="O582" s="960"/>
      <c r="P582" s="960"/>
      <c r="Q582" s="960"/>
      <c r="R582" s="960"/>
      <c r="S582" s="960"/>
      <c r="T582" s="960"/>
      <c r="U582" s="960"/>
      <c r="V582" s="960"/>
      <c r="W582" s="960"/>
      <c r="X582" s="960"/>
      <c r="Y582" s="960"/>
      <c r="Z582" s="960"/>
      <c r="AA582" s="960"/>
      <c r="AB582" s="926"/>
      <c r="AC582" s="926"/>
    </row>
    <row r="583" spans="1:29" ht="15.95" customHeight="1">
      <c r="A583" s="959"/>
      <c r="B583" s="929"/>
      <c r="C583" s="929" t="s">
        <v>2269</v>
      </c>
      <c r="D583" s="929" t="s">
        <v>2270</v>
      </c>
      <c r="E583" s="929"/>
      <c r="F583" s="929"/>
      <c r="G583" s="929"/>
      <c r="H583" s="929"/>
      <c r="I583" s="929"/>
      <c r="J583" s="1640" t="str">
        <f>項目一覧②!$F$901</f>
        <v/>
      </c>
      <c r="K583" s="1640"/>
      <c r="L583" s="1640"/>
      <c r="M583" s="1640"/>
      <c r="N583" s="1023" t="s">
        <v>85</v>
      </c>
      <c r="O583" s="929"/>
      <c r="P583" s="929"/>
      <c r="Q583" s="929"/>
      <c r="R583" s="929"/>
      <c r="S583" s="929"/>
      <c r="T583" s="929"/>
      <c r="U583" s="929"/>
      <c r="V583" s="929"/>
      <c r="W583" s="929"/>
      <c r="X583" s="929"/>
      <c r="Y583" s="929"/>
      <c r="Z583" s="929"/>
      <c r="AA583" s="929"/>
      <c r="AB583" s="926"/>
      <c r="AC583" s="926"/>
    </row>
    <row r="584" spans="1:29" ht="15.95" customHeight="1">
      <c r="A584" s="959"/>
      <c r="B584" s="929"/>
      <c r="C584" s="929" t="s">
        <v>2271</v>
      </c>
      <c r="D584" s="929" t="s">
        <v>2272</v>
      </c>
      <c r="E584" s="929"/>
      <c r="F584" s="929"/>
      <c r="G584" s="929"/>
      <c r="H584" s="929"/>
      <c r="I584" s="929"/>
      <c r="J584" s="1024"/>
      <c r="K584" s="1024"/>
      <c r="L584" s="1024"/>
      <c r="M584" s="1024"/>
      <c r="N584" s="1024"/>
      <c r="O584" s="1023"/>
      <c r="P584" s="929"/>
      <c r="Q584" s="959" t="str">
        <f>IF(項目一覧②!$G$902=TRUE,"■","□")</f>
        <v>□</v>
      </c>
      <c r="R584" s="929" t="s">
        <v>266</v>
      </c>
      <c r="S584" s="929"/>
      <c r="T584" s="959" t="str">
        <f>IF(項目一覧②!$H$902=TRUE,"■","□")</f>
        <v>□</v>
      </c>
      <c r="U584" s="929" t="s">
        <v>83</v>
      </c>
      <c r="V584" s="929"/>
      <c r="W584" s="929"/>
      <c r="X584" s="929"/>
      <c r="Y584" s="929"/>
      <c r="Z584" s="929"/>
      <c r="AA584" s="929"/>
      <c r="AB584" s="929"/>
      <c r="AC584" s="926"/>
    </row>
    <row r="585" spans="1:29" ht="15.95" customHeight="1">
      <c r="A585" s="982" t="s">
        <v>109</v>
      </c>
      <c r="B585" s="960" t="s">
        <v>264</v>
      </c>
      <c r="C585" s="960"/>
      <c r="D585" s="960"/>
      <c r="E585" s="960"/>
      <c r="F585" s="960"/>
      <c r="G585" s="960"/>
      <c r="H585" s="960"/>
      <c r="I585" s="960"/>
      <c r="J585" s="960"/>
      <c r="K585" s="960"/>
      <c r="L585" s="960"/>
      <c r="M585" s="960"/>
      <c r="N585" s="960"/>
      <c r="O585" s="960"/>
      <c r="P585" s="960"/>
      <c r="Q585" s="960"/>
      <c r="R585" s="960"/>
      <c r="S585" s="960"/>
      <c r="T585" s="960"/>
      <c r="U585" s="960"/>
      <c r="V585" s="960"/>
      <c r="W585" s="960"/>
      <c r="X585" s="960"/>
      <c r="Y585" s="960"/>
      <c r="Z585" s="960"/>
      <c r="AA585" s="960"/>
      <c r="AB585" s="926"/>
      <c r="AC585" s="926"/>
    </row>
    <row r="586" spans="1:29" ht="15.95" customHeight="1">
      <c r="A586" s="929"/>
      <c r="B586" s="929"/>
      <c r="C586" s="929"/>
      <c r="D586" s="1627" t="s">
        <v>263</v>
      </c>
      <c r="E586" s="1627"/>
      <c r="F586" s="1627"/>
      <c r="G586" s="1627"/>
      <c r="H586" s="998"/>
      <c r="I586" s="1627" t="s">
        <v>262</v>
      </c>
      <c r="J586" s="1627"/>
      <c r="K586" s="1627"/>
      <c r="L586" s="1627"/>
      <c r="M586" s="1627"/>
      <c r="N586" s="1627"/>
      <c r="O586" s="1627"/>
      <c r="P586" s="1627"/>
      <c r="Q586" s="1627"/>
      <c r="R586" s="1627"/>
      <c r="S586" s="1627"/>
      <c r="T586" s="1627"/>
      <c r="U586" s="1627"/>
      <c r="V586" s="998"/>
      <c r="W586" s="998" t="s">
        <v>253</v>
      </c>
      <c r="X586" s="1627" t="s">
        <v>261</v>
      </c>
      <c r="Y586" s="1627"/>
      <c r="Z586" s="1627"/>
      <c r="AA586" s="929" t="s">
        <v>175</v>
      </c>
      <c r="AB586" s="926"/>
      <c r="AC586" s="926"/>
    </row>
    <row r="587" spans="1:29" ht="15.95" customHeight="1">
      <c r="A587" s="929"/>
      <c r="B587" s="929" t="s">
        <v>260</v>
      </c>
      <c r="C587" s="929"/>
      <c r="D587" s="998" t="s">
        <v>187</v>
      </c>
      <c r="E587" s="1625" t="str">
        <f>項目一覧②!$F$903</f>
        <v/>
      </c>
      <c r="F587" s="1625"/>
      <c r="G587" s="998" t="s">
        <v>254</v>
      </c>
      <c r="H587" s="961" t="str">
        <f>項目一覧②!$F$909</f>
        <v/>
      </c>
      <c r="J587" s="929"/>
      <c r="K587" s="929"/>
      <c r="L587" s="926"/>
      <c r="M587" s="929"/>
      <c r="N587" s="929"/>
      <c r="O587" s="929"/>
      <c r="P587" s="929"/>
      <c r="Q587" s="929"/>
      <c r="R587" s="926"/>
      <c r="S587" s="926"/>
      <c r="T587" s="926"/>
      <c r="U587" s="926"/>
      <c r="V587" s="998"/>
      <c r="W587" s="998" t="s">
        <v>253</v>
      </c>
      <c r="X587" s="1626" t="str">
        <f>項目一覧②!$F$915</f>
        <v/>
      </c>
      <c r="Y587" s="1626"/>
      <c r="Z587" s="1626"/>
      <c r="AA587" s="929" t="s">
        <v>252</v>
      </c>
      <c r="AB587" s="926"/>
      <c r="AC587" s="926"/>
    </row>
    <row r="588" spans="1:29" ht="15.95" customHeight="1">
      <c r="A588" s="929"/>
      <c r="B588" s="929" t="s">
        <v>259</v>
      </c>
      <c r="C588" s="929"/>
      <c r="D588" s="998" t="s">
        <v>187</v>
      </c>
      <c r="E588" s="1625" t="str">
        <f>項目一覧②!$F$904</f>
        <v/>
      </c>
      <c r="F588" s="1625"/>
      <c r="G588" s="998" t="s">
        <v>254</v>
      </c>
      <c r="H588" s="961" t="str">
        <f>項目一覧②!$F$910</f>
        <v/>
      </c>
      <c r="J588" s="929"/>
      <c r="K588" s="929"/>
      <c r="L588" s="926"/>
      <c r="M588" s="929"/>
      <c r="N588" s="929"/>
      <c r="O588" s="929"/>
      <c r="P588" s="929"/>
      <c r="Q588" s="929"/>
      <c r="R588" s="926"/>
      <c r="S588" s="926"/>
      <c r="T588" s="926"/>
      <c r="U588" s="926"/>
      <c r="V588" s="998"/>
      <c r="W588" s="998" t="s">
        <v>253</v>
      </c>
      <c r="X588" s="1626" t="str">
        <f>項目一覧②!$F$916</f>
        <v/>
      </c>
      <c r="Y588" s="1626"/>
      <c r="Z588" s="1626"/>
      <c r="AA588" s="929" t="s">
        <v>252</v>
      </c>
      <c r="AB588" s="926"/>
      <c r="AC588" s="926"/>
    </row>
    <row r="589" spans="1:29" ht="15.95" customHeight="1">
      <c r="A589" s="929"/>
      <c r="B589" s="929" t="s">
        <v>258</v>
      </c>
      <c r="C589" s="929"/>
      <c r="D589" s="998" t="s">
        <v>187</v>
      </c>
      <c r="E589" s="1625" t="str">
        <f>項目一覧②!$F$905</f>
        <v/>
      </c>
      <c r="F589" s="1625"/>
      <c r="G589" s="998" t="s">
        <v>254</v>
      </c>
      <c r="H589" s="961" t="str">
        <f>項目一覧②!$F$911</f>
        <v/>
      </c>
      <c r="J589" s="929"/>
      <c r="K589" s="929"/>
      <c r="L589" s="926"/>
      <c r="M589" s="929"/>
      <c r="N589" s="929"/>
      <c r="O589" s="929"/>
      <c r="P589" s="929"/>
      <c r="Q589" s="929"/>
      <c r="R589" s="926"/>
      <c r="S589" s="926"/>
      <c r="T589" s="926"/>
      <c r="U589" s="926"/>
      <c r="V589" s="998"/>
      <c r="W589" s="998" t="s">
        <v>253</v>
      </c>
      <c r="X589" s="1626" t="str">
        <f>項目一覧②!$F$917</f>
        <v/>
      </c>
      <c r="Y589" s="1626"/>
      <c r="Z589" s="1626"/>
      <c r="AA589" s="929" t="s">
        <v>252</v>
      </c>
      <c r="AB589" s="926"/>
      <c r="AC589" s="926"/>
    </row>
    <row r="590" spans="1:29" ht="15.95" customHeight="1">
      <c r="A590" s="929"/>
      <c r="B590" s="929" t="s">
        <v>257</v>
      </c>
      <c r="C590" s="929"/>
      <c r="D590" s="998" t="s">
        <v>187</v>
      </c>
      <c r="E590" s="1625" t="str">
        <f>項目一覧②!$F$906</f>
        <v/>
      </c>
      <c r="F590" s="1625"/>
      <c r="G590" s="998" t="s">
        <v>254</v>
      </c>
      <c r="H590" s="961" t="str">
        <f>項目一覧②!$F$912</f>
        <v/>
      </c>
      <c r="J590" s="929"/>
      <c r="K590" s="929"/>
      <c r="L590" s="926"/>
      <c r="M590" s="929"/>
      <c r="N590" s="929"/>
      <c r="O590" s="929"/>
      <c r="P590" s="929"/>
      <c r="Q590" s="929"/>
      <c r="R590" s="926"/>
      <c r="S590" s="926"/>
      <c r="T590" s="926"/>
      <c r="U590" s="926"/>
      <c r="V590" s="998"/>
      <c r="W590" s="998" t="s">
        <v>253</v>
      </c>
      <c r="X590" s="1626" t="str">
        <f>項目一覧②!$F$918</f>
        <v/>
      </c>
      <c r="Y590" s="1626"/>
      <c r="Z590" s="1626"/>
      <c r="AA590" s="929" t="s">
        <v>252</v>
      </c>
      <c r="AB590" s="926"/>
      <c r="AC590" s="926"/>
    </row>
    <row r="591" spans="1:29" ht="15.95" customHeight="1">
      <c r="A591" s="929"/>
      <c r="B591" s="929" t="s">
        <v>256</v>
      </c>
      <c r="C591" s="929"/>
      <c r="D591" s="998" t="s">
        <v>187</v>
      </c>
      <c r="E591" s="1625" t="str">
        <f>項目一覧②!$F$907</f>
        <v/>
      </c>
      <c r="F591" s="1625"/>
      <c r="G591" s="998" t="s">
        <v>254</v>
      </c>
      <c r="H591" s="961" t="str">
        <f>項目一覧②!$F$913</f>
        <v/>
      </c>
      <c r="J591" s="929"/>
      <c r="K591" s="929"/>
      <c r="L591" s="926"/>
      <c r="M591" s="929"/>
      <c r="N591" s="929"/>
      <c r="O591" s="929"/>
      <c r="P591" s="929"/>
      <c r="Q591" s="929"/>
      <c r="R591" s="926"/>
      <c r="S591" s="926"/>
      <c r="T591" s="926"/>
      <c r="U591" s="926"/>
      <c r="V591" s="998"/>
      <c r="W591" s="998" t="s">
        <v>253</v>
      </c>
      <c r="X591" s="1626" t="str">
        <f>項目一覧②!$F$919</f>
        <v/>
      </c>
      <c r="Y591" s="1626"/>
      <c r="Z591" s="1626"/>
      <c r="AA591" s="929" t="s">
        <v>252</v>
      </c>
      <c r="AB591" s="926"/>
      <c r="AC591" s="926"/>
    </row>
    <row r="592" spans="1:29" ht="15.95" customHeight="1">
      <c r="A592" s="958"/>
      <c r="B592" s="958" t="s">
        <v>255</v>
      </c>
      <c r="C592" s="958"/>
      <c r="D592" s="998" t="s">
        <v>187</v>
      </c>
      <c r="E592" s="1625" t="str">
        <f>項目一覧②!$F$908</f>
        <v/>
      </c>
      <c r="F592" s="1625"/>
      <c r="G592" s="998" t="s">
        <v>254</v>
      </c>
      <c r="H592" s="961" t="str">
        <f>項目一覧②!$F$914</f>
        <v/>
      </c>
      <c r="J592" s="958"/>
      <c r="K592" s="958"/>
      <c r="L592" s="926"/>
      <c r="M592" s="958"/>
      <c r="N592" s="958"/>
      <c r="O592" s="958"/>
      <c r="P592" s="958"/>
      <c r="Q592" s="958"/>
      <c r="R592" s="926"/>
      <c r="S592" s="926"/>
      <c r="T592" s="926"/>
      <c r="U592" s="926"/>
      <c r="V592" s="998"/>
      <c r="W592" s="998" t="s">
        <v>253</v>
      </c>
      <c r="X592" s="1626" t="str">
        <f>項目一覧②!$F$920</f>
        <v/>
      </c>
      <c r="Y592" s="1626"/>
      <c r="Z592" s="1626"/>
      <c r="AA592" s="929" t="s">
        <v>252</v>
      </c>
      <c r="AB592" s="926"/>
      <c r="AC592" s="926"/>
    </row>
    <row r="593" spans="1:29" ht="15.95" customHeight="1">
      <c r="A593" s="982" t="s">
        <v>109</v>
      </c>
      <c r="B593" s="960" t="s">
        <v>251</v>
      </c>
      <c r="C593" s="960"/>
      <c r="D593" s="960"/>
      <c r="E593" s="960"/>
      <c r="F593" s="960"/>
      <c r="G593" s="960"/>
      <c r="H593" s="960"/>
      <c r="I593" s="960"/>
      <c r="J593" s="960"/>
      <c r="K593" s="960"/>
      <c r="L593" s="960"/>
      <c r="M593" s="960"/>
      <c r="N593" s="960"/>
      <c r="O593" s="960"/>
      <c r="P593" s="960"/>
      <c r="Q593" s="960"/>
      <c r="R593" s="960"/>
      <c r="S593" s="960"/>
      <c r="T593" s="960"/>
      <c r="U593" s="960"/>
      <c r="V593" s="960"/>
      <c r="W593" s="960"/>
      <c r="X593" s="960"/>
      <c r="Y593" s="960"/>
      <c r="Z593" s="960"/>
      <c r="AA593" s="960"/>
      <c r="AB593" s="926"/>
      <c r="AC593" s="926"/>
    </row>
    <row r="594" spans="1:29" ht="15.95" customHeight="1">
      <c r="A594" s="959"/>
      <c r="B594" s="929"/>
      <c r="C594" s="929"/>
      <c r="D594" s="929"/>
      <c r="E594" s="929"/>
      <c r="F594" s="1633" t="str">
        <f>項目一覧②!$F$921</f>
        <v/>
      </c>
      <c r="G594" s="1633"/>
      <c r="H594" s="1633"/>
      <c r="I594" s="1633"/>
      <c r="J594" s="1633"/>
      <c r="K594" s="1633"/>
      <c r="L594" s="1633"/>
      <c r="M594" s="1633"/>
      <c r="N594" s="1633"/>
      <c r="O594" s="1633"/>
      <c r="P594" s="1633"/>
      <c r="Q594" s="1633"/>
      <c r="R594" s="1633"/>
      <c r="S594" s="1633"/>
      <c r="T594" s="1633"/>
      <c r="U594" s="1633"/>
      <c r="V594" s="1633"/>
      <c r="W594" s="1633"/>
      <c r="X594" s="1633"/>
      <c r="Y594" s="1633"/>
      <c r="Z594" s="1633"/>
      <c r="AA594" s="1633"/>
      <c r="AB594" s="926"/>
      <c r="AC594" s="926"/>
    </row>
    <row r="595" spans="1:29" ht="15.95" customHeight="1">
      <c r="A595" s="958"/>
      <c r="B595" s="958"/>
      <c r="C595" s="958"/>
      <c r="D595" s="958"/>
      <c r="E595" s="958"/>
      <c r="F595" s="1634"/>
      <c r="G595" s="1634"/>
      <c r="H595" s="1634"/>
      <c r="I595" s="1634"/>
      <c r="J595" s="1634"/>
      <c r="K595" s="1634"/>
      <c r="L595" s="1634"/>
      <c r="M595" s="1634"/>
      <c r="N595" s="1634"/>
      <c r="O595" s="1634"/>
      <c r="P595" s="1634"/>
      <c r="Q595" s="1634"/>
      <c r="R595" s="1634"/>
      <c r="S595" s="1634"/>
      <c r="T595" s="1634"/>
      <c r="U595" s="1634"/>
      <c r="V595" s="1634"/>
      <c r="W595" s="1634"/>
      <c r="X595" s="1634"/>
      <c r="Y595" s="1634"/>
      <c r="Z595" s="1634"/>
      <c r="AA595" s="1634"/>
      <c r="AB595" s="926"/>
      <c r="AC595" s="926"/>
    </row>
    <row r="596" spans="1:29" ht="15.95" customHeight="1">
      <c r="A596" s="959" t="s">
        <v>109</v>
      </c>
      <c r="B596" s="929" t="s">
        <v>250</v>
      </c>
      <c r="C596" s="929"/>
      <c r="D596" s="929"/>
      <c r="E596" s="929"/>
      <c r="F596" s="929"/>
      <c r="G596" s="929"/>
      <c r="H596" s="929"/>
      <c r="I596" s="929"/>
      <c r="J596" s="929"/>
      <c r="K596" s="929"/>
      <c r="L596" s="929"/>
      <c r="M596" s="929"/>
      <c r="N596" s="929"/>
      <c r="O596" s="929"/>
      <c r="P596" s="929"/>
      <c r="Q596" s="929"/>
      <c r="R596" s="929"/>
      <c r="S596" s="929"/>
      <c r="T596" s="929"/>
      <c r="U596" s="929"/>
      <c r="V596" s="929"/>
      <c r="W596" s="929"/>
      <c r="X596" s="929"/>
      <c r="Y596" s="929"/>
      <c r="Z596" s="929"/>
      <c r="AA596" s="929"/>
      <c r="AB596" s="926"/>
      <c r="AC596" s="926"/>
    </row>
    <row r="597" spans="1:29" ht="15.95" customHeight="1">
      <c r="A597" s="929"/>
      <c r="B597" s="929"/>
      <c r="C597" s="929"/>
      <c r="D597" s="929"/>
      <c r="E597" s="929"/>
      <c r="F597" s="1633" t="str">
        <f>項目一覧②!$F$922</f>
        <v/>
      </c>
      <c r="G597" s="1633"/>
      <c r="H597" s="1633"/>
      <c r="I597" s="1633"/>
      <c r="J597" s="1633"/>
      <c r="K597" s="1633"/>
      <c r="L597" s="1633"/>
      <c r="M597" s="1633"/>
      <c r="N597" s="1633"/>
      <c r="O597" s="1633"/>
      <c r="P597" s="1633"/>
      <c r="Q597" s="1633"/>
      <c r="R597" s="1633"/>
      <c r="S597" s="1633"/>
      <c r="T597" s="1633"/>
      <c r="U597" s="1633"/>
      <c r="V597" s="1633"/>
      <c r="W597" s="1633"/>
      <c r="X597" s="1633"/>
      <c r="Y597" s="1633"/>
      <c r="Z597" s="1633"/>
      <c r="AA597" s="1633"/>
      <c r="AB597" s="926"/>
      <c r="AC597" s="926"/>
    </row>
    <row r="598" spans="1:29" ht="15.95" customHeight="1">
      <c r="A598" s="958"/>
      <c r="B598" s="958"/>
      <c r="C598" s="958"/>
      <c r="D598" s="958"/>
      <c r="E598" s="958"/>
      <c r="F598" s="1634"/>
      <c r="G598" s="1634"/>
      <c r="H598" s="1634"/>
      <c r="I598" s="1634"/>
      <c r="J598" s="1634"/>
      <c r="K598" s="1634"/>
      <c r="L598" s="1634"/>
      <c r="M598" s="1634"/>
      <c r="N598" s="1634"/>
      <c r="O598" s="1634"/>
      <c r="P598" s="1634"/>
      <c r="Q598" s="1634"/>
      <c r="R598" s="1634"/>
      <c r="S598" s="1634"/>
      <c r="T598" s="1634"/>
      <c r="U598" s="1634"/>
      <c r="V598" s="1634"/>
      <c r="W598" s="1634"/>
      <c r="X598" s="1634"/>
      <c r="Y598" s="1634"/>
      <c r="Z598" s="1634"/>
      <c r="AA598" s="1634"/>
      <c r="AB598" s="926"/>
      <c r="AC598" s="926"/>
    </row>
    <row r="599" spans="1:29" ht="15.95" customHeight="1">
      <c r="A599" s="929"/>
      <c r="B599" s="929"/>
      <c r="C599" s="929"/>
      <c r="D599" s="929"/>
      <c r="E599" s="929"/>
      <c r="F599" s="1026"/>
      <c r="G599" s="1026"/>
      <c r="H599" s="1026"/>
      <c r="I599" s="1026"/>
      <c r="J599" s="1026"/>
      <c r="K599" s="1026"/>
      <c r="L599" s="1026"/>
      <c r="M599" s="1026"/>
      <c r="N599" s="1026"/>
      <c r="O599" s="1026"/>
      <c r="P599" s="1026"/>
      <c r="Q599" s="1026"/>
      <c r="R599" s="1026"/>
      <c r="S599" s="1026"/>
      <c r="T599" s="1026"/>
      <c r="U599" s="1026"/>
      <c r="V599" s="1026"/>
      <c r="W599" s="1026"/>
      <c r="X599" s="1026"/>
      <c r="Y599" s="1026"/>
      <c r="Z599" s="1026"/>
      <c r="AA599" s="1026"/>
      <c r="AB599" s="926"/>
      <c r="AC599" s="926"/>
    </row>
    <row r="600" spans="1:29" s="978" customFormat="1" ht="18" customHeight="1">
      <c r="A600" s="1642" t="s">
        <v>2148</v>
      </c>
      <c r="B600" s="1642"/>
      <c r="C600" s="1642"/>
      <c r="D600" s="1642"/>
      <c r="E600" s="1642"/>
      <c r="F600" s="1642"/>
      <c r="G600" s="1642"/>
      <c r="H600" s="1642"/>
      <c r="I600" s="1642"/>
      <c r="J600" s="1642"/>
      <c r="K600" s="1642"/>
      <c r="L600" s="1642"/>
      <c r="M600" s="1642"/>
      <c r="N600" s="1642"/>
      <c r="O600" s="1642"/>
      <c r="P600" s="1642"/>
      <c r="Q600" s="1642"/>
      <c r="R600" s="1642"/>
      <c r="S600" s="1642"/>
      <c r="T600" s="1642"/>
      <c r="U600" s="1642"/>
      <c r="V600" s="1642"/>
      <c r="W600" s="1642"/>
      <c r="X600" s="1642"/>
      <c r="Y600" s="1642"/>
      <c r="Z600" s="1642"/>
      <c r="AC600" s="1343"/>
    </row>
    <row r="601" spans="1:29" s="978" customFormat="1" ht="18" customHeight="1">
      <c r="A601" s="978" t="s">
        <v>2101</v>
      </c>
      <c r="B601" s="1030"/>
      <c r="AC601" s="1343"/>
    </row>
    <row r="602" spans="1:29" s="929" customFormat="1" ht="18" customHeight="1">
      <c r="A602" s="1031" t="s">
        <v>2039</v>
      </c>
      <c r="B602" s="1344" t="s">
        <v>2037</v>
      </c>
      <c r="C602" s="1033" t="s">
        <v>2038</v>
      </c>
      <c r="D602" s="1033"/>
      <c r="E602" s="1033"/>
      <c r="F602" s="1033"/>
      <c r="G602" s="1034">
        <f>項目一覧②!$F$752</f>
        <v>1</v>
      </c>
      <c r="H602" s="1034"/>
      <c r="I602" s="1034"/>
      <c r="J602" s="1033"/>
      <c r="K602" s="1033"/>
      <c r="L602" s="1033"/>
      <c r="M602" s="1033"/>
      <c r="N602" s="1033"/>
      <c r="O602" s="1033"/>
      <c r="P602" s="1033"/>
      <c r="Q602" s="1033"/>
      <c r="R602" s="1033"/>
      <c r="S602" s="1033"/>
      <c r="T602" s="1033"/>
      <c r="U602" s="1033"/>
      <c r="V602" s="1033"/>
      <c r="W602" s="1033"/>
      <c r="X602" s="1033"/>
      <c r="Y602" s="1033"/>
      <c r="Z602" s="1033"/>
      <c r="AA602" s="1033"/>
      <c r="AC602" s="1340"/>
    </row>
    <row r="603" spans="1:29" s="978" customFormat="1" ht="18" customHeight="1">
      <c r="A603" s="1035" t="s">
        <v>2040</v>
      </c>
      <c r="B603" s="1345" t="s">
        <v>2041</v>
      </c>
      <c r="C603" s="1037" t="s">
        <v>2043</v>
      </c>
      <c r="D603" s="1037"/>
      <c r="E603" s="1037"/>
      <c r="F603" s="1038"/>
      <c r="G603" s="1901" t="str">
        <f>項目一覧②!$F$753</f>
        <v/>
      </c>
      <c r="H603" s="1901"/>
      <c r="I603" s="1901"/>
      <c r="J603" s="1037" t="s">
        <v>2044</v>
      </c>
      <c r="K603" s="1037"/>
      <c r="L603" s="1037"/>
      <c r="M603" s="1037"/>
      <c r="N603" s="1037"/>
      <c r="O603" s="1037"/>
      <c r="P603" s="1037"/>
      <c r="Q603" s="1037"/>
      <c r="R603" s="1037"/>
      <c r="S603" s="1037"/>
      <c r="T603" s="1037"/>
      <c r="U603" s="1037"/>
      <c r="V603" s="1037"/>
      <c r="W603" s="1037"/>
      <c r="X603" s="1037"/>
      <c r="Y603" s="1037"/>
      <c r="Z603" s="1037"/>
      <c r="AA603" s="1037"/>
      <c r="AC603" s="1343"/>
    </row>
    <row r="604" spans="1:29" s="978" customFormat="1" ht="18" customHeight="1">
      <c r="A604" s="1039" t="s">
        <v>2040</v>
      </c>
      <c r="B604" s="1346" t="s">
        <v>2045</v>
      </c>
      <c r="C604" s="1041" t="s">
        <v>2046</v>
      </c>
      <c r="D604" s="1041"/>
      <c r="E604" s="1041"/>
      <c r="F604" s="1041"/>
      <c r="G604" s="1041"/>
      <c r="H604" s="1041"/>
      <c r="I604" s="1041"/>
      <c r="J604" s="1041"/>
      <c r="K604" s="1041"/>
      <c r="L604" s="1041"/>
      <c r="M604" s="1041"/>
      <c r="N604" s="1041"/>
      <c r="O604" s="1041"/>
      <c r="P604" s="1041"/>
      <c r="Q604" s="1041"/>
      <c r="R604" s="1041"/>
      <c r="S604" s="1041"/>
      <c r="T604" s="1041"/>
      <c r="U604" s="1041"/>
      <c r="V604" s="1041"/>
      <c r="W604" s="1041"/>
      <c r="X604" s="1041"/>
      <c r="Y604" s="1041"/>
      <c r="Z604" s="1041"/>
      <c r="AC604" s="1343"/>
    </row>
    <row r="605" spans="1:29" s="978" customFormat="1" ht="18" customHeight="1">
      <c r="A605" s="1030"/>
      <c r="B605" s="1042" t="s">
        <v>2040</v>
      </c>
      <c r="C605" s="1029" t="s">
        <v>2047</v>
      </c>
      <c r="D605" s="978" t="s">
        <v>2048</v>
      </c>
      <c r="I605" s="1639" t="str">
        <f>項目一覧②!$F$754</f>
        <v/>
      </c>
      <c r="J605" s="1639"/>
      <c r="K605" s="1639"/>
      <c r="L605" s="1639"/>
      <c r="M605" s="978" t="s">
        <v>2056</v>
      </c>
      <c r="AC605" s="1343"/>
    </row>
    <row r="606" spans="1:29" s="978" customFormat="1" ht="18" customHeight="1">
      <c r="A606" s="1030"/>
      <c r="B606" s="1042" t="s">
        <v>2040</v>
      </c>
      <c r="C606" s="1029" t="s">
        <v>2049</v>
      </c>
      <c r="D606" s="978" t="s">
        <v>2052</v>
      </c>
      <c r="I606" s="1639" t="str">
        <f>項目一覧②!$F$755</f>
        <v/>
      </c>
      <c r="J606" s="1639"/>
      <c r="K606" s="1639"/>
      <c r="L606" s="1639"/>
      <c r="M606" s="978" t="s">
        <v>2056</v>
      </c>
      <c r="AC606" s="1343"/>
    </row>
    <row r="607" spans="1:29" s="978" customFormat="1" ht="18" customHeight="1">
      <c r="A607" s="1030"/>
      <c r="B607" s="1042" t="s">
        <v>2040</v>
      </c>
      <c r="C607" s="1029" t="s">
        <v>2050</v>
      </c>
      <c r="D607" s="978" t="s">
        <v>2053</v>
      </c>
      <c r="H607" s="978" t="s">
        <v>2094</v>
      </c>
      <c r="I607" s="1043"/>
      <c r="J607" s="1638" t="str">
        <f>項目一覧②!$F$756</f>
        <v/>
      </c>
      <c r="K607" s="1638"/>
      <c r="L607" s="1638"/>
      <c r="M607" s="978" t="s">
        <v>2057</v>
      </c>
      <c r="P607" s="978" t="s">
        <v>2095</v>
      </c>
      <c r="Q607" s="1043"/>
      <c r="R607" s="1638" t="str">
        <f>項目一覧②!$F$757</f>
        <v/>
      </c>
      <c r="S607" s="1638"/>
      <c r="T607" s="1638"/>
      <c r="U607" s="978" t="s">
        <v>2057</v>
      </c>
      <c r="AC607" s="1343"/>
    </row>
    <row r="608" spans="1:29" s="978" customFormat="1" ht="18" customHeight="1">
      <c r="A608" s="1044"/>
      <c r="B608" s="1045" t="s">
        <v>2040</v>
      </c>
      <c r="C608" s="1046" t="s">
        <v>2051</v>
      </c>
      <c r="D608" s="1047" t="s">
        <v>2054</v>
      </c>
      <c r="E608" s="1047"/>
      <c r="F608" s="1047"/>
      <c r="G608" s="1047"/>
      <c r="H608" s="1047" t="str">
        <f>項目一覧②!$F$758&amp;IF(項目一覧②!$F$759="",""," 一部 "&amp;項目一覧②!$F$759)</f>
        <v/>
      </c>
      <c r="I608" s="1048"/>
      <c r="J608" s="1048"/>
      <c r="K608" s="1048"/>
      <c r="L608" s="1048"/>
      <c r="M608" s="1048"/>
      <c r="N608" s="1048"/>
      <c r="O608" s="1048"/>
      <c r="P608" s="1048"/>
      <c r="Q608" s="1047"/>
      <c r="R608" s="1047"/>
      <c r="S608" s="1048"/>
      <c r="T608" s="1048"/>
      <c r="U608" s="1048"/>
      <c r="V608" s="1048"/>
      <c r="W608" s="1048"/>
      <c r="X608" s="1048"/>
      <c r="Y608" s="1048"/>
      <c r="Z608" s="1048"/>
      <c r="AC608" s="1343"/>
    </row>
    <row r="609" spans="1:29" s="978" customFormat="1" ht="18" customHeight="1">
      <c r="A609" s="1039" t="s">
        <v>2040</v>
      </c>
      <c r="B609" s="1346" t="s">
        <v>2058</v>
      </c>
      <c r="C609" s="1041" t="s">
        <v>2063</v>
      </c>
      <c r="D609" s="1041"/>
      <c r="E609" s="1041"/>
      <c r="F609" s="1041"/>
      <c r="G609" s="1041"/>
      <c r="H609" s="1041"/>
      <c r="I609" s="1041"/>
      <c r="J609" s="1041"/>
      <c r="K609" s="1041"/>
      <c r="L609" s="1041"/>
      <c r="M609" s="1041"/>
      <c r="N609" s="1041"/>
      <c r="O609" s="1041"/>
      <c r="P609" s="1041"/>
      <c r="Q609" s="1041"/>
      <c r="R609" s="1041"/>
      <c r="S609" s="1041"/>
      <c r="T609" s="1041"/>
      <c r="U609" s="1041"/>
      <c r="V609" s="1041"/>
      <c r="W609" s="1041"/>
      <c r="X609" s="1041"/>
      <c r="Y609" s="1041"/>
      <c r="Z609" s="1041"/>
      <c r="AA609" s="1041"/>
      <c r="AC609" s="1343"/>
    </row>
    <row r="610" spans="1:29" s="978" customFormat="1" ht="18" customHeight="1">
      <c r="A610" s="1030"/>
      <c r="B610" s="1042"/>
      <c r="C610" s="1029" t="str">
        <f>IF(項目一覧②!$G$760=TRUE,"■","□")</f>
        <v>□</v>
      </c>
      <c r="D610" s="978" t="s">
        <v>2059</v>
      </c>
      <c r="AC610" s="1343"/>
    </row>
    <row r="611" spans="1:29" s="978" customFormat="1" ht="18" customHeight="1">
      <c r="A611" s="1044"/>
      <c r="B611" s="1045"/>
      <c r="C611" s="1029" t="str">
        <f>IF(項目一覧②!$G$761=TRUE,"■","□")</f>
        <v>□</v>
      </c>
      <c r="D611" s="1047" t="s">
        <v>2060</v>
      </c>
      <c r="E611" s="1047"/>
      <c r="F611" s="1047"/>
      <c r="G611" s="1047"/>
      <c r="H611" s="1047"/>
      <c r="I611" s="1047"/>
      <c r="J611" s="1047"/>
      <c r="K611" s="1047"/>
      <c r="L611" s="1047"/>
      <c r="M611" s="1047"/>
      <c r="N611" s="1047"/>
      <c r="O611" s="1047"/>
      <c r="P611" s="1047"/>
      <c r="Q611" s="1047"/>
      <c r="R611" s="1047"/>
      <c r="S611" s="1047"/>
      <c r="T611" s="1047"/>
      <c r="U611" s="1047"/>
      <c r="V611" s="1047"/>
      <c r="W611" s="1047"/>
      <c r="X611" s="1047"/>
      <c r="Y611" s="1047"/>
      <c r="Z611" s="1047"/>
      <c r="AA611" s="1047"/>
      <c r="AC611" s="1343"/>
    </row>
    <row r="612" spans="1:29" s="978" customFormat="1" ht="18" customHeight="1">
      <c r="A612" s="1039" t="s">
        <v>2040</v>
      </c>
      <c r="B612" s="1346" t="s">
        <v>2061</v>
      </c>
      <c r="C612" s="1041" t="s">
        <v>2062</v>
      </c>
      <c r="D612" s="1041"/>
      <c r="E612" s="1041"/>
      <c r="F612" s="1041"/>
      <c r="G612" s="1041"/>
      <c r="H612" s="1041"/>
      <c r="I612" s="1041"/>
      <c r="J612" s="1041"/>
      <c r="K612" s="1041"/>
      <c r="L612" s="1041"/>
      <c r="M612" s="1041"/>
      <c r="N612" s="1041"/>
      <c r="O612" s="1041"/>
      <c r="P612" s="1041"/>
      <c r="Q612" s="1041"/>
      <c r="R612" s="1041"/>
      <c r="S612" s="1041"/>
      <c r="T612" s="1041"/>
      <c r="U612" s="1041"/>
      <c r="V612" s="1041"/>
      <c r="W612" s="1041"/>
      <c r="X612" s="1041"/>
      <c r="Y612" s="1041"/>
      <c r="Z612" s="1041"/>
      <c r="AC612" s="1343"/>
    </row>
    <row r="613" spans="1:29" s="978" customFormat="1" ht="18" customHeight="1">
      <c r="A613" s="1030"/>
      <c r="B613" s="1042"/>
      <c r="C613" s="1029" t="str">
        <f>IF(項目一覧②!$G$762=TRUE,"■","□")</f>
        <v>□</v>
      </c>
      <c r="D613" s="978" t="s">
        <v>2064</v>
      </c>
      <c r="AC613" s="1343"/>
    </row>
    <row r="614" spans="1:29" s="978" customFormat="1" ht="18" customHeight="1">
      <c r="A614" s="1030"/>
      <c r="B614" s="1042"/>
      <c r="C614" s="1029" t="str">
        <f>IF(項目一覧②!$G$763=TRUE,"■","□")</f>
        <v>□</v>
      </c>
      <c r="D614" s="978" t="s">
        <v>2066</v>
      </c>
      <c r="AC614" s="1343"/>
    </row>
    <row r="615" spans="1:29" s="978" customFormat="1" ht="18" customHeight="1">
      <c r="A615" s="1030"/>
      <c r="B615" s="1042"/>
      <c r="C615" s="1029" t="str">
        <f>IF(項目一覧②!$G$764=TRUE,"■","□")</f>
        <v>□</v>
      </c>
      <c r="D615" s="978" t="s">
        <v>2067</v>
      </c>
      <c r="AC615" s="1343"/>
    </row>
    <row r="616" spans="1:29" s="978" customFormat="1" ht="18" customHeight="1">
      <c r="A616" s="1030"/>
      <c r="B616" s="1042"/>
      <c r="C616" s="1029" t="str">
        <f>IF(項目一覧②!$G$765=TRUE,"■","□")</f>
        <v>□</v>
      </c>
      <c r="D616" s="978" t="s">
        <v>2068</v>
      </c>
      <c r="AC616" s="1343"/>
    </row>
    <row r="617" spans="1:29" s="978" customFormat="1" ht="18" customHeight="1">
      <c r="A617" s="1044"/>
      <c r="B617" s="1045"/>
      <c r="C617" s="1029" t="str">
        <f>IF(項目一覧②!$G$766=TRUE,"■","□")</f>
        <v>□</v>
      </c>
      <c r="D617" s="1047" t="s">
        <v>2065</v>
      </c>
      <c r="E617" s="1047"/>
      <c r="F617" s="1047"/>
      <c r="G617" s="1047"/>
      <c r="H617" s="1047"/>
      <c r="I617" s="1047"/>
      <c r="J617" s="1047"/>
      <c r="K617" s="1047"/>
      <c r="L617" s="1047"/>
      <c r="M617" s="1047"/>
      <c r="N617" s="1047"/>
      <c r="O617" s="1047"/>
      <c r="P617" s="1047"/>
      <c r="Q617" s="1047"/>
      <c r="R617" s="1047"/>
      <c r="S617" s="1047"/>
      <c r="T617" s="1047"/>
      <c r="U617" s="1047"/>
      <c r="V617" s="1047"/>
      <c r="W617" s="1047"/>
      <c r="X617" s="1047"/>
      <c r="Y617" s="1047"/>
      <c r="Z617" s="1047"/>
      <c r="AC617" s="1343"/>
    </row>
    <row r="618" spans="1:29" s="978" customFormat="1" ht="18" customHeight="1">
      <c r="A618" s="1039" t="s">
        <v>2040</v>
      </c>
      <c r="B618" s="1346" t="s">
        <v>2069</v>
      </c>
      <c r="C618" s="1041" t="s">
        <v>2196</v>
      </c>
      <c r="D618" s="1041"/>
      <c r="E618" s="1041"/>
      <c r="F618" s="1041"/>
      <c r="G618" s="1041"/>
      <c r="H618" s="1041"/>
      <c r="I618" s="1041"/>
      <c r="J618" s="1041"/>
      <c r="K618" s="1041"/>
      <c r="L618" s="1041"/>
      <c r="M618" s="1041"/>
      <c r="N618" s="1041"/>
      <c r="O618" s="1041"/>
      <c r="P618" s="1041"/>
      <c r="Q618" s="1041"/>
      <c r="R618" s="1041"/>
      <c r="S618" s="1041"/>
      <c r="T618" s="1041"/>
      <c r="U618" s="1041"/>
      <c r="V618" s="1041"/>
      <c r="W618" s="1041"/>
      <c r="X618" s="1041"/>
      <c r="Y618" s="1041"/>
      <c r="Z618" s="1041"/>
      <c r="AA618" s="1041"/>
      <c r="AC618" s="1343"/>
    </row>
    <row r="619" spans="1:29" s="978" customFormat="1" ht="18" customHeight="1">
      <c r="A619" s="1030"/>
      <c r="B619" s="1042" t="s">
        <v>2040</v>
      </c>
      <c r="C619" s="1029" t="s">
        <v>2047</v>
      </c>
      <c r="D619" s="978" t="s">
        <v>2071</v>
      </c>
      <c r="F619" s="978" t="str">
        <f>項目一覧②!$F$767</f>
        <v/>
      </c>
      <c r="AC619" s="1343"/>
    </row>
    <row r="620" spans="1:29" s="978" customFormat="1" ht="18" customHeight="1">
      <c r="A620" s="1030"/>
      <c r="B620" s="1042" t="s">
        <v>2040</v>
      </c>
      <c r="C620" s="1029" t="s">
        <v>2049</v>
      </c>
      <c r="D620" s="978" t="s">
        <v>2072</v>
      </c>
      <c r="AC620" s="1343"/>
    </row>
    <row r="621" spans="1:29" s="978" customFormat="1" ht="18" customHeight="1">
      <c r="A621" s="1030"/>
      <c r="B621" s="1042"/>
      <c r="C621" s="1029" t="str">
        <f>IF(項目一覧②!$G$768=TRUE,"■","□")</f>
        <v>□</v>
      </c>
      <c r="D621" s="978" t="s">
        <v>2073</v>
      </c>
      <c r="AC621" s="1343"/>
    </row>
    <row r="622" spans="1:29" s="978" customFormat="1" ht="18" customHeight="1">
      <c r="A622" s="1030"/>
      <c r="B622" s="1042"/>
      <c r="S622" s="1030" t="s">
        <v>2076</v>
      </c>
      <c r="T622" s="1642" t="str">
        <f>項目一覧②!$F$769</f>
        <v/>
      </c>
      <c r="U622" s="1642"/>
      <c r="V622" s="1642"/>
      <c r="W622" s="1642"/>
      <c r="X622" s="1642"/>
      <c r="Y622" s="1642"/>
      <c r="Z622" s="978" t="s">
        <v>1976</v>
      </c>
      <c r="AC622" s="1343"/>
    </row>
    <row r="623" spans="1:29" s="978" customFormat="1" ht="18" customHeight="1">
      <c r="A623" s="1044"/>
      <c r="B623" s="1045"/>
      <c r="C623" s="1029" t="str">
        <f>IF(項目一覧②!$G$770=TRUE,"■","□")</f>
        <v>□</v>
      </c>
      <c r="D623" s="1047" t="s">
        <v>2074</v>
      </c>
      <c r="E623" s="1047"/>
      <c r="F623" s="1047"/>
      <c r="G623" s="1047"/>
      <c r="H623" s="1047"/>
      <c r="I623" s="1047"/>
      <c r="J623" s="1047"/>
      <c r="K623" s="1047"/>
      <c r="L623" s="1047"/>
      <c r="M623" s="1047"/>
      <c r="N623" s="1047"/>
      <c r="O623" s="1047"/>
      <c r="P623" s="1047"/>
      <c r="Q623" s="1047"/>
      <c r="R623" s="1047"/>
      <c r="S623" s="1047"/>
      <c r="T623" s="1047"/>
      <c r="U623" s="1047"/>
      <c r="V623" s="1047"/>
      <c r="W623" s="1047"/>
      <c r="X623" s="1047"/>
      <c r="Y623" s="1047"/>
      <c r="Z623" s="1047"/>
      <c r="AC623" s="1343"/>
    </row>
    <row r="624" spans="1:29" s="978" customFormat="1" ht="18" customHeight="1">
      <c r="A624" s="1035" t="s">
        <v>2040</v>
      </c>
      <c r="B624" s="1345" t="s">
        <v>2077</v>
      </c>
      <c r="C624" s="1037" t="s">
        <v>2078</v>
      </c>
      <c r="D624" s="1037"/>
      <c r="E624" s="1037"/>
      <c r="F624" s="1037"/>
      <c r="G624" s="1037"/>
      <c r="H624" s="1037"/>
      <c r="I624" s="1037"/>
      <c r="J624" s="1037"/>
      <c r="K624" s="1037"/>
      <c r="L624" s="1037"/>
      <c r="M624" s="1037"/>
      <c r="N624" s="1037"/>
      <c r="O624" s="1037"/>
      <c r="P624" s="1037"/>
      <c r="Q624" s="1037"/>
      <c r="R624" s="1037"/>
      <c r="S624" s="1035" t="s">
        <v>1972</v>
      </c>
      <c r="T624" s="1037" t="str">
        <f>項目一覧②!$F$771</f>
        <v/>
      </c>
      <c r="U624" s="1037"/>
      <c r="V624" s="1037"/>
      <c r="W624" s="1037"/>
      <c r="X624" s="1037"/>
      <c r="Y624" s="1037"/>
      <c r="Z624" s="1037" t="s">
        <v>1976</v>
      </c>
      <c r="AA624" s="1037"/>
      <c r="AC624" s="1343"/>
    </row>
    <row r="625" spans="1:29" s="978" customFormat="1" ht="18" customHeight="1">
      <c r="A625" s="1039" t="s">
        <v>2040</v>
      </c>
      <c r="B625" s="1346" t="s">
        <v>2079</v>
      </c>
      <c r="C625" s="1041" t="s">
        <v>2080</v>
      </c>
      <c r="D625" s="1041"/>
      <c r="E625" s="1653" t="str">
        <f>項目一覧②!$F$772</f>
        <v/>
      </c>
      <c r="F625" s="1653"/>
      <c r="G625" s="1653"/>
      <c r="H625" s="1653"/>
      <c r="I625" s="1653"/>
      <c r="J625" s="1653"/>
      <c r="K625" s="1653"/>
      <c r="L625" s="1653"/>
      <c r="M625" s="1653"/>
      <c r="N625" s="1653"/>
      <c r="O625" s="1653"/>
      <c r="P625" s="1653"/>
      <c r="Q625" s="1653"/>
      <c r="R625" s="1653"/>
      <c r="S625" s="1653"/>
      <c r="T625" s="1653"/>
      <c r="U625" s="1653"/>
      <c r="V625" s="1653"/>
      <c r="W625" s="1653"/>
      <c r="X625" s="1653"/>
      <c r="Y625" s="1653"/>
      <c r="Z625" s="1653"/>
      <c r="AC625" s="1343"/>
    </row>
    <row r="626" spans="1:29" s="978" customFormat="1" ht="18" customHeight="1">
      <c r="A626" s="1044"/>
      <c r="B626" s="1045"/>
      <c r="C626" s="1047"/>
      <c r="D626" s="1047"/>
      <c r="E626" s="1654"/>
      <c r="F626" s="1654"/>
      <c r="G626" s="1654"/>
      <c r="H626" s="1654"/>
      <c r="I626" s="1654"/>
      <c r="J626" s="1654"/>
      <c r="K626" s="1654"/>
      <c r="L626" s="1654"/>
      <c r="M626" s="1654"/>
      <c r="N626" s="1654"/>
      <c r="O626" s="1654"/>
      <c r="P626" s="1654"/>
      <c r="Q626" s="1654"/>
      <c r="R626" s="1654"/>
      <c r="S626" s="1654"/>
      <c r="T626" s="1654"/>
      <c r="U626" s="1654"/>
      <c r="V626" s="1654"/>
      <c r="W626" s="1654"/>
      <c r="X626" s="1654"/>
      <c r="Y626" s="1654"/>
      <c r="Z626" s="1654"/>
      <c r="AA626" s="1047"/>
      <c r="AC626" s="1343"/>
    </row>
    <row r="627" spans="1:29" s="978" customFormat="1" ht="9.9499999999999993" customHeight="1">
      <c r="A627" s="1030"/>
      <c r="B627" s="1042"/>
      <c r="AC627" s="1343"/>
    </row>
  </sheetData>
  <sheetProtection selectLockedCells="1"/>
  <mergeCells count="424">
    <mergeCell ref="U16:Y16"/>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 ref="S17:Z17"/>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I319:AA320"/>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I321:AA322"/>
    <mergeCell ref="A323:AA323"/>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AK18:AO18"/>
    <mergeCell ref="AK36:AO36"/>
    <mergeCell ref="AK35:AV35"/>
    <mergeCell ref="L35:AA35"/>
    <mergeCell ref="L36:AA36"/>
    <mergeCell ref="G239:AA239"/>
    <mergeCell ref="G240:AA240"/>
    <mergeCell ref="H222:Y222"/>
    <mergeCell ref="N250:Q250"/>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H252:K252"/>
    <mergeCell ref="C246:AA247"/>
    <mergeCell ref="H254:K254"/>
    <mergeCell ref="U42:AB44"/>
    <mergeCell ref="R254:U254"/>
    <mergeCell ref="W254:Z254"/>
    <mergeCell ref="J280:N280"/>
    <mergeCell ref="P280:T280"/>
    <mergeCell ref="V280:Z280"/>
    <mergeCell ref="J273:N273"/>
    <mergeCell ref="P273:T273"/>
    <mergeCell ref="V273:Z273"/>
    <mergeCell ref="I134:AB135"/>
    <mergeCell ref="H131:AB131"/>
    <mergeCell ref="H90:AA90"/>
    <mergeCell ref="U45:AB46"/>
    <mergeCell ref="H213:AB213"/>
    <mergeCell ref="H205:AB205"/>
    <mergeCell ref="V283:Z283"/>
    <mergeCell ref="J278:N278"/>
    <mergeCell ref="J275:N275"/>
    <mergeCell ref="P275:T275"/>
    <mergeCell ref="V275:Z275"/>
    <mergeCell ref="J276:N276"/>
    <mergeCell ref="P276:T276"/>
    <mergeCell ref="V276:Z276"/>
    <mergeCell ref="P278:T278"/>
    <mergeCell ref="V278:Z278"/>
    <mergeCell ref="F325:I325"/>
    <mergeCell ref="G328:H328"/>
    <mergeCell ref="J328:AA328"/>
    <mergeCell ref="K355:M355"/>
    <mergeCell ref="J380:M380"/>
    <mergeCell ref="P380:S380"/>
    <mergeCell ref="V380:Y380"/>
    <mergeCell ref="K357:N357"/>
    <mergeCell ref="K358:N358"/>
    <mergeCell ref="K354:M354"/>
    <mergeCell ref="G327:H327"/>
    <mergeCell ref="J327:AA327"/>
    <mergeCell ref="K353:M353"/>
    <mergeCell ref="K352:M352"/>
    <mergeCell ref="G326:H326"/>
    <mergeCell ref="J326:AA326"/>
    <mergeCell ref="M337:N337"/>
    <mergeCell ref="G367:K367"/>
    <mergeCell ref="M367:Q367"/>
    <mergeCell ref="M368:Q368"/>
    <mergeCell ref="E382:F382"/>
    <mergeCell ref="J382:M382"/>
    <mergeCell ref="P382:S382"/>
    <mergeCell ref="V382:Y382"/>
    <mergeCell ref="E384:F384"/>
    <mergeCell ref="J384:M384"/>
    <mergeCell ref="P384:S384"/>
    <mergeCell ref="E381:F381"/>
    <mergeCell ref="J381:M381"/>
    <mergeCell ref="P381:S381"/>
    <mergeCell ref="V381:Y381"/>
    <mergeCell ref="I394:AA395"/>
    <mergeCell ref="J405:M405"/>
    <mergeCell ref="L393:Q393"/>
    <mergeCell ref="E386:F386"/>
    <mergeCell ref="V384:Y384"/>
    <mergeCell ref="E383:F383"/>
    <mergeCell ref="J383:M383"/>
    <mergeCell ref="P383:S383"/>
    <mergeCell ref="V383:Y383"/>
    <mergeCell ref="V385:Y385"/>
    <mergeCell ref="K402:M402"/>
    <mergeCell ref="L401:M401"/>
    <mergeCell ref="E387:F387"/>
    <mergeCell ref="J387:M387"/>
    <mergeCell ref="P387:S387"/>
    <mergeCell ref="V387:Y387"/>
    <mergeCell ref="E436:F436"/>
    <mergeCell ref="X436:Z436"/>
    <mergeCell ref="F418:AA419"/>
    <mergeCell ref="F421:AA422"/>
    <mergeCell ref="A424:AA424"/>
    <mergeCell ref="J428:M428"/>
    <mergeCell ref="J429:M429"/>
    <mergeCell ref="E385:F385"/>
    <mergeCell ref="J385:M385"/>
    <mergeCell ref="P385:S385"/>
    <mergeCell ref="J386:M386"/>
    <mergeCell ref="P386:S386"/>
    <mergeCell ref="E411:F411"/>
    <mergeCell ref="X411:Z411"/>
    <mergeCell ref="A399:AA399"/>
    <mergeCell ref="J403:M403"/>
    <mergeCell ref="J404:M404"/>
    <mergeCell ref="V386:Y386"/>
    <mergeCell ref="J388:M388"/>
    <mergeCell ref="P388:S388"/>
    <mergeCell ref="V388:Y388"/>
    <mergeCell ref="J392:N392"/>
    <mergeCell ref="J407:M407"/>
    <mergeCell ref="F396:AA397"/>
    <mergeCell ref="I435:U435"/>
    <mergeCell ref="J432:M432"/>
    <mergeCell ref="X435:Z435"/>
    <mergeCell ref="E414:F414"/>
    <mergeCell ref="X414:Z414"/>
    <mergeCell ref="D410:G410"/>
    <mergeCell ref="I410:U410"/>
    <mergeCell ref="X410:Z410"/>
    <mergeCell ref="X413:Z413"/>
    <mergeCell ref="E412:F412"/>
    <mergeCell ref="X412:Z412"/>
    <mergeCell ref="E413:F413"/>
    <mergeCell ref="E415:F415"/>
    <mergeCell ref="X415:Z415"/>
    <mergeCell ref="E416:F416"/>
    <mergeCell ref="X416:Z416"/>
    <mergeCell ref="J430:M430"/>
    <mergeCell ref="D435:G435"/>
    <mergeCell ref="L426:M426"/>
    <mergeCell ref="K427:M427"/>
    <mergeCell ref="E440:F440"/>
    <mergeCell ref="A474:AA474"/>
    <mergeCell ref="J478:M478"/>
    <mergeCell ref="E441:F441"/>
    <mergeCell ref="X441:Z441"/>
    <mergeCell ref="X460:Z460"/>
    <mergeCell ref="J454:M454"/>
    <mergeCell ref="A449:AA449"/>
    <mergeCell ref="J453:M453"/>
    <mergeCell ref="J455:M455"/>
    <mergeCell ref="D460:G460"/>
    <mergeCell ref="I460:U460"/>
    <mergeCell ref="J457:M457"/>
    <mergeCell ref="F443:AA444"/>
    <mergeCell ref="F446:AA447"/>
    <mergeCell ref="X465:Z465"/>
    <mergeCell ref="X466:Z466"/>
    <mergeCell ref="E466:F466"/>
    <mergeCell ref="L451:M451"/>
    <mergeCell ref="K452:M452"/>
    <mergeCell ref="E437:F437"/>
    <mergeCell ref="X437:Z437"/>
    <mergeCell ref="E438:F438"/>
    <mergeCell ref="X438:Z438"/>
    <mergeCell ref="E439:F439"/>
    <mergeCell ref="X439:Z439"/>
    <mergeCell ref="X440:Z440"/>
    <mergeCell ref="J479:M479"/>
    <mergeCell ref="E489:F489"/>
    <mergeCell ref="E486:F486"/>
    <mergeCell ref="X486:Z486"/>
    <mergeCell ref="E461:F461"/>
    <mergeCell ref="X461:Z461"/>
    <mergeCell ref="E462:F462"/>
    <mergeCell ref="X462:Z462"/>
    <mergeCell ref="F468:AA469"/>
    <mergeCell ref="F471:AA472"/>
    <mergeCell ref="D485:G485"/>
    <mergeCell ref="I485:U485"/>
    <mergeCell ref="X485:Z485"/>
    <mergeCell ref="X463:Z463"/>
    <mergeCell ref="E464:F464"/>
    <mergeCell ref="X464:Z464"/>
    <mergeCell ref="E465:F465"/>
    <mergeCell ref="X488:Z488"/>
    <mergeCell ref="E463:F463"/>
    <mergeCell ref="F496:AA497"/>
    <mergeCell ref="E490:F490"/>
    <mergeCell ref="X490:Z490"/>
    <mergeCell ref="E491:F491"/>
    <mergeCell ref="X491:Z491"/>
    <mergeCell ref="F493:AA494"/>
    <mergeCell ref="X489:Z489"/>
    <mergeCell ref="L476:M476"/>
    <mergeCell ref="K477:M477"/>
    <mergeCell ref="J480:M480"/>
    <mergeCell ref="J482:M482"/>
    <mergeCell ref="E487:F487"/>
    <mergeCell ref="X487:Z487"/>
    <mergeCell ref="E488:F488"/>
    <mergeCell ref="T622:Y622"/>
    <mergeCell ref="E539:F539"/>
    <mergeCell ref="X539:Z539"/>
    <mergeCell ref="E540:F540"/>
    <mergeCell ref="X540:Z540"/>
    <mergeCell ref="E625:Z626"/>
    <mergeCell ref="F546:AA547"/>
    <mergeCell ref="E564:F564"/>
    <mergeCell ref="X564:Z564"/>
    <mergeCell ref="E565:F565"/>
    <mergeCell ref="X565:Z565"/>
    <mergeCell ref="E566:F566"/>
    <mergeCell ref="X566:Z566"/>
    <mergeCell ref="F568:AA569"/>
    <mergeCell ref="F571:AA572"/>
    <mergeCell ref="D560:G560"/>
    <mergeCell ref="I560:U560"/>
    <mergeCell ref="X560:Z560"/>
    <mergeCell ref="E561:F561"/>
    <mergeCell ref="X561:Z561"/>
    <mergeCell ref="E562:F562"/>
    <mergeCell ref="X562:Z562"/>
    <mergeCell ref="E563:F563"/>
    <mergeCell ref="X563:Z563"/>
    <mergeCell ref="I605:L605"/>
    <mergeCell ref="I606:L606"/>
    <mergeCell ref="J607:L607"/>
    <mergeCell ref="R607:T607"/>
    <mergeCell ref="A549:AA549"/>
    <mergeCell ref="J552:M552"/>
    <mergeCell ref="J553:M553"/>
    <mergeCell ref="J554:M554"/>
    <mergeCell ref="J555:M555"/>
    <mergeCell ref="A600:Z600"/>
    <mergeCell ref="G603:I603"/>
    <mergeCell ref="J557:M557"/>
    <mergeCell ref="L551:M551"/>
    <mergeCell ref="E587:F587"/>
    <mergeCell ref="X587:Z587"/>
    <mergeCell ref="E588:F588"/>
    <mergeCell ref="X588:Z588"/>
    <mergeCell ref="E589:F589"/>
    <mergeCell ref="X589:Z589"/>
    <mergeCell ref="E590:F590"/>
    <mergeCell ref="X590:Z590"/>
    <mergeCell ref="E591:F591"/>
    <mergeCell ref="X591:Z591"/>
    <mergeCell ref="E592:F592"/>
    <mergeCell ref="E515:F515"/>
    <mergeCell ref="I510:U510"/>
    <mergeCell ref="J505:M505"/>
    <mergeCell ref="J529:M529"/>
    <mergeCell ref="A524:AA524"/>
    <mergeCell ref="J527:M527"/>
    <mergeCell ref="E536:F536"/>
    <mergeCell ref="F518:AA519"/>
    <mergeCell ref="F521:AA522"/>
    <mergeCell ref="J530:M530"/>
    <mergeCell ref="J532:M532"/>
    <mergeCell ref="E516:F516"/>
    <mergeCell ref="X516:Z516"/>
    <mergeCell ref="X515:Z515"/>
    <mergeCell ref="L526:M526"/>
    <mergeCell ref="J528:M528"/>
    <mergeCell ref="X535:Z535"/>
    <mergeCell ref="X536:Z536"/>
    <mergeCell ref="D535:G535"/>
    <mergeCell ref="I535:U535"/>
    <mergeCell ref="X512:Z512"/>
    <mergeCell ref="L501:M501"/>
    <mergeCell ref="E512:F512"/>
    <mergeCell ref="J502:M502"/>
    <mergeCell ref="J503:M503"/>
    <mergeCell ref="X513:Z513"/>
    <mergeCell ref="E514:F514"/>
    <mergeCell ref="X514:Z514"/>
    <mergeCell ref="J507:M507"/>
    <mergeCell ref="J504:M504"/>
    <mergeCell ref="D510:G510"/>
    <mergeCell ref="E513:F513"/>
    <mergeCell ref="E511:F511"/>
    <mergeCell ref="C9:Z10"/>
    <mergeCell ref="X592:Z592"/>
    <mergeCell ref="F594:AA595"/>
    <mergeCell ref="F597:AA598"/>
    <mergeCell ref="E537:F537"/>
    <mergeCell ref="A575:AA575"/>
    <mergeCell ref="L577:M577"/>
    <mergeCell ref="J578:M578"/>
    <mergeCell ref="J579:M579"/>
    <mergeCell ref="J580:M580"/>
    <mergeCell ref="J581:M581"/>
    <mergeCell ref="J583:M583"/>
    <mergeCell ref="D586:G586"/>
    <mergeCell ref="I586:U586"/>
    <mergeCell ref="X586:Z586"/>
    <mergeCell ref="E538:F538"/>
    <mergeCell ref="X537:Z537"/>
    <mergeCell ref="X538:Z538"/>
    <mergeCell ref="X541:Z541"/>
    <mergeCell ref="F543:AA544"/>
    <mergeCell ref="E541:F541"/>
    <mergeCell ref="A499:AA499"/>
    <mergeCell ref="X510:Z510"/>
    <mergeCell ref="X511:Z511"/>
  </mergeCells>
  <phoneticPr fontId="2"/>
  <dataValidations disablePrompts="1" count="2">
    <dataValidation imeMode="on" allowBlank="1" showInputMessage="1" showErrorMessage="1" sqref="E625" xr:uid="{00000000-0002-0000-0E00-000000000000}"/>
    <dataValidation imeMode="off" allowBlank="1" showInputMessage="1" showErrorMessage="1" sqref="JA602:JD602 SW602:SZ602 ACS602:ACV602 AMO602:AMR602 AWK602:AWN602 BGG602:BGJ602 BQC602:BQF602 BZY602:CAB602 CJU602:CJX602 CTQ602:CTT602 DDM602:DDP602 DNI602:DNL602 DXE602:DXH602 EHA602:EHD602 EQW602:EQZ602 FAS602:FAV602 FKO602:FKR602 FUK602:FUN602 GEG602:GEJ602 GOC602:GOF602 GXY602:GYB602 HHU602:HHX602 HRQ602:HRT602 IBM602:IBP602 ILI602:ILL602 IVE602:IVH602 JFA602:JFD602 JOW602:JOZ602 JYS602:JYV602 KIO602:KIR602 KSK602:KSN602 LCG602:LCJ602 LMC602:LMF602 LVY602:LWB602 MFU602:MFX602 MPQ602:MPT602 MZM602:MZP602 NJI602:NJL602 NTE602:NTH602 ODA602:ODD602 OMW602:OMZ602 OWS602:OWV602 PGO602:PGR602 PQK602:PQN602 QAG602:QAJ602 QKC602:QKF602 QTY602:QUB602 RDU602:RDX602 RNQ602:RNT602 RXM602:RXP602 SHI602:SHL602 SRE602:SRH602 TBA602:TBD602 TKW602:TKZ602 TUS602:TUV602 UEO602:UER602 UOK602:UON602 UYG602:UYJ602 VIC602:VIF602 VRY602:VSB602 WBU602:WBX602 WLQ602:WLT602 WVM602:WVP602 Q607:R607 F603:G603 I605:I608 S608 G602:I602 J607" xr:uid="{00000000-0002-0000-0E00-000001000000}"/>
  </dataValidations>
  <hyperlinks>
    <hyperlink ref="U1:X1" location="作業メニュー!A1" display="作業メニュー" xr:uid="{00000000-0004-0000-0E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&amp;R250401</oddFooter>
  </headerFooter>
  <rowBreaks count="11" manualBreakCount="11">
    <brk id="47" max="16383" man="1"/>
    <brk id="93" max="27" man="1"/>
    <brk id="140" max="27" man="1"/>
    <brk id="187" max="27" man="1"/>
    <brk id="236" max="16383" man="1"/>
    <brk id="322" max="16383" man="1"/>
    <brk id="397" max="27" man="1"/>
    <brk id="448" max="27" man="1"/>
    <brk id="498" max="27" man="1"/>
    <brk id="548" max="27" man="1"/>
    <brk id="59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9525</xdr:colOff>
                    <xdr:row>20</xdr:row>
                    <xdr:rowOff>228600</xdr:rowOff>
                  </from>
                  <to>
                    <xdr:col>34</xdr:col>
                    <xdr:colOff>104775</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9525</xdr:colOff>
                    <xdr:row>22</xdr:row>
                    <xdr:rowOff>228600</xdr:rowOff>
                  </from>
                  <to>
                    <xdr:col>34</xdr:col>
                    <xdr:colOff>104775</xdr:colOff>
                    <xdr:row>24</xdr:row>
                    <xdr:rowOff>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9525</xdr:colOff>
                    <xdr:row>25</xdr:row>
                    <xdr:rowOff>0</xdr:rowOff>
                  </from>
                  <to>
                    <xdr:col>34</xdr:col>
                    <xdr:colOff>104775</xdr:colOff>
                    <xdr:row>26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autoPageBreaks="0"/>
  </sheetPr>
  <dimension ref="A1:CA276"/>
  <sheetViews>
    <sheetView topLeftCell="A205" workbookViewId="0">
      <selection activeCell="U1" sqref="U1"/>
    </sheetView>
  </sheetViews>
  <sheetFormatPr defaultColWidth="9" defaultRowHeight="13.5"/>
  <cols>
    <col min="1" max="24" width="3.125" style="927" customWidth="1"/>
    <col min="25" max="25" width="2.375" style="927" customWidth="1"/>
    <col min="26" max="26" width="3.625" style="927" customWidth="1"/>
    <col min="27" max="27" width="4.625" style="927" customWidth="1"/>
    <col min="28" max="28" width="3.125" style="927" customWidth="1"/>
    <col min="29" max="29" width="2.75" style="927" customWidth="1"/>
    <col min="30" max="36" width="3.125" style="927" customWidth="1"/>
    <col min="37" max="41" width="4.25" style="927" customWidth="1"/>
    <col min="42" max="45" width="3.125" style="927" customWidth="1"/>
    <col min="46" max="46" width="3.75" style="927" customWidth="1"/>
    <col min="47" max="47" width="2.875" style="927" hidden="1" customWidth="1"/>
    <col min="48" max="50" width="5.25" style="927" customWidth="1"/>
    <col min="51" max="54" width="3" style="927" customWidth="1"/>
    <col min="55" max="55" width="2.875" style="927" hidden="1" customWidth="1"/>
    <col min="56" max="94" width="3" style="927" customWidth="1"/>
    <col min="95" max="16384" width="9" style="927"/>
  </cols>
  <sheetData>
    <row r="1" spans="1:31" s="920" customFormat="1" ht="38.25" customHeight="1" thickBot="1">
      <c r="A1" s="1070" t="s">
        <v>3797</v>
      </c>
      <c r="U1" s="1212" t="s">
        <v>64</v>
      </c>
      <c r="V1" s="1315"/>
      <c r="W1" s="1315"/>
      <c r="X1" s="1315"/>
      <c r="AD1" s="923" t="s">
        <v>487</v>
      </c>
    </row>
    <row r="2" spans="1:31" ht="11.25" customHeight="1" thickTop="1">
      <c r="A2" s="1076"/>
    </row>
    <row r="3" spans="1:31" ht="12" customHeight="1">
      <c r="B3" s="1077" t="str">
        <f>IF(作業メニュー!AM13=TRUE, "第四十二号の十七様式（第八条の二の二関係）（Ａ４） ", "第二十六号様式（第四条の八、第四条の十一の二関係）")</f>
        <v>第二十六号様式（第四条の八、第四条の十一の二関係）</v>
      </c>
      <c r="C3" s="1077"/>
      <c r="D3" s="1077"/>
      <c r="E3" s="1077"/>
    </row>
    <row r="4" spans="1:31" ht="12.75" customHeight="1"/>
    <row r="5" spans="1:31" ht="18.95" customHeight="1">
      <c r="A5" s="1213" t="str">
        <f>IF(作業メニュー!AM13=TRUE, "特定工程工事終了通知書", "中間検査申請書")</f>
        <v>中間検査申請書</v>
      </c>
      <c r="B5" s="1217"/>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row>
    <row r="6" spans="1:31" ht="18.95" customHeight="1">
      <c r="A6" s="1332" t="s">
        <v>649</v>
      </c>
      <c r="B6" s="1332"/>
      <c r="C6" s="1332"/>
      <c r="D6" s="1332"/>
      <c r="E6" s="1332"/>
      <c r="F6" s="1332"/>
      <c r="G6" s="1332"/>
      <c r="H6" s="1332"/>
      <c r="I6" s="1332"/>
      <c r="J6" s="1332"/>
      <c r="K6" s="1332"/>
      <c r="L6" s="1332"/>
      <c r="M6" s="1332"/>
      <c r="N6" s="1332"/>
      <c r="O6" s="1332"/>
      <c r="P6" s="1332"/>
      <c r="Q6" s="1332"/>
      <c r="R6" s="1332"/>
      <c r="S6" s="1332"/>
      <c r="T6" s="1332"/>
      <c r="U6" s="1332"/>
      <c r="V6" s="1332"/>
      <c r="W6" s="1332"/>
      <c r="X6" s="1332"/>
      <c r="Y6" s="1332"/>
      <c r="Z6" s="1332"/>
      <c r="AA6" s="1332"/>
    </row>
    <row r="7" spans="1:31" ht="18.95" customHeight="1"/>
    <row r="8" spans="1:31" ht="18.95" customHeight="1">
      <c r="A8" s="2033" t="str">
        <f>IF(作業メニュー!AM13=TRUE, "　特定工程に係る工事を終えましたので、建築基準法第18条第28項又は第32項（同法第87条の４又は第88条第１項において準用する場合を含む。）の規定により、通知します。
", "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f>
        <v xml:space="preserve">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v>
      </c>
      <c r="B8" s="2033"/>
      <c r="C8" s="2033"/>
      <c r="D8" s="2033"/>
      <c r="E8" s="2033"/>
      <c r="F8" s="2033"/>
      <c r="G8" s="2033"/>
      <c r="H8" s="2033"/>
      <c r="I8" s="2033"/>
      <c r="J8" s="2033"/>
      <c r="K8" s="2033"/>
      <c r="L8" s="2033"/>
      <c r="M8" s="2033"/>
      <c r="N8" s="2033"/>
      <c r="O8" s="2033"/>
      <c r="P8" s="2033"/>
      <c r="Q8" s="2033"/>
      <c r="R8" s="2033"/>
      <c r="S8" s="2033"/>
      <c r="T8" s="2033"/>
      <c r="U8" s="2033"/>
      <c r="V8" s="2033"/>
      <c r="W8" s="2033"/>
      <c r="X8" s="2033"/>
      <c r="Y8" s="2033"/>
      <c r="Z8" s="2033"/>
      <c r="AA8" s="2033"/>
      <c r="AB8" s="2033"/>
    </row>
    <row r="9" spans="1:31" ht="18.95" customHeight="1">
      <c r="A9" s="2033"/>
      <c r="B9" s="2033"/>
      <c r="C9" s="2033"/>
      <c r="D9" s="2033"/>
      <c r="E9" s="2033"/>
      <c r="F9" s="2033"/>
      <c r="G9" s="2033"/>
      <c r="H9" s="2033"/>
      <c r="I9" s="2033"/>
      <c r="J9" s="2033"/>
      <c r="K9" s="2033"/>
      <c r="L9" s="2033"/>
      <c r="M9" s="2033"/>
      <c r="N9" s="2033"/>
      <c r="O9" s="2033"/>
      <c r="P9" s="2033"/>
      <c r="Q9" s="2033"/>
      <c r="R9" s="2033"/>
      <c r="S9" s="2033"/>
      <c r="T9" s="2033"/>
      <c r="U9" s="2033"/>
      <c r="V9" s="2033"/>
      <c r="W9" s="2033"/>
      <c r="X9" s="2033"/>
      <c r="Y9" s="2033"/>
      <c r="Z9" s="2033"/>
      <c r="AA9" s="2033"/>
      <c r="AB9" s="2033"/>
    </row>
    <row r="10" spans="1:31" ht="18.95" customHeight="1">
      <c r="A10" s="2033"/>
      <c r="B10" s="2033"/>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row>
    <row r="11" spans="1:31" ht="18.95" customHeight="1">
      <c r="A11" s="1220"/>
      <c r="B11" s="1220"/>
    </row>
    <row r="12" spans="1:31" ht="18.95" customHeight="1"/>
    <row r="13" spans="1:31" ht="16.5" customHeight="1">
      <c r="A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1" ht="18.95" customHeight="1">
      <c r="B14" s="1682" t="str">
        <f>IF('確認申請書（建築）入力'!$M$4=0,"",'確認申請書（建築）入力'!$M$4)</f>
        <v>指定確認検査機関
　株式会社東日本住宅評価センター　様</v>
      </c>
      <c r="C14" s="1682"/>
      <c r="D14" s="1682"/>
      <c r="E14" s="1682"/>
      <c r="F14" s="1682"/>
      <c r="G14" s="1682"/>
      <c r="H14" s="1682"/>
      <c r="I14" s="1682"/>
      <c r="J14" s="1682"/>
      <c r="K14" s="1682"/>
      <c r="L14" s="1682"/>
      <c r="M14" s="1682"/>
      <c r="N14" s="1682"/>
      <c r="O14" s="1682"/>
      <c r="P14" s="1682"/>
      <c r="Q14" s="1682"/>
    </row>
    <row r="15" spans="1:31" ht="18.95" customHeight="1">
      <c r="B15" s="1682"/>
      <c r="C15" s="1682"/>
      <c r="D15" s="1682"/>
      <c r="E15" s="1682"/>
      <c r="F15" s="1682"/>
      <c r="G15" s="1682"/>
      <c r="H15" s="1682"/>
      <c r="I15" s="1682"/>
      <c r="J15" s="1682"/>
      <c r="K15" s="1682"/>
      <c r="L15" s="1682"/>
      <c r="M15" s="1682"/>
      <c r="N15" s="1682"/>
      <c r="O15" s="1682"/>
      <c r="P15" s="1682"/>
      <c r="Q15" s="1682"/>
    </row>
    <row r="16" spans="1:31" ht="12.75" customHeight="1">
      <c r="T16" s="931" t="str">
        <f>IF(作業メニュー!AM13=TRUE, "第", "")</f>
        <v/>
      </c>
      <c r="U16" s="1712"/>
      <c r="V16" s="1712"/>
      <c r="W16" s="1712"/>
      <c r="X16" s="1712"/>
      <c r="Y16" s="1712"/>
      <c r="Z16" s="930" t="str">
        <f>IF(作業メニュー!AM13=TRUE, "号", "")</f>
        <v/>
      </c>
      <c r="AE16" s="1090" t="s">
        <v>555</v>
      </c>
    </row>
    <row r="17" spans="1:51" ht="18.95" customHeight="1">
      <c r="R17" s="1656" t="str">
        <f>IF($AK$17="","　　　　　年　　　　月　　　　日","令和"&amp;IF(YEAR($AK$17)-2018=1,"元",YEAR($AK$17)-2018)&amp;"年"&amp;MONTH($AK$17)&amp;"月"&amp;DAY($AK$17)&amp;"日")</f>
        <v>　　　　　年　　　　月　　　　日</v>
      </c>
      <c r="S17" s="1656"/>
      <c r="T17" s="1656"/>
      <c r="U17" s="1656"/>
      <c r="V17" s="1656"/>
      <c r="W17" s="1656"/>
      <c r="X17" s="1656"/>
      <c r="Y17" s="1656"/>
      <c r="Z17" s="1656"/>
      <c r="AE17" s="929" t="s">
        <v>648</v>
      </c>
      <c r="AF17" s="929"/>
      <c r="AJ17" s="929"/>
      <c r="AK17" s="1906"/>
      <c r="AL17" s="1907"/>
      <c r="AM17" s="1907"/>
      <c r="AN17" s="1907"/>
      <c r="AO17" s="1908"/>
    </row>
    <row r="18" spans="1:51" ht="15.75" customHeight="1">
      <c r="AE18" s="1114" t="s">
        <v>2833</v>
      </c>
    </row>
    <row r="19" spans="1:51" ht="15.75" customHeight="1">
      <c r="O19" s="934" t="str">
        <f>項目一覧!$C$183</f>
        <v/>
      </c>
      <c r="AE19" s="1114"/>
    </row>
    <row r="20" spans="1:51" ht="15.75" customHeight="1">
      <c r="I20" s="926"/>
      <c r="J20" s="1323" t="str">
        <f>IF(作業メニュー!AM13=TRUE, "　通　知　者　官　職", "　申　請　者　　氏　　名")</f>
        <v>　申　請　者　　氏　　名</v>
      </c>
      <c r="K20" s="926"/>
      <c r="L20" s="926"/>
      <c r="M20" s="926"/>
      <c r="N20" s="926"/>
      <c r="O20" s="934" t="str">
        <f>項目一覧!$C$4</f>
        <v/>
      </c>
      <c r="P20" s="926"/>
      <c r="Q20" s="926"/>
      <c r="R20" s="926"/>
      <c r="S20" s="926"/>
      <c r="T20" s="926"/>
      <c r="U20" s="926"/>
      <c r="V20" s="926"/>
      <c r="W20" s="926"/>
      <c r="Z20" s="926"/>
      <c r="AE20" s="1114"/>
    </row>
    <row r="21" spans="1:51" ht="15.75" customHeight="1">
      <c r="I21" s="926"/>
      <c r="J21" s="926"/>
      <c r="K21" s="926"/>
      <c r="L21" s="926"/>
      <c r="M21" s="926"/>
      <c r="N21" s="926"/>
      <c r="O21" s="1324"/>
      <c r="P21" s="930"/>
      <c r="Q21" s="930"/>
      <c r="R21" s="930"/>
      <c r="S21" s="930"/>
      <c r="T21" s="930"/>
      <c r="U21" s="930"/>
      <c r="V21" s="930"/>
      <c r="W21" s="930"/>
      <c r="X21" s="930"/>
      <c r="Y21" s="930"/>
      <c r="Z21" s="930"/>
      <c r="AA21" s="930"/>
      <c r="AB21" s="930"/>
      <c r="AC21" s="930"/>
      <c r="AE21" s="1114"/>
    </row>
    <row r="22" spans="1:51" ht="15.75" customHeight="1">
      <c r="I22" s="1945" t="str">
        <f>IF(AD22=TRUE,"　　　　 　　　　 氏　名","")</f>
        <v/>
      </c>
      <c r="J22" s="1945"/>
      <c r="K22" s="1945"/>
      <c r="L22" s="1945"/>
      <c r="M22" s="1945"/>
      <c r="N22" s="1945"/>
      <c r="O22" s="934" t="str">
        <f>IF(AD22=TRUE,項目一覧!$C$173,"")</f>
        <v/>
      </c>
      <c r="P22" s="926"/>
      <c r="Q22" s="926"/>
      <c r="R22" s="926"/>
      <c r="S22" s="926"/>
      <c r="T22" s="926"/>
      <c r="U22" s="926"/>
      <c r="V22" s="926"/>
      <c r="W22" s="926"/>
      <c r="Z22" s="926"/>
      <c r="AD22" s="1354" t="b">
        <v>0</v>
      </c>
      <c r="AE22" s="1114"/>
      <c r="AL22" s="930"/>
      <c r="AM22" s="930"/>
      <c r="AN22" s="930"/>
      <c r="AO22" s="930"/>
      <c r="AP22" s="930"/>
      <c r="AQ22" s="930"/>
      <c r="AR22" s="930"/>
      <c r="AS22" s="930"/>
      <c r="AT22" s="930"/>
      <c r="AU22" s="930"/>
      <c r="AV22" s="930"/>
      <c r="AW22" s="930"/>
      <c r="AX22" s="930"/>
      <c r="AY22" s="930"/>
    </row>
    <row r="23" spans="1:51" ht="15.75" customHeight="1">
      <c r="I23" s="926"/>
      <c r="J23" s="926"/>
      <c r="K23" s="926"/>
      <c r="L23" s="926"/>
      <c r="M23" s="926"/>
      <c r="N23" s="926"/>
      <c r="O23" s="930"/>
      <c r="P23" s="930"/>
      <c r="Q23" s="930"/>
      <c r="R23" s="930"/>
      <c r="S23" s="930"/>
      <c r="T23" s="930"/>
      <c r="U23" s="930"/>
      <c r="V23" s="930"/>
      <c r="W23" s="930"/>
      <c r="X23" s="930"/>
      <c r="Y23" s="930"/>
      <c r="Z23" s="930"/>
      <c r="AA23" s="930"/>
      <c r="AB23" s="930"/>
      <c r="AC23" s="930"/>
      <c r="AD23" s="1354"/>
      <c r="AE23" s="1114"/>
      <c r="AL23" s="926"/>
      <c r="AM23" s="926"/>
      <c r="AN23" s="926"/>
      <c r="AO23" s="926"/>
      <c r="AP23" s="926"/>
      <c r="AQ23" s="926"/>
      <c r="AR23" s="926"/>
      <c r="AS23" s="926"/>
      <c r="AT23" s="926"/>
      <c r="AW23" s="926"/>
      <c r="AX23" s="926"/>
      <c r="AY23" s="926"/>
    </row>
    <row r="24" spans="1:51" ht="15.75" customHeight="1">
      <c r="I24" s="1945" t="str">
        <f>IF(AD24=TRUE,"　　　　 　　　　 氏　名","")</f>
        <v/>
      </c>
      <c r="J24" s="1945"/>
      <c r="K24" s="1945"/>
      <c r="L24" s="1945"/>
      <c r="M24" s="1945"/>
      <c r="N24" s="1945"/>
      <c r="O24" s="926" t="str">
        <f>IF(AD24=TRUE,項目一覧!$C$178,"")</f>
        <v/>
      </c>
      <c r="P24" s="926"/>
      <c r="Q24" s="926"/>
      <c r="R24" s="926"/>
      <c r="S24" s="926"/>
      <c r="T24" s="926"/>
      <c r="U24" s="926"/>
      <c r="V24" s="926"/>
      <c r="W24" s="926"/>
      <c r="Z24" s="926"/>
      <c r="AD24" s="1354" t="b">
        <v>0</v>
      </c>
      <c r="AE24" s="1114"/>
      <c r="AL24" s="930"/>
      <c r="AM24" s="930"/>
      <c r="AN24" s="930"/>
      <c r="AO24" s="930"/>
      <c r="AP24" s="930"/>
      <c r="AQ24" s="930"/>
      <c r="AR24" s="930"/>
      <c r="AS24" s="930"/>
      <c r="AT24" s="930"/>
      <c r="AU24" s="930"/>
      <c r="AV24" s="930"/>
      <c r="AW24" s="930"/>
      <c r="AX24" s="930"/>
      <c r="AY24" s="930"/>
    </row>
    <row r="25" spans="1:51" ht="15.75" customHeight="1">
      <c r="I25" s="926"/>
      <c r="J25" s="926"/>
      <c r="K25" s="926"/>
      <c r="L25" s="926"/>
      <c r="M25" s="926"/>
      <c r="N25" s="926"/>
      <c r="O25" s="930"/>
      <c r="P25" s="930"/>
      <c r="Q25" s="930"/>
      <c r="R25" s="930"/>
      <c r="S25" s="930"/>
      <c r="T25" s="930"/>
      <c r="U25" s="930"/>
      <c r="V25" s="930"/>
      <c r="W25" s="930"/>
      <c r="X25" s="930"/>
      <c r="Y25" s="930"/>
      <c r="Z25" s="930"/>
      <c r="AA25" s="930"/>
      <c r="AB25" s="930"/>
      <c r="AC25" s="930"/>
      <c r="AD25" s="1354"/>
    </row>
    <row r="26" spans="1:51" ht="15.75" customHeight="1">
      <c r="I26" s="1945" t="str">
        <f>IF(AD26=TRUE,"　　　　 　　　　 氏　名","")</f>
        <v/>
      </c>
      <c r="J26" s="1945"/>
      <c r="K26" s="1945"/>
      <c r="L26" s="1945"/>
      <c r="M26" s="1945"/>
      <c r="N26" s="1945"/>
      <c r="O26" s="926" t="str">
        <f>IF(AD26=TRUE,項目一覧!$C$184,"")</f>
        <v/>
      </c>
      <c r="P26" s="926"/>
      <c r="Q26" s="926"/>
      <c r="R26" s="926"/>
      <c r="S26" s="926"/>
      <c r="T26" s="926"/>
      <c r="U26" s="926"/>
      <c r="V26" s="926"/>
      <c r="W26" s="926"/>
      <c r="Z26" s="926"/>
      <c r="AD26" s="1369" t="b">
        <v>0</v>
      </c>
    </row>
    <row r="27" spans="1:51" ht="15.75" customHeight="1">
      <c r="I27" s="926"/>
      <c r="J27" s="926"/>
      <c r="K27" s="926"/>
      <c r="L27" s="926"/>
      <c r="M27" s="926"/>
      <c r="N27" s="926"/>
      <c r="O27" s="930"/>
      <c r="P27" s="930"/>
      <c r="Q27" s="930"/>
      <c r="R27" s="930"/>
      <c r="S27" s="930"/>
      <c r="T27" s="930"/>
      <c r="U27" s="930"/>
      <c r="V27" s="930"/>
      <c r="W27" s="930"/>
      <c r="X27" s="930"/>
      <c r="Y27" s="930"/>
      <c r="Z27" s="930"/>
      <c r="AA27" s="930"/>
      <c r="AB27" s="930"/>
      <c r="AC27" s="930"/>
    </row>
    <row r="28" spans="1:51" ht="15.75" customHeight="1">
      <c r="I28" s="926"/>
      <c r="J28" s="926"/>
      <c r="K28" s="926"/>
      <c r="L28" s="926"/>
      <c r="M28" s="926"/>
      <c r="N28" s="926"/>
      <c r="O28" s="926"/>
      <c r="P28" s="926"/>
      <c r="Q28" s="926"/>
      <c r="R28" s="926"/>
      <c r="S28" s="926"/>
      <c r="T28" s="926"/>
      <c r="U28" s="926"/>
      <c r="V28" s="926"/>
      <c r="W28" s="926"/>
      <c r="Z28" s="926"/>
    </row>
    <row r="29" spans="1:51" ht="12.95" customHeight="1">
      <c r="A29" s="1077"/>
      <c r="I29" s="926"/>
      <c r="J29" s="926"/>
      <c r="K29" s="926"/>
      <c r="L29" s="926"/>
      <c r="M29" s="926"/>
      <c r="N29" s="926"/>
      <c r="O29" s="952"/>
      <c r="P29" s="952"/>
      <c r="Q29" s="952"/>
      <c r="R29" s="952"/>
      <c r="S29" s="952"/>
      <c r="T29" s="952"/>
      <c r="U29" s="952"/>
      <c r="V29" s="952"/>
      <c r="W29" s="952"/>
      <c r="X29" s="952"/>
      <c r="Y29" s="952"/>
      <c r="Z29" s="952"/>
      <c r="AA29" s="952"/>
      <c r="AB29" s="952"/>
    </row>
    <row r="30" spans="1:51" ht="9.75" customHeight="1">
      <c r="O30" s="1223"/>
      <c r="P30" s="1223"/>
      <c r="Q30" s="1223"/>
      <c r="R30" s="1223"/>
      <c r="S30" s="1223"/>
      <c r="T30" s="1223"/>
      <c r="U30" s="1223"/>
      <c r="V30" s="1223"/>
      <c r="W30" s="1223"/>
      <c r="X30" s="1223"/>
      <c r="Y30" s="1223"/>
      <c r="Z30" s="1223"/>
      <c r="AA30" s="1223"/>
      <c r="AB30" s="1223"/>
    </row>
    <row r="31" spans="1:51" ht="19.5" customHeight="1">
      <c r="A31" s="939"/>
      <c r="B31" s="939"/>
      <c r="C31" s="939"/>
      <c r="D31" s="939"/>
      <c r="E31" s="939"/>
      <c r="F31" s="939"/>
      <c r="G31" s="939"/>
      <c r="H31" s="939"/>
      <c r="I31" s="939"/>
      <c r="J31" s="939"/>
      <c r="K31" s="939"/>
      <c r="L31" s="939"/>
      <c r="M31" s="939"/>
      <c r="N31" s="939"/>
      <c r="O31" s="952"/>
      <c r="P31" s="952"/>
      <c r="Q31" s="952"/>
      <c r="R31" s="952"/>
      <c r="S31" s="952"/>
      <c r="T31" s="952"/>
      <c r="U31" s="952"/>
      <c r="V31" s="952"/>
      <c r="W31" s="952"/>
      <c r="X31" s="952"/>
      <c r="Y31" s="952"/>
      <c r="Z31" s="952"/>
      <c r="AA31" s="952"/>
      <c r="AB31" s="952"/>
    </row>
    <row r="32" spans="1:51" ht="15.75" customHeight="1">
      <c r="A32" s="1332" t="s">
        <v>660</v>
      </c>
      <c r="B32" s="1332"/>
      <c r="C32" s="1332"/>
      <c r="D32" s="1332"/>
      <c r="E32" s="1332"/>
      <c r="F32" s="1332"/>
      <c r="G32" s="1332"/>
      <c r="H32" s="1332"/>
      <c r="I32" s="1332"/>
      <c r="J32" s="1332"/>
      <c r="K32" s="1332"/>
      <c r="L32" s="1332"/>
      <c r="M32" s="1332"/>
      <c r="N32" s="1332"/>
      <c r="O32" s="1332"/>
      <c r="P32" s="1332"/>
      <c r="Q32" s="1332"/>
      <c r="R32" s="1332"/>
      <c r="S32" s="1332"/>
      <c r="T32" s="1332"/>
      <c r="U32" s="1332"/>
      <c r="V32" s="1332"/>
      <c r="W32" s="1332"/>
      <c r="X32" s="1332"/>
      <c r="Y32" s="1332"/>
      <c r="Z32" s="1332"/>
      <c r="AA32" s="1332"/>
    </row>
    <row r="33" spans="1:41" ht="7.5" customHeight="1"/>
    <row r="34" spans="1:41" ht="15.75" customHeight="1">
      <c r="I34" s="926"/>
      <c r="J34" s="926"/>
      <c r="K34" s="926"/>
      <c r="L34" s="926"/>
      <c r="M34" s="926"/>
      <c r="N34" s="926"/>
      <c r="R34" s="926"/>
      <c r="S34" s="926"/>
      <c r="T34" s="926"/>
      <c r="U34" s="926"/>
      <c r="V34" s="926"/>
      <c r="W34" s="926"/>
    </row>
    <row r="35" spans="1:41" ht="22.5" customHeight="1">
      <c r="I35" s="926"/>
      <c r="J35" s="926"/>
      <c r="K35" s="926"/>
      <c r="L35" s="926"/>
      <c r="M35" s="926"/>
      <c r="N35" s="926"/>
      <c r="O35" s="934" t="str">
        <f>項目一覧!$C$50</f>
        <v/>
      </c>
      <c r="R35" s="926"/>
      <c r="S35" s="926"/>
      <c r="T35" s="926"/>
      <c r="U35" s="926"/>
      <c r="V35" s="926"/>
      <c r="W35" s="926"/>
    </row>
    <row r="36" spans="1:41" ht="15.75" customHeight="1">
      <c r="I36" s="926" t="s">
        <v>659</v>
      </c>
      <c r="J36" s="926"/>
      <c r="K36" s="926"/>
      <c r="L36" s="926"/>
      <c r="M36" s="926"/>
      <c r="N36" s="926"/>
      <c r="O36" s="934" t="str">
        <f>項目一覧!$C$46</f>
        <v/>
      </c>
      <c r="R36" s="926"/>
      <c r="S36" s="926"/>
      <c r="T36" s="926"/>
      <c r="U36" s="926"/>
      <c r="V36" s="926"/>
      <c r="W36" s="926"/>
      <c r="X36" s="926"/>
      <c r="Z36" s="926"/>
    </row>
    <row r="37" spans="1:41" ht="15.75" customHeight="1">
      <c r="I37" s="926"/>
      <c r="J37" s="926"/>
      <c r="K37" s="926"/>
      <c r="L37" s="926"/>
      <c r="M37" s="926"/>
      <c r="N37" s="926"/>
      <c r="O37" s="952"/>
      <c r="P37" s="952"/>
      <c r="Q37" s="952"/>
      <c r="R37" s="952"/>
      <c r="S37" s="952"/>
      <c r="T37" s="952"/>
      <c r="U37" s="952"/>
      <c r="V37" s="952"/>
      <c r="W37" s="952"/>
      <c r="X37" s="952"/>
      <c r="Y37" s="952"/>
      <c r="Z37" s="952"/>
      <c r="AA37" s="952"/>
      <c r="AB37" s="952"/>
    </row>
    <row r="38" spans="1:41" ht="15.75" customHeight="1">
      <c r="A38" s="997"/>
      <c r="B38" s="997"/>
      <c r="C38" s="997"/>
      <c r="D38" s="997"/>
      <c r="E38" s="997"/>
      <c r="F38" s="997"/>
      <c r="G38" s="997"/>
      <c r="H38" s="997"/>
      <c r="I38" s="955"/>
      <c r="J38" s="955"/>
      <c r="K38" s="955"/>
      <c r="L38" s="955"/>
      <c r="M38" s="955"/>
      <c r="N38" s="955"/>
      <c r="O38" s="1223"/>
      <c r="P38" s="1223"/>
      <c r="Q38" s="1223"/>
      <c r="R38" s="1223"/>
      <c r="S38" s="1223"/>
      <c r="T38" s="1223"/>
      <c r="U38" s="1223"/>
      <c r="V38" s="1223"/>
      <c r="W38" s="1223"/>
      <c r="X38" s="1223"/>
      <c r="Y38" s="1223"/>
      <c r="Z38" s="1223"/>
      <c r="AA38" s="1223"/>
      <c r="AB38" s="1223"/>
    </row>
    <row r="39" spans="1:41" ht="18.95" customHeight="1">
      <c r="B39" s="926" t="str">
        <f>IF(作業メニュー!AM13=TRUE, "[検査を受ける建築物等]", "[検査を申請する建築物等]")</f>
        <v>[検査を申請する建築物等]</v>
      </c>
      <c r="AE39" s="1090" t="s">
        <v>647</v>
      </c>
    </row>
    <row r="40" spans="1:41" ht="18.95" customHeight="1">
      <c r="C40" s="1076" t="str">
        <f>IF(AO40=2,"■","□")</f>
        <v>□</v>
      </c>
      <c r="D40" s="927" t="s">
        <v>646</v>
      </c>
      <c r="K40" s="1076" t="str">
        <f>IF(AO40=3,"■","□")</f>
        <v>□</v>
      </c>
      <c r="L40" s="927" t="s">
        <v>645</v>
      </c>
      <c r="S40" s="1076" t="str">
        <f>IF(AO40=4,"■","□")</f>
        <v>□</v>
      </c>
      <c r="T40" s="927" t="s">
        <v>658</v>
      </c>
      <c r="AO40" s="1354">
        <v>1</v>
      </c>
    </row>
    <row r="41" spans="1:41" ht="26.25" customHeight="1">
      <c r="C41" s="1370" t="str">
        <f>IF(AO40=5,"■","□")</f>
        <v>□</v>
      </c>
      <c r="D41" s="931" t="s">
        <v>3710</v>
      </c>
      <c r="K41" s="1370" t="str">
        <f>IF(AO40=6,"■","□")</f>
        <v>□</v>
      </c>
      <c r="L41" s="931" t="s">
        <v>644</v>
      </c>
    </row>
    <row r="42" spans="1:41" ht="22.5" customHeight="1">
      <c r="A42" s="1669" t="s">
        <v>643</v>
      </c>
      <c r="B42" s="1670"/>
      <c r="C42" s="1670"/>
      <c r="D42" s="1670"/>
      <c r="E42" s="1670"/>
      <c r="F42" s="1671"/>
      <c r="G42" s="1356" t="s">
        <v>642</v>
      </c>
      <c r="H42" s="1356"/>
      <c r="I42" s="1356"/>
      <c r="J42" s="1357"/>
      <c r="K42" s="1669" t="s">
        <v>641</v>
      </c>
      <c r="L42" s="1670"/>
      <c r="M42" s="1670"/>
      <c r="N42" s="1670"/>
      <c r="O42" s="1670"/>
      <c r="P42" s="1671"/>
      <c r="Q42" s="1669" t="s">
        <v>640</v>
      </c>
      <c r="R42" s="1670"/>
      <c r="S42" s="1670"/>
      <c r="T42" s="1670"/>
      <c r="U42" s="1671"/>
      <c r="V42" s="1669" t="s">
        <v>639</v>
      </c>
      <c r="W42" s="1670"/>
      <c r="X42" s="1670"/>
      <c r="Y42" s="1670"/>
      <c r="Z42" s="1670"/>
      <c r="AA42" s="1671"/>
    </row>
    <row r="43" spans="1:41" ht="32.25" customHeight="1">
      <c r="A43" s="2037"/>
      <c r="B43" s="2038"/>
      <c r="C43" s="2038"/>
      <c r="D43" s="2038"/>
      <c r="E43" s="2038"/>
      <c r="F43" s="2039"/>
      <c r="G43" s="1952"/>
      <c r="H43" s="1953"/>
      <c r="I43" s="1953"/>
      <c r="J43" s="1954"/>
      <c r="K43" s="1949" t="s">
        <v>435</v>
      </c>
      <c r="L43" s="1950"/>
      <c r="M43" s="1950"/>
      <c r="N43" s="1950"/>
      <c r="O43" s="1950"/>
      <c r="P43" s="1951"/>
      <c r="Q43" s="1949" t="s">
        <v>435</v>
      </c>
      <c r="R43" s="1950"/>
      <c r="S43" s="1950"/>
      <c r="T43" s="1950"/>
      <c r="U43" s="1951"/>
      <c r="V43" s="2034" t="s">
        <v>2836</v>
      </c>
      <c r="W43" s="2035"/>
      <c r="X43" s="2035"/>
      <c r="Y43" s="2035"/>
      <c r="Z43" s="2035"/>
      <c r="AA43" s="2036"/>
    </row>
    <row r="44" spans="1:41" ht="77.25" customHeight="1">
      <c r="A44" s="2040"/>
      <c r="B44" s="2041"/>
      <c r="C44" s="2041"/>
      <c r="D44" s="2041"/>
      <c r="E44" s="2041"/>
      <c r="F44" s="2042"/>
      <c r="G44" s="1955"/>
      <c r="H44" s="1656"/>
      <c r="I44" s="1656"/>
      <c r="J44" s="1956"/>
      <c r="K44" s="1657"/>
      <c r="L44" s="1658"/>
      <c r="M44" s="1658"/>
      <c r="N44" s="1658"/>
      <c r="O44" s="1658"/>
      <c r="P44" s="1659"/>
      <c r="Q44" s="1657"/>
      <c r="R44" s="1658"/>
      <c r="S44" s="1658"/>
      <c r="T44" s="1658"/>
      <c r="U44" s="1659"/>
      <c r="V44" s="1978" t="s">
        <v>638</v>
      </c>
      <c r="W44" s="1979"/>
      <c r="X44" s="1979"/>
      <c r="Y44" s="1979"/>
      <c r="Z44" s="1979"/>
      <c r="AA44" s="1980"/>
    </row>
    <row r="45" spans="1:41" ht="20.100000000000001" customHeight="1">
      <c r="A45" s="2043"/>
      <c r="B45" s="2044"/>
      <c r="C45" s="2044"/>
      <c r="D45" s="2044"/>
      <c r="E45" s="2044"/>
      <c r="F45" s="2045"/>
      <c r="G45" s="1957"/>
      <c r="H45" s="1958"/>
      <c r="I45" s="1958"/>
      <c r="J45" s="1959"/>
      <c r="K45" s="1660"/>
      <c r="L45" s="1661"/>
      <c r="M45" s="1661"/>
      <c r="N45" s="1661"/>
      <c r="O45" s="1661"/>
      <c r="P45" s="1662"/>
      <c r="Q45" s="1660"/>
      <c r="R45" s="1661"/>
      <c r="S45" s="1661"/>
      <c r="T45" s="1661"/>
      <c r="U45" s="1662"/>
      <c r="V45" s="1946" t="s">
        <v>2394</v>
      </c>
      <c r="W45" s="1947"/>
      <c r="X45" s="1947"/>
      <c r="Y45" s="1947"/>
      <c r="Z45" s="1947"/>
      <c r="AA45" s="1948"/>
      <c r="AB45" s="952"/>
    </row>
    <row r="46" spans="1:41" ht="8.25" customHeight="1">
      <c r="I46" s="926"/>
      <c r="J46" s="926"/>
      <c r="K46" s="926"/>
      <c r="L46" s="926"/>
      <c r="M46" s="926"/>
      <c r="N46" s="926"/>
      <c r="O46" s="952"/>
      <c r="P46" s="952"/>
      <c r="Q46" s="952"/>
      <c r="R46" s="952"/>
      <c r="S46" s="952"/>
      <c r="T46" s="952"/>
      <c r="U46" s="952"/>
      <c r="V46" s="952"/>
      <c r="W46" s="952"/>
      <c r="X46" s="952"/>
      <c r="Y46" s="952"/>
      <c r="Z46" s="952"/>
      <c r="AA46" s="952"/>
      <c r="AB46" s="952"/>
    </row>
    <row r="47" spans="1:41" ht="12.95" customHeight="1">
      <c r="A47" s="1077"/>
      <c r="I47" s="926"/>
      <c r="J47" s="926"/>
      <c r="K47" s="926"/>
      <c r="L47" s="926"/>
      <c r="M47" s="926"/>
      <c r="N47" s="926"/>
      <c r="O47" s="952"/>
      <c r="P47" s="952"/>
      <c r="Q47" s="952"/>
      <c r="R47" s="952"/>
      <c r="S47" s="952"/>
      <c r="T47" s="952"/>
      <c r="U47" s="952"/>
      <c r="V47" s="952"/>
      <c r="W47" s="952"/>
      <c r="X47" s="952"/>
      <c r="Y47" s="952"/>
      <c r="Z47" s="952"/>
      <c r="AA47" s="952"/>
      <c r="AB47" s="952"/>
    </row>
    <row r="48" spans="1:41" ht="5.25" customHeight="1"/>
    <row r="49" spans="1:29" ht="5.25" customHeight="1"/>
    <row r="50" spans="1:29" ht="17.25" customHeight="1">
      <c r="A50" s="1320" t="s">
        <v>637</v>
      </c>
      <c r="B50" s="1320"/>
      <c r="C50" s="1320"/>
      <c r="D50" s="1320"/>
      <c r="E50" s="1320"/>
      <c r="F50" s="1320"/>
      <c r="G50" s="1320"/>
      <c r="H50" s="1320"/>
      <c r="I50" s="1320"/>
      <c r="J50" s="1320"/>
      <c r="K50" s="1320"/>
      <c r="L50" s="1320"/>
      <c r="M50" s="1320"/>
      <c r="N50" s="1320"/>
      <c r="O50" s="1320"/>
      <c r="P50" s="1320"/>
      <c r="Q50" s="1320"/>
      <c r="R50" s="1320"/>
      <c r="S50" s="1320"/>
      <c r="T50" s="1320"/>
      <c r="U50" s="1320"/>
      <c r="V50" s="1320"/>
      <c r="W50" s="1320"/>
      <c r="X50" s="1320"/>
      <c r="Y50" s="1320"/>
      <c r="Z50" s="1320"/>
      <c r="AA50" s="1320"/>
    </row>
    <row r="51" spans="1:29" ht="17.25" customHeight="1">
      <c r="A51" s="958"/>
      <c r="B51" s="958" t="s">
        <v>636</v>
      </c>
      <c r="C51" s="958"/>
      <c r="D51" s="958"/>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997"/>
    </row>
    <row r="52" spans="1:29" ht="17.25" customHeight="1">
      <c r="A52" s="959" t="s">
        <v>628</v>
      </c>
      <c r="B52" s="929" t="s">
        <v>635</v>
      </c>
      <c r="C52" s="929"/>
      <c r="D52" s="929"/>
      <c r="E52" s="929"/>
      <c r="F52" s="929"/>
      <c r="G52" s="929"/>
      <c r="H52" s="929"/>
      <c r="I52" s="929"/>
      <c r="J52" s="929"/>
      <c r="K52" s="929"/>
      <c r="L52" s="929"/>
      <c r="M52" s="929"/>
      <c r="N52" s="929"/>
      <c r="O52" s="929"/>
      <c r="P52" s="929"/>
      <c r="Q52" s="929"/>
      <c r="R52" s="929"/>
      <c r="S52" s="929"/>
      <c r="T52" s="929"/>
      <c r="U52" s="960"/>
      <c r="V52" s="960"/>
      <c r="W52" s="960"/>
      <c r="X52" s="960"/>
      <c r="Y52" s="960"/>
      <c r="Z52" s="960"/>
      <c r="AA52" s="960"/>
    </row>
    <row r="53" spans="1:29" ht="17.25" customHeight="1">
      <c r="A53" s="959"/>
      <c r="B53" s="929" t="s">
        <v>431</v>
      </c>
      <c r="C53" s="929"/>
      <c r="D53" s="929"/>
      <c r="E53" s="929"/>
      <c r="F53" s="929"/>
      <c r="G53" s="929"/>
      <c r="H53" s="929" t="str">
        <f>IF(項目一覧!$C$21=0,"",項目一覧!$C$21&amp;"  ")&amp;IF(項目一覧!$C$5=0,"",項目一覧!$C$5)</f>
        <v xml:space="preserve">  </v>
      </c>
      <c r="J53" s="929"/>
      <c r="K53" s="929"/>
      <c r="L53" s="929"/>
      <c r="M53" s="929"/>
      <c r="N53" s="929"/>
      <c r="O53" s="929"/>
      <c r="P53" s="929"/>
      <c r="Q53" s="929"/>
      <c r="R53" s="929"/>
      <c r="S53" s="929"/>
      <c r="T53" s="929"/>
      <c r="U53" s="929"/>
      <c r="V53" s="929"/>
      <c r="W53" s="929"/>
      <c r="X53" s="929"/>
      <c r="Y53" s="929"/>
      <c r="Z53" s="929"/>
      <c r="AA53" s="929"/>
    </row>
    <row r="54" spans="1:29" ht="17.25" customHeight="1">
      <c r="A54" s="959"/>
      <c r="B54" s="929" t="s">
        <v>408</v>
      </c>
      <c r="C54" s="929"/>
      <c r="D54" s="929"/>
      <c r="E54" s="929"/>
      <c r="F54" s="929"/>
      <c r="G54" s="929"/>
      <c r="H54" s="961" t="str">
        <f>IF(項目一覧!$C$183=0,"",項目一覧!$C$183&amp;"  ")&amp;IF(項目一覧!$C$4=0,"",項目一覧!$C$4)</f>
        <v xml:space="preserve">  </v>
      </c>
      <c r="I54" s="962"/>
      <c r="J54" s="961"/>
      <c r="K54" s="961"/>
      <c r="L54" s="961"/>
      <c r="M54" s="961"/>
      <c r="N54" s="961"/>
      <c r="O54" s="961"/>
      <c r="P54" s="961"/>
      <c r="Q54" s="961"/>
      <c r="R54" s="961"/>
      <c r="S54" s="961"/>
      <c r="T54" s="961"/>
      <c r="U54" s="961"/>
      <c r="V54" s="961"/>
      <c r="W54" s="961"/>
      <c r="X54" s="961"/>
      <c r="Y54" s="961"/>
      <c r="Z54" s="961"/>
      <c r="AA54" s="961"/>
      <c r="AB54" s="962"/>
      <c r="AC54" s="962"/>
    </row>
    <row r="55" spans="1:29" ht="17.25" customHeight="1">
      <c r="A55" s="959"/>
      <c r="B55" s="929" t="s">
        <v>399</v>
      </c>
      <c r="C55" s="929"/>
      <c r="D55" s="929"/>
      <c r="E55" s="929"/>
      <c r="F55" s="929"/>
      <c r="G55" s="929"/>
      <c r="H55" s="961" t="str">
        <f>項目一覧!$C$6</f>
        <v/>
      </c>
      <c r="I55" s="962"/>
      <c r="J55" s="961"/>
      <c r="K55" s="961"/>
      <c r="L55" s="961"/>
      <c r="M55" s="961"/>
      <c r="N55" s="961"/>
      <c r="O55" s="961"/>
      <c r="P55" s="961"/>
      <c r="Q55" s="961"/>
      <c r="R55" s="961"/>
      <c r="S55" s="961"/>
      <c r="T55" s="961"/>
      <c r="U55" s="961"/>
      <c r="V55" s="961"/>
      <c r="W55" s="961"/>
      <c r="X55" s="961"/>
      <c r="Y55" s="961"/>
      <c r="Z55" s="961"/>
      <c r="AA55" s="961"/>
      <c r="AB55" s="962"/>
      <c r="AC55" s="962"/>
    </row>
    <row r="56" spans="1:29" ht="17.25" customHeight="1">
      <c r="A56" s="959"/>
      <c r="B56" s="929" t="s">
        <v>430</v>
      </c>
      <c r="C56" s="929"/>
      <c r="D56" s="929"/>
      <c r="E56" s="929"/>
      <c r="F56" s="929"/>
      <c r="G56" s="929"/>
      <c r="H56" s="1665" t="str">
        <f>項目一覧!$C$7</f>
        <v/>
      </c>
      <c r="I56" s="1665"/>
      <c r="J56" s="1665"/>
      <c r="K56" s="1665"/>
      <c r="L56" s="1665"/>
      <c r="M56" s="1665"/>
      <c r="N56" s="1665"/>
      <c r="O56" s="1665"/>
      <c r="P56" s="1665"/>
      <c r="Q56" s="1665"/>
      <c r="R56" s="1665"/>
      <c r="S56" s="1665"/>
      <c r="T56" s="1665"/>
      <c r="U56" s="1665"/>
      <c r="V56" s="1665"/>
      <c r="W56" s="1665"/>
      <c r="X56" s="1665"/>
      <c r="Y56" s="1665"/>
      <c r="Z56" s="1665"/>
      <c r="AA56" s="1665"/>
      <c r="AB56" s="1665"/>
      <c r="AC56" s="1665"/>
    </row>
    <row r="57" spans="1:29" ht="17.25" customHeight="1">
      <c r="A57" s="963"/>
      <c r="B57" s="958" t="s">
        <v>397</v>
      </c>
      <c r="C57" s="958"/>
      <c r="D57" s="958"/>
      <c r="E57" s="958"/>
      <c r="F57" s="958"/>
      <c r="G57" s="958"/>
      <c r="H57" s="964" t="str">
        <f>項目一覧!$C$8</f>
        <v/>
      </c>
      <c r="I57" s="965"/>
      <c r="J57" s="964"/>
      <c r="K57" s="964"/>
      <c r="L57" s="964"/>
      <c r="M57" s="964"/>
      <c r="N57" s="964"/>
      <c r="O57" s="964"/>
      <c r="P57" s="964"/>
      <c r="Q57" s="964"/>
      <c r="R57" s="964"/>
      <c r="S57" s="964"/>
      <c r="T57" s="964"/>
      <c r="U57" s="964"/>
      <c r="V57" s="964"/>
      <c r="W57" s="964"/>
      <c r="X57" s="964"/>
      <c r="Y57" s="964"/>
      <c r="Z57" s="964"/>
      <c r="AA57" s="964"/>
      <c r="AB57" s="965"/>
      <c r="AC57" s="962"/>
    </row>
    <row r="58" spans="1:29" ht="17.25" customHeight="1">
      <c r="A58" s="959" t="s">
        <v>628</v>
      </c>
      <c r="B58" s="929" t="s">
        <v>429</v>
      </c>
      <c r="C58" s="929"/>
      <c r="D58" s="929"/>
      <c r="E58" s="929"/>
      <c r="F58" s="929"/>
      <c r="G58" s="929"/>
      <c r="H58" s="961"/>
      <c r="I58" s="961"/>
      <c r="J58" s="961"/>
      <c r="K58" s="961"/>
      <c r="L58" s="961"/>
      <c r="M58" s="961"/>
      <c r="N58" s="961"/>
      <c r="O58" s="961"/>
      <c r="P58" s="961"/>
      <c r="Q58" s="961"/>
      <c r="R58" s="961"/>
      <c r="S58" s="961"/>
      <c r="T58" s="961"/>
      <c r="U58" s="961"/>
      <c r="V58" s="961"/>
      <c r="W58" s="961"/>
      <c r="X58" s="961"/>
      <c r="Y58" s="961"/>
      <c r="Z58" s="961"/>
      <c r="AA58" s="961"/>
      <c r="AB58" s="962"/>
      <c r="AC58" s="962"/>
    </row>
    <row r="59" spans="1:29" ht="17.25" customHeight="1">
      <c r="A59" s="959"/>
      <c r="B59" s="929" t="s">
        <v>409</v>
      </c>
      <c r="C59" s="929"/>
      <c r="D59" s="929"/>
      <c r="E59" s="929"/>
      <c r="F59" s="929"/>
      <c r="G59" s="929"/>
      <c r="H59" s="967" t="str">
        <f>IF(項目一覧!$C$9=0,"","("&amp;項目一覧!$C$9&amp;") 建築士  （"&amp;項目一覧!$C$10&amp;"）登録　第　 "&amp;項目一覧!$C$11&amp;"　号")</f>
        <v>() 建築士  （）登録　第　 　号</v>
      </c>
      <c r="I59" s="962"/>
      <c r="J59" s="961"/>
      <c r="K59" s="961"/>
      <c r="L59" s="961"/>
      <c r="M59" s="961"/>
      <c r="N59" s="961"/>
      <c r="O59" s="961"/>
      <c r="P59" s="961"/>
      <c r="Q59" s="961"/>
      <c r="R59" s="961"/>
      <c r="S59" s="961"/>
      <c r="T59" s="961"/>
      <c r="U59" s="961"/>
      <c r="V59" s="961"/>
      <c r="W59" s="961"/>
      <c r="X59" s="961"/>
      <c r="Y59" s="961"/>
      <c r="Z59" s="961"/>
      <c r="AA59" s="961"/>
      <c r="AB59" s="962"/>
      <c r="AC59" s="962"/>
    </row>
    <row r="60" spans="1:29" ht="17.25" customHeight="1">
      <c r="A60" s="959"/>
      <c r="B60" s="929" t="s">
        <v>408</v>
      </c>
      <c r="C60" s="929"/>
      <c r="D60" s="929"/>
      <c r="E60" s="929"/>
      <c r="F60" s="929"/>
      <c r="G60" s="929"/>
      <c r="H60" s="961" t="str">
        <f>項目一覧!$C$12</f>
        <v/>
      </c>
      <c r="I60" s="962"/>
      <c r="J60" s="961"/>
      <c r="K60" s="961"/>
      <c r="L60" s="961"/>
      <c r="M60" s="961"/>
      <c r="N60" s="961"/>
      <c r="O60" s="961"/>
      <c r="P60" s="961"/>
      <c r="Q60" s="961"/>
      <c r="R60" s="961"/>
      <c r="S60" s="961"/>
      <c r="T60" s="961"/>
      <c r="U60" s="961"/>
      <c r="V60" s="961"/>
      <c r="W60" s="961"/>
      <c r="X60" s="961"/>
      <c r="Y60" s="961"/>
      <c r="Z60" s="961"/>
      <c r="AA60" s="961"/>
      <c r="AB60" s="962"/>
      <c r="AC60" s="962"/>
    </row>
    <row r="61" spans="1:29" ht="17.25" customHeight="1">
      <c r="A61" s="959"/>
      <c r="B61" s="929" t="s">
        <v>407</v>
      </c>
      <c r="C61" s="929"/>
      <c r="D61" s="929"/>
      <c r="E61" s="929"/>
      <c r="F61" s="929"/>
      <c r="G61" s="929"/>
      <c r="H61" s="967" t="str">
        <f>IF(項目一覧!$C$13=0,"","("&amp;項目一覧!$C$13&amp;") 建築士事務所  （"&amp;項目一覧!$C$14&amp;"）知事登録　第　 "&amp;項目一覧!$C$15&amp;"　号")</f>
        <v>() 建築士事務所  （）知事登録　第　 　号</v>
      </c>
      <c r="I61" s="962"/>
      <c r="J61" s="961"/>
      <c r="K61" s="961"/>
      <c r="L61" s="961"/>
      <c r="M61" s="961"/>
      <c r="N61" s="961"/>
      <c r="O61" s="961"/>
      <c r="P61" s="961"/>
      <c r="Q61" s="961"/>
      <c r="R61" s="961"/>
      <c r="S61" s="961"/>
      <c r="T61" s="961"/>
      <c r="U61" s="961"/>
      <c r="V61" s="961"/>
      <c r="W61" s="961"/>
      <c r="X61" s="961"/>
      <c r="Y61" s="961"/>
      <c r="Z61" s="961"/>
      <c r="AA61" s="961"/>
      <c r="AB61" s="962"/>
      <c r="AC61" s="962"/>
    </row>
    <row r="62" spans="1:29" ht="17.25" customHeight="1">
      <c r="A62" s="959"/>
      <c r="B62" s="929"/>
      <c r="C62" s="929"/>
      <c r="D62" s="929"/>
      <c r="E62" s="929"/>
      <c r="F62" s="929"/>
      <c r="G62" s="929"/>
      <c r="H62" s="961" t="str">
        <f>項目一覧!$C$16</f>
        <v/>
      </c>
      <c r="I62" s="962"/>
      <c r="J62" s="961"/>
      <c r="K62" s="961"/>
      <c r="L62" s="961"/>
      <c r="M62" s="961"/>
      <c r="N62" s="961"/>
      <c r="O62" s="961"/>
      <c r="P62" s="961"/>
      <c r="Q62" s="961"/>
      <c r="R62" s="961"/>
      <c r="S62" s="961"/>
      <c r="T62" s="961"/>
      <c r="U62" s="961"/>
      <c r="V62" s="961"/>
      <c r="W62" s="961"/>
      <c r="X62" s="961"/>
      <c r="Y62" s="961"/>
      <c r="Z62" s="961"/>
      <c r="AA62" s="961"/>
      <c r="AB62" s="962"/>
      <c r="AC62" s="962"/>
    </row>
    <row r="63" spans="1:29" ht="17.25" customHeight="1">
      <c r="A63" s="959"/>
      <c r="B63" s="929" t="s">
        <v>406</v>
      </c>
      <c r="C63" s="929"/>
      <c r="D63" s="929"/>
      <c r="E63" s="929"/>
      <c r="F63" s="929"/>
      <c r="G63" s="929"/>
      <c r="H63" s="961" t="str">
        <f>項目一覧!$C$17</f>
        <v/>
      </c>
      <c r="I63" s="962"/>
      <c r="J63" s="961"/>
      <c r="K63" s="961"/>
      <c r="L63" s="961"/>
      <c r="M63" s="961"/>
      <c r="N63" s="961"/>
      <c r="O63" s="961"/>
      <c r="P63" s="961"/>
      <c r="Q63" s="961"/>
      <c r="R63" s="961"/>
      <c r="S63" s="961"/>
      <c r="T63" s="961"/>
      <c r="U63" s="961"/>
      <c r="V63" s="961"/>
      <c r="W63" s="961"/>
      <c r="X63" s="961"/>
      <c r="Y63" s="961"/>
      <c r="Z63" s="961"/>
      <c r="AA63" s="961"/>
      <c r="AB63" s="962"/>
      <c r="AC63" s="962"/>
    </row>
    <row r="64" spans="1:29" ht="17.25" customHeight="1">
      <c r="A64" s="959"/>
      <c r="B64" s="929" t="s">
        <v>405</v>
      </c>
      <c r="C64" s="929"/>
      <c r="D64" s="929"/>
      <c r="E64" s="929"/>
      <c r="F64" s="929"/>
      <c r="G64" s="929"/>
      <c r="H64" s="1665" t="str">
        <f>項目一覧!$C$18</f>
        <v/>
      </c>
      <c r="I64" s="1665"/>
      <c r="J64" s="1665"/>
      <c r="K64" s="1665"/>
      <c r="L64" s="1665"/>
      <c r="M64" s="1665"/>
      <c r="N64" s="1665"/>
      <c r="O64" s="1665"/>
      <c r="P64" s="1665"/>
      <c r="Q64" s="1665"/>
      <c r="R64" s="1665"/>
      <c r="S64" s="1665"/>
      <c r="T64" s="1665"/>
      <c r="U64" s="1665"/>
      <c r="V64" s="1665"/>
      <c r="W64" s="1665"/>
      <c r="X64" s="1665"/>
      <c r="Y64" s="1665"/>
      <c r="Z64" s="1665"/>
      <c r="AA64" s="1665"/>
      <c r="AB64" s="1665"/>
      <c r="AC64" s="1665"/>
    </row>
    <row r="65" spans="1:29" ht="17.25" customHeight="1">
      <c r="A65" s="963"/>
      <c r="B65" s="958" t="s">
        <v>404</v>
      </c>
      <c r="C65" s="958"/>
      <c r="D65" s="958"/>
      <c r="E65" s="958"/>
      <c r="F65" s="958"/>
      <c r="G65" s="958"/>
      <c r="H65" s="964" t="str">
        <f>項目一覧!$C$19</f>
        <v/>
      </c>
      <c r="I65" s="965"/>
      <c r="J65" s="964"/>
      <c r="K65" s="964"/>
      <c r="L65" s="964"/>
      <c r="M65" s="964"/>
      <c r="N65" s="964"/>
      <c r="O65" s="964"/>
      <c r="P65" s="964"/>
      <c r="Q65" s="964"/>
      <c r="R65" s="964"/>
      <c r="S65" s="964"/>
      <c r="T65" s="964"/>
      <c r="U65" s="964"/>
      <c r="V65" s="964"/>
      <c r="W65" s="964"/>
      <c r="X65" s="964"/>
      <c r="Y65" s="964"/>
      <c r="Z65" s="964"/>
      <c r="AA65" s="964"/>
      <c r="AB65" s="965"/>
      <c r="AC65" s="962"/>
    </row>
    <row r="66" spans="1:29" ht="17.25" customHeight="1">
      <c r="A66" s="959" t="s">
        <v>628</v>
      </c>
      <c r="B66" s="929" t="s">
        <v>428</v>
      </c>
      <c r="C66" s="929"/>
      <c r="D66" s="929"/>
      <c r="E66" s="929"/>
      <c r="F66" s="929"/>
      <c r="G66" s="929"/>
      <c r="H66" s="961"/>
      <c r="I66" s="962"/>
      <c r="J66" s="961"/>
      <c r="K66" s="961"/>
      <c r="L66" s="961"/>
      <c r="M66" s="961"/>
      <c r="N66" s="961"/>
      <c r="O66" s="961"/>
      <c r="P66" s="961"/>
      <c r="Q66" s="961"/>
      <c r="R66" s="961"/>
      <c r="S66" s="961"/>
      <c r="T66" s="961"/>
      <c r="U66" s="961"/>
      <c r="V66" s="961"/>
      <c r="W66" s="961"/>
      <c r="X66" s="961"/>
      <c r="Y66" s="961"/>
      <c r="Z66" s="961"/>
      <c r="AA66" s="961"/>
      <c r="AB66" s="962"/>
      <c r="AC66" s="962"/>
    </row>
    <row r="67" spans="1:29" ht="18" customHeight="1">
      <c r="A67" s="959"/>
      <c r="B67" s="929" t="s">
        <v>427</v>
      </c>
      <c r="C67" s="929"/>
      <c r="D67" s="929"/>
      <c r="E67" s="929"/>
      <c r="F67" s="929"/>
      <c r="G67" s="929"/>
      <c r="H67" s="961"/>
      <c r="I67" s="961"/>
      <c r="J67" s="961"/>
      <c r="K67" s="961"/>
      <c r="L67" s="961"/>
      <c r="M67" s="961"/>
      <c r="N67" s="961"/>
      <c r="O67" s="961"/>
      <c r="P67" s="961"/>
      <c r="Q67" s="961"/>
      <c r="R67" s="961"/>
      <c r="S67" s="961"/>
      <c r="T67" s="961"/>
      <c r="U67" s="961"/>
      <c r="V67" s="961"/>
      <c r="W67" s="961"/>
      <c r="X67" s="961"/>
      <c r="Y67" s="961"/>
      <c r="Z67" s="961"/>
      <c r="AA67" s="961"/>
      <c r="AB67" s="962"/>
      <c r="AC67" s="962"/>
    </row>
    <row r="68" spans="1:29" ht="17.25" customHeight="1">
      <c r="A68" s="959"/>
      <c r="B68" s="929" t="s">
        <v>409</v>
      </c>
      <c r="C68" s="929"/>
      <c r="D68" s="929"/>
      <c r="E68" s="929"/>
      <c r="F68" s="929"/>
      <c r="G68" s="929"/>
      <c r="H68" s="967" t="str">
        <f>IF(項目一覧!$C$22=0,"","("&amp;項目一覧!$C$22&amp;") 建築士  （"&amp;項目一覧!$C$23&amp;"）登録　第　 "&amp;項目一覧!$C$24&amp;"　号")</f>
        <v>() 建築士  （）登録　第　 　号</v>
      </c>
      <c r="I68" s="962"/>
      <c r="J68" s="961"/>
      <c r="K68" s="961"/>
      <c r="L68" s="961"/>
      <c r="M68" s="961"/>
      <c r="N68" s="961"/>
      <c r="O68" s="961"/>
      <c r="P68" s="961"/>
      <c r="Q68" s="961"/>
      <c r="R68" s="961"/>
      <c r="S68" s="961"/>
      <c r="T68" s="961"/>
      <c r="U68" s="961"/>
      <c r="V68" s="961"/>
      <c r="W68" s="961"/>
      <c r="X68" s="961"/>
      <c r="Y68" s="961"/>
      <c r="Z68" s="961"/>
      <c r="AA68" s="961"/>
      <c r="AB68" s="962"/>
      <c r="AC68" s="962"/>
    </row>
    <row r="69" spans="1:29" ht="17.25" customHeight="1">
      <c r="A69" s="959"/>
      <c r="B69" s="929" t="s">
        <v>408</v>
      </c>
      <c r="C69" s="929"/>
      <c r="D69" s="929"/>
      <c r="E69" s="929"/>
      <c r="F69" s="929"/>
      <c r="G69" s="929"/>
      <c r="H69" s="961" t="str">
        <f>項目一覧!$C$25</f>
        <v/>
      </c>
      <c r="I69" s="962"/>
      <c r="J69" s="961"/>
      <c r="K69" s="961"/>
      <c r="L69" s="961"/>
      <c r="M69" s="961"/>
      <c r="N69" s="961"/>
      <c r="O69" s="961"/>
      <c r="P69" s="961"/>
      <c r="Q69" s="961"/>
      <c r="R69" s="961"/>
      <c r="S69" s="961"/>
      <c r="T69" s="961"/>
      <c r="U69" s="961"/>
      <c r="V69" s="961"/>
      <c r="W69" s="961"/>
      <c r="X69" s="961"/>
      <c r="Y69" s="961"/>
      <c r="Z69" s="961"/>
      <c r="AA69" s="961"/>
      <c r="AB69" s="962"/>
      <c r="AC69" s="962"/>
    </row>
    <row r="70" spans="1:29" ht="17.25" customHeight="1">
      <c r="A70" s="968"/>
      <c r="B70" s="929" t="s">
        <v>407</v>
      </c>
      <c r="C70" s="929"/>
      <c r="D70" s="929"/>
      <c r="E70" s="929"/>
      <c r="F70" s="929"/>
      <c r="G70" s="929"/>
      <c r="H70" s="967" t="str">
        <f>IF(項目一覧!$C$27=0,"","("&amp;項目一覧!$C$27&amp;") 建築士事務所  （"&amp;項目一覧!$C$28&amp;"）知事登録　第　 "&amp;項目一覧!$C$29&amp;"　号")</f>
        <v>() 建築士事務所  （）知事登録　第　 　号</v>
      </c>
      <c r="I70" s="962"/>
      <c r="J70" s="961"/>
      <c r="K70" s="961"/>
      <c r="L70" s="961"/>
      <c r="M70" s="961"/>
      <c r="N70" s="961"/>
      <c r="O70" s="961"/>
      <c r="P70" s="961"/>
      <c r="Q70" s="961"/>
      <c r="R70" s="961"/>
      <c r="S70" s="961"/>
      <c r="T70" s="961"/>
      <c r="U70" s="961"/>
      <c r="V70" s="961"/>
      <c r="W70" s="961"/>
      <c r="X70" s="961"/>
      <c r="Y70" s="961"/>
      <c r="Z70" s="961"/>
      <c r="AA70" s="961"/>
      <c r="AB70" s="962"/>
      <c r="AC70" s="962"/>
    </row>
    <row r="71" spans="1:29" ht="17.25" customHeight="1">
      <c r="A71" s="968"/>
      <c r="B71" s="929"/>
      <c r="C71" s="929"/>
      <c r="D71" s="929"/>
      <c r="E71" s="929"/>
      <c r="F71" s="929"/>
      <c r="G71" s="929"/>
      <c r="H71" s="961" t="str">
        <f>項目一覧!$C$30</f>
        <v/>
      </c>
      <c r="I71" s="962"/>
      <c r="J71" s="961"/>
      <c r="K71" s="961"/>
      <c r="L71" s="961"/>
      <c r="M71" s="961"/>
      <c r="N71" s="961"/>
      <c r="O71" s="961"/>
      <c r="P71" s="961"/>
      <c r="Q71" s="961"/>
      <c r="R71" s="961"/>
      <c r="S71" s="961"/>
      <c r="T71" s="961"/>
      <c r="U71" s="961"/>
      <c r="V71" s="961"/>
      <c r="W71" s="961"/>
      <c r="X71" s="961"/>
      <c r="Y71" s="961"/>
      <c r="Z71" s="961"/>
      <c r="AA71" s="961"/>
      <c r="AB71" s="962"/>
      <c r="AC71" s="962"/>
    </row>
    <row r="72" spans="1:29" ht="17.25" customHeight="1">
      <c r="A72" s="968"/>
      <c r="B72" s="929" t="s">
        <v>406</v>
      </c>
      <c r="C72" s="929"/>
      <c r="D72" s="929"/>
      <c r="E72" s="929"/>
      <c r="F72" s="929"/>
      <c r="G72" s="929"/>
      <c r="H72" s="961" t="str">
        <f>項目一覧!$C$31</f>
        <v/>
      </c>
      <c r="I72" s="962"/>
      <c r="J72" s="961"/>
      <c r="K72" s="961"/>
      <c r="L72" s="961"/>
      <c r="M72" s="961"/>
      <c r="N72" s="961"/>
      <c r="O72" s="961"/>
      <c r="P72" s="961"/>
      <c r="Q72" s="961"/>
      <c r="R72" s="961"/>
      <c r="S72" s="961"/>
      <c r="T72" s="961"/>
      <c r="U72" s="961"/>
      <c r="V72" s="961"/>
      <c r="W72" s="961"/>
      <c r="X72" s="961"/>
      <c r="Y72" s="961"/>
      <c r="Z72" s="961"/>
      <c r="AA72" s="961"/>
      <c r="AB72" s="962"/>
      <c r="AC72" s="962"/>
    </row>
    <row r="73" spans="1:29" ht="17.25" customHeight="1">
      <c r="A73" s="968"/>
      <c r="B73" s="929" t="s">
        <v>405</v>
      </c>
      <c r="C73" s="929"/>
      <c r="D73" s="929"/>
      <c r="E73" s="929"/>
      <c r="F73" s="929"/>
      <c r="G73" s="929"/>
      <c r="H73" s="1665" t="str">
        <f>項目一覧!$C$32</f>
        <v/>
      </c>
      <c r="I73" s="1665"/>
      <c r="J73" s="1665"/>
      <c r="K73" s="1665"/>
      <c r="L73" s="1665"/>
      <c r="M73" s="1665"/>
      <c r="N73" s="1665"/>
      <c r="O73" s="1665"/>
      <c r="P73" s="1665"/>
      <c r="Q73" s="1665"/>
      <c r="R73" s="1665"/>
      <c r="S73" s="1665"/>
      <c r="T73" s="1665"/>
      <c r="U73" s="1665"/>
      <c r="V73" s="1665"/>
      <c r="W73" s="1665"/>
      <c r="X73" s="1665"/>
      <c r="Y73" s="1665"/>
      <c r="Z73" s="1665"/>
      <c r="AA73" s="1665"/>
      <c r="AB73" s="1665"/>
      <c r="AC73" s="1665"/>
    </row>
    <row r="74" spans="1:29" ht="17.25" customHeight="1">
      <c r="A74" s="968"/>
      <c r="B74" s="929" t="s">
        <v>404</v>
      </c>
      <c r="C74" s="929"/>
      <c r="D74" s="929"/>
      <c r="E74" s="929"/>
      <c r="F74" s="929"/>
      <c r="G74" s="929"/>
      <c r="H74" s="961" t="str">
        <f>項目一覧!$C$33</f>
        <v/>
      </c>
      <c r="I74" s="962"/>
      <c r="J74" s="961"/>
      <c r="K74" s="961"/>
      <c r="L74" s="961"/>
      <c r="M74" s="961"/>
      <c r="N74" s="961"/>
      <c r="O74" s="961"/>
      <c r="P74" s="961"/>
      <c r="Q74" s="961"/>
      <c r="R74" s="961"/>
      <c r="S74" s="961"/>
      <c r="T74" s="961"/>
      <c r="U74" s="961"/>
      <c r="V74" s="961"/>
      <c r="W74" s="961"/>
      <c r="X74" s="961"/>
      <c r="Y74" s="961"/>
      <c r="Z74" s="961"/>
      <c r="AA74" s="961"/>
      <c r="AB74" s="962"/>
      <c r="AC74" s="962"/>
    </row>
    <row r="75" spans="1:29" ht="18" customHeight="1">
      <c r="A75" s="968"/>
      <c r="B75" s="925" t="s">
        <v>634</v>
      </c>
      <c r="C75" s="929"/>
      <c r="D75" s="929"/>
      <c r="E75" s="929"/>
      <c r="F75" s="929"/>
      <c r="G75" s="929"/>
      <c r="H75" s="1673" t="str">
        <f>項目一覧!$C$35</f>
        <v/>
      </c>
      <c r="I75" s="1673"/>
      <c r="J75" s="1673"/>
      <c r="K75" s="1673"/>
      <c r="L75" s="1673"/>
      <c r="M75" s="1673"/>
      <c r="N75" s="1673"/>
      <c r="O75" s="1673"/>
      <c r="P75" s="1673"/>
      <c r="Q75" s="1673"/>
      <c r="R75" s="1673"/>
      <c r="S75" s="1673"/>
      <c r="T75" s="1673"/>
      <c r="U75" s="1673"/>
      <c r="V75" s="1673"/>
      <c r="W75" s="1673"/>
      <c r="X75" s="1673"/>
      <c r="Y75" s="1673"/>
      <c r="Z75" s="1673"/>
      <c r="AA75" s="1673"/>
      <c r="AB75" s="1673"/>
      <c r="AC75" s="962"/>
    </row>
    <row r="76" spans="1:29" ht="9.75" customHeight="1">
      <c r="A76" s="968"/>
      <c r="B76" s="929"/>
      <c r="C76" s="929"/>
      <c r="D76" s="929"/>
      <c r="E76" s="929"/>
      <c r="F76" s="929"/>
      <c r="G76" s="929"/>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962"/>
    </row>
    <row r="77" spans="1:29" ht="18" customHeight="1">
      <c r="A77" s="959"/>
      <c r="B77" s="929" t="s">
        <v>426</v>
      </c>
      <c r="C77" s="929"/>
      <c r="D77" s="929"/>
      <c r="E77" s="929"/>
      <c r="F77" s="929"/>
      <c r="G77" s="929"/>
      <c r="H77" s="961"/>
      <c r="I77" s="961"/>
      <c r="J77" s="961"/>
      <c r="K77" s="961"/>
      <c r="L77" s="961"/>
      <c r="M77" s="961"/>
      <c r="N77" s="961"/>
      <c r="O77" s="961"/>
      <c r="P77" s="961"/>
      <c r="Q77" s="961"/>
      <c r="R77" s="961"/>
      <c r="S77" s="961"/>
      <c r="T77" s="961"/>
      <c r="U77" s="961"/>
      <c r="V77" s="961"/>
      <c r="W77" s="961"/>
      <c r="X77" s="961"/>
      <c r="Y77" s="961"/>
      <c r="Z77" s="961"/>
      <c r="AA77" s="961"/>
      <c r="AB77" s="962"/>
      <c r="AC77" s="962"/>
    </row>
    <row r="78" spans="1:29" ht="18" customHeight="1">
      <c r="A78" s="959"/>
      <c r="B78" s="929" t="s">
        <v>409</v>
      </c>
      <c r="C78" s="929"/>
      <c r="D78" s="929"/>
      <c r="E78" s="929"/>
      <c r="F78" s="929"/>
      <c r="G78" s="929"/>
      <c r="H78" s="967" t="str">
        <f>IF(項目一覧!$C$189=0,"","("&amp;項目一覧!$C$189&amp;") 建築士  （"&amp;項目一覧!$C$190&amp;"）登録　第　 "&amp;項目一覧!$C$191&amp;"　号")</f>
        <v>() 建築士  （）登録　第　 　号</v>
      </c>
      <c r="I78" s="962"/>
      <c r="J78" s="961"/>
      <c r="K78" s="961"/>
      <c r="L78" s="961"/>
      <c r="M78" s="961"/>
      <c r="N78" s="961"/>
      <c r="O78" s="961"/>
      <c r="P78" s="961"/>
      <c r="Q78" s="961"/>
      <c r="R78" s="961"/>
      <c r="S78" s="961"/>
      <c r="T78" s="961"/>
      <c r="U78" s="961"/>
      <c r="V78" s="961"/>
      <c r="W78" s="961"/>
      <c r="X78" s="961"/>
      <c r="Y78" s="961"/>
      <c r="Z78" s="961"/>
      <c r="AA78" s="961"/>
      <c r="AB78" s="962"/>
      <c r="AC78" s="962"/>
    </row>
    <row r="79" spans="1:29" ht="18" customHeight="1">
      <c r="A79" s="959"/>
      <c r="B79" s="929" t="s">
        <v>408</v>
      </c>
      <c r="C79" s="929"/>
      <c r="D79" s="929"/>
      <c r="E79" s="929"/>
      <c r="F79" s="929"/>
      <c r="G79" s="929"/>
      <c r="H79" s="961" t="str">
        <f>項目一覧!$C$192</f>
        <v/>
      </c>
      <c r="I79" s="962"/>
      <c r="J79" s="961"/>
      <c r="K79" s="961"/>
      <c r="L79" s="961"/>
      <c r="M79" s="961"/>
      <c r="N79" s="961"/>
      <c r="O79" s="961"/>
      <c r="P79" s="961"/>
      <c r="Q79" s="961"/>
      <c r="R79" s="961"/>
      <c r="S79" s="961"/>
      <c r="T79" s="961"/>
      <c r="U79" s="961"/>
      <c r="V79" s="961"/>
      <c r="W79" s="961"/>
      <c r="X79" s="961"/>
      <c r="Y79" s="961"/>
      <c r="Z79" s="961"/>
      <c r="AA79" s="961"/>
      <c r="AB79" s="962"/>
      <c r="AC79" s="962"/>
    </row>
    <row r="80" spans="1:29" ht="18" customHeight="1">
      <c r="A80" s="968"/>
      <c r="B80" s="929" t="s">
        <v>407</v>
      </c>
      <c r="C80" s="929"/>
      <c r="D80" s="929"/>
      <c r="E80" s="929"/>
      <c r="F80" s="929"/>
      <c r="G80" s="929"/>
      <c r="H80" s="969" t="str">
        <f>IF(項目一覧!$C$194=0,"","("&amp;項目一覧!$C$194&amp;") 建築士事務所  （"&amp;項目一覧!$C$195&amp;"）知事登録　第　 "&amp;項目一覧!$C$196&amp;"　号")</f>
        <v>() 建築士事務所  （）知事登録　第　 　号</v>
      </c>
      <c r="I80" s="962"/>
      <c r="J80" s="962"/>
      <c r="K80" s="962"/>
      <c r="L80" s="962"/>
      <c r="M80" s="962"/>
      <c r="N80" s="962"/>
      <c r="O80" s="962"/>
      <c r="P80" s="962"/>
      <c r="Q80" s="962"/>
      <c r="R80" s="962"/>
      <c r="S80" s="962"/>
      <c r="T80" s="962"/>
      <c r="U80" s="962"/>
      <c r="V80" s="962"/>
      <c r="W80" s="962"/>
      <c r="X80" s="962"/>
      <c r="Y80" s="962"/>
      <c r="Z80" s="962"/>
      <c r="AA80" s="962"/>
      <c r="AB80" s="962"/>
      <c r="AC80" s="962"/>
    </row>
    <row r="81" spans="1:29" ht="18" customHeight="1">
      <c r="A81" s="968"/>
      <c r="B81" s="929"/>
      <c r="C81" s="929"/>
      <c r="D81" s="929"/>
      <c r="E81" s="929"/>
      <c r="F81" s="929"/>
      <c r="G81" s="929"/>
      <c r="H81" s="961" t="str">
        <f>項目一覧!$C$197</f>
        <v/>
      </c>
      <c r="I81" s="962"/>
      <c r="J81" s="961"/>
      <c r="K81" s="961"/>
      <c r="L81" s="961"/>
      <c r="M81" s="961"/>
      <c r="N81" s="961"/>
      <c r="O81" s="961"/>
      <c r="P81" s="961"/>
      <c r="Q81" s="961"/>
      <c r="R81" s="961"/>
      <c r="S81" s="961"/>
      <c r="T81" s="961"/>
      <c r="U81" s="961"/>
      <c r="V81" s="961"/>
      <c r="W81" s="961"/>
      <c r="X81" s="961"/>
      <c r="Y81" s="961"/>
      <c r="Z81" s="961"/>
      <c r="AA81" s="961"/>
      <c r="AB81" s="962"/>
      <c r="AC81" s="962"/>
    </row>
    <row r="82" spans="1:29" ht="18" customHeight="1">
      <c r="A82" s="968"/>
      <c r="B82" s="929" t="s">
        <v>406</v>
      </c>
      <c r="C82" s="929"/>
      <c r="D82" s="929"/>
      <c r="E82" s="929"/>
      <c r="F82" s="929"/>
      <c r="G82" s="929"/>
      <c r="H82" s="961" t="str">
        <f>項目一覧!$C$198</f>
        <v/>
      </c>
      <c r="I82" s="962"/>
      <c r="J82" s="961"/>
      <c r="K82" s="961"/>
      <c r="L82" s="961"/>
      <c r="M82" s="961"/>
      <c r="N82" s="961"/>
      <c r="O82" s="961"/>
      <c r="P82" s="961"/>
      <c r="Q82" s="961"/>
      <c r="R82" s="961"/>
      <c r="S82" s="961"/>
      <c r="T82" s="961"/>
      <c r="U82" s="961"/>
      <c r="V82" s="961"/>
      <c r="W82" s="961"/>
      <c r="X82" s="961"/>
      <c r="Y82" s="961"/>
      <c r="Z82" s="961"/>
      <c r="AA82" s="961"/>
      <c r="AB82" s="962"/>
      <c r="AC82" s="962"/>
    </row>
    <row r="83" spans="1:29" ht="18" customHeight="1">
      <c r="A83" s="968"/>
      <c r="B83" s="929" t="s">
        <v>405</v>
      </c>
      <c r="C83" s="929"/>
      <c r="D83" s="929"/>
      <c r="E83" s="929"/>
      <c r="F83" s="929"/>
      <c r="G83" s="929"/>
      <c r="H83" s="1665" t="str">
        <f>項目一覧!$C$199</f>
        <v/>
      </c>
      <c r="I83" s="1665"/>
      <c r="J83" s="1665"/>
      <c r="K83" s="1665"/>
      <c r="L83" s="1665"/>
      <c r="M83" s="1665"/>
      <c r="N83" s="1665"/>
      <c r="O83" s="1665"/>
      <c r="P83" s="1665"/>
      <c r="Q83" s="1665"/>
      <c r="R83" s="1665"/>
      <c r="S83" s="1665"/>
      <c r="T83" s="1665"/>
      <c r="U83" s="1665"/>
      <c r="V83" s="1665"/>
      <c r="W83" s="1665"/>
      <c r="X83" s="1665"/>
      <c r="Y83" s="1665"/>
      <c r="Z83" s="1665"/>
      <c r="AA83" s="1665"/>
      <c r="AB83" s="1665"/>
      <c r="AC83" s="962"/>
    </row>
    <row r="84" spans="1:29" ht="18" customHeight="1">
      <c r="A84" s="968"/>
      <c r="B84" s="929" t="s">
        <v>404</v>
      </c>
      <c r="C84" s="929"/>
      <c r="D84" s="929"/>
      <c r="E84" s="929"/>
      <c r="F84" s="929"/>
      <c r="G84" s="929"/>
      <c r="H84" s="961" t="str">
        <f>項目一覧!$C$200</f>
        <v/>
      </c>
      <c r="I84" s="962"/>
      <c r="J84" s="961"/>
      <c r="K84" s="961"/>
      <c r="L84" s="961"/>
      <c r="M84" s="961"/>
      <c r="N84" s="961"/>
      <c r="O84" s="961"/>
      <c r="P84" s="961"/>
      <c r="Q84" s="961"/>
      <c r="R84" s="961"/>
      <c r="S84" s="961"/>
      <c r="T84" s="961"/>
      <c r="U84" s="961"/>
      <c r="V84" s="961"/>
      <c r="W84" s="961"/>
      <c r="X84" s="961"/>
      <c r="Y84" s="961"/>
      <c r="Z84" s="961"/>
      <c r="AA84" s="961"/>
      <c r="AB84" s="962"/>
      <c r="AC84" s="962"/>
    </row>
    <row r="85" spans="1:29" ht="18" customHeight="1">
      <c r="A85" s="968"/>
      <c r="B85" s="925" t="s">
        <v>634</v>
      </c>
      <c r="C85" s="929"/>
      <c r="D85" s="929"/>
      <c r="E85" s="929"/>
      <c r="F85" s="929"/>
      <c r="G85" s="929"/>
      <c r="H85" s="1673" t="str">
        <f>項目一覧!$C$202</f>
        <v/>
      </c>
      <c r="I85" s="1673"/>
      <c r="J85" s="1673"/>
      <c r="K85" s="1673"/>
      <c r="L85" s="1673"/>
      <c r="M85" s="1673"/>
      <c r="N85" s="1673"/>
      <c r="O85" s="1673"/>
      <c r="P85" s="1673"/>
      <c r="Q85" s="1673"/>
      <c r="R85" s="1673"/>
      <c r="S85" s="1673"/>
      <c r="T85" s="1673"/>
      <c r="U85" s="1673"/>
      <c r="V85" s="1673"/>
      <c r="W85" s="1673"/>
      <c r="X85" s="1673"/>
      <c r="Y85" s="1673"/>
      <c r="Z85" s="1673"/>
      <c r="AA85" s="1673"/>
      <c r="AB85" s="1673"/>
      <c r="AC85" s="962"/>
    </row>
    <row r="86" spans="1:29" ht="9" customHeight="1">
      <c r="A86" s="959"/>
      <c r="B86" s="929"/>
      <c r="C86" s="929"/>
      <c r="D86" s="929"/>
      <c r="E86" s="929"/>
      <c r="F86" s="929"/>
      <c r="G86" s="929"/>
      <c r="H86" s="1673"/>
      <c r="I86" s="1673"/>
      <c r="J86" s="1673"/>
      <c r="K86" s="1673"/>
      <c r="L86" s="1673"/>
      <c r="M86" s="1673"/>
      <c r="N86" s="1673"/>
      <c r="O86" s="1673"/>
      <c r="P86" s="1673"/>
      <c r="Q86" s="1673"/>
      <c r="R86" s="1673"/>
      <c r="S86" s="1673"/>
      <c r="T86" s="1673"/>
      <c r="U86" s="1673"/>
      <c r="V86" s="1673"/>
      <c r="W86" s="1673"/>
      <c r="X86" s="1673"/>
      <c r="Y86" s="1673"/>
      <c r="Z86" s="1673"/>
      <c r="AA86" s="1673"/>
      <c r="AB86" s="1673"/>
      <c r="AC86" s="962"/>
    </row>
    <row r="87" spans="1:29" ht="18" customHeight="1">
      <c r="A87" s="959"/>
      <c r="B87" s="929" t="s">
        <v>409</v>
      </c>
      <c r="C87" s="929"/>
      <c r="D87" s="929"/>
      <c r="E87" s="929"/>
      <c r="F87" s="929"/>
      <c r="G87" s="929"/>
      <c r="H87" s="967" t="str">
        <f>IF(項目一覧!$C$203=0,"","("&amp;項目一覧!$C$203&amp;") 建築士  （"&amp;項目一覧!$C$204&amp;"）登録　第　 "&amp;項目一覧!$C$205&amp;"　号")</f>
        <v>() 建築士  （）登録　第　 　号</v>
      </c>
      <c r="I87" s="962"/>
      <c r="J87" s="961"/>
      <c r="K87" s="961"/>
      <c r="L87" s="961"/>
      <c r="M87" s="961"/>
      <c r="N87" s="961"/>
      <c r="O87" s="961"/>
      <c r="P87" s="961"/>
      <c r="Q87" s="961"/>
      <c r="R87" s="961"/>
      <c r="S87" s="961"/>
      <c r="T87" s="961"/>
      <c r="U87" s="961"/>
      <c r="V87" s="961"/>
      <c r="W87" s="961"/>
      <c r="X87" s="961"/>
      <c r="Y87" s="961"/>
      <c r="Z87" s="961"/>
      <c r="AA87" s="961"/>
      <c r="AB87" s="962"/>
      <c r="AC87" s="962"/>
    </row>
    <row r="88" spans="1:29" ht="18" customHeight="1">
      <c r="A88" s="959"/>
      <c r="B88" s="929" t="s">
        <v>408</v>
      </c>
      <c r="C88" s="929"/>
      <c r="D88" s="929"/>
      <c r="E88" s="929"/>
      <c r="F88" s="929"/>
      <c r="G88" s="929"/>
      <c r="H88" s="961" t="str">
        <f>項目一覧!$C$206</f>
        <v/>
      </c>
      <c r="I88" s="962"/>
      <c r="J88" s="961"/>
      <c r="K88" s="961"/>
      <c r="L88" s="961"/>
      <c r="M88" s="961"/>
      <c r="N88" s="961"/>
      <c r="O88" s="961"/>
      <c r="P88" s="961"/>
      <c r="Q88" s="961"/>
      <c r="R88" s="961"/>
      <c r="S88" s="961"/>
      <c r="T88" s="961"/>
      <c r="U88" s="961"/>
      <c r="V88" s="961"/>
      <c r="W88" s="961"/>
      <c r="X88" s="961"/>
      <c r="Y88" s="961"/>
      <c r="Z88" s="961"/>
      <c r="AA88" s="961"/>
      <c r="AB88" s="962"/>
      <c r="AC88" s="962"/>
    </row>
    <row r="89" spans="1:29" ht="18" customHeight="1">
      <c r="A89" s="968"/>
      <c r="B89" s="929" t="s">
        <v>407</v>
      </c>
      <c r="C89" s="929"/>
      <c r="D89" s="929"/>
      <c r="E89" s="929"/>
      <c r="F89" s="929"/>
      <c r="G89" s="929"/>
      <c r="H89" s="969" t="str">
        <f>IF(項目一覧!$C$208=0,"","("&amp;項目一覧!$C$208&amp;") 建築士事務所  （"&amp;項目一覧!$C$209&amp;"）知事登録　第　 "&amp;項目一覧!$C$210&amp;"　号")</f>
        <v>() 建築士事務所  （）知事登録　第　 　号</v>
      </c>
      <c r="I89" s="962"/>
      <c r="J89" s="962"/>
      <c r="K89" s="962"/>
      <c r="L89" s="962"/>
      <c r="M89" s="962"/>
      <c r="N89" s="962"/>
      <c r="O89" s="962"/>
      <c r="P89" s="962"/>
      <c r="Q89" s="962"/>
      <c r="R89" s="962"/>
      <c r="S89" s="962"/>
      <c r="T89" s="962"/>
      <c r="U89" s="962"/>
      <c r="V89" s="962"/>
      <c r="W89" s="962"/>
      <c r="X89" s="962"/>
      <c r="Y89" s="962"/>
      <c r="Z89" s="962"/>
      <c r="AA89" s="962"/>
      <c r="AB89" s="962"/>
      <c r="AC89" s="962"/>
    </row>
    <row r="90" spans="1:29" ht="18" customHeight="1">
      <c r="A90" s="968"/>
      <c r="B90" s="929"/>
      <c r="C90" s="929"/>
      <c r="D90" s="929"/>
      <c r="E90" s="929"/>
      <c r="F90" s="929"/>
      <c r="G90" s="929"/>
      <c r="H90" s="961" t="str">
        <f>項目一覧!$C$211</f>
        <v/>
      </c>
      <c r="I90" s="962"/>
      <c r="J90" s="961"/>
      <c r="K90" s="961"/>
      <c r="L90" s="961"/>
      <c r="M90" s="961"/>
      <c r="N90" s="961"/>
      <c r="O90" s="961"/>
      <c r="P90" s="961"/>
      <c r="Q90" s="961"/>
      <c r="R90" s="961"/>
      <c r="S90" s="961"/>
      <c r="T90" s="961"/>
      <c r="U90" s="961"/>
      <c r="V90" s="961"/>
      <c r="W90" s="961"/>
      <c r="X90" s="961"/>
      <c r="Y90" s="961"/>
      <c r="Z90" s="961"/>
      <c r="AA90" s="961"/>
      <c r="AB90" s="962"/>
      <c r="AC90" s="962"/>
    </row>
    <row r="91" spans="1:29" ht="18" customHeight="1">
      <c r="A91" s="968"/>
      <c r="B91" s="929" t="s">
        <v>406</v>
      </c>
      <c r="C91" s="929"/>
      <c r="D91" s="929"/>
      <c r="E91" s="929"/>
      <c r="F91" s="929"/>
      <c r="G91" s="929"/>
      <c r="H91" s="961" t="str">
        <f>項目一覧!$C$212</f>
        <v/>
      </c>
      <c r="I91" s="962"/>
      <c r="J91" s="961"/>
      <c r="K91" s="961"/>
      <c r="L91" s="961"/>
      <c r="M91" s="961"/>
      <c r="N91" s="961"/>
      <c r="O91" s="961"/>
      <c r="P91" s="961"/>
      <c r="Q91" s="961"/>
      <c r="R91" s="961"/>
      <c r="S91" s="961"/>
      <c r="T91" s="961"/>
      <c r="U91" s="961"/>
      <c r="V91" s="961"/>
      <c r="W91" s="961"/>
      <c r="X91" s="961"/>
      <c r="Y91" s="961"/>
      <c r="Z91" s="961"/>
      <c r="AA91" s="961"/>
      <c r="AB91" s="962"/>
      <c r="AC91" s="962"/>
    </row>
    <row r="92" spans="1:29" ht="18" customHeight="1">
      <c r="A92" s="968"/>
      <c r="B92" s="929" t="s">
        <v>405</v>
      </c>
      <c r="C92" s="929"/>
      <c r="D92" s="929"/>
      <c r="E92" s="929"/>
      <c r="F92" s="929"/>
      <c r="G92" s="929"/>
      <c r="H92" s="1665" t="str">
        <f>項目一覧!$C$213</f>
        <v/>
      </c>
      <c r="I92" s="1665"/>
      <c r="J92" s="1665"/>
      <c r="K92" s="1665"/>
      <c r="L92" s="1665"/>
      <c r="M92" s="1665"/>
      <c r="N92" s="1665"/>
      <c r="O92" s="1665"/>
      <c r="P92" s="1665"/>
      <c r="Q92" s="1665"/>
      <c r="R92" s="1665"/>
      <c r="S92" s="1665"/>
      <c r="T92" s="1665"/>
      <c r="U92" s="1665"/>
      <c r="V92" s="1665"/>
      <c r="W92" s="1665"/>
      <c r="X92" s="1665"/>
      <c r="Y92" s="1665"/>
      <c r="Z92" s="1665"/>
      <c r="AA92" s="1665"/>
      <c r="AB92" s="1665"/>
      <c r="AC92" s="962"/>
    </row>
    <row r="93" spans="1:29" ht="18" customHeight="1">
      <c r="A93" s="968"/>
      <c r="B93" s="929" t="s">
        <v>404</v>
      </c>
      <c r="C93" s="929"/>
      <c r="D93" s="929"/>
      <c r="E93" s="929"/>
      <c r="F93" s="929"/>
      <c r="G93" s="929"/>
      <c r="H93" s="961" t="str">
        <f>項目一覧!$C$214</f>
        <v/>
      </c>
      <c r="I93" s="962"/>
      <c r="J93" s="961"/>
      <c r="K93" s="961"/>
      <c r="L93" s="961"/>
      <c r="M93" s="961"/>
      <c r="N93" s="961"/>
      <c r="O93" s="961"/>
      <c r="P93" s="961"/>
      <c r="Q93" s="961"/>
      <c r="R93" s="961"/>
      <c r="S93" s="961"/>
      <c r="T93" s="961"/>
      <c r="U93" s="961"/>
      <c r="V93" s="961"/>
      <c r="W93" s="961"/>
      <c r="X93" s="961"/>
      <c r="Y93" s="961"/>
      <c r="Z93" s="961"/>
      <c r="AA93" s="961"/>
      <c r="AB93" s="962"/>
      <c r="AC93" s="962"/>
    </row>
    <row r="94" spans="1:29" ht="18" customHeight="1">
      <c r="A94" s="968"/>
      <c r="B94" s="925" t="s">
        <v>634</v>
      </c>
      <c r="C94" s="929"/>
      <c r="D94" s="929"/>
      <c r="E94" s="929"/>
      <c r="F94" s="929"/>
      <c r="G94" s="929"/>
      <c r="H94" s="1673" t="str">
        <f>項目一覧!$C$216</f>
        <v/>
      </c>
      <c r="I94" s="1673"/>
      <c r="J94" s="1673"/>
      <c r="K94" s="1673"/>
      <c r="L94" s="1673"/>
      <c r="M94" s="1673"/>
      <c r="N94" s="1673"/>
      <c r="O94" s="1673"/>
      <c r="P94" s="1673"/>
      <c r="Q94" s="1673"/>
      <c r="R94" s="1673"/>
      <c r="S94" s="1673"/>
      <c r="T94" s="1673"/>
      <c r="U94" s="1673"/>
      <c r="V94" s="1673"/>
      <c r="W94" s="1673"/>
      <c r="X94" s="1673"/>
      <c r="Y94" s="1673"/>
      <c r="Z94" s="1673"/>
      <c r="AA94" s="1673"/>
      <c r="AB94" s="1673"/>
      <c r="AC94" s="962"/>
    </row>
    <row r="95" spans="1:29" ht="9" customHeight="1">
      <c r="A95" s="959"/>
      <c r="B95" s="929"/>
      <c r="C95" s="929"/>
      <c r="D95" s="929"/>
      <c r="E95" s="929"/>
      <c r="F95" s="929"/>
      <c r="G95" s="929"/>
      <c r="H95" s="1673"/>
      <c r="I95" s="1673"/>
      <c r="J95" s="1673"/>
      <c r="K95" s="1673"/>
      <c r="L95" s="1673"/>
      <c r="M95" s="1673"/>
      <c r="N95" s="1673"/>
      <c r="O95" s="1673"/>
      <c r="P95" s="1673"/>
      <c r="Q95" s="1673"/>
      <c r="R95" s="1673"/>
      <c r="S95" s="1673"/>
      <c r="T95" s="1673"/>
      <c r="U95" s="1673"/>
      <c r="V95" s="1673"/>
      <c r="W95" s="1673"/>
      <c r="X95" s="1673"/>
      <c r="Y95" s="1673"/>
      <c r="Z95" s="1673"/>
      <c r="AA95" s="1673"/>
      <c r="AB95" s="1673"/>
      <c r="AC95" s="962"/>
    </row>
    <row r="96" spans="1:29" ht="18" customHeight="1">
      <c r="A96" s="959"/>
      <c r="B96" s="929" t="s">
        <v>409</v>
      </c>
      <c r="C96" s="929"/>
      <c r="D96" s="929"/>
      <c r="E96" s="929"/>
      <c r="F96" s="929"/>
      <c r="G96" s="929"/>
      <c r="H96" s="967" t="str">
        <f>IF(項目一覧!$C$217=0,"","("&amp;項目一覧!$C$217&amp;") 建築士  （"&amp;項目一覧!$C$218&amp;"）登録　第　 "&amp;項目一覧!$C$219&amp;"　号")</f>
        <v>() 建築士  （）登録　第　 　号</v>
      </c>
      <c r="I96" s="962"/>
      <c r="J96" s="961"/>
      <c r="K96" s="961"/>
      <c r="L96" s="961"/>
      <c r="M96" s="961"/>
      <c r="N96" s="961"/>
      <c r="O96" s="961"/>
      <c r="P96" s="961"/>
      <c r="Q96" s="961"/>
      <c r="R96" s="961"/>
      <c r="S96" s="961"/>
      <c r="T96" s="961"/>
      <c r="U96" s="961"/>
      <c r="V96" s="961"/>
      <c r="W96" s="961"/>
      <c r="X96" s="961"/>
      <c r="Y96" s="961"/>
      <c r="Z96" s="961"/>
      <c r="AA96" s="961"/>
      <c r="AB96" s="962"/>
      <c r="AC96" s="962"/>
    </row>
    <row r="97" spans="1:29" ht="18" customHeight="1">
      <c r="A97" s="959"/>
      <c r="B97" s="929" t="s">
        <v>408</v>
      </c>
      <c r="C97" s="929"/>
      <c r="D97" s="929"/>
      <c r="E97" s="929"/>
      <c r="F97" s="929"/>
      <c r="G97" s="929"/>
      <c r="H97" s="961" t="str">
        <f>項目一覧!$C$220</f>
        <v/>
      </c>
      <c r="I97" s="962"/>
      <c r="J97" s="961"/>
      <c r="K97" s="961"/>
      <c r="L97" s="961"/>
      <c r="M97" s="961"/>
      <c r="N97" s="961"/>
      <c r="O97" s="961"/>
      <c r="P97" s="961"/>
      <c r="Q97" s="961"/>
      <c r="R97" s="961"/>
      <c r="S97" s="961"/>
      <c r="T97" s="961"/>
      <c r="U97" s="961"/>
      <c r="V97" s="961"/>
      <c r="W97" s="961"/>
      <c r="X97" s="961"/>
      <c r="Y97" s="961"/>
      <c r="Z97" s="961"/>
      <c r="AA97" s="961"/>
      <c r="AB97" s="962"/>
      <c r="AC97" s="962"/>
    </row>
    <row r="98" spans="1:29" ht="18" customHeight="1">
      <c r="A98" s="968"/>
      <c r="B98" s="929" t="s">
        <v>407</v>
      </c>
      <c r="C98" s="929"/>
      <c r="D98" s="929"/>
      <c r="E98" s="929"/>
      <c r="F98" s="929"/>
      <c r="G98" s="929"/>
      <c r="H98" s="969" t="str">
        <f>IF(項目一覧!$C$222=0,"","("&amp;項目一覧!$C$222&amp;") 建築士事務所  （"&amp;項目一覧!$C$223&amp;"）知事登録　第　 "&amp;項目一覧!$C$224&amp;"　号")</f>
        <v>() 建築士事務所  （）知事登録　第　 　号</v>
      </c>
      <c r="I98" s="962"/>
      <c r="J98" s="962"/>
      <c r="K98" s="962"/>
      <c r="L98" s="962"/>
      <c r="M98" s="962"/>
      <c r="N98" s="962"/>
      <c r="O98" s="962"/>
      <c r="P98" s="962"/>
      <c r="Q98" s="962"/>
      <c r="R98" s="962"/>
      <c r="S98" s="962"/>
      <c r="T98" s="962"/>
      <c r="U98" s="962"/>
      <c r="V98" s="962"/>
      <c r="W98" s="962"/>
      <c r="X98" s="962"/>
      <c r="Y98" s="962"/>
      <c r="Z98" s="962"/>
      <c r="AA98" s="962"/>
      <c r="AB98" s="962"/>
      <c r="AC98" s="962"/>
    </row>
    <row r="99" spans="1:29" ht="18" customHeight="1">
      <c r="A99" s="968"/>
      <c r="B99" s="929"/>
      <c r="C99" s="929"/>
      <c r="D99" s="929"/>
      <c r="E99" s="929"/>
      <c r="F99" s="929"/>
      <c r="G99" s="929"/>
      <c r="H99" s="961" t="str">
        <f>項目一覧!$C$225</f>
        <v/>
      </c>
      <c r="I99" s="962"/>
      <c r="J99" s="961"/>
      <c r="K99" s="961"/>
      <c r="L99" s="961"/>
      <c r="M99" s="961"/>
      <c r="N99" s="961"/>
      <c r="O99" s="961"/>
      <c r="P99" s="961"/>
      <c r="Q99" s="961"/>
      <c r="R99" s="961"/>
      <c r="S99" s="961"/>
      <c r="T99" s="961"/>
      <c r="U99" s="961"/>
      <c r="V99" s="961"/>
      <c r="W99" s="961"/>
      <c r="X99" s="961"/>
      <c r="Y99" s="961"/>
      <c r="Z99" s="961"/>
      <c r="AA99" s="961"/>
      <c r="AB99" s="962"/>
      <c r="AC99" s="962"/>
    </row>
    <row r="100" spans="1:29" ht="18" customHeight="1">
      <c r="A100" s="968"/>
      <c r="B100" s="929" t="s">
        <v>406</v>
      </c>
      <c r="C100" s="929"/>
      <c r="D100" s="929"/>
      <c r="E100" s="929"/>
      <c r="F100" s="929"/>
      <c r="G100" s="929"/>
      <c r="H100" s="961" t="str">
        <f>項目一覧!$C$226</f>
        <v/>
      </c>
      <c r="I100" s="962"/>
      <c r="J100" s="961"/>
      <c r="K100" s="961"/>
      <c r="L100" s="961"/>
      <c r="M100" s="961"/>
      <c r="N100" s="961"/>
      <c r="O100" s="961"/>
      <c r="P100" s="961"/>
      <c r="Q100" s="961"/>
      <c r="R100" s="961"/>
      <c r="S100" s="961"/>
      <c r="T100" s="961"/>
      <c r="U100" s="961"/>
      <c r="V100" s="961"/>
      <c r="W100" s="961"/>
      <c r="X100" s="961"/>
      <c r="Y100" s="961"/>
      <c r="Z100" s="961"/>
      <c r="AA100" s="961"/>
      <c r="AB100" s="962"/>
      <c r="AC100" s="962"/>
    </row>
    <row r="101" spans="1:29" ht="18" customHeight="1">
      <c r="A101" s="968"/>
      <c r="B101" s="929" t="s">
        <v>405</v>
      </c>
      <c r="C101" s="929"/>
      <c r="D101" s="929"/>
      <c r="E101" s="929"/>
      <c r="F101" s="929"/>
      <c r="G101" s="929"/>
      <c r="H101" s="1665" t="str">
        <f>項目一覧!$C$227</f>
        <v/>
      </c>
      <c r="I101" s="1665"/>
      <c r="J101" s="1665"/>
      <c r="K101" s="1665"/>
      <c r="L101" s="1665"/>
      <c r="M101" s="1665"/>
      <c r="N101" s="1665"/>
      <c r="O101" s="1665"/>
      <c r="P101" s="1665"/>
      <c r="Q101" s="1665"/>
      <c r="R101" s="1665"/>
      <c r="S101" s="1665"/>
      <c r="T101" s="1665"/>
      <c r="U101" s="1665"/>
      <c r="V101" s="1665"/>
      <c r="W101" s="1665"/>
      <c r="X101" s="1665"/>
      <c r="Y101" s="1665"/>
      <c r="Z101" s="1665"/>
      <c r="AA101" s="1665"/>
      <c r="AB101" s="1665"/>
      <c r="AC101" s="962"/>
    </row>
    <row r="102" spans="1:29" ht="18" customHeight="1">
      <c r="A102" s="968"/>
      <c r="B102" s="929" t="s">
        <v>404</v>
      </c>
      <c r="C102" s="929"/>
      <c r="D102" s="929"/>
      <c r="E102" s="929"/>
      <c r="F102" s="929"/>
      <c r="G102" s="929"/>
      <c r="H102" s="961" t="str">
        <f>項目一覧!$C$228</f>
        <v/>
      </c>
      <c r="I102" s="962"/>
      <c r="J102" s="961"/>
      <c r="K102" s="961"/>
      <c r="L102" s="961"/>
      <c r="M102" s="961"/>
      <c r="N102" s="961"/>
      <c r="O102" s="961"/>
      <c r="P102" s="961"/>
      <c r="Q102" s="961"/>
      <c r="R102" s="961"/>
      <c r="S102" s="961"/>
      <c r="T102" s="961"/>
      <c r="U102" s="961"/>
      <c r="V102" s="961"/>
      <c r="W102" s="961"/>
      <c r="X102" s="961"/>
      <c r="Y102" s="961"/>
      <c r="Z102" s="961"/>
      <c r="AA102" s="961"/>
      <c r="AB102" s="962"/>
      <c r="AC102" s="962"/>
    </row>
    <row r="103" spans="1:29" ht="18" customHeight="1">
      <c r="A103" s="968"/>
      <c r="B103" s="925" t="s">
        <v>634</v>
      </c>
      <c r="C103" s="929"/>
      <c r="D103" s="929"/>
      <c r="E103" s="929"/>
      <c r="F103" s="929"/>
      <c r="G103" s="929"/>
      <c r="H103" s="1673" t="str">
        <f>項目一覧!$C$230</f>
        <v/>
      </c>
      <c r="I103" s="1673"/>
      <c r="J103" s="1673"/>
      <c r="K103" s="1673"/>
      <c r="L103" s="1673"/>
      <c r="M103" s="1673"/>
      <c r="N103" s="1673"/>
      <c r="O103" s="1673"/>
      <c r="P103" s="1673"/>
      <c r="Q103" s="1673"/>
      <c r="R103" s="1673"/>
      <c r="S103" s="1673"/>
      <c r="T103" s="1673"/>
      <c r="U103" s="1673"/>
      <c r="V103" s="1673"/>
      <c r="W103" s="1673"/>
      <c r="X103" s="1673"/>
      <c r="Y103" s="1673"/>
      <c r="Z103" s="1673"/>
      <c r="AA103" s="1673"/>
      <c r="AB103" s="1673"/>
      <c r="AC103" s="962"/>
    </row>
    <row r="104" spans="1:29" ht="9" customHeight="1">
      <c r="A104" s="968"/>
      <c r="B104" s="929"/>
      <c r="C104" s="929"/>
      <c r="D104" s="929"/>
      <c r="E104" s="929"/>
      <c r="F104" s="929"/>
      <c r="G104" s="929"/>
      <c r="H104" s="1677"/>
      <c r="I104" s="1677"/>
      <c r="J104" s="1677"/>
      <c r="K104" s="1677"/>
      <c r="L104" s="1677"/>
      <c r="M104" s="1677"/>
      <c r="N104" s="1677"/>
      <c r="O104" s="1677"/>
      <c r="P104" s="1677"/>
      <c r="Q104" s="1677"/>
      <c r="R104" s="1677"/>
      <c r="S104" s="1677"/>
      <c r="T104" s="1677"/>
      <c r="U104" s="1677"/>
      <c r="V104" s="1677"/>
      <c r="W104" s="1677"/>
      <c r="X104" s="1677"/>
      <c r="Y104" s="1677"/>
      <c r="Z104" s="1677"/>
      <c r="AA104" s="1677"/>
      <c r="AB104" s="1677"/>
      <c r="AC104" s="962"/>
    </row>
    <row r="105" spans="1:29" ht="17.25" customHeight="1">
      <c r="A105" s="982" t="s">
        <v>628</v>
      </c>
      <c r="B105" s="960" t="s">
        <v>633</v>
      </c>
      <c r="C105" s="960"/>
      <c r="D105" s="960"/>
      <c r="E105" s="960"/>
      <c r="F105" s="960"/>
      <c r="G105" s="960"/>
      <c r="H105" s="1001"/>
      <c r="I105" s="1358"/>
      <c r="J105" s="1001"/>
      <c r="K105" s="1001"/>
      <c r="L105" s="1001"/>
      <c r="M105" s="1001"/>
      <c r="N105" s="1001"/>
      <c r="O105" s="1001"/>
      <c r="P105" s="1001"/>
      <c r="Q105" s="1001"/>
      <c r="R105" s="1001"/>
      <c r="S105" s="1001"/>
      <c r="T105" s="1001"/>
      <c r="U105" s="1001"/>
      <c r="V105" s="1001"/>
      <c r="W105" s="1001"/>
      <c r="X105" s="1001"/>
      <c r="Y105" s="1001"/>
      <c r="Z105" s="1001"/>
      <c r="AA105" s="1001"/>
      <c r="AB105" s="1358"/>
      <c r="AC105" s="962"/>
    </row>
    <row r="106" spans="1:29" ht="18" customHeight="1">
      <c r="A106" s="959"/>
      <c r="B106" s="929" t="s">
        <v>212</v>
      </c>
      <c r="C106" s="929"/>
      <c r="D106" s="929"/>
      <c r="E106" s="929"/>
      <c r="F106" s="929"/>
      <c r="G106" s="929"/>
      <c r="H106" s="961"/>
      <c r="I106" s="961"/>
      <c r="J106" s="961"/>
      <c r="K106" s="961"/>
      <c r="L106" s="961"/>
      <c r="M106" s="961"/>
      <c r="N106" s="961"/>
      <c r="O106" s="961"/>
      <c r="P106" s="961"/>
      <c r="Q106" s="961"/>
      <c r="R106" s="961"/>
      <c r="S106" s="961"/>
      <c r="T106" s="961"/>
      <c r="U106" s="961"/>
      <c r="V106" s="961"/>
      <c r="W106" s="961"/>
      <c r="X106" s="961"/>
      <c r="Y106" s="961"/>
      <c r="Z106" s="961"/>
      <c r="AA106" s="961"/>
      <c r="AB106" s="962"/>
      <c r="AC106" s="962"/>
    </row>
    <row r="107" spans="1:29" ht="17.25" customHeight="1">
      <c r="A107" s="968"/>
      <c r="B107" s="929" t="s">
        <v>409</v>
      </c>
      <c r="C107" s="929"/>
      <c r="D107" s="929"/>
      <c r="E107" s="929"/>
      <c r="F107" s="929"/>
      <c r="G107" s="929"/>
      <c r="H107" s="967" t="str">
        <f>IF(項目一覧!$C$43=0,"","("&amp;項目一覧!$C$43&amp;") 建築士  （"&amp;項目一覧!$C$44&amp;"）登録　第　 "&amp;項目一覧!$C$45&amp;"　号")</f>
        <v>() 建築士  （）登録　第　 　号</v>
      </c>
      <c r="I107" s="962"/>
      <c r="J107" s="961"/>
      <c r="K107" s="961"/>
      <c r="L107" s="961"/>
      <c r="M107" s="961"/>
      <c r="N107" s="961"/>
      <c r="O107" s="961"/>
      <c r="P107" s="961"/>
      <c r="Q107" s="961"/>
      <c r="R107" s="961"/>
      <c r="S107" s="961"/>
      <c r="T107" s="961"/>
      <c r="U107" s="961"/>
      <c r="V107" s="961"/>
      <c r="W107" s="961"/>
      <c r="X107" s="961"/>
      <c r="Y107" s="961"/>
      <c r="Z107" s="961"/>
      <c r="AA107" s="961"/>
      <c r="AB107" s="962"/>
      <c r="AC107" s="962"/>
    </row>
    <row r="108" spans="1:29" ht="17.25" customHeight="1">
      <c r="A108" s="968"/>
      <c r="B108" s="929" t="s">
        <v>408</v>
      </c>
      <c r="C108" s="929"/>
      <c r="D108" s="929"/>
      <c r="E108" s="929"/>
      <c r="F108" s="929"/>
      <c r="G108" s="929"/>
      <c r="H108" s="961" t="str">
        <f>項目一覧!$C$46</f>
        <v/>
      </c>
      <c r="I108" s="962"/>
      <c r="J108" s="961"/>
      <c r="K108" s="961"/>
      <c r="L108" s="961"/>
      <c r="M108" s="961"/>
      <c r="N108" s="961"/>
      <c r="O108" s="961"/>
      <c r="P108" s="961"/>
      <c r="Q108" s="961"/>
      <c r="R108" s="961"/>
      <c r="S108" s="961"/>
      <c r="T108" s="961"/>
      <c r="U108" s="961"/>
      <c r="V108" s="961"/>
      <c r="W108" s="961"/>
      <c r="X108" s="961"/>
      <c r="Y108" s="961"/>
      <c r="Z108" s="961"/>
      <c r="AA108" s="961"/>
      <c r="AB108" s="962"/>
      <c r="AC108" s="962"/>
    </row>
    <row r="109" spans="1:29" ht="17.25" customHeight="1">
      <c r="A109" s="968"/>
      <c r="B109" s="929" t="s">
        <v>407</v>
      </c>
      <c r="C109" s="929"/>
      <c r="D109" s="929"/>
      <c r="E109" s="929"/>
      <c r="F109" s="929"/>
      <c r="G109" s="929"/>
      <c r="H109" s="967" t="str">
        <f>IF(項目一覧!$C$47=0,"","("&amp;項目一覧!$C$47&amp;") 建築士事務所  （"&amp;項目一覧!$C$48&amp;"）知事登録　第　 "&amp;項目一覧!$C$49&amp;"　号")</f>
        <v>() 建築士事務所  （）知事登録　第　 　号</v>
      </c>
      <c r="I109" s="962"/>
      <c r="J109" s="961"/>
      <c r="K109" s="961"/>
      <c r="L109" s="961"/>
      <c r="M109" s="961"/>
      <c r="N109" s="961"/>
      <c r="O109" s="961"/>
      <c r="P109" s="961"/>
      <c r="Q109" s="961"/>
      <c r="R109" s="961"/>
      <c r="S109" s="961"/>
      <c r="T109" s="961"/>
      <c r="U109" s="961"/>
      <c r="V109" s="961"/>
      <c r="W109" s="961"/>
      <c r="X109" s="961"/>
      <c r="Y109" s="961"/>
      <c r="Z109" s="961"/>
      <c r="AA109" s="961"/>
      <c r="AB109" s="962"/>
      <c r="AC109" s="962"/>
    </row>
    <row r="110" spans="1:29" ht="17.25" customHeight="1">
      <c r="A110" s="968"/>
      <c r="B110" s="929"/>
      <c r="C110" s="929"/>
      <c r="D110" s="929"/>
      <c r="E110" s="929"/>
      <c r="F110" s="929"/>
      <c r="G110" s="929"/>
      <c r="H110" s="961" t="str">
        <f>項目一覧!$C$50</f>
        <v/>
      </c>
      <c r="I110" s="962"/>
      <c r="J110" s="961"/>
      <c r="K110" s="961"/>
      <c r="L110" s="961"/>
      <c r="M110" s="961"/>
      <c r="N110" s="961"/>
      <c r="O110" s="961"/>
      <c r="P110" s="961"/>
      <c r="Q110" s="961"/>
      <c r="R110" s="961"/>
      <c r="S110" s="961"/>
      <c r="T110" s="961"/>
      <c r="U110" s="961"/>
      <c r="V110" s="961"/>
      <c r="W110" s="961"/>
      <c r="X110" s="961"/>
      <c r="Y110" s="961"/>
      <c r="Z110" s="961"/>
      <c r="AA110" s="961"/>
      <c r="AB110" s="962"/>
      <c r="AC110" s="962"/>
    </row>
    <row r="111" spans="1:29" ht="17.25" customHeight="1">
      <c r="A111" s="968"/>
      <c r="B111" s="929" t="s">
        <v>406</v>
      </c>
      <c r="C111" s="929"/>
      <c r="D111" s="929"/>
      <c r="E111" s="929"/>
      <c r="F111" s="929"/>
      <c r="G111" s="929"/>
      <c r="H111" s="961" t="str">
        <f>項目一覧!$C$51</f>
        <v/>
      </c>
      <c r="I111" s="962"/>
      <c r="J111" s="961"/>
      <c r="K111" s="961"/>
      <c r="L111" s="961"/>
      <c r="M111" s="961"/>
      <c r="N111" s="961"/>
      <c r="O111" s="961"/>
      <c r="P111" s="961"/>
      <c r="Q111" s="961"/>
      <c r="R111" s="961"/>
      <c r="S111" s="961"/>
      <c r="T111" s="961"/>
      <c r="U111" s="961"/>
      <c r="V111" s="961"/>
      <c r="W111" s="961"/>
      <c r="X111" s="961"/>
      <c r="Y111" s="961"/>
      <c r="Z111" s="961"/>
      <c r="AA111" s="961"/>
      <c r="AB111" s="962"/>
      <c r="AC111" s="962"/>
    </row>
    <row r="112" spans="1:29" ht="17.25" customHeight="1">
      <c r="A112" s="968"/>
      <c r="B112" s="929" t="s">
        <v>405</v>
      </c>
      <c r="C112" s="929"/>
      <c r="D112" s="929"/>
      <c r="E112" s="929"/>
      <c r="F112" s="929"/>
      <c r="G112" s="929"/>
      <c r="H112" s="1665" t="str">
        <f>項目一覧!$C$52</f>
        <v/>
      </c>
      <c r="I112" s="1665"/>
      <c r="J112" s="1665"/>
      <c r="K112" s="1665"/>
      <c r="L112" s="1665"/>
      <c r="M112" s="1665"/>
      <c r="N112" s="1665"/>
      <c r="O112" s="1665"/>
      <c r="P112" s="1665"/>
      <c r="Q112" s="1665"/>
      <c r="R112" s="1665"/>
      <c r="S112" s="1665"/>
      <c r="T112" s="1665"/>
      <c r="U112" s="1665"/>
      <c r="V112" s="1665"/>
      <c r="W112" s="1665"/>
      <c r="X112" s="1665"/>
      <c r="Y112" s="1665"/>
      <c r="Z112" s="1665"/>
      <c r="AA112" s="1665"/>
      <c r="AB112" s="1665"/>
      <c r="AC112" s="1665"/>
    </row>
    <row r="113" spans="1:29" ht="17.25" customHeight="1">
      <c r="A113" s="968"/>
      <c r="B113" s="929" t="s">
        <v>404</v>
      </c>
      <c r="C113" s="929"/>
      <c r="D113" s="929"/>
      <c r="E113" s="929"/>
      <c r="F113" s="929"/>
      <c r="G113" s="929"/>
      <c r="H113" s="961" t="str">
        <f>項目一覧!$C$53</f>
        <v/>
      </c>
      <c r="I113" s="962"/>
      <c r="J113" s="961"/>
      <c r="K113" s="961"/>
      <c r="L113" s="961"/>
      <c r="M113" s="961"/>
      <c r="N113" s="961"/>
      <c r="O113" s="961"/>
      <c r="P113" s="961"/>
      <c r="Q113" s="961"/>
      <c r="R113" s="961"/>
      <c r="S113" s="961"/>
      <c r="T113" s="961"/>
      <c r="U113" s="961"/>
      <c r="V113" s="961"/>
      <c r="W113" s="961"/>
      <c r="X113" s="961"/>
      <c r="Y113" s="961"/>
      <c r="Z113" s="961"/>
      <c r="AA113" s="961"/>
      <c r="AB113" s="962"/>
      <c r="AC113" s="962"/>
    </row>
    <row r="114" spans="1:29" ht="18" customHeight="1">
      <c r="A114" s="968"/>
      <c r="B114" s="977" t="s">
        <v>632</v>
      </c>
      <c r="C114" s="929"/>
      <c r="D114" s="929"/>
      <c r="E114" s="929"/>
      <c r="F114" s="929"/>
      <c r="G114" s="929"/>
      <c r="H114" s="961"/>
      <c r="I114" s="1673" t="str">
        <f>項目一覧!$C$54</f>
        <v/>
      </c>
      <c r="J114" s="1673"/>
      <c r="K114" s="1673"/>
      <c r="L114" s="1673"/>
      <c r="M114" s="1673"/>
      <c r="N114" s="1673"/>
      <c r="O114" s="1673"/>
      <c r="P114" s="1673"/>
      <c r="Q114" s="1673"/>
      <c r="R114" s="1673"/>
      <c r="S114" s="1673"/>
      <c r="T114" s="1673"/>
      <c r="U114" s="1673"/>
      <c r="V114" s="1673"/>
      <c r="W114" s="1673"/>
      <c r="X114" s="1673"/>
      <c r="Y114" s="1673"/>
      <c r="Z114" s="1673"/>
      <c r="AA114" s="1673"/>
      <c r="AB114" s="1673"/>
      <c r="AC114" s="962"/>
    </row>
    <row r="115" spans="1:29" ht="9" customHeight="1">
      <c r="A115" s="968"/>
      <c r="B115" s="925"/>
      <c r="C115" s="929"/>
      <c r="D115" s="929"/>
      <c r="E115" s="929"/>
      <c r="F115" s="929"/>
      <c r="G115" s="929"/>
      <c r="H115" s="961"/>
      <c r="I115" s="1673"/>
      <c r="J115" s="1673"/>
      <c r="K115" s="1673"/>
      <c r="L115" s="1673"/>
      <c r="M115" s="1673"/>
      <c r="N115" s="1673"/>
      <c r="O115" s="1673"/>
      <c r="P115" s="1673"/>
      <c r="Q115" s="1673"/>
      <c r="R115" s="1673"/>
      <c r="S115" s="1673"/>
      <c r="T115" s="1673"/>
      <c r="U115" s="1673"/>
      <c r="V115" s="1673"/>
      <c r="W115" s="1673"/>
      <c r="X115" s="1673"/>
      <c r="Y115" s="1673"/>
      <c r="Z115" s="1673"/>
      <c r="AA115" s="1673"/>
      <c r="AB115" s="1673"/>
      <c r="AC115" s="962"/>
    </row>
    <row r="116" spans="1:29" ht="18" customHeight="1">
      <c r="A116" s="959"/>
      <c r="B116" s="929" t="s">
        <v>410</v>
      </c>
      <c r="C116" s="929"/>
      <c r="D116" s="929"/>
      <c r="E116" s="929"/>
      <c r="F116" s="929"/>
      <c r="G116" s="929"/>
      <c r="H116" s="961"/>
      <c r="I116" s="961"/>
      <c r="J116" s="961"/>
      <c r="K116" s="961"/>
      <c r="L116" s="961"/>
      <c r="M116" s="961"/>
      <c r="N116" s="961"/>
      <c r="O116" s="961"/>
      <c r="P116" s="961"/>
      <c r="Q116" s="961"/>
      <c r="R116" s="961"/>
      <c r="S116" s="961"/>
      <c r="T116" s="961"/>
      <c r="U116" s="961"/>
      <c r="V116" s="961"/>
      <c r="W116" s="961"/>
      <c r="X116" s="961"/>
      <c r="Y116" s="961"/>
      <c r="Z116" s="961"/>
      <c r="AA116" s="961"/>
      <c r="AB116" s="962"/>
      <c r="AC116" s="962"/>
    </row>
    <row r="117" spans="1:29" ht="18" customHeight="1">
      <c r="A117" s="968"/>
      <c r="B117" s="929" t="s">
        <v>409</v>
      </c>
      <c r="C117" s="929"/>
      <c r="D117" s="929"/>
      <c r="E117" s="929"/>
      <c r="F117" s="929"/>
      <c r="G117" s="929"/>
      <c r="H117" s="967" t="str">
        <f>IF(項目一覧!$C$252=0,"","("&amp;項目一覧!$C$252&amp;") 建築士  （"&amp;項目一覧!$C$253&amp;"）登録　第　 "&amp;項目一覧!$C$254&amp;"　号")</f>
        <v>() 建築士  （）登録　第　 　号</v>
      </c>
      <c r="I117" s="962"/>
      <c r="J117" s="961"/>
      <c r="K117" s="961"/>
      <c r="L117" s="961"/>
      <c r="M117" s="961"/>
      <c r="N117" s="961"/>
      <c r="O117" s="961"/>
      <c r="P117" s="961"/>
      <c r="Q117" s="961"/>
      <c r="R117" s="961"/>
      <c r="S117" s="961"/>
      <c r="T117" s="961"/>
      <c r="U117" s="961"/>
      <c r="V117" s="961"/>
      <c r="W117" s="961"/>
      <c r="X117" s="961"/>
      <c r="Y117" s="961"/>
      <c r="Z117" s="961"/>
      <c r="AA117" s="961"/>
      <c r="AB117" s="962"/>
      <c r="AC117" s="962"/>
    </row>
    <row r="118" spans="1:29" ht="18" customHeight="1">
      <c r="A118" s="968"/>
      <c r="B118" s="929" t="s">
        <v>408</v>
      </c>
      <c r="C118" s="929"/>
      <c r="D118" s="929"/>
      <c r="E118" s="929"/>
      <c r="F118" s="929"/>
      <c r="G118" s="929"/>
      <c r="H118" s="961" t="str">
        <f>項目一覧!$C$255</f>
        <v/>
      </c>
      <c r="I118" s="962"/>
      <c r="J118" s="961"/>
      <c r="K118" s="961"/>
      <c r="L118" s="961"/>
      <c r="M118" s="961"/>
      <c r="N118" s="961"/>
      <c r="O118" s="961"/>
      <c r="P118" s="961"/>
      <c r="Q118" s="961"/>
      <c r="R118" s="961"/>
      <c r="S118" s="961"/>
      <c r="T118" s="961"/>
      <c r="U118" s="961"/>
      <c r="V118" s="961"/>
      <c r="W118" s="961"/>
      <c r="X118" s="961"/>
      <c r="Y118" s="961"/>
      <c r="Z118" s="961"/>
      <c r="AA118" s="961"/>
      <c r="AB118" s="962"/>
      <c r="AC118" s="962"/>
    </row>
    <row r="119" spans="1:29" ht="18" customHeight="1">
      <c r="A119" s="968"/>
      <c r="B119" s="929" t="s">
        <v>407</v>
      </c>
      <c r="C119" s="929"/>
      <c r="D119" s="929"/>
      <c r="E119" s="929"/>
      <c r="F119" s="929"/>
      <c r="G119" s="929"/>
      <c r="H119" s="967" t="str">
        <f>IF(項目一覧!$C$256=0,"","("&amp;項目一覧!$C$256&amp;") 建築士事務所  （"&amp;項目一覧!$C$257&amp;"）知事登録　第　 "&amp;項目一覧!$C$258&amp;"　号")</f>
        <v>() 建築士事務所  （）知事登録　第　 　号</v>
      </c>
      <c r="I119" s="962"/>
      <c r="J119" s="961"/>
      <c r="K119" s="961"/>
      <c r="L119" s="961"/>
      <c r="M119" s="961"/>
      <c r="N119" s="961"/>
      <c r="O119" s="961"/>
      <c r="P119" s="961"/>
      <c r="Q119" s="961"/>
      <c r="R119" s="961"/>
      <c r="S119" s="961"/>
      <c r="T119" s="961"/>
      <c r="U119" s="961"/>
      <c r="V119" s="961"/>
      <c r="W119" s="961"/>
      <c r="X119" s="961"/>
      <c r="Y119" s="961"/>
      <c r="Z119" s="961"/>
      <c r="AA119" s="961"/>
      <c r="AB119" s="962"/>
      <c r="AC119" s="962"/>
    </row>
    <row r="120" spans="1:29" ht="18" customHeight="1">
      <c r="A120" s="968"/>
      <c r="B120" s="929"/>
      <c r="C120" s="929"/>
      <c r="D120" s="929"/>
      <c r="E120" s="929"/>
      <c r="F120" s="929"/>
      <c r="G120" s="929"/>
      <c r="H120" s="961" t="str">
        <f>項目一覧!$C$259</f>
        <v/>
      </c>
      <c r="I120" s="962"/>
      <c r="J120" s="961"/>
      <c r="K120" s="961"/>
      <c r="L120" s="961"/>
      <c r="M120" s="961"/>
      <c r="N120" s="961"/>
      <c r="O120" s="961"/>
      <c r="P120" s="961"/>
      <c r="Q120" s="961"/>
      <c r="R120" s="961"/>
      <c r="S120" s="961"/>
      <c r="T120" s="961"/>
      <c r="U120" s="961"/>
      <c r="V120" s="961"/>
      <c r="W120" s="961"/>
      <c r="X120" s="961"/>
      <c r="Y120" s="961"/>
      <c r="Z120" s="961"/>
      <c r="AA120" s="961"/>
      <c r="AB120" s="962"/>
      <c r="AC120" s="962"/>
    </row>
    <row r="121" spans="1:29" ht="18" customHeight="1">
      <c r="A121" s="968"/>
      <c r="B121" s="929" t="s">
        <v>406</v>
      </c>
      <c r="C121" s="929"/>
      <c r="D121" s="929"/>
      <c r="E121" s="929"/>
      <c r="F121" s="929"/>
      <c r="G121" s="929"/>
      <c r="H121" s="961" t="str">
        <f>項目一覧!$C$260</f>
        <v/>
      </c>
      <c r="I121" s="962"/>
      <c r="J121" s="961"/>
      <c r="K121" s="961"/>
      <c r="L121" s="961"/>
      <c r="M121" s="961"/>
      <c r="N121" s="961"/>
      <c r="O121" s="961"/>
      <c r="P121" s="961"/>
      <c r="Q121" s="961"/>
      <c r="R121" s="961"/>
      <c r="S121" s="961"/>
      <c r="T121" s="961"/>
      <c r="U121" s="961"/>
      <c r="V121" s="961"/>
      <c r="W121" s="961"/>
      <c r="X121" s="961"/>
      <c r="Y121" s="961"/>
      <c r="Z121" s="961"/>
      <c r="AA121" s="961"/>
      <c r="AB121" s="962"/>
      <c r="AC121" s="962"/>
    </row>
    <row r="122" spans="1:29" ht="18" customHeight="1">
      <c r="A122" s="968"/>
      <c r="B122" s="929" t="s">
        <v>405</v>
      </c>
      <c r="C122" s="929"/>
      <c r="D122" s="929"/>
      <c r="E122" s="929"/>
      <c r="F122" s="929"/>
      <c r="G122" s="929"/>
      <c r="H122" s="1665" t="str">
        <f>項目一覧!$C$261</f>
        <v/>
      </c>
      <c r="I122" s="1665"/>
      <c r="J122" s="1665"/>
      <c r="K122" s="1665"/>
      <c r="L122" s="1665"/>
      <c r="M122" s="1665"/>
      <c r="N122" s="1665"/>
      <c r="O122" s="1665"/>
      <c r="P122" s="1665"/>
      <c r="Q122" s="1665"/>
      <c r="R122" s="1665"/>
      <c r="S122" s="1665"/>
      <c r="T122" s="1665"/>
      <c r="U122" s="1665"/>
      <c r="V122" s="1665"/>
      <c r="W122" s="1665"/>
      <c r="X122" s="1665"/>
      <c r="Y122" s="1665"/>
      <c r="Z122" s="1665"/>
      <c r="AA122" s="1665"/>
      <c r="AB122" s="1665"/>
      <c r="AC122" s="962"/>
    </row>
    <row r="123" spans="1:29" ht="18" customHeight="1">
      <c r="A123" s="968"/>
      <c r="B123" s="929" t="s">
        <v>404</v>
      </c>
      <c r="C123" s="929"/>
      <c r="D123" s="929"/>
      <c r="E123" s="929"/>
      <c r="F123" s="929"/>
      <c r="G123" s="929"/>
      <c r="H123" s="961" t="str">
        <f>項目一覧!$C$262</f>
        <v/>
      </c>
      <c r="I123" s="962"/>
      <c r="J123" s="961"/>
      <c r="K123" s="961"/>
      <c r="L123" s="961"/>
      <c r="M123" s="961"/>
      <c r="N123" s="961"/>
      <c r="O123" s="961"/>
      <c r="P123" s="961"/>
      <c r="Q123" s="961"/>
      <c r="R123" s="961"/>
      <c r="S123" s="961"/>
      <c r="T123" s="961"/>
      <c r="U123" s="961"/>
      <c r="V123" s="961"/>
      <c r="W123" s="961"/>
      <c r="X123" s="961"/>
      <c r="Y123" s="961"/>
      <c r="Z123" s="961"/>
      <c r="AA123" s="961"/>
      <c r="AB123" s="962"/>
      <c r="AC123" s="962"/>
    </row>
    <row r="124" spans="1:29" ht="18" customHeight="1">
      <c r="A124" s="968"/>
      <c r="B124" s="977" t="s">
        <v>632</v>
      </c>
      <c r="C124" s="929"/>
      <c r="D124" s="929"/>
      <c r="E124" s="929"/>
      <c r="F124" s="929"/>
      <c r="G124" s="929"/>
      <c r="H124" s="961"/>
      <c r="I124" s="1673" t="str">
        <f>項目一覧!$C$263</f>
        <v/>
      </c>
      <c r="J124" s="1673"/>
      <c r="K124" s="1673"/>
      <c r="L124" s="1673"/>
      <c r="M124" s="1673"/>
      <c r="N124" s="1673"/>
      <c r="O124" s="1673"/>
      <c r="P124" s="1673"/>
      <c r="Q124" s="1673"/>
      <c r="R124" s="1673"/>
      <c r="S124" s="1673"/>
      <c r="T124" s="1673"/>
      <c r="U124" s="1673"/>
      <c r="V124" s="1673"/>
      <c r="W124" s="1673"/>
      <c r="X124" s="1673"/>
      <c r="Y124" s="1673"/>
      <c r="Z124" s="1673"/>
      <c r="AA124" s="1673"/>
      <c r="AB124" s="1673"/>
      <c r="AC124" s="962"/>
    </row>
    <row r="125" spans="1:29" ht="9" customHeight="1">
      <c r="A125" s="959"/>
      <c r="B125" s="929"/>
      <c r="C125" s="929"/>
      <c r="D125" s="929"/>
      <c r="E125" s="929"/>
      <c r="F125" s="929"/>
      <c r="G125" s="929"/>
      <c r="H125" s="961"/>
      <c r="I125" s="1673"/>
      <c r="J125" s="1673"/>
      <c r="K125" s="1673"/>
      <c r="L125" s="1673"/>
      <c r="M125" s="1673"/>
      <c r="N125" s="1673"/>
      <c r="O125" s="1673"/>
      <c r="P125" s="1673"/>
      <c r="Q125" s="1673"/>
      <c r="R125" s="1673"/>
      <c r="S125" s="1673"/>
      <c r="T125" s="1673"/>
      <c r="U125" s="1673"/>
      <c r="V125" s="1673"/>
      <c r="W125" s="1673"/>
      <c r="X125" s="1673"/>
      <c r="Y125" s="1673"/>
      <c r="Z125" s="1673"/>
      <c r="AA125" s="1673"/>
      <c r="AB125" s="1673"/>
      <c r="AC125" s="962"/>
    </row>
    <row r="126" spans="1:29" ht="18" customHeight="1">
      <c r="A126" s="968"/>
      <c r="B126" s="929" t="s">
        <v>409</v>
      </c>
      <c r="C126" s="929"/>
      <c r="D126" s="929"/>
      <c r="E126" s="929"/>
      <c r="F126" s="929"/>
      <c r="G126" s="929"/>
      <c r="H126" s="967" t="str">
        <f>IF(項目一覧!$C$264=0,"","("&amp;項目一覧!$C$264&amp;") 建築士  （"&amp;項目一覧!$C$265&amp;"）登録　第　 "&amp;項目一覧!$C$266&amp;"　号")</f>
        <v>() 建築士  （）登録　第　 　号</v>
      </c>
      <c r="I126" s="962"/>
      <c r="J126" s="961"/>
      <c r="K126" s="961"/>
      <c r="L126" s="961"/>
      <c r="M126" s="961"/>
      <c r="N126" s="961"/>
      <c r="O126" s="961"/>
      <c r="P126" s="961"/>
      <c r="Q126" s="961"/>
      <c r="R126" s="961"/>
      <c r="S126" s="961"/>
      <c r="T126" s="961"/>
      <c r="U126" s="961"/>
      <c r="V126" s="961"/>
      <c r="W126" s="961"/>
      <c r="X126" s="961"/>
      <c r="Y126" s="961"/>
      <c r="Z126" s="961"/>
      <c r="AA126" s="961"/>
      <c r="AB126" s="962"/>
      <c r="AC126" s="962"/>
    </row>
    <row r="127" spans="1:29" ht="18" customHeight="1">
      <c r="A127" s="968"/>
      <c r="B127" s="929" t="s">
        <v>408</v>
      </c>
      <c r="C127" s="929"/>
      <c r="D127" s="929"/>
      <c r="E127" s="929"/>
      <c r="F127" s="929"/>
      <c r="G127" s="929"/>
      <c r="H127" s="961" t="str">
        <f>項目一覧!$C$267</f>
        <v/>
      </c>
      <c r="I127" s="962"/>
      <c r="J127" s="961"/>
      <c r="K127" s="961"/>
      <c r="L127" s="961"/>
      <c r="M127" s="961"/>
      <c r="N127" s="961"/>
      <c r="O127" s="961"/>
      <c r="P127" s="961"/>
      <c r="Q127" s="961"/>
      <c r="R127" s="961"/>
      <c r="S127" s="961"/>
      <c r="T127" s="961"/>
      <c r="U127" s="961"/>
      <c r="V127" s="961"/>
      <c r="W127" s="961"/>
      <c r="X127" s="961"/>
      <c r="Y127" s="961"/>
      <c r="Z127" s="961"/>
      <c r="AA127" s="961"/>
      <c r="AB127" s="962"/>
      <c r="AC127" s="962"/>
    </row>
    <row r="128" spans="1:29" ht="18" customHeight="1">
      <c r="A128" s="968"/>
      <c r="B128" s="929" t="s">
        <v>407</v>
      </c>
      <c r="C128" s="929"/>
      <c r="D128" s="929"/>
      <c r="E128" s="929"/>
      <c r="F128" s="929"/>
      <c r="G128" s="929"/>
      <c r="H128" s="967" t="str">
        <f>IF(項目一覧!$C$268=0,"","("&amp;項目一覧!$C$268&amp;") 建築士事務所  （"&amp;項目一覧!$C$269&amp;"）知事登録　第　 "&amp;項目一覧!$C$270&amp;"　号")</f>
        <v>() 建築士事務所  （）知事登録　第　 　号</v>
      </c>
      <c r="I128" s="962"/>
      <c r="J128" s="961"/>
      <c r="K128" s="961"/>
      <c r="L128" s="961"/>
      <c r="M128" s="961"/>
      <c r="N128" s="961"/>
      <c r="O128" s="961"/>
      <c r="P128" s="961"/>
      <c r="Q128" s="961"/>
      <c r="R128" s="961"/>
      <c r="S128" s="961"/>
      <c r="T128" s="961"/>
      <c r="U128" s="961"/>
      <c r="V128" s="961"/>
      <c r="W128" s="961"/>
      <c r="X128" s="961"/>
      <c r="Y128" s="961"/>
      <c r="Z128" s="961"/>
      <c r="AA128" s="961"/>
      <c r="AB128" s="962"/>
      <c r="AC128" s="962"/>
    </row>
    <row r="129" spans="1:29" ht="18" customHeight="1">
      <c r="A129" s="968"/>
      <c r="B129" s="929"/>
      <c r="C129" s="929"/>
      <c r="D129" s="929"/>
      <c r="E129" s="929"/>
      <c r="F129" s="929"/>
      <c r="G129" s="929"/>
      <c r="H129" s="961" t="str">
        <f>項目一覧!$C$271</f>
        <v/>
      </c>
      <c r="I129" s="962"/>
      <c r="J129" s="961"/>
      <c r="K129" s="961"/>
      <c r="L129" s="961"/>
      <c r="M129" s="961"/>
      <c r="N129" s="961"/>
      <c r="O129" s="961"/>
      <c r="P129" s="961"/>
      <c r="Q129" s="961"/>
      <c r="R129" s="961"/>
      <c r="S129" s="961"/>
      <c r="T129" s="961"/>
      <c r="U129" s="961"/>
      <c r="V129" s="961"/>
      <c r="W129" s="961"/>
      <c r="X129" s="961"/>
      <c r="Y129" s="961"/>
      <c r="Z129" s="961"/>
      <c r="AA129" s="961"/>
      <c r="AB129" s="962"/>
      <c r="AC129" s="962"/>
    </row>
    <row r="130" spans="1:29" ht="18" customHeight="1">
      <c r="A130" s="968"/>
      <c r="B130" s="929" t="s">
        <v>406</v>
      </c>
      <c r="C130" s="929"/>
      <c r="D130" s="929"/>
      <c r="E130" s="929"/>
      <c r="F130" s="929"/>
      <c r="G130" s="929"/>
      <c r="H130" s="961" t="str">
        <f>項目一覧!$C$272</f>
        <v/>
      </c>
      <c r="I130" s="962"/>
      <c r="J130" s="961"/>
      <c r="K130" s="961"/>
      <c r="L130" s="961"/>
      <c r="M130" s="961"/>
      <c r="N130" s="961"/>
      <c r="O130" s="961"/>
      <c r="P130" s="961"/>
      <c r="Q130" s="961"/>
      <c r="R130" s="961"/>
      <c r="S130" s="961"/>
      <c r="T130" s="961"/>
      <c r="U130" s="961"/>
      <c r="V130" s="961"/>
      <c r="W130" s="961"/>
      <c r="X130" s="961"/>
      <c r="Y130" s="961"/>
      <c r="Z130" s="961"/>
      <c r="AA130" s="961"/>
      <c r="AB130" s="962"/>
      <c r="AC130" s="962"/>
    </row>
    <row r="131" spans="1:29" ht="18" customHeight="1">
      <c r="A131" s="968"/>
      <c r="B131" s="929" t="s">
        <v>405</v>
      </c>
      <c r="C131" s="929"/>
      <c r="D131" s="929"/>
      <c r="E131" s="929"/>
      <c r="F131" s="929"/>
      <c r="G131" s="929"/>
      <c r="H131" s="1665" t="str">
        <f>項目一覧!$C$273</f>
        <v/>
      </c>
      <c r="I131" s="1665"/>
      <c r="J131" s="1665"/>
      <c r="K131" s="1665"/>
      <c r="L131" s="1665"/>
      <c r="M131" s="1665"/>
      <c r="N131" s="1665"/>
      <c r="O131" s="1665"/>
      <c r="P131" s="1665"/>
      <c r="Q131" s="1665"/>
      <c r="R131" s="1665"/>
      <c r="S131" s="1665"/>
      <c r="T131" s="1665"/>
      <c r="U131" s="1665"/>
      <c r="V131" s="1665"/>
      <c r="W131" s="1665"/>
      <c r="X131" s="1665"/>
      <c r="Y131" s="1665"/>
      <c r="Z131" s="1665"/>
      <c r="AA131" s="1665"/>
      <c r="AB131" s="1665"/>
      <c r="AC131" s="962"/>
    </row>
    <row r="132" spans="1:29" ht="18" customHeight="1">
      <c r="A132" s="968"/>
      <c r="B132" s="929" t="s">
        <v>404</v>
      </c>
      <c r="C132" s="929"/>
      <c r="D132" s="929"/>
      <c r="E132" s="929"/>
      <c r="F132" s="929"/>
      <c r="G132" s="929"/>
      <c r="H132" s="961" t="str">
        <f>項目一覧!$C$274</f>
        <v/>
      </c>
      <c r="I132" s="962"/>
      <c r="J132" s="961"/>
      <c r="K132" s="961"/>
      <c r="L132" s="961"/>
      <c r="M132" s="961"/>
      <c r="N132" s="961"/>
      <c r="O132" s="961"/>
      <c r="P132" s="961"/>
      <c r="Q132" s="961"/>
      <c r="R132" s="961"/>
      <c r="S132" s="961"/>
      <c r="T132" s="961"/>
      <c r="U132" s="961"/>
      <c r="V132" s="961"/>
      <c r="W132" s="961"/>
      <c r="X132" s="961"/>
      <c r="Y132" s="961"/>
      <c r="Z132" s="961"/>
      <c r="AA132" s="961"/>
      <c r="AB132" s="962"/>
      <c r="AC132" s="962"/>
    </row>
    <row r="133" spans="1:29" ht="18" customHeight="1">
      <c r="A133" s="968"/>
      <c r="B133" s="977" t="s">
        <v>632</v>
      </c>
      <c r="C133" s="929"/>
      <c r="D133" s="929"/>
      <c r="E133" s="929"/>
      <c r="F133" s="929"/>
      <c r="G133" s="929"/>
      <c r="H133" s="961"/>
      <c r="I133" s="1673" t="str">
        <f>項目一覧!$C$275</f>
        <v/>
      </c>
      <c r="J133" s="1673"/>
      <c r="K133" s="1673"/>
      <c r="L133" s="1673"/>
      <c r="M133" s="1673"/>
      <c r="N133" s="1673"/>
      <c r="O133" s="1673"/>
      <c r="P133" s="1673"/>
      <c r="Q133" s="1673"/>
      <c r="R133" s="1673"/>
      <c r="S133" s="1673"/>
      <c r="T133" s="1673"/>
      <c r="U133" s="1673"/>
      <c r="V133" s="1673"/>
      <c r="W133" s="1673"/>
      <c r="X133" s="1673"/>
      <c r="Y133" s="1673"/>
      <c r="Z133" s="1673"/>
      <c r="AA133" s="1673"/>
      <c r="AB133" s="1673"/>
      <c r="AC133" s="962"/>
    </row>
    <row r="134" spans="1:29" ht="9" customHeight="1">
      <c r="A134" s="959"/>
      <c r="B134" s="929"/>
      <c r="C134" s="929"/>
      <c r="D134" s="929"/>
      <c r="E134" s="929"/>
      <c r="F134" s="929"/>
      <c r="G134" s="929"/>
      <c r="H134" s="961"/>
      <c r="I134" s="1673"/>
      <c r="J134" s="1673"/>
      <c r="K134" s="1673"/>
      <c r="L134" s="1673"/>
      <c r="M134" s="1673"/>
      <c r="N134" s="1673"/>
      <c r="O134" s="1673"/>
      <c r="P134" s="1673"/>
      <c r="Q134" s="1673"/>
      <c r="R134" s="1673"/>
      <c r="S134" s="1673"/>
      <c r="T134" s="1673"/>
      <c r="U134" s="1673"/>
      <c r="V134" s="1673"/>
      <c r="W134" s="1673"/>
      <c r="X134" s="1673"/>
      <c r="Y134" s="1673"/>
      <c r="Z134" s="1673"/>
      <c r="AA134" s="1673"/>
      <c r="AB134" s="1673"/>
      <c r="AC134" s="962"/>
    </row>
    <row r="135" spans="1:29" ht="18" customHeight="1">
      <c r="A135" s="968"/>
      <c r="B135" s="929" t="s">
        <v>409</v>
      </c>
      <c r="C135" s="929"/>
      <c r="D135" s="929"/>
      <c r="E135" s="929"/>
      <c r="F135" s="929"/>
      <c r="G135" s="929"/>
      <c r="H135" s="967" t="str">
        <f>IF(項目一覧!$C$276=0,"","("&amp;項目一覧!$C$276&amp;") 建築士  （"&amp;項目一覧!$C$277&amp;"）登録　第　 "&amp;項目一覧!$C$278&amp;"　号")</f>
        <v>() 建築士  （）登録　第　 　号</v>
      </c>
      <c r="I135" s="962"/>
      <c r="J135" s="961"/>
      <c r="K135" s="961"/>
      <c r="L135" s="961"/>
      <c r="M135" s="961"/>
      <c r="N135" s="961"/>
      <c r="O135" s="961"/>
      <c r="P135" s="961"/>
      <c r="Q135" s="961"/>
      <c r="R135" s="961"/>
      <c r="S135" s="961"/>
      <c r="T135" s="961"/>
      <c r="U135" s="961"/>
      <c r="V135" s="961"/>
      <c r="W135" s="961"/>
      <c r="X135" s="961"/>
      <c r="Y135" s="961"/>
      <c r="Z135" s="961"/>
      <c r="AA135" s="961"/>
      <c r="AB135" s="962"/>
      <c r="AC135" s="962"/>
    </row>
    <row r="136" spans="1:29" ht="18" customHeight="1">
      <c r="A136" s="968"/>
      <c r="B136" s="929" t="s">
        <v>408</v>
      </c>
      <c r="C136" s="929"/>
      <c r="D136" s="929"/>
      <c r="E136" s="929"/>
      <c r="F136" s="929"/>
      <c r="G136" s="929"/>
      <c r="H136" s="961" t="str">
        <f>項目一覧!$C$279</f>
        <v/>
      </c>
      <c r="I136" s="962"/>
      <c r="J136" s="961"/>
      <c r="K136" s="961"/>
      <c r="L136" s="961"/>
      <c r="M136" s="961"/>
      <c r="N136" s="961"/>
      <c r="O136" s="961"/>
      <c r="P136" s="961"/>
      <c r="Q136" s="961"/>
      <c r="R136" s="961"/>
      <c r="S136" s="961"/>
      <c r="T136" s="961"/>
      <c r="U136" s="961"/>
      <c r="V136" s="961"/>
      <c r="W136" s="961"/>
      <c r="X136" s="961"/>
      <c r="Y136" s="961"/>
      <c r="Z136" s="961"/>
      <c r="AA136" s="961"/>
      <c r="AB136" s="962"/>
      <c r="AC136" s="962"/>
    </row>
    <row r="137" spans="1:29" ht="18" customHeight="1">
      <c r="A137" s="968"/>
      <c r="B137" s="929" t="s">
        <v>407</v>
      </c>
      <c r="C137" s="929"/>
      <c r="D137" s="929"/>
      <c r="E137" s="929"/>
      <c r="F137" s="929"/>
      <c r="G137" s="929"/>
      <c r="H137" s="967" t="str">
        <f>IF(項目一覧!$C$280=0,"","("&amp;項目一覧!$C$280&amp;") 建築士事務所  （"&amp;項目一覧!$C$281&amp;"）知事登録　第　 "&amp;項目一覧!$C$282&amp;"　号")</f>
        <v>() 建築士事務所  （）知事登録　第　 　号</v>
      </c>
      <c r="I137" s="962"/>
      <c r="J137" s="961"/>
      <c r="K137" s="961"/>
      <c r="L137" s="961"/>
      <c r="M137" s="961"/>
      <c r="N137" s="961"/>
      <c r="O137" s="961"/>
      <c r="P137" s="961"/>
      <c r="Q137" s="961"/>
      <c r="R137" s="961"/>
      <c r="S137" s="961"/>
      <c r="T137" s="961"/>
      <c r="U137" s="961"/>
      <c r="V137" s="961"/>
      <c r="W137" s="961"/>
      <c r="X137" s="961"/>
      <c r="Y137" s="961"/>
      <c r="Z137" s="961"/>
      <c r="AA137" s="961"/>
      <c r="AB137" s="962"/>
      <c r="AC137" s="962"/>
    </row>
    <row r="138" spans="1:29" ht="18" customHeight="1">
      <c r="A138" s="968"/>
      <c r="B138" s="929"/>
      <c r="C138" s="929"/>
      <c r="D138" s="929"/>
      <c r="E138" s="929"/>
      <c r="F138" s="929"/>
      <c r="G138" s="929"/>
      <c r="H138" s="961" t="str">
        <f>項目一覧!$C$283</f>
        <v/>
      </c>
      <c r="I138" s="962"/>
      <c r="J138" s="961"/>
      <c r="K138" s="961"/>
      <c r="L138" s="961"/>
      <c r="M138" s="961"/>
      <c r="N138" s="961"/>
      <c r="O138" s="961"/>
      <c r="P138" s="961"/>
      <c r="Q138" s="961"/>
      <c r="R138" s="961"/>
      <c r="S138" s="961"/>
      <c r="T138" s="961"/>
      <c r="U138" s="961"/>
      <c r="V138" s="961"/>
      <c r="W138" s="961"/>
      <c r="X138" s="961"/>
      <c r="Y138" s="961"/>
      <c r="Z138" s="961"/>
      <c r="AA138" s="961"/>
      <c r="AB138" s="962"/>
      <c r="AC138" s="962"/>
    </row>
    <row r="139" spans="1:29" ht="18" customHeight="1">
      <c r="A139" s="968"/>
      <c r="B139" s="929" t="s">
        <v>406</v>
      </c>
      <c r="C139" s="929"/>
      <c r="D139" s="929"/>
      <c r="E139" s="929"/>
      <c r="F139" s="929"/>
      <c r="G139" s="929"/>
      <c r="H139" s="961" t="str">
        <f>項目一覧!$C$284</f>
        <v/>
      </c>
      <c r="I139" s="962"/>
      <c r="J139" s="961"/>
      <c r="K139" s="961"/>
      <c r="L139" s="961"/>
      <c r="M139" s="961"/>
      <c r="N139" s="961"/>
      <c r="O139" s="961"/>
      <c r="P139" s="961"/>
      <c r="Q139" s="961"/>
      <c r="R139" s="961"/>
      <c r="S139" s="961"/>
      <c r="T139" s="961"/>
      <c r="U139" s="961"/>
      <c r="V139" s="961"/>
      <c r="W139" s="961"/>
      <c r="X139" s="961"/>
      <c r="Y139" s="961"/>
      <c r="Z139" s="961"/>
      <c r="AA139" s="961"/>
      <c r="AB139" s="962"/>
      <c r="AC139" s="962"/>
    </row>
    <row r="140" spans="1:29" ht="18" customHeight="1">
      <c r="A140" s="968"/>
      <c r="B140" s="929" t="s">
        <v>405</v>
      </c>
      <c r="C140" s="929"/>
      <c r="D140" s="929"/>
      <c r="E140" s="929"/>
      <c r="F140" s="929"/>
      <c r="G140" s="929"/>
      <c r="H140" s="1665" t="str">
        <f>項目一覧!$C$285</f>
        <v/>
      </c>
      <c r="I140" s="1665"/>
      <c r="J140" s="1665"/>
      <c r="K140" s="1665"/>
      <c r="L140" s="1665"/>
      <c r="M140" s="1665"/>
      <c r="N140" s="1665"/>
      <c r="O140" s="1665"/>
      <c r="P140" s="1665"/>
      <c r="Q140" s="1665"/>
      <c r="R140" s="1665"/>
      <c r="S140" s="1665"/>
      <c r="T140" s="1665"/>
      <c r="U140" s="1665"/>
      <c r="V140" s="1665"/>
      <c r="W140" s="1665"/>
      <c r="X140" s="1665"/>
      <c r="Y140" s="1665"/>
      <c r="Z140" s="1665"/>
      <c r="AA140" s="1665"/>
      <c r="AB140" s="1665"/>
      <c r="AC140" s="962"/>
    </row>
    <row r="141" spans="1:29" ht="18" customHeight="1">
      <c r="A141" s="968"/>
      <c r="B141" s="929" t="s">
        <v>404</v>
      </c>
      <c r="C141" s="929"/>
      <c r="D141" s="929"/>
      <c r="E141" s="929"/>
      <c r="F141" s="929"/>
      <c r="G141" s="929"/>
      <c r="H141" s="961" t="str">
        <f>項目一覧!$C$286</f>
        <v/>
      </c>
      <c r="I141" s="962"/>
      <c r="J141" s="961"/>
      <c r="K141" s="961"/>
      <c r="L141" s="961"/>
      <c r="M141" s="961"/>
      <c r="N141" s="961"/>
      <c r="O141" s="961"/>
      <c r="P141" s="961"/>
      <c r="Q141" s="961"/>
      <c r="R141" s="961"/>
      <c r="S141" s="961"/>
      <c r="T141" s="961"/>
      <c r="U141" s="961"/>
      <c r="V141" s="961"/>
      <c r="W141" s="961"/>
      <c r="X141" s="961"/>
      <c r="Y141" s="961"/>
      <c r="Z141" s="961"/>
      <c r="AA141" s="961"/>
      <c r="AB141" s="962"/>
      <c r="AC141" s="962"/>
    </row>
    <row r="142" spans="1:29" ht="18" customHeight="1">
      <c r="A142" s="968"/>
      <c r="B142" s="977" t="s">
        <v>632</v>
      </c>
      <c r="C142" s="929"/>
      <c r="D142" s="929"/>
      <c r="E142" s="929"/>
      <c r="F142" s="929"/>
      <c r="G142" s="929"/>
      <c r="H142" s="961"/>
      <c r="I142" s="1673" t="str">
        <f>項目一覧!$C$287</f>
        <v/>
      </c>
      <c r="J142" s="1673"/>
      <c r="K142" s="1673"/>
      <c r="L142" s="1673"/>
      <c r="M142" s="1673"/>
      <c r="N142" s="1673"/>
      <c r="O142" s="1673"/>
      <c r="P142" s="1673"/>
      <c r="Q142" s="1673"/>
      <c r="R142" s="1673"/>
      <c r="S142" s="1673"/>
      <c r="T142" s="1673"/>
      <c r="U142" s="1673"/>
      <c r="V142" s="1673"/>
      <c r="W142" s="1673"/>
      <c r="X142" s="1673"/>
      <c r="Y142" s="1673"/>
      <c r="Z142" s="1673"/>
      <c r="AA142" s="1673"/>
      <c r="AB142" s="1673"/>
      <c r="AC142" s="962"/>
    </row>
    <row r="143" spans="1:29" ht="11.25" customHeight="1">
      <c r="A143" s="974"/>
      <c r="B143" s="958"/>
      <c r="C143" s="958"/>
      <c r="D143" s="958"/>
      <c r="E143" s="958"/>
      <c r="F143" s="958"/>
      <c r="G143" s="958"/>
      <c r="H143" s="964"/>
      <c r="I143" s="1677"/>
      <c r="J143" s="1677"/>
      <c r="K143" s="1677"/>
      <c r="L143" s="1677"/>
      <c r="M143" s="1677"/>
      <c r="N143" s="1677"/>
      <c r="O143" s="1677"/>
      <c r="P143" s="1677"/>
      <c r="Q143" s="1677"/>
      <c r="R143" s="1677"/>
      <c r="S143" s="1677"/>
      <c r="T143" s="1677"/>
      <c r="U143" s="1677"/>
      <c r="V143" s="1677"/>
      <c r="W143" s="1677"/>
      <c r="X143" s="1677"/>
      <c r="Y143" s="1677"/>
      <c r="Z143" s="1677"/>
      <c r="AA143" s="1677"/>
      <c r="AB143" s="1677"/>
      <c r="AC143" s="962"/>
    </row>
    <row r="144" spans="1:29" ht="17.25" customHeight="1">
      <c r="A144" s="982" t="s">
        <v>628</v>
      </c>
      <c r="B144" s="960" t="s">
        <v>631</v>
      </c>
      <c r="C144" s="960"/>
      <c r="D144" s="960"/>
      <c r="E144" s="960"/>
      <c r="F144" s="960"/>
      <c r="G144" s="960"/>
      <c r="H144" s="960"/>
      <c r="I144" s="939"/>
      <c r="J144" s="960"/>
      <c r="K144" s="960"/>
      <c r="L144" s="960"/>
      <c r="M144" s="960"/>
      <c r="N144" s="960"/>
      <c r="O144" s="960"/>
      <c r="P144" s="960"/>
      <c r="Q144" s="960"/>
      <c r="R144" s="960"/>
      <c r="S144" s="960"/>
      <c r="T144" s="960"/>
      <c r="U144" s="960"/>
      <c r="V144" s="960"/>
      <c r="W144" s="960"/>
      <c r="X144" s="960"/>
      <c r="Y144" s="960"/>
      <c r="Z144" s="960"/>
      <c r="AA144" s="960"/>
      <c r="AB144" s="939"/>
    </row>
    <row r="145" spans="1:29" ht="18" customHeight="1">
      <c r="A145" s="959"/>
      <c r="B145" s="929" t="s">
        <v>630</v>
      </c>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row>
    <row r="146" spans="1:29" ht="17.25" customHeight="1">
      <c r="A146" s="968"/>
      <c r="B146" s="929" t="s">
        <v>401</v>
      </c>
      <c r="C146" s="929"/>
      <c r="D146" s="929"/>
      <c r="E146" s="929"/>
      <c r="F146" s="929"/>
      <c r="G146" s="929"/>
      <c r="H146" s="961" t="str">
        <f>項目一覧!$C$288</f>
        <v/>
      </c>
      <c r="I146" s="962"/>
      <c r="J146" s="961"/>
      <c r="K146" s="961"/>
      <c r="L146" s="961"/>
      <c r="M146" s="961"/>
      <c r="N146" s="961"/>
      <c r="O146" s="961"/>
      <c r="P146" s="961"/>
      <c r="Q146" s="961"/>
      <c r="R146" s="961"/>
      <c r="S146" s="961"/>
      <c r="T146" s="961"/>
      <c r="U146" s="961"/>
      <c r="V146" s="961"/>
      <c r="W146" s="961"/>
      <c r="X146" s="961"/>
      <c r="Y146" s="961"/>
      <c r="Z146" s="961"/>
      <c r="AA146" s="961"/>
      <c r="AB146" s="962"/>
      <c r="AC146" s="962"/>
    </row>
    <row r="147" spans="1:29" ht="17.25" customHeight="1">
      <c r="A147" s="968"/>
      <c r="B147" s="929" t="s">
        <v>414</v>
      </c>
      <c r="C147" s="929"/>
      <c r="D147" s="929"/>
      <c r="E147" s="929"/>
      <c r="F147" s="929"/>
      <c r="G147" s="929"/>
      <c r="H147" s="961" t="str">
        <f>項目一覧!$C$289</f>
        <v/>
      </c>
      <c r="I147" s="962"/>
      <c r="J147" s="961"/>
      <c r="K147" s="961"/>
      <c r="L147" s="961"/>
      <c r="M147" s="961"/>
      <c r="N147" s="961"/>
      <c r="O147" s="961"/>
      <c r="P147" s="961"/>
      <c r="Q147" s="961"/>
      <c r="R147" s="961"/>
      <c r="S147" s="961"/>
      <c r="T147" s="961"/>
      <c r="U147" s="961"/>
      <c r="V147" s="961"/>
      <c r="W147" s="961"/>
      <c r="X147" s="961"/>
      <c r="Y147" s="961"/>
      <c r="Z147" s="961"/>
      <c r="AA147" s="961"/>
      <c r="AB147" s="962"/>
      <c r="AC147" s="962"/>
    </row>
    <row r="148" spans="1:29" ht="17.25" customHeight="1">
      <c r="A148" s="968"/>
      <c r="B148" s="929" t="s">
        <v>399</v>
      </c>
      <c r="C148" s="929"/>
      <c r="D148" s="929"/>
      <c r="E148" s="929"/>
      <c r="F148" s="929"/>
      <c r="G148" s="929"/>
      <c r="H148" s="961" t="str">
        <f>項目一覧!$C$290</f>
        <v/>
      </c>
      <c r="I148" s="962"/>
      <c r="J148" s="961"/>
      <c r="K148" s="961"/>
      <c r="L148" s="961"/>
      <c r="M148" s="961"/>
      <c r="N148" s="961"/>
      <c r="O148" s="961"/>
      <c r="P148" s="961"/>
      <c r="Q148" s="961"/>
      <c r="R148" s="961"/>
      <c r="S148" s="961"/>
      <c r="T148" s="961"/>
      <c r="U148" s="961"/>
      <c r="V148" s="961"/>
      <c r="W148" s="961"/>
      <c r="X148" s="961"/>
      <c r="Y148" s="961"/>
      <c r="Z148" s="961"/>
      <c r="AA148" s="961"/>
      <c r="AB148" s="962"/>
      <c r="AC148" s="962"/>
    </row>
    <row r="149" spans="1:29" ht="17.25" customHeight="1">
      <c r="A149" s="968"/>
      <c r="B149" s="929" t="s">
        <v>398</v>
      </c>
      <c r="C149" s="929"/>
      <c r="D149" s="929"/>
      <c r="E149" s="929"/>
      <c r="F149" s="929"/>
      <c r="G149" s="929"/>
      <c r="H149" s="1665" t="str">
        <f>項目一覧!$C$291</f>
        <v/>
      </c>
      <c r="I149" s="1665"/>
      <c r="J149" s="1665"/>
      <c r="K149" s="1665"/>
      <c r="L149" s="1665"/>
      <c r="M149" s="1665"/>
      <c r="N149" s="1665"/>
      <c r="O149" s="1665"/>
      <c r="P149" s="1665"/>
      <c r="Q149" s="1665"/>
      <c r="R149" s="1665"/>
      <c r="S149" s="1665"/>
      <c r="T149" s="1665"/>
      <c r="U149" s="1665"/>
      <c r="V149" s="1665"/>
      <c r="W149" s="1665"/>
      <c r="X149" s="1665"/>
      <c r="Y149" s="1665"/>
      <c r="Z149" s="1665"/>
      <c r="AA149" s="1665"/>
      <c r="AB149" s="1665"/>
      <c r="AC149" s="1665"/>
    </row>
    <row r="150" spans="1:29" ht="17.25" customHeight="1">
      <c r="A150" s="968"/>
      <c r="B150" s="929" t="s">
        <v>397</v>
      </c>
      <c r="C150" s="929"/>
      <c r="D150" s="929"/>
      <c r="E150" s="929"/>
      <c r="F150" s="929"/>
      <c r="G150" s="929"/>
      <c r="H150" s="961" t="str">
        <f>項目一覧!$C$292</f>
        <v/>
      </c>
      <c r="I150" s="962"/>
      <c r="J150" s="961"/>
      <c r="K150" s="961"/>
      <c r="L150" s="961"/>
      <c r="M150" s="961"/>
      <c r="N150" s="961"/>
      <c r="O150" s="961"/>
      <c r="P150" s="961"/>
      <c r="Q150" s="961"/>
      <c r="R150" s="961"/>
      <c r="S150" s="961"/>
      <c r="T150" s="961"/>
      <c r="U150" s="961"/>
      <c r="V150" s="961"/>
      <c r="W150" s="961"/>
      <c r="X150" s="961"/>
      <c r="Y150" s="961"/>
      <c r="Z150" s="961"/>
      <c r="AA150" s="961"/>
      <c r="AB150" s="962"/>
      <c r="AC150" s="962"/>
    </row>
    <row r="151" spans="1:29" ht="17.25" customHeight="1">
      <c r="A151" s="968"/>
      <c r="B151" s="929" t="s">
        <v>413</v>
      </c>
      <c r="C151" s="929"/>
      <c r="D151" s="929"/>
      <c r="E151" s="929"/>
      <c r="F151" s="929"/>
      <c r="G151" s="929"/>
      <c r="H151" s="961" t="str">
        <f>項目一覧!$C$293</f>
        <v/>
      </c>
      <c r="I151" s="962"/>
      <c r="J151" s="961"/>
      <c r="K151" s="961"/>
      <c r="L151" s="961"/>
      <c r="M151" s="961"/>
      <c r="N151" s="961"/>
      <c r="O151" s="961"/>
      <c r="P151" s="961"/>
      <c r="Q151" s="961"/>
      <c r="R151" s="961"/>
      <c r="S151" s="961"/>
      <c r="T151" s="961"/>
      <c r="U151" s="961"/>
      <c r="V151" s="961"/>
      <c r="W151" s="961"/>
      <c r="X151" s="961"/>
      <c r="Y151" s="961"/>
      <c r="Z151" s="961"/>
      <c r="AA151" s="961"/>
      <c r="AB151" s="962"/>
      <c r="AC151" s="962"/>
    </row>
    <row r="152" spans="1:29" ht="18" customHeight="1">
      <c r="A152" s="968"/>
      <c r="B152" s="925" t="s">
        <v>412</v>
      </c>
      <c r="C152" s="929"/>
      <c r="D152" s="929"/>
      <c r="E152" s="929"/>
      <c r="F152" s="929"/>
      <c r="G152" s="929"/>
      <c r="H152" s="961"/>
      <c r="I152" s="1673" t="str">
        <f>項目一覧!$C$294</f>
        <v/>
      </c>
      <c r="J152" s="1673"/>
      <c r="K152" s="1673"/>
      <c r="L152" s="1673"/>
      <c r="M152" s="1673"/>
      <c r="N152" s="1673"/>
      <c r="O152" s="1673"/>
      <c r="P152" s="1673"/>
      <c r="Q152" s="1673"/>
      <c r="R152" s="1673"/>
      <c r="S152" s="1673"/>
      <c r="T152" s="1673"/>
      <c r="U152" s="1673"/>
      <c r="V152" s="1673"/>
      <c r="W152" s="1673"/>
      <c r="X152" s="1673"/>
      <c r="Y152" s="1673"/>
      <c r="Z152" s="1673"/>
      <c r="AA152" s="1673"/>
      <c r="AB152" s="1673"/>
      <c r="AC152" s="1673"/>
    </row>
    <row r="153" spans="1:29" ht="11.25" customHeight="1">
      <c r="A153" s="968"/>
      <c r="B153" s="929"/>
      <c r="C153" s="929"/>
      <c r="D153" s="929"/>
      <c r="E153" s="929"/>
      <c r="F153" s="929"/>
      <c r="G153" s="929"/>
      <c r="H153" s="961"/>
      <c r="I153" s="1673"/>
      <c r="J153" s="1673"/>
      <c r="K153" s="1673"/>
      <c r="L153" s="1673"/>
      <c r="M153" s="1673"/>
      <c r="N153" s="1673"/>
      <c r="O153" s="1673"/>
      <c r="P153" s="1673"/>
      <c r="Q153" s="1673"/>
      <c r="R153" s="1673"/>
      <c r="S153" s="1673"/>
      <c r="T153" s="1673"/>
      <c r="U153" s="1673"/>
      <c r="V153" s="1673"/>
      <c r="W153" s="1673"/>
      <c r="X153" s="1673"/>
      <c r="Y153" s="1673"/>
      <c r="Z153" s="1673"/>
      <c r="AA153" s="1673"/>
      <c r="AB153" s="1673"/>
      <c r="AC153" s="1673"/>
    </row>
    <row r="154" spans="1:29" ht="18" customHeight="1">
      <c r="A154" s="959"/>
      <c r="B154" s="929" t="s">
        <v>629</v>
      </c>
      <c r="C154" s="929"/>
      <c r="D154" s="929"/>
      <c r="E154" s="929"/>
      <c r="F154" s="929"/>
      <c r="G154" s="929"/>
      <c r="H154" s="961"/>
      <c r="I154" s="961"/>
      <c r="J154" s="961"/>
      <c r="K154" s="961"/>
      <c r="L154" s="961"/>
      <c r="M154" s="961"/>
      <c r="N154" s="961"/>
      <c r="O154" s="961"/>
      <c r="P154" s="961"/>
      <c r="Q154" s="961"/>
      <c r="R154" s="961"/>
      <c r="S154" s="961"/>
      <c r="T154" s="961"/>
      <c r="U154" s="961"/>
      <c r="V154" s="961"/>
      <c r="W154" s="961"/>
      <c r="X154" s="961"/>
      <c r="Y154" s="961"/>
      <c r="Z154" s="961"/>
      <c r="AA154" s="961"/>
      <c r="AB154" s="962"/>
      <c r="AC154" s="962"/>
    </row>
    <row r="155" spans="1:29" ht="18" customHeight="1">
      <c r="A155" s="968"/>
      <c r="B155" s="929" t="s">
        <v>401</v>
      </c>
      <c r="C155" s="929"/>
      <c r="D155" s="929"/>
      <c r="E155" s="929"/>
      <c r="F155" s="929"/>
      <c r="G155" s="929"/>
      <c r="H155" s="961" t="str">
        <f>項目一覧!$C$295</f>
        <v/>
      </c>
      <c r="I155" s="962"/>
      <c r="J155" s="961"/>
      <c r="K155" s="961"/>
      <c r="L155" s="961"/>
      <c r="M155" s="961"/>
      <c r="N155" s="961"/>
      <c r="O155" s="961"/>
      <c r="P155" s="961"/>
      <c r="Q155" s="961"/>
      <c r="R155" s="961"/>
      <c r="S155" s="961"/>
      <c r="T155" s="961"/>
      <c r="U155" s="961"/>
      <c r="V155" s="961"/>
      <c r="W155" s="961"/>
      <c r="X155" s="961"/>
      <c r="Y155" s="961"/>
      <c r="Z155" s="961"/>
      <c r="AA155" s="961"/>
      <c r="AB155" s="962"/>
      <c r="AC155" s="962"/>
    </row>
    <row r="156" spans="1:29" ht="18" customHeight="1">
      <c r="A156" s="968"/>
      <c r="B156" s="929" t="s">
        <v>414</v>
      </c>
      <c r="C156" s="929"/>
      <c r="D156" s="929"/>
      <c r="E156" s="929"/>
      <c r="F156" s="929"/>
      <c r="G156" s="929"/>
      <c r="H156" s="961" t="str">
        <f>項目一覧!$C$296</f>
        <v/>
      </c>
      <c r="I156" s="962"/>
      <c r="J156" s="961"/>
      <c r="K156" s="961"/>
      <c r="L156" s="961"/>
      <c r="M156" s="961"/>
      <c r="N156" s="961"/>
      <c r="O156" s="961"/>
      <c r="P156" s="961"/>
      <c r="Q156" s="961"/>
      <c r="R156" s="961"/>
      <c r="S156" s="961"/>
      <c r="T156" s="961"/>
      <c r="U156" s="961"/>
      <c r="V156" s="961"/>
      <c r="W156" s="961"/>
      <c r="X156" s="961"/>
      <c r="Y156" s="961"/>
      <c r="Z156" s="961"/>
      <c r="AA156" s="961"/>
      <c r="AB156" s="962"/>
      <c r="AC156" s="962"/>
    </row>
    <row r="157" spans="1:29" ht="18" customHeight="1">
      <c r="A157" s="968"/>
      <c r="B157" s="929" t="s">
        <v>399</v>
      </c>
      <c r="C157" s="929"/>
      <c r="D157" s="929"/>
      <c r="E157" s="929"/>
      <c r="F157" s="929"/>
      <c r="G157" s="929"/>
      <c r="H157" s="961" t="str">
        <f>項目一覧!$C$297</f>
        <v/>
      </c>
      <c r="I157" s="962"/>
      <c r="J157" s="961"/>
      <c r="K157" s="961"/>
      <c r="L157" s="961"/>
      <c r="M157" s="961"/>
      <c r="N157" s="961"/>
      <c r="O157" s="961"/>
      <c r="P157" s="961"/>
      <c r="Q157" s="961"/>
      <c r="R157" s="961"/>
      <c r="S157" s="961"/>
      <c r="T157" s="961"/>
      <c r="U157" s="961"/>
      <c r="V157" s="961"/>
      <c r="W157" s="961"/>
      <c r="X157" s="961"/>
      <c r="Y157" s="961"/>
      <c r="Z157" s="961"/>
      <c r="AA157" s="961"/>
      <c r="AB157" s="962"/>
      <c r="AC157" s="962"/>
    </row>
    <row r="158" spans="1:29" ht="18" customHeight="1">
      <c r="A158" s="968"/>
      <c r="B158" s="929" t="s">
        <v>398</v>
      </c>
      <c r="C158" s="929"/>
      <c r="D158" s="929"/>
      <c r="E158" s="929"/>
      <c r="F158" s="929"/>
      <c r="G158" s="929"/>
      <c r="H158" s="1665" t="str">
        <f>項目一覧!$C$298</f>
        <v/>
      </c>
      <c r="I158" s="1665"/>
      <c r="J158" s="1665"/>
      <c r="K158" s="1665"/>
      <c r="L158" s="1665"/>
      <c r="M158" s="1665"/>
      <c r="N158" s="1665"/>
      <c r="O158" s="1665"/>
      <c r="P158" s="1665"/>
      <c r="Q158" s="1665"/>
      <c r="R158" s="1665"/>
      <c r="S158" s="1665"/>
      <c r="T158" s="1665"/>
      <c r="U158" s="1665"/>
      <c r="V158" s="1665"/>
      <c r="W158" s="1665"/>
      <c r="X158" s="1665"/>
      <c r="Y158" s="1665"/>
      <c r="Z158" s="1665"/>
      <c r="AA158" s="1665"/>
      <c r="AB158" s="1665"/>
      <c r="AC158" s="962"/>
    </row>
    <row r="159" spans="1:29" ht="18" customHeight="1">
      <c r="A159" s="968"/>
      <c r="B159" s="929" t="s">
        <v>397</v>
      </c>
      <c r="C159" s="929"/>
      <c r="D159" s="929"/>
      <c r="E159" s="929"/>
      <c r="F159" s="929"/>
      <c r="G159" s="929"/>
      <c r="H159" s="961" t="str">
        <f>項目一覧!$C$299</f>
        <v/>
      </c>
      <c r="I159" s="962"/>
      <c r="J159" s="961"/>
      <c r="K159" s="961"/>
      <c r="L159" s="961"/>
      <c r="M159" s="961"/>
      <c r="N159" s="961"/>
      <c r="O159" s="961"/>
      <c r="P159" s="961"/>
      <c r="Q159" s="961"/>
      <c r="R159" s="961"/>
      <c r="S159" s="961"/>
      <c r="T159" s="961"/>
      <c r="U159" s="961"/>
      <c r="V159" s="961"/>
      <c r="W159" s="961"/>
      <c r="X159" s="961"/>
      <c r="Y159" s="961"/>
      <c r="Z159" s="961"/>
      <c r="AA159" s="961"/>
      <c r="AB159" s="962"/>
      <c r="AC159" s="962"/>
    </row>
    <row r="160" spans="1:29" ht="17.25" customHeight="1">
      <c r="A160" s="968"/>
      <c r="B160" s="929" t="s">
        <v>413</v>
      </c>
      <c r="C160" s="929"/>
      <c r="D160" s="929"/>
      <c r="E160" s="929"/>
      <c r="F160" s="929"/>
      <c r="G160" s="929"/>
      <c r="H160" s="961" t="str">
        <f>項目一覧!$C$300</f>
        <v/>
      </c>
      <c r="I160" s="962"/>
      <c r="J160" s="961"/>
      <c r="K160" s="961"/>
      <c r="L160" s="961"/>
      <c r="M160" s="961"/>
      <c r="N160" s="961"/>
      <c r="O160" s="961"/>
      <c r="P160" s="961"/>
      <c r="Q160" s="961"/>
      <c r="R160" s="961"/>
      <c r="S160" s="961"/>
      <c r="T160" s="961"/>
      <c r="U160" s="961"/>
      <c r="V160" s="961"/>
      <c r="W160" s="961"/>
      <c r="X160" s="961"/>
      <c r="Y160" s="961"/>
      <c r="Z160" s="961"/>
      <c r="AA160" s="961"/>
      <c r="AB160" s="962"/>
      <c r="AC160" s="962"/>
    </row>
    <row r="161" spans="1:29" ht="18" customHeight="1">
      <c r="A161" s="968"/>
      <c r="B161" s="925" t="s">
        <v>412</v>
      </c>
      <c r="C161" s="929"/>
      <c r="D161" s="929"/>
      <c r="E161" s="929"/>
      <c r="F161" s="929"/>
      <c r="G161" s="929"/>
      <c r="H161" s="961"/>
      <c r="I161" s="1673" t="str">
        <f>項目一覧!$C$301</f>
        <v/>
      </c>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row>
    <row r="162" spans="1:29" ht="18" customHeight="1">
      <c r="A162" s="959"/>
      <c r="B162" s="929"/>
      <c r="C162" s="929"/>
      <c r="D162" s="929"/>
      <c r="E162" s="929"/>
      <c r="F162" s="929"/>
      <c r="G162" s="929"/>
      <c r="H162" s="961"/>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row>
    <row r="163" spans="1:29" ht="18" customHeight="1">
      <c r="A163" s="968"/>
      <c r="B163" s="929" t="s">
        <v>401</v>
      </c>
      <c r="C163" s="929"/>
      <c r="D163" s="929"/>
      <c r="E163" s="929"/>
      <c r="F163" s="929"/>
      <c r="G163" s="929"/>
      <c r="H163" s="961" t="str">
        <f>項目一覧!$C$302</f>
        <v/>
      </c>
      <c r="I163" s="962"/>
      <c r="J163" s="961"/>
      <c r="K163" s="961"/>
      <c r="L163" s="961"/>
      <c r="M163" s="961"/>
      <c r="N163" s="961"/>
      <c r="O163" s="961"/>
      <c r="P163" s="961"/>
      <c r="Q163" s="961"/>
      <c r="R163" s="961"/>
      <c r="S163" s="961"/>
      <c r="T163" s="961"/>
      <c r="U163" s="961"/>
      <c r="V163" s="961"/>
      <c r="W163" s="961"/>
      <c r="X163" s="961"/>
      <c r="Y163" s="961"/>
      <c r="Z163" s="961"/>
      <c r="AA163" s="961"/>
      <c r="AB163" s="962"/>
      <c r="AC163" s="962"/>
    </row>
    <row r="164" spans="1:29" ht="18" customHeight="1">
      <c r="A164" s="968"/>
      <c r="B164" s="929" t="s">
        <v>414</v>
      </c>
      <c r="C164" s="929"/>
      <c r="D164" s="929"/>
      <c r="E164" s="929"/>
      <c r="F164" s="929"/>
      <c r="G164" s="929"/>
      <c r="H164" s="961" t="str">
        <f>項目一覧!$C$303</f>
        <v/>
      </c>
      <c r="I164" s="962"/>
      <c r="J164" s="961"/>
      <c r="K164" s="961"/>
      <c r="L164" s="961"/>
      <c r="M164" s="961"/>
      <c r="N164" s="961"/>
      <c r="O164" s="961"/>
      <c r="P164" s="961"/>
      <c r="Q164" s="961"/>
      <c r="R164" s="961"/>
      <c r="S164" s="961"/>
      <c r="T164" s="961"/>
      <c r="U164" s="961"/>
      <c r="V164" s="961"/>
      <c r="W164" s="961"/>
      <c r="X164" s="961"/>
      <c r="Y164" s="961"/>
      <c r="Z164" s="961"/>
      <c r="AA164" s="961"/>
      <c r="AB164" s="962"/>
      <c r="AC164" s="962"/>
    </row>
    <row r="165" spans="1:29" ht="18" customHeight="1">
      <c r="A165" s="968"/>
      <c r="B165" s="929" t="s">
        <v>399</v>
      </c>
      <c r="C165" s="929"/>
      <c r="D165" s="929"/>
      <c r="E165" s="929"/>
      <c r="F165" s="929"/>
      <c r="G165" s="929"/>
      <c r="H165" s="961" t="str">
        <f>項目一覧!$C$304</f>
        <v/>
      </c>
      <c r="I165" s="962"/>
      <c r="J165" s="961"/>
      <c r="K165" s="961"/>
      <c r="L165" s="961"/>
      <c r="M165" s="961"/>
      <c r="N165" s="961"/>
      <c r="O165" s="961"/>
      <c r="P165" s="961"/>
      <c r="Q165" s="961"/>
      <c r="R165" s="961"/>
      <c r="S165" s="961"/>
      <c r="T165" s="961"/>
      <c r="U165" s="961"/>
      <c r="V165" s="961"/>
      <c r="W165" s="961"/>
      <c r="X165" s="961"/>
      <c r="Y165" s="961"/>
      <c r="Z165" s="961"/>
      <c r="AA165" s="961"/>
      <c r="AB165" s="962"/>
      <c r="AC165" s="962"/>
    </row>
    <row r="166" spans="1:29" ht="18" customHeight="1">
      <c r="A166" s="968"/>
      <c r="B166" s="929" t="s">
        <v>398</v>
      </c>
      <c r="C166" s="929"/>
      <c r="D166" s="929"/>
      <c r="E166" s="929"/>
      <c r="F166" s="929"/>
      <c r="G166" s="929"/>
      <c r="H166" s="1665" t="str">
        <f>項目一覧!$C$305</f>
        <v/>
      </c>
      <c r="I166" s="1665"/>
      <c r="J166" s="1665"/>
      <c r="K166" s="1665"/>
      <c r="L166" s="1665"/>
      <c r="M166" s="1665"/>
      <c r="N166" s="1665"/>
      <c r="O166" s="1665"/>
      <c r="P166" s="1665"/>
      <c r="Q166" s="1665"/>
      <c r="R166" s="1665"/>
      <c r="S166" s="1665"/>
      <c r="T166" s="1665"/>
      <c r="U166" s="1665"/>
      <c r="V166" s="1665"/>
      <c r="W166" s="1665"/>
      <c r="X166" s="1665"/>
      <c r="Y166" s="1665"/>
      <c r="Z166" s="1665"/>
      <c r="AA166" s="1665"/>
      <c r="AB166" s="1665"/>
      <c r="AC166" s="962"/>
    </row>
    <row r="167" spans="1:29" ht="18" customHeight="1">
      <c r="A167" s="968"/>
      <c r="B167" s="929" t="s">
        <v>397</v>
      </c>
      <c r="C167" s="929"/>
      <c r="D167" s="929"/>
      <c r="E167" s="929"/>
      <c r="F167" s="929"/>
      <c r="G167" s="929"/>
      <c r="H167" s="961" t="str">
        <f>項目一覧!$C$306</f>
        <v/>
      </c>
      <c r="I167" s="962"/>
      <c r="J167" s="961"/>
      <c r="K167" s="961"/>
      <c r="L167" s="961"/>
      <c r="M167" s="961"/>
      <c r="N167" s="961"/>
      <c r="O167" s="961"/>
      <c r="P167" s="961"/>
      <c r="Q167" s="961"/>
      <c r="R167" s="961"/>
      <c r="S167" s="961"/>
      <c r="T167" s="961"/>
      <c r="U167" s="961"/>
      <c r="V167" s="961"/>
      <c r="W167" s="961"/>
      <c r="X167" s="961"/>
      <c r="Y167" s="961"/>
      <c r="Z167" s="961"/>
      <c r="AA167" s="961"/>
      <c r="AB167" s="962"/>
      <c r="AC167" s="962"/>
    </row>
    <row r="168" spans="1:29" ht="17.25" customHeight="1">
      <c r="A168" s="968"/>
      <c r="B168" s="929" t="s">
        <v>413</v>
      </c>
      <c r="C168" s="929"/>
      <c r="D168" s="929"/>
      <c r="E168" s="929"/>
      <c r="F168" s="929"/>
      <c r="G168" s="929"/>
      <c r="H168" s="961" t="str">
        <f>項目一覧!$C$307</f>
        <v/>
      </c>
      <c r="I168" s="962"/>
      <c r="J168" s="961"/>
      <c r="K168" s="961"/>
      <c r="L168" s="961"/>
      <c r="M168" s="961"/>
      <c r="N168" s="961"/>
      <c r="O168" s="961"/>
      <c r="P168" s="961"/>
      <c r="Q168" s="961"/>
      <c r="R168" s="961"/>
      <c r="S168" s="961"/>
      <c r="T168" s="961"/>
      <c r="U168" s="961"/>
      <c r="V168" s="961"/>
      <c r="W168" s="961"/>
      <c r="X168" s="961"/>
      <c r="Y168" s="961"/>
      <c r="Z168" s="961"/>
      <c r="AA168" s="961"/>
      <c r="AB168" s="962"/>
      <c r="AC168" s="962"/>
    </row>
    <row r="169" spans="1:29" ht="18" customHeight="1">
      <c r="A169" s="968"/>
      <c r="B169" s="925" t="s">
        <v>412</v>
      </c>
      <c r="C169" s="929"/>
      <c r="D169" s="929"/>
      <c r="E169" s="929"/>
      <c r="F169" s="929"/>
      <c r="G169" s="929"/>
      <c r="H169" s="961"/>
      <c r="I169" s="1673" t="str">
        <f>項目一覧!$C$308</f>
        <v/>
      </c>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row>
    <row r="170" spans="1:29" ht="18" customHeight="1">
      <c r="A170" s="959"/>
      <c r="B170" s="929"/>
      <c r="C170" s="929"/>
      <c r="D170" s="929"/>
      <c r="E170" s="929"/>
      <c r="F170" s="929"/>
      <c r="G170" s="929"/>
      <c r="H170" s="961"/>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row>
    <row r="171" spans="1:29" ht="18" customHeight="1">
      <c r="A171" s="968"/>
      <c r="B171" s="929" t="s">
        <v>401</v>
      </c>
      <c r="C171" s="929"/>
      <c r="D171" s="929"/>
      <c r="E171" s="929"/>
      <c r="F171" s="929"/>
      <c r="G171" s="929"/>
      <c r="H171" s="961" t="str">
        <f>項目一覧!$C$309</f>
        <v/>
      </c>
      <c r="I171" s="962"/>
      <c r="J171" s="961"/>
      <c r="K171" s="961"/>
      <c r="L171" s="961"/>
      <c r="M171" s="961"/>
      <c r="N171" s="961"/>
      <c r="O171" s="961"/>
      <c r="P171" s="961"/>
      <c r="Q171" s="961"/>
      <c r="R171" s="961"/>
      <c r="S171" s="961"/>
      <c r="T171" s="961"/>
      <c r="U171" s="961"/>
      <c r="V171" s="961"/>
      <c r="W171" s="961"/>
      <c r="X171" s="961"/>
      <c r="Y171" s="961"/>
      <c r="Z171" s="961"/>
      <c r="AA171" s="961"/>
      <c r="AB171" s="962"/>
      <c r="AC171" s="962"/>
    </row>
    <row r="172" spans="1:29" ht="18" customHeight="1">
      <c r="A172" s="968"/>
      <c r="B172" s="929" t="s">
        <v>414</v>
      </c>
      <c r="C172" s="929"/>
      <c r="D172" s="929"/>
      <c r="E172" s="929"/>
      <c r="F172" s="929"/>
      <c r="G172" s="929"/>
      <c r="H172" s="961" t="str">
        <f>項目一覧!$C$310</f>
        <v/>
      </c>
      <c r="I172" s="962"/>
      <c r="J172" s="961"/>
      <c r="K172" s="961"/>
      <c r="L172" s="961"/>
      <c r="M172" s="961"/>
      <c r="N172" s="961"/>
      <c r="O172" s="961"/>
      <c r="P172" s="961"/>
      <c r="Q172" s="961"/>
      <c r="R172" s="961"/>
      <c r="S172" s="961"/>
      <c r="T172" s="961"/>
      <c r="U172" s="961"/>
      <c r="V172" s="961"/>
      <c r="W172" s="961"/>
      <c r="X172" s="961"/>
      <c r="Y172" s="961"/>
      <c r="Z172" s="961"/>
      <c r="AA172" s="961"/>
      <c r="AB172" s="962"/>
      <c r="AC172" s="962"/>
    </row>
    <row r="173" spans="1:29" ht="18" customHeight="1">
      <c r="A173" s="968"/>
      <c r="B173" s="929" t="s">
        <v>399</v>
      </c>
      <c r="C173" s="929"/>
      <c r="D173" s="929"/>
      <c r="E173" s="929"/>
      <c r="F173" s="929"/>
      <c r="G173" s="929"/>
      <c r="H173" s="961" t="str">
        <f>項目一覧!$C$311</f>
        <v/>
      </c>
      <c r="I173" s="962"/>
      <c r="J173" s="961"/>
      <c r="K173" s="961"/>
      <c r="L173" s="961"/>
      <c r="M173" s="961"/>
      <c r="N173" s="961"/>
      <c r="O173" s="961"/>
      <c r="P173" s="961"/>
      <c r="Q173" s="961"/>
      <c r="R173" s="961"/>
      <c r="S173" s="961"/>
      <c r="T173" s="961"/>
      <c r="U173" s="961"/>
      <c r="V173" s="961"/>
      <c r="W173" s="961"/>
      <c r="X173" s="961"/>
      <c r="Y173" s="961"/>
      <c r="Z173" s="961"/>
      <c r="AA173" s="961"/>
      <c r="AB173" s="962"/>
      <c r="AC173" s="962"/>
    </row>
    <row r="174" spans="1:29" ht="18" customHeight="1">
      <c r="A174" s="968"/>
      <c r="B174" s="929" t="s">
        <v>398</v>
      </c>
      <c r="C174" s="929"/>
      <c r="D174" s="929"/>
      <c r="E174" s="929"/>
      <c r="F174" s="929"/>
      <c r="G174" s="929"/>
      <c r="H174" s="1665" t="str">
        <f>項目一覧!$C$312</f>
        <v/>
      </c>
      <c r="I174" s="1665"/>
      <c r="J174" s="1665"/>
      <c r="K174" s="1665"/>
      <c r="L174" s="1665"/>
      <c r="M174" s="1665"/>
      <c r="N174" s="1665"/>
      <c r="O174" s="1665"/>
      <c r="P174" s="1665"/>
      <c r="Q174" s="1665"/>
      <c r="R174" s="1665"/>
      <c r="S174" s="1665"/>
      <c r="T174" s="1665"/>
      <c r="U174" s="1665"/>
      <c r="V174" s="1665"/>
      <c r="W174" s="1665"/>
      <c r="X174" s="1665"/>
      <c r="Y174" s="1665"/>
      <c r="Z174" s="1665"/>
      <c r="AA174" s="1665"/>
      <c r="AB174" s="1665"/>
      <c r="AC174" s="962"/>
    </row>
    <row r="175" spans="1:29" ht="18" customHeight="1">
      <c r="A175" s="968"/>
      <c r="B175" s="929" t="s">
        <v>397</v>
      </c>
      <c r="C175" s="929"/>
      <c r="D175" s="929"/>
      <c r="E175" s="929"/>
      <c r="F175" s="929"/>
      <c r="G175" s="929"/>
      <c r="H175" s="961" t="str">
        <f>項目一覧!$C$313</f>
        <v/>
      </c>
      <c r="I175" s="962"/>
      <c r="J175" s="961"/>
      <c r="K175" s="961"/>
      <c r="L175" s="961"/>
      <c r="M175" s="961"/>
      <c r="N175" s="961"/>
      <c r="O175" s="961"/>
      <c r="P175" s="961"/>
      <c r="Q175" s="961"/>
      <c r="R175" s="961"/>
      <c r="S175" s="961"/>
      <c r="T175" s="961"/>
      <c r="U175" s="961"/>
      <c r="V175" s="961"/>
      <c r="W175" s="961"/>
      <c r="X175" s="961"/>
      <c r="Y175" s="961"/>
      <c r="Z175" s="961"/>
      <c r="AA175" s="961"/>
      <c r="AB175" s="962"/>
      <c r="AC175" s="962"/>
    </row>
    <row r="176" spans="1:29" ht="17.25" customHeight="1">
      <c r="A176" s="968"/>
      <c r="B176" s="929" t="s">
        <v>413</v>
      </c>
      <c r="C176" s="929"/>
      <c r="D176" s="929"/>
      <c r="E176" s="929"/>
      <c r="F176" s="929"/>
      <c r="G176" s="929"/>
      <c r="H176" s="961" t="str">
        <f>項目一覧!$C$314</f>
        <v/>
      </c>
      <c r="I176" s="962"/>
      <c r="J176" s="961"/>
      <c r="K176" s="961"/>
      <c r="L176" s="961"/>
      <c r="M176" s="961"/>
      <c r="N176" s="961"/>
      <c r="O176" s="961"/>
      <c r="P176" s="961"/>
      <c r="Q176" s="961"/>
      <c r="R176" s="961"/>
      <c r="S176" s="961"/>
      <c r="T176" s="961"/>
      <c r="U176" s="961"/>
      <c r="V176" s="961"/>
      <c r="W176" s="961"/>
      <c r="X176" s="961"/>
      <c r="Y176" s="961"/>
      <c r="Z176" s="961"/>
      <c r="AA176" s="961"/>
      <c r="AB176" s="962"/>
      <c r="AC176" s="962"/>
    </row>
    <row r="177" spans="1:79" ht="18" customHeight="1">
      <c r="A177" s="968"/>
      <c r="B177" s="925" t="s">
        <v>412</v>
      </c>
      <c r="C177" s="929"/>
      <c r="D177" s="929"/>
      <c r="E177" s="929"/>
      <c r="F177" s="929"/>
      <c r="G177" s="929"/>
      <c r="H177" s="961"/>
      <c r="I177" s="1673" t="str">
        <f>項目一覧!$C$315</f>
        <v/>
      </c>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row>
    <row r="178" spans="1:79" ht="11.25" customHeight="1">
      <c r="A178" s="968"/>
      <c r="B178" s="929"/>
      <c r="C178" s="929"/>
      <c r="D178" s="929"/>
      <c r="E178" s="929"/>
      <c r="F178" s="929"/>
      <c r="G178" s="929"/>
      <c r="H178" s="961"/>
      <c r="I178" s="1677"/>
      <c r="J178" s="1677"/>
      <c r="K178" s="1677"/>
      <c r="L178" s="1677"/>
      <c r="M178" s="1677"/>
      <c r="N178" s="1677"/>
      <c r="O178" s="1677"/>
      <c r="P178" s="1677"/>
      <c r="Q178" s="1677"/>
      <c r="R178" s="1677"/>
      <c r="S178" s="1677"/>
      <c r="T178" s="1677"/>
      <c r="U178" s="1677"/>
      <c r="V178" s="1677"/>
      <c r="W178" s="1677"/>
      <c r="X178" s="1677"/>
      <c r="Y178" s="1677"/>
      <c r="Z178" s="1677"/>
      <c r="AA178" s="1677"/>
      <c r="AB178" s="1677"/>
      <c r="AC178" s="1677"/>
    </row>
    <row r="179" spans="1:79" ht="17.25" customHeight="1">
      <c r="A179" s="982" t="s">
        <v>628</v>
      </c>
      <c r="B179" s="960" t="s">
        <v>402</v>
      </c>
      <c r="C179" s="960"/>
      <c r="D179" s="960"/>
      <c r="E179" s="960"/>
      <c r="F179" s="960"/>
      <c r="G179" s="960"/>
      <c r="H179" s="960"/>
      <c r="J179" s="929"/>
      <c r="K179" s="929"/>
      <c r="L179" s="929"/>
      <c r="M179" s="929"/>
      <c r="N179" s="929"/>
      <c r="O179" s="929"/>
      <c r="P179" s="929"/>
      <c r="Q179" s="929"/>
      <c r="R179" s="929"/>
      <c r="S179" s="929"/>
      <c r="T179" s="929"/>
      <c r="U179" s="929"/>
      <c r="V179" s="929"/>
      <c r="W179" s="929"/>
      <c r="X179" s="929"/>
      <c r="Y179" s="929"/>
      <c r="Z179" s="929"/>
      <c r="AA179" s="929"/>
    </row>
    <row r="180" spans="1:79" ht="17.25" customHeight="1">
      <c r="A180" s="968"/>
      <c r="B180" s="929" t="s">
        <v>401</v>
      </c>
      <c r="C180" s="929"/>
      <c r="D180" s="929"/>
      <c r="E180" s="929"/>
      <c r="F180" s="961"/>
      <c r="G180" s="961"/>
      <c r="H180" s="961" t="str">
        <f>項目一覧!$C$55</f>
        <v/>
      </c>
      <c r="I180" s="962"/>
      <c r="J180" s="961"/>
      <c r="K180" s="961"/>
      <c r="L180" s="961"/>
      <c r="M180" s="961"/>
      <c r="N180" s="961"/>
      <c r="O180" s="961"/>
      <c r="P180" s="961"/>
      <c r="Q180" s="961"/>
      <c r="R180" s="961"/>
      <c r="S180" s="961"/>
      <c r="T180" s="961"/>
      <c r="U180" s="961"/>
      <c r="V180" s="961"/>
      <c r="W180" s="961"/>
      <c r="X180" s="961"/>
      <c r="Y180" s="961"/>
      <c r="Z180" s="961"/>
      <c r="AA180" s="961"/>
      <c r="AB180" s="962"/>
      <c r="AC180" s="962"/>
    </row>
    <row r="181" spans="1:79" ht="17.25" customHeight="1">
      <c r="A181" s="968"/>
      <c r="B181" s="929" t="s">
        <v>400</v>
      </c>
      <c r="C181" s="929"/>
      <c r="D181" s="929"/>
      <c r="E181" s="929"/>
      <c r="F181" s="961"/>
      <c r="G181" s="961"/>
      <c r="H181" s="969" t="str">
        <f>IF(項目一覧!$C$56=0,"","建設業の許可   ("&amp;項目一覧!$C$56&amp;")  第  （"&amp;項目一覧!$C$57&amp;"）　　 "&amp;項目一覧!C58&amp;"　号")</f>
        <v>建設業の許可   ()  第  （）　　 　号</v>
      </c>
      <c r="I181" s="962"/>
      <c r="J181" s="961"/>
      <c r="K181" s="961"/>
      <c r="L181" s="961"/>
      <c r="M181" s="961"/>
      <c r="N181" s="961"/>
      <c r="O181" s="961"/>
      <c r="P181" s="961"/>
      <c r="Q181" s="961"/>
      <c r="R181" s="961"/>
      <c r="S181" s="961"/>
      <c r="T181" s="961"/>
      <c r="U181" s="961"/>
      <c r="V181" s="961"/>
      <c r="W181" s="961"/>
      <c r="X181" s="961"/>
      <c r="Y181" s="961"/>
      <c r="Z181" s="961"/>
      <c r="AA181" s="961"/>
      <c r="AB181" s="962"/>
      <c r="AC181" s="962"/>
    </row>
    <row r="182" spans="1:79" ht="17.25" customHeight="1">
      <c r="A182" s="968"/>
      <c r="B182" s="929"/>
      <c r="C182" s="929"/>
      <c r="D182" s="929"/>
      <c r="E182" s="929"/>
      <c r="F182" s="961"/>
      <c r="G182" s="961"/>
      <c r="H182" s="961" t="str">
        <f>項目一覧!$C$59</f>
        <v/>
      </c>
      <c r="I182" s="962"/>
      <c r="J182" s="961"/>
      <c r="K182" s="961"/>
      <c r="L182" s="961"/>
      <c r="M182" s="961"/>
      <c r="N182" s="961"/>
      <c r="O182" s="961"/>
      <c r="P182" s="961"/>
      <c r="Q182" s="961"/>
      <c r="R182" s="961"/>
      <c r="S182" s="961"/>
      <c r="T182" s="961"/>
      <c r="U182" s="961"/>
      <c r="V182" s="961"/>
      <c r="W182" s="961"/>
      <c r="X182" s="961"/>
      <c r="Y182" s="961"/>
      <c r="Z182" s="961"/>
      <c r="AA182" s="961"/>
      <c r="AB182" s="962"/>
      <c r="AC182" s="962"/>
    </row>
    <row r="183" spans="1:79" ht="17.25" customHeight="1">
      <c r="A183" s="968"/>
      <c r="B183" s="929" t="s">
        <v>399</v>
      </c>
      <c r="C183" s="929"/>
      <c r="D183" s="929"/>
      <c r="E183" s="929"/>
      <c r="F183" s="961"/>
      <c r="G183" s="961"/>
      <c r="H183" s="961" t="str">
        <f>項目一覧!$C$60</f>
        <v/>
      </c>
      <c r="I183" s="962"/>
      <c r="J183" s="961"/>
      <c r="K183" s="961"/>
      <c r="L183" s="961"/>
      <c r="M183" s="961"/>
      <c r="N183" s="961"/>
      <c r="O183" s="961"/>
      <c r="P183" s="961"/>
      <c r="Q183" s="961"/>
      <c r="R183" s="961"/>
      <c r="S183" s="961"/>
      <c r="T183" s="961"/>
      <c r="U183" s="961"/>
      <c r="V183" s="961"/>
      <c r="W183" s="961"/>
      <c r="X183" s="961"/>
      <c r="Y183" s="961"/>
      <c r="Z183" s="961"/>
      <c r="AA183" s="961"/>
      <c r="AB183" s="962"/>
      <c r="AC183" s="962"/>
    </row>
    <row r="184" spans="1:79" ht="17.25" customHeight="1">
      <c r="A184" s="968"/>
      <c r="B184" s="929" t="s">
        <v>398</v>
      </c>
      <c r="C184" s="929"/>
      <c r="D184" s="929"/>
      <c r="E184" s="929"/>
      <c r="F184" s="961"/>
      <c r="G184" s="961"/>
      <c r="H184" s="1665" t="str">
        <f>項目一覧!$C$61</f>
        <v/>
      </c>
      <c r="I184" s="1665"/>
      <c r="J184" s="1665"/>
      <c r="K184" s="1665"/>
      <c r="L184" s="1665"/>
      <c r="M184" s="1665"/>
      <c r="N184" s="1665"/>
      <c r="O184" s="1665"/>
      <c r="P184" s="1665"/>
      <c r="Q184" s="1665"/>
      <c r="R184" s="1665"/>
      <c r="S184" s="1665"/>
      <c r="T184" s="1665"/>
      <c r="U184" s="1665"/>
      <c r="V184" s="1665"/>
      <c r="W184" s="1665"/>
      <c r="X184" s="1665"/>
      <c r="Y184" s="1665"/>
      <c r="Z184" s="1665"/>
      <c r="AA184" s="1665"/>
      <c r="AB184" s="1665"/>
      <c r="AC184" s="1665"/>
    </row>
    <row r="185" spans="1:79" ht="17.850000000000001" customHeight="1">
      <c r="A185" s="958"/>
      <c r="B185" s="958" t="s">
        <v>397</v>
      </c>
      <c r="C185" s="958"/>
      <c r="D185" s="958"/>
      <c r="E185" s="958"/>
      <c r="F185" s="964"/>
      <c r="G185" s="964"/>
      <c r="H185" s="964" t="str">
        <f>項目一覧!$C$62</f>
        <v/>
      </c>
      <c r="I185" s="962"/>
      <c r="J185" s="964"/>
      <c r="K185" s="964"/>
      <c r="L185" s="964"/>
      <c r="M185" s="964"/>
      <c r="N185" s="964"/>
      <c r="O185" s="964"/>
      <c r="P185" s="964"/>
      <c r="Q185" s="964"/>
      <c r="R185" s="964"/>
      <c r="S185" s="964"/>
      <c r="T185" s="964"/>
      <c r="U185" s="964"/>
      <c r="V185" s="964"/>
      <c r="W185" s="964"/>
      <c r="X185" s="964"/>
      <c r="Y185" s="964"/>
      <c r="Z185" s="964"/>
      <c r="AA185" s="964"/>
      <c r="AB185" s="965"/>
      <c r="AC185" s="962"/>
    </row>
    <row r="186" spans="1:79" ht="17.850000000000001" customHeight="1">
      <c r="A186" s="982" t="s">
        <v>628</v>
      </c>
      <c r="B186" s="960" t="s">
        <v>396</v>
      </c>
      <c r="C186" s="937"/>
      <c r="D186" s="937"/>
      <c r="E186" s="937"/>
      <c r="F186" s="1708" t="str">
        <f>項目一覧!$C$66</f>
        <v/>
      </c>
      <c r="G186" s="1708"/>
      <c r="H186" s="1708"/>
      <c r="I186" s="1708"/>
      <c r="J186" s="1708"/>
      <c r="K186" s="1708"/>
      <c r="L186" s="1708"/>
      <c r="M186" s="1708"/>
      <c r="N186" s="1708"/>
      <c r="O186" s="1708"/>
      <c r="P186" s="1708"/>
      <c r="Q186" s="1708"/>
      <c r="R186" s="1708"/>
      <c r="S186" s="1708"/>
      <c r="T186" s="1708"/>
      <c r="U186" s="1708"/>
      <c r="V186" s="1708"/>
      <c r="W186" s="1708"/>
      <c r="X186" s="1708"/>
      <c r="Y186" s="1708"/>
      <c r="Z186" s="1708"/>
      <c r="AA186" s="1708"/>
      <c r="AB186" s="1358"/>
      <c r="AC186" s="962"/>
      <c r="AY186" s="1114"/>
      <c r="AZ186" s="1114"/>
      <c r="BA186" s="1114"/>
      <c r="BB186" s="1114"/>
      <c r="BC186" s="1114"/>
    </row>
    <row r="187" spans="1:79" s="1114" customFormat="1" ht="17.850000000000001" customHeight="1">
      <c r="A187" s="1359"/>
      <c r="B187" s="955"/>
      <c r="C187" s="955"/>
      <c r="D187" s="955"/>
      <c r="E187" s="955"/>
      <c r="F187" s="1710"/>
      <c r="G187" s="1710"/>
      <c r="H187" s="1710"/>
      <c r="I187" s="1710"/>
      <c r="J187" s="1710"/>
      <c r="K187" s="1710"/>
      <c r="L187" s="1710"/>
      <c r="M187" s="1710"/>
      <c r="N187" s="1710"/>
      <c r="O187" s="1710"/>
      <c r="P187" s="1710"/>
      <c r="Q187" s="1710"/>
      <c r="R187" s="1710"/>
      <c r="S187" s="1710"/>
      <c r="T187" s="1710"/>
      <c r="U187" s="1710"/>
      <c r="V187" s="1710"/>
      <c r="W187" s="1710"/>
      <c r="X187" s="1710"/>
      <c r="Y187" s="1710"/>
      <c r="Z187" s="1710"/>
      <c r="AA187" s="1710"/>
      <c r="AB187" s="965"/>
      <c r="AC187" s="962"/>
      <c r="AD187" s="927"/>
      <c r="AE187" s="927"/>
      <c r="AF187" s="927"/>
      <c r="AG187" s="927"/>
      <c r="AH187" s="927"/>
      <c r="AI187" s="927"/>
      <c r="AJ187" s="927"/>
      <c r="AK187" s="927"/>
      <c r="AL187" s="927"/>
      <c r="AM187" s="927"/>
      <c r="AN187" s="927"/>
      <c r="AO187" s="927"/>
      <c r="AP187" s="927"/>
      <c r="AQ187" s="927"/>
      <c r="AR187" s="927"/>
      <c r="AS187" s="927"/>
      <c r="AT187" s="927"/>
      <c r="AU187" s="927"/>
      <c r="AV187" s="927"/>
      <c r="AW187" s="927"/>
      <c r="AX187" s="927"/>
    </row>
    <row r="188" spans="1:79" s="1114" customFormat="1" ht="17.850000000000001" customHeight="1">
      <c r="A188" s="1332" t="s">
        <v>627</v>
      </c>
      <c r="B188" s="1332"/>
      <c r="C188" s="1332"/>
      <c r="D188" s="1332"/>
      <c r="E188" s="1332"/>
      <c r="F188" s="1332"/>
      <c r="G188" s="1332"/>
      <c r="H188" s="1332"/>
      <c r="I188" s="1332"/>
      <c r="J188" s="1332"/>
      <c r="K188" s="1332"/>
      <c r="L188" s="1332"/>
      <c r="M188" s="1332"/>
      <c r="N188" s="1332"/>
      <c r="O188" s="1332"/>
      <c r="P188" s="1332"/>
      <c r="Q188" s="1332"/>
      <c r="R188" s="1332"/>
      <c r="S188" s="1332"/>
      <c r="T188" s="1332"/>
      <c r="U188" s="1332"/>
      <c r="V188" s="1332"/>
      <c r="W188" s="1332"/>
      <c r="X188" s="1332"/>
      <c r="Y188" s="1332"/>
      <c r="Z188" s="1332"/>
      <c r="AA188" s="1332"/>
      <c r="AB188" s="927"/>
      <c r="AC188" s="927"/>
      <c r="BD188" s="927"/>
      <c r="BE188" s="927"/>
      <c r="BF188" s="927"/>
      <c r="BG188" s="927"/>
      <c r="BH188" s="927"/>
      <c r="BI188" s="927"/>
      <c r="BJ188" s="927"/>
      <c r="BK188" s="927"/>
      <c r="BL188" s="927"/>
      <c r="BM188" s="927"/>
      <c r="BN188" s="927"/>
      <c r="BO188" s="927"/>
      <c r="BP188" s="927"/>
      <c r="BQ188" s="927"/>
      <c r="BR188" s="927"/>
      <c r="BS188" s="927"/>
      <c r="BT188" s="927"/>
      <c r="BU188" s="927"/>
      <c r="BV188" s="927"/>
      <c r="BW188" s="927"/>
      <c r="BX188" s="927"/>
      <c r="BY188" s="927"/>
      <c r="BZ188" s="927"/>
      <c r="CA188" s="927"/>
    </row>
    <row r="189" spans="1:79" s="1114" customFormat="1" ht="17.850000000000001" customHeight="1">
      <c r="A189" s="1360"/>
      <c r="B189" s="1361" t="s">
        <v>626</v>
      </c>
      <c r="C189" s="1360"/>
      <c r="D189" s="1360"/>
      <c r="E189" s="1360"/>
      <c r="F189" s="1360"/>
      <c r="G189" s="1360"/>
      <c r="H189" s="1360"/>
      <c r="I189" s="1360"/>
      <c r="J189" s="1360"/>
      <c r="K189" s="1360"/>
      <c r="L189" s="1360"/>
      <c r="M189" s="1360"/>
      <c r="N189" s="1360"/>
      <c r="O189" s="1360"/>
      <c r="P189" s="1360"/>
      <c r="Q189" s="1360"/>
      <c r="R189" s="1360"/>
      <c r="S189" s="1360"/>
      <c r="T189" s="1360"/>
      <c r="U189" s="1360"/>
      <c r="V189" s="1360"/>
      <c r="W189" s="1360"/>
      <c r="X189" s="1360"/>
      <c r="Y189" s="1360"/>
      <c r="Z189" s="1360"/>
      <c r="AA189" s="1360"/>
      <c r="AB189" s="997"/>
      <c r="AC189" s="927"/>
      <c r="AF189" s="927"/>
      <c r="AG189" s="927"/>
      <c r="AH189" s="927"/>
      <c r="AI189" s="927"/>
      <c r="AJ189" s="927"/>
      <c r="AK189" s="927"/>
      <c r="AL189" s="927"/>
      <c r="AM189" s="927"/>
      <c r="AN189" s="927"/>
      <c r="AO189" s="927"/>
      <c r="AP189" s="927"/>
      <c r="AQ189" s="927"/>
      <c r="AR189" s="927"/>
      <c r="AS189" s="927"/>
      <c r="AT189" s="927"/>
      <c r="AU189" s="927"/>
      <c r="AV189" s="927"/>
      <c r="AW189" s="927"/>
      <c r="AX189" s="927"/>
      <c r="AY189" s="927"/>
      <c r="AZ189" s="927"/>
    </row>
    <row r="190" spans="1:79" s="1114" customFormat="1" ht="17.850000000000001" customHeight="1">
      <c r="A190" s="959" t="s">
        <v>102</v>
      </c>
      <c r="B190" s="929" t="s">
        <v>625</v>
      </c>
      <c r="C190" s="929"/>
      <c r="D190" s="929"/>
      <c r="E190" s="929"/>
      <c r="F190" s="929"/>
      <c r="G190" s="929"/>
      <c r="H190" s="960"/>
      <c r="I190" s="929"/>
      <c r="J190" s="929"/>
      <c r="K190" s="929"/>
      <c r="L190" s="929"/>
      <c r="M190" s="929"/>
      <c r="N190" s="929"/>
      <c r="O190" s="929"/>
      <c r="P190" s="929"/>
      <c r="Q190" s="929"/>
      <c r="R190" s="929"/>
      <c r="S190" s="929"/>
      <c r="T190" s="929"/>
      <c r="U190" s="929"/>
      <c r="V190" s="929"/>
      <c r="W190" s="929"/>
      <c r="X190" s="929"/>
      <c r="Y190" s="929"/>
      <c r="Z190" s="929"/>
      <c r="AA190" s="929"/>
      <c r="AB190" s="929"/>
      <c r="AD190" s="927"/>
      <c r="AE190" s="927"/>
      <c r="AF190" s="927"/>
      <c r="AG190" s="927"/>
      <c r="AH190" s="927"/>
      <c r="AI190" s="927"/>
      <c r="AJ190" s="927"/>
      <c r="AK190" s="927"/>
      <c r="AL190" s="927"/>
      <c r="AM190" s="927"/>
      <c r="AN190" s="927"/>
      <c r="AO190" s="927"/>
      <c r="AP190" s="927"/>
      <c r="AQ190" s="927"/>
      <c r="AR190" s="927"/>
      <c r="AS190" s="927"/>
      <c r="AT190" s="927"/>
      <c r="AU190" s="927"/>
      <c r="AV190" s="927"/>
      <c r="AW190" s="927"/>
      <c r="AX190" s="927"/>
      <c r="AY190" s="927"/>
      <c r="AZ190" s="927"/>
    </row>
    <row r="191" spans="1:79" s="1114" customFormat="1" ht="27" customHeight="1">
      <c r="A191" s="959"/>
      <c r="B191" s="1239" t="s">
        <v>624</v>
      </c>
      <c r="C191" s="929"/>
      <c r="D191" s="929"/>
      <c r="E191" s="929"/>
      <c r="F191" s="1685" t="str">
        <f>IF(項目一覧!$C$69=0,"",IF(項目一覧!$C$71=0,項目一覧!$C$69&amp;項目一覧!$C$70,項目一覧!$C$69&amp;項目一覧!$C$70&amp;項目一覧!$C$71))</f>
        <v/>
      </c>
      <c r="G191" s="1685"/>
      <c r="H191" s="1685"/>
      <c r="I191" s="1685"/>
      <c r="J191" s="1685"/>
      <c r="K191" s="1685"/>
      <c r="L191" s="1685"/>
      <c r="M191" s="1685"/>
      <c r="N191" s="1685"/>
      <c r="O191" s="1685"/>
      <c r="P191" s="1685"/>
      <c r="Q191" s="1685"/>
      <c r="R191" s="1685"/>
      <c r="S191" s="1685"/>
      <c r="T191" s="1685"/>
      <c r="U191" s="1685"/>
      <c r="V191" s="1685"/>
      <c r="W191" s="1685"/>
      <c r="X191" s="1685"/>
      <c r="Y191" s="1685"/>
      <c r="Z191" s="1685"/>
      <c r="AA191" s="1685"/>
      <c r="AB191" s="1685"/>
    </row>
    <row r="192" spans="1:79" s="1114" customFormat="1" ht="27" customHeight="1">
      <c r="A192" s="959"/>
      <c r="B192" s="1239" t="s">
        <v>623</v>
      </c>
      <c r="C192" s="929"/>
      <c r="D192" s="929"/>
      <c r="E192" s="929"/>
      <c r="F192" s="1688" t="str">
        <f>IF(項目一覧!$C$72=0,"",IF(項目一覧!$C$74=0,項目一覧!$C$72&amp;項目一覧!$C$73,項目一覧!$C$72&amp;項目一覧!$C$73&amp;項目一覧!$C$74))</f>
        <v/>
      </c>
      <c r="G192" s="1688"/>
      <c r="H192" s="1688"/>
      <c r="I192" s="1688"/>
      <c r="J192" s="1688"/>
      <c r="K192" s="1688"/>
      <c r="L192" s="1688"/>
      <c r="M192" s="1688"/>
      <c r="N192" s="1688"/>
      <c r="O192" s="1688"/>
      <c r="P192" s="1688"/>
      <c r="Q192" s="1688"/>
      <c r="R192" s="1688"/>
      <c r="S192" s="1688"/>
      <c r="T192" s="1688"/>
      <c r="U192" s="1688"/>
      <c r="V192" s="1688"/>
      <c r="W192" s="1688"/>
      <c r="X192" s="1688"/>
      <c r="Y192" s="1688"/>
      <c r="Z192" s="1688"/>
      <c r="AA192" s="1688"/>
      <c r="AB192" s="1688"/>
    </row>
    <row r="193" spans="1:55" s="1114" customFormat="1" ht="17.850000000000001" customHeight="1">
      <c r="A193" s="982" t="s">
        <v>102</v>
      </c>
      <c r="B193" s="960" t="s">
        <v>622</v>
      </c>
      <c r="C193" s="960"/>
      <c r="D193" s="960"/>
      <c r="E193" s="960"/>
      <c r="F193" s="960"/>
      <c r="G193" s="960"/>
      <c r="H193" s="960"/>
      <c r="I193" s="960"/>
      <c r="J193" s="960"/>
      <c r="K193" s="960"/>
      <c r="L193" s="960"/>
      <c r="M193" s="960"/>
      <c r="N193" s="960"/>
      <c r="O193" s="960"/>
      <c r="P193" s="960"/>
      <c r="Q193" s="960"/>
      <c r="R193" s="960"/>
      <c r="S193" s="960"/>
      <c r="T193" s="960"/>
      <c r="U193" s="960"/>
      <c r="V193" s="960"/>
      <c r="W193" s="960"/>
      <c r="X193" s="960"/>
      <c r="Y193" s="960"/>
      <c r="Z193" s="960"/>
      <c r="AA193" s="960"/>
      <c r="AB193" s="929"/>
    </row>
    <row r="194" spans="1:55" s="1114" customFormat="1" ht="17.850000000000001" customHeight="1">
      <c r="A194" s="959"/>
      <c r="B194" s="929" t="s">
        <v>621</v>
      </c>
      <c r="C194" s="929"/>
      <c r="D194" s="929"/>
      <c r="E194" s="929"/>
      <c r="F194" s="929"/>
      <c r="G194" s="929"/>
      <c r="H194" s="929"/>
      <c r="I194" s="929"/>
      <c r="J194" s="929"/>
      <c r="K194" s="929"/>
      <c r="L194" s="929"/>
      <c r="M194" s="929"/>
      <c r="N194" s="929"/>
      <c r="O194" s="929"/>
      <c r="P194" s="929"/>
      <c r="Q194" s="929"/>
      <c r="R194" s="929" t="s">
        <v>114</v>
      </c>
      <c r="S194" s="1620">
        <f>$AK$194</f>
        <v>0</v>
      </c>
      <c r="T194" s="1620"/>
      <c r="U194" s="1620"/>
      <c r="V194" s="929" t="s">
        <v>113</v>
      </c>
      <c r="W194" s="998"/>
      <c r="X194" s="998"/>
      <c r="Y194" s="998"/>
      <c r="AA194" s="929"/>
      <c r="AB194" s="929"/>
      <c r="AC194" s="1099"/>
      <c r="AE194" s="929" t="s">
        <v>620</v>
      </c>
      <c r="AK194" s="1912"/>
      <c r="AL194" s="1913"/>
      <c r="AM194" s="1913"/>
      <c r="AN194" s="1913"/>
      <c r="AO194" s="1913"/>
      <c r="AP194" s="1913"/>
      <c r="AQ194" s="1914"/>
    </row>
    <row r="195" spans="1:55" s="1114" customFormat="1" ht="17.850000000000001" customHeight="1">
      <c r="A195" s="959"/>
      <c r="B195" s="929" t="s">
        <v>619</v>
      </c>
      <c r="C195" s="929"/>
      <c r="D195" s="929"/>
      <c r="E195" s="929"/>
      <c r="F195" s="929"/>
      <c r="G195" s="998" t="str">
        <f>IF(項目一覧!$D$116=TRUE,"■","□")</f>
        <v>□</v>
      </c>
      <c r="H195" s="929" t="s">
        <v>128</v>
      </c>
      <c r="I195" s="929"/>
      <c r="J195" s="998"/>
      <c r="K195" s="998" t="str">
        <f>IF(項目一覧!$E$116=TRUE,"■","□")</f>
        <v>□</v>
      </c>
      <c r="L195" s="929" t="s">
        <v>127</v>
      </c>
      <c r="M195" s="929"/>
      <c r="N195" s="929"/>
      <c r="O195" s="998" t="str">
        <f>IF(項目一覧!$F$116=TRUE,"■","□")</f>
        <v>□</v>
      </c>
      <c r="P195" s="929" t="s">
        <v>126</v>
      </c>
      <c r="Q195" s="929"/>
      <c r="R195" s="929"/>
      <c r="S195" s="998" t="str">
        <f>IF(項目一覧!$G$116=TRUE,"■","□")</f>
        <v>□</v>
      </c>
      <c r="T195" s="929" t="s">
        <v>125</v>
      </c>
      <c r="U195" s="929"/>
      <c r="W195" s="929"/>
      <c r="X195" s="929"/>
      <c r="Y195" s="929"/>
      <c r="Z195" s="929"/>
      <c r="AA195" s="929"/>
      <c r="AB195" s="929"/>
      <c r="AC195" s="927"/>
      <c r="AE195" s="929"/>
    </row>
    <row r="196" spans="1:55" s="1114" customFormat="1" ht="17.850000000000001" customHeight="1">
      <c r="A196" s="929"/>
      <c r="B196" s="929"/>
      <c r="C196" s="929"/>
      <c r="D196" s="929"/>
      <c r="E196" s="929"/>
      <c r="F196" s="929"/>
      <c r="G196" s="998" t="str">
        <f>IF(項目一覧!$I$116=TRUE,"■","□")</f>
        <v>□</v>
      </c>
      <c r="H196" s="929" t="s">
        <v>123</v>
      </c>
      <c r="I196" s="929"/>
      <c r="J196" s="929"/>
      <c r="K196" s="929"/>
      <c r="L196" s="929"/>
      <c r="M196" s="998" t="str">
        <f>IF(項目一覧!$J$116=TRUE,"■","□")</f>
        <v>□</v>
      </c>
      <c r="N196" s="929" t="s">
        <v>122</v>
      </c>
      <c r="O196" s="929"/>
      <c r="P196" s="929"/>
      <c r="Q196" s="929"/>
      <c r="R196" s="929"/>
      <c r="S196" s="929"/>
      <c r="T196" s="998" t="s">
        <v>618</v>
      </c>
      <c r="U196" s="929" t="s">
        <v>617</v>
      </c>
      <c r="V196" s="929"/>
      <c r="W196" s="929"/>
      <c r="X196" s="929"/>
      <c r="Y196" s="929"/>
      <c r="Z196" s="929"/>
      <c r="AA196" s="929"/>
      <c r="AB196" s="929"/>
      <c r="AE196" s="929"/>
    </row>
    <row r="197" spans="1:55" s="1114" customFormat="1" ht="17.850000000000001" customHeight="1">
      <c r="A197" s="929"/>
      <c r="B197" s="929" t="s">
        <v>616</v>
      </c>
      <c r="C197" s="929"/>
      <c r="D197" s="929"/>
      <c r="E197" s="929"/>
      <c r="F197" s="929"/>
      <c r="G197" s="998"/>
      <c r="H197" s="929"/>
      <c r="I197" s="929"/>
      <c r="J197" s="929"/>
      <c r="K197" s="929"/>
      <c r="L197" s="929"/>
      <c r="M197" s="998"/>
      <c r="N197" s="929"/>
      <c r="O197" s="929"/>
      <c r="P197" s="929"/>
      <c r="Q197" s="929"/>
      <c r="R197" s="929"/>
      <c r="S197" s="1944">
        <f>$AK$197</f>
        <v>0</v>
      </c>
      <c r="T197" s="1944"/>
      <c r="U197" s="1944"/>
      <c r="V197" s="1944"/>
      <c r="W197" s="1944"/>
      <c r="X197" s="1944"/>
      <c r="Y197" s="1944"/>
      <c r="Z197" s="1944"/>
      <c r="AA197" s="1944"/>
      <c r="AB197" s="958"/>
      <c r="AE197" s="929" t="s">
        <v>615</v>
      </c>
      <c r="AK197" s="1912"/>
      <c r="AL197" s="1913"/>
      <c r="AM197" s="1913"/>
      <c r="AN197" s="1913"/>
      <c r="AO197" s="1913"/>
      <c r="AP197" s="1913"/>
      <c r="AQ197" s="1913"/>
      <c r="AR197" s="1913"/>
      <c r="AS197" s="1914"/>
      <c r="AT197" s="927"/>
      <c r="AU197" s="927"/>
      <c r="AV197" s="927"/>
      <c r="AW197" s="927"/>
      <c r="AX197" s="927"/>
      <c r="AY197" s="927"/>
      <c r="AZ197" s="927"/>
      <c r="BA197" s="927"/>
      <c r="BB197" s="927"/>
    </row>
    <row r="198" spans="1:55" s="1114" customFormat="1" ht="21" customHeight="1">
      <c r="A198" s="995" t="s">
        <v>102</v>
      </c>
      <c r="B198" s="996" t="s">
        <v>614</v>
      </c>
      <c r="C198" s="996"/>
      <c r="D198" s="996"/>
      <c r="E198" s="996"/>
      <c r="F198" s="996"/>
      <c r="G198" s="996"/>
      <c r="H198" s="996"/>
      <c r="I198" s="996"/>
      <c r="J198" s="996"/>
      <c r="K198" s="996"/>
      <c r="L198" s="996"/>
      <c r="M198" s="996" t="s">
        <v>114</v>
      </c>
      <c r="N198" s="1636">
        <f>$AK$198</f>
        <v>0</v>
      </c>
      <c r="O198" s="1636"/>
      <c r="P198" s="1636"/>
      <c r="Q198" s="1636"/>
      <c r="R198" s="1636"/>
      <c r="S198" s="1636"/>
      <c r="T198" s="1636"/>
      <c r="U198" s="1636"/>
      <c r="V198" s="996" t="s">
        <v>113</v>
      </c>
      <c r="W198" s="996"/>
      <c r="X198" s="996"/>
      <c r="Y198" s="996"/>
      <c r="Z198" s="996"/>
      <c r="AA198" s="996"/>
      <c r="AB198" s="958"/>
      <c r="AE198" s="929" t="s">
        <v>613</v>
      </c>
      <c r="AK198" s="1912"/>
      <c r="AL198" s="1913"/>
      <c r="AM198" s="1913"/>
      <c r="AN198" s="1913"/>
      <c r="AO198" s="1913"/>
      <c r="AP198" s="1913"/>
      <c r="AQ198" s="1913"/>
      <c r="AR198" s="1914"/>
      <c r="AS198" s="927"/>
      <c r="AT198" s="927"/>
      <c r="AU198" s="927"/>
      <c r="AV198" s="927"/>
      <c r="AW198" s="927"/>
      <c r="AX198" s="927"/>
      <c r="AY198" s="927"/>
      <c r="AZ198" s="927"/>
      <c r="BA198" s="927"/>
      <c r="BB198" s="927"/>
    </row>
    <row r="199" spans="1:55" s="1114" customFormat="1" ht="21" customHeight="1">
      <c r="A199" s="995" t="s">
        <v>102</v>
      </c>
      <c r="B199" s="996" t="s">
        <v>612</v>
      </c>
      <c r="C199" s="996"/>
      <c r="D199" s="996"/>
      <c r="E199" s="996"/>
      <c r="F199" s="996"/>
      <c r="G199" s="996"/>
      <c r="H199" s="996"/>
      <c r="I199" s="996"/>
      <c r="J199" s="996" t="str">
        <f>IF(AK199="","","令和")</f>
        <v/>
      </c>
      <c r="K199" s="996"/>
      <c r="L199" s="995" t="str">
        <f>IF(AK199=0,"",IF(DATE(2019,5,1)&gt;AK199,YEAR(AK199)-1988,IF(YEAR(AK199)-2018=1,"元",YEAR(AK199)-2018)))</f>
        <v/>
      </c>
      <c r="M199" s="996" t="s">
        <v>603</v>
      </c>
      <c r="N199" s="996"/>
      <c r="O199" s="996" t="str">
        <f>IF(AK199=0,"",MONTH(AK199))</f>
        <v/>
      </c>
      <c r="P199" s="996" t="s">
        <v>602</v>
      </c>
      <c r="Q199" s="996"/>
      <c r="R199" s="996" t="str">
        <f>IF(AK199=0,"",DAY(AK199))</f>
        <v/>
      </c>
      <c r="S199" s="996" t="s">
        <v>601</v>
      </c>
      <c r="T199" s="996"/>
      <c r="U199" s="996"/>
      <c r="V199" s="996"/>
      <c r="W199" s="996"/>
      <c r="X199" s="996"/>
      <c r="Y199" s="996"/>
      <c r="Z199" s="996"/>
      <c r="AA199" s="996"/>
      <c r="AB199" s="958"/>
      <c r="AC199" s="929"/>
      <c r="AD199" s="929"/>
      <c r="AE199" s="929" t="s">
        <v>611</v>
      </c>
      <c r="AF199" s="929"/>
      <c r="AG199" s="927"/>
      <c r="AH199" s="927"/>
      <c r="AI199" s="927"/>
      <c r="AJ199" s="929"/>
      <c r="AK199" s="1906"/>
      <c r="AL199" s="1907"/>
      <c r="AM199" s="1907"/>
      <c r="AN199" s="1907"/>
      <c r="AO199" s="1908"/>
      <c r="AP199" s="927"/>
      <c r="AQ199" s="927"/>
      <c r="AR199" s="927"/>
      <c r="AS199" s="927"/>
      <c r="AT199" s="927"/>
      <c r="AU199" s="927"/>
      <c r="AV199" s="927"/>
      <c r="AW199" s="927"/>
      <c r="AX199" s="927"/>
      <c r="AY199" s="927"/>
      <c r="AZ199" s="927"/>
      <c r="BA199" s="927"/>
      <c r="BB199" s="927"/>
    </row>
    <row r="200" spans="1:55" s="1114" customFormat="1" ht="21" customHeight="1">
      <c r="A200" s="995" t="s">
        <v>102</v>
      </c>
      <c r="B200" s="996" t="s">
        <v>610</v>
      </c>
      <c r="C200" s="996"/>
      <c r="D200" s="996"/>
      <c r="E200" s="996"/>
      <c r="F200" s="996"/>
      <c r="G200" s="996"/>
      <c r="H200" s="996"/>
      <c r="I200" s="996"/>
      <c r="J200" s="1943">
        <f>$AK$200</f>
        <v>0</v>
      </c>
      <c r="K200" s="1943"/>
      <c r="L200" s="1943"/>
      <c r="M200" s="1943"/>
      <c r="N200" s="1943"/>
      <c r="O200" s="1943"/>
      <c r="P200" s="1943"/>
      <c r="Q200" s="1943"/>
      <c r="R200" s="1943"/>
      <c r="S200" s="1943"/>
      <c r="T200" s="1943"/>
      <c r="U200" s="1943"/>
      <c r="V200" s="1943"/>
      <c r="W200" s="1943"/>
      <c r="X200" s="1943"/>
      <c r="Y200" s="1943"/>
      <c r="Z200" s="1943"/>
      <c r="AA200" s="1943"/>
      <c r="AB200" s="958"/>
      <c r="AE200" s="929" t="s">
        <v>609</v>
      </c>
      <c r="AK200" s="1912"/>
      <c r="AL200" s="1913"/>
      <c r="AM200" s="1913"/>
      <c r="AN200" s="1913"/>
      <c r="AO200" s="1913"/>
      <c r="AP200" s="1913"/>
      <c r="AQ200" s="1913"/>
      <c r="AR200" s="1913"/>
      <c r="AS200" s="1913"/>
      <c r="AT200" s="1913"/>
      <c r="AU200" s="1913"/>
      <c r="AV200" s="1913"/>
      <c r="AW200" s="1913"/>
      <c r="AX200" s="1913"/>
      <c r="AY200" s="1913"/>
      <c r="AZ200" s="1913"/>
      <c r="BA200" s="1913"/>
      <c r="BB200" s="1914"/>
    </row>
    <row r="201" spans="1:55" s="1114" customFormat="1" ht="21" customHeight="1">
      <c r="A201" s="995" t="s">
        <v>102</v>
      </c>
      <c r="B201" s="996" t="s">
        <v>608</v>
      </c>
      <c r="C201" s="996"/>
      <c r="D201" s="996"/>
      <c r="E201" s="996"/>
      <c r="F201" s="996"/>
      <c r="G201" s="996"/>
      <c r="H201" s="996"/>
      <c r="I201" s="996"/>
      <c r="J201" s="996" t="str">
        <f>IF(AK201="","","令和")</f>
        <v/>
      </c>
      <c r="K201" s="996"/>
      <c r="L201" s="996" t="str">
        <f>IF(AK201=0,"",IF(DATE(2019,5,1)&gt;AK201,YEAR(AK201)-1988,IF(YEAR(AK201)-2018=1,"元",YEAR(AK201)-2018)))</f>
        <v/>
      </c>
      <c r="M201" s="996" t="s">
        <v>603</v>
      </c>
      <c r="N201" s="996"/>
      <c r="O201" s="996" t="str">
        <f>IF(AK201=0,"",MONTH(AK201))</f>
        <v/>
      </c>
      <c r="P201" s="996" t="s">
        <v>602</v>
      </c>
      <c r="Q201" s="996"/>
      <c r="R201" s="996" t="str">
        <f>IF(AK201=0,"",DAY(AK201))</f>
        <v/>
      </c>
      <c r="S201" s="996" t="s">
        <v>601</v>
      </c>
      <c r="T201" s="996"/>
      <c r="U201" s="996"/>
      <c r="V201" s="996"/>
      <c r="W201" s="996"/>
      <c r="X201" s="996"/>
      <c r="Y201" s="996"/>
      <c r="Z201" s="996"/>
      <c r="AA201" s="996"/>
      <c r="AB201" s="958"/>
      <c r="AE201" s="929" t="s">
        <v>607</v>
      </c>
      <c r="AF201" s="929"/>
      <c r="AG201" s="927"/>
      <c r="AH201" s="927"/>
      <c r="AI201" s="927"/>
      <c r="AJ201" s="929"/>
      <c r="AK201" s="1906"/>
      <c r="AL201" s="1907"/>
      <c r="AM201" s="1907"/>
      <c r="AN201" s="1907"/>
      <c r="AO201" s="1908"/>
      <c r="AP201" s="927"/>
      <c r="AQ201" s="927"/>
      <c r="AR201" s="927"/>
      <c r="AS201" s="927"/>
      <c r="AT201" s="927"/>
      <c r="AU201" s="927"/>
      <c r="AV201" s="927"/>
      <c r="AW201" s="927"/>
      <c r="AX201" s="927"/>
      <c r="AY201" s="927"/>
      <c r="AZ201" s="927"/>
      <c r="BA201" s="927"/>
      <c r="BB201" s="927"/>
    </row>
    <row r="202" spans="1:55" s="1114" customFormat="1" ht="21" customHeight="1">
      <c r="A202" s="995" t="s">
        <v>102</v>
      </c>
      <c r="B202" s="996" t="s">
        <v>606</v>
      </c>
      <c r="C202" s="996"/>
      <c r="D202" s="996"/>
      <c r="E202" s="996"/>
      <c r="F202" s="996"/>
      <c r="G202" s="996"/>
      <c r="H202" s="996"/>
      <c r="I202" s="996"/>
      <c r="J202" s="996" t="str">
        <f>IF(AK202="","","令和")</f>
        <v/>
      </c>
      <c r="K202" s="996"/>
      <c r="L202" s="996" t="str">
        <f>IF(AK202=0,"",IF(DATE(2019,5,1)&gt;AK202,YEAR(AK202)-1988,IF(YEAR(AK202)-2018=1,"元",YEAR(AK202)-2018)))</f>
        <v/>
      </c>
      <c r="M202" s="996" t="s">
        <v>603</v>
      </c>
      <c r="N202" s="996"/>
      <c r="O202" s="996" t="str">
        <f>IF(AK202=0,"",MONTH(AK202))</f>
        <v/>
      </c>
      <c r="P202" s="996" t="s">
        <v>602</v>
      </c>
      <c r="Q202" s="996"/>
      <c r="R202" s="996" t="str">
        <f>IF(AK202=0,"",DAY(AK202))</f>
        <v/>
      </c>
      <c r="S202" s="996" t="s">
        <v>601</v>
      </c>
      <c r="T202" s="996"/>
      <c r="U202" s="996"/>
      <c r="V202" s="996"/>
      <c r="W202" s="996"/>
      <c r="X202" s="996"/>
      <c r="Y202" s="996"/>
      <c r="Z202" s="996"/>
      <c r="AA202" s="996"/>
      <c r="AB202" s="958"/>
      <c r="AE202" s="929" t="s">
        <v>605</v>
      </c>
      <c r="AF202" s="929"/>
      <c r="AG202" s="927"/>
      <c r="AH202" s="927"/>
      <c r="AI202" s="927"/>
      <c r="AJ202" s="929"/>
      <c r="AK202" s="1906"/>
      <c r="AL202" s="1907"/>
      <c r="AM202" s="1907"/>
      <c r="AN202" s="1907"/>
      <c r="AO202" s="1908"/>
    </row>
    <row r="203" spans="1:55" s="1114" customFormat="1" ht="17.850000000000001" customHeight="1">
      <c r="A203" s="959" t="s">
        <v>102</v>
      </c>
      <c r="B203" s="929" t="s">
        <v>604</v>
      </c>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c r="AB203" s="929"/>
      <c r="AE203" s="929"/>
    </row>
    <row r="204" spans="1:55" s="1114" customFormat="1" ht="17.850000000000001" customHeight="1">
      <c r="A204" s="929"/>
      <c r="B204" s="929" t="s">
        <v>596</v>
      </c>
      <c r="C204" s="929"/>
      <c r="D204" s="929"/>
      <c r="E204" s="929"/>
      <c r="F204" s="929"/>
      <c r="G204" s="929"/>
      <c r="H204" s="929"/>
      <c r="I204" s="929"/>
      <c r="J204" s="929"/>
      <c r="K204" s="929"/>
      <c r="L204" s="929"/>
      <c r="M204" s="929"/>
      <c r="N204" s="929"/>
      <c r="O204" s="1665">
        <f>INDEX(値一覧項目!$O$2:$O$16,$AU$204)</f>
        <v>0</v>
      </c>
      <c r="P204" s="1665"/>
      <c r="Q204" s="1665"/>
      <c r="R204" s="1665"/>
      <c r="S204" s="1665"/>
      <c r="T204" s="1665"/>
      <c r="U204" s="1665"/>
      <c r="V204" s="1665"/>
      <c r="W204" s="1665"/>
      <c r="X204" s="1665"/>
      <c r="Y204" s="929"/>
      <c r="Z204" s="929"/>
      <c r="AA204" s="929"/>
      <c r="AB204" s="929"/>
      <c r="AE204" s="929" t="s">
        <v>587</v>
      </c>
      <c r="AU204" s="1117">
        <v>1</v>
      </c>
    </row>
    <row r="205" spans="1:55" s="1114" customFormat="1" ht="17.850000000000001" customHeight="1">
      <c r="A205" s="929"/>
      <c r="B205" s="929" t="s">
        <v>657</v>
      </c>
      <c r="C205" s="929"/>
      <c r="D205" s="929"/>
      <c r="E205" s="929"/>
      <c r="F205" s="929"/>
      <c r="G205" s="929"/>
      <c r="H205" s="929"/>
      <c r="I205" s="929"/>
      <c r="J205" s="929"/>
      <c r="K205" s="929"/>
      <c r="L205" s="929"/>
      <c r="M205" s="929"/>
      <c r="N205" s="929"/>
      <c r="O205" s="929" t="str">
        <f>IF(AK205="","","令和")</f>
        <v/>
      </c>
      <c r="P205" s="929"/>
      <c r="Q205" s="929" t="str">
        <f>IF(AK205=0,"",IF(DATE(2019,5,1)&gt;AK205,YEAR(AK205)-1988,IF(YEAR(AK205)-2018=1,"元",YEAR(AK205)-2018)))</f>
        <v/>
      </c>
      <c r="R205" s="929" t="s">
        <v>603</v>
      </c>
      <c r="S205" s="929"/>
      <c r="T205" s="929" t="str">
        <f>IF(AK205=0,"",MONTH(AK205))</f>
        <v/>
      </c>
      <c r="U205" s="929" t="s">
        <v>602</v>
      </c>
      <c r="V205" s="929"/>
      <c r="W205" s="929" t="str">
        <f>IF(AK205=0,"",DAY(AK205))</f>
        <v/>
      </c>
      <c r="X205" s="929" t="s">
        <v>601</v>
      </c>
      <c r="Y205" s="929"/>
      <c r="Z205" s="929"/>
      <c r="AA205" s="929"/>
      <c r="AB205" s="929"/>
      <c r="AE205" s="929" t="s">
        <v>600</v>
      </c>
      <c r="AK205" s="1906"/>
      <c r="AL205" s="1907"/>
      <c r="AM205" s="1907"/>
      <c r="AN205" s="1907"/>
      <c r="AO205" s="1908"/>
      <c r="AP205" s="927"/>
      <c r="AQ205" s="927"/>
    </row>
    <row r="206" spans="1:55" s="1114" customFormat="1" ht="17.850000000000001" customHeight="1">
      <c r="A206" s="929"/>
      <c r="B206" s="929" t="s">
        <v>599</v>
      </c>
      <c r="C206" s="929"/>
      <c r="D206" s="929"/>
      <c r="E206" s="929"/>
      <c r="F206" s="929"/>
      <c r="G206" s="929"/>
      <c r="H206" s="929"/>
      <c r="I206" s="929"/>
      <c r="J206" s="958"/>
      <c r="K206" s="929"/>
      <c r="L206" s="958"/>
      <c r="M206" s="929"/>
      <c r="N206" s="929"/>
      <c r="O206" s="1719">
        <f>$AK$206</f>
        <v>0</v>
      </c>
      <c r="P206" s="1940"/>
      <c r="Q206" s="1940"/>
      <c r="R206" s="1940"/>
      <c r="S206" s="1940"/>
      <c r="T206" s="1940"/>
      <c r="U206" s="1940"/>
      <c r="V206" s="929" t="s">
        <v>656</v>
      </c>
      <c r="W206" s="929"/>
      <c r="X206" s="929"/>
      <c r="Y206" s="929"/>
      <c r="Z206" s="929"/>
      <c r="AA206" s="929"/>
      <c r="AB206" s="958"/>
      <c r="AE206" s="929" t="s">
        <v>598</v>
      </c>
      <c r="AK206" s="1937"/>
      <c r="AL206" s="1938"/>
      <c r="AM206" s="1938"/>
      <c r="AN206" s="1938"/>
      <c r="AO206" s="1938"/>
      <c r="AP206" s="1938"/>
      <c r="AQ206" s="1939"/>
    </row>
    <row r="207" spans="1:55" s="1114" customFormat="1" ht="17.850000000000001" customHeight="1">
      <c r="A207" s="982" t="s">
        <v>102</v>
      </c>
      <c r="B207" s="960" t="s">
        <v>597</v>
      </c>
      <c r="C207" s="960"/>
      <c r="D207" s="960"/>
      <c r="E207" s="960"/>
      <c r="F207" s="960"/>
      <c r="G207" s="960"/>
      <c r="H207" s="960"/>
      <c r="I207" s="960"/>
      <c r="K207" s="960" t="s">
        <v>585</v>
      </c>
      <c r="L207" s="1704">
        <f>INDEX(値一覧項目!$R$2:$R$7,$BC$207)</f>
        <v>0</v>
      </c>
      <c r="M207" s="1704"/>
      <c r="N207" s="1704"/>
      <c r="O207" s="1704"/>
      <c r="P207" s="1704"/>
      <c r="Q207" s="1704"/>
      <c r="R207" s="1704"/>
      <c r="S207" s="1001" t="s">
        <v>584</v>
      </c>
      <c r="T207" s="1001" t="s">
        <v>585</v>
      </c>
      <c r="U207" s="1704">
        <f>INDEX(値一覧項目!$R$2:$R$7,$BC$208)</f>
        <v>0</v>
      </c>
      <c r="V207" s="1704"/>
      <c r="W207" s="1704"/>
      <c r="X207" s="1704"/>
      <c r="Y207" s="1704"/>
      <c r="Z207" s="1704"/>
      <c r="AA207" s="1704"/>
      <c r="AB207" s="960" t="s">
        <v>584</v>
      </c>
      <c r="AE207" s="1077" t="s">
        <v>655</v>
      </c>
      <c r="BC207" s="1114">
        <v>1</v>
      </c>
    </row>
    <row r="208" spans="1:55" s="1114" customFormat="1" ht="17.850000000000001" customHeight="1">
      <c r="A208" s="959"/>
      <c r="B208" s="929" t="s">
        <v>596</v>
      </c>
      <c r="C208" s="929"/>
      <c r="D208" s="929"/>
      <c r="E208" s="929"/>
      <c r="F208" s="929"/>
      <c r="G208" s="929"/>
      <c r="H208" s="929"/>
      <c r="I208" s="929"/>
      <c r="K208" s="929" t="s">
        <v>585</v>
      </c>
      <c r="L208" s="1714">
        <f>INDEX(値一覧項目!$O$2:$O$16,$AU$208)</f>
        <v>0</v>
      </c>
      <c r="M208" s="1714"/>
      <c r="N208" s="1714"/>
      <c r="O208" s="1714"/>
      <c r="P208" s="1714"/>
      <c r="Q208" s="1714"/>
      <c r="R208" s="1714"/>
      <c r="S208" s="961" t="s">
        <v>584</v>
      </c>
      <c r="T208" s="961" t="s">
        <v>585</v>
      </c>
      <c r="U208" s="1714">
        <f>INDEX(値一覧項目!$O$2:$O$16,$AU$212)</f>
        <v>0</v>
      </c>
      <c r="V208" s="1714"/>
      <c r="W208" s="1714"/>
      <c r="X208" s="1714"/>
      <c r="Y208" s="1714"/>
      <c r="Z208" s="1714"/>
      <c r="AA208" s="1714"/>
      <c r="AB208" s="929" t="s">
        <v>584</v>
      </c>
      <c r="AE208" s="929" t="s">
        <v>587</v>
      </c>
      <c r="AU208" s="1114">
        <v>1</v>
      </c>
      <c r="BC208" s="1114">
        <v>1</v>
      </c>
    </row>
    <row r="209" spans="1:58" s="1114" customFormat="1" ht="17.850000000000001" customHeight="1">
      <c r="A209" s="959"/>
      <c r="B209" s="929" t="s">
        <v>595</v>
      </c>
      <c r="C209" s="929"/>
      <c r="D209" s="929"/>
      <c r="E209" s="929"/>
      <c r="F209" s="929"/>
      <c r="G209" s="929"/>
      <c r="H209" s="929"/>
      <c r="I209" s="929"/>
      <c r="K209" s="929" t="s">
        <v>585</v>
      </c>
      <c r="L209" s="1620">
        <f>$AK$209</f>
        <v>0</v>
      </c>
      <c r="M209" s="1620"/>
      <c r="N209" s="1620"/>
      <c r="O209" s="1620"/>
      <c r="P209" s="1620"/>
      <c r="Q209" s="1620"/>
      <c r="R209" s="1620"/>
      <c r="S209" s="961" t="s">
        <v>584</v>
      </c>
      <c r="T209" s="961" t="s">
        <v>585</v>
      </c>
      <c r="U209" s="1620">
        <f>$AT$209</f>
        <v>0</v>
      </c>
      <c r="V209" s="1620"/>
      <c r="W209" s="1620"/>
      <c r="X209" s="1620"/>
      <c r="Y209" s="1620"/>
      <c r="Z209" s="1620"/>
      <c r="AA209" s="1620"/>
      <c r="AB209" s="929" t="s">
        <v>584</v>
      </c>
      <c r="AE209" s="929" t="s">
        <v>594</v>
      </c>
      <c r="AK209" s="1912"/>
      <c r="AL209" s="1913"/>
      <c r="AM209" s="1913"/>
      <c r="AN209" s="1913"/>
      <c r="AO209" s="1913"/>
      <c r="AP209" s="1913"/>
      <c r="AQ209" s="1913"/>
      <c r="AR209" s="1914"/>
      <c r="AT209" s="1912"/>
      <c r="AU209" s="1913"/>
      <c r="AV209" s="1913"/>
      <c r="AW209" s="1913"/>
      <c r="AX209" s="1913"/>
      <c r="AY209" s="1913"/>
      <c r="AZ209" s="1913"/>
      <c r="BA209" s="1914"/>
      <c r="BC209" s="1114">
        <v>1</v>
      </c>
    </row>
    <row r="210" spans="1:58" s="1114" customFormat="1" ht="17.850000000000001" customHeight="1">
      <c r="A210" s="959"/>
      <c r="B210" s="929" t="s">
        <v>593</v>
      </c>
      <c r="C210" s="929"/>
      <c r="D210" s="929"/>
      <c r="E210" s="929"/>
      <c r="F210" s="929"/>
      <c r="G210" s="929"/>
      <c r="H210" s="929"/>
      <c r="I210" s="929"/>
      <c r="K210" s="929" t="s">
        <v>585</v>
      </c>
      <c r="L210" s="1620">
        <f>$AK$210</f>
        <v>0</v>
      </c>
      <c r="M210" s="1620"/>
      <c r="N210" s="1620"/>
      <c r="O210" s="1620"/>
      <c r="P210" s="1620"/>
      <c r="Q210" s="1620"/>
      <c r="R210" s="1620"/>
      <c r="S210" s="961" t="s">
        <v>584</v>
      </c>
      <c r="T210" s="961" t="s">
        <v>585</v>
      </c>
      <c r="U210" s="1620">
        <f>$AT$210</f>
        <v>0</v>
      </c>
      <c r="V210" s="1620"/>
      <c r="W210" s="1620"/>
      <c r="X210" s="1620"/>
      <c r="Y210" s="1620"/>
      <c r="Z210" s="1620"/>
      <c r="AA210" s="1620"/>
      <c r="AB210" s="929" t="s">
        <v>584</v>
      </c>
      <c r="AE210" s="1114" t="s">
        <v>592</v>
      </c>
      <c r="AK210" s="1912"/>
      <c r="AL210" s="1913"/>
      <c r="AM210" s="1913"/>
      <c r="AN210" s="1913"/>
      <c r="AO210" s="1913"/>
      <c r="AP210" s="1913"/>
      <c r="AQ210" s="1913"/>
      <c r="AR210" s="1914"/>
      <c r="AS210" s="927"/>
      <c r="AT210" s="1912"/>
      <c r="AU210" s="1913"/>
      <c r="AV210" s="1913"/>
      <c r="AW210" s="1913"/>
      <c r="AX210" s="1913"/>
      <c r="AY210" s="1913"/>
      <c r="AZ210" s="1913"/>
      <c r="BA210" s="1914"/>
      <c r="BB210" s="927"/>
      <c r="BC210" s="1114">
        <v>1</v>
      </c>
    </row>
    <row r="211" spans="1:58" s="1114" customFormat="1" ht="17.850000000000001" customHeight="1">
      <c r="A211" s="959"/>
      <c r="B211" s="929" t="s">
        <v>591</v>
      </c>
      <c r="C211" s="929"/>
      <c r="D211" s="929"/>
      <c r="E211" s="929"/>
      <c r="F211" s="929"/>
      <c r="G211" s="929"/>
      <c r="H211" s="929"/>
      <c r="I211" s="929"/>
      <c r="K211" s="958" t="s">
        <v>585</v>
      </c>
      <c r="L211" s="1942" t="str">
        <f>IF(AK211="","",IF(DATE(2019,5,1)&gt;AK211,AK211,"令和"&amp;IF(YEAR(AK211)-2018=1,"元",YEAR(AK211)-2018)&amp;"年"&amp;MONTH(AK211)&amp;"月"&amp;DAY(AK211)&amp;"日"))</f>
        <v/>
      </c>
      <c r="M211" s="1942"/>
      <c r="N211" s="1942"/>
      <c r="O211" s="1942"/>
      <c r="P211" s="1942"/>
      <c r="Q211" s="1942"/>
      <c r="R211" s="1942"/>
      <c r="S211" s="964" t="s">
        <v>584</v>
      </c>
      <c r="T211" s="964" t="s">
        <v>585</v>
      </c>
      <c r="U211" s="1942" t="str">
        <f>IF(AT211="","",IF(DATE(2019,5,1)&gt;AT211,AT211,"令和"&amp;IF(YEAR(AT211)-2018=1,"元",YEAR(AT211)-2018)&amp;"年"&amp;MONTH(AT211)&amp;"月"&amp;DAY(AT211)&amp;"日"))</f>
        <v/>
      </c>
      <c r="V211" s="1942"/>
      <c r="W211" s="1942"/>
      <c r="X211" s="1942"/>
      <c r="Y211" s="1942"/>
      <c r="Z211" s="1942"/>
      <c r="AA211" s="1942"/>
      <c r="AB211" s="958" t="s">
        <v>584</v>
      </c>
      <c r="AE211" s="1114" t="s">
        <v>590</v>
      </c>
      <c r="AK211" s="1906"/>
      <c r="AL211" s="1907"/>
      <c r="AM211" s="1907"/>
      <c r="AN211" s="1907"/>
      <c r="AO211" s="1908"/>
      <c r="AP211" s="927"/>
      <c r="AQ211" s="927"/>
      <c r="AR211" s="927"/>
      <c r="AS211" s="927"/>
      <c r="AT211" s="1906"/>
      <c r="AU211" s="1907"/>
      <c r="AV211" s="1907"/>
      <c r="AW211" s="1907"/>
      <c r="AX211" s="1908"/>
      <c r="AY211" s="927"/>
      <c r="AZ211" s="927"/>
      <c r="BA211" s="927"/>
      <c r="BB211" s="927"/>
      <c r="BC211" s="1114">
        <v>1</v>
      </c>
    </row>
    <row r="212" spans="1:58" s="1114" customFormat="1" ht="17.850000000000001" customHeight="1">
      <c r="A212" s="982" t="s">
        <v>102</v>
      </c>
      <c r="B212" s="960" t="s">
        <v>589</v>
      </c>
      <c r="C212" s="960"/>
      <c r="D212" s="960"/>
      <c r="E212" s="960"/>
      <c r="F212" s="960"/>
      <c r="G212" s="960"/>
      <c r="H212" s="960"/>
      <c r="I212" s="960"/>
      <c r="J212" s="960"/>
      <c r="K212" s="960" t="s">
        <v>585</v>
      </c>
      <c r="L212" s="1704">
        <f>INDEX(値一覧項目!$R$2:$R$7,$BC$209)</f>
        <v>0</v>
      </c>
      <c r="M212" s="1704"/>
      <c r="N212" s="1704"/>
      <c r="O212" s="1704"/>
      <c r="P212" s="1704"/>
      <c r="Q212" s="1704"/>
      <c r="R212" s="1704"/>
      <c r="S212" s="1001" t="s">
        <v>584</v>
      </c>
      <c r="T212" s="1001" t="s">
        <v>585</v>
      </c>
      <c r="U212" s="1704">
        <f>INDEX(値一覧項目!$R$2:$R$7,$BC$210)</f>
        <v>0</v>
      </c>
      <c r="V212" s="1704"/>
      <c r="W212" s="1704"/>
      <c r="X212" s="1704"/>
      <c r="Y212" s="1704"/>
      <c r="Z212" s="1704"/>
      <c r="AA212" s="1704"/>
      <c r="AB212" s="929" t="s">
        <v>584</v>
      </c>
      <c r="AE212" s="1077" t="s">
        <v>654</v>
      </c>
      <c r="AU212" s="1114">
        <v>1</v>
      </c>
    </row>
    <row r="213" spans="1:58" s="1114" customFormat="1" ht="17.850000000000001" customHeight="1">
      <c r="A213" s="959"/>
      <c r="B213" s="929" t="s">
        <v>588</v>
      </c>
      <c r="C213" s="929"/>
      <c r="D213" s="929"/>
      <c r="E213" s="929"/>
      <c r="F213" s="929"/>
      <c r="G213" s="929"/>
      <c r="H213" s="929"/>
      <c r="I213" s="929"/>
      <c r="J213" s="929"/>
      <c r="K213" s="929" t="s">
        <v>585</v>
      </c>
      <c r="L213" s="1714">
        <f>INDEX(値一覧項目!$O$2:$O$16,$AU$213)</f>
        <v>0</v>
      </c>
      <c r="M213" s="1714"/>
      <c r="N213" s="1714"/>
      <c r="O213" s="1714"/>
      <c r="P213" s="1714"/>
      <c r="Q213" s="1714"/>
      <c r="R213" s="1714"/>
      <c r="S213" s="961" t="s">
        <v>584</v>
      </c>
      <c r="T213" s="961" t="s">
        <v>585</v>
      </c>
      <c r="U213" s="1714">
        <f>INDEX(値一覧項目!$O$2:$O$16,$BC$211)</f>
        <v>0</v>
      </c>
      <c r="V213" s="1714"/>
      <c r="W213" s="1714"/>
      <c r="X213" s="1714"/>
      <c r="Y213" s="1714"/>
      <c r="Z213" s="1714"/>
      <c r="AA213" s="1714"/>
      <c r="AB213" s="929" t="s">
        <v>584</v>
      </c>
      <c r="AE213" s="929" t="s">
        <v>587</v>
      </c>
      <c r="AU213" s="1117">
        <v>1</v>
      </c>
    </row>
    <row r="214" spans="1:58" s="1114" customFormat="1" ht="17.850000000000001" customHeight="1">
      <c r="A214" s="959"/>
      <c r="B214" s="929" t="s">
        <v>586</v>
      </c>
      <c r="C214" s="929"/>
      <c r="D214" s="929"/>
      <c r="E214" s="929"/>
      <c r="F214" s="929"/>
      <c r="G214" s="929"/>
      <c r="H214" s="929"/>
      <c r="I214" s="929"/>
      <c r="J214" s="929"/>
      <c r="K214" s="929" t="s">
        <v>585</v>
      </c>
      <c r="L214" s="1942" t="str">
        <f>IF(AK214="","",IF(DATE(2019,5,1)&gt;AK214,AK214,"令和"&amp;IF(YEAR(AK214)-2018=1,"元",YEAR(AK214)-2018)&amp;"年"&amp;MONTH(AK214)&amp;"月"&amp;DAY(AK214)&amp;"日"))</f>
        <v/>
      </c>
      <c r="M214" s="1942"/>
      <c r="N214" s="1942"/>
      <c r="O214" s="1942"/>
      <c r="P214" s="1942"/>
      <c r="Q214" s="1942"/>
      <c r="R214" s="1942"/>
      <c r="S214" s="964" t="s">
        <v>584</v>
      </c>
      <c r="T214" s="964" t="s">
        <v>585</v>
      </c>
      <c r="U214" s="1942" t="str">
        <f>IF(AT214="","",IF(DATE(2019,5,1)&gt;AT214,AT214,"令和"&amp;IF(YEAR(AT214)-2018=1,"元",YEAR(AT214)-2018)&amp;"年"&amp;MONTH(AT214)&amp;"月"&amp;DAY(AT214)&amp;"日"))</f>
        <v/>
      </c>
      <c r="V214" s="1942"/>
      <c r="W214" s="1942"/>
      <c r="X214" s="1942"/>
      <c r="Y214" s="1942"/>
      <c r="Z214" s="1942"/>
      <c r="AA214" s="1942"/>
      <c r="AB214" s="958" t="s">
        <v>584</v>
      </c>
      <c r="AE214" s="929" t="s">
        <v>583</v>
      </c>
      <c r="AK214" s="1906"/>
      <c r="AL214" s="1907"/>
      <c r="AM214" s="1907"/>
      <c r="AN214" s="1907"/>
      <c r="AO214" s="1908"/>
      <c r="AP214" s="927"/>
      <c r="AQ214" s="927"/>
      <c r="AR214" s="927"/>
      <c r="AS214" s="927"/>
      <c r="AT214" s="1906"/>
      <c r="AU214" s="1907"/>
      <c r="AV214" s="1907"/>
      <c r="AW214" s="1907"/>
      <c r="AX214" s="1908"/>
      <c r="AY214" s="927"/>
      <c r="AZ214" s="927"/>
      <c r="BA214" s="927"/>
      <c r="BB214" s="927"/>
      <c r="BC214" s="927"/>
      <c r="BD214" s="927"/>
      <c r="BE214" s="927"/>
      <c r="BF214" s="927"/>
    </row>
    <row r="215" spans="1:58" s="1114" customFormat="1" ht="17.850000000000001" customHeight="1">
      <c r="A215" s="982" t="s">
        <v>102</v>
      </c>
      <c r="B215" s="960" t="s">
        <v>582</v>
      </c>
      <c r="C215" s="960"/>
      <c r="D215" s="960"/>
      <c r="E215" s="960"/>
      <c r="F215" s="960"/>
      <c r="G215" s="960"/>
      <c r="H215" s="960"/>
      <c r="I215" s="960"/>
      <c r="J215" s="960"/>
      <c r="K215" s="960"/>
      <c r="L215" s="960"/>
      <c r="M215" s="960"/>
      <c r="N215" s="960"/>
      <c r="O215" s="960"/>
      <c r="P215" s="960"/>
      <c r="Q215" s="960"/>
      <c r="R215" s="960"/>
      <c r="S215" s="960"/>
      <c r="T215" s="960"/>
      <c r="U215" s="960"/>
      <c r="V215" s="960"/>
      <c r="W215" s="960"/>
      <c r="X215" s="960"/>
      <c r="Y215" s="960"/>
      <c r="Z215" s="960"/>
      <c r="AA215" s="960"/>
      <c r="AB215" s="929"/>
      <c r="AK215" s="927"/>
      <c r="AL215" s="927"/>
      <c r="AM215" s="927"/>
      <c r="AN215" s="927"/>
      <c r="AO215" s="927"/>
      <c r="AP215" s="927"/>
      <c r="AQ215" s="927"/>
      <c r="AR215" s="927"/>
      <c r="AS215" s="927"/>
      <c r="AT215" s="927"/>
      <c r="AU215" s="927"/>
      <c r="AV215" s="927"/>
      <c r="AW215" s="927"/>
      <c r="AX215" s="927"/>
      <c r="AY215" s="927"/>
      <c r="AZ215" s="927"/>
      <c r="BA215" s="927"/>
      <c r="BB215" s="927"/>
      <c r="BC215" s="927"/>
      <c r="BD215" s="927"/>
      <c r="BE215" s="927"/>
      <c r="BF215" s="927"/>
    </row>
    <row r="216" spans="1:58" s="1114" customFormat="1" ht="17.850000000000001" customHeight="1">
      <c r="A216" s="959"/>
      <c r="B216" s="929" t="s">
        <v>581</v>
      </c>
      <c r="K216" s="1941">
        <f>$AK$216</f>
        <v>0</v>
      </c>
      <c r="L216" s="1941"/>
      <c r="M216" s="1941"/>
      <c r="N216" s="1941"/>
      <c r="O216" s="1941"/>
      <c r="P216" s="1941"/>
      <c r="Q216" s="1941"/>
      <c r="R216" s="1941"/>
      <c r="S216" s="1941"/>
      <c r="T216" s="1941"/>
      <c r="U216" s="1941"/>
      <c r="V216" s="1941"/>
      <c r="W216" s="1941"/>
      <c r="X216" s="1941"/>
      <c r="Y216" s="1941"/>
      <c r="Z216" s="1941"/>
      <c r="AA216" s="1941"/>
      <c r="AE216" s="1114" t="s">
        <v>580</v>
      </c>
      <c r="AK216" s="1912"/>
      <c r="AL216" s="1913"/>
      <c r="AM216" s="1913"/>
      <c r="AN216" s="1913"/>
      <c r="AO216" s="1913"/>
      <c r="AP216" s="1913"/>
      <c r="AQ216" s="1913"/>
      <c r="AR216" s="1913"/>
      <c r="AS216" s="1913"/>
      <c r="AT216" s="1913"/>
      <c r="AU216" s="1913"/>
      <c r="AV216" s="1913"/>
      <c r="AW216" s="1913"/>
      <c r="AX216" s="1913"/>
      <c r="AY216" s="1913"/>
      <c r="AZ216" s="1913"/>
      <c r="BA216" s="1914"/>
      <c r="BB216" s="927"/>
      <c r="BC216" s="927"/>
      <c r="BD216" s="927"/>
      <c r="BE216" s="927"/>
      <c r="BF216" s="927"/>
    </row>
    <row r="217" spans="1:58" s="1114" customFormat="1" ht="17.850000000000001" customHeight="1">
      <c r="A217" s="959"/>
      <c r="B217" s="929" t="s">
        <v>579</v>
      </c>
      <c r="K217" s="1936">
        <f>$AK$217</f>
        <v>0</v>
      </c>
      <c r="L217" s="1936"/>
      <c r="M217" s="1936"/>
      <c r="N217" s="1936"/>
      <c r="O217" s="1936"/>
      <c r="P217" s="1936"/>
      <c r="Q217" s="1936"/>
      <c r="R217" s="1936"/>
      <c r="S217" s="1936"/>
      <c r="T217" s="1936"/>
      <c r="U217" s="1936"/>
      <c r="V217" s="1936"/>
      <c r="W217" s="1936"/>
      <c r="X217" s="1936"/>
      <c r="Y217" s="1936"/>
      <c r="Z217" s="1936"/>
      <c r="AA217" s="1936"/>
      <c r="AB217" s="1359"/>
      <c r="AE217" s="1114" t="s">
        <v>578</v>
      </c>
      <c r="AK217" s="1912"/>
      <c r="AL217" s="1913"/>
      <c r="AM217" s="1913"/>
      <c r="AN217" s="1913"/>
      <c r="AO217" s="1913"/>
      <c r="AP217" s="1913"/>
      <c r="AQ217" s="1913"/>
      <c r="AR217" s="1913"/>
      <c r="AS217" s="1913"/>
      <c r="AT217" s="1913"/>
      <c r="AU217" s="1913"/>
      <c r="AV217" s="1913"/>
      <c r="AW217" s="1913"/>
      <c r="AX217" s="1913"/>
      <c r="AY217" s="1913"/>
      <c r="AZ217" s="1913"/>
      <c r="BA217" s="1914"/>
      <c r="BB217" s="927"/>
      <c r="BC217" s="927"/>
      <c r="BD217" s="927"/>
      <c r="BE217" s="927"/>
      <c r="BF217" s="927"/>
    </row>
    <row r="218" spans="1:58" s="1114" customFormat="1" ht="17.850000000000001" customHeight="1">
      <c r="A218" s="982" t="s">
        <v>102</v>
      </c>
      <c r="B218" s="960" t="s">
        <v>577</v>
      </c>
      <c r="C218" s="1363"/>
      <c r="D218" s="1363"/>
      <c r="E218" s="1363"/>
      <c r="F218" s="1363"/>
      <c r="G218" s="1363"/>
      <c r="H218" s="1363"/>
      <c r="I218" s="1363"/>
      <c r="J218" s="1363"/>
      <c r="K218" s="1371"/>
      <c r="L218" s="1371"/>
      <c r="M218" s="1371"/>
      <c r="N218" s="1371"/>
      <c r="O218" s="1371"/>
      <c r="P218" s="1371"/>
      <c r="Q218" s="1371"/>
      <c r="R218" s="1371"/>
      <c r="S218" s="1371"/>
      <c r="T218" s="1371"/>
      <c r="U218" s="1371"/>
      <c r="V218" s="1371"/>
      <c r="W218" s="1371"/>
      <c r="X218" s="1371"/>
      <c r="Y218" s="1371"/>
      <c r="Z218" s="1371"/>
      <c r="AA218" s="1371"/>
      <c r="AK218" s="927"/>
      <c r="AL218" s="927"/>
      <c r="AM218" s="927"/>
      <c r="AN218" s="927"/>
      <c r="AO218" s="927"/>
      <c r="AP218" s="927"/>
      <c r="AQ218" s="927"/>
      <c r="AR218" s="927"/>
      <c r="AS218" s="927"/>
      <c r="AT218" s="927"/>
      <c r="AU218" s="927"/>
      <c r="AV218" s="927"/>
      <c r="AW218" s="927"/>
      <c r="AX218" s="927"/>
      <c r="AY218" s="927"/>
      <c r="AZ218" s="927"/>
      <c r="BA218" s="927"/>
      <c r="BB218" s="927"/>
      <c r="BC218" s="927"/>
      <c r="BD218" s="927"/>
      <c r="BE218" s="927"/>
      <c r="BF218" s="927"/>
    </row>
    <row r="219" spans="1:58" s="1114" customFormat="1" ht="17.850000000000001" customHeight="1">
      <c r="A219" s="959"/>
      <c r="F219" s="1633" t="str">
        <f>IF($AK$219="","",$AK$219)</f>
        <v/>
      </c>
      <c r="G219" s="1633"/>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E219" s="1114" t="s">
        <v>576</v>
      </c>
      <c r="AK219" s="1966"/>
      <c r="AL219" s="1967"/>
      <c r="AM219" s="1967"/>
      <c r="AN219" s="1967"/>
      <c r="AO219" s="1967"/>
      <c r="AP219" s="1967"/>
      <c r="AQ219" s="1967"/>
      <c r="AR219" s="1967"/>
      <c r="AS219" s="1967"/>
      <c r="AT219" s="1967"/>
      <c r="AU219" s="1967"/>
      <c r="AV219" s="1967"/>
      <c r="AW219" s="1967"/>
      <c r="AX219" s="1967"/>
      <c r="AY219" s="1967"/>
      <c r="AZ219" s="1967"/>
      <c r="BA219" s="1967"/>
      <c r="BB219" s="1967"/>
      <c r="BC219" s="1967"/>
      <c r="BD219" s="1967"/>
      <c r="BE219" s="1967"/>
      <c r="BF219" s="1968"/>
    </row>
    <row r="220" spans="1:58" s="1114" customFormat="1" ht="17.850000000000001" customHeight="1">
      <c r="F220" s="1633"/>
      <c r="G220" s="1633"/>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K220" s="1969"/>
      <c r="AL220" s="1970"/>
      <c r="AM220" s="1970"/>
      <c r="AN220" s="1970"/>
      <c r="AO220" s="1970"/>
      <c r="AP220" s="1970"/>
      <c r="AQ220" s="1970"/>
      <c r="AR220" s="1970"/>
      <c r="AS220" s="1970"/>
      <c r="AT220" s="1970"/>
      <c r="AU220" s="1970"/>
      <c r="AV220" s="1970"/>
      <c r="AW220" s="1970"/>
      <c r="AX220" s="1970"/>
      <c r="AY220" s="1970"/>
      <c r="AZ220" s="1970"/>
      <c r="BA220" s="1970"/>
      <c r="BB220" s="1970"/>
      <c r="BC220" s="1970"/>
      <c r="BD220" s="1970"/>
      <c r="BE220" s="1970"/>
      <c r="BF220" s="1971"/>
    </row>
    <row r="221" spans="1:58" s="1114" customFormat="1" ht="17.850000000000001" customHeight="1">
      <c r="F221" s="1634"/>
      <c r="G221" s="1634"/>
      <c r="H221" s="1634"/>
      <c r="I221" s="1634"/>
      <c r="J221" s="1634"/>
      <c r="K221" s="1634"/>
      <c r="L221" s="1634"/>
      <c r="M221" s="1634"/>
      <c r="N221" s="1634"/>
      <c r="O221" s="1634"/>
      <c r="P221" s="1634"/>
      <c r="Q221" s="1634"/>
      <c r="R221" s="1634"/>
      <c r="S221" s="1634"/>
      <c r="T221" s="1634"/>
      <c r="U221" s="1634"/>
      <c r="V221" s="1634"/>
      <c r="W221" s="1634"/>
      <c r="X221" s="1634"/>
      <c r="Y221" s="1634"/>
      <c r="Z221" s="1634"/>
      <c r="AA221" s="1634"/>
      <c r="AB221" s="1359"/>
      <c r="AD221" s="927"/>
      <c r="AE221" s="927"/>
      <c r="AF221" s="927"/>
      <c r="AG221" s="927"/>
      <c r="AH221" s="927"/>
      <c r="AI221" s="927"/>
      <c r="AJ221" s="927"/>
      <c r="AK221" s="1972"/>
      <c r="AL221" s="1973"/>
      <c r="AM221" s="1973"/>
      <c r="AN221" s="1973"/>
      <c r="AO221" s="1973"/>
      <c r="AP221" s="1973"/>
      <c r="AQ221" s="1973"/>
      <c r="AR221" s="1973"/>
      <c r="AS221" s="1973"/>
      <c r="AT221" s="1973"/>
      <c r="AU221" s="1973"/>
      <c r="AV221" s="1973"/>
      <c r="AW221" s="1973"/>
      <c r="AX221" s="1973"/>
      <c r="AY221" s="1973"/>
      <c r="AZ221" s="1973"/>
      <c r="BA221" s="1973"/>
      <c r="BB221" s="1973"/>
      <c r="BC221" s="1973"/>
      <c r="BD221" s="1973"/>
      <c r="BE221" s="1973"/>
      <c r="BF221" s="1974"/>
    </row>
    <row r="222" spans="1:58" ht="17.850000000000001" customHeight="1">
      <c r="A222" s="1363"/>
      <c r="B222" s="1363"/>
      <c r="C222" s="1363"/>
      <c r="D222" s="1363"/>
      <c r="E222" s="1363"/>
      <c r="F222" s="1363"/>
      <c r="G222" s="1363"/>
      <c r="H222" s="1363"/>
      <c r="I222" s="1363"/>
      <c r="J222" s="1363"/>
      <c r="K222" s="1363"/>
      <c r="L222" s="1363"/>
      <c r="M222" s="1363"/>
      <c r="N222" s="1363"/>
      <c r="O222" s="1363"/>
      <c r="P222" s="1363"/>
      <c r="Q222" s="1363"/>
      <c r="R222" s="1363"/>
      <c r="S222" s="1363"/>
      <c r="T222" s="1363"/>
      <c r="U222" s="1363"/>
      <c r="V222" s="1363"/>
      <c r="W222" s="1363"/>
      <c r="X222" s="1363"/>
      <c r="Y222" s="1363"/>
      <c r="Z222" s="1363"/>
      <c r="AA222" s="1363"/>
      <c r="AB222" s="1114"/>
      <c r="AC222" s="1114"/>
    </row>
    <row r="223" spans="1:58">
      <c r="A223" s="1114"/>
      <c r="B223" s="1114"/>
      <c r="C223" s="1114"/>
      <c r="D223" s="1114"/>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c r="AB223" s="1114"/>
      <c r="AC223" s="1114"/>
    </row>
    <row r="224" spans="1:58">
      <c r="A224" s="1114"/>
      <c r="B224" s="1114"/>
      <c r="C224" s="1114"/>
      <c r="D224" s="1114"/>
      <c r="E224" s="1114"/>
      <c r="F224" s="1114"/>
      <c r="G224" s="1114"/>
      <c r="H224" s="1114"/>
      <c r="I224" s="1114"/>
      <c r="J224" s="1114"/>
      <c r="K224" s="1114"/>
      <c r="L224" s="1114"/>
      <c r="M224" s="1114"/>
      <c r="N224" s="1114"/>
      <c r="O224" s="1114"/>
      <c r="P224" s="1114"/>
      <c r="Q224" s="1114"/>
      <c r="R224" s="1114"/>
      <c r="S224" s="1114"/>
      <c r="T224" s="1114"/>
      <c r="U224" s="1114"/>
      <c r="V224" s="1114"/>
      <c r="W224" s="1114"/>
      <c r="X224" s="1114"/>
      <c r="Y224" s="1114"/>
      <c r="Z224" s="1114"/>
      <c r="AA224" s="1114"/>
      <c r="AB224" s="1114"/>
      <c r="AC224" s="1114"/>
    </row>
    <row r="225" spans="1:31" ht="17.25" customHeight="1">
      <c r="A225" s="1114"/>
      <c r="B225" s="1114"/>
      <c r="C225" s="1114"/>
      <c r="D225" s="1114"/>
      <c r="E225" s="1114"/>
      <c r="F225" s="1114"/>
      <c r="G225" s="1114"/>
      <c r="H225" s="1114"/>
      <c r="I225" s="1114"/>
      <c r="J225" s="1114"/>
      <c r="K225" s="1114"/>
      <c r="L225" s="1114"/>
      <c r="M225" s="1114"/>
      <c r="N225" s="1114"/>
      <c r="O225" s="1114"/>
      <c r="P225" s="1114"/>
      <c r="Q225" s="1114"/>
      <c r="R225" s="1114"/>
      <c r="S225" s="1114"/>
      <c r="T225" s="1114"/>
      <c r="U225" s="1114"/>
      <c r="V225" s="1114"/>
      <c r="W225" s="1114"/>
      <c r="X225" s="1114"/>
      <c r="Y225" s="1114"/>
      <c r="Z225" s="1114"/>
      <c r="AA225" s="1114"/>
      <c r="AB225" s="1114"/>
      <c r="AC225" s="1114"/>
    </row>
    <row r="226" spans="1:31" ht="11.25" customHeight="1">
      <c r="AE226" s="1368"/>
    </row>
    <row r="227" spans="1:31" ht="17.25" customHeight="1">
      <c r="A227" s="1332" t="s">
        <v>541</v>
      </c>
      <c r="B227" s="1332"/>
      <c r="C227" s="1332"/>
      <c r="D227" s="1332"/>
      <c r="E227" s="1332"/>
      <c r="F227" s="1332"/>
      <c r="G227" s="1332"/>
      <c r="H227" s="1332"/>
      <c r="I227" s="1332"/>
      <c r="J227" s="1332"/>
      <c r="K227" s="1332"/>
      <c r="L227" s="1332"/>
      <c r="M227" s="1332"/>
      <c r="N227" s="1332"/>
      <c r="O227" s="1332"/>
      <c r="P227" s="1332"/>
      <c r="Q227" s="1332"/>
      <c r="R227" s="1332"/>
      <c r="S227" s="1332"/>
      <c r="T227" s="1332"/>
      <c r="U227" s="1332"/>
      <c r="V227" s="1332"/>
      <c r="W227" s="1332"/>
      <c r="X227" s="1332"/>
      <c r="Y227" s="1332"/>
      <c r="Z227" s="1332"/>
      <c r="AA227" s="1332"/>
      <c r="AE227" s="1366" t="s">
        <v>575</v>
      </c>
    </row>
    <row r="228" spans="1:31" s="926" customFormat="1" ht="17.25" customHeight="1">
      <c r="A228" s="926" t="s">
        <v>574</v>
      </c>
    </row>
    <row r="229" spans="1:31" ht="17.100000000000001" customHeight="1">
      <c r="A229" s="1367"/>
      <c r="B229" s="939"/>
      <c r="C229" s="939"/>
      <c r="D229" s="939"/>
      <c r="E229" s="1080"/>
      <c r="F229" s="1960" t="s">
        <v>573</v>
      </c>
      <c r="G229" s="1961"/>
      <c r="H229" s="1962"/>
      <c r="I229" s="1949" t="s">
        <v>572</v>
      </c>
      <c r="J229" s="1950"/>
      <c r="K229" s="1950"/>
      <c r="L229" s="1950"/>
      <c r="M229" s="1951"/>
      <c r="N229" s="1960" t="s">
        <v>571</v>
      </c>
      <c r="O229" s="1961"/>
      <c r="P229" s="1962"/>
      <c r="Q229" s="1960" t="s">
        <v>653</v>
      </c>
      <c r="R229" s="1961"/>
      <c r="S229" s="1961"/>
      <c r="T229" s="1961"/>
      <c r="U229" s="1962"/>
      <c r="V229" s="1960" t="s">
        <v>569</v>
      </c>
      <c r="W229" s="1961"/>
      <c r="X229" s="1961"/>
      <c r="Y229" s="1962"/>
      <c r="Z229" s="1975" t="s">
        <v>652</v>
      </c>
      <c r="AA229" s="1976"/>
      <c r="AB229" s="1976"/>
      <c r="AC229" s="1977"/>
    </row>
    <row r="230" spans="1:31" ht="17.100000000000001" customHeight="1">
      <c r="A230" s="1302"/>
      <c r="E230" s="1086"/>
      <c r="F230" s="1963"/>
      <c r="G230" s="1964"/>
      <c r="H230" s="1965"/>
      <c r="I230" s="1657"/>
      <c r="J230" s="1658"/>
      <c r="K230" s="1658"/>
      <c r="L230" s="1658"/>
      <c r="M230" s="1659"/>
      <c r="N230" s="1963"/>
      <c r="O230" s="1964"/>
      <c r="P230" s="1965"/>
      <c r="Q230" s="1963"/>
      <c r="R230" s="1964"/>
      <c r="S230" s="1964"/>
      <c r="T230" s="1964"/>
      <c r="U230" s="1965"/>
      <c r="V230" s="1963"/>
      <c r="W230" s="1964"/>
      <c r="X230" s="1964"/>
      <c r="Y230" s="1965"/>
      <c r="Z230" s="1963"/>
      <c r="AA230" s="1964"/>
      <c r="AB230" s="1964"/>
      <c r="AC230" s="1965"/>
    </row>
    <row r="231" spans="1:31" ht="17.100000000000001" customHeight="1">
      <c r="A231" s="1302"/>
      <c r="E231" s="1086"/>
      <c r="F231" s="1946"/>
      <c r="G231" s="1947"/>
      <c r="H231" s="1948"/>
      <c r="I231" s="1660"/>
      <c r="J231" s="1661"/>
      <c r="K231" s="1661"/>
      <c r="L231" s="1661"/>
      <c r="M231" s="1662"/>
      <c r="N231" s="1946"/>
      <c r="O231" s="1947"/>
      <c r="P231" s="1948"/>
      <c r="Q231" s="1946"/>
      <c r="R231" s="1947"/>
      <c r="S231" s="1947"/>
      <c r="T231" s="1947"/>
      <c r="U231" s="1948"/>
      <c r="V231" s="1946"/>
      <c r="W231" s="1947"/>
      <c r="X231" s="1947"/>
      <c r="Y231" s="1948"/>
      <c r="Z231" s="1946"/>
      <c r="AA231" s="1947"/>
      <c r="AB231" s="1947"/>
      <c r="AC231" s="1948"/>
    </row>
    <row r="232" spans="1:31" ht="17.100000000000001" customHeight="1">
      <c r="A232" s="2011" t="s">
        <v>567</v>
      </c>
      <c r="B232" s="2012"/>
      <c r="C232" s="2012"/>
      <c r="D232" s="2012"/>
      <c r="E232" s="2013"/>
      <c r="F232" s="2020"/>
      <c r="G232" s="2003"/>
      <c r="H232" s="2004"/>
      <c r="I232" s="1981"/>
      <c r="J232" s="1982"/>
      <c r="K232" s="1982"/>
      <c r="L232" s="1982"/>
      <c r="M232" s="1983"/>
      <c r="N232" s="1981"/>
      <c r="O232" s="1982"/>
      <c r="P232" s="1983"/>
      <c r="Q232" s="1981"/>
      <c r="R232" s="1982"/>
      <c r="S232" s="1982"/>
      <c r="T232" s="1982"/>
      <c r="U232" s="1983"/>
      <c r="V232" s="1981"/>
      <c r="W232" s="1982"/>
      <c r="X232" s="1982"/>
      <c r="Y232" s="1983"/>
      <c r="Z232" s="1990"/>
      <c r="AA232" s="1991"/>
      <c r="AB232" s="1991"/>
      <c r="AC232" s="1992"/>
    </row>
    <row r="233" spans="1:31" ht="17.100000000000001" customHeight="1">
      <c r="A233" s="2014"/>
      <c r="B233" s="2015"/>
      <c r="C233" s="2015"/>
      <c r="D233" s="2015"/>
      <c r="E233" s="2016"/>
      <c r="F233" s="2005"/>
      <c r="G233" s="2006"/>
      <c r="H233" s="2007"/>
      <c r="I233" s="1984"/>
      <c r="J233" s="1985"/>
      <c r="K233" s="1985"/>
      <c r="L233" s="1985"/>
      <c r="M233" s="1986"/>
      <c r="N233" s="1984"/>
      <c r="O233" s="1985"/>
      <c r="P233" s="1986"/>
      <c r="Q233" s="1984"/>
      <c r="R233" s="1985"/>
      <c r="S233" s="1985"/>
      <c r="T233" s="1985"/>
      <c r="U233" s="1986"/>
      <c r="V233" s="1984"/>
      <c r="W233" s="1985"/>
      <c r="X233" s="1985"/>
      <c r="Y233" s="1986"/>
      <c r="Z233" s="1984"/>
      <c r="AA233" s="1985"/>
      <c r="AB233" s="1985"/>
      <c r="AC233" s="1986"/>
    </row>
    <row r="234" spans="1:31" ht="17.100000000000001" customHeight="1">
      <c r="A234" s="2014"/>
      <c r="B234" s="2015"/>
      <c r="C234" s="2015"/>
      <c r="D234" s="2015"/>
      <c r="E234" s="2016"/>
      <c r="F234" s="2005"/>
      <c r="G234" s="2006"/>
      <c r="H234" s="2007"/>
      <c r="I234" s="1984"/>
      <c r="J234" s="1985"/>
      <c r="K234" s="1985"/>
      <c r="L234" s="1985"/>
      <c r="M234" s="1986"/>
      <c r="N234" s="1984"/>
      <c r="O234" s="1985"/>
      <c r="P234" s="1986"/>
      <c r="Q234" s="1984"/>
      <c r="R234" s="1985"/>
      <c r="S234" s="1985"/>
      <c r="T234" s="1985"/>
      <c r="U234" s="1986"/>
      <c r="V234" s="1984"/>
      <c r="W234" s="1985"/>
      <c r="X234" s="1985"/>
      <c r="Y234" s="1986"/>
      <c r="Z234" s="1984"/>
      <c r="AA234" s="1985"/>
      <c r="AB234" s="1985"/>
      <c r="AC234" s="1986"/>
    </row>
    <row r="235" spans="1:31" ht="17.100000000000001" customHeight="1">
      <c r="A235" s="2017"/>
      <c r="B235" s="2018"/>
      <c r="C235" s="2018"/>
      <c r="D235" s="2018"/>
      <c r="E235" s="2019"/>
      <c r="F235" s="2008"/>
      <c r="G235" s="2009"/>
      <c r="H235" s="2010"/>
      <c r="I235" s="1987"/>
      <c r="J235" s="1988"/>
      <c r="K235" s="1988"/>
      <c r="L235" s="1988"/>
      <c r="M235" s="1989"/>
      <c r="N235" s="1987"/>
      <c r="O235" s="1988"/>
      <c r="P235" s="1989"/>
      <c r="Q235" s="1987"/>
      <c r="R235" s="1988"/>
      <c r="S235" s="1988"/>
      <c r="T235" s="1988"/>
      <c r="U235" s="1989"/>
      <c r="V235" s="1987"/>
      <c r="W235" s="1988"/>
      <c r="X235" s="1988"/>
      <c r="Y235" s="1989"/>
      <c r="Z235" s="1987"/>
      <c r="AA235" s="1988"/>
      <c r="AB235" s="1988"/>
      <c r="AC235" s="1989"/>
    </row>
    <row r="236" spans="1:31" ht="17.100000000000001" customHeight="1">
      <c r="A236" s="1993" t="s">
        <v>566</v>
      </c>
      <c r="B236" s="1994"/>
      <c r="C236" s="1994"/>
      <c r="D236" s="1994"/>
      <c r="E236" s="1995"/>
      <c r="F236" s="2002"/>
      <c r="G236" s="2003"/>
      <c r="H236" s="2004"/>
      <c r="I236" s="1981"/>
      <c r="J236" s="1982"/>
      <c r="K236" s="1982"/>
      <c r="L236" s="1982"/>
      <c r="M236" s="1983"/>
      <c r="N236" s="1981"/>
      <c r="O236" s="1982"/>
      <c r="P236" s="1983"/>
      <c r="Q236" s="1981"/>
      <c r="R236" s="1982"/>
      <c r="S236" s="1982"/>
      <c r="T236" s="1982"/>
      <c r="U236" s="1983"/>
      <c r="V236" s="1981"/>
      <c r="W236" s="1982"/>
      <c r="X236" s="1982"/>
      <c r="Y236" s="1983"/>
      <c r="Z236" s="1990"/>
      <c r="AA236" s="1991"/>
      <c r="AB236" s="1991"/>
      <c r="AC236" s="1992"/>
    </row>
    <row r="237" spans="1:31" ht="17.100000000000001" customHeight="1">
      <c r="A237" s="1996"/>
      <c r="B237" s="1997"/>
      <c r="C237" s="1997"/>
      <c r="D237" s="1997"/>
      <c r="E237" s="1998"/>
      <c r="F237" s="2005"/>
      <c r="G237" s="2006"/>
      <c r="H237" s="2007"/>
      <c r="I237" s="1984"/>
      <c r="J237" s="1985"/>
      <c r="K237" s="1985"/>
      <c r="L237" s="1985"/>
      <c r="M237" s="1986"/>
      <c r="N237" s="1984"/>
      <c r="O237" s="1985"/>
      <c r="P237" s="1986"/>
      <c r="Q237" s="1984"/>
      <c r="R237" s="1985"/>
      <c r="S237" s="1985"/>
      <c r="T237" s="1985"/>
      <c r="U237" s="1986"/>
      <c r="V237" s="1984"/>
      <c r="W237" s="1985"/>
      <c r="X237" s="1985"/>
      <c r="Y237" s="1986"/>
      <c r="Z237" s="1984"/>
      <c r="AA237" s="1985"/>
      <c r="AB237" s="1985"/>
      <c r="AC237" s="1986"/>
    </row>
    <row r="238" spans="1:31" ht="17.100000000000001" customHeight="1">
      <c r="A238" s="1996"/>
      <c r="B238" s="1997"/>
      <c r="C238" s="1997"/>
      <c r="D238" s="1997"/>
      <c r="E238" s="1998"/>
      <c r="F238" s="2005"/>
      <c r="G238" s="2006"/>
      <c r="H238" s="2007"/>
      <c r="I238" s="1984"/>
      <c r="J238" s="1985"/>
      <c r="K238" s="1985"/>
      <c r="L238" s="1985"/>
      <c r="M238" s="1986"/>
      <c r="N238" s="1984"/>
      <c r="O238" s="1985"/>
      <c r="P238" s="1986"/>
      <c r="Q238" s="1984"/>
      <c r="R238" s="1985"/>
      <c r="S238" s="1985"/>
      <c r="T238" s="1985"/>
      <c r="U238" s="1986"/>
      <c r="V238" s="1984"/>
      <c r="W238" s="1985"/>
      <c r="X238" s="1985"/>
      <c r="Y238" s="1986"/>
      <c r="Z238" s="1984"/>
      <c r="AA238" s="1985"/>
      <c r="AB238" s="1985"/>
      <c r="AC238" s="1986"/>
    </row>
    <row r="239" spans="1:31" ht="17.100000000000001" customHeight="1">
      <c r="A239" s="1996"/>
      <c r="B239" s="1997"/>
      <c r="C239" s="1997"/>
      <c r="D239" s="1997"/>
      <c r="E239" s="1998"/>
      <c r="F239" s="2005"/>
      <c r="G239" s="2006"/>
      <c r="H239" s="2007"/>
      <c r="I239" s="1984"/>
      <c r="J239" s="1985"/>
      <c r="K239" s="1985"/>
      <c r="L239" s="1985"/>
      <c r="M239" s="1986"/>
      <c r="N239" s="1984"/>
      <c r="O239" s="1985"/>
      <c r="P239" s="1986"/>
      <c r="Q239" s="1984"/>
      <c r="R239" s="1985"/>
      <c r="S239" s="1985"/>
      <c r="T239" s="1985"/>
      <c r="U239" s="1986"/>
      <c r="V239" s="1984"/>
      <c r="W239" s="1985"/>
      <c r="X239" s="1985"/>
      <c r="Y239" s="1986"/>
      <c r="Z239" s="1984"/>
      <c r="AA239" s="1985"/>
      <c r="AB239" s="1985"/>
      <c r="AC239" s="1986"/>
    </row>
    <row r="240" spans="1:31" ht="17.100000000000001" customHeight="1">
      <c r="A240" s="1999"/>
      <c r="B240" s="2000"/>
      <c r="C240" s="2000"/>
      <c r="D240" s="2000"/>
      <c r="E240" s="2001"/>
      <c r="F240" s="2008"/>
      <c r="G240" s="2009"/>
      <c r="H240" s="2010"/>
      <c r="I240" s="1987"/>
      <c r="J240" s="1988"/>
      <c r="K240" s="1988"/>
      <c r="L240" s="1988"/>
      <c r="M240" s="1989"/>
      <c r="N240" s="1987"/>
      <c r="O240" s="1988"/>
      <c r="P240" s="1989"/>
      <c r="Q240" s="1987"/>
      <c r="R240" s="1988"/>
      <c r="S240" s="1988"/>
      <c r="T240" s="1988"/>
      <c r="U240" s="1989"/>
      <c r="V240" s="1987"/>
      <c r="W240" s="1988"/>
      <c r="X240" s="1988"/>
      <c r="Y240" s="1989"/>
      <c r="Z240" s="1987"/>
      <c r="AA240" s="1988"/>
      <c r="AB240" s="1988"/>
      <c r="AC240" s="1989"/>
    </row>
    <row r="241" spans="1:29" ht="17.100000000000001" customHeight="1">
      <c r="A241" s="1993" t="s">
        <v>565</v>
      </c>
      <c r="B241" s="1994"/>
      <c r="C241" s="1994"/>
      <c r="D241" s="1994"/>
      <c r="E241" s="1995"/>
      <c r="F241" s="1981"/>
      <c r="G241" s="1982"/>
      <c r="H241" s="1983"/>
      <c r="I241" s="1981"/>
      <c r="J241" s="1982"/>
      <c r="K241" s="1982"/>
      <c r="L241" s="1982"/>
      <c r="M241" s="1983"/>
      <c r="N241" s="1981"/>
      <c r="O241" s="1982"/>
      <c r="P241" s="1983"/>
      <c r="Q241" s="1981"/>
      <c r="R241" s="1982"/>
      <c r="S241" s="1982"/>
      <c r="T241" s="1982"/>
      <c r="U241" s="1983"/>
      <c r="V241" s="1981"/>
      <c r="W241" s="1982"/>
      <c r="X241" s="1982"/>
      <c r="Y241" s="1983"/>
      <c r="Z241" s="1990"/>
      <c r="AA241" s="1991"/>
      <c r="AB241" s="1991"/>
      <c r="AC241" s="1992"/>
    </row>
    <row r="242" spans="1:29" ht="17.100000000000001" customHeight="1">
      <c r="A242" s="1996"/>
      <c r="B242" s="1997"/>
      <c r="C242" s="1997"/>
      <c r="D242" s="1997"/>
      <c r="E242" s="1998"/>
      <c r="F242" s="1984"/>
      <c r="G242" s="1985"/>
      <c r="H242" s="1986"/>
      <c r="I242" s="1984"/>
      <c r="J242" s="1985"/>
      <c r="K242" s="1985"/>
      <c r="L242" s="1985"/>
      <c r="M242" s="1986"/>
      <c r="N242" s="1984"/>
      <c r="O242" s="1985"/>
      <c r="P242" s="1986"/>
      <c r="Q242" s="1984"/>
      <c r="R242" s="1985"/>
      <c r="S242" s="1985"/>
      <c r="T242" s="1985"/>
      <c r="U242" s="1986"/>
      <c r="V242" s="1984"/>
      <c r="W242" s="1985"/>
      <c r="X242" s="1985"/>
      <c r="Y242" s="1986"/>
      <c r="Z242" s="1984"/>
      <c r="AA242" s="1985"/>
      <c r="AB242" s="1985"/>
      <c r="AC242" s="1986"/>
    </row>
    <row r="243" spans="1:29" ht="17.100000000000001" customHeight="1">
      <c r="A243" s="1996"/>
      <c r="B243" s="1997"/>
      <c r="C243" s="1997"/>
      <c r="D243" s="1997"/>
      <c r="E243" s="1998"/>
      <c r="F243" s="1984"/>
      <c r="G243" s="1985"/>
      <c r="H243" s="1986"/>
      <c r="I243" s="1984"/>
      <c r="J243" s="1985"/>
      <c r="K243" s="1985"/>
      <c r="L243" s="1985"/>
      <c r="M243" s="1986"/>
      <c r="N243" s="1984"/>
      <c r="O243" s="1985"/>
      <c r="P243" s="1986"/>
      <c r="Q243" s="1984"/>
      <c r="R243" s="1985"/>
      <c r="S243" s="1985"/>
      <c r="T243" s="1985"/>
      <c r="U243" s="1986"/>
      <c r="V243" s="1984"/>
      <c r="W243" s="1985"/>
      <c r="X243" s="1985"/>
      <c r="Y243" s="1986"/>
      <c r="Z243" s="1984"/>
      <c r="AA243" s="1985"/>
      <c r="AB243" s="1985"/>
      <c r="AC243" s="1986"/>
    </row>
    <row r="244" spans="1:29" ht="17.100000000000001" customHeight="1">
      <c r="A244" s="1999"/>
      <c r="B244" s="2000"/>
      <c r="C244" s="2000"/>
      <c r="D244" s="2000"/>
      <c r="E244" s="2001"/>
      <c r="F244" s="1987"/>
      <c r="G244" s="1988"/>
      <c r="H244" s="1989"/>
      <c r="I244" s="1987"/>
      <c r="J244" s="1988"/>
      <c r="K244" s="1988"/>
      <c r="L244" s="1988"/>
      <c r="M244" s="1989"/>
      <c r="N244" s="1987"/>
      <c r="O244" s="1988"/>
      <c r="P244" s="1989"/>
      <c r="Q244" s="1987"/>
      <c r="R244" s="1988"/>
      <c r="S244" s="1988"/>
      <c r="T244" s="1988"/>
      <c r="U244" s="1989"/>
      <c r="V244" s="1987"/>
      <c r="W244" s="1988"/>
      <c r="X244" s="1988"/>
      <c r="Y244" s="1989"/>
      <c r="Z244" s="1987"/>
      <c r="AA244" s="1988"/>
      <c r="AB244" s="1988"/>
      <c r="AC244" s="1989"/>
    </row>
    <row r="245" spans="1:29" ht="17.100000000000001" customHeight="1">
      <c r="A245" s="2011" t="s">
        <v>564</v>
      </c>
      <c r="B245" s="2012"/>
      <c r="C245" s="2012"/>
      <c r="D245" s="2012"/>
      <c r="E245" s="2013"/>
      <c r="F245" s="1981"/>
      <c r="G245" s="1982"/>
      <c r="H245" s="1983"/>
      <c r="I245" s="1981"/>
      <c r="J245" s="1982"/>
      <c r="K245" s="1982"/>
      <c r="L245" s="1982"/>
      <c r="M245" s="1983"/>
      <c r="N245" s="1981"/>
      <c r="O245" s="1982"/>
      <c r="P245" s="1983"/>
      <c r="Q245" s="1981"/>
      <c r="R245" s="1982"/>
      <c r="S245" s="1982"/>
      <c r="T245" s="1982"/>
      <c r="U245" s="1983"/>
      <c r="V245" s="1981"/>
      <c r="W245" s="1982"/>
      <c r="X245" s="1982"/>
      <c r="Y245" s="1983"/>
      <c r="Z245" s="1990"/>
      <c r="AA245" s="1991"/>
      <c r="AB245" s="1991"/>
      <c r="AC245" s="1992"/>
    </row>
    <row r="246" spans="1:29" ht="17.100000000000001" customHeight="1">
      <c r="A246" s="2014"/>
      <c r="B246" s="2015"/>
      <c r="C246" s="2015"/>
      <c r="D246" s="2015"/>
      <c r="E246" s="2016"/>
      <c r="F246" s="1984"/>
      <c r="G246" s="1985"/>
      <c r="H246" s="1986"/>
      <c r="I246" s="1984"/>
      <c r="J246" s="1985"/>
      <c r="K246" s="1985"/>
      <c r="L246" s="1985"/>
      <c r="M246" s="1986"/>
      <c r="N246" s="1984"/>
      <c r="O246" s="1985"/>
      <c r="P246" s="1986"/>
      <c r="Q246" s="1984"/>
      <c r="R246" s="1985"/>
      <c r="S246" s="1985"/>
      <c r="T246" s="1985"/>
      <c r="U246" s="1986"/>
      <c r="V246" s="1984"/>
      <c r="W246" s="1985"/>
      <c r="X246" s="1985"/>
      <c r="Y246" s="1986"/>
      <c r="Z246" s="1984"/>
      <c r="AA246" s="1985"/>
      <c r="AB246" s="1985"/>
      <c r="AC246" s="1986"/>
    </row>
    <row r="247" spans="1:29" ht="17.100000000000001" customHeight="1">
      <c r="A247" s="2014"/>
      <c r="B247" s="2015"/>
      <c r="C247" s="2015"/>
      <c r="D247" s="2015"/>
      <c r="E247" s="2016"/>
      <c r="F247" s="1984"/>
      <c r="G247" s="1985"/>
      <c r="H247" s="1986"/>
      <c r="I247" s="1984"/>
      <c r="J247" s="1985"/>
      <c r="K247" s="1985"/>
      <c r="L247" s="1985"/>
      <c r="M247" s="1986"/>
      <c r="N247" s="1984"/>
      <c r="O247" s="1985"/>
      <c r="P247" s="1986"/>
      <c r="Q247" s="1984"/>
      <c r="R247" s="1985"/>
      <c r="S247" s="1985"/>
      <c r="T247" s="1985"/>
      <c r="U247" s="1986"/>
      <c r="V247" s="1984"/>
      <c r="W247" s="1985"/>
      <c r="X247" s="1985"/>
      <c r="Y247" s="1986"/>
      <c r="Z247" s="1984"/>
      <c r="AA247" s="1985"/>
      <c r="AB247" s="1985"/>
      <c r="AC247" s="1986"/>
    </row>
    <row r="248" spans="1:29" ht="17.100000000000001" customHeight="1">
      <c r="A248" s="2017"/>
      <c r="B248" s="2018"/>
      <c r="C248" s="2018"/>
      <c r="D248" s="2018"/>
      <c r="E248" s="2019"/>
      <c r="F248" s="1987"/>
      <c r="G248" s="1988"/>
      <c r="H248" s="1989"/>
      <c r="I248" s="1987"/>
      <c r="J248" s="1988"/>
      <c r="K248" s="1988"/>
      <c r="L248" s="1988"/>
      <c r="M248" s="1989"/>
      <c r="N248" s="1987"/>
      <c r="O248" s="1988"/>
      <c r="P248" s="1989"/>
      <c r="Q248" s="1987"/>
      <c r="R248" s="1988"/>
      <c r="S248" s="1988"/>
      <c r="T248" s="1988"/>
      <c r="U248" s="1989"/>
      <c r="V248" s="1987"/>
      <c r="W248" s="1988"/>
      <c r="X248" s="1988"/>
      <c r="Y248" s="1989"/>
      <c r="Z248" s="1987"/>
      <c r="AA248" s="1988"/>
      <c r="AB248" s="1988"/>
      <c r="AC248" s="1989"/>
    </row>
    <row r="249" spans="1:29" ht="17.100000000000001" customHeight="1">
      <c r="A249" s="1993" t="s">
        <v>563</v>
      </c>
      <c r="B249" s="1994"/>
      <c r="C249" s="1994"/>
      <c r="D249" s="1994"/>
      <c r="E249" s="1995"/>
      <c r="F249" s="1981"/>
      <c r="G249" s="1982"/>
      <c r="H249" s="1983"/>
      <c r="I249" s="1981"/>
      <c r="J249" s="1982"/>
      <c r="K249" s="1982"/>
      <c r="L249" s="1982"/>
      <c r="M249" s="1983"/>
      <c r="N249" s="1981"/>
      <c r="O249" s="1982"/>
      <c r="P249" s="1983"/>
      <c r="Q249" s="1981"/>
      <c r="R249" s="1982"/>
      <c r="S249" s="1982"/>
      <c r="T249" s="1982"/>
      <c r="U249" s="1983"/>
      <c r="V249" s="1981"/>
      <c r="W249" s="1982"/>
      <c r="X249" s="1982"/>
      <c r="Y249" s="1983"/>
      <c r="Z249" s="1990"/>
      <c r="AA249" s="1991"/>
      <c r="AB249" s="1991"/>
      <c r="AC249" s="1992"/>
    </row>
    <row r="250" spans="1:29" ht="17.100000000000001" customHeight="1">
      <c r="A250" s="1996"/>
      <c r="B250" s="1997"/>
      <c r="C250" s="1997"/>
      <c r="D250" s="1997"/>
      <c r="E250" s="1998"/>
      <c r="F250" s="1984"/>
      <c r="G250" s="1985"/>
      <c r="H250" s="1986"/>
      <c r="I250" s="1984"/>
      <c r="J250" s="1985"/>
      <c r="K250" s="1985"/>
      <c r="L250" s="1985"/>
      <c r="M250" s="1986"/>
      <c r="N250" s="1984"/>
      <c r="O250" s="1985"/>
      <c r="P250" s="1986"/>
      <c r="Q250" s="1984"/>
      <c r="R250" s="1985"/>
      <c r="S250" s="1985"/>
      <c r="T250" s="1985"/>
      <c r="U250" s="1986"/>
      <c r="V250" s="1984"/>
      <c r="W250" s="1985"/>
      <c r="X250" s="1985"/>
      <c r="Y250" s="1986"/>
      <c r="Z250" s="1984"/>
      <c r="AA250" s="1985"/>
      <c r="AB250" s="1985"/>
      <c r="AC250" s="1986"/>
    </row>
    <row r="251" spans="1:29" ht="17.100000000000001" customHeight="1">
      <c r="A251" s="1996"/>
      <c r="B251" s="1997"/>
      <c r="C251" s="1997"/>
      <c r="D251" s="1997"/>
      <c r="E251" s="1998"/>
      <c r="F251" s="1984"/>
      <c r="G251" s="1985"/>
      <c r="H251" s="1986"/>
      <c r="I251" s="1984"/>
      <c r="J251" s="1985"/>
      <c r="K251" s="1985"/>
      <c r="L251" s="1985"/>
      <c r="M251" s="1986"/>
      <c r="N251" s="1984"/>
      <c r="O251" s="1985"/>
      <c r="P251" s="1986"/>
      <c r="Q251" s="1984"/>
      <c r="R251" s="1985"/>
      <c r="S251" s="1985"/>
      <c r="T251" s="1985"/>
      <c r="U251" s="1986"/>
      <c r="V251" s="1984"/>
      <c r="W251" s="1985"/>
      <c r="X251" s="1985"/>
      <c r="Y251" s="1986"/>
      <c r="Z251" s="1984"/>
      <c r="AA251" s="1985"/>
      <c r="AB251" s="1985"/>
      <c r="AC251" s="1986"/>
    </row>
    <row r="252" spans="1:29" ht="17.100000000000001" customHeight="1">
      <c r="A252" s="1999"/>
      <c r="B252" s="2000"/>
      <c r="C252" s="2000"/>
      <c r="D252" s="2000"/>
      <c r="E252" s="2001"/>
      <c r="F252" s="1987"/>
      <c r="G252" s="1988"/>
      <c r="H252" s="1989"/>
      <c r="I252" s="1987"/>
      <c r="J252" s="1988"/>
      <c r="K252" s="1988"/>
      <c r="L252" s="1988"/>
      <c r="M252" s="1989"/>
      <c r="N252" s="1987"/>
      <c r="O252" s="1988"/>
      <c r="P252" s="1989"/>
      <c r="Q252" s="1987"/>
      <c r="R252" s="1988"/>
      <c r="S252" s="1988"/>
      <c r="T252" s="1988"/>
      <c r="U252" s="1989"/>
      <c r="V252" s="1987"/>
      <c r="W252" s="1988"/>
      <c r="X252" s="1988"/>
      <c r="Y252" s="1989"/>
      <c r="Z252" s="1987"/>
      <c r="AA252" s="1988"/>
      <c r="AB252" s="1988"/>
      <c r="AC252" s="1989"/>
    </row>
    <row r="253" spans="1:29" ht="17.100000000000001" customHeight="1">
      <c r="A253" s="1993" t="s">
        <v>562</v>
      </c>
      <c r="B253" s="1994"/>
      <c r="C253" s="1994"/>
      <c r="D253" s="1994"/>
      <c r="E253" s="1995"/>
      <c r="F253" s="1981"/>
      <c r="G253" s="1982"/>
      <c r="H253" s="1983"/>
      <c r="I253" s="1981"/>
      <c r="J253" s="1982"/>
      <c r="K253" s="1982"/>
      <c r="L253" s="1982"/>
      <c r="M253" s="1983"/>
      <c r="N253" s="1981"/>
      <c r="O253" s="1982"/>
      <c r="P253" s="1983"/>
      <c r="Q253" s="1981"/>
      <c r="R253" s="1982"/>
      <c r="S253" s="1982"/>
      <c r="T253" s="1982"/>
      <c r="U253" s="1983"/>
      <c r="V253" s="1981"/>
      <c r="W253" s="1982"/>
      <c r="X253" s="1982"/>
      <c r="Y253" s="1983"/>
      <c r="Z253" s="1990"/>
      <c r="AA253" s="1991"/>
      <c r="AB253" s="1991"/>
      <c r="AC253" s="1992"/>
    </row>
    <row r="254" spans="1:29" ht="17.100000000000001" customHeight="1">
      <c r="A254" s="1996"/>
      <c r="B254" s="1997"/>
      <c r="C254" s="1997"/>
      <c r="D254" s="1997"/>
      <c r="E254" s="1998"/>
      <c r="F254" s="1984"/>
      <c r="G254" s="1985"/>
      <c r="H254" s="1986"/>
      <c r="I254" s="1984"/>
      <c r="J254" s="1985"/>
      <c r="K254" s="1985"/>
      <c r="L254" s="1985"/>
      <c r="M254" s="1986"/>
      <c r="N254" s="1984"/>
      <c r="O254" s="1985"/>
      <c r="P254" s="1986"/>
      <c r="Q254" s="1984"/>
      <c r="R254" s="1985"/>
      <c r="S254" s="1985"/>
      <c r="T254" s="1985"/>
      <c r="U254" s="1986"/>
      <c r="V254" s="1984"/>
      <c r="W254" s="1985"/>
      <c r="X254" s="1985"/>
      <c r="Y254" s="1986"/>
      <c r="Z254" s="1984"/>
      <c r="AA254" s="1985"/>
      <c r="AB254" s="1985"/>
      <c r="AC254" s="1986"/>
    </row>
    <row r="255" spans="1:29" ht="17.100000000000001" customHeight="1">
      <c r="A255" s="1996"/>
      <c r="B255" s="1997"/>
      <c r="C255" s="1997"/>
      <c r="D255" s="1997"/>
      <c r="E255" s="1998"/>
      <c r="F255" s="1984"/>
      <c r="G255" s="1985"/>
      <c r="H255" s="1986"/>
      <c r="I255" s="1984"/>
      <c r="J255" s="1985"/>
      <c r="K255" s="1985"/>
      <c r="L255" s="1985"/>
      <c r="M255" s="1986"/>
      <c r="N255" s="1984"/>
      <c r="O255" s="1985"/>
      <c r="P255" s="1986"/>
      <c r="Q255" s="1984"/>
      <c r="R255" s="1985"/>
      <c r="S255" s="1985"/>
      <c r="T255" s="1985"/>
      <c r="U255" s="1986"/>
      <c r="V255" s="1984"/>
      <c r="W255" s="1985"/>
      <c r="X255" s="1985"/>
      <c r="Y255" s="1986"/>
      <c r="Z255" s="1984"/>
      <c r="AA255" s="1985"/>
      <c r="AB255" s="1985"/>
      <c r="AC255" s="1986"/>
    </row>
    <row r="256" spans="1:29" ht="17.100000000000001" customHeight="1">
      <c r="A256" s="1999"/>
      <c r="B256" s="2000"/>
      <c r="C256" s="2000"/>
      <c r="D256" s="2000"/>
      <c r="E256" s="2001"/>
      <c r="F256" s="1987"/>
      <c r="G256" s="1988"/>
      <c r="H256" s="1989"/>
      <c r="I256" s="1987"/>
      <c r="J256" s="1988"/>
      <c r="K256" s="1988"/>
      <c r="L256" s="1988"/>
      <c r="M256" s="1989"/>
      <c r="N256" s="1987"/>
      <c r="O256" s="1988"/>
      <c r="P256" s="1989"/>
      <c r="Q256" s="1987"/>
      <c r="R256" s="1988"/>
      <c r="S256" s="1988"/>
      <c r="T256" s="1988"/>
      <c r="U256" s="1989"/>
      <c r="V256" s="1987"/>
      <c r="W256" s="1988"/>
      <c r="X256" s="1988"/>
      <c r="Y256" s="1989"/>
      <c r="Z256" s="1987"/>
      <c r="AA256" s="1988"/>
      <c r="AB256" s="1988"/>
      <c r="AC256" s="1989"/>
    </row>
    <row r="257" spans="1:29" ht="17.25" customHeight="1">
      <c r="A257" s="1993" t="s">
        <v>651</v>
      </c>
      <c r="B257" s="1994"/>
      <c r="C257" s="1994"/>
      <c r="D257" s="1994"/>
      <c r="E257" s="1995"/>
      <c r="F257" s="1981"/>
      <c r="G257" s="1982"/>
      <c r="H257" s="1983"/>
      <c r="I257" s="1981"/>
      <c r="J257" s="1982"/>
      <c r="K257" s="1982"/>
      <c r="L257" s="1982"/>
      <c r="M257" s="1983"/>
      <c r="N257" s="1981"/>
      <c r="O257" s="1982"/>
      <c r="P257" s="1983"/>
      <c r="Q257" s="1981"/>
      <c r="R257" s="1982"/>
      <c r="S257" s="1982"/>
      <c r="T257" s="1982"/>
      <c r="U257" s="1983"/>
      <c r="V257" s="1981"/>
      <c r="W257" s="1982"/>
      <c r="X257" s="1982"/>
      <c r="Y257" s="1983"/>
      <c r="Z257" s="1990"/>
      <c r="AA257" s="1991"/>
      <c r="AB257" s="1991"/>
      <c r="AC257" s="1992"/>
    </row>
    <row r="258" spans="1:29" ht="17.25" customHeight="1">
      <c r="A258" s="1996"/>
      <c r="B258" s="1997"/>
      <c r="C258" s="1997"/>
      <c r="D258" s="1997"/>
      <c r="E258" s="1998"/>
      <c r="F258" s="1984"/>
      <c r="G258" s="1985"/>
      <c r="H258" s="1986"/>
      <c r="I258" s="1984"/>
      <c r="J258" s="1985"/>
      <c r="K258" s="1985"/>
      <c r="L258" s="1985"/>
      <c r="M258" s="1986"/>
      <c r="N258" s="1984"/>
      <c r="O258" s="1985"/>
      <c r="P258" s="1986"/>
      <c r="Q258" s="1984"/>
      <c r="R258" s="1985"/>
      <c r="S258" s="1985"/>
      <c r="T258" s="1985"/>
      <c r="U258" s="1986"/>
      <c r="V258" s="1984"/>
      <c r="W258" s="1985"/>
      <c r="X258" s="1985"/>
      <c r="Y258" s="1986"/>
      <c r="Z258" s="1984"/>
      <c r="AA258" s="1985"/>
      <c r="AB258" s="1985"/>
      <c r="AC258" s="1986"/>
    </row>
    <row r="259" spans="1:29" ht="17.25" customHeight="1">
      <c r="A259" s="1996"/>
      <c r="B259" s="1997"/>
      <c r="C259" s="1997"/>
      <c r="D259" s="1997"/>
      <c r="E259" s="1998"/>
      <c r="F259" s="1984"/>
      <c r="G259" s="1985"/>
      <c r="H259" s="1986"/>
      <c r="I259" s="1984"/>
      <c r="J259" s="1985"/>
      <c r="K259" s="1985"/>
      <c r="L259" s="1985"/>
      <c r="M259" s="1986"/>
      <c r="N259" s="1984"/>
      <c r="O259" s="1985"/>
      <c r="P259" s="1986"/>
      <c r="Q259" s="1984"/>
      <c r="R259" s="1985"/>
      <c r="S259" s="1985"/>
      <c r="T259" s="1985"/>
      <c r="U259" s="1986"/>
      <c r="V259" s="1984"/>
      <c r="W259" s="1985"/>
      <c r="X259" s="1985"/>
      <c r="Y259" s="1986"/>
      <c r="Z259" s="1984"/>
      <c r="AA259" s="1985"/>
      <c r="AB259" s="1985"/>
      <c r="AC259" s="1986"/>
    </row>
    <row r="260" spans="1:29" ht="17.25" customHeight="1">
      <c r="A260" s="1999"/>
      <c r="B260" s="2000"/>
      <c r="C260" s="2000"/>
      <c r="D260" s="2000"/>
      <c r="E260" s="2001"/>
      <c r="F260" s="1987"/>
      <c r="G260" s="1988"/>
      <c r="H260" s="1989"/>
      <c r="I260" s="1987"/>
      <c r="J260" s="1988"/>
      <c r="K260" s="1988"/>
      <c r="L260" s="1988"/>
      <c r="M260" s="1989"/>
      <c r="N260" s="1987"/>
      <c r="O260" s="1988"/>
      <c r="P260" s="1989"/>
      <c r="Q260" s="1987"/>
      <c r="R260" s="1988"/>
      <c r="S260" s="1988"/>
      <c r="T260" s="1988"/>
      <c r="U260" s="1989"/>
      <c r="V260" s="1987"/>
      <c r="W260" s="1988"/>
      <c r="X260" s="1988"/>
      <c r="Y260" s="1989"/>
      <c r="Z260" s="1987"/>
      <c r="AA260" s="1988"/>
      <c r="AB260" s="1988"/>
      <c r="AC260" s="1989"/>
    </row>
    <row r="261" spans="1:29" ht="17.25" customHeight="1">
      <c r="A261" s="2011" t="s">
        <v>560</v>
      </c>
      <c r="B261" s="2012"/>
      <c r="C261" s="2012"/>
      <c r="D261" s="2012"/>
      <c r="E261" s="2013"/>
      <c r="F261" s="1981"/>
      <c r="G261" s="1982"/>
      <c r="H261" s="1983"/>
      <c r="I261" s="1981"/>
      <c r="J261" s="1982"/>
      <c r="K261" s="1982"/>
      <c r="L261" s="1982"/>
      <c r="M261" s="1983"/>
      <c r="N261" s="1981"/>
      <c r="O261" s="1982"/>
      <c r="P261" s="1983"/>
      <c r="Q261" s="1981"/>
      <c r="R261" s="1982"/>
      <c r="S261" s="1982"/>
      <c r="T261" s="1982"/>
      <c r="U261" s="1983"/>
      <c r="V261" s="1981"/>
      <c r="W261" s="1982"/>
      <c r="X261" s="1982"/>
      <c r="Y261" s="1983"/>
      <c r="Z261" s="1990"/>
      <c r="AA261" s="1991"/>
      <c r="AB261" s="1991"/>
      <c r="AC261" s="1992"/>
    </row>
    <row r="262" spans="1:29" ht="17.25" customHeight="1">
      <c r="A262" s="2014"/>
      <c r="B262" s="2015"/>
      <c r="C262" s="2015"/>
      <c r="D262" s="2015"/>
      <c r="E262" s="2016"/>
      <c r="F262" s="1984"/>
      <c r="G262" s="1985"/>
      <c r="H262" s="1986"/>
      <c r="I262" s="1984"/>
      <c r="J262" s="1985"/>
      <c r="K262" s="1985"/>
      <c r="L262" s="1985"/>
      <c r="M262" s="1986"/>
      <c r="N262" s="1984"/>
      <c r="O262" s="1985"/>
      <c r="P262" s="1986"/>
      <c r="Q262" s="1984"/>
      <c r="R262" s="1985"/>
      <c r="S262" s="1985"/>
      <c r="T262" s="1985"/>
      <c r="U262" s="1986"/>
      <c r="V262" s="1984"/>
      <c r="W262" s="1985"/>
      <c r="X262" s="1985"/>
      <c r="Y262" s="1986"/>
      <c r="Z262" s="1984"/>
      <c r="AA262" s="1985"/>
      <c r="AB262" s="1985"/>
      <c r="AC262" s="1986"/>
    </row>
    <row r="263" spans="1:29" ht="17.25" customHeight="1">
      <c r="A263" s="2014"/>
      <c r="B263" s="2015"/>
      <c r="C263" s="2015"/>
      <c r="D263" s="2015"/>
      <c r="E263" s="2016"/>
      <c r="F263" s="1984"/>
      <c r="G263" s="1985"/>
      <c r="H263" s="1986"/>
      <c r="I263" s="1984"/>
      <c r="J263" s="1985"/>
      <c r="K263" s="1985"/>
      <c r="L263" s="1985"/>
      <c r="M263" s="1986"/>
      <c r="N263" s="1984"/>
      <c r="O263" s="1985"/>
      <c r="P263" s="1986"/>
      <c r="Q263" s="1984"/>
      <c r="R263" s="1985"/>
      <c r="S263" s="1985"/>
      <c r="T263" s="1985"/>
      <c r="U263" s="1986"/>
      <c r="V263" s="1984"/>
      <c r="W263" s="1985"/>
      <c r="X263" s="1985"/>
      <c r="Y263" s="1986"/>
      <c r="Z263" s="1984"/>
      <c r="AA263" s="1985"/>
      <c r="AB263" s="1985"/>
      <c r="AC263" s="1986"/>
    </row>
    <row r="264" spans="1:29" ht="17.25" customHeight="1">
      <c r="A264" s="2017"/>
      <c r="B264" s="2018"/>
      <c r="C264" s="2018"/>
      <c r="D264" s="2018"/>
      <c r="E264" s="2019"/>
      <c r="F264" s="1987"/>
      <c r="G264" s="1988"/>
      <c r="H264" s="1989"/>
      <c r="I264" s="1987"/>
      <c r="J264" s="1988"/>
      <c r="K264" s="1988"/>
      <c r="L264" s="1988"/>
      <c r="M264" s="1989"/>
      <c r="N264" s="1987"/>
      <c r="O264" s="1988"/>
      <c r="P264" s="1989"/>
      <c r="Q264" s="1987"/>
      <c r="R264" s="1988"/>
      <c r="S264" s="1988"/>
      <c r="T264" s="1988"/>
      <c r="U264" s="1989"/>
      <c r="V264" s="1987"/>
      <c r="W264" s="1988"/>
      <c r="X264" s="1988"/>
      <c r="Y264" s="1989"/>
      <c r="Z264" s="1987"/>
      <c r="AA264" s="1988"/>
      <c r="AB264" s="1988"/>
      <c r="AC264" s="1989"/>
    </row>
    <row r="265" spans="1:29" ht="17.100000000000001" customHeight="1">
      <c r="A265" s="2011" t="s">
        <v>559</v>
      </c>
      <c r="B265" s="2012"/>
      <c r="C265" s="2012"/>
      <c r="D265" s="2012"/>
      <c r="E265" s="2013"/>
      <c r="F265" s="1981"/>
      <c r="G265" s="1982"/>
      <c r="H265" s="1983"/>
      <c r="I265" s="1981"/>
      <c r="J265" s="1982"/>
      <c r="K265" s="1982"/>
      <c r="L265" s="1982"/>
      <c r="M265" s="1983"/>
      <c r="N265" s="1981"/>
      <c r="O265" s="1982"/>
      <c r="P265" s="1983"/>
      <c r="Q265" s="1981"/>
      <c r="R265" s="1982"/>
      <c r="S265" s="1982"/>
      <c r="T265" s="1982"/>
      <c r="U265" s="1983"/>
      <c r="V265" s="1981"/>
      <c r="W265" s="1982"/>
      <c r="X265" s="1982"/>
      <c r="Y265" s="1983"/>
      <c r="Z265" s="1990"/>
      <c r="AA265" s="1991"/>
      <c r="AB265" s="1991"/>
      <c r="AC265" s="1992"/>
    </row>
    <row r="266" spans="1:29" ht="17.100000000000001" customHeight="1">
      <c r="A266" s="2014"/>
      <c r="B266" s="2015"/>
      <c r="C266" s="2015"/>
      <c r="D266" s="2015"/>
      <c r="E266" s="2016"/>
      <c r="F266" s="1984"/>
      <c r="G266" s="1985"/>
      <c r="H266" s="1986"/>
      <c r="I266" s="1984"/>
      <c r="J266" s="1985"/>
      <c r="K266" s="1985"/>
      <c r="L266" s="1985"/>
      <c r="M266" s="1986"/>
      <c r="N266" s="1984"/>
      <c r="O266" s="1985"/>
      <c r="P266" s="1986"/>
      <c r="Q266" s="1984"/>
      <c r="R266" s="1985"/>
      <c r="S266" s="1985"/>
      <c r="T266" s="1985"/>
      <c r="U266" s="1986"/>
      <c r="V266" s="1984"/>
      <c r="W266" s="1985"/>
      <c r="X266" s="1985"/>
      <c r="Y266" s="1986"/>
      <c r="Z266" s="1984"/>
      <c r="AA266" s="1985"/>
      <c r="AB266" s="1985"/>
      <c r="AC266" s="1986"/>
    </row>
    <row r="267" spans="1:29" ht="17.100000000000001" customHeight="1">
      <c r="A267" s="2014"/>
      <c r="B267" s="2015"/>
      <c r="C267" s="2015"/>
      <c r="D267" s="2015"/>
      <c r="E267" s="2016"/>
      <c r="F267" s="1984"/>
      <c r="G267" s="1985"/>
      <c r="H267" s="1986"/>
      <c r="I267" s="1984"/>
      <c r="J267" s="1985"/>
      <c r="K267" s="1985"/>
      <c r="L267" s="1985"/>
      <c r="M267" s="1986"/>
      <c r="N267" s="1984"/>
      <c r="O267" s="1985"/>
      <c r="P267" s="1986"/>
      <c r="Q267" s="1984"/>
      <c r="R267" s="1985"/>
      <c r="S267" s="1985"/>
      <c r="T267" s="1985"/>
      <c r="U267" s="1986"/>
      <c r="V267" s="1984"/>
      <c r="W267" s="1985"/>
      <c r="X267" s="1985"/>
      <c r="Y267" s="1986"/>
      <c r="Z267" s="1984"/>
      <c r="AA267" s="1985"/>
      <c r="AB267" s="1985"/>
      <c r="AC267" s="1986"/>
    </row>
    <row r="268" spans="1:29" ht="17.100000000000001" customHeight="1">
      <c r="A268" s="2017"/>
      <c r="B268" s="2018"/>
      <c r="C268" s="2018"/>
      <c r="D268" s="2018"/>
      <c r="E268" s="2019"/>
      <c r="F268" s="1987"/>
      <c r="G268" s="1988"/>
      <c r="H268" s="1989"/>
      <c r="I268" s="1987"/>
      <c r="J268" s="1988"/>
      <c r="K268" s="1988"/>
      <c r="L268" s="1988"/>
      <c r="M268" s="1989"/>
      <c r="N268" s="1987"/>
      <c r="O268" s="1988"/>
      <c r="P268" s="1989"/>
      <c r="Q268" s="1987"/>
      <c r="R268" s="1988"/>
      <c r="S268" s="1988"/>
      <c r="T268" s="1988"/>
      <c r="U268" s="1989"/>
      <c r="V268" s="1987"/>
      <c r="W268" s="1988"/>
      <c r="X268" s="1988"/>
      <c r="Y268" s="1989"/>
      <c r="Z268" s="1987"/>
      <c r="AA268" s="1988"/>
      <c r="AB268" s="1988"/>
      <c r="AC268" s="1989"/>
    </row>
    <row r="269" spans="1:29" ht="17.100000000000001" customHeight="1">
      <c r="A269" s="1993" t="s">
        <v>650</v>
      </c>
      <c r="B269" s="1994"/>
      <c r="C269" s="1994"/>
      <c r="D269" s="1994"/>
      <c r="E269" s="1995"/>
      <c r="F269" s="1981"/>
      <c r="G269" s="1982"/>
      <c r="H269" s="1983"/>
      <c r="I269" s="1981"/>
      <c r="J269" s="1982"/>
      <c r="K269" s="1982"/>
      <c r="L269" s="1982"/>
      <c r="M269" s="1983"/>
      <c r="N269" s="1981"/>
      <c r="O269" s="1982"/>
      <c r="P269" s="1983"/>
      <c r="Q269" s="1981"/>
      <c r="R269" s="1982"/>
      <c r="S269" s="1982"/>
      <c r="T269" s="1982"/>
      <c r="U269" s="1983"/>
      <c r="V269" s="1981"/>
      <c r="W269" s="1982"/>
      <c r="X269" s="1982"/>
      <c r="Y269" s="1983"/>
      <c r="Z269" s="1990"/>
      <c r="AA269" s="1991"/>
      <c r="AB269" s="1991"/>
      <c r="AC269" s="1992"/>
    </row>
    <row r="270" spans="1:29" ht="17.100000000000001" customHeight="1">
      <c r="A270" s="1996"/>
      <c r="B270" s="1997"/>
      <c r="C270" s="1997"/>
      <c r="D270" s="1997"/>
      <c r="E270" s="1998"/>
      <c r="F270" s="1984"/>
      <c r="G270" s="1985"/>
      <c r="H270" s="1986"/>
      <c r="I270" s="1984"/>
      <c r="J270" s="1985"/>
      <c r="K270" s="1985"/>
      <c r="L270" s="1985"/>
      <c r="M270" s="1986"/>
      <c r="N270" s="1984"/>
      <c r="O270" s="1985"/>
      <c r="P270" s="1986"/>
      <c r="Q270" s="1984"/>
      <c r="R270" s="1985"/>
      <c r="S270" s="1985"/>
      <c r="T270" s="1985"/>
      <c r="U270" s="1986"/>
      <c r="V270" s="1984"/>
      <c r="W270" s="1985"/>
      <c r="X270" s="1985"/>
      <c r="Y270" s="1986"/>
      <c r="Z270" s="1984"/>
      <c r="AA270" s="1985"/>
      <c r="AB270" s="1985"/>
      <c r="AC270" s="1986"/>
    </row>
    <row r="271" spans="1:29" ht="17.100000000000001" customHeight="1">
      <c r="A271" s="1996"/>
      <c r="B271" s="1997"/>
      <c r="C271" s="1997"/>
      <c r="D271" s="1997"/>
      <c r="E271" s="1998"/>
      <c r="F271" s="1984"/>
      <c r="G271" s="1985"/>
      <c r="H271" s="1986"/>
      <c r="I271" s="1984"/>
      <c r="J271" s="1985"/>
      <c r="K271" s="1985"/>
      <c r="L271" s="1985"/>
      <c r="M271" s="1986"/>
      <c r="N271" s="1984"/>
      <c r="O271" s="1985"/>
      <c r="P271" s="1986"/>
      <c r="Q271" s="1984"/>
      <c r="R271" s="1985"/>
      <c r="S271" s="1985"/>
      <c r="T271" s="1985"/>
      <c r="U271" s="1986"/>
      <c r="V271" s="1984"/>
      <c r="W271" s="1985"/>
      <c r="X271" s="1985"/>
      <c r="Y271" s="1986"/>
      <c r="Z271" s="1984"/>
      <c r="AA271" s="1985"/>
      <c r="AB271" s="1985"/>
      <c r="AC271" s="1986"/>
    </row>
    <row r="272" spans="1:29" ht="17.100000000000001" customHeight="1">
      <c r="A272" s="1996"/>
      <c r="B272" s="1997"/>
      <c r="C272" s="1997"/>
      <c r="D272" s="1997"/>
      <c r="E272" s="1998"/>
      <c r="F272" s="1984"/>
      <c r="G272" s="1985"/>
      <c r="H272" s="1986"/>
      <c r="I272" s="1984"/>
      <c r="J272" s="1985"/>
      <c r="K272" s="1985"/>
      <c r="L272" s="1985"/>
      <c r="M272" s="1986"/>
      <c r="N272" s="1984"/>
      <c r="O272" s="1985"/>
      <c r="P272" s="1986"/>
      <c r="Q272" s="1984"/>
      <c r="R272" s="1985"/>
      <c r="S272" s="1985"/>
      <c r="T272" s="1985"/>
      <c r="U272" s="1986"/>
      <c r="V272" s="1984"/>
      <c r="W272" s="1985"/>
      <c r="X272" s="1985"/>
      <c r="Y272" s="1986"/>
      <c r="Z272" s="1984"/>
      <c r="AA272" s="1985"/>
      <c r="AB272" s="1985"/>
      <c r="AC272" s="1986"/>
    </row>
    <row r="273" spans="1:29" ht="17.100000000000001" customHeight="1">
      <c r="A273" s="1999"/>
      <c r="B273" s="2000"/>
      <c r="C273" s="2000"/>
      <c r="D273" s="2000"/>
      <c r="E273" s="2001"/>
      <c r="F273" s="1987"/>
      <c r="G273" s="1988"/>
      <c r="H273" s="1989"/>
      <c r="I273" s="1987"/>
      <c r="J273" s="1988"/>
      <c r="K273" s="1988"/>
      <c r="L273" s="1988"/>
      <c r="M273" s="1989"/>
      <c r="N273" s="1987"/>
      <c r="O273" s="1988"/>
      <c r="P273" s="1989"/>
      <c r="Q273" s="1987"/>
      <c r="R273" s="1988"/>
      <c r="S273" s="1988"/>
      <c r="T273" s="1988"/>
      <c r="U273" s="1989"/>
      <c r="V273" s="1987"/>
      <c r="W273" s="1988"/>
      <c r="X273" s="1988"/>
      <c r="Y273" s="1989"/>
      <c r="Z273" s="1987"/>
      <c r="AA273" s="1988"/>
      <c r="AB273" s="1988"/>
      <c r="AC273" s="1989"/>
    </row>
    <row r="274" spans="1:29" ht="17.100000000000001" customHeight="1">
      <c r="A274" s="2023" t="s">
        <v>558</v>
      </c>
      <c r="B274" s="2024"/>
      <c r="C274" s="2024"/>
      <c r="D274" s="2024"/>
      <c r="E274" s="2025"/>
      <c r="F274" s="2032"/>
      <c r="G274" s="1991"/>
      <c r="H274" s="1991"/>
      <c r="I274" s="1991"/>
      <c r="J274" s="1991"/>
      <c r="K274" s="1991"/>
      <c r="L274" s="1991"/>
      <c r="M274" s="1991"/>
      <c r="N274" s="1991"/>
      <c r="O274" s="1991"/>
      <c r="P274" s="1991"/>
      <c r="Q274" s="1991"/>
      <c r="R274" s="1991"/>
      <c r="S274" s="1991"/>
      <c r="T274" s="1991"/>
      <c r="U274" s="1991"/>
      <c r="V274" s="1991"/>
      <c r="W274" s="1991"/>
      <c r="X274" s="1991"/>
      <c r="Y274" s="1991"/>
      <c r="Z274" s="1991"/>
      <c r="AA274" s="1991"/>
      <c r="AB274" s="1991"/>
      <c r="AC274" s="2021"/>
    </row>
    <row r="275" spans="1:29" ht="17.100000000000001" customHeight="1">
      <c r="A275" s="2026"/>
      <c r="B275" s="2027"/>
      <c r="C275" s="2027"/>
      <c r="D275" s="2027"/>
      <c r="E275" s="2028"/>
      <c r="F275" s="1984"/>
      <c r="G275" s="1985"/>
      <c r="H275" s="1985"/>
      <c r="I275" s="1985"/>
      <c r="J275" s="1985"/>
      <c r="K275" s="1985"/>
      <c r="L275" s="1985"/>
      <c r="M275" s="1985"/>
      <c r="N275" s="1985"/>
      <c r="O275" s="1985"/>
      <c r="P275" s="1985"/>
      <c r="Q275" s="1985"/>
      <c r="R275" s="1985"/>
      <c r="S275" s="1985"/>
      <c r="T275" s="1985"/>
      <c r="U275" s="1985"/>
      <c r="V275" s="1985"/>
      <c r="W275" s="1985"/>
      <c r="X275" s="1985"/>
      <c r="Y275" s="1985"/>
      <c r="Z275" s="1985"/>
      <c r="AA275" s="1985"/>
      <c r="AB275" s="1985"/>
      <c r="AC275" s="1986"/>
    </row>
    <row r="276" spans="1:29" ht="17.100000000000001" customHeight="1">
      <c r="A276" s="2029"/>
      <c r="B276" s="2030"/>
      <c r="C276" s="2030"/>
      <c r="D276" s="2030"/>
      <c r="E276" s="2031"/>
      <c r="F276" s="1987"/>
      <c r="G276" s="2022"/>
      <c r="H276" s="2022"/>
      <c r="I276" s="2022"/>
      <c r="J276" s="2022"/>
      <c r="K276" s="2022"/>
      <c r="L276" s="2022"/>
      <c r="M276" s="2022"/>
      <c r="N276" s="2022"/>
      <c r="O276" s="2022"/>
      <c r="P276" s="2022"/>
      <c r="Q276" s="2022"/>
      <c r="R276" s="2022"/>
      <c r="S276" s="2022"/>
      <c r="T276" s="2022"/>
      <c r="U276" s="2022"/>
      <c r="V276" s="2022"/>
      <c r="W276" s="2022"/>
      <c r="X276" s="2022"/>
      <c r="Y276" s="2022"/>
      <c r="Z276" s="2022"/>
      <c r="AA276" s="2022"/>
      <c r="AB276" s="2022"/>
      <c r="AC276" s="1989"/>
    </row>
  </sheetData>
  <sheetProtection selectLockedCells="1"/>
  <mergeCells count="177">
    <mergeCell ref="U16:Y16"/>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A257:E260"/>
    <mergeCell ref="F257:H260"/>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Q245:U248"/>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s>
  <phoneticPr fontId="2"/>
  <dataValidations disablePrompts="1" count="1">
    <dataValidation imeMode="off" allowBlank="1" showInputMessage="1" showErrorMessage="1" sqref="AK199:AO199 AK201:AO202 AK205:AO205 AK211:AO211 AT211:AX211 AK214:AO214 AT214:AX214" xr:uid="{00000000-0002-0000-0F00-000000000000}"/>
  </dataValidations>
  <hyperlinks>
    <hyperlink ref="U1:X1" location="作業メニュー!A1" display="作業メニュー" xr:uid="{00000000-0004-0000-0F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&amp;R250401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104775</xdr:colOff>
                    <xdr:row>39</xdr:row>
                    <xdr:rowOff>28575</xdr:rowOff>
                  </from>
                  <to>
                    <xdr:col>36</xdr:col>
                    <xdr:colOff>314325</xdr:colOff>
                    <xdr:row>40</xdr:row>
                    <xdr:rowOff>28575</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200025</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200025</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200025</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200025</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19050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19050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autoPageBreaks="0"/>
  </sheetPr>
  <dimension ref="A1:BK282"/>
  <sheetViews>
    <sheetView topLeftCell="A229" workbookViewId="0">
      <selection activeCell="R1" sqref="R1"/>
    </sheetView>
  </sheetViews>
  <sheetFormatPr defaultColWidth="9" defaultRowHeight="13.5"/>
  <cols>
    <col min="1" max="27" width="3.125" style="927" customWidth="1"/>
    <col min="28" max="28" width="5.375" style="927" customWidth="1"/>
    <col min="29" max="29" width="2.375" style="927" customWidth="1"/>
    <col min="30" max="30" width="2.875" style="927" customWidth="1"/>
    <col min="31" max="31" width="3.125" style="927" customWidth="1"/>
    <col min="32" max="40" width="3" style="927" customWidth="1"/>
    <col min="41" max="41" width="7.75" style="927" customWidth="1"/>
    <col min="42" max="46" width="3" style="927" customWidth="1"/>
    <col min="47" max="47" width="3.25" style="927" hidden="1" customWidth="1"/>
    <col min="48" max="61" width="3" style="927" customWidth="1"/>
    <col min="62" max="62" width="3.125" style="927" customWidth="1"/>
    <col min="63" max="63" width="3.125" style="927" hidden="1" customWidth="1"/>
    <col min="64" max="94" width="3.125" style="927" customWidth="1"/>
    <col min="95" max="16384" width="9" style="927"/>
  </cols>
  <sheetData>
    <row r="1" spans="1:58" s="920" customFormat="1" ht="38.25" customHeight="1" thickBot="1">
      <c r="A1" s="1070" t="s">
        <v>3796</v>
      </c>
      <c r="Q1" s="921" t="s">
        <v>64</v>
      </c>
      <c r="R1" s="921"/>
      <c r="S1" s="921"/>
      <c r="T1" s="921"/>
      <c r="U1" s="1116"/>
      <c r="X1" s="1116"/>
      <c r="AD1" s="923" t="s">
        <v>487</v>
      </c>
    </row>
    <row r="2" spans="1:58" s="1076" customFormat="1" ht="12" customHeight="1" thickTop="1">
      <c r="A2" s="1242"/>
      <c r="Q2" s="1243"/>
      <c r="R2" s="1243"/>
      <c r="S2" s="1243"/>
      <c r="T2" s="1243"/>
      <c r="AD2" s="1244"/>
    </row>
    <row r="3" spans="1:58" ht="12" customHeight="1">
      <c r="B3" s="1077" t="str">
        <f>IF(作業メニュー!AM13=TRUE, "第四十二号の十三様式（第八条の二の二関係）（Ａ４） ", "第十九号様式（第四条、第四条の四の二関係）")</f>
        <v>第十九号様式（第四条、第四条の四の二関係）</v>
      </c>
    </row>
    <row r="4" spans="1:58" ht="6.75" customHeight="1"/>
    <row r="5" spans="1:58" ht="18.95" customHeight="1">
      <c r="A5" s="1213" t="str">
        <f>IF(作業メニュー!AM13=TRUE, "工事完了通知書", "完了検査申請書")</f>
        <v>完了検査申請書</v>
      </c>
      <c r="B5" s="1213"/>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row>
    <row r="6" spans="1:58" ht="18.95" customHeight="1">
      <c r="A6" s="1352"/>
      <c r="B6" s="1352"/>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row>
    <row r="7" spans="1:58" ht="18.95" customHeight="1">
      <c r="A7" s="1332" t="s">
        <v>649</v>
      </c>
      <c r="B7" s="1332"/>
      <c r="C7" s="1332"/>
      <c r="D7" s="1332"/>
      <c r="E7" s="1332"/>
      <c r="F7" s="1332"/>
      <c r="G7" s="1332"/>
      <c r="H7" s="1332"/>
      <c r="I7" s="1332"/>
      <c r="J7" s="1332"/>
      <c r="K7" s="1332"/>
      <c r="L7" s="1332"/>
      <c r="M7" s="1332"/>
      <c r="N7" s="1332"/>
      <c r="O7" s="1332"/>
      <c r="P7" s="1332"/>
      <c r="Q7" s="1332"/>
      <c r="R7" s="1332"/>
      <c r="S7" s="1332"/>
      <c r="T7" s="1332"/>
      <c r="U7" s="1332"/>
      <c r="V7" s="1332"/>
      <c r="W7" s="1332"/>
      <c r="X7" s="1332"/>
      <c r="Y7" s="1332"/>
      <c r="Z7" s="1332"/>
      <c r="AA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row>
    <row r="8" spans="1:58" ht="18.95" customHeight="1">
      <c r="A8" s="1332"/>
      <c r="B8" s="1332"/>
      <c r="C8" s="1332"/>
      <c r="D8" s="1332"/>
      <c r="E8" s="1332"/>
      <c r="F8" s="1332"/>
      <c r="G8" s="1332"/>
      <c r="H8" s="1332"/>
      <c r="I8" s="1332"/>
      <c r="J8" s="1332"/>
      <c r="K8" s="1332"/>
      <c r="L8" s="1332"/>
      <c r="M8" s="1332"/>
      <c r="N8" s="1332"/>
      <c r="O8" s="1332"/>
      <c r="P8" s="1332"/>
      <c r="Q8" s="1332"/>
      <c r="R8" s="1332"/>
      <c r="S8" s="1332"/>
      <c r="T8" s="1332"/>
      <c r="U8" s="1332"/>
      <c r="V8" s="1332"/>
      <c r="W8" s="1332"/>
      <c r="X8" s="1332"/>
      <c r="Y8" s="1332"/>
      <c r="Z8" s="1332"/>
      <c r="AA8" s="1332"/>
    </row>
    <row r="9" spans="1:58" ht="18.95" customHeight="1">
      <c r="A9" s="1899" t="str">
        <f>IF(作業メニュー!AM13=TRUE, "　工事を完了しましたので、建築基準法第18条第20項又は第23項（同法第87条の４又は第88条第１項若しくは第２項において準用する場合を含む。）の規定により、通知します。
", "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f>
        <v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v>
      </c>
      <c r="B9" s="1899"/>
      <c r="C9" s="1899"/>
      <c r="D9" s="1899"/>
      <c r="E9" s="1899"/>
      <c r="F9" s="1899"/>
      <c r="G9" s="1899"/>
      <c r="H9" s="1899"/>
      <c r="I9" s="1899"/>
      <c r="J9" s="1899"/>
      <c r="K9" s="1899"/>
      <c r="L9" s="1899"/>
      <c r="M9" s="1899"/>
      <c r="N9" s="1899"/>
      <c r="O9" s="1899"/>
      <c r="P9" s="1899"/>
      <c r="Q9" s="1899"/>
      <c r="R9" s="1899"/>
      <c r="S9" s="1899"/>
      <c r="T9" s="1899"/>
      <c r="U9" s="1899"/>
      <c r="V9" s="1899"/>
      <c r="W9" s="1899"/>
      <c r="X9" s="1899"/>
      <c r="Y9" s="1899"/>
      <c r="Z9" s="1899"/>
      <c r="AA9" s="1899"/>
      <c r="AB9" s="1899"/>
    </row>
    <row r="10" spans="1:58" ht="18.95" customHeight="1">
      <c r="A10" s="1899"/>
      <c r="B10" s="1899"/>
      <c r="C10" s="1899"/>
      <c r="D10" s="1899"/>
      <c r="E10" s="1899"/>
      <c r="F10" s="1899"/>
      <c r="G10" s="1899"/>
      <c r="H10" s="1899"/>
      <c r="I10" s="1899"/>
      <c r="J10" s="1899"/>
      <c r="K10" s="1899"/>
      <c r="L10" s="1899"/>
      <c r="M10" s="1899"/>
      <c r="N10" s="1899"/>
      <c r="O10" s="1899"/>
      <c r="P10" s="1899"/>
      <c r="Q10" s="1899"/>
      <c r="R10" s="1899"/>
      <c r="S10" s="1899"/>
      <c r="T10" s="1899"/>
      <c r="U10" s="1899"/>
      <c r="V10" s="1899"/>
      <c r="W10" s="1899"/>
      <c r="X10" s="1899"/>
      <c r="Y10" s="1899"/>
      <c r="Z10" s="1899"/>
      <c r="AA10" s="1899"/>
      <c r="AB10" s="1899"/>
    </row>
    <row r="11" spans="1:58" ht="18.95" customHeight="1">
      <c r="A11" s="1899"/>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row>
    <row r="12" spans="1:58" ht="18.95" customHeight="1">
      <c r="A12" s="1353"/>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row>
    <row r="13" spans="1:58" ht="18.95" customHeight="1">
      <c r="A13" s="1353"/>
      <c r="B13" s="1085"/>
      <c r="C13" s="1085"/>
      <c r="D13" s="1085"/>
      <c r="E13" s="1085"/>
      <c r="F13" s="1085"/>
      <c r="G13" s="1085"/>
      <c r="H13" s="1085"/>
      <c r="I13" s="1085"/>
      <c r="J13" s="1085"/>
      <c r="K13" s="1085"/>
      <c r="L13" s="1085"/>
      <c r="M13" s="1085"/>
      <c r="N13" s="1085"/>
      <c r="O13" s="1085"/>
      <c r="P13" s="1085"/>
      <c r="Q13" s="1085"/>
      <c r="R13" s="1085"/>
      <c r="S13" s="1085"/>
      <c r="T13" s="1085"/>
      <c r="U13" s="1085"/>
      <c r="V13" s="1085"/>
      <c r="W13" s="1085"/>
      <c r="X13" s="1085"/>
      <c r="Y13" s="1085"/>
      <c r="Z13" s="1085"/>
      <c r="AA13" s="1085"/>
    </row>
    <row r="14" spans="1:58" ht="18.95" customHeight="1">
      <c r="A14" s="1353"/>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row>
    <row r="15" spans="1:58" ht="18.95" customHeight="1">
      <c r="A15" s="1348"/>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row>
    <row r="16" spans="1:58" ht="16.5" customHeight="1">
      <c r="A16" s="926"/>
      <c r="D16" s="926"/>
      <c r="E16" s="926"/>
      <c r="F16" s="926"/>
      <c r="G16" s="926"/>
      <c r="H16" s="926"/>
      <c r="I16" s="926"/>
      <c r="J16" s="926"/>
      <c r="K16" s="926"/>
      <c r="L16" s="926"/>
      <c r="M16" s="926"/>
      <c r="N16" s="926"/>
      <c r="O16" s="926"/>
      <c r="P16" s="926"/>
      <c r="Q16" s="926"/>
      <c r="R16" s="926"/>
      <c r="S16" s="926"/>
      <c r="T16" s="926"/>
      <c r="U16" s="926"/>
      <c r="V16" s="926"/>
      <c r="W16" s="926"/>
      <c r="X16" s="926"/>
      <c r="Y16" s="926"/>
      <c r="Z16" s="926"/>
      <c r="AA16" s="926"/>
    </row>
    <row r="17" spans="2:41" ht="18.95" customHeight="1">
      <c r="B17" s="1682" t="str">
        <f>IF('確認申請書（建築）入力'!$M$4=0,"",'確認申請書（建築）入力'!$M$4)</f>
        <v>指定確認検査機関
　株式会社東日本住宅評価センター　様</v>
      </c>
      <c r="C17" s="1682"/>
      <c r="D17" s="1682"/>
      <c r="E17" s="1682"/>
      <c r="F17" s="1682"/>
      <c r="G17" s="1682"/>
      <c r="H17" s="1682"/>
      <c r="I17" s="1682"/>
      <c r="J17" s="1682"/>
      <c r="K17" s="1682"/>
      <c r="L17" s="1682"/>
      <c r="M17" s="1682"/>
      <c r="N17" s="1682"/>
      <c r="O17" s="1682"/>
      <c r="P17" s="1682"/>
      <c r="Q17" s="1682"/>
    </row>
    <row r="18" spans="2:41" ht="18.95" customHeight="1">
      <c r="B18" s="1682"/>
      <c r="C18" s="1682"/>
      <c r="D18" s="1682"/>
      <c r="E18" s="1682"/>
      <c r="F18" s="1682"/>
      <c r="G18" s="1682"/>
      <c r="H18" s="1682"/>
      <c r="I18" s="1682"/>
      <c r="J18" s="1682"/>
      <c r="K18" s="1682"/>
      <c r="L18" s="1682"/>
      <c r="M18" s="1682"/>
      <c r="N18" s="1682"/>
      <c r="O18" s="1682"/>
      <c r="P18" s="1682"/>
      <c r="Q18" s="1682"/>
      <c r="U18" s="931" t="str">
        <f>IF(作業メニュー!AM13=TRUE, "第", "")</f>
        <v/>
      </c>
      <c r="V18" s="1712"/>
      <c r="W18" s="1712"/>
      <c r="X18" s="1712"/>
      <c r="Y18" s="1712"/>
      <c r="Z18" s="1712"/>
      <c r="AA18" s="930" t="str">
        <f>IF(作業メニュー!AM13=TRUE, "号", "")</f>
        <v/>
      </c>
      <c r="AE18" s="1090" t="s">
        <v>555</v>
      </c>
    </row>
    <row r="19" spans="2:41" ht="18.95" customHeight="1">
      <c r="S19" s="2057" t="str">
        <f>IF($AK$19="","　　　年　　　　月　　　　日",IF(YEAR($AK$19)-2018&gt;0,"令和"&amp;IF(YEAR($AK$19)-2018=1,"元",YEAR($AK$19)-2018)&amp;"年"&amp;MONTH($AK$19)&amp;"月"&amp;DAY($AK$19)&amp;"日"))</f>
        <v>　　　年　　　　月　　　　日</v>
      </c>
      <c r="T19" s="1935"/>
      <c r="U19" s="1935"/>
      <c r="V19" s="1935"/>
      <c r="W19" s="1935"/>
      <c r="X19" s="1935"/>
      <c r="Y19" s="1935"/>
      <c r="Z19" s="1935"/>
      <c r="AA19" s="1935"/>
      <c r="AE19" s="929" t="s">
        <v>675</v>
      </c>
      <c r="AF19" s="929"/>
      <c r="AJ19" s="929"/>
      <c r="AK19" s="1906"/>
      <c r="AL19" s="1907"/>
      <c r="AM19" s="1907"/>
      <c r="AN19" s="1907"/>
      <c r="AO19" s="1908"/>
    </row>
    <row r="20" spans="2:41" ht="11.25" customHeight="1">
      <c r="AE20" s="1114" t="s">
        <v>2833</v>
      </c>
    </row>
    <row r="21" spans="2:41" ht="8.25" customHeight="1">
      <c r="AE21" s="1114"/>
    </row>
    <row r="22" spans="2:41" ht="15" customHeight="1">
      <c r="O22" s="934" t="str">
        <f>項目一覧!$C$183</f>
        <v/>
      </c>
    </row>
    <row r="23" spans="2:41" ht="15.75" customHeight="1">
      <c r="J23" s="1323" t="str">
        <f>IF(作業メニュー!AM13=TRUE, "　通　知　者　官　職", "　申　請　者　　氏　　名")</f>
        <v>　申　請　者　　氏　　名</v>
      </c>
      <c r="K23" s="926"/>
      <c r="L23" s="926"/>
      <c r="M23" s="926"/>
      <c r="N23" s="926"/>
      <c r="O23" s="934" t="str">
        <f>項目一覧!$C$4</f>
        <v/>
      </c>
      <c r="P23" s="926"/>
      <c r="Q23" s="926"/>
      <c r="R23" s="926"/>
      <c r="S23" s="926"/>
      <c r="T23" s="926"/>
      <c r="U23" s="926"/>
      <c r="V23" s="926"/>
      <c r="W23" s="926"/>
      <c r="Z23" s="926"/>
    </row>
    <row r="24" spans="2:41" ht="15.75" customHeight="1">
      <c r="I24" s="926"/>
      <c r="J24" s="926"/>
      <c r="K24" s="926"/>
      <c r="L24" s="926"/>
      <c r="M24" s="926"/>
      <c r="N24" s="926"/>
      <c r="O24" s="1324"/>
      <c r="P24" s="930"/>
      <c r="Q24" s="930"/>
      <c r="R24" s="930"/>
      <c r="S24" s="930"/>
      <c r="T24" s="930"/>
      <c r="U24" s="930"/>
      <c r="V24" s="930"/>
      <c r="W24" s="930"/>
      <c r="X24" s="930"/>
      <c r="Y24" s="930"/>
      <c r="Z24" s="930"/>
      <c r="AA24" s="930"/>
      <c r="AB24" s="930"/>
      <c r="AC24" s="930"/>
    </row>
    <row r="25" spans="2:41" ht="15.75" customHeight="1">
      <c r="I25" s="1945" t="str">
        <f>IF(AD25=TRUE,"　　 　　　　　　 氏　名","")</f>
        <v/>
      </c>
      <c r="J25" s="1945"/>
      <c r="K25" s="1945"/>
      <c r="L25" s="1945"/>
      <c r="M25" s="1945"/>
      <c r="N25" s="1945"/>
      <c r="O25" s="926" t="str">
        <f>IF(AD25=TRUE,項目一覧!$C$173,"")</f>
        <v/>
      </c>
      <c r="P25" s="926"/>
      <c r="Q25" s="926"/>
      <c r="R25" s="926"/>
      <c r="S25" s="926"/>
      <c r="T25" s="926"/>
      <c r="U25" s="926"/>
      <c r="V25" s="926"/>
      <c r="W25" s="926"/>
      <c r="Z25" s="926"/>
      <c r="AD25" s="1354" t="b">
        <v>0</v>
      </c>
    </row>
    <row r="26" spans="2:41" ht="15.75" customHeight="1">
      <c r="I26" s="1945"/>
      <c r="J26" s="1945"/>
      <c r="K26" s="1945"/>
      <c r="L26" s="1945"/>
      <c r="M26" s="1945"/>
      <c r="N26" s="1945"/>
      <c r="O26" s="1324"/>
      <c r="P26" s="930"/>
      <c r="Q26" s="930"/>
      <c r="R26" s="930"/>
      <c r="S26" s="930"/>
      <c r="T26" s="930"/>
      <c r="U26" s="930"/>
      <c r="V26" s="930"/>
      <c r="W26" s="930"/>
      <c r="X26" s="930"/>
      <c r="Y26" s="930"/>
      <c r="Z26" s="930"/>
      <c r="AA26" s="930"/>
      <c r="AB26" s="930"/>
      <c r="AC26" s="930"/>
    </row>
    <row r="27" spans="2:41" ht="15.75" customHeight="1">
      <c r="I27" s="1945" t="str">
        <f>IF(AD27=TRUE,"　　 　　　　　　 氏　名","")</f>
        <v/>
      </c>
      <c r="J27" s="1945"/>
      <c r="K27" s="1945"/>
      <c r="L27" s="1945"/>
      <c r="M27" s="1945"/>
      <c r="N27" s="1945"/>
      <c r="O27" s="926" t="str">
        <f>IF(AD27=TRUE,項目一覧!$C$178,"")</f>
        <v/>
      </c>
      <c r="P27" s="926"/>
      <c r="Q27" s="926"/>
      <c r="R27" s="926"/>
      <c r="S27" s="926"/>
      <c r="T27" s="926"/>
      <c r="U27" s="926"/>
      <c r="V27" s="926"/>
      <c r="W27" s="926"/>
      <c r="Z27" s="926"/>
      <c r="AD27" s="1354" t="b">
        <v>0</v>
      </c>
    </row>
    <row r="28" spans="2:41" ht="15.75" customHeight="1">
      <c r="I28" s="1945"/>
      <c r="J28" s="1945"/>
      <c r="K28" s="1945"/>
      <c r="L28" s="1945"/>
      <c r="M28" s="1945"/>
      <c r="N28" s="1945"/>
      <c r="O28" s="930"/>
      <c r="P28" s="930"/>
      <c r="Q28" s="930"/>
      <c r="R28" s="930"/>
      <c r="S28" s="930"/>
      <c r="T28" s="930"/>
      <c r="U28" s="930"/>
      <c r="V28" s="930"/>
      <c r="W28" s="930"/>
      <c r="X28" s="930"/>
      <c r="Y28" s="930"/>
      <c r="Z28" s="930"/>
      <c r="AA28" s="930"/>
      <c r="AB28" s="930"/>
      <c r="AC28" s="930"/>
      <c r="AD28" s="1354"/>
    </row>
    <row r="29" spans="2:41" ht="15.75" customHeight="1">
      <c r="I29" s="1945" t="str">
        <f>IF(AD29=TRUE,"　　 　　　　　　 氏　名","")</f>
        <v/>
      </c>
      <c r="J29" s="1945"/>
      <c r="K29" s="1945"/>
      <c r="L29" s="1945"/>
      <c r="M29" s="1945"/>
      <c r="N29" s="1945"/>
      <c r="O29" s="926" t="str">
        <f>IF(AD29=TRUE,項目一覧!$C$184,"")</f>
        <v/>
      </c>
      <c r="P29" s="926"/>
      <c r="Q29" s="926"/>
      <c r="R29" s="926"/>
      <c r="S29" s="926"/>
      <c r="T29" s="926"/>
      <c r="U29" s="926"/>
      <c r="V29" s="926"/>
      <c r="W29" s="926"/>
      <c r="Z29" s="926"/>
      <c r="AD29" s="1354" t="b">
        <v>0</v>
      </c>
    </row>
    <row r="30" spans="2:41" ht="15.75" customHeight="1">
      <c r="I30" s="1945"/>
      <c r="J30" s="1945"/>
      <c r="K30" s="1945"/>
      <c r="L30" s="1945"/>
      <c r="M30" s="1945"/>
      <c r="N30" s="1945"/>
      <c r="O30" s="930"/>
      <c r="P30" s="930"/>
      <c r="Q30" s="930"/>
      <c r="R30" s="930"/>
      <c r="S30" s="930"/>
      <c r="T30" s="930"/>
      <c r="U30" s="930"/>
      <c r="V30" s="930"/>
      <c r="W30" s="930"/>
      <c r="X30" s="930"/>
      <c r="Y30" s="930"/>
      <c r="Z30" s="930"/>
      <c r="AA30" s="930"/>
      <c r="AB30" s="930"/>
      <c r="AC30" s="930"/>
    </row>
    <row r="31" spans="2:41" ht="15.75" customHeight="1">
      <c r="I31" s="926"/>
      <c r="J31" s="926"/>
      <c r="K31" s="926"/>
      <c r="L31" s="926"/>
      <c r="M31" s="926"/>
      <c r="N31" s="926"/>
      <c r="O31" s="930"/>
      <c r="P31" s="930"/>
      <c r="Q31" s="930"/>
      <c r="R31" s="930"/>
      <c r="S31" s="930"/>
      <c r="T31" s="930"/>
      <c r="U31" s="930"/>
      <c r="V31" s="930"/>
      <c r="W31" s="930"/>
      <c r="X31" s="930"/>
      <c r="Y31" s="930"/>
      <c r="Z31" s="930"/>
      <c r="AA31" s="930"/>
      <c r="AB31" s="930"/>
      <c r="AC31" s="930"/>
    </row>
    <row r="32" spans="2:41" ht="15.75" customHeight="1">
      <c r="I32" s="926"/>
      <c r="J32" s="926"/>
      <c r="K32" s="926"/>
      <c r="L32" s="926"/>
      <c r="M32" s="926"/>
      <c r="N32" s="926"/>
      <c r="O32" s="952"/>
      <c r="P32" s="952"/>
      <c r="Q32" s="952"/>
      <c r="R32" s="952"/>
      <c r="S32" s="952"/>
      <c r="T32" s="952"/>
      <c r="U32" s="952"/>
      <c r="V32" s="952"/>
      <c r="W32" s="952"/>
      <c r="X32" s="952"/>
      <c r="Y32" s="952"/>
      <c r="Z32" s="952"/>
      <c r="AA32" s="952"/>
      <c r="AB32" s="952"/>
    </row>
    <row r="33" spans="1:48" ht="15.75" customHeight="1">
      <c r="I33" s="926"/>
      <c r="J33" s="926"/>
      <c r="K33" s="926"/>
      <c r="L33" s="926"/>
      <c r="M33" s="926"/>
      <c r="N33" s="926"/>
      <c r="O33" s="952"/>
      <c r="P33" s="952"/>
      <c r="Q33" s="952"/>
      <c r="R33" s="952"/>
      <c r="S33" s="952"/>
      <c r="T33" s="952"/>
      <c r="U33" s="952"/>
      <c r="V33" s="952"/>
      <c r="W33" s="952"/>
      <c r="X33" s="952"/>
      <c r="Y33" s="952"/>
      <c r="Z33" s="952"/>
      <c r="AA33" s="952"/>
      <c r="AB33" s="952"/>
    </row>
    <row r="34" spans="1:48" ht="6" customHeight="1">
      <c r="I34" s="926"/>
      <c r="J34" s="926"/>
      <c r="K34" s="926"/>
      <c r="L34" s="926"/>
      <c r="M34" s="926"/>
      <c r="N34" s="926"/>
      <c r="O34" s="952"/>
      <c r="P34" s="952"/>
      <c r="Q34" s="952"/>
      <c r="R34" s="952"/>
      <c r="S34" s="952"/>
      <c r="T34" s="952"/>
      <c r="U34" s="952"/>
      <c r="V34" s="952"/>
      <c r="W34" s="952"/>
      <c r="X34" s="952"/>
      <c r="Y34" s="952"/>
      <c r="Z34" s="952"/>
      <c r="AA34" s="952"/>
      <c r="AB34" s="952"/>
    </row>
    <row r="35" spans="1:48" ht="12.95" customHeight="1">
      <c r="A35" s="1077"/>
      <c r="I35" s="926"/>
      <c r="J35" s="926"/>
      <c r="K35" s="926"/>
      <c r="L35" s="926"/>
      <c r="M35" s="926"/>
      <c r="N35" s="926"/>
      <c r="O35" s="952"/>
      <c r="P35" s="952"/>
      <c r="Q35" s="952"/>
      <c r="R35" s="952"/>
      <c r="S35" s="952"/>
      <c r="T35" s="952"/>
      <c r="U35" s="952"/>
      <c r="V35" s="952"/>
      <c r="W35" s="952"/>
      <c r="X35" s="952"/>
      <c r="Y35" s="952"/>
      <c r="Z35" s="952"/>
      <c r="AA35" s="952"/>
      <c r="AB35" s="952"/>
    </row>
    <row r="36" spans="1:48" ht="15.75" customHeight="1">
      <c r="A36" s="997"/>
      <c r="B36" s="997"/>
      <c r="C36" s="997"/>
      <c r="D36" s="997"/>
      <c r="E36" s="997"/>
      <c r="F36" s="997"/>
      <c r="G36" s="997"/>
      <c r="H36" s="997"/>
      <c r="I36" s="997"/>
      <c r="J36" s="997"/>
      <c r="K36" s="997"/>
      <c r="L36" s="997"/>
      <c r="M36" s="997"/>
      <c r="N36" s="997"/>
      <c r="O36" s="1223"/>
      <c r="P36" s="1223"/>
      <c r="Q36" s="1223"/>
      <c r="R36" s="1223"/>
      <c r="S36" s="1223"/>
      <c r="T36" s="1223"/>
      <c r="U36" s="1223"/>
      <c r="V36" s="1223"/>
      <c r="W36" s="1223"/>
      <c r="X36" s="1223"/>
      <c r="Y36" s="1223"/>
      <c r="Z36" s="1223"/>
      <c r="AA36" s="1223"/>
      <c r="AB36" s="1223"/>
    </row>
    <row r="37" spans="1:48" ht="15.75" customHeight="1">
      <c r="O37" s="952"/>
      <c r="P37" s="952"/>
      <c r="Q37" s="952"/>
      <c r="R37" s="952"/>
      <c r="S37" s="952"/>
      <c r="T37" s="952"/>
      <c r="U37" s="952"/>
      <c r="V37" s="952"/>
      <c r="W37" s="952"/>
      <c r="X37" s="952"/>
      <c r="Y37" s="952"/>
      <c r="Z37" s="952"/>
      <c r="AA37" s="952"/>
      <c r="AB37" s="952"/>
    </row>
    <row r="38" spans="1:48" ht="18.75" customHeight="1">
      <c r="A38" s="1332" t="s">
        <v>660</v>
      </c>
      <c r="B38" s="1332"/>
      <c r="C38" s="1332"/>
      <c r="D38" s="1332"/>
      <c r="E38" s="1332"/>
      <c r="F38" s="1332"/>
      <c r="G38" s="1332"/>
      <c r="H38" s="1332"/>
      <c r="I38" s="1332"/>
      <c r="J38" s="1332"/>
      <c r="K38" s="1332"/>
      <c r="L38" s="1332"/>
      <c r="M38" s="1332"/>
      <c r="N38" s="1332"/>
      <c r="O38" s="1332"/>
      <c r="P38" s="1332"/>
      <c r="Q38" s="1332"/>
      <c r="R38" s="1332"/>
      <c r="S38" s="1332"/>
      <c r="T38" s="1332"/>
      <c r="U38" s="1332"/>
      <c r="V38" s="1332"/>
      <c r="W38" s="1332"/>
      <c r="X38" s="1332"/>
      <c r="Y38" s="1332"/>
      <c r="Z38" s="1332"/>
      <c r="AA38" s="1332"/>
    </row>
    <row r="39" spans="1:48" ht="14.25" customHeight="1"/>
    <row r="40" spans="1:48" ht="21" customHeight="1">
      <c r="O40" s="934" t="str">
        <f>項目一覧!$C$50</f>
        <v/>
      </c>
    </row>
    <row r="41" spans="1:48" ht="18.75" customHeight="1">
      <c r="I41" s="926" t="s">
        <v>659</v>
      </c>
      <c r="J41" s="926"/>
      <c r="K41" s="926"/>
      <c r="L41" s="926"/>
      <c r="M41" s="926"/>
      <c r="N41" s="926"/>
      <c r="O41" s="934" t="str">
        <f>項目一覧!$C$46</f>
        <v/>
      </c>
      <c r="R41" s="926"/>
      <c r="S41" s="926"/>
      <c r="T41" s="926"/>
      <c r="U41" s="926"/>
      <c r="V41" s="926"/>
      <c r="W41" s="926"/>
      <c r="X41" s="926"/>
      <c r="Z41" s="926"/>
    </row>
    <row r="42" spans="1:48" ht="18.75" customHeight="1">
      <c r="A42" s="997"/>
      <c r="B42" s="997"/>
      <c r="C42" s="997"/>
      <c r="D42" s="997"/>
      <c r="E42" s="997"/>
      <c r="F42" s="997"/>
      <c r="G42" s="997"/>
      <c r="H42" s="997"/>
      <c r="I42" s="997"/>
      <c r="J42" s="997"/>
      <c r="K42" s="997"/>
      <c r="L42" s="997"/>
      <c r="M42" s="997"/>
      <c r="N42" s="997"/>
      <c r="O42" s="2061"/>
      <c r="P42" s="2061"/>
      <c r="Q42" s="2061"/>
      <c r="R42" s="2061"/>
      <c r="S42" s="2061"/>
      <c r="T42" s="2061"/>
      <c r="U42" s="2061"/>
      <c r="V42" s="2061"/>
      <c r="W42" s="2061"/>
      <c r="X42" s="2061"/>
      <c r="Y42" s="2061"/>
      <c r="Z42" s="2061"/>
      <c r="AA42" s="2061"/>
      <c r="AB42" s="2061"/>
    </row>
    <row r="43" spans="1:48" ht="18.75" customHeight="1">
      <c r="B43" s="926" t="str">
        <f>IF(作業メニュー!AM13=TRUE, "[検査を受ける建築物等]", "[検査を申請する建築物等]")</f>
        <v>[検査を申請する建築物等]</v>
      </c>
      <c r="AF43" s="1090" t="s">
        <v>647</v>
      </c>
    </row>
    <row r="44" spans="1:48" ht="18.75" customHeight="1">
      <c r="C44" s="927" t="str">
        <f>IF(AR44=2,"■","□")</f>
        <v>□</v>
      </c>
      <c r="D44" s="927" t="s">
        <v>646</v>
      </c>
      <c r="L44" s="927" t="str">
        <f>IF(AR44=3,"■","□")</f>
        <v>□</v>
      </c>
      <c r="M44" s="927" t="s">
        <v>645</v>
      </c>
      <c r="U44" s="927" t="str">
        <f>IF(AR44=4,"■","□")</f>
        <v>□</v>
      </c>
      <c r="V44" s="927" t="s">
        <v>658</v>
      </c>
      <c r="AO44" s="1076"/>
      <c r="AP44" s="1076"/>
      <c r="AQ44" s="1076"/>
      <c r="AR44" s="1355">
        <v>1</v>
      </c>
      <c r="AS44" s="1076"/>
      <c r="AT44" s="1076"/>
      <c r="AU44" s="1076"/>
      <c r="AV44" s="1076"/>
    </row>
    <row r="45" spans="1:48" ht="18.75" customHeight="1">
      <c r="C45" s="927" t="str">
        <f>IF(AR44=5,"■","□")</f>
        <v>□</v>
      </c>
      <c r="D45" s="927" t="s">
        <v>3710</v>
      </c>
      <c r="L45" s="927" t="str">
        <f>IF(AR44=6,"■","□")</f>
        <v>□</v>
      </c>
      <c r="M45" s="927" t="s">
        <v>644</v>
      </c>
      <c r="U45" s="927" t="str">
        <f>IF(AR44=7,"■","□")</f>
        <v>□</v>
      </c>
      <c r="V45" s="927" t="s">
        <v>674</v>
      </c>
    </row>
    <row r="46" spans="1:48" ht="12" customHeight="1"/>
    <row r="47" spans="1:48" ht="18.75" customHeight="1">
      <c r="A47" s="1669" t="s">
        <v>643</v>
      </c>
      <c r="B47" s="1670"/>
      <c r="C47" s="1670"/>
      <c r="D47" s="1670"/>
      <c r="E47" s="1670"/>
      <c r="F47" s="1671"/>
      <c r="G47" s="1356" t="s">
        <v>642</v>
      </c>
      <c r="H47" s="1356"/>
      <c r="I47" s="1356"/>
      <c r="J47" s="1357"/>
      <c r="K47" s="1669" t="s">
        <v>641</v>
      </c>
      <c r="L47" s="1670"/>
      <c r="M47" s="1670"/>
      <c r="N47" s="1670"/>
      <c r="O47" s="1670"/>
      <c r="P47" s="1671"/>
      <c r="Q47" s="1669" t="s">
        <v>640</v>
      </c>
      <c r="R47" s="1670"/>
      <c r="S47" s="1670"/>
      <c r="T47" s="1670"/>
      <c r="U47" s="1671"/>
      <c r="V47" s="1669" t="s">
        <v>673</v>
      </c>
      <c r="W47" s="1670"/>
      <c r="X47" s="1670"/>
      <c r="Y47" s="1670"/>
      <c r="Z47" s="1670"/>
      <c r="AA47" s="1670"/>
      <c r="AB47" s="1671"/>
    </row>
    <row r="48" spans="1:48" ht="45.75" customHeight="1">
      <c r="A48" s="1949"/>
      <c r="B48" s="1950"/>
      <c r="C48" s="1950"/>
      <c r="D48" s="1950"/>
      <c r="E48" s="1950"/>
      <c r="F48" s="1951"/>
      <c r="G48" s="1949"/>
      <c r="H48" s="1950"/>
      <c r="I48" s="1950"/>
      <c r="J48" s="1951"/>
      <c r="K48" s="1949" t="s">
        <v>435</v>
      </c>
      <c r="L48" s="1950"/>
      <c r="M48" s="1950"/>
      <c r="N48" s="1950"/>
      <c r="O48" s="1950"/>
      <c r="P48" s="1951"/>
      <c r="Q48" s="1949" t="s">
        <v>435</v>
      </c>
      <c r="R48" s="1950"/>
      <c r="S48" s="1950"/>
      <c r="T48" s="1950"/>
      <c r="U48" s="1951"/>
      <c r="V48" s="2058" t="s">
        <v>2837</v>
      </c>
      <c r="W48" s="2059"/>
      <c r="X48" s="2059"/>
      <c r="Y48" s="2059"/>
      <c r="Z48" s="2059"/>
      <c r="AA48" s="2059"/>
      <c r="AB48" s="2060"/>
    </row>
    <row r="49" spans="1:29" ht="71.25" customHeight="1">
      <c r="A49" s="1657"/>
      <c r="B49" s="1658"/>
      <c r="C49" s="1658"/>
      <c r="D49" s="1658"/>
      <c r="E49" s="1658"/>
      <c r="F49" s="1659"/>
      <c r="G49" s="1657"/>
      <c r="H49" s="1658"/>
      <c r="I49" s="1658"/>
      <c r="J49" s="1659"/>
      <c r="K49" s="1657"/>
      <c r="L49" s="1658"/>
      <c r="M49" s="1658"/>
      <c r="N49" s="1658"/>
      <c r="O49" s="1658"/>
      <c r="P49" s="1659"/>
      <c r="Q49" s="1657"/>
      <c r="R49" s="1658"/>
      <c r="S49" s="1658"/>
      <c r="T49" s="1658"/>
      <c r="U49" s="1659"/>
      <c r="V49" s="1978" t="s">
        <v>672</v>
      </c>
      <c r="W49" s="1979"/>
      <c r="X49" s="1979"/>
      <c r="Y49" s="1979"/>
      <c r="Z49" s="1979"/>
      <c r="AA49" s="1979"/>
      <c r="AB49" s="1980"/>
    </row>
    <row r="50" spans="1:29" ht="20.100000000000001" customHeight="1">
      <c r="A50" s="1660"/>
      <c r="B50" s="1661"/>
      <c r="C50" s="1661"/>
      <c r="D50" s="1661"/>
      <c r="E50" s="1661"/>
      <c r="F50" s="1662"/>
      <c r="G50" s="1660"/>
      <c r="H50" s="1661"/>
      <c r="I50" s="1661"/>
      <c r="J50" s="1662"/>
      <c r="K50" s="1660"/>
      <c r="L50" s="1661"/>
      <c r="M50" s="1661"/>
      <c r="N50" s="1661"/>
      <c r="O50" s="1661"/>
      <c r="P50" s="1662"/>
      <c r="Q50" s="1660"/>
      <c r="R50" s="1661"/>
      <c r="S50" s="1661"/>
      <c r="T50" s="1661"/>
      <c r="U50" s="1662"/>
      <c r="V50" s="1660" t="s">
        <v>2394</v>
      </c>
      <c r="W50" s="1661"/>
      <c r="X50" s="1661"/>
      <c r="Y50" s="1661"/>
      <c r="Z50" s="1661"/>
      <c r="AA50" s="1661"/>
      <c r="AB50" s="1662"/>
    </row>
    <row r="51" spans="1:29" ht="15.75" customHeight="1">
      <c r="I51" s="926"/>
      <c r="J51" s="926"/>
      <c r="K51" s="926"/>
      <c r="L51" s="926"/>
      <c r="M51" s="926"/>
      <c r="N51" s="926"/>
      <c r="O51" s="926"/>
      <c r="P51" s="926"/>
      <c r="Q51" s="926"/>
      <c r="R51" s="926"/>
      <c r="S51" s="926"/>
      <c r="T51" s="926"/>
      <c r="U51" s="926"/>
      <c r="V51" s="926"/>
      <c r="W51" s="926"/>
      <c r="Z51" s="926"/>
    </row>
    <row r="52" spans="1:29" ht="18" customHeight="1">
      <c r="A52" s="1320" t="s">
        <v>637</v>
      </c>
      <c r="B52" s="1320"/>
      <c r="C52" s="1320"/>
      <c r="D52" s="1320"/>
      <c r="E52" s="1320"/>
      <c r="F52" s="1320"/>
      <c r="G52" s="1320"/>
      <c r="H52" s="1320"/>
      <c r="I52" s="1320"/>
      <c r="J52" s="1320"/>
      <c r="K52" s="1320"/>
      <c r="L52" s="1320"/>
      <c r="M52" s="1320"/>
      <c r="N52" s="1320"/>
      <c r="O52" s="1320"/>
      <c r="P52" s="1320"/>
      <c r="Q52" s="1320"/>
      <c r="R52" s="1320"/>
      <c r="S52" s="1320"/>
      <c r="T52" s="1320"/>
      <c r="U52" s="1320"/>
      <c r="V52" s="1320"/>
      <c r="W52" s="1320"/>
      <c r="X52" s="1320"/>
      <c r="Y52" s="1320"/>
      <c r="Z52" s="1320"/>
      <c r="AA52" s="1320"/>
    </row>
    <row r="53" spans="1:29" ht="18" customHeight="1">
      <c r="A53" s="958"/>
      <c r="B53" s="958" t="s">
        <v>636</v>
      </c>
      <c r="C53" s="958"/>
      <c r="D53" s="958"/>
      <c r="E53" s="958"/>
      <c r="F53" s="958"/>
      <c r="G53" s="958"/>
      <c r="H53" s="958"/>
      <c r="I53" s="958"/>
      <c r="J53" s="958"/>
      <c r="K53" s="958"/>
      <c r="L53" s="958"/>
      <c r="M53" s="958"/>
      <c r="N53" s="958"/>
      <c r="O53" s="958"/>
      <c r="P53" s="958"/>
      <c r="Q53" s="958"/>
      <c r="R53" s="958"/>
      <c r="S53" s="958"/>
      <c r="T53" s="958"/>
      <c r="U53" s="958"/>
      <c r="V53" s="958"/>
      <c r="W53" s="958"/>
      <c r="X53" s="958"/>
      <c r="Y53" s="958"/>
      <c r="Z53" s="958"/>
      <c r="AA53" s="958"/>
      <c r="AB53" s="997"/>
    </row>
    <row r="54" spans="1:29" ht="18" customHeight="1">
      <c r="A54" s="959" t="s">
        <v>628</v>
      </c>
      <c r="B54" s="929" t="s">
        <v>635</v>
      </c>
      <c r="C54" s="929"/>
      <c r="D54" s="929"/>
      <c r="E54" s="929"/>
      <c r="F54" s="929"/>
      <c r="G54" s="929"/>
      <c r="H54" s="929"/>
      <c r="I54" s="929"/>
      <c r="J54" s="929"/>
      <c r="K54" s="929"/>
      <c r="L54" s="929"/>
      <c r="M54" s="929"/>
      <c r="N54" s="929"/>
      <c r="O54" s="929"/>
      <c r="P54" s="929"/>
      <c r="Q54" s="929"/>
      <c r="R54" s="929"/>
      <c r="S54" s="929"/>
      <c r="T54" s="929"/>
      <c r="U54" s="960"/>
      <c r="V54" s="960"/>
      <c r="W54" s="960"/>
      <c r="X54" s="960"/>
      <c r="Y54" s="960"/>
      <c r="Z54" s="960"/>
      <c r="AA54" s="960"/>
    </row>
    <row r="55" spans="1:29" ht="18" customHeight="1">
      <c r="A55" s="959"/>
      <c r="B55" s="929" t="s">
        <v>431</v>
      </c>
      <c r="C55" s="929"/>
      <c r="D55" s="929"/>
      <c r="E55" s="929"/>
      <c r="F55" s="929"/>
      <c r="G55" s="929"/>
      <c r="H55" s="929" t="str">
        <f>IF(項目一覧!$C$21=0,"",項目一覧!$C$21&amp;"  ")&amp;IF(項目一覧!$C$5=0,"",項目一覧!$C$5)</f>
        <v xml:space="preserve">  </v>
      </c>
      <c r="J55" s="929"/>
      <c r="K55" s="929"/>
      <c r="L55" s="929"/>
      <c r="M55" s="929"/>
      <c r="N55" s="929"/>
      <c r="O55" s="929"/>
      <c r="P55" s="929"/>
      <c r="Q55" s="929"/>
      <c r="R55" s="929"/>
      <c r="S55" s="929"/>
      <c r="T55" s="929"/>
      <c r="U55" s="929"/>
      <c r="V55" s="929"/>
      <c r="W55" s="929"/>
      <c r="X55" s="929"/>
      <c r="Y55" s="929"/>
      <c r="Z55" s="929"/>
      <c r="AA55" s="929"/>
    </row>
    <row r="56" spans="1:29" ht="18" customHeight="1">
      <c r="A56" s="959"/>
      <c r="B56" s="929" t="s">
        <v>408</v>
      </c>
      <c r="C56" s="929"/>
      <c r="D56" s="929"/>
      <c r="E56" s="929"/>
      <c r="F56" s="929"/>
      <c r="G56" s="929"/>
      <c r="H56" s="961" t="str">
        <f>IF(項目一覧!$C$183=0,"",項目一覧!$C$183&amp;"  ")&amp;IF(項目一覧!$C$4=0,"",項目一覧!$C$4)</f>
        <v xml:space="preserve">  </v>
      </c>
      <c r="I56" s="962"/>
      <c r="J56" s="961"/>
      <c r="K56" s="961"/>
      <c r="L56" s="961"/>
      <c r="M56" s="961"/>
      <c r="N56" s="961"/>
      <c r="O56" s="961"/>
      <c r="P56" s="961"/>
      <c r="Q56" s="961"/>
      <c r="R56" s="961"/>
      <c r="S56" s="961"/>
      <c r="T56" s="961"/>
      <c r="U56" s="961"/>
      <c r="V56" s="961"/>
      <c r="W56" s="961"/>
      <c r="X56" s="961"/>
      <c r="Y56" s="961"/>
      <c r="Z56" s="961"/>
      <c r="AA56" s="961"/>
      <c r="AB56" s="962"/>
      <c r="AC56" s="962"/>
    </row>
    <row r="57" spans="1:29" ht="18" customHeight="1">
      <c r="A57" s="959"/>
      <c r="B57" s="929" t="s">
        <v>399</v>
      </c>
      <c r="C57" s="929"/>
      <c r="D57" s="929"/>
      <c r="E57" s="929"/>
      <c r="F57" s="929"/>
      <c r="G57" s="929"/>
      <c r="H57" s="961" t="str">
        <f>項目一覧!$C$6</f>
        <v/>
      </c>
      <c r="I57" s="962"/>
      <c r="J57" s="961"/>
      <c r="K57" s="961"/>
      <c r="L57" s="961"/>
      <c r="M57" s="961"/>
      <c r="N57" s="961"/>
      <c r="O57" s="961"/>
      <c r="P57" s="961"/>
      <c r="Q57" s="961"/>
      <c r="R57" s="961"/>
      <c r="S57" s="961"/>
      <c r="T57" s="961"/>
      <c r="U57" s="961"/>
      <c r="V57" s="961"/>
      <c r="W57" s="961"/>
      <c r="X57" s="961"/>
      <c r="Y57" s="961"/>
      <c r="Z57" s="961"/>
      <c r="AA57" s="961"/>
      <c r="AB57" s="962"/>
      <c r="AC57" s="962"/>
    </row>
    <row r="58" spans="1:29" ht="18" customHeight="1">
      <c r="A58" s="959"/>
      <c r="B58" s="929" t="s">
        <v>430</v>
      </c>
      <c r="C58" s="929"/>
      <c r="D58" s="929"/>
      <c r="E58" s="929"/>
      <c r="F58" s="929"/>
      <c r="G58" s="929"/>
      <c r="H58" s="1665" t="str">
        <f>項目一覧!$C$7</f>
        <v/>
      </c>
      <c r="I58" s="1665"/>
      <c r="J58" s="1665"/>
      <c r="K58" s="1665"/>
      <c r="L58" s="1665"/>
      <c r="M58" s="1665"/>
      <c r="N58" s="1665"/>
      <c r="O58" s="1665"/>
      <c r="P58" s="1665"/>
      <c r="Q58" s="1665"/>
      <c r="R58" s="1665"/>
      <c r="S58" s="1665"/>
      <c r="T58" s="1665"/>
      <c r="U58" s="1665"/>
      <c r="V58" s="1665"/>
      <c r="W58" s="1665"/>
      <c r="X58" s="1665"/>
      <c r="Y58" s="1665"/>
      <c r="Z58" s="1665"/>
      <c r="AA58" s="1665"/>
      <c r="AB58" s="1665"/>
      <c r="AC58" s="1665"/>
    </row>
    <row r="59" spans="1:29" ht="18" customHeight="1">
      <c r="A59" s="963"/>
      <c r="B59" s="958" t="s">
        <v>397</v>
      </c>
      <c r="C59" s="958"/>
      <c r="D59" s="958"/>
      <c r="E59" s="958"/>
      <c r="F59" s="958"/>
      <c r="G59" s="958"/>
      <c r="H59" s="964" t="str">
        <f>項目一覧!$C$8</f>
        <v/>
      </c>
      <c r="I59" s="965"/>
      <c r="J59" s="964"/>
      <c r="K59" s="964"/>
      <c r="L59" s="964"/>
      <c r="M59" s="964"/>
      <c r="N59" s="964"/>
      <c r="O59" s="964"/>
      <c r="P59" s="964"/>
      <c r="Q59" s="964"/>
      <c r="R59" s="964"/>
      <c r="S59" s="964"/>
      <c r="T59" s="964"/>
      <c r="U59" s="964"/>
      <c r="V59" s="964"/>
      <c r="W59" s="964"/>
      <c r="X59" s="964"/>
      <c r="Y59" s="964"/>
      <c r="Z59" s="964"/>
      <c r="AA59" s="964"/>
      <c r="AB59" s="965"/>
      <c r="AC59" s="962"/>
    </row>
    <row r="60" spans="1:29" ht="18" customHeight="1">
      <c r="A60" s="959" t="s">
        <v>628</v>
      </c>
      <c r="B60" s="929" t="s">
        <v>429</v>
      </c>
      <c r="C60" s="929"/>
      <c r="D60" s="929"/>
      <c r="E60" s="929"/>
      <c r="F60" s="929"/>
      <c r="G60" s="929"/>
      <c r="H60" s="961"/>
      <c r="I60" s="961"/>
      <c r="J60" s="961"/>
      <c r="K60" s="961"/>
      <c r="L60" s="961"/>
      <c r="M60" s="961"/>
      <c r="N60" s="961"/>
      <c r="O60" s="961"/>
      <c r="P60" s="961"/>
      <c r="Q60" s="961"/>
      <c r="R60" s="961"/>
      <c r="S60" s="961"/>
      <c r="T60" s="961"/>
      <c r="U60" s="961"/>
      <c r="V60" s="961"/>
      <c r="W60" s="961"/>
      <c r="X60" s="961"/>
      <c r="Y60" s="961"/>
      <c r="Z60" s="961"/>
      <c r="AA60" s="961"/>
      <c r="AB60" s="962"/>
      <c r="AC60" s="962"/>
    </row>
    <row r="61" spans="1:29" ht="18" customHeight="1">
      <c r="A61" s="959"/>
      <c r="B61" s="929" t="s">
        <v>409</v>
      </c>
      <c r="C61" s="929"/>
      <c r="D61" s="929"/>
      <c r="E61" s="929"/>
      <c r="F61" s="929"/>
      <c r="G61" s="929"/>
      <c r="H61" s="967" t="str">
        <f>IF(項目一覧!$C$9=0,"","("&amp;項目一覧!$C$9&amp;") 建築士  （"&amp;項目一覧!$C$10&amp;"）登録　第　 "&amp;項目一覧!$C$11&amp;"　号")</f>
        <v>() 建築士  （）登録　第　 　号</v>
      </c>
      <c r="I61" s="962"/>
      <c r="J61" s="961"/>
      <c r="K61" s="961"/>
      <c r="L61" s="961"/>
      <c r="M61" s="961"/>
      <c r="N61" s="961"/>
      <c r="O61" s="961"/>
      <c r="P61" s="961"/>
      <c r="Q61" s="961"/>
      <c r="R61" s="961"/>
      <c r="S61" s="961"/>
      <c r="T61" s="961"/>
      <c r="U61" s="961"/>
      <c r="V61" s="961"/>
      <c r="W61" s="961"/>
      <c r="X61" s="961"/>
      <c r="Y61" s="961"/>
      <c r="Z61" s="961"/>
      <c r="AA61" s="961"/>
      <c r="AB61" s="962"/>
      <c r="AC61" s="962"/>
    </row>
    <row r="62" spans="1:29" ht="18" customHeight="1">
      <c r="A62" s="959"/>
      <c r="B62" s="929" t="s">
        <v>408</v>
      </c>
      <c r="C62" s="929"/>
      <c r="D62" s="929"/>
      <c r="E62" s="929"/>
      <c r="F62" s="929"/>
      <c r="G62" s="929"/>
      <c r="H62" s="961" t="str">
        <f>項目一覧!$C$12</f>
        <v/>
      </c>
      <c r="I62" s="962"/>
      <c r="J62" s="961"/>
      <c r="K62" s="961"/>
      <c r="L62" s="961"/>
      <c r="M62" s="961"/>
      <c r="N62" s="961"/>
      <c r="O62" s="961"/>
      <c r="P62" s="961"/>
      <c r="Q62" s="961"/>
      <c r="R62" s="961"/>
      <c r="S62" s="961"/>
      <c r="T62" s="961"/>
      <c r="U62" s="961"/>
      <c r="V62" s="961"/>
      <c r="W62" s="961"/>
      <c r="X62" s="961"/>
      <c r="Y62" s="961"/>
      <c r="Z62" s="961"/>
      <c r="AA62" s="961"/>
      <c r="AB62" s="962"/>
      <c r="AC62" s="962"/>
    </row>
    <row r="63" spans="1:29" ht="18" customHeight="1">
      <c r="A63" s="959"/>
      <c r="B63" s="929" t="s">
        <v>407</v>
      </c>
      <c r="C63" s="929"/>
      <c r="D63" s="929"/>
      <c r="E63" s="929"/>
      <c r="F63" s="929"/>
      <c r="G63" s="929"/>
      <c r="H63" s="967" t="str">
        <f>IF(項目一覧!$C$13=0,"","("&amp;項目一覧!$C$13&amp;") 建築士事務所  （"&amp;項目一覧!$C$14&amp;"）知事登録　第　 "&amp;項目一覧!$C$15&amp;"　号")</f>
        <v>() 建築士事務所  （）知事登録　第　 　号</v>
      </c>
      <c r="I63" s="962"/>
      <c r="J63" s="961"/>
      <c r="K63" s="961"/>
      <c r="L63" s="961"/>
      <c r="M63" s="961"/>
      <c r="N63" s="961"/>
      <c r="O63" s="961"/>
      <c r="P63" s="961"/>
      <c r="Q63" s="961"/>
      <c r="R63" s="961"/>
      <c r="S63" s="961"/>
      <c r="T63" s="961"/>
      <c r="U63" s="961"/>
      <c r="V63" s="961"/>
      <c r="W63" s="961"/>
      <c r="X63" s="961"/>
      <c r="Y63" s="961"/>
      <c r="Z63" s="961"/>
      <c r="AA63" s="961"/>
      <c r="AB63" s="962"/>
      <c r="AC63" s="962"/>
    </row>
    <row r="64" spans="1:29" ht="18" customHeight="1">
      <c r="A64" s="959"/>
      <c r="B64" s="929"/>
      <c r="C64" s="929"/>
      <c r="D64" s="929"/>
      <c r="E64" s="929"/>
      <c r="F64" s="929"/>
      <c r="G64" s="929"/>
      <c r="H64" s="961" t="str">
        <f>項目一覧!$C$16</f>
        <v/>
      </c>
      <c r="I64" s="962"/>
      <c r="J64" s="961"/>
      <c r="K64" s="961"/>
      <c r="L64" s="961"/>
      <c r="M64" s="961"/>
      <c r="N64" s="961"/>
      <c r="O64" s="961"/>
      <c r="P64" s="961"/>
      <c r="Q64" s="961"/>
      <c r="R64" s="961"/>
      <c r="S64" s="961"/>
      <c r="T64" s="961"/>
      <c r="U64" s="961"/>
      <c r="V64" s="961"/>
      <c r="W64" s="961"/>
      <c r="X64" s="961"/>
      <c r="Y64" s="961"/>
      <c r="Z64" s="961"/>
      <c r="AA64" s="961"/>
      <c r="AB64" s="962"/>
      <c r="AC64" s="962"/>
    </row>
    <row r="65" spans="1:29" ht="18" customHeight="1">
      <c r="A65" s="959"/>
      <c r="B65" s="929" t="s">
        <v>406</v>
      </c>
      <c r="C65" s="929"/>
      <c r="D65" s="929"/>
      <c r="E65" s="929"/>
      <c r="F65" s="929"/>
      <c r="G65" s="929"/>
      <c r="H65" s="961" t="str">
        <f>項目一覧!$C$17</f>
        <v/>
      </c>
      <c r="I65" s="962"/>
      <c r="J65" s="961"/>
      <c r="K65" s="961"/>
      <c r="L65" s="961"/>
      <c r="M65" s="961"/>
      <c r="N65" s="961"/>
      <c r="O65" s="961"/>
      <c r="P65" s="961"/>
      <c r="Q65" s="961"/>
      <c r="R65" s="961"/>
      <c r="S65" s="961"/>
      <c r="T65" s="961"/>
      <c r="U65" s="961"/>
      <c r="V65" s="961"/>
      <c r="W65" s="961"/>
      <c r="X65" s="961"/>
      <c r="Y65" s="961"/>
      <c r="Z65" s="961"/>
      <c r="AA65" s="961"/>
      <c r="AB65" s="962"/>
      <c r="AC65" s="962"/>
    </row>
    <row r="66" spans="1:29" ht="18" customHeight="1">
      <c r="A66" s="959"/>
      <c r="B66" s="929" t="s">
        <v>405</v>
      </c>
      <c r="C66" s="929"/>
      <c r="D66" s="929"/>
      <c r="E66" s="929"/>
      <c r="F66" s="929"/>
      <c r="G66" s="929"/>
      <c r="H66" s="1665" t="str">
        <f>項目一覧!$C$18</f>
        <v/>
      </c>
      <c r="I66" s="1665"/>
      <c r="J66" s="1665"/>
      <c r="K66" s="1665"/>
      <c r="L66" s="1665"/>
      <c r="M66" s="1665"/>
      <c r="N66" s="1665"/>
      <c r="O66" s="1665"/>
      <c r="P66" s="1665"/>
      <c r="Q66" s="1665"/>
      <c r="R66" s="1665"/>
      <c r="S66" s="1665"/>
      <c r="T66" s="1665"/>
      <c r="U66" s="1665"/>
      <c r="V66" s="1665"/>
      <c r="W66" s="1665"/>
      <c r="X66" s="1665"/>
      <c r="Y66" s="1665"/>
      <c r="Z66" s="1665"/>
      <c r="AA66" s="1665"/>
      <c r="AB66" s="1665"/>
      <c r="AC66" s="1665"/>
    </row>
    <row r="67" spans="1:29" ht="18" customHeight="1">
      <c r="A67" s="963"/>
      <c r="B67" s="958" t="s">
        <v>404</v>
      </c>
      <c r="C67" s="958"/>
      <c r="D67" s="958"/>
      <c r="E67" s="958"/>
      <c r="F67" s="958"/>
      <c r="G67" s="958"/>
      <c r="H67" s="964" t="str">
        <f>項目一覧!$C$19</f>
        <v/>
      </c>
      <c r="I67" s="965"/>
      <c r="J67" s="964"/>
      <c r="K67" s="964"/>
      <c r="L67" s="964"/>
      <c r="M67" s="964"/>
      <c r="N67" s="964"/>
      <c r="O67" s="964"/>
      <c r="P67" s="964"/>
      <c r="Q67" s="964"/>
      <c r="R67" s="964"/>
      <c r="S67" s="964"/>
      <c r="T67" s="964"/>
      <c r="U67" s="964"/>
      <c r="V67" s="964"/>
      <c r="W67" s="964"/>
      <c r="X67" s="964"/>
      <c r="Y67" s="964"/>
      <c r="Z67" s="964"/>
      <c r="AA67" s="964"/>
      <c r="AB67" s="965"/>
      <c r="AC67" s="962"/>
    </row>
    <row r="68" spans="1:29" ht="18" customHeight="1">
      <c r="A68" s="959" t="s">
        <v>628</v>
      </c>
      <c r="B68" s="929" t="s">
        <v>428</v>
      </c>
      <c r="C68" s="929"/>
      <c r="D68" s="929"/>
      <c r="E68" s="929"/>
      <c r="F68" s="929"/>
      <c r="G68" s="929"/>
      <c r="H68" s="961"/>
      <c r="I68" s="962"/>
      <c r="J68" s="961"/>
      <c r="K68" s="961"/>
      <c r="L68" s="961"/>
      <c r="M68" s="961"/>
      <c r="N68" s="961"/>
      <c r="O68" s="961"/>
      <c r="P68" s="961"/>
      <c r="Q68" s="961"/>
      <c r="R68" s="961"/>
      <c r="S68" s="961"/>
      <c r="T68" s="961"/>
      <c r="U68" s="961"/>
      <c r="V68" s="961"/>
      <c r="W68" s="961"/>
      <c r="X68" s="961"/>
      <c r="Y68" s="961"/>
      <c r="Z68" s="961"/>
      <c r="AA68" s="961"/>
      <c r="AB68" s="962"/>
      <c r="AC68" s="962"/>
    </row>
    <row r="69" spans="1:29" ht="18" customHeight="1">
      <c r="A69" s="959"/>
      <c r="B69" s="929" t="s">
        <v>427</v>
      </c>
      <c r="C69" s="929"/>
      <c r="D69" s="929"/>
      <c r="E69" s="929"/>
      <c r="F69" s="929"/>
      <c r="G69" s="929"/>
      <c r="H69" s="961"/>
      <c r="I69" s="961"/>
      <c r="J69" s="961"/>
      <c r="K69" s="961"/>
      <c r="L69" s="961"/>
      <c r="M69" s="961"/>
      <c r="N69" s="961"/>
      <c r="O69" s="961"/>
      <c r="P69" s="961"/>
      <c r="Q69" s="961"/>
      <c r="R69" s="961"/>
      <c r="S69" s="961"/>
      <c r="T69" s="961"/>
      <c r="U69" s="961"/>
      <c r="V69" s="961"/>
      <c r="W69" s="961"/>
      <c r="X69" s="961"/>
      <c r="Y69" s="961"/>
      <c r="Z69" s="961"/>
      <c r="AA69" s="961"/>
      <c r="AB69" s="962"/>
      <c r="AC69" s="962"/>
    </row>
    <row r="70" spans="1:29" ht="18" customHeight="1">
      <c r="A70" s="959"/>
      <c r="B70" s="929" t="s">
        <v>409</v>
      </c>
      <c r="C70" s="929"/>
      <c r="D70" s="929"/>
      <c r="E70" s="929"/>
      <c r="F70" s="929"/>
      <c r="G70" s="929"/>
      <c r="H70" s="967" t="str">
        <f>IF(項目一覧!$C$22=0,"","("&amp;項目一覧!$C$22&amp;") 建築士  （"&amp;項目一覧!$C$23&amp;"）登録　第　 "&amp;項目一覧!$C$24&amp;"　号")</f>
        <v>() 建築士  （）登録　第　 　号</v>
      </c>
      <c r="I70" s="962"/>
      <c r="J70" s="961"/>
      <c r="K70" s="961"/>
      <c r="L70" s="961"/>
      <c r="M70" s="961"/>
      <c r="N70" s="961"/>
      <c r="O70" s="961"/>
      <c r="P70" s="961"/>
      <c r="Q70" s="961"/>
      <c r="R70" s="961"/>
      <c r="S70" s="961"/>
      <c r="T70" s="961"/>
      <c r="U70" s="961"/>
      <c r="V70" s="961"/>
      <c r="W70" s="961"/>
      <c r="X70" s="961"/>
      <c r="Y70" s="961"/>
      <c r="Z70" s="961"/>
      <c r="AA70" s="961"/>
      <c r="AB70" s="962"/>
      <c r="AC70" s="962"/>
    </row>
    <row r="71" spans="1:29" ht="18" customHeight="1">
      <c r="A71" s="959"/>
      <c r="B71" s="929" t="s">
        <v>408</v>
      </c>
      <c r="C71" s="929"/>
      <c r="D71" s="929"/>
      <c r="E71" s="929"/>
      <c r="F71" s="929"/>
      <c r="G71" s="929"/>
      <c r="H71" s="961" t="str">
        <f>項目一覧!$C$25</f>
        <v/>
      </c>
      <c r="I71" s="962"/>
      <c r="J71" s="961"/>
      <c r="K71" s="961"/>
      <c r="L71" s="961"/>
      <c r="M71" s="961"/>
      <c r="N71" s="961"/>
      <c r="O71" s="961"/>
      <c r="P71" s="961"/>
      <c r="Q71" s="961"/>
      <c r="R71" s="961"/>
      <c r="S71" s="961"/>
      <c r="T71" s="961"/>
      <c r="U71" s="961"/>
      <c r="V71" s="961"/>
      <c r="W71" s="961"/>
      <c r="X71" s="961"/>
      <c r="Y71" s="961"/>
      <c r="Z71" s="961"/>
      <c r="AA71" s="961"/>
      <c r="AB71" s="962"/>
      <c r="AC71" s="962"/>
    </row>
    <row r="72" spans="1:29" ht="18" customHeight="1">
      <c r="A72" s="968"/>
      <c r="B72" s="929" t="s">
        <v>407</v>
      </c>
      <c r="C72" s="929"/>
      <c r="D72" s="929"/>
      <c r="E72" s="929"/>
      <c r="F72" s="929"/>
      <c r="G72" s="929"/>
      <c r="H72" s="967" t="str">
        <f>IF(項目一覧!$C$27=0,"","("&amp;項目一覧!$C$27&amp;") 建築士事務所  （"&amp;項目一覧!$C$28&amp;"）知事登録　第　 "&amp;項目一覧!$C$29&amp;"　号")</f>
        <v>() 建築士事務所  （）知事登録　第　 　号</v>
      </c>
      <c r="I72" s="962"/>
      <c r="J72" s="961"/>
      <c r="K72" s="961"/>
      <c r="L72" s="961"/>
      <c r="M72" s="961"/>
      <c r="N72" s="961"/>
      <c r="O72" s="961"/>
      <c r="P72" s="961"/>
      <c r="Q72" s="961"/>
      <c r="R72" s="961"/>
      <c r="S72" s="961"/>
      <c r="T72" s="961"/>
      <c r="U72" s="961"/>
      <c r="V72" s="961"/>
      <c r="W72" s="961"/>
      <c r="X72" s="961"/>
      <c r="Y72" s="961"/>
      <c r="Z72" s="961"/>
      <c r="AA72" s="961"/>
      <c r="AB72" s="962"/>
      <c r="AC72" s="962"/>
    </row>
    <row r="73" spans="1:29" ht="18" customHeight="1">
      <c r="A73" s="968"/>
      <c r="B73" s="929"/>
      <c r="C73" s="929"/>
      <c r="D73" s="929"/>
      <c r="E73" s="929"/>
      <c r="F73" s="929"/>
      <c r="G73" s="929"/>
      <c r="H73" s="961" t="str">
        <f>項目一覧!$C$30</f>
        <v/>
      </c>
      <c r="I73" s="962"/>
      <c r="J73" s="961"/>
      <c r="K73" s="961"/>
      <c r="L73" s="961"/>
      <c r="M73" s="961"/>
      <c r="N73" s="961"/>
      <c r="O73" s="961"/>
      <c r="P73" s="961"/>
      <c r="Q73" s="961"/>
      <c r="R73" s="961"/>
      <c r="S73" s="961"/>
      <c r="T73" s="961"/>
      <c r="U73" s="961"/>
      <c r="V73" s="961"/>
      <c r="W73" s="961"/>
      <c r="X73" s="961"/>
      <c r="Y73" s="961"/>
      <c r="Z73" s="961"/>
      <c r="AA73" s="961"/>
      <c r="AB73" s="962"/>
      <c r="AC73" s="962"/>
    </row>
    <row r="74" spans="1:29" ht="18" customHeight="1">
      <c r="A74" s="968"/>
      <c r="B74" s="929" t="s">
        <v>406</v>
      </c>
      <c r="C74" s="929"/>
      <c r="D74" s="929"/>
      <c r="E74" s="929"/>
      <c r="F74" s="929"/>
      <c r="G74" s="929"/>
      <c r="H74" s="961" t="str">
        <f>項目一覧!$C$31</f>
        <v/>
      </c>
      <c r="I74" s="962"/>
      <c r="J74" s="961"/>
      <c r="K74" s="961"/>
      <c r="L74" s="961"/>
      <c r="M74" s="961"/>
      <c r="N74" s="961"/>
      <c r="O74" s="961"/>
      <c r="P74" s="961"/>
      <c r="Q74" s="961"/>
      <c r="R74" s="961"/>
      <c r="S74" s="961"/>
      <c r="T74" s="961"/>
      <c r="U74" s="961"/>
      <c r="V74" s="961"/>
      <c r="W74" s="961"/>
      <c r="X74" s="961"/>
      <c r="Y74" s="961"/>
      <c r="Z74" s="961"/>
      <c r="AA74" s="961"/>
      <c r="AB74" s="962"/>
      <c r="AC74" s="962"/>
    </row>
    <row r="75" spans="1:29" ht="18" customHeight="1">
      <c r="A75" s="968"/>
      <c r="B75" s="929" t="s">
        <v>405</v>
      </c>
      <c r="C75" s="929"/>
      <c r="D75" s="929"/>
      <c r="E75" s="929"/>
      <c r="F75" s="929"/>
      <c r="G75" s="929"/>
      <c r="H75" s="1665" t="str">
        <f>項目一覧!$C$32</f>
        <v/>
      </c>
      <c r="I75" s="1665"/>
      <c r="J75" s="1665"/>
      <c r="K75" s="1665"/>
      <c r="L75" s="1665"/>
      <c r="M75" s="1665"/>
      <c r="N75" s="1665"/>
      <c r="O75" s="1665"/>
      <c r="P75" s="1665"/>
      <c r="Q75" s="1665"/>
      <c r="R75" s="1665"/>
      <c r="S75" s="1665"/>
      <c r="T75" s="1665"/>
      <c r="U75" s="1665"/>
      <c r="V75" s="1665"/>
      <c r="W75" s="1665"/>
      <c r="X75" s="1665"/>
      <c r="Y75" s="1665"/>
      <c r="Z75" s="1665"/>
      <c r="AA75" s="1665"/>
      <c r="AB75" s="1665"/>
      <c r="AC75" s="1665"/>
    </row>
    <row r="76" spans="1:29" ht="18" customHeight="1">
      <c r="A76" s="968"/>
      <c r="B76" s="929" t="s">
        <v>404</v>
      </c>
      <c r="C76" s="929"/>
      <c r="D76" s="929"/>
      <c r="E76" s="929"/>
      <c r="F76" s="929"/>
      <c r="G76" s="929"/>
      <c r="H76" s="961" t="str">
        <f>項目一覧!$C$33</f>
        <v/>
      </c>
      <c r="I76" s="962"/>
      <c r="J76" s="961"/>
      <c r="K76" s="961"/>
      <c r="L76" s="961"/>
      <c r="M76" s="961"/>
      <c r="N76" s="961"/>
      <c r="O76" s="961"/>
      <c r="P76" s="961"/>
      <c r="Q76" s="961"/>
      <c r="R76" s="961"/>
      <c r="S76" s="961"/>
      <c r="T76" s="961"/>
      <c r="U76" s="961"/>
      <c r="V76" s="961"/>
      <c r="W76" s="961"/>
      <c r="X76" s="961"/>
      <c r="Y76" s="961"/>
      <c r="Z76" s="961"/>
      <c r="AA76" s="961"/>
      <c r="AB76" s="962"/>
      <c r="AC76" s="962"/>
    </row>
    <row r="77" spans="1:29" ht="18" customHeight="1">
      <c r="A77" s="968"/>
      <c r="B77" s="925" t="s">
        <v>634</v>
      </c>
      <c r="C77" s="929"/>
      <c r="D77" s="929"/>
      <c r="E77" s="929"/>
      <c r="F77" s="929"/>
      <c r="G77" s="929"/>
      <c r="H77" s="1673" t="str">
        <f>項目一覧!$C$35</f>
        <v/>
      </c>
      <c r="I77" s="1673"/>
      <c r="J77" s="1673"/>
      <c r="K77" s="1673"/>
      <c r="L77" s="1673"/>
      <c r="M77" s="1673"/>
      <c r="N77" s="1673"/>
      <c r="O77" s="1673"/>
      <c r="P77" s="1673"/>
      <c r="Q77" s="1673"/>
      <c r="R77" s="1673"/>
      <c r="S77" s="1673"/>
      <c r="T77" s="1673"/>
      <c r="U77" s="1673"/>
      <c r="V77" s="1673"/>
      <c r="W77" s="1673"/>
      <c r="X77" s="1673"/>
      <c r="Y77" s="1673"/>
      <c r="Z77" s="1673"/>
      <c r="AA77" s="1673"/>
      <c r="AB77" s="1673"/>
      <c r="AC77" s="962"/>
    </row>
    <row r="78" spans="1:29" ht="10.5" customHeight="1">
      <c r="A78" s="968"/>
      <c r="B78" s="929"/>
      <c r="C78" s="929"/>
      <c r="D78" s="929"/>
      <c r="E78" s="929"/>
      <c r="F78" s="929"/>
      <c r="G78" s="929"/>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962"/>
    </row>
    <row r="79" spans="1:29" ht="18" customHeight="1">
      <c r="A79" s="959"/>
      <c r="B79" s="929" t="s">
        <v>426</v>
      </c>
      <c r="C79" s="929"/>
      <c r="D79" s="929"/>
      <c r="E79" s="929"/>
      <c r="F79" s="929"/>
      <c r="G79" s="929"/>
      <c r="H79" s="961"/>
      <c r="I79" s="961"/>
      <c r="J79" s="961"/>
      <c r="K79" s="961"/>
      <c r="L79" s="961"/>
      <c r="M79" s="961"/>
      <c r="N79" s="961"/>
      <c r="O79" s="961"/>
      <c r="P79" s="961"/>
      <c r="Q79" s="961"/>
      <c r="R79" s="961"/>
      <c r="S79" s="961"/>
      <c r="T79" s="961"/>
      <c r="U79" s="961"/>
      <c r="V79" s="961"/>
      <c r="W79" s="961"/>
      <c r="X79" s="961"/>
      <c r="Y79" s="961"/>
      <c r="Z79" s="961"/>
      <c r="AA79" s="961"/>
      <c r="AB79" s="962"/>
      <c r="AC79" s="962"/>
    </row>
    <row r="80" spans="1:29" ht="18" customHeight="1">
      <c r="A80" s="959"/>
      <c r="B80" s="929" t="s">
        <v>409</v>
      </c>
      <c r="C80" s="929"/>
      <c r="D80" s="929"/>
      <c r="E80" s="929"/>
      <c r="F80" s="929"/>
      <c r="G80" s="929"/>
      <c r="H80" s="967" t="str">
        <f>IF(項目一覧!$C$189=0,"","("&amp;項目一覧!$C$189&amp;") 建築士  （"&amp;項目一覧!$C$190&amp;"）登録　第　 "&amp;項目一覧!$C$191&amp;"　号")</f>
        <v>() 建築士  （）登録　第　 　号</v>
      </c>
      <c r="I80" s="962"/>
      <c r="J80" s="961"/>
      <c r="K80" s="961"/>
      <c r="L80" s="961"/>
      <c r="M80" s="961"/>
      <c r="N80" s="961"/>
      <c r="O80" s="961"/>
      <c r="P80" s="961"/>
      <c r="Q80" s="961"/>
      <c r="R80" s="961"/>
      <c r="S80" s="961"/>
      <c r="T80" s="961"/>
      <c r="U80" s="961"/>
      <c r="V80" s="961"/>
      <c r="W80" s="961"/>
      <c r="X80" s="961"/>
      <c r="Y80" s="961"/>
      <c r="Z80" s="961"/>
      <c r="AA80" s="961"/>
      <c r="AB80" s="962"/>
      <c r="AC80" s="962"/>
    </row>
    <row r="81" spans="1:29" ht="18" customHeight="1">
      <c r="A81" s="959"/>
      <c r="B81" s="929" t="s">
        <v>408</v>
      </c>
      <c r="C81" s="929"/>
      <c r="D81" s="929"/>
      <c r="E81" s="929"/>
      <c r="F81" s="929"/>
      <c r="G81" s="929"/>
      <c r="H81" s="961" t="str">
        <f>項目一覧!$C$192</f>
        <v/>
      </c>
      <c r="I81" s="962"/>
      <c r="J81" s="961"/>
      <c r="K81" s="961"/>
      <c r="L81" s="961"/>
      <c r="M81" s="961"/>
      <c r="N81" s="961"/>
      <c r="O81" s="961"/>
      <c r="P81" s="961"/>
      <c r="Q81" s="961"/>
      <c r="R81" s="961"/>
      <c r="S81" s="961"/>
      <c r="T81" s="961"/>
      <c r="U81" s="961"/>
      <c r="V81" s="961"/>
      <c r="W81" s="961"/>
      <c r="X81" s="961"/>
      <c r="Y81" s="961"/>
      <c r="Z81" s="961"/>
      <c r="AA81" s="961"/>
      <c r="AB81" s="962"/>
      <c r="AC81" s="962"/>
    </row>
    <row r="82" spans="1:29" ht="18" customHeight="1">
      <c r="A82" s="968"/>
      <c r="B82" s="929" t="s">
        <v>407</v>
      </c>
      <c r="C82" s="929"/>
      <c r="D82" s="929"/>
      <c r="E82" s="929"/>
      <c r="F82" s="929"/>
      <c r="G82" s="929"/>
      <c r="H82" s="969" t="str">
        <f>IF(項目一覧!$C$194=0,"","("&amp;項目一覧!$C$194&amp;") 建築士事務所  （"&amp;項目一覧!$C$195&amp;"）知事登録　第　 "&amp;項目一覧!$C$196&amp;"　号")</f>
        <v>() 建築士事務所  （）知事登録　第　 　号</v>
      </c>
      <c r="I82" s="962"/>
      <c r="J82" s="962"/>
      <c r="K82" s="962"/>
      <c r="L82" s="962"/>
      <c r="M82" s="962"/>
      <c r="N82" s="962"/>
      <c r="O82" s="962"/>
      <c r="P82" s="962"/>
      <c r="Q82" s="962"/>
      <c r="R82" s="962"/>
      <c r="S82" s="962"/>
      <c r="T82" s="962"/>
      <c r="U82" s="962"/>
      <c r="V82" s="962"/>
      <c r="W82" s="962"/>
      <c r="X82" s="962"/>
      <c r="Y82" s="962"/>
      <c r="Z82" s="962"/>
      <c r="AA82" s="962"/>
      <c r="AB82" s="962"/>
      <c r="AC82" s="962"/>
    </row>
    <row r="83" spans="1:29" ht="18" customHeight="1">
      <c r="A83" s="968"/>
      <c r="B83" s="929"/>
      <c r="C83" s="929"/>
      <c r="D83" s="929"/>
      <c r="E83" s="929"/>
      <c r="F83" s="929"/>
      <c r="G83" s="929"/>
      <c r="H83" s="961" t="str">
        <f>項目一覧!$C$197</f>
        <v/>
      </c>
      <c r="I83" s="962"/>
      <c r="J83" s="961"/>
      <c r="K83" s="961"/>
      <c r="L83" s="961"/>
      <c r="M83" s="961"/>
      <c r="N83" s="961"/>
      <c r="O83" s="961"/>
      <c r="P83" s="961"/>
      <c r="Q83" s="961"/>
      <c r="R83" s="961"/>
      <c r="S83" s="961"/>
      <c r="T83" s="961"/>
      <c r="U83" s="961"/>
      <c r="V83" s="961"/>
      <c r="W83" s="961"/>
      <c r="X83" s="961"/>
      <c r="Y83" s="961"/>
      <c r="Z83" s="961"/>
      <c r="AA83" s="961"/>
      <c r="AB83" s="962"/>
      <c r="AC83" s="962"/>
    </row>
    <row r="84" spans="1:29" ht="18" customHeight="1">
      <c r="A84" s="968"/>
      <c r="B84" s="929" t="s">
        <v>406</v>
      </c>
      <c r="C84" s="929"/>
      <c r="D84" s="929"/>
      <c r="E84" s="929"/>
      <c r="F84" s="929"/>
      <c r="G84" s="929"/>
      <c r="H84" s="961" t="str">
        <f>項目一覧!$C$198</f>
        <v/>
      </c>
      <c r="I84" s="962"/>
      <c r="J84" s="961"/>
      <c r="K84" s="961"/>
      <c r="L84" s="961"/>
      <c r="M84" s="961"/>
      <c r="N84" s="961"/>
      <c r="O84" s="961"/>
      <c r="P84" s="961"/>
      <c r="Q84" s="961"/>
      <c r="R84" s="961"/>
      <c r="S84" s="961"/>
      <c r="T84" s="961"/>
      <c r="U84" s="961"/>
      <c r="V84" s="961"/>
      <c r="W84" s="961"/>
      <c r="X84" s="961"/>
      <c r="Y84" s="961"/>
      <c r="Z84" s="961"/>
      <c r="AA84" s="961"/>
      <c r="AB84" s="962"/>
      <c r="AC84" s="962"/>
    </row>
    <row r="85" spans="1:29" ht="18" customHeight="1">
      <c r="A85" s="968"/>
      <c r="B85" s="929" t="s">
        <v>405</v>
      </c>
      <c r="C85" s="929"/>
      <c r="D85" s="929"/>
      <c r="E85" s="929"/>
      <c r="F85" s="929"/>
      <c r="G85" s="929"/>
      <c r="H85" s="1665" t="str">
        <f>項目一覧!$C$199</f>
        <v/>
      </c>
      <c r="I85" s="1665"/>
      <c r="J85" s="1665"/>
      <c r="K85" s="1665"/>
      <c r="L85" s="1665"/>
      <c r="M85" s="1665"/>
      <c r="N85" s="1665"/>
      <c r="O85" s="1665"/>
      <c r="P85" s="1665"/>
      <c r="Q85" s="1665"/>
      <c r="R85" s="1665"/>
      <c r="S85" s="1665"/>
      <c r="T85" s="1665"/>
      <c r="U85" s="1665"/>
      <c r="V85" s="1665"/>
      <c r="W85" s="1665"/>
      <c r="X85" s="1665"/>
      <c r="Y85" s="1665"/>
      <c r="Z85" s="1665"/>
      <c r="AA85" s="1665"/>
      <c r="AB85" s="1665"/>
      <c r="AC85" s="962"/>
    </row>
    <row r="86" spans="1:29" ht="18" customHeight="1">
      <c r="A86" s="968"/>
      <c r="B86" s="929" t="s">
        <v>404</v>
      </c>
      <c r="C86" s="929"/>
      <c r="D86" s="929"/>
      <c r="E86" s="929"/>
      <c r="F86" s="929"/>
      <c r="G86" s="929"/>
      <c r="H86" s="961" t="str">
        <f>項目一覧!$C$200</f>
        <v/>
      </c>
      <c r="I86" s="962"/>
      <c r="J86" s="961"/>
      <c r="K86" s="961"/>
      <c r="L86" s="961"/>
      <c r="M86" s="961"/>
      <c r="N86" s="961"/>
      <c r="O86" s="961"/>
      <c r="P86" s="961"/>
      <c r="Q86" s="961"/>
      <c r="R86" s="961"/>
      <c r="S86" s="961"/>
      <c r="T86" s="961"/>
      <c r="U86" s="961"/>
      <c r="V86" s="961"/>
      <c r="W86" s="961"/>
      <c r="X86" s="961"/>
      <c r="Y86" s="961"/>
      <c r="Z86" s="961"/>
      <c r="AA86" s="961"/>
      <c r="AB86" s="962"/>
      <c r="AC86" s="962"/>
    </row>
    <row r="87" spans="1:29" ht="18" customHeight="1">
      <c r="A87" s="968"/>
      <c r="B87" s="925" t="s">
        <v>634</v>
      </c>
      <c r="C87" s="929"/>
      <c r="D87" s="929"/>
      <c r="E87" s="929"/>
      <c r="F87" s="929"/>
      <c r="G87" s="929"/>
      <c r="H87" s="1673" t="str">
        <f>項目一覧!$C$202</f>
        <v/>
      </c>
      <c r="I87" s="1673"/>
      <c r="J87" s="1673"/>
      <c r="K87" s="1673"/>
      <c r="L87" s="1673"/>
      <c r="M87" s="1673"/>
      <c r="N87" s="1673"/>
      <c r="O87" s="1673"/>
      <c r="P87" s="1673"/>
      <c r="Q87" s="1673"/>
      <c r="R87" s="1673"/>
      <c r="S87" s="1673"/>
      <c r="T87" s="1673"/>
      <c r="U87" s="1673"/>
      <c r="V87" s="1673"/>
      <c r="W87" s="1673"/>
      <c r="X87" s="1673"/>
      <c r="Y87" s="1673"/>
      <c r="Z87" s="1673"/>
      <c r="AA87" s="1673"/>
      <c r="AB87" s="1673"/>
    </row>
    <row r="88" spans="1:29" ht="15.75" customHeight="1">
      <c r="A88" s="959"/>
      <c r="B88" s="929"/>
      <c r="C88" s="929"/>
      <c r="D88" s="929"/>
      <c r="E88" s="929"/>
      <c r="F88" s="929"/>
      <c r="G88" s="929"/>
      <c r="H88" s="1673"/>
      <c r="I88" s="1673"/>
      <c r="J88" s="1673"/>
      <c r="K88" s="1673"/>
      <c r="L88" s="1673"/>
      <c r="M88" s="1673"/>
      <c r="N88" s="1673"/>
      <c r="O88" s="1673"/>
      <c r="P88" s="1673"/>
      <c r="Q88" s="1673"/>
      <c r="R88" s="1673"/>
      <c r="S88" s="1673"/>
      <c r="T88" s="1673"/>
      <c r="U88" s="1673"/>
      <c r="V88" s="1673"/>
      <c r="W88" s="1673"/>
      <c r="X88" s="1673"/>
      <c r="Y88" s="1673"/>
      <c r="Z88" s="1673"/>
      <c r="AA88" s="1673"/>
      <c r="AB88" s="1673"/>
    </row>
    <row r="89" spans="1:29" ht="18" customHeight="1">
      <c r="A89" s="959"/>
      <c r="B89" s="929" t="s">
        <v>409</v>
      </c>
      <c r="C89" s="929"/>
      <c r="D89" s="929"/>
      <c r="E89" s="929"/>
      <c r="F89" s="929"/>
      <c r="G89" s="929"/>
      <c r="H89" s="967" t="str">
        <f>IF(項目一覧!$C$203=0,"","("&amp;項目一覧!$C$203&amp;") 建築士  （"&amp;項目一覧!$C$204&amp;"）登録　第　 "&amp;項目一覧!$C$205&amp;"　号")</f>
        <v>() 建築士  （）登録　第　 　号</v>
      </c>
      <c r="I89" s="962"/>
      <c r="J89" s="961"/>
      <c r="K89" s="961"/>
      <c r="L89" s="961"/>
      <c r="M89" s="961"/>
      <c r="N89" s="961"/>
      <c r="O89" s="961"/>
      <c r="P89" s="961"/>
      <c r="Q89" s="961"/>
      <c r="R89" s="961"/>
      <c r="S89" s="961"/>
      <c r="T89" s="961"/>
      <c r="U89" s="961"/>
      <c r="V89" s="961"/>
      <c r="W89" s="961"/>
      <c r="X89" s="961"/>
      <c r="Y89" s="961"/>
      <c r="Z89" s="961"/>
      <c r="AA89" s="961"/>
      <c r="AB89" s="962"/>
    </row>
    <row r="90" spans="1:29" ht="18" customHeight="1">
      <c r="A90" s="959"/>
      <c r="B90" s="929" t="s">
        <v>408</v>
      </c>
      <c r="C90" s="929"/>
      <c r="D90" s="929"/>
      <c r="E90" s="929"/>
      <c r="F90" s="929"/>
      <c r="G90" s="929"/>
      <c r="H90" s="961" t="str">
        <f>項目一覧!$C$206</f>
        <v/>
      </c>
      <c r="I90" s="962"/>
      <c r="J90" s="961"/>
      <c r="K90" s="961"/>
      <c r="L90" s="961"/>
      <c r="M90" s="961"/>
      <c r="N90" s="961"/>
      <c r="O90" s="961"/>
      <c r="P90" s="961"/>
      <c r="Q90" s="961"/>
      <c r="R90" s="961"/>
      <c r="S90" s="961"/>
      <c r="T90" s="961"/>
      <c r="U90" s="961"/>
      <c r="V90" s="961"/>
      <c r="W90" s="961"/>
      <c r="X90" s="961"/>
      <c r="Y90" s="961"/>
      <c r="Z90" s="961"/>
      <c r="AA90" s="961"/>
      <c r="AB90" s="962"/>
    </row>
    <row r="91" spans="1:29" ht="18" customHeight="1">
      <c r="A91" s="968"/>
      <c r="B91" s="929" t="s">
        <v>407</v>
      </c>
      <c r="C91" s="929"/>
      <c r="D91" s="929"/>
      <c r="E91" s="929"/>
      <c r="F91" s="929"/>
      <c r="G91" s="929"/>
      <c r="H91" s="969" t="str">
        <f>IF(項目一覧!$C$208=0,"","("&amp;項目一覧!$C$208&amp;") 建築士事務所  （"&amp;項目一覧!$C$209&amp;"）知事登録　第　 "&amp;項目一覧!$C$210&amp;"　号")</f>
        <v>() 建築士事務所  （）知事登録　第　 　号</v>
      </c>
      <c r="I91" s="962"/>
      <c r="J91" s="962"/>
      <c r="K91" s="962"/>
      <c r="L91" s="962"/>
      <c r="M91" s="962"/>
      <c r="N91" s="962"/>
      <c r="O91" s="962"/>
      <c r="P91" s="962"/>
      <c r="Q91" s="962"/>
      <c r="R91" s="962"/>
      <c r="S91" s="962"/>
      <c r="T91" s="962"/>
      <c r="U91" s="962"/>
      <c r="V91" s="962"/>
      <c r="W91" s="962"/>
      <c r="X91" s="962"/>
      <c r="Y91" s="962"/>
      <c r="Z91" s="962"/>
      <c r="AA91" s="962"/>
      <c r="AB91" s="962"/>
    </row>
    <row r="92" spans="1:29" ht="18" customHeight="1">
      <c r="A92" s="968"/>
      <c r="B92" s="929"/>
      <c r="C92" s="929"/>
      <c r="D92" s="929"/>
      <c r="E92" s="929"/>
      <c r="F92" s="929"/>
      <c r="G92" s="929"/>
      <c r="H92" s="961" t="str">
        <f>項目一覧!$C$211</f>
        <v/>
      </c>
      <c r="I92" s="962"/>
      <c r="J92" s="961"/>
      <c r="K92" s="961"/>
      <c r="L92" s="961"/>
      <c r="M92" s="961"/>
      <c r="N92" s="961"/>
      <c r="O92" s="961"/>
      <c r="P92" s="961"/>
      <c r="Q92" s="961"/>
      <c r="R92" s="961"/>
      <c r="S92" s="961"/>
      <c r="T92" s="961"/>
      <c r="U92" s="961"/>
      <c r="V92" s="961"/>
      <c r="W92" s="961"/>
      <c r="X92" s="961"/>
      <c r="Y92" s="961"/>
      <c r="Z92" s="961"/>
      <c r="AA92" s="961"/>
      <c r="AB92" s="962"/>
    </row>
    <row r="93" spans="1:29" ht="18" customHeight="1">
      <c r="A93" s="968"/>
      <c r="B93" s="929" t="s">
        <v>406</v>
      </c>
      <c r="C93" s="929"/>
      <c r="D93" s="929"/>
      <c r="E93" s="929"/>
      <c r="F93" s="929"/>
      <c r="G93" s="929"/>
      <c r="H93" s="961" t="str">
        <f>項目一覧!$C$212</f>
        <v/>
      </c>
      <c r="I93" s="962"/>
      <c r="J93" s="961"/>
      <c r="K93" s="961"/>
      <c r="L93" s="961"/>
      <c r="M93" s="961"/>
      <c r="N93" s="961"/>
      <c r="O93" s="961"/>
      <c r="P93" s="961"/>
      <c r="Q93" s="961"/>
      <c r="R93" s="961"/>
      <c r="S93" s="961"/>
      <c r="T93" s="961"/>
      <c r="U93" s="961"/>
      <c r="V93" s="961"/>
      <c r="W93" s="961"/>
      <c r="X93" s="961"/>
      <c r="Y93" s="961"/>
      <c r="Z93" s="961"/>
      <c r="AA93" s="961"/>
      <c r="AB93" s="962"/>
    </row>
    <row r="94" spans="1:29" ht="18" customHeight="1">
      <c r="A94" s="968"/>
      <c r="B94" s="929" t="s">
        <v>405</v>
      </c>
      <c r="C94" s="929"/>
      <c r="D94" s="929"/>
      <c r="E94" s="929"/>
      <c r="F94" s="929"/>
      <c r="G94" s="929"/>
      <c r="H94" s="1665" t="str">
        <f>項目一覧!$C$213</f>
        <v/>
      </c>
      <c r="I94" s="1665"/>
      <c r="J94" s="1665"/>
      <c r="K94" s="1665"/>
      <c r="L94" s="1665"/>
      <c r="M94" s="1665"/>
      <c r="N94" s="1665"/>
      <c r="O94" s="1665"/>
      <c r="P94" s="1665"/>
      <c r="Q94" s="1665"/>
      <c r="R94" s="1665"/>
      <c r="S94" s="1665"/>
      <c r="T94" s="1665"/>
      <c r="U94" s="1665"/>
      <c r="V94" s="1665"/>
      <c r="W94" s="1665"/>
      <c r="X94" s="1665"/>
      <c r="Y94" s="1665"/>
      <c r="Z94" s="1665"/>
      <c r="AA94" s="1665"/>
      <c r="AB94" s="1665"/>
    </row>
    <row r="95" spans="1:29" ht="18" customHeight="1">
      <c r="A95" s="968"/>
      <c r="B95" s="929" t="s">
        <v>404</v>
      </c>
      <c r="C95" s="929"/>
      <c r="D95" s="929"/>
      <c r="E95" s="929"/>
      <c r="F95" s="929"/>
      <c r="G95" s="929"/>
      <c r="H95" s="961" t="str">
        <f>項目一覧!$C$214</f>
        <v/>
      </c>
      <c r="I95" s="962"/>
      <c r="J95" s="961"/>
      <c r="K95" s="961"/>
      <c r="L95" s="961"/>
      <c r="M95" s="961"/>
      <c r="N95" s="961"/>
      <c r="O95" s="961"/>
      <c r="P95" s="961"/>
      <c r="Q95" s="961"/>
      <c r="R95" s="961"/>
      <c r="S95" s="961"/>
      <c r="T95" s="961"/>
      <c r="U95" s="961"/>
      <c r="V95" s="961"/>
      <c r="W95" s="961"/>
      <c r="X95" s="961"/>
      <c r="Y95" s="961"/>
      <c r="Z95" s="961"/>
      <c r="AA95" s="961"/>
      <c r="AB95" s="962"/>
    </row>
    <row r="96" spans="1:29" ht="18" customHeight="1">
      <c r="A96" s="968"/>
      <c r="B96" s="925" t="s">
        <v>634</v>
      </c>
      <c r="C96" s="929"/>
      <c r="D96" s="929"/>
      <c r="E96" s="929"/>
      <c r="F96" s="929"/>
      <c r="G96" s="929"/>
      <c r="H96" s="1673" t="str">
        <f>項目一覧!$C$216</f>
        <v/>
      </c>
      <c r="I96" s="1673"/>
      <c r="J96" s="1673"/>
      <c r="K96" s="1673"/>
      <c r="L96" s="1673"/>
      <c r="M96" s="1673"/>
      <c r="N96" s="1673"/>
      <c r="O96" s="1673"/>
      <c r="P96" s="1673"/>
      <c r="Q96" s="1673"/>
      <c r="R96" s="1673"/>
      <c r="S96" s="1673"/>
      <c r="T96" s="1673"/>
      <c r="U96" s="1673"/>
      <c r="V96" s="1673"/>
      <c r="W96" s="1673"/>
      <c r="X96" s="1673"/>
      <c r="Y96" s="1673"/>
      <c r="Z96" s="1673"/>
      <c r="AA96" s="1673"/>
      <c r="AB96" s="1673"/>
    </row>
    <row r="97" spans="1:29" ht="12" customHeight="1">
      <c r="A97" s="959"/>
      <c r="B97" s="929"/>
      <c r="C97" s="929"/>
      <c r="D97" s="929"/>
      <c r="E97" s="929"/>
      <c r="F97" s="929"/>
      <c r="G97" s="929"/>
      <c r="H97" s="1673"/>
      <c r="I97" s="1673"/>
      <c r="J97" s="1673"/>
      <c r="K97" s="1673"/>
      <c r="L97" s="1673"/>
      <c r="M97" s="1673"/>
      <c r="N97" s="1673"/>
      <c r="O97" s="1673"/>
      <c r="P97" s="1673"/>
      <c r="Q97" s="1673"/>
      <c r="R97" s="1673"/>
      <c r="S97" s="1673"/>
      <c r="T97" s="1673"/>
      <c r="U97" s="1673"/>
      <c r="V97" s="1673"/>
      <c r="W97" s="1673"/>
      <c r="X97" s="1673"/>
      <c r="Y97" s="1673"/>
      <c r="Z97" s="1673"/>
      <c r="AA97" s="1673"/>
      <c r="AB97" s="1673"/>
    </row>
    <row r="98" spans="1:29" ht="18" customHeight="1">
      <c r="A98" s="959"/>
      <c r="B98" s="929" t="s">
        <v>409</v>
      </c>
      <c r="C98" s="929"/>
      <c r="D98" s="929"/>
      <c r="E98" s="929"/>
      <c r="F98" s="929"/>
      <c r="G98" s="929"/>
      <c r="H98" s="967" t="str">
        <f>IF(項目一覧!$C$217=0,"","("&amp;項目一覧!$C$217&amp;") 建築士  （"&amp;項目一覧!$C$218&amp;"）登録　第　 "&amp;項目一覧!$C$219&amp;"　号")</f>
        <v>() 建築士  （）登録　第　 　号</v>
      </c>
      <c r="I98" s="962"/>
      <c r="J98" s="961"/>
      <c r="K98" s="961"/>
      <c r="L98" s="961"/>
      <c r="M98" s="961"/>
      <c r="N98" s="961"/>
      <c r="O98" s="961"/>
      <c r="P98" s="961"/>
      <c r="Q98" s="961"/>
      <c r="R98" s="961"/>
      <c r="S98" s="961"/>
      <c r="T98" s="961"/>
      <c r="U98" s="961"/>
      <c r="V98" s="961"/>
      <c r="W98" s="961"/>
      <c r="X98" s="961"/>
      <c r="Y98" s="961"/>
      <c r="Z98" s="961"/>
      <c r="AA98" s="961"/>
      <c r="AB98" s="962"/>
    </row>
    <row r="99" spans="1:29" ht="18" customHeight="1">
      <c r="A99" s="959"/>
      <c r="B99" s="929" t="s">
        <v>408</v>
      </c>
      <c r="C99" s="929"/>
      <c r="D99" s="929"/>
      <c r="E99" s="929"/>
      <c r="F99" s="929"/>
      <c r="G99" s="929"/>
      <c r="H99" s="961" t="str">
        <f>項目一覧!$C$220</f>
        <v/>
      </c>
      <c r="I99" s="962"/>
      <c r="J99" s="961"/>
      <c r="K99" s="961"/>
      <c r="L99" s="961"/>
      <c r="M99" s="961"/>
      <c r="N99" s="961"/>
      <c r="O99" s="961"/>
      <c r="P99" s="961"/>
      <c r="Q99" s="961"/>
      <c r="R99" s="961"/>
      <c r="S99" s="961"/>
      <c r="T99" s="961"/>
      <c r="U99" s="961"/>
      <c r="V99" s="961"/>
      <c r="W99" s="961"/>
      <c r="X99" s="961"/>
      <c r="Y99" s="961"/>
      <c r="Z99" s="961"/>
      <c r="AA99" s="961"/>
      <c r="AB99" s="962"/>
    </row>
    <row r="100" spans="1:29" ht="18" customHeight="1">
      <c r="A100" s="968"/>
      <c r="B100" s="929" t="s">
        <v>407</v>
      </c>
      <c r="C100" s="929"/>
      <c r="D100" s="929"/>
      <c r="E100" s="929"/>
      <c r="F100" s="929"/>
      <c r="G100" s="929"/>
      <c r="H100" s="969" t="str">
        <f>IF(項目一覧!$C$222=0,"","("&amp;項目一覧!$C$222&amp;") 建築士事務所  （"&amp;項目一覧!$C$223&amp;"）知事登録　第　 "&amp;項目一覧!$C$224&amp;"　号")</f>
        <v>() 建築士事務所  （）知事登録　第　 　号</v>
      </c>
      <c r="I100" s="962"/>
      <c r="J100" s="962"/>
      <c r="K100" s="962"/>
      <c r="L100" s="962"/>
      <c r="M100" s="962"/>
      <c r="N100" s="962"/>
      <c r="O100" s="962"/>
      <c r="P100" s="962"/>
      <c r="Q100" s="962"/>
      <c r="R100" s="962"/>
      <c r="S100" s="962"/>
      <c r="T100" s="962"/>
      <c r="U100" s="962"/>
      <c r="V100" s="962"/>
      <c r="W100" s="962"/>
      <c r="X100" s="962"/>
      <c r="Y100" s="962"/>
      <c r="Z100" s="962"/>
      <c r="AA100" s="962"/>
      <c r="AB100" s="962"/>
    </row>
    <row r="101" spans="1:29" ht="18" customHeight="1">
      <c r="A101" s="968"/>
      <c r="B101" s="929"/>
      <c r="C101" s="929"/>
      <c r="D101" s="929"/>
      <c r="E101" s="929"/>
      <c r="F101" s="929"/>
      <c r="G101" s="929"/>
      <c r="H101" s="961" t="str">
        <f>項目一覧!$C$225</f>
        <v/>
      </c>
      <c r="I101" s="962"/>
      <c r="J101" s="961"/>
      <c r="K101" s="961"/>
      <c r="L101" s="961"/>
      <c r="M101" s="961"/>
      <c r="N101" s="961"/>
      <c r="O101" s="961"/>
      <c r="P101" s="961"/>
      <c r="Q101" s="961"/>
      <c r="R101" s="961"/>
      <c r="S101" s="961"/>
      <c r="T101" s="961"/>
      <c r="U101" s="961"/>
      <c r="V101" s="961"/>
      <c r="W101" s="961"/>
      <c r="X101" s="961"/>
      <c r="Y101" s="961"/>
      <c r="Z101" s="961"/>
      <c r="AA101" s="961"/>
      <c r="AB101" s="962"/>
    </row>
    <row r="102" spans="1:29" ht="18" customHeight="1">
      <c r="A102" s="968"/>
      <c r="B102" s="929" t="s">
        <v>406</v>
      </c>
      <c r="C102" s="929"/>
      <c r="D102" s="929"/>
      <c r="E102" s="929"/>
      <c r="F102" s="929"/>
      <c r="G102" s="929"/>
      <c r="H102" s="961" t="str">
        <f>項目一覧!$C$226</f>
        <v/>
      </c>
      <c r="I102" s="962"/>
      <c r="J102" s="961"/>
      <c r="K102" s="961"/>
      <c r="L102" s="961"/>
      <c r="M102" s="961"/>
      <c r="N102" s="961"/>
      <c r="O102" s="961"/>
      <c r="P102" s="961"/>
      <c r="Q102" s="961"/>
      <c r="R102" s="961"/>
      <c r="S102" s="961"/>
      <c r="T102" s="961"/>
      <c r="U102" s="961"/>
      <c r="V102" s="961"/>
      <c r="W102" s="961"/>
      <c r="X102" s="961"/>
      <c r="Y102" s="961"/>
      <c r="Z102" s="961"/>
      <c r="AA102" s="961"/>
      <c r="AB102" s="962"/>
    </row>
    <row r="103" spans="1:29" ht="18" customHeight="1">
      <c r="A103" s="968"/>
      <c r="B103" s="929" t="s">
        <v>405</v>
      </c>
      <c r="C103" s="929"/>
      <c r="D103" s="929"/>
      <c r="E103" s="929"/>
      <c r="F103" s="929"/>
      <c r="G103" s="929"/>
      <c r="H103" s="1665" t="str">
        <f>項目一覧!$C$227</f>
        <v/>
      </c>
      <c r="I103" s="1665"/>
      <c r="J103" s="1665"/>
      <c r="K103" s="1665"/>
      <c r="L103" s="1665"/>
      <c r="M103" s="1665"/>
      <c r="N103" s="1665"/>
      <c r="O103" s="1665"/>
      <c r="P103" s="1665"/>
      <c r="Q103" s="1665"/>
      <c r="R103" s="1665"/>
      <c r="S103" s="1665"/>
      <c r="T103" s="1665"/>
      <c r="U103" s="1665"/>
      <c r="V103" s="1665"/>
      <c r="W103" s="1665"/>
      <c r="X103" s="1665"/>
      <c r="Y103" s="1665"/>
      <c r="Z103" s="1665"/>
      <c r="AA103" s="1665"/>
      <c r="AB103" s="1665"/>
    </row>
    <row r="104" spans="1:29" ht="18" customHeight="1">
      <c r="A104" s="968"/>
      <c r="B104" s="929" t="s">
        <v>404</v>
      </c>
      <c r="C104" s="929"/>
      <c r="D104" s="929"/>
      <c r="E104" s="929"/>
      <c r="F104" s="929"/>
      <c r="G104" s="929"/>
      <c r="H104" s="961" t="str">
        <f>項目一覧!$C$228</f>
        <v/>
      </c>
      <c r="I104" s="962"/>
      <c r="J104" s="961"/>
      <c r="K104" s="961"/>
      <c r="L104" s="961"/>
      <c r="M104" s="961"/>
      <c r="N104" s="961"/>
      <c r="O104" s="961"/>
      <c r="P104" s="961"/>
      <c r="Q104" s="961"/>
      <c r="R104" s="961"/>
      <c r="S104" s="961"/>
      <c r="T104" s="961"/>
      <c r="U104" s="961"/>
      <c r="V104" s="961"/>
      <c r="W104" s="961"/>
      <c r="X104" s="961"/>
      <c r="Y104" s="961"/>
      <c r="Z104" s="961"/>
      <c r="AA104" s="961"/>
      <c r="AB104" s="962"/>
    </row>
    <row r="105" spans="1:29" ht="18" customHeight="1">
      <c r="A105" s="968"/>
      <c r="B105" s="925" t="s">
        <v>634</v>
      </c>
      <c r="C105" s="929"/>
      <c r="D105" s="929"/>
      <c r="E105" s="929"/>
      <c r="F105" s="929"/>
      <c r="G105" s="929"/>
      <c r="H105" s="1673" t="str">
        <f>項目一覧!$C$230</f>
        <v/>
      </c>
      <c r="I105" s="1673"/>
      <c r="J105" s="1673"/>
      <c r="K105" s="1673"/>
      <c r="L105" s="1673"/>
      <c r="M105" s="1673"/>
      <c r="N105" s="1673"/>
      <c r="O105" s="1673"/>
      <c r="P105" s="1673"/>
      <c r="Q105" s="1673"/>
      <c r="R105" s="1673"/>
      <c r="S105" s="1673"/>
      <c r="T105" s="1673"/>
      <c r="U105" s="1673"/>
      <c r="V105" s="1673"/>
      <c r="W105" s="1673"/>
      <c r="X105" s="1673"/>
      <c r="Y105" s="1673"/>
      <c r="Z105" s="1673"/>
      <c r="AA105" s="1673"/>
      <c r="AB105" s="1673"/>
    </row>
    <row r="106" spans="1:29" ht="12" customHeight="1">
      <c r="A106" s="968"/>
      <c r="B106" s="929"/>
      <c r="C106" s="929"/>
      <c r="D106" s="929"/>
      <c r="E106" s="929"/>
      <c r="F106" s="929"/>
      <c r="G106" s="929"/>
      <c r="H106" s="1677"/>
      <c r="I106" s="1677"/>
      <c r="J106" s="1677"/>
      <c r="K106" s="1677"/>
      <c r="L106" s="1677"/>
      <c r="M106" s="1677"/>
      <c r="N106" s="1677"/>
      <c r="O106" s="1677"/>
      <c r="P106" s="1677"/>
      <c r="Q106" s="1677"/>
      <c r="R106" s="1677"/>
      <c r="S106" s="1677"/>
      <c r="T106" s="1677"/>
      <c r="U106" s="1677"/>
      <c r="V106" s="1677"/>
      <c r="W106" s="1677"/>
      <c r="X106" s="1677"/>
      <c r="Y106" s="1677"/>
      <c r="Z106" s="1677"/>
      <c r="AA106" s="1677"/>
      <c r="AB106" s="1677"/>
    </row>
    <row r="107" spans="1:29" ht="17.25" customHeight="1">
      <c r="A107" s="982" t="s">
        <v>628</v>
      </c>
      <c r="B107" s="960" t="s">
        <v>633</v>
      </c>
      <c r="C107" s="960"/>
      <c r="D107" s="960"/>
      <c r="E107" s="960"/>
      <c r="F107" s="960"/>
      <c r="G107" s="960"/>
      <c r="H107" s="960"/>
      <c r="I107" s="939"/>
      <c r="J107" s="960"/>
      <c r="K107" s="960"/>
      <c r="L107" s="960"/>
      <c r="M107" s="960"/>
      <c r="N107" s="960"/>
      <c r="O107" s="960"/>
      <c r="P107" s="960"/>
      <c r="Q107" s="960"/>
      <c r="R107" s="960"/>
      <c r="S107" s="960"/>
      <c r="T107" s="960"/>
      <c r="U107" s="960"/>
      <c r="V107" s="960"/>
      <c r="W107" s="960"/>
      <c r="X107" s="960"/>
      <c r="Y107" s="960"/>
      <c r="Z107" s="960"/>
      <c r="AA107" s="960"/>
      <c r="AB107" s="939"/>
    </row>
    <row r="108" spans="1:29" ht="18" customHeight="1">
      <c r="A108" s="959"/>
      <c r="B108" s="929" t="s">
        <v>212</v>
      </c>
      <c r="C108" s="929"/>
      <c r="D108" s="929"/>
      <c r="E108" s="929"/>
      <c r="F108" s="929"/>
      <c r="G108" s="929"/>
      <c r="H108" s="929"/>
      <c r="I108" s="929"/>
      <c r="J108" s="929"/>
      <c r="K108" s="929"/>
      <c r="L108" s="929"/>
      <c r="M108" s="929"/>
      <c r="N108" s="929"/>
      <c r="O108" s="929"/>
      <c r="P108" s="929"/>
      <c r="Q108" s="929"/>
      <c r="R108" s="929"/>
      <c r="S108" s="929"/>
      <c r="T108" s="929"/>
      <c r="U108" s="929"/>
      <c r="V108" s="929"/>
      <c r="W108" s="929"/>
      <c r="X108" s="929"/>
      <c r="Y108" s="929"/>
      <c r="Z108" s="929"/>
      <c r="AA108" s="929"/>
    </row>
    <row r="109" spans="1:29" ht="17.25" customHeight="1">
      <c r="A109" s="968"/>
      <c r="B109" s="929" t="s">
        <v>409</v>
      </c>
      <c r="C109" s="929"/>
      <c r="D109" s="929"/>
      <c r="E109" s="929"/>
      <c r="F109" s="929"/>
      <c r="G109" s="929"/>
      <c r="H109" s="967" t="str">
        <f>IF(項目一覧!$C$43=0,"","("&amp;項目一覧!$C$43&amp;") 建築士  （"&amp;項目一覧!$C$44&amp;"）登録　第　 "&amp;項目一覧!$C$45&amp;"　号")</f>
        <v>() 建築士  （）登録　第　 　号</v>
      </c>
      <c r="I109" s="962"/>
      <c r="J109" s="961"/>
      <c r="K109" s="961"/>
      <c r="L109" s="961"/>
      <c r="M109" s="961"/>
      <c r="N109" s="961"/>
      <c r="O109" s="961"/>
      <c r="P109" s="961"/>
      <c r="Q109" s="961"/>
      <c r="R109" s="961"/>
      <c r="S109" s="961"/>
      <c r="T109" s="961"/>
      <c r="U109" s="961"/>
      <c r="V109" s="961"/>
      <c r="W109" s="961"/>
      <c r="X109" s="961"/>
      <c r="Y109" s="961"/>
      <c r="Z109" s="961"/>
      <c r="AA109" s="961"/>
      <c r="AB109" s="962"/>
      <c r="AC109" s="962"/>
    </row>
    <row r="110" spans="1:29" ht="17.25" customHeight="1">
      <c r="A110" s="968"/>
      <c r="B110" s="929" t="s">
        <v>408</v>
      </c>
      <c r="C110" s="929"/>
      <c r="D110" s="929"/>
      <c r="E110" s="929"/>
      <c r="F110" s="929"/>
      <c r="G110" s="929"/>
      <c r="H110" s="961" t="str">
        <f>項目一覧!$C$46</f>
        <v/>
      </c>
      <c r="I110" s="962"/>
      <c r="J110" s="961"/>
      <c r="K110" s="961"/>
      <c r="L110" s="961"/>
      <c r="M110" s="961"/>
      <c r="N110" s="961"/>
      <c r="O110" s="961"/>
      <c r="P110" s="961"/>
      <c r="Q110" s="961"/>
      <c r="R110" s="961"/>
      <c r="S110" s="961"/>
      <c r="T110" s="961"/>
      <c r="U110" s="961"/>
      <c r="V110" s="961"/>
      <c r="W110" s="961"/>
      <c r="X110" s="961"/>
      <c r="Y110" s="961"/>
      <c r="Z110" s="961"/>
      <c r="AA110" s="961"/>
      <c r="AB110" s="962"/>
      <c r="AC110" s="962"/>
    </row>
    <row r="111" spans="1:29" ht="17.25" customHeight="1">
      <c r="A111" s="968"/>
      <c r="B111" s="929" t="s">
        <v>407</v>
      </c>
      <c r="C111" s="929"/>
      <c r="D111" s="929"/>
      <c r="E111" s="929"/>
      <c r="F111" s="929"/>
      <c r="G111" s="929"/>
      <c r="H111" s="967" t="str">
        <f>IF(項目一覧!$C$47=0,"","("&amp;項目一覧!$C$47&amp;") 建築士事務所  （"&amp;項目一覧!$C$48&amp;"）知事登録　第　 "&amp;項目一覧!$C$49&amp;"　号")</f>
        <v>() 建築士事務所  （）知事登録　第　 　号</v>
      </c>
      <c r="I111" s="962"/>
      <c r="J111" s="961"/>
      <c r="K111" s="961"/>
      <c r="L111" s="961"/>
      <c r="M111" s="961"/>
      <c r="N111" s="961"/>
      <c r="O111" s="961"/>
      <c r="P111" s="961"/>
      <c r="Q111" s="961"/>
      <c r="R111" s="961"/>
      <c r="S111" s="961"/>
      <c r="T111" s="961"/>
      <c r="U111" s="961"/>
      <c r="V111" s="961"/>
      <c r="W111" s="961"/>
      <c r="X111" s="961"/>
      <c r="Y111" s="961"/>
      <c r="Z111" s="961"/>
      <c r="AA111" s="961"/>
      <c r="AB111" s="962"/>
      <c r="AC111" s="962"/>
    </row>
    <row r="112" spans="1:29" ht="17.25" customHeight="1">
      <c r="A112" s="968"/>
      <c r="B112" s="929"/>
      <c r="C112" s="929"/>
      <c r="D112" s="929"/>
      <c r="E112" s="929"/>
      <c r="F112" s="929"/>
      <c r="G112" s="929"/>
      <c r="H112" s="961" t="str">
        <f>項目一覧!$C$50</f>
        <v/>
      </c>
      <c r="I112" s="962"/>
      <c r="J112" s="961"/>
      <c r="K112" s="961"/>
      <c r="L112" s="961"/>
      <c r="M112" s="961"/>
      <c r="N112" s="961"/>
      <c r="O112" s="961"/>
      <c r="P112" s="961"/>
      <c r="Q112" s="961"/>
      <c r="R112" s="961"/>
      <c r="S112" s="961"/>
      <c r="T112" s="961"/>
      <c r="U112" s="961"/>
      <c r="V112" s="961"/>
      <c r="W112" s="961"/>
      <c r="X112" s="961"/>
      <c r="Y112" s="961"/>
      <c r="Z112" s="961"/>
      <c r="AA112" s="961"/>
      <c r="AB112" s="962"/>
      <c r="AC112" s="962"/>
    </row>
    <row r="113" spans="1:29" ht="17.25" customHeight="1">
      <c r="A113" s="968"/>
      <c r="B113" s="929" t="s">
        <v>406</v>
      </c>
      <c r="C113" s="929"/>
      <c r="D113" s="929"/>
      <c r="E113" s="929"/>
      <c r="F113" s="929"/>
      <c r="G113" s="929"/>
      <c r="H113" s="961" t="str">
        <f>項目一覧!$C$51</f>
        <v/>
      </c>
      <c r="I113" s="962"/>
      <c r="J113" s="961"/>
      <c r="K113" s="961"/>
      <c r="L113" s="961"/>
      <c r="M113" s="961"/>
      <c r="N113" s="961"/>
      <c r="O113" s="961"/>
      <c r="P113" s="961"/>
      <c r="Q113" s="961"/>
      <c r="R113" s="961"/>
      <c r="S113" s="961"/>
      <c r="T113" s="961"/>
      <c r="U113" s="961"/>
      <c r="V113" s="961"/>
      <c r="W113" s="961"/>
      <c r="X113" s="961"/>
      <c r="Y113" s="961"/>
      <c r="Z113" s="961"/>
      <c r="AA113" s="961"/>
      <c r="AB113" s="962"/>
      <c r="AC113" s="962"/>
    </row>
    <row r="114" spans="1:29" ht="17.25" customHeight="1">
      <c r="A114" s="968"/>
      <c r="B114" s="929" t="s">
        <v>405</v>
      </c>
      <c r="C114" s="929"/>
      <c r="D114" s="929"/>
      <c r="E114" s="929"/>
      <c r="F114" s="929"/>
      <c r="G114" s="929"/>
      <c r="H114" s="1665" t="str">
        <f>項目一覧!$C$52</f>
        <v/>
      </c>
      <c r="I114" s="1665"/>
      <c r="J114" s="1665"/>
      <c r="K114" s="1665"/>
      <c r="L114" s="1665"/>
      <c r="M114" s="1665"/>
      <c r="N114" s="1665"/>
      <c r="O114" s="1665"/>
      <c r="P114" s="1665"/>
      <c r="Q114" s="1665"/>
      <c r="R114" s="1665"/>
      <c r="S114" s="1665"/>
      <c r="T114" s="1665"/>
      <c r="U114" s="1665"/>
      <c r="V114" s="1665"/>
      <c r="W114" s="1665"/>
      <c r="X114" s="1665"/>
      <c r="Y114" s="1665"/>
      <c r="Z114" s="1665"/>
      <c r="AA114" s="1665"/>
      <c r="AB114" s="1665"/>
      <c r="AC114" s="1665"/>
    </row>
    <row r="115" spans="1:29" ht="17.25" customHeight="1">
      <c r="A115" s="968"/>
      <c r="B115" s="929" t="s">
        <v>404</v>
      </c>
      <c r="C115" s="929"/>
      <c r="D115" s="929"/>
      <c r="E115" s="929"/>
      <c r="F115" s="929"/>
      <c r="G115" s="929"/>
      <c r="H115" s="961" t="str">
        <f>項目一覧!$C$53</f>
        <v/>
      </c>
      <c r="I115" s="962"/>
      <c r="J115" s="961"/>
      <c r="K115" s="961"/>
      <c r="L115" s="961"/>
      <c r="M115" s="961"/>
      <c r="N115" s="961"/>
      <c r="O115" s="961"/>
      <c r="P115" s="961"/>
      <c r="Q115" s="961"/>
      <c r="R115" s="961"/>
      <c r="S115" s="961"/>
      <c r="T115" s="961"/>
      <c r="U115" s="961"/>
      <c r="V115" s="961"/>
      <c r="W115" s="961"/>
      <c r="X115" s="961"/>
      <c r="Y115" s="961"/>
      <c r="Z115" s="961"/>
      <c r="AA115" s="961"/>
      <c r="AB115" s="962"/>
      <c r="AC115" s="962"/>
    </row>
    <row r="116" spans="1:29" ht="18" customHeight="1">
      <c r="A116" s="968"/>
      <c r="B116" s="977" t="s">
        <v>632</v>
      </c>
      <c r="C116" s="929"/>
      <c r="D116" s="929"/>
      <c r="E116" s="929"/>
      <c r="F116" s="929"/>
      <c r="G116" s="929"/>
      <c r="H116" s="961"/>
      <c r="I116" s="1673" t="str">
        <f>項目一覧!$C$54</f>
        <v/>
      </c>
      <c r="J116" s="1673"/>
      <c r="K116" s="1673"/>
      <c r="L116" s="1673"/>
      <c r="M116" s="1673"/>
      <c r="N116" s="1673"/>
      <c r="O116" s="1673"/>
      <c r="P116" s="1673"/>
      <c r="Q116" s="1673"/>
      <c r="R116" s="1673"/>
      <c r="S116" s="1673"/>
      <c r="T116" s="1673"/>
      <c r="U116" s="1673"/>
      <c r="V116" s="1673"/>
      <c r="W116" s="1673"/>
      <c r="X116" s="1673"/>
      <c r="Y116" s="1673"/>
      <c r="Z116" s="1673"/>
      <c r="AA116" s="1673"/>
      <c r="AB116" s="1673"/>
      <c r="AC116" s="962"/>
    </row>
    <row r="117" spans="1:29" ht="9" customHeight="1">
      <c r="A117" s="968"/>
      <c r="B117" s="925"/>
      <c r="C117" s="929"/>
      <c r="D117" s="929"/>
      <c r="E117" s="929"/>
      <c r="F117" s="929"/>
      <c r="G117" s="929"/>
      <c r="H117" s="961"/>
      <c r="I117" s="1673"/>
      <c r="J117" s="1673"/>
      <c r="K117" s="1673"/>
      <c r="L117" s="1673"/>
      <c r="M117" s="1673"/>
      <c r="N117" s="1673"/>
      <c r="O117" s="1673"/>
      <c r="P117" s="1673"/>
      <c r="Q117" s="1673"/>
      <c r="R117" s="1673"/>
      <c r="S117" s="1673"/>
      <c r="T117" s="1673"/>
      <c r="U117" s="1673"/>
      <c r="V117" s="1673"/>
      <c r="W117" s="1673"/>
      <c r="X117" s="1673"/>
      <c r="Y117" s="1673"/>
      <c r="Z117" s="1673"/>
      <c r="AA117" s="1673"/>
      <c r="AB117" s="1673"/>
      <c r="AC117" s="962"/>
    </row>
    <row r="118" spans="1:29" ht="18" customHeight="1">
      <c r="A118" s="959"/>
      <c r="B118" s="929" t="s">
        <v>410</v>
      </c>
      <c r="C118" s="929"/>
      <c r="D118" s="929"/>
      <c r="E118" s="929"/>
      <c r="F118" s="929"/>
      <c r="G118" s="929"/>
      <c r="H118" s="961"/>
      <c r="I118" s="961"/>
      <c r="J118" s="961"/>
      <c r="K118" s="961"/>
      <c r="L118" s="961"/>
      <c r="M118" s="961"/>
      <c r="N118" s="961"/>
      <c r="O118" s="961"/>
      <c r="P118" s="961"/>
      <c r="Q118" s="961"/>
      <c r="R118" s="961"/>
      <c r="S118" s="961"/>
      <c r="T118" s="961"/>
      <c r="U118" s="961"/>
      <c r="V118" s="961"/>
      <c r="W118" s="961"/>
      <c r="X118" s="961"/>
      <c r="Y118" s="961"/>
      <c r="Z118" s="961"/>
      <c r="AA118" s="961"/>
      <c r="AB118" s="962"/>
      <c r="AC118" s="962"/>
    </row>
    <row r="119" spans="1:29" ht="18" customHeight="1">
      <c r="A119" s="968"/>
      <c r="B119" s="929" t="s">
        <v>409</v>
      </c>
      <c r="C119" s="929"/>
      <c r="D119" s="929"/>
      <c r="E119" s="929"/>
      <c r="F119" s="929"/>
      <c r="G119" s="929"/>
      <c r="H119" s="967" t="str">
        <f>IF(項目一覧!$C$252=0,"","("&amp;項目一覧!$C$252&amp;") 建築士  （"&amp;項目一覧!$C$253&amp;"）登録　第　 "&amp;項目一覧!$C$254&amp;"　号")</f>
        <v>() 建築士  （）登録　第　 　号</v>
      </c>
      <c r="I119" s="962"/>
      <c r="J119" s="961"/>
      <c r="K119" s="961"/>
      <c r="L119" s="961"/>
      <c r="M119" s="961"/>
      <c r="N119" s="961"/>
      <c r="O119" s="961"/>
      <c r="P119" s="961"/>
      <c r="Q119" s="961"/>
      <c r="R119" s="961"/>
      <c r="S119" s="961"/>
      <c r="T119" s="961"/>
      <c r="U119" s="961"/>
      <c r="V119" s="961"/>
      <c r="W119" s="961"/>
      <c r="X119" s="961"/>
      <c r="Y119" s="961"/>
      <c r="Z119" s="961"/>
      <c r="AA119" s="961"/>
      <c r="AB119" s="962"/>
      <c r="AC119" s="962"/>
    </row>
    <row r="120" spans="1:29" ht="18" customHeight="1">
      <c r="A120" s="968"/>
      <c r="B120" s="929" t="s">
        <v>408</v>
      </c>
      <c r="C120" s="929"/>
      <c r="D120" s="929"/>
      <c r="E120" s="929"/>
      <c r="F120" s="929"/>
      <c r="G120" s="929"/>
      <c r="H120" s="961" t="str">
        <f>項目一覧!$C$255</f>
        <v/>
      </c>
      <c r="I120" s="962"/>
      <c r="J120" s="961"/>
      <c r="K120" s="961"/>
      <c r="L120" s="961"/>
      <c r="M120" s="961"/>
      <c r="N120" s="961"/>
      <c r="O120" s="961"/>
      <c r="P120" s="961"/>
      <c r="Q120" s="961"/>
      <c r="R120" s="961"/>
      <c r="S120" s="961"/>
      <c r="T120" s="961"/>
      <c r="U120" s="961"/>
      <c r="V120" s="961"/>
      <c r="W120" s="961"/>
      <c r="X120" s="961"/>
      <c r="Y120" s="961"/>
      <c r="Z120" s="961"/>
      <c r="AA120" s="961"/>
      <c r="AB120" s="962"/>
      <c r="AC120" s="962"/>
    </row>
    <row r="121" spans="1:29" ht="18" customHeight="1">
      <c r="A121" s="968"/>
      <c r="B121" s="929" t="s">
        <v>407</v>
      </c>
      <c r="C121" s="929"/>
      <c r="D121" s="929"/>
      <c r="E121" s="929"/>
      <c r="F121" s="929"/>
      <c r="G121" s="929"/>
      <c r="H121" s="967" t="str">
        <f>IF(項目一覧!$C$256=0,"","("&amp;項目一覧!$C$256&amp;") 建築士事務所  （"&amp;項目一覧!$C$257&amp;"）知事登録　第　 "&amp;項目一覧!$C$258&amp;"　号")</f>
        <v>() 建築士事務所  （）知事登録　第　 　号</v>
      </c>
      <c r="I121" s="962"/>
      <c r="J121" s="961"/>
      <c r="K121" s="961"/>
      <c r="L121" s="961"/>
      <c r="M121" s="961"/>
      <c r="N121" s="961"/>
      <c r="O121" s="961"/>
      <c r="P121" s="961"/>
      <c r="Q121" s="961"/>
      <c r="R121" s="961"/>
      <c r="S121" s="961"/>
      <c r="T121" s="961"/>
      <c r="U121" s="961"/>
      <c r="V121" s="961"/>
      <c r="W121" s="961"/>
      <c r="X121" s="961"/>
      <c r="Y121" s="961"/>
      <c r="Z121" s="961"/>
      <c r="AA121" s="961"/>
      <c r="AB121" s="962"/>
      <c r="AC121" s="962"/>
    </row>
    <row r="122" spans="1:29" ht="18" customHeight="1">
      <c r="A122" s="968"/>
      <c r="B122" s="929"/>
      <c r="C122" s="929"/>
      <c r="D122" s="929"/>
      <c r="E122" s="929"/>
      <c r="F122" s="929"/>
      <c r="G122" s="929"/>
      <c r="H122" s="961" t="str">
        <f>項目一覧!$C$259</f>
        <v/>
      </c>
      <c r="I122" s="962"/>
      <c r="J122" s="961"/>
      <c r="K122" s="961"/>
      <c r="L122" s="961"/>
      <c r="M122" s="961"/>
      <c r="N122" s="961"/>
      <c r="O122" s="961"/>
      <c r="P122" s="961"/>
      <c r="Q122" s="961"/>
      <c r="R122" s="961"/>
      <c r="S122" s="961"/>
      <c r="T122" s="961"/>
      <c r="U122" s="961"/>
      <c r="V122" s="961"/>
      <c r="W122" s="961"/>
      <c r="X122" s="961"/>
      <c r="Y122" s="961"/>
      <c r="Z122" s="961"/>
      <c r="AA122" s="961"/>
      <c r="AB122" s="962"/>
      <c r="AC122" s="962"/>
    </row>
    <row r="123" spans="1:29" ht="18" customHeight="1">
      <c r="A123" s="968"/>
      <c r="B123" s="929" t="s">
        <v>406</v>
      </c>
      <c r="C123" s="929"/>
      <c r="D123" s="929"/>
      <c r="E123" s="929"/>
      <c r="F123" s="929"/>
      <c r="G123" s="929"/>
      <c r="H123" s="961" t="str">
        <f>項目一覧!$C$260</f>
        <v/>
      </c>
      <c r="I123" s="962"/>
      <c r="J123" s="961"/>
      <c r="K123" s="961"/>
      <c r="L123" s="961"/>
      <c r="M123" s="961"/>
      <c r="N123" s="961"/>
      <c r="O123" s="961"/>
      <c r="P123" s="961"/>
      <c r="Q123" s="961"/>
      <c r="R123" s="961"/>
      <c r="S123" s="961"/>
      <c r="T123" s="961"/>
      <c r="U123" s="961"/>
      <c r="V123" s="961"/>
      <c r="W123" s="961"/>
      <c r="X123" s="961"/>
      <c r="Y123" s="961"/>
      <c r="Z123" s="961"/>
      <c r="AA123" s="961"/>
      <c r="AB123" s="962"/>
      <c r="AC123" s="962"/>
    </row>
    <row r="124" spans="1:29" ht="18" customHeight="1">
      <c r="A124" s="968"/>
      <c r="B124" s="929" t="s">
        <v>405</v>
      </c>
      <c r="C124" s="929"/>
      <c r="D124" s="929"/>
      <c r="E124" s="929"/>
      <c r="F124" s="929"/>
      <c r="G124" s="929"/>
      <c r="H124" s="1665" t="str">
        <f>項目一覧!$C$261</f>
        <v/>
      </c>
      <c r="I124" s="1665"/>
      <c r="J124" s="1665"/>
      <c r="K124" s="1665"/>
      <c r="L124" s="1665"/>
      <c r="M124" s="1665"/>
      <c r="N124" s="1665"/>
      <c r="O124" s="1665"/>
      <c r="P124" s="1665"/>
      <c r="Q124" s="1665"/>
      <c r="R124" s="1665"/>
      <c r="S124" s="1665"/>
      <c r="T124" s="1665"/>
      <c r="U124" s="1665"/>
      <c r="V124" s="1665"/>
      <c r="W124" s="1665"/>
      <c r="X124" s="1665"/>
      <c r="Y124" s="1665"/>
      <c r="Z124" s="1665"/>
      <c r="AA124" s="1665"/>
      <c r="AB124" s="1665"/>
      <c r="AC124" s="962"/>
    </row>
    <row r="125" spans="1:29" ht="18" customHeight="1">
      <c r="A125" s="968"/>
      <c r="B125" s="929" t="s">
        <v>404</v>
      </c>
      <c r="C125" s="929"/>
      <c r="D125" s="929"/>
      <c r="E125" s="929"/>
      <c r="F125" s="929"/>
      <c r="G125" s="929"/>
      <c r="H125" s="961" t="str">
        <f>項目一覧!$C$262</f>
        <v/>
      </c>
      <c r="I125" s="962"/>
      <c r="J125" s="961"/>
      <c r="K125" s="961"/>
      <c r="L125" s="961"/>
      <c r="M125" s="961"/>
      <c r="N125" s="961"/>
      <c r="O125" s="961"/>
      <c r="P125" s="961"/>
      <c r="Q125" s="961"/>
      <c r="R125" s="961"/>
      <c r="S125" s="961"/>
      <c r="T125" s="961"/>
      <c r="U125" s="961"/>
      <c r="V125" s="961"/>
      <c r="W125" s="961"/>
      <c r="X125" s="961"/>
      <c r="Y125" s="961"/>
      <c r="Z125" s="961"/>
      <c r="AA125" s="961"/>
      <c r="AB125" s="962"/>
      <c r="AC125" s="962"/>
    </row>
    <row r="126" spans="1:29" ht="18" customHeight="1">
      <c r="A126" s="968"/>
      <c r="B126" s="977" t="s">
        <v>632</v>
      </c>
      <c r="C126" s="929"/>
      <c r="D126" s="929"/>
      <c r="E126" s="929"/>
      <c r="F126" s="929"/>
      <c r="G126" s="929"/>
      <c r="H126" s="961"/>
      <c r="I126" s="1673" t="str">
        <f>項目一覧!$C$263</f>
        <v/>
      </c>
      <c r="J126" s="1673"/>
      <c r="K126" s="1673"/>
      <c r="L126" s="1673"/>
      <c r="M126" s="1673"/>
      <c r="N126" s="1673"/>
      <c r="O126" s="1673"/>
      <c r="P126" s="1673"/>
      <c r="Q126" s="1673"/>
      <c r="R126" s="1673"/>
      <c r="S126" s="1673"/>
      <c r="T126" s="1673"/>
      <c r="U126" s="1673"/>
      <c r="V126" s="1673"/>
      <c r="W126" s="1673"/>
      <c r="X126" s="1673"/>
      <c r="Y126" s="1673"/>
      <c r="Z126" s="1673"/>
      <c r="AA126" s="1673"/>
      <c r="AB126" s="1673"/>
      <c r="AC126" s="962"/>
    </row>
    <row r="127" spans="1:29" ht="9" customHeight="1">
      <c r="A127" s="959"/>
      <c r="B127" s="929"/>
      <c r="C127" s="929"/>
      <c r="D127" s="929"/>
      <c r="E127" s="929"/>
      <c r="F127" s="929"/>
      <c r="G127" s="929"/>
      <c r="H127" s="961"/>
      <c r="I127" s="1673"/>
      <c r="J127" s="1673"/>
      <c r="K127" s="1673"/>
      <c r="L127" s="1673"/>
      <c r="M127" s="1673"/>
      <c r="N127" s="1673"/>
      <c r="O127" s="1673"/>
      <c r="P127" s="1673"/>
      <c r="Q127" s="1673"/>
      <c r="R127" s="1673"/>
      <c r="S127" s="1673"/>
      <c r="T127" s="1673"/>
      <c r="U127" s="1673"/>
      <c r="V127" s="1673"/>
      <c r="W127" s="1673"/>
      <c r="X127" s="1673"/>
      <c r="Y127" s="1673"/>
      <c r="Z127" s="1673"/>
      <c r="AA127" s="1673"/>
      <c r="AB127" s="1673"/>
      <c r="AC127" s="962"/>
    </row>
    <row r="128" spans="1:29" ht="18" customHeight="1">
      <c r="A128" s="968"/>
      <c r="B128" s="929" t="s">
        <v>409</v>
      </c>
      <c r="C128" s="929"/>
      <c r="D128" s="929"/>
      <c r="E128" s="929"/>
      <c r="F128" s="929"/>
      <c r="G128" s="929"/>
      <c r="H128" s="967" t="str">
        <f>IF(項目一覧!$C$264=0,"","("&amp;項目一覧!$C$264&amp;") 建築士  （"&amp;項目一覧!$C$265&amp;"）登録　第　 "&amp;項目一覧!$C$266&amp;"　号")</f>
        <v>() 建築士  （）登録　第　 　号</v>
      </c>
      <c r="I128" s="962"/>
      <c r="J128" s="961"/>
      <c r="K128" s="961"/>
      <c r="L128" s="961"/>
      <c r="M128" s="961"/>
      <c r="N128" s="961"/>
      <c r="O128" s="961"/>
      <c r="P128" s="961"/>
      <c r="Q128" s="961"/>
      <c r="R128" s="961"/>
      <c r="S128" s="961"/>
      <c r="T128" s="961"/>
      <c r="U128" s="961"/>
      <c r="V128" s="961"/>
      <c r="W128" s="961"/>
      <c r="X128" s="961"/>
      <c r="Y128" s="961"/>
      <c r="Z128" s="961"/>
      <c r="AA128" s="961"/>
      <c r="AB128" s="962"/>
      <c r="AC128" s="962"/>
    </row>
    <row r="129" spans="1:29" ht="18" customHeight="1">
      <c r="A129" s="968"/>
      <c r="B129" s="929" t="s">
        <v>408</v>
      </c>
      <c r="C129" s="929"/>
      <c r="D129" s="929"/>
      <c r="E129" s="929"/>
      <c r="F129" s="929"/>
      <c r="G129" s="929"/>
      <c r="H129" s="961" t="str">
        <f>項目一覧!$C$267</f>
        <v/>
      </c>
      <c r="I129" s="962"/>
      <c r="J129" s="961"/>
      <c r="K129" s="961"/>
      <c r="L129" s="961"/>
      <c r="M129" s="961"/>
      <c r="N129" s="961"/>
      <c r="O129" s="961"/>
      <c r="P129" s="961"/>
      <c r="Q129" s="961"/>
      <c r="R129" s="961"/>
      <c r="S129" s="961"/>
      <c r="T129" s="961"/>
      <c r="U129" s="961"/>
      <c r="V129" s="961"/>
      <c r="W129" s="961"/>
      <c r="X129" s="961"/>
      <c r="Y129" s="961"/>
      <c r="Z129" s="961"/>
      <c r="AA129" s="961"/>
      <c r="AB129" s="962"/>
      <c r="AC129" s="962"/>
    </row>
    <row r="130" spans="1:29" ht="18" customHeight="1">
      <c r="A130" s="968"/>
      <c r="B130" s="929" t="s">
        <v>407</v>
      </c>
      <c r="C130" s="929"/>
      <c r="D130" s="929"/>
      <c r="E130" s="929"/>
      <c r="F130" s="929"/>
      <c r="G130" s="929"/>
      <c r="H130" s="967" t="str">
        <f>IF(項目一覧!$C$268=0,"","("&amp;項目一覧!$C$268&amp;") 建築士事務所  （"&amp;項目一覧!$C$269&amp;"）知事登録　第　 "&amp;項目一覧!$C$270&amp;"　号")</f>
        <v>() 建築士事務所  （）知事登録　第　 　号</v>
      </c>
      <c r="I130" s="962"/>
      <c r="J130" s="961"/>
      <c r="K130" s="961"/>
      <c r="L130" s="961"/>
      <c r="M130" s="961"/>
      <c r="N130" s="961"/>
      <c r="O130" s="961"/>
      <c r="P130" s="961"/>
      <c r="Q130" s="961"/>
      <c r="R130" s="961"/>
      <c r="S130" s="961"/>
      <c r="T130" s="961"/>
      <c r="U130" s="961"/>
      <c r="V130" s="961"/>
      <c r="W130" s="961"/>
      <c r="X130" s="961"/>
      <c r="Y130" s="961"/>
      <c r="Z130" s="961"/>
      <c r="AA130" s="961"/>
      <c r="AB130" s="962"/>
      <c r="AC130" s="962"/>
    </row>
    <row r="131" spans="1:29" ht="18" customHeight="1">
      <c r="A131" s="968"/>
      <c r="B131" s="929"/>
      <c r="C131" s="929"/>
      <c r="D131" s="929"/>
      <c r="E131" s="929"/>
      <c r="F131" s="929"/>
      <c r="G131" s="929"/>
      <c r="H131" s="961" t="str">
        <f>項目一覧!$C$271</f>
        <v/>
      </c>
      <c r="I131" s="962"/>
      <c r="J131" s="961"/>
      <c r="K131" s="961"/>
      <c r="L131" s="961"/>
      <c r="M131" s="961"/>
      <c r="N131" s="961"/>
      <c r="O131" s="961"/>
      <c r="P131" s="961"/>
      <c r="Q131" s="961"/>
      <c r="R131" s="961"/>
      <c r="S131" s="961"/>
      <c r="T131" s="961"/>
      <c r="U131" s="961"/>
      <c r="V131" s="961"/>
      <c r="W131" s="961"/>
      <c r="X131" s="961"/>
      <c r="Y131" s="961"/>
      <c r="Z131" s="961"/>
      <c r="AA131" s="961"/>
      <c r="AB131" s="962"/>
      <c r="AC131" s="962"/>
    </row>
    <row r="132" spans="1:29" ht="18" customHeight="1">
      <c r="A132" s="968"/>
      <c r="B132" s="929" t="s">
        <v>406</v>
      </c>
      <c r="C132" s="929"/>
      <c r="D132" s="929"/>
      <c r="E132" s="929"/>
      <c r="F132" s="929"/>
      <c r="G132" s="929"/>
      <c r="H132" s="961" t="str">
        <f>項目一覧!$C$272</f>
        <v/>
      </c>
      <c r="I132" s="962"/>
      <c r="J132" s="961"/>
      <c r="K132" s="961"/>
      <c r="L132" s="961"/>
      <c r="M132" s="961"/>
      <c r="N132" s="961"/>
      <c r="O132" s="961"/>
      <c r="P132" s="961"/>
      <c r="Q132" s="961"/>
      <c r="R132" s="961"/>
      <c r="S132" s="961"/>
      <c r="T132" s="961"/>
      <c r="U132" s="961"/>
      <c r="V132" s="961"/>
      <c r="W132" s="961"/>
      <c r="X132" s="961"/>
      <c r="Y132" s="961"/>
      <c r="Z132" s="961"/>
      <c r="AA132" s="961"/>
      <c r="AB132" s="962"/>
      <c r="AC132" s="962"/>
    </row>
    <row r="133" spans="1:29" ht="18" customHeight="1">
      <c r="A133" s="968"/>
      <c r="B133" s="929" t="s">
        <v>405</v>
      </c>
      <c r="C133" s="929"/>
      <c r="D133" s="929"/>
      <c r="E133" s="929"/>
      <c r="F133" s="929"/>
      <c r="G133" s="929"/>
      <c r="H133" s="1665" t="str">
        <f>項目一覧!$C$273</f>
        <v/>
      </c>
      <c r="I133" s="1665"/>
      <c r="J133" s="1665"/>
      <c r="K133" s="1665"/>
      <c r="L133" s="1665"/>
      <c r="M133" s="1665"/>
      <c r="N133" s="1665"/>
      <c r="O133" s="1665"/>
      <c r="P133" s="1665"/>
      <c r="Q133" s="1665"/>
      <c r="R133" s="1665"/>
      <c r="S133" s="1665"/>
      <c r="T133" s="1665"/>
      <c r="U133" s="1665"/>
      <c r="V133" s="1665"/>
      <c r="W133" s="1665"/>
      <c r="X133" s="1665"/>
      <c r="Y133" s="1665"/>
      <c r="Z133" s="1665"/>
      <c r="AA133" s="1665"/>
      <c r="AB133" s="1665"/>
      <c r="AC133" s="962"/>
    </row>
    <row r="134" spans="1:29" ht="18" customHeight="1">
      <c r="A134" s="968"/>
      <c r="B134" s="929" t="s">
        <v>404</v>
      </c>
      <c r="C134" s="929"/>
      <c r="D134" s="929"/>
      <c r="E134" s="929"/>
      <c r="F134" s="929"/>
      <c r="G134" s="929"/>
      <c r="H134" s="961" t="str">
        <f>項目一覧!$C$274</f>
        <v/>
      </c>
      <c r="I134" s="962"/>
      <c r="J134" s="961"/>
      <c r="K134" s="961"/>
      <c r="L134" s="961"/>
      <c r="M134" s="961"/>
      <c r="N134" s="961"/>
      <c r="O134" s="961"/>
      <c r="P134" s="961"/>
      <c r="Q134" s="961"/>
      <c r="R134" s="961"/>
      <c r="S134" s="961"/>
      <c r="T134" s="961"/>
      <c r="U134" s="961"/>
      <c r="V134" s="961"/>
      <c r="W134" s="961"/>
      <c r="X134" s="961"/>
      <c r="Y134" s="961"/>
      <c r="Z134" s="961"/>
      <c r="AA134" s="961"/>
      <c r="AB134" s="962"/>
      <c r="AC134" s="962"/>
    </row>
    <row r="135" spans="1:29" ht="18" customHeight="1">
      <c r="A135" s="968"/>
      <c r="B135" s="977" t="s">
        <v>632</v>
      </c>
      <c r="C135" s="929"/>
      <c r="D135" s="929"/>
      <c r="E135" s="929"/>
      <c r="F135" s="929"/>
      <c r="G135" s="929"/>
      <c r="H135" s="961"/>
      <c r="I135" s="1673" t="str">
        <f>項目一覧!$C$275</f>
        <v/>
      </c>
      <c r="J135" s="1673"/>
      <c r="K135" s="1673"/>
      <c r="L135" s="1673"/>
      <c r="M135" s="1673"/>
      <c r="N135" s="1673"/>
      <c r="O135" s="1673"/>
      <c r="P135" s="1673"/>
      <c r="Q135" s="1673"/>
      <c r="R135" s="1673"/>
      <c r="S135" s="1673"/>
      <c r="T135" s="1673"/>
      <c r="U135" s="1673"/>
      <c r="V135" s="1673"/>
      <c r="W135" s="1673"/>
      <c r="X135" s="1673"/>
      <c r="Y135" s="1673"/>
      <c r="Z135" s="1673"/>
      <c r="AA135" s="1673"/>
      <c r="AB135" s="1673"/>
      <c r="AC135" s="962"/>
    </row>
    <row r="136" spans="1:29" ht="9" customHeight="1">
      <c r="A136" s="959"/>
      <c r="B136" s="929"/>
      <c r="C136" s="929"/>
      <c r="D136" s="929"/>
      <c r="E136" s="929"/>
      <c r="F136" s="929"/>
      <c r="G136" s="929"/>
      <c r="H136" s="961"/>
      <c r="I136" s="1673"/>
      <c r="J136" s="1673"/>
      <c r="K136" s="1673"/>
      <c r="L136" s="1673"/>
      <c r="M136" s="1673"/>
      <c r="N136" s="1673"/>
      <c r="O136" s="1673"/>
      <c r="P136" s="1673"/>
      <c r="Q136" s="1673"/>
      <c r="R136" s="1673"/>
      <c r="S136" s="1673"/>
      <c r="T136" s="1673"/>
      <c r="U136" s="1673"/>
      <c r="V136" s="1673"/>
      <c r="W136" s="1673"/>
      <c r="X136" s="1673"/>
      <c r="Y136" s="1673"/>
      <c r="Z136" s="1673"/>
      <c r="AA136" s="1673"/>
      <c r="AB136" s="1673"/>
      <c r="AC136" s="962"/>
    </row>
    <row r="137" spans="1:29" ht="18" customHeight="1">
      <c r="A137" s="968"/>
      <c r="B137" s="929" t="s">
        <v>409</v>
      </c>
      <c r="C137" s="929"/>
      <c r="D137" s="929"/>
      <c r="E137" s="929"/>
      <c r="F137" s="929"/>
      <c r="G137" s="929"/>
      <c r="H137" s="966" t="str">
        <f>IF(項目一覧!$C$276=0,"","("&amp;項目一覧!$C$276&amp;") 建築士  （"&amp;項目一覧!$C$277&amp;"）登録　第　 "&amp;項目一覧!$C$278&amp;"　号")</f>
        <v>() 建築士  （）登録　第　 　号</v>
      </c>
      <c r="J137" s="929"/>
      <c r="K137" s="929"/>
      <c r="L137" s="929"/>
      <c r="M137" s="929"/>
      <c r="N137" s="929"/>
      <c r="O137" s="929"/>
      <c r="P137" s="929"/>
      <c r="Q137" s="929"/>
      <c r="R137" s="929"/>
      <c r="S137" s="929"/>
      <c r="T137" s="929"/>
      <c r="U137" s="929"/>
      <c r="V137" s="929"/>
      <c r="W137" s="929"/>
      <c r="X137" s="929"/>
      <c r="Y137" s="929"/>
      <c r="Z137" s="929"/>
      <c r="AA137" s="929"/>
    </row>
    <row r="138" spans="1:29" ht="18" customHeight="1">
      <c r="A138" s="968"/>
      <c r="B138" s="929" t="s">
        <v>408</v>
      </c>
      <c r="C138" s="929"/>
      <c r="D138" s="929"/>
      <c r="E138" s="929"/>
      <c r="F138" s="929"/>
      <c r="G138" s="929"/>
      <c r="H138" s="961" t="str">
        <f>項目一覧!$C$279</f>
        <v/>
      </c>
      <c r="I138" s="962"/>
      <c r="J138" s="961"/>
      <c r="K138" s="961"/>
      <c r="L138" s="961"/>
      <c r="M138" s="961"/>
      <c r="N138" s="961"/>
      <c r="O138" s="961"/>
      <c r="P138" s="961"/>
      <c r="Q138" s="961"/>
      <c r="R138" s="961"/>
      <c r="S138" s="961"/>
      <c r="T138" s="961"/>
      <c r="U138" s="961"/>
      <c r="V138" s="961"/>
      <c r="W138" s="961"/>
      <c r="X138" s="961"/>
      <c r="Y138" s="961"/>
      <c r="Z138" s="961"/>
      <c r="AA138" s="961"/>
      <c r="AB138" s="962"/>
      <c r="AC138" s="962"/>
    </row>
    <row r="139" spans="1:29" ht="18" customHeight="1">
      <c r="A139" s="968"/>
      <c r="B139" s="929" t="s">
        <v>407</v>
      </c>
      <c r="C139" s="929"/>
      <c r="D139" s="929"/>
      <c r="E139" s="929"/>
      <c r="F139" s="929"/>
      <c r="G139" s="929"/>
      <c r="H139" s="967" t="str">
        <f>IF(項目一覧!$C$280=0,"","("&amp;項目一覧!$C$280&amp;") 建築士事務所  （"&amp;項目一覧!$C$281&amp;"）知事登録　第　 "&amp;項目一覧!$C$282&amp;"　号")</f>
        <v>() 建築士事務所  （）知事登録　第　 　号</v>
      </c>
      <c r="I139" s="962"/>
      <c r="J139" s="961"/>
      <c r="K139" s="961"/>
      <c r="L139" s="961"/>
      <c r="M139" s="961"/>
      <c r="N139" s="961"/>
      <c r="O139" s="961"/>
      <c r="P139" s="961"/>
      <c r="Q139" s="961"/>
      <c r="R139" s="961"/>
      <c r="S139" s="961"/>
      <c r="T139" s="961"/>
      <c r="U139" s="961"/>
      <c r="V139" s="961"/>
      <c r="W139" s="961"/>
      <c r="X139" s="961"/>
      <c r="Y139" s="961"/>
      <c r="Z139" s="961"/>
      <c r="AA139" s="961"/>
      <c r="AB139" s="962"/>
      <c r="AC139" s="962"/>
    </row>
    <row r="140" spans="1:29" ht="18" customHeight="1">
      <c r="A140" s="968"/>
      <c r="B140" s="929"/>
      <c r="C140" s="929"/>
      <c r="D140" s="929"/>
      <c r="E140" s="929"/>
      <c r="F140" s="929"/>
      <c r="G140" s="929"/>
      <c r="H140" s="961" t="str">
        <f>項目一覧!$C$283</f>
        <v/>
      </c>
      <c r="I140" s="962"/>
      <c r="J140" s="961"/>
      <c r="K140" s="961"/>
      <c r="L140" s="961"/>
      <c r="M140" s="961"/>
      <c r="N140" s="961"/>
      <c r="O140" s="961"/>
      <c r="P140" s="961"/>
      <c r="Q140" s="961"/>
      <c r="R140" s="961"/>
      <c r="S140" s="961"/>
      <c r="T140" s="961"/>
      <c r="U140" s="961"/>
      <c r="V140" s="961"/>
      <c r="W140" s="961"/>
      <c r="X140" s="961"/>
      <c r="Y140" s="961"/>
      <c r="Z140" s="961"/>
      <c r="AA140" s="961"/>
      <c r="AB140" s="962"/>
      <c r="AC140" s="962"/>
    </row>
    <row r="141" spans="1:29" ht="18" customHeight="1">
      <c r="A141" s="968"/>
      <c r="B141" s="929" t="s">
        <v>406</v>
      </c>
      <c r="C141" s="929"/>
      <c r="D141" s="929"/>
      <c r="E141" s="929"/>
      <c r="F141" s="929"/>
      <c r="G141" s="929"/>
      <c r="H141" s="961" t="str">
        <f>項目一覧!$C$284</f>
        <v/>
      </c>
      <c r="I141" s="962"/>
      <c r="J141" s="961"/>
      <c r="K141" s="961"/>
      <c r="L141" s="961"/>
      <c r="M141" s="961"/>
      <c r="N141" s="961"/>
      <c r="O141" s="961"/>
      <c r="P141" s="961"/>
      <c r="Q141" s="961"/>
      <c r="R141" s="961"/>
      <c r="S141" s="961"/>
      <c r="T141" s="961"/>
      <c r="U141" s="961"/>
      <c r="V141" s="961"/>
      <c r="W141" s="961"/>
      <c r="X141" s="961"/>
      <c r="Y141" s="961"/>
      <c r="Z141" s="961"/>
      <c r="AA141" s="961"/>
      <c r="AB141" s="962"/>
      <c r="AC141" s="962"/>
    </row>
    <row r="142" spans="1:29" ht="18" customHeight="1">
      <c r="A142" s="968"/>
      <c r="B142" s="929" t="s">
        <v>405</v>
      </c>
      <c r="C142" s="929"/>
      <c r="D142" s="929"/>
      <c r="E142" s="929"/>
      <c r="F142" s="929"/>
      <c r="G142" s="929"/>
      <c r="H142" s="1665" t="str">
        <f>項目一覧!$C$285</f>
        <v/>
      </c>
      <c r="I142" s="1665"/>
      <c r="J142" s="1665"/>
      <c r="K142" s="1665"/>
      <c r="L142" s="1665"/>
      <c r="M142" s="1665"/>
      <c r="N142" s="1665"/>
      <c r="O142" s="1665"/>
      <c r="P142" s="1665"/>
      <c r="Q142" s="1665"/>
      <c r="R142" s="1665"/>
      <c r="S142" s="1665"/>
      <c r="T142" s="1665"/>
      <c r="U142" s="1665"/>
      <c r="V142" s="1665"/>
      <c r="W142" s="1665"/>
      <c r="X142" s="1665"/>
      <c r="Y142" s="1665"/>
      <c r="Z142" s="1665"/>
      <c r="AA142" s="1665"/>
      <c r="AB142" s="1665"/>
      <c r="AC142" s="962"/>
    </row>
    <row r="143" spans="1:29" ht="18" customHeight="1">
      <c r="A143" s="968"/>
      <c r="B143" s="929" t="s">
        <v>404</v>
      </c>
      <c r="C143" s="929"/>
      <c r="D143" s="929"/>
      <c r="E143" s="929"/>
      <c r="F143" s="929"/>
      <c r="G143" s="929"/>
      <c r="H143" s="961" t="str">
        <f>項目一覧!$C$286</f>
        <v/>
      </c>
      <c r="I143" s="962"/>
      <c r="J143" s="961"/>
      <c r="K143" s="961"/>
      <c r="L143" s="961"/>
      <c r="M143" s="961"/>
      <c r="N143" s="961"/>
      <c r="O143" s="961"/>
      <c r="P143" s="961"/>
      <c r="Q143" s="961"/>
      <c r="R143" s="961"/>
      <c r="S143" s="961"/>
      <c r="T143" s="961"/>
      <c r="U143" s="961"/>
      <c r="V143" s="961"/>
      <c r="W143" s="961"/>
      <c r="X143" s="961"/>
      <c r="Y143" s="961"/>
      <c r="Z143" s="961"/>
      <c r="AA143" s="961"/>
      <c r="AB143" s="962"/>
      <c r="AC143" s="962"/>
    </row>
    <row r="144" spans="1:29" ht="18" customHeight="1">
      <c r="A144" s="968"/>
      <c r="B144" s="977" t="s">
        <v>632</v>
      </c>
      <c r="C144" s="929"/>
      <c r="D144" s="929"/>
      <c r="E144" s="929"/>
      <c r="F144" s="929"/>
      <c r="G144" s="929"/>
      <c r="H144" s="961"/>
      <c r="I144" s="1673" t="str">
        <f>項目一覧!$C$287</f>
        <v/>
      </c>
      <c r="J144" s="1673"/>
      <c r="K144" s="1673"/>
      <c r="L144" s="1673"/>
      <c r="M144" s="1673"/>
      <c r="N144" s="1673"/>
      <c r="O144" s="1673"/>
      <c r="P144" s="1673"/>
      <c r="Q144" s="1673"/>
      <c r="R144" s="1673"/>
      <c r="S144" s="1673"/>
      <c r="T144" s="1673"/>
      <c r="U144" s="1673"/>
      <c r="V144" s="1673"/>
      <c r="W144" s="1673"/>
      <c r="X144" s="1673"/>
      <c r="Y144" s="1673"/>
      <c r="Z144" s="1673"/>
      <c r="AA144" s="1673"/>
      <c r="AB144" s="1673"/>
      <c r="AC144" s="962"/>
    </row>
    <row r="145" spans="1:29" ht="11.25" customHeight="1">
      <c r="A145" s="974"/>
      <c r="B145" s="958"/>
      <c r="C145" s="958"/>
      <c r="D145" s="958"/>
      <c r="E145" s="958"/>
      <c r="F145" s="958"/>
      <c r="G145" s="958"/>
      <c r="H145" s="964"/>
      <c r="I145" s="1677"/>
      <c r="J145" s="1677"/>
      <c r="K145" s="1677"/>
      <c r="L145" s="1677"/>
      <c r="M145" s="1677"/>
      <c r="N145" s="1677"/>
      <c r="O145" s="1677"/>
      <c r="P145" s="1677"/>
      <c r="Q145" s="1677"/>
      <c r="R145" s="1677"/>
      <c r="S145" s="1677"/>
      <c r="T145" s="1677"/>
      <c r="U145" s="1677"/>
      <c r="V145" s="1677"/>
      <c r="W145" s="1677"/>
      <c r="X145" s="1677"/>
      <c r="Y145" s="1677"/>
      <c r="Z145" s="1677"/>
      <c r="AA145" s="1677"/>
      <c r="AB145" s="1677"/>
      <c r="AC145" s="962"/>
    </row>
    <row r="146" spans="1:29" ht="17.25" customHeight="1">
      <c r="A146" s="982" t="s">
        <v>628</v>
      </c>
      <c r="B146" s="960" t="s">
        <v>631</v>
      </c>
      <c r="C146" s="960"/>
      <c r="D146" s="960"/>
      <c r="E146" s="960"/>
      <c r="F146" s="960"/>
      <c r="G146" s="960"/>
      <c r="H146" s="1001"/>
      <c r="I146" s="1358"/>
      <c r="J146" s="1001"/>
      <c r="K146" s="1001"/>
      <c r="L146" s="1001"/>
      <c r="M146" s="1001"/>
      <c r="N146" s="1001"/>
      <c r="O146" s="1001"/>
      <c r="P146" s="1001"/>
      <c r="Q146" s="1001"/>
      <c r="R146" s="1001"/>
      <c r="S146" s="1001"/>
      <c r="T146" s="1001"/>
      <c r="U146" s="1001"/>
      <c r="V146" s="1001"/>
      <c r="W146" s="1001"/>
      <c r="X146" s="1001"/>
      <c r="Y146" s="1001"/>
      <c r="Z146" s="1001"/>
      <c r="AA146" s="1001"/>
      <c r="AB146" s="1358"/>
      <c r="AC146" s="962"/>
    </row>
    <row r="147" spans="1:29" ht="18" customHeight="1">
      <c r="A147" s="959"/>
      <c r="B147" s="929" t="s">
        <v>630</v>
      </c>
      <c r="C147" s="929"/>
      <c r="D147" s="929"/>
      <c r="E147" s="929"/>
      <c r="F147" s="929"/>
      <c r="G147" s="929"/>
      <c r="H147" s="961"/>
      <c r="I147" s="961"/>
      <c r="J147" s="961"/>
      <c r="K147" s="961"/>
      <c r="L147" s="961"/>
      <c r="M147" s="961"/>
      <c r="N147" s="961"/>
      <c r="O147" s="961"/>
      <c r="P147" s="961"/>
      <c r="Q147" s="961"/>
      <c r="R147" s="961"/>
      <c r="S147" s="961"/>
      <c r="T147" s="961"/>
      <c r="U147" s="961"/>
      <c r="V147" s="961"/>
      <c r="W147" s="961"/>
      <c r="X147" s="961"/>
      <c r="Y147" s="961"/>
      <c r="Z147" s="961"/>
      <c r="AA147" s="961"/>
      <c r="AB147" s="962"/>
      <c r="AC147" s="962"/>
    </row>
    <row r="148" spans="1:29" ht="17.25" customHeight="1">
      <c r="A148" s="968"/>
      <c r="B148" s="929" t="s">
        <v>401</v>
      </c>
      <c r="C148" s="929"/>
      <c r="D148" s="929"/>
      <c r="E148" s="929"/>
      <c r="F148" s="929"/>
      <c r="G148" s="929"/>
      <c r="H148" s="961" t="str">
        <f>項目一覧!$C$288</f>
        <v/>
      </c>
      <c r="I148" s="962"/>
      <c r="J148" s="961"/>
      <c r="K148" s="961"/>
      <c r="L148" s="961"/>
      <c r="M148" s="961"/>
      <c r="N148" s="961"/>
      <c r="O148" s="961"/>
      <c r="P148" s="961"/>
      <c r="Q148" s="961"/>
      <c r="R148" s="961"/>
      <c r="S148" s="961"/>
      <c r="T148" s="961"/>
      <c r="U148" s="961"/>
      <c r="V148" s="961"/>
      <c r="W148" s="961"/>
      <c r="X148" s="961"/>
      <c r="Y148" s="961"/>
      <c r="Z148" s="961"/>
      <c r="AA148" s="961"/>
      <c r="AB148" s="962"/>
      <c r="AC148" s="962"/>
    </row>
    <row r="149" spans="1:29" ht="17.25" customHeight="1">
      <c r="A149" s="968"/>
      <c r="B149" s="929" t="s">
        <v>414</v>
      </c>
      <c r="C149" s="929"/>
      <c r="D149" s="929"/>
      <c r="E149" s="929"/>
      <c r="F149" s="929"/>
      <c r="G149" s="929"/>
      <c r="H149" s="961" t="str">
        <f>項目一覧!$C$289</f>
        <v/>
      </c>
      <c r="I149" s="962"/>
      <c r="J149" s="961"/>
      <c r="K149" s="961"/>
      <c r="L149" s="961"/>
      <c r="M149" s="961"/>
      <c r="N149" s="961"/>
      <c r="O149" s="961"/>
      <c r="P149" s="961"/>
      <c r="Q149" s="961"/>
      <c r="R149" s="961"/>
      <c r="S149" s="961"/>
      <c r="T149" s="961"/>
      <c r="U149" s="961"/>
      <c r="V149" s="961"/>
      <c r="W149" s="961"/>
      <c r="X149" s="961"/>
      <c r="Y149" s="961"/>
      <c r="Z149" s="961"/>
      <c r="AA149" s="961"/>
      <c r="AB149" s="962"/>
      <c r="AC149" s="962"/>
    </row>
    <row r="150" spans="1:29" ht="17.25" customHeight="1">
      <c r="A150" s="968"/>
      <c r="B150" s="929" t="s">
        <v>399</v>
      </c>
      <c r="C150" s="929"/>
      <c r="D150" s="929"/>
      <c r="E150" s="929"/>
      <c r="F150" s="929"/>
      <c r="G150" s="929"/>
      <c r="H150" s="961" t="str">
        <f>項目一覧!$C$290</f>
        <v/>
      </c>
      <c r="I150" s="962"/>
      <c r="J150" s="961"/>
      <c r="K150" s="961"/>
      <c r="L150" s="961"/>
      <c r="M150" s="961"/>
      <c r="N150" s="961"/>
      <c r="O150" s="961"/>
      <c r="P150" s="961"/>
      <c r="Q150" s="961"/>
      <c r="R150" s="961"/>
      <c r="S150" s="961"/>
      <c r="T150" s="961"/>
      <c r="U150" s="961"/>
      <c r="V150" s="961"/>
      <c r="W150" s="961"/>
      <c r="X150" s="961"/>
      <c r="Y150" s="961"/>
      <c r="Z150" s="961"/>
      <c r="AA150" s="961"/>
      <c r="AB150" s="962"/>
      <c r="AC150" s="962"/>
    </row>
    <row r="151" spans="1:29" ht="17.25" customHeight="1">
      <c r="A151" s="968"/>
      <c r="B151" s="929" t="s">
        <v>398</v>
      </c>
      <c r="C151" s="929"/>
      <c r="D151" s="929"/>
      <c r="E151" s="929"/>
      <c r="F151" s="929"/>
      <c r="G151" s="929"/>
      <c r="H151" s="1665" t="str">
        <f>項目一覧!$C$291</f>
        <v/>
      </c>
      <c r="I151" s="1665"/>
      <c r="J151" s="1665"/>
      <c r="K151" s="1665"/>
      <c r="L151" s="1665"/>
      <c r="M151" s="1665"/>
      <c r="N151" s="1665"/>
      <c r="O151" s="1665"/>
      <c r="P151" s="1665"/>
      <c r="Q151" s="1665"/>
      <c r="R151" s="1665"/>
      <c r="S151" s="1665"/>
      <c r="T151" s="1665"/>
      <c r="U151" s="1665"/>
      <c r="V151" s="1665"/>
      <c r="W151" s="1665"/>
      <c r="X151" s="1665"/>
      <c r="Y151" s="1665"/>
      <c r="Z151" s="1665"/>
      <c r="AA151" s="1665"/>
      <c r="AB151" s="1665"/>
      <c r="AC151" s="1665"/>
    </row>
    <row r="152" spans="1:29" ht="17.25" customHeight="1">
      <c r="A152" s="968"/>
      <c r="B152" s="929" t="s">
        <v>397</v>
      </c>
      <c r="C152" s="929"/>
      <c r="D152" s="929"/>
      <c r="E152" s="929"/>
      <c r="F152" s="929"/>
      <c r="G152" s="929"/>
      <c r="H152" s="961" t="str">
        <f>項目一覧!$C$292</f>
        <v/>
      </c>
      <c r="I152" s="962"/>
      <c r="J152" s="961"/>
      <c r="K152" s="961"/>
      <c r="L152" s="961"/>
      <c r="M152" s="961"/>
      <c r="N152" s="961"/>
      <c r="O152" s="961"/>
      <c r="P152" s="961"/>
      <c r="Q152" s="961"/>
      <c r="R152" s="961"/>
      <c r="S152" s="961"/>
      <c r="T152" s="961"/>
      <c r="U152" s="961"/>
      <c r="V152" s="961"/>
      <c r="W152" s="961"/>
      <c r="X152" s="961"/>
      <c r="Y152" s="961"/>
      <c r="Z152" s="961"/>
      <c r="AA152" s="961"/>
      <c r="AB152" s="962"/>
      <c r="AC152" s="962"/>
    </row>
    <row r="153" spans="1:29" ht="17.25" customHeight="1">
      <c r="A153" s="968"/>
      <c r="B153" s="929" t="s">
        <v>413</v>
      </c>
      <c r="C153" s="929"/>
      <c r="D153" s="929"/>
      <c r="E153" s="929"/>
      <c r="F153" s="929"/>
      <c r="G153" s="929"/>
      <c r="H153" s="961" t="str">
        <f>項目一覧!$C$293</f>
        <v/>
      </c>
      <c r="I153" s="962"/>
      <c r="J153" s="961"/>
      <c r="K153" s="961"/>
      <c r="L153" s="961"/>
      <c r="M153" s="961"/>
      <c r="N153" s="961"/>
      <c r="O153" s="961"/>
      <c r="P153" s="961"/>
      <c r="Q153" s="961"/>
      <c r="R153" s="961"/>
      <c r="S153" s="961"/>
      <c r="T153" s="961"/>
      <c r="U153" s="961"/>
      <c r="V153" s="961"/>
      <c r="W153" s="961"/>
      <c r="X153" s="961"/>
      <c r="Y153" s="961"/>
      <c r="Z153" s="961"/>
      <c r="AA153" s="961"/>
      <c r="AB153" s="962"/>
      <c r="AC153" s="962"/>
    </row>
    <row r="154" spans="1:29" ht="18" customHeight="1">
      <c r="A154" s="968"/>
      <c r="B154" s="925" t="s">
        <v>412</v>
      </c>
      <c r="C154" s="929"/>
      <c r="D154" s="929"/>
      <c r="E154" s="929"/>
      <c r="F154" s="929"/>
      <c r="G154" s="929"/>
      <c r="H154" s="961"/>
      <c r="I154" s="1673" t="str">
        <f>項目一覧!$C$294</f>
        <v/>
      </c>
      <c r="J154" s="1673"/>
      <c r="K154" s="1673"/>
      <c r="L154" s="1673"/>
      <c r="M154" s="1673"/>
      <c r="N154" s="1673"/>
      <c r="O154" s="1673"/>
      <c r="P154" s="1673"/>
      <c r="Q154" s="1673"/>
      <c r="R154" s="1673"/>
      <c r="S154" s="1673"/>
      <c r="T154" s="1673"/>
      <c r="U154" s="1673"/>
      <c r="V154" s="1673"/>
      <c r="W154" s="1673"/>
      <c r="X154" s="1673"/>
      <c r="Y154" s="1673"/>
      <c r="Z154" s="1673"/>
      <c r="AA154" s="1673"/>
      <c r="AB154" s="1673"/>
      <c r="AC154" s="1673"/>
    </row>
    <row r="155" spans="1:29" ht="11.25" customHeight="1">
      <c r="A155" s="968"/>
      <c r="B155" s="929"/>
      <c r="C155" s="929"/>
      <c r="D155" s="929"/>
      <c r="E155" s="929"/>
      <c r="F155" s="929"/>
      <c r="G155" s="929"/>
      <c r="H155" s="961"/>
      <c r="I155" s="1673"/>
      <c r="J155" s="1673"/>
      <c r="K155" s="1673"/>
      <c r="L155" s="1673"/>
      <c r="M155" s="1673"/>
      <c r="N155" s="1673"/>
      <c r="O155" s="1673"/>
      <c r="P155" s="1673"/>
      <c r="Q155" s="1673"/>
      <c r="R155" s="1673"/>
      <c r="S155" s="1673"/>
      <c r="T155" s="1673"/>
      <c r="U155" s="1673"/>
      <c r="V155" s="1673"/>
      <c r="W155" s="1673"/>
      <c r="X155" s="1673"/>
      <c r="Y155" s="1673"/>
      <c r="Z155" s="1673"/>
      <c r="AA155" s="1673"/>
      <c r="AB155" s="1673"/>
      <c r="AC155" s="1673"/>
    </row>
    <row r="156" spans="1:29" ht="18" customHeight="1">
      <c r="A156" s="959"/>
      <c r="B156" s="929" t="s">
        <v>629</v>
      </c>
      <c r="C156" s="929"/>
      <c r="D156" s="929"/>
      <c r="E156" s="929"/>
      <c r="F156" s="929"/>
      <c r="G156" s="929"/>
      <c r="H156" s="961"/>
      <c r="I156" s="961"/>
      <c r="J156" s="961"/>
      <c r="K156" s="961"/>
      <c r="L156" s="961"/>
      <c r="M156" s="961"/>
      <c r="N156" s="961"/>
      <c r="O156" s="961"/>
      <c r="P156" s="961"/>
      <c r="Q156" s="961"/>
      <c r="R156" s="961"/>
      <c r="S156" s="961"/>
      <c r="T156" s="961"/>
      <c r="U156" s="961"/>
      <c r="V156" s="961"/>
      <c r="W156" s="961"/>
      <c r="X156" s="961"/>
      <c r="Y156" s="961"/>
      <c r="Z156" s="961"/>
      <c r="AA156" s="961"/>
      <c r="AB156" s="962"/>
      <c r="AC156" s="962"/>
    </row>
    <row r="157" spans="1:29" ht="18" customHeight="1">
      <c r="A157" s="968"/>
      <c r="B157" s="929" t="s">
        <v>401</v>
      </c>
      <c r="C157" s="929"/>
      <c r="D157" s="929"/>
      <c r="E157" s="929"/>
      <c r="F157" s="929"/>
      <c r="G157" s="929"/>
      <c r="H157" s="961" t="str">
        <f>項目一覧!$C$295</f>
        <v/>
      </c>
      <c r="I157" s="962"/>
      <c r="J157" s="961"/>
      <c r="K157" s="961"/>
      <c r="L157" s="961"/>
      <c r="M157" s="961"/>
      <c r="N157" s="961"/>
      <c r="O157" s="961"/>
      <c r="P157" s="961"/>
      <c r="Q157" s="961"/>
      <c r="R157" s="961"/>
      <c r="S157" s="961"/>
      <c r="T157" s="961"/>
      <c r="U157" s="961"/>
      <c r="V157" s="961"/>
      <c r="W157" s="961"/>
      <c r="X157" s="961"/>
      <c r="Y157" s="961"/>
      <c r="Z157" s="961"/>
      <c r="AA157" s="961"/>
      <c r="AB157" s="962"/>
      <c r="AC157" s="962"/>
    </row>
    <row r="158" spans="1:29" ht="18" customHeight="1">
      <c r="A158" s="968"/>
      <c r="B158" s="929" t="s">
        <v>414</v>
      </c>
      <c r="C158" s="929"/>
      <c r="D158" s="929"/>
      <c r="E158" s="929"/>
      <c r="F158" s="929"/>
      <c r="G158" s="929"/>
      <c r="H158" s="961" t="str">
        <f>項目一覧!$C$296</f>
        <v/>
      </c>
      <c r="I158" s="962"/>
      <c r="J158" s="961"/>
      <c r="K158" s="961"/>
      <c r="L158" s="961"/>
      <c r="M158" s="961"/>
      <c r="N158" s="961"/>
      <c r="O158" s="961"/>
      <c r="P158" s="961"/>
      <c r="Q158" s="961"/>
      <c r="R158" s="961"/>
      <c r="S158" s="961"/>
      <c r="T158" s="961"/>
      <c r="U158" s="961"/>
      <c r="V158" s="961"/>
      <c r="W158" s="961"/>
      <c r="X158" s="961"/>
      <c r="Y158" s="961"/>
      <c r="Z158" s="961"/>
      <c r="AA158" s="961"/>
      <c r="AB158" s="962"/>
      <c r="AC158" s="962"/>
    </row>
    <row r="159" spans="1:29" ht="18" customHeight="1">
      <c r="A159" s="968"/>
      <c r="B159" s="929" t="s">
        <v>399</v>
      </c>
      <c r="C159" s="929"/>
      <c r="D159" s="929"/>
      <c r="E159" s="929"/>
      <c r="F159" s="929"/>
      <c r="G159" s="929"/>
      <c r="H159" s="961" t="str">
        <f>項目一覧!$C$297</f>
        <v/>
      </c>
      <c r="I159" s="962"/>
      <c r="J159" s="961"/>
      <c r="K159" s="961"/>
      <c r="L159" s="961"/>
      <c r="M159" s="961"/>
      <c r="N159" s="961"/>
      <c r="O159" s="961"/>
      <c r="P159" s="961"/>
      <c r="Q159" s="961"/>
      <c r="R159" s="961"/>
      <c r="S159" s="961"/>
      <c r="T159" s="961"/>
      <c r="U159" s="961"/>
      <c r="V159" s="961"/>
      <c r="W159" s="961"/>
      <c r="X159" s="961"/>
      <c r="Y159" s="961"/>
      <c r="Z159" s="961"/>
      <c r="AA159" s="961"/>
      <c r="AB159" s="962"/>
      <c r="AC159" s="962"/>
    </row>
    <row r="160" spans="1:29" ht="18" customHeight="1">
      <c r="A160" s="968"/>
      <c r="B160" s="929" t="s">
        <v>398</v>
      </c>
      <c r="C160" s="929"/>
      <c r="D160" s="929"/>
      <c r="E160" s="929"/>
      <c r="F160" s="929"/>
      <c r="G160" s="929"/>
      <c r="H160" s="1665" t="str">
        <f>項目一覧!$C$298</f>
        <v/>
      </c>
      <c r="I160" s="1665"/>
      <c r="J160" s="1665"/>
      <c r="K160" s="1665"/>
      <c r="L160" s="1665"/>
      <c r="M160" s="1665"/>
      <c r="N160" s="1665"/>
      <c r="O160" s="1665"/>
      <c r="P160" s="1665"/>
      <c r="Q160" s="1665"/>
      <c r="R160" s="1665"/>
      <c r="S160" s="1665"/>
      <c r="T160" s="1665"/>
      <c r="U160" s="1665"/>
      <c r="V160" s="1665"/>
      <c r="W160" s="1665"/>
      <c r="X160" s="1665"/>
      <c r="Y160" s="1665"/>
      <c r="Z160" s="1665"/>
      <c r="AA160" s="1665"/>
      <c r="AB160" s="1665"/>
      <c r="AC160" s="962"/>
    </row>
    <row r="161" spans="1:29" ht="18" customHeight="1">
      <c r="A161" s="968"/>
      <c r="B161" s="929" t="s">
        <v>397</v>
      </c>
      <c r="C161" s="929"/>
      <c r="D161" s="929"/>
      <c r="E161" s="929"/>
      <c r="F161" s="929"/>
      <c r="G161" s="929"/>
      <c r="H161" s="961" t="str">
        <f>項目一覧!$C$299</f>
        <v/>
      </c>
      <c r="I161" s="962"/>
      <c r="J161" s="961"/>
      <c r="K161" s="961"/>
      <c r="L161" s="961"/>
      <c r="M161" s="961"/>
      <c r="N161" s="961"/>
      <c r="O161" s="961"/>
      <c r="P161" s="961"/>
      <c r="Q161" s="961"/>
      <c r="R161" s="961"/>
      <c r="S161" s="961"/>
      <c r="T161" s="961"/>
      <c r="U161" s="961"/>
      <c r="V161" s="961"/>
      <c r="W161" s="961"/>
      <c r="X161" s="961"/>
      <c r="Y161" s="961"/>
      <c r="Z161" s="961"/>
      <c r="AA161" s="961"/>
      <c r="AB161" s="962"/>
      <c r="AC161" s="962"/>
    </row>
    <row r="162" spans="1:29" ht="17.25" customHeight="1">
      <c r="A162" s="968"/>
      <c r="B162" s="929" t="s">
        <v>413</v>
      </c>
      <c r="C162" s="929"/>
      <c r="D162" s="929"/>
      <c r="E162" s="929"/>
      <c r="F162" s="929"/>
      <c r="G162" s="929"/>
      <c r="H162" s="961" t="str">
        <f>項目一覧!$C$300</f>
        <v/>
      </c>
      <c r="I162" s="962"/>
      <c r="J162" s="961"/>
      <c r="K162" s="961"/>
      <c r="L162" s="961"/>
      <c r="M162" s="961"/>
      <c r="N162" s="961"/>
      <c r="O162" s="961"/>
      <c r="P162" s="961"/>
      <c r="Q162" s="961"/>
      <c r="R162" s="961"/>
      <c r="S162" s="961"/>
      <c r="T162" s="961"/>
      <c r="U162" s="961"/>
      <c r="V162" s="961"/>
      <c r="W162" s="961"/>
      <c r="X162" s="961"/>
      <c r="Y162" s="961"/>
      <c r="Z162" s="961"/>
      <c r="AA162" s="961"/>
      <c r="AB162" s="962"/>
      <c r="AC162" s="962"/>
    </row>
    <row r="163" spans="1:29" ht="18" customHeight="1">
      <c r="A163" s="968"/>
      <c r="B163" s="925" t="s">
        <v>412</v>
      </c>
      <c r="C163" s="929"/>
      <c r="D163" s="929"/>
      <c r="E163" s="929"/>
      <c r="F163" s="929"/>
      <c r="G163" s="929"/>
      <c r="H163" s="961"/>
      <c r="I163" s="1673" t="str">
        <f>項目一覧!$C$301</f>
        <v/>
      </c>
      <c r="J163" s="1673"/>
      <c r="K163" s="1673"/>
      <c r="L163" s="1673"/>
      <c r="M163" s="1673"/>
      <c r="N163" s="1673"/>
      <c r="O163" s="1673"/>
      <c r="P163" s="1673"/>
      <c r="Q163" s="1673"/>
      <c r="R163" s="1673"/>
      <c r="S163" s="1673"/>
      <c r="T163" s="1673"/>
      <c r="U163" s="1673"/>
      <c r="V163" s="1673"/>
      <c r="W163" s="1673"/>
      <c r="X163" s="1673"/>
      <c r="Y163" s="1673"/>
      <c r="Z163" s="1673"/>
      <c r="AA163" s="1673"/>
      <c r="AB163" s="1673"/>
      <c r="AC163" s="1673"/>
    </row>
    <row r="164" spans="1:29" ht="18" customHeight="1">
      <c r="A164" s="959"/>
      <c r="B164" s="929"/>
      <c r="C164" s="929"/>
      <c r="D164" s="929"/>
      <c r="E164" s="929"/>
      <c r="F164" s="929"/>
      <c r="G164" s="929"/>
      <c r="H164" s="961"/>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row>
    <row r="165" spans="1:29" ht="18" customHeight="1">
      <c r="A165" s="968"/>
      <c r="B165" s="929" t="s">
        <v>401</v>
      </c>
      <c r="C165" s="929"/>
      <c r="D165" s="929"/>
      <c r="E165" s="929"/>
      <c r="F165" s="929"/>
      <c r="G165" s="929"/>
      <c r="H165" s="961" t="str">
        <f>項目一覧!$C$302</f>
        <v/>
      </c>
      <c r="I165" s="962"/>
      <c r="J165" s="961"/>
      <c r="K165" s="961"/>
      <c r="L165" s="961"/>
      <c r="M165" s="961"/>
      <c r="N165" s="961"/>
      <c r="O165" s="961"/>
      <c r="P165" s="961"/>
      <c r="Q165" s="961"/>
      <c r="R165" s="961"/>
      <c r="S165" s="961"/>
      <c r="T165" s="961"/>
      <c r="U165" s="961"/>
      <c r="V165" s="961"/>
      <c r="W165" s="961"/>
      <c r="X165" s="961"/>
      <c r="Y165" s="961"/>
      <c r="Z165" s="961"/>
      <c r="AA165" s="961"/>
      <c r="AB165" s="962"/>
      <c r="AC165" s="962"/>
    </row>
    <row r="166" spans="1:29" ht="18" customHeight="1">
      <c r="A166" s="968"/>
      <c r="B166" s="929" t="s">
        <v>414</v>
      </c>
      <c r="C166" s="929"/>
      <c r="D166" s="929"/>
      <c r="E166" s="929"/>
      <c r="F166" s="929"/>
      <c r="G166" s="929"/>
      <c r="H166" s="961" t="str">
        <f>項目一覧!$C$303</f>
        <v/>
      </c>
      <c r="I166" s="962"/>
      <c r="J166" s="961"/>
      <c r="K166" s="961"/>
      <c r="L166" s="961"/>
      <c r="M166" s="961"/>
      <c r="N166" s="961"/>
      <c r="O166" s="961"/>
      <c r="P166" s="961"/>
      <c r="Q166" s="961"/>
      <c r="R166" s="961"/>
      <c r="S166" s="961"/>
      <c r="T166" s="961"/>
      <c r="U166" s="961"/>
      <c r="V166" s="961"/>
      <c r="W166" s="961"/>
      <c r="X166" s="961"/>
      <c r="Y166" s="961"/>
      <c r="Z166" s="961"/>
      <c r="AA166" s="961"/>
      <c r="AB166" s="962"/>
      <c r="AC166" s="962"/>
    </row>
    <row r="167" spans="1:29" ht="18" customHeight="1">
      <c r="A167" s="968"/>
      <c r="B167" s="929" t="s">
        <v>399</v>
      </c>
      <c r="C167" s="929"/>
      <c r="D167" s="929"/>
      <c r="E167" s="929"/>
      <c r="F167" s="929"/>
      <c r="G167" s="929"/>
      <c r="H167" s="961" t="str">
        <f>項目一覧!$C$304</f>
        <v/>
      </c>
      <c r="I167" s="962"/>
      <c r="J167" s="961"/>
      <c r="K167" s="961"/>
      <c r="L167" s="961"/>
      <c r="M167" s="961"/>
      <c r="N167" s="961"/>
      <c r="O167" s="961"/>
      <c r="P167" s="961"/>
      <c r="Q167" s="961"/>
      <c r="R167" s="961"/>
      <c r="S167" s="961"/>
      <c r="T167" s="961"/>
      <c r="U167" s="961"/>
      <c r="V167" s="961"/>
      <c r="W167" s="961"/>
      <c r="X167" s="961"/>
      <c r="Y167" s="961"/>
      <c r="Z167" s="961"/>
      <c r="AA167" s="961"/>
      <c r="AB167" s="962"/>
      <c r="AC167" s="962"/>
    </row>
    <row r="168" spans="1:29" ht="18" customHeight="1">
      <c r="A168" s="968"/>
      <c r="B168" s="929" t="s">
        <v>398</v>
      </c>
      <c r="C168" s="929"/>
      <c r="D168" s="929"/>
      <c r="E168" s="929"/>
      <c r="F168" s="929"/>
      <c r="G168" s="929"/>
      <c r="H168" s="1665" t="str">
        <f>項目一覧!$C$305</f>
        <v/>
      </c>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c r="AC168" s="962"/>
    </row>
    <row r="169" spans="1:29" ht="18" customHeight="1">
      <c r="A169" s="968"/>
      <c r="B169" s="929" t="s">
        <v>397</v>
      </c>
      <c r="C169" s="929"/>
      <c r="D169" s="929"/>
      <c r="E169" s="929"/>
      <c r="F169" s="929"/>
      <c r="G169" s="929"/>
      <c r="H169" s="961" t="str">
        <f>項目一覧!$C$306</f>
        <v/>
      </c>
      <c r="I169" s="962"/>
      <c r="J169" s="961"/>
      <c r="K169" s="961"/>
      <c r="L169" s="961"/>
      <c r="M169" s="961"/>
      <c r="N169" s="961"/>
      <c r="O169" s="961"/>
      <c r="P169" s="961"/>
      <c r="Q169" s="961"/>
      <c r="R169" s="961"/>
      <c r="S169" s="961"/>
      <c r="T169" s="961"/>
      <c r="U169" s="961"/>
      <c r="V169" s="961"/>
      <c r="W169" s="961"/>
      <c r="X169" s="961"/>
      <c r="Y169" s="961"/>
      <c r="Z169" s="961"/>
      <c r="AA169" s="961"/>
      <c r="AB169" s="962"/>
      <c r="AC169" s="962"/>
    </row>
    <row r="170" spans="1:29" ht="17.25" customHeight="1">
      <c r="A170" s="968"/>
      <c r="B170" s="929" t="s">
        <v>413</v>
      </c>
      <c r="C170" s="929"/>
      <c r="D170" s="929"/>
      <c r="E170" s="929"/>
      <c r="F170" s="929"/>
      <c r="G170" s="929"/>
      <c r="H170" s="961" t="str">
        <f>項目一覧!$C$307</f>
        <v/>
      </c>
      <c r="I170" s="962"/>
      <c r="J170" s="961"/>
      <c r="K170" s="961"/>
      <c r="L170" s="961"/>
      <c r="M170" s="961"/>
      <c r="N170" s="961"/>
      <c r="O170" s="961"/>
      <c r="P170" s="961"/>
      <c r="Q170" s="961"/>
      <c r="R170" s="961"/>
      <c r="S170" s="961"/>
      <c r="T170" s="961"/>
      <c r="U170" s="961"/>
      <c r="V170" s="961"/>
      <c r="W170" s="961"/>
      <c r="X170" s="961"/>
      <c r="Y170" s="961"/>
      <c r="Z170" s="961"/>
      <c r="AA170" s="961"/>
      <c r="AB170" s="962"/>
      <c r="AC170" s="962"/>
    </row>
    <row r="171" spans="1:29" ht="18" customHeight="1">
      <c r="A171" s="968"/>
      <c r="B171" s="925" t="s">
        <v>412</v>
      </c>
      <c r="C171" s="929"/>
      <c r="D171" s="929"/>
      <c r="E171" s="929"/>
      <c r="F171" s="929"/>
      <c r="G171" s="929"/>
      <c r="H171" s="961"/>
      <c r="I171" s="1673" t="str">
        <f>項目一覧!$C$308</f>
        <v/>
      </c>
      <c r="J171" s="1673"/>
      <c r="K171" s="1673"/>
      <c r="L171" s="1673"/>
      <c r="M171" s="1673"/>
      <c r="N171" s="1673"/>
      <c r="O171" s="1673"/>
      <c r="P171" s="1673"/>
      <c r="Q171" s="1673"/>
      <c r="R171" s="1673"/>
      <c r="S171" s="1673"/>
      <c r="T171" s="1673"/>
      <c r="U171" s="1673"/>
      <c r="V171" s="1673"/>
      <c r="W171" s="1673"/>
      <c r="X171" s="1673"/>
      <c r="Y171" s="1673"/>
      <c r="Z171" s="1673"/>
      <c r="AA171" s="1673"/>
      <c r="AB171" s="1673"/>
      <c r="AC171" s="1673"/>
    </row>
    <row r="172" spans="1:29" ht="18" customHeight="1">
      <c r="A172" s="959"/>
      <c r="B172" s="929"/>
      <c r="C172" s="929"/>
      <c r="D172" s="929"/>
      <c r="E172" s="929"/>
      <c r="F172" s="929"/>
      <c r="G172" s="929"/>
      <c r="H172" s="961"/>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row>
    <row r="173" spans="1:29" ht="18" customHeight="1">
      <c r="A173" s="968"/>
      <c r="B173" s="929" t="s">
        <v>401</v>
      </c>
      <c r="C173" s="929"/>
      <c r="D173" s="929"/>
      <c r="E173" s="929"/>
      <c r="F173" s="929"/>
      <c r="G173" s="929"/>
      <c r="H173" s="961" t="str">
        <f>項目一覧!$C$309</f>
        <v/>
      </c>
      <c r="I173" s="962"/>
      <c r="J173" s="961"/>
      <c r="K173" s="961"/>
      <c r="L173" s="961"/>
      <c r="M173" s="961"/>
      <c r="N173" s="961"/>
      <c r="O173" s="961"/>
      <c r="P173" s="961"/>
      <c r="Q173" s="961"/>
      <c r="R173" s="961"/>
      <c r="S173" s="961"/>
      <c r="T173" s="961"/>
      <c r="U173" s="961"/>
      <c r="V173" s="961"/>
      <c r="W173" s="961"/>
      <c r="X173" s="961"/>
      <c r="Y173" s="961"/>
      <c r="Z173" s="961"/>
      <c r="AA173" s="961"/>
      <c r="AB173" s="962"/>
      <c r="AC173" s="962"/>
    </row>
    <row r="174" spans="1:29" ht="18" customHeight="1">
      <c r="A174" s="968"/>
      <c r="B174" s="929" t="s">
        <v>414</v>
      </c>
      <c r="C174" s="929"/>
      <c r="D174" s="929"/>
      <c r="E174" s="929"/>
      <c r="F174" s="929"/>
      <c r="G174" s="929"/>
      <c r="H174" s="961" t="str">
        <f>項目一覧!$C$310</f>
        <v/>
      </c>
      <c r="I174" s="962"/>
      <c r="J174" s="961"/>
      <c r="K174" s="961"/>
      <c r="L174" s="961"/>
      <c r="M174" s="961"/>
      <c r="N174" s="961"/>
      <c r="O174" s="961"/>
      <c r="P174" s="961"/>
      <c r="Q174" s="961"/>
      <c r="R174" s="961"/>
      <c r="S174" s="961"/>
      <c r="T174" s="961"/>
      <c r="U174" s="961"/>
      <c r="V174" s="961"/>
      <c r="W174" s="961"/>
      <c r="X174" s="961"/>
      <c r="Y174" s="961"/>
      <c r="Z174" s="961"/>
      <c r="AA174" s="961"/>
      <c r="AB174" s="962"/>
      <c r="AC174" s="962"/>
    </row>
    <row r="175" spans="1:29" ht="18" customHeight="1">
      <c r="A175" s="968"/>
      <c r="B175" s="929" t="s">
        <v>399</v>
      </c>
      <c r="C175" s="929"/>
      <c r="D175" s="929"/>
      <c r="E175" s="929"/>
      <c r="F175" s="929"/>
      <c r="G175" s="929"/>
      <c r="H175" s="961" t="str">
        <f>項目一覧!$C$311</f>
        <v/>
      </c>
      <c r="I175" s="962"/>
      <c r="J175" s="961"/>
      <c r="K175" s="961"/>
      <c r="L175" s="961"/>
      <c r="M175" s="961"/>
      <c r="N175" s="961"/>
      <c r="O175" s="961"/>
      <c r="P175" s="961"/>
      <c r="Q175" s="961"/>
      <c r="R175" s="961"/>
      <c r="S175" s="961"/>
      <c r="T175" s="961"/>
      <c r="U175" s="961"/>
      <c r="V175" s="961"/>
      <c r="W175" s="961"/>
      <c r="X175" s="961"/>
      <c r="Y175" s="961"/>
      <c r="Z175" s="961"/>
      <c r="AA175" s="961"/>
      <c r="AB175" s="962"/>
      <c r="AC175" s="962"/>
    </row>
    <row r="176" spans="1:29" ht="18" customHeight="1">
      <c r="A176" s="968"/>
      <c r="B176" s="929" t="s">
        <v>398</v>
      </c>
      <c r="C176" s="929"/>
      <c r="D176" s="929"/>
      <c r="E176" s="929"/>
      <c r="F176" s="929"/>
      <c r="G176" s="929"/>
      <c r="H176" s="1665" t="str">
        <f>項目一覧!$C$312</f>
        <v/>
      </c>
      <c r="I176" s="1665"/>
      <c r="J176" s="1665"/>
      <c r="K176" s="1665"/>
      <c r="L176" s="1665"/>
      <c r="M176" s="1665"/>
      <c r="N176" s="1665"/>
      <c r="O176" s="1665"/>
      <c r="P176" s="1665"/>
      <c r="Q176" s="1665"/>
      <c r="R176" s="1665"/>
      <c r="S176" s="1665"/>
      <c r="T176" s="1665"/>
      <c r="U176" s="1665"/>
      <c r="V176" s="1665"/>
      <c r="W176" s="1665"/>
      <c r="X176" s="1665"/>
      <c r="Y176" s="1665"/>
      <c r="Z176" s="1665"/>
      <c r="AA176" s="1665"/>
      <c r="AB176" s="1665"/>
      <c r="AC176" s="962"/>
    </row>
    <row r="177" spans="1:58" ht="18" customHeight="1">
      <c r="A177" s="968"/>
      <c r="B177" s="929" t="s">
        <v>397</v>
      </c>
      <c r="C177" s="929"/>
      <c r="D177" s="929"/>
      <c r="E177" s="929"/>
      <c r="F177" s="929"/>
      <c r="G177" s="929"/>
      <c r="H177" s="961" t="str">
        <f>項目一覧!$C$313</f>
        <v/>
      </c>
      <c r="I177" s="962"/>
      <c r="J177" s="961"/>
      <c r="K177" s="961"/>
      <c r="L177" s="961"/>
      <c r="M177" s="961"/>
      <c r="N177" s="961"/>
      <c r="O177" s="961"/>
      <c r="P177" s="961"/>
      <c r="Q177" s="961"/>
      <c r="R177" s="961"/>
      <c r="S177" s="961"/>
      <c r="T177" s="961"/>
      <c r="U177" s="961"/>
      <c r="V177" s="961"/>
      <c r="W177" s="961"/>
      <c r="X177" s="961"/>
      <c r="Y177" s="961"/>
      <c r="Z177" s="961"/>
      <c r="AA177" s="961"/>
      <c r="AB177" s="962"/>
      <c r="AC177" s="962"/>
    </row>
    <row r="178" spans="1:58" ht="17.25" customHeight="1">
      <c r="A178" s="968"/>
      <c r="B178" s="929" t="s">
        <v>413</v>
      </c>
      <c r="C178" s="929"/>
      <c r="D178" s="929"/>
      <c r="E178" s="929"/>
      <c r="F178" s="929"/>
      <c r="G178" s="929"/>
      <c r="H178" s="961" t="str">
        <f>項目一覧!$C$314</f>
        <v/>
      </c>
      <c r="I178" s="962"/>
      <c r="J178" s="961"/>
      <c r="K178" s="961"/>
      <c r="L178" s="961"/>
      <c r="M178" s="961"/>
      <c r="N178" s="961"/>
      <c r="O178" s="961"/>
      <c r="P178" s="961"/>
      <c r="Q178" s="961"/>
      <c r="R178" s="961"/>
      <c r="S178" s="961"/>
      <c r="T178" s="961"/>
      <c r="U178" s="961"/>
      <c r="V178" s="961"/>
      <c r="W178" s="961"/>
      <c r="X178" s="961"/>
      <c r="Y178" s="961"/>
      <c r="Z178" s="961"/>
      <c r="AA178" s="961"/>
      <c r="AB178" s="962"/>
      <c r="AC178" s="962"/>
    </row>
    <row r="179" spans="1:58" ht="18" customHeight="1">
      <c r="A179" s="968"/>
      <c r="B179" s="925" t="s">
        <v>412</v>
      </c>
      <c r="C179" s="929"/>
      <c r="D179" s="929"/>
      <c r="E179" s="929"/>
      <c r="F179" s="929"/>
      <c r="G179" s="929"/>
      <c r="H179" s="961"/>
      <c r="I179" s="1673" t="str">
        <f>項目一覧!$C$315</f>
        <v/>
      </c>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row>
    <row r="180" spans="1:58" ht="11.25" customHeight="1">
      <c r="A180" s="968"/>
      <c r="B180" s="929"/>
      <c r="C180" s="929"/>
      <c r="D180" s="929"/>
      <c r="E180" s="929"/>
      <c r="F180" s="929"/>
      <c r="G180" s="929"/>
      <c r="H180" s="961"/>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row>
    <row r="181" spans="1:58" ht="18" customHeight="1">
      <c r="A181" s="982" t="s">
        <v>628</v>
      </c>
      <c r="B181" s="960" t="s">
        <v>402</v>
      </c>
      <c r="C181" s="960"/>
      <c r="D181" s="960"/>
      <c r="E181" s="960"/>
      <c r="F181" s="960"/>
      <c r="G181" s="960"/>
      <c r="H181" s="1001"/>
      <c r="I181" s="962"/>
      <c r="J181" s="961"/>
      <c r="K181" s="961"/>
      <c r="L181" s="961"/>
      <c r="M181" s="961"/>
      <c r="N181" s="961"/>
      <c r="O181" s="961"/>
      <c r="P181" s="961"/>
      <c r="Q181" s="961"/>
      <c r="R181" s="961"/>
      <c r="S181" s="961"/>
      <c r="T181" s="961"/>
      <c r="U181" s="961"/>
      <c r="V181" s="961"/>
      <c r="W181" s="961"/>
      <c r="X181" s="961"/>
      <c r="Y181" s="961"/>
      <c r="Z181" s="961"/>
      <c r="AA181" s="961"/>
      <c r="AB181" s="962"/>
      <c r="AC181" s="962"/>
    </row>
    <row r="182" spans="1:58" ht="18" customHeight="1">
      <c r="A182" s="968"/>
      <c r="B182" s="929" t="s">
        <v>401</v>
      </c>
      <c r="C182" s="929"/>
      <c r="D182" s="929"/>
      <c r="E182" s="929"/>
      <c r="F182" s="929"/>
      <c r="G182" s="929"/>
      <c r="H182" s="961" t="str">
        <f>項目一覧!$C$55</f>
        <v/>
      </c>
      <c r="I182" s="962"/>
      <c r="J182" s="961"/>
      <c r="K182" s="961"/>
      <c r="L182" s="961"/>
      <c r="M182" s="961"/>
      <c r="N182" s="961"/>
      <c r="O182" s="961"/>
      <c r="P182" s="961"/>
      <c r="Q182" s="961"/>
      <c r="R182" s="961"/>
      <c r="S182" s="961"/>
      <c r="T182" s="961"/>
      <c r="U182" s="961"/>
      <c r="V182" s="961"/>
      <c r="W182" s="961"/>
      <c r="X182" s="961"/>
      <c r="Y182" s="961"/>
      <c r="Z182" s="961"/>
      <c r="AA182" s="961"/>
      <c r="AB182" s="962"/>
      <c r="AC182" s="962"/>
    </row>
    <row r="183" spans="1:58" ht="18" customHeight="1">
      <c r="A183" s="968"/>
      <c r="B183" s="929" t="s">
        <v>400</v>
      </c>
      <c r="C183" s="929"/>
      <c r="D183" s="929"/>
      <c r="E183" s="929"/>
      <c r="F183" s="929"/>
      <c r="G183" s="929"/>
      <c r="H183" s="969" t="str">
        <f>IF(項目一覧!$C$56=0,"","建設業の許可   ("&amp;項目一覧!$C$56&amp;")  第  （"&amp;項目一覧!$C$57&amp;"）　　 "&amp;項目一覧!C58&amp;"　号")</f>
        <v>建設業の許可   ()  第  （）　　 　号</v>
      </c>
      <c r="I183" s="962"/>
      <c r="J183" s="961"/>
      <c r="K183" s="961"/>
      <c r="L183" s="961"/>
      <c r="M183" s="961"/>
      <c r="N183" s="961"/>
      <c r="O183" s="961"/>
      <c r="P183" s="961"/>
      <c r="Q183" s="961"/>
      <c r="R183" s="961"/>
      <c r="S183" s="961"/>
      <c r="T183" s="961"/>
      <c r="U183" s="961"/>
      <c r="V183" s="961"/>
      <c r="W183" s="961"/>
      <c r="X183" s="961"/>
      <c r="Y183" s="961"/>
      <c r="Z183" s="961"/>
      <c r="AA183" s="961"/>
      <c r="AB183" s="962"/>
      <c r="AC183" s="962"/>
    </row>
    <row r="184" spans="1:58" ht="18" customHeight="1">
      <c r="A184" s="968"/>
      <c r="B184" s="929"/>
      <c r="C184" s="929"/>
      <c r="D184" s="929"/>
      <c r="E184" s="929"/>
      <c r="F184" s="929"/>
      <c r="G184" s="929"/>
      <c r="H184" s="961" t="str">
        <f>項目一覧!$C$59</f>
        <v/>
      </c>
      <c r="I184" s="962"/>
      <c r="J184" s="961"/>
      <c r="K184" s="961"/>
      <c r="L184" s="961"/>
      <c r="M184" s="961"/>
      <c r="N184" s="961"/>
      <c r="O184" s="961"/>
      <c r="P184" s="961"/>
      <c r="Q184" s="961"/>
      <c r="R184" s="961"/>
      <c r="S184" s="961"/>
      <c r="T184" s="961"/>
      <c r="U184" s="961"/>
      <c r="V184" s="961"/>
      <c r="W184" s="961"/>
      <c r="X184" s="961"/>
      <c r="Y184" s="961"/>
      <c r="Z184" s="961"/>
      <c r="AA184" s="961"/>
      <c r="AB184" s="962"/>
      <c r="AC184" s="962"/>
    </row>
    <row r="185" spans="1:58" ht="18" customHeight="1">
      <c r="A185" s="968"/>
      <c r="B185" s="929" t="s">
        <v>399</v>
      </c>
      <c r="C185" s="929"/>
      <c r="D185" s="929"/>
      <c r="E185" s="929"/>
      <c r="F185" s="929"/>
      <c r="G185" s="929"/>
      <c r="H185" s="961" t="str">
        <f>項目一覧!$C$60</f>
        <v/>
      </c>
      <c r="I185" s="962"/>
      <c r="J185" s="961"/>
      <c r="K185" s="961"/>
      <c r="L185" s="961"/>
      <c r="M185" s="961"/>
      <c r="N185" s="961"/>
      <c r="O185" s="961"/>
      <c r="P185" s="961"/>
      <c r="Q185" s="961"/>
      <c r="R185" s="961"/>
      <c r="S185" s="961"/>
      <c r="T185" s="961"/>
      <c r="U185" s="961"/>
      <c r="V185" s="961"/>
      <c r="W185" s="961"/>
      <c r="X185" s="961"/>
      <c r="Y185" s="961"/>
      <c r="Z185" s="961"/>
      <c r="AA185" s="961"/>
      <c r="AB185" s="962"/>
      <c r="AC185" s="962"/>
    </row>
    <row r="186" spans="1:58" ht="19.5" customHeight="1">
      <c r="A186" s="968"/>
      <c r="B186" s="929" t="s">
        <v>398</v>
      </c>
      <c r="C186" s="929"/>
      <c r="D186" s="929"/>
      <c r="E186" s="929"/>
      <c r="F186" s="929"/>
      <c r="G186" s="929"/>
      <c r="H186" s="1665" t="str">
        <f>項目一覧!$C$61</f>
        <v/>
      </c>
      <c r="I186" s="1665"/>
      <c r="J186" s="1665"/>
      <c r="K186" s="1665"/>
      <c r="L186" s="1665"/>
      <c r="M186" s="1665"/>
      <c r="N186" s="1665"/>
      <c r="O186" s="1665"/>
      <c r="P186" s="1665"/>
      <c r="Q186" s="1665"/>
      <c r="R186" s="1665"/>
      <c r="S186" s="1665"/>
      <c r="T186" s="1665"/>
      <c r="U186" s="1665"/>
      <c r="V186" s="1665"/>
      <c r="W186" s="1665"/>
      <c r="X186" s="1665"/>
      <c r="Y186" s="1665"/>
      <c r="Z186" s="1665"/>
      <c r="AA186" s="1665"/>
      <c r="AB186" s="1665"/>
      <c r="AC186" s="1665"/>
    </row>
    <row r="187" spans="1:58" ht="18" customHeight="1">
      <c r="A187" s="958"/>
      <c r="B187" s="958" t="s">
        <v>397</v>
      </c>
      <c r="C187" s="958"/>
      <c r="D187" s="958"/>
      <c r="E187" s="958"/>
      <c r="F187" s="958"/>
      <c r="G187" s="958"/>
      <c r="H187" s="964" t="str">
        <f>項目一覧!$C$62</f>
        <v/>
      </c>
      <c r="J187" s="958"/>
      <c r="K187" s="958"/>
      <c r="L187" s="958"/>
      <c r="M187" s="958"/>
      <c r="N187" s="958"/>
      <c r="O187" s="958"/>
      <c r="P187" s="958"/>
      <c r="Q187" s="958"/>
      <c r="R187" s="958"/>
      <c r="S187" s="958"/>
      <c r="T187" s="958"/>
      <c r="U187" s="958"/>
      <c r="V187" s="958"/>
      <c r="W187" s="958"/>
      <c r="X187" s="958"/>
      <c r="Y187" s="958"/>
      <c r="Z187" s="958"/>
      <c r="AA187" s="958"/>
      <c r="AB187" s="997"/>
    </row>
    <row r="188" spans="1:58" ht="29.25" customHeight="1">
      <c r="A188" s="982" t="s">
        <v>628</v>
      </c>
      <c r="B188" s="960" t="s">
        <v>396</v>
      </c>
      <c r="C188" s="937"/>
      <c r="D188" s="937"/>
      <c r="E188" s="937"/>
      <c r="F188" s="1708" t="str">
        <f>項目一覧!$C$66</f>
        <v/>
      </c>
      <c r="G188" s="1708"/>
      <c r="H188" s="1708"/>
      <c r="I188" s="1708"/>
      <c r="J188" s="1708"/>
      <c r="K188" s="1708"/>
      <c r="L188" s="1708"/>
      <c r="M188" s="1708"/>
      <c r="N188" s="1708"/>
      <c r="O188" s="1708"/>
      <c r="P188" s="1708"/>
      <c r="Q188" s="1708"/>
      <c r="R188" s="1708"/>
      <c r="S188" s="1708"/>
      <c r="T188" s="1708"/>
      <c r="U188" s="1708"/>
      <c r="V188" s="1708"/>
      <c r="W188" s="1708"/>
      <c r="X188" s="1708"/>
      <c r="Y188" s="1708"/>
      <c r="Z188" s="1708"/>
      <c r="AA188" s="1708"/>
      <c r="AB188" s="939"/>
      <c r="AY188" s="1114"/>
      <c r="AZ188" s="1114"/>
      <c r="BA188" s="1114"/>
      <c r="BB188" s="1114"/>
      <c r="BC188" s="1114"/>
    </row>
    <row r="189" spans="1:58" ht="6.75" customHeight="1">
      <c r="A189" s="1359"/>
      <c r="B189" s="955"/>
      <c r="C189" s="955"/>
      <c r="D189" s="955"/>
      <c r="E189" s="955"/>
      <c r="F189" s="975"/>
      <c r="G189" s="975"/>
      <c r="H189" s="975"/>
      <c r="I189" s="975"/>
      <c r="J189" s="975"/>
      <c r="K189" s="975"/>
      <c r="L189" s="975"/>
      <c r="M189" s="975"/>
      <c r="N189" s="975"/>
      <c r="O189" s="975"/>
      <c r="P189" s="975"/>
      <c r="Q189" s="975"/>
      <c r="R189" s="975"/>
      <c r="S189" s="975"/>
      <c r="T189" s="975"/>
      <c r="U189" s="975"/>
      <c r="V189" s="975"/>
      <c r="W189" s="975"/>
      <c r="X189" s="975"/>
      <c r="Y189" s="975"/>
      <c r="Z189" s="975"/>
      <c r="AA189" s="975"/>
      <c r="AB189" s="997"/>
      <c r="AY189" s="1114"/>
      <c r="AZ189" s="1114"/>
      <c r="BA189" s="1114"/>
      <c r="BB189" s="1114"/>
      <c r="BC189" s="1114"/>
      <c r="BD189" s="1114"/>
      <c r="BE189" s="1114"/>
      <c r="BF189" s="1114"/>
    </row>
    <row r="190" spans="1:58" ht="18" customHeight="1">
      <c r="A190" s="1332" t="s">
        <v>627</v>
      </c>
      <c r="B190" s="1332"/>
      <c r="C190" s="1332"/>
      <c r="D190" s="1332"/>
      <c r="E190" s="1332"/>
      <c r="F190" s="1332"/>
      <c r="G190" s="1332"/>
      <c r="H190" s="1332"/>
      <c r="I190" s="1332"/>
      <c r="J190" s="1332"/>
      <c r="K190" s="1332"/>
      <c r="L190" s="1332"/>
      <c r="M190" s="1332"/>
      <c r="N190" s="1332"/>
      <c r="O190" s="1332"/>
      <c r="P190" s="1332"/>
      <c r="Q190" s="1332"/>
      <c r="R190" s="1332"/>
      <c r="S190" s="1332"/>
      <c r="T190" s="1332"/>
      <c r="U190" s="1332"/>
      <c r="V190" s="1332"/>
      <c r="W190" s="1332"/>
      <c r="X190" s="1332"/>
      <c r="Y190" s="1332"/>
      <c r="Z190" s="1332"/>
      <c r="AA190" s="1332"/>
      <c r="AD190" s="1114"/>
      <c r="AE190" s="1114"/>
      <c r="AF190" s="1114"/>
      <c r="AG190" s="1114"/>
      <c r="AH190" s="1114"/>
      <c r="AI190" s="1114"/>
      <c r="AJ190" s="1114"/>
      <c r="AK190" s="1114"/>
      <c r="AL190" s="1114"/>
      <c r="AM190" s="1114"/>
      <c r="AN190" s="1114"/>
      <c r="AO190" s="1114"/>
      <c r="AP190" s="1114"/>
      <c r="AQ190" s="1114"/>
      <c r="AR190" s="1114"/>
      <c r="AS190" s="1114"/>
      <c r="AT190" s="1114"/>
      <c r="AU190" s="1114"/>
      <c r="AV190" s="1114"/>
      <c r="AW190" s="1114"/>
      <c r="AX190" s="1114"/>
      <c r="AY190" s="1114"/>
      <c r="AZ190" s="1114"/>
      <c r="BA190" s="1114"/>
      <c r="BB190" s="1114"/>
      <c r="BC190" s="1114"/>
    </row>
    <row r="191" spans="1:58" ht="18" customHeight="1">
      <c r="A191" s="1360"/>
      <c r="B191" s="1361" t="s">
        <v>626</v>
      </c>
      <c r="C191" s="1360"/>
      <c r="D191" s="1360"/>
      <c r="E191" s="1360"/>
      <c r="F191" s="1360"/>
      <c r="G191" s="1360"/>
      <c r="H191" s="1360"/>
      <c r="I191" s="1360"/>
      <c r="J191" s="1360"/>
      <c r="K191" s="1360"/>
      <c r="L191" s="1360"/>
      <c r="M191" s="1360"/>
      <c r="N191" s="1360"/>
      <c r="O191" s="1360"/>
      <c r="P191" s="1360"/>
      <c r="Q191" s="1360"/>
      <c r="R191" s="1360"/>
      <c r="S191" s="1360"/>
      <c r="T191" s="1360"/>
      <c r="U191" s="1360"/>
      <c r="V191" s="1360"/>
      <c r="W191" s="1360"/>
      <c r="X191" s="1360"/>
      <c r="Y191" s="1360"/>
      <c r="Z191" s="1360"/>
      <c r="AA191" s="1360"/>
      <c r="AB191" s="997"/>
      <c r="AD191" s="1114"/>
      <c r="AE191" s="1114"/>
      <c r="BA191" s="1114"/>
      <c r="BB191" s="1114"/>
      <c r="BC191" s="1114"/>
      <c r="BD191" s="1114"/>
      <c r="BE191" s="1114"/>
      <c r="BF191" s="1114"/>
    </row>
    <row r="192" spans="1:58" ht="18" customHeight="1">
      <c r="A192" s="959" t="s">
        <v>102</v>
      </c>
      <c r="B192" s="929" t="s">
        <v>625</v>
      </c>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c r="AB192" s="929"/>
      <c r="AC192" s="1114"/>
      <c r="BA192" s="1114"/>
      <c r="BB192" s="1114"/>
      <c r="BC192" s="1114"/>
      <c r="BD192" s="1114"/>
      <c r="BE192" s="1114"/>
      <c r="BF192" s="1114"/>
    </row>
    <row r="193" spans="1:58" ht="26.25" customHeight="1">
      <c r="A193" s="959"/>
      <c r="B193" s="929" t="s">
        <v>624</v>
      </c>
      <c r="C193" s="929"/>
      <c r="D193" s="929"/>
      <c r="E193" s="929"/>
      <c r="F193" s="1685" t="str">
        <f>IF(項目一覧!$C$69=0,"",IF(項目一覧!$C$71=0,項目一覧!$C$69&amp;項目一覧!$C$70,項目一覧!$C$69&amp;項目一覧!$C$70&amp;項目一覧!$C$71))</f>
        <v/>
      </c>
      <c r="G193" s="1685"/>
      <c r="H193" s="1685"/>
      <c r="I193" s="1685"/>
      <c r="J193" s="1685"/>
      <c r="K193" s="1685"/>
      <c r="L193" s="1685"/>
      <c r="M193" s="1685"/>
      <c r="N193" s="1685"/>
      <c r="O193" s="1685"/>
      <c r="P193" s="1685"/>
      <c r="Q193" s="1685"/>
      <c r="R193" s="1685"/>
      <c r="S193" s="1685"/>
      <c r="T193" s="1685"/>
      <c r="U193" s="1685"/>
      <c r="V193" s="1685"/>
      <c r="W193" s="1685"/>
      <c r="X193" s="1685"/>
      <c r="Y193" s="1685"/>
      <c r="Z193" s="1685"/>
      <c r="AA193" s="1685"/>
      <c r="AB193" s="1685"/>
      <c r="AC193" s="1114"/>
      <c r="AD193" s="1114"/>
      <c r="AE193" s="1114"/>
      <c r="AF193" s="1114"/>
      <c r="AG193" s="1114"/>
      <c r="AH193" s="1114"/>
      <c r="AI193" s="1114"/>
      <c r="AJ193" s="1114"/>
      <c r="AK193" s="1114"/>
      <c r="AL193" s="1114"/>
      <c r="AM193" s="1114"/>
      <c r="AN193" s="1114"/>
      <c r="AO193" s="1114"/>
      <c r="AP193" s="1114"/>
      <c r="AQ193" s="1114"/>
      <c r="AR193" s="1114"/>
      <c r="AS193" s="1114"/>
      <c r="AT193" s="1114"/>
      <c r="AU193" s="1114"/>
      <c r="AV193" s="1114"/>
      <c r="AW193" s="1114"/>
      <c r="AX193" s="1114"/>
      <c r="AY193" s="1114"/>
      <c r="AZ193" s="1114"/>
      <c r="BA193" s="1114"/>
      <c r="BB193" s="1114"/>
      <c r="BC193" s="1114"/>
      <c r="BD193" s="1114"/>
      <c r="BE193" s="1114"/>
      <c r="BF193" s="1114"/>
    </row>
    <row r="194" spans="1:58" ht="26.25" customHeight="1">
      <c r="A194" s="959"/>
      <c r="B194" s="929" t="s">
        <v>623</v>
      </c>
      <c r="C194" s="929"/>
      <c r="D194" s="929"/>
      <c r="E194" s="929"/>
      <c r="F194" s="1688" t="str">
        <f>IF(項目一覧!$C$72=0,"",IF(項目一覧!$C$74=0,項目一覧!$C$72&amp;項目一覧!$C$73,項目一覧!$C$72&amp;項目一覧!$C$73&amp;項目一覧!$C$74))</f>
        <v/>
      </c>
      <c r="G194" s="1688"/>
      <c r="H194" s="1688"/>
      <c r="I194" s="1688"/>
      <c r="J194" s="1688"/>
      <c r="K194" s="1688"/>
      <c r="L194" s="1688"/>
      <c r="M194" s="1688"/>
      <c r="N194" s="1688"/>
      <c r="O194" s="1688"/>
      <c r="P194" s="1688"/>
      <c r="Q194" s="1688"/>
      <c r="R194" s="1688"/>
      <c r="S194" s="1688"/>
      <c r="T194" s="1688"/>
      <c r="U194" s="1688"/>
      <c r="V194" s="1688"/>
      <c r="W194" s="1688"/>
      <c r="X194" s="1688"/>
      <c r="Y194" s="1688"/>
      <c r="Z194" s="1688"/>
      <c r="AA194" s="1688"/>
      <c r="AB194" s="1688"/>
      <c r="AC194" s="1114"/>
      <c r="AD194" s="1114"/>
      <c r="AE194" s="1114"/>
      <c r="AF194" s="1114"/>
      <c r="AG194" s="1114"/>
      <c r="AH194" s="1114"/>
      <c r="AI194" s="1114"/>
      <c r="AJ194" s="1114"/>
      <c r="AK194" s="1114"/>
      <c r="AL194" s="1114"/>
      <c r="AM194" s="1114"/>
      <c r="AN194" s="1114"/>
      <c r="AO194" s="1114"/>
      <c r="AP194" s="1114"/>
      <c r="AQ194" s="1114"/>
      <c r="AR194" s="1114"/>
      <c r="AS194" s="1114"/>
      <c r="AT194" s="1114"/>
      <c r="AU194" s="1114"/>
      <c r="AV194" s="1114"/>
      <c r="AW194" s="1114"/>
      <c r="AX194" s="1114"/>
      <c r="AY194" s="1114"/>
      <c r="AZ194" s="1114"/>
      <c r="BA194" s="1114"/>
      <c r="BB194" s="1114"/>
      <c r="BC194" s="1114"/>
      <c r="BD194" s="1114"/>
      <c r="BE194" s="1114"/>
      <c r="BF194" s="1114"/>
    </row>
    <row r="195" spans="1:58" ht="18" customHeight="1">
      <c r="A195" s="982" t="s">
        <v>102</v>
      </c>
      <c r="B195" s="960" t="s">
        <v>622</v>
      </c>
      <c r="C195" s="960"/>
      <c r="D195" s="960"/>
      <c r="E195" s="960"/>
      <c r="F195" s="960"/>
      <c r="G195" s="960"/>
      <c r="H195" s="960"/>
      <c r="I195" s="960"/>
      <c r="J195" s="960"/>
      <c r="K195" s="960"/>
      <c r="L195" s="960"/>
      <c r="M195" s="960"/>
      <c r="N195" s="960"/>
      <c r="O195" s="960"/>
      <c r="P195" s="960"/>
      <c r="Q195" s="960"/>
      <c r="R195" s="960"/>
      <c r="S195" s="960"/>
      <c r="T195" s="960"/>
      <c r="U195" s="960"/>
      <c r="V195" s="960"/>
      <c r="W195" s="960"/>
      <c r="X195" s="960"/>
      <c r="Y195" s="960"/>
      <c r="Z195" s="960"/>
      <c r="AA195" s="960"/>
      <c r="AB195" s="929"/>
      <c r="AC195" s="1114"/>
      <c r="AD195" s="1114"/>
      <c r="AE195" s="1114"/>
      <c r="AF195" s="1114"/>
      <c r="AG195" s="1114"/>
      <c r="AH195" s="1114"/>
      <c r="AI195" s="1114"/>
      <c r="AJ195" s="1114"/>
      <c r="AK195" s="1114"/>
      <c r="AL195" s="1114"/>
      <c r="AM195" s="1114"/>
      <c r="AN195" s="1114"/>
      <c r="AO195" s="1114"/>
      <c r="AP195" s="1114"/>
      <c r="AQ195" s="1114"/>
      <c r="AR195" s="1114"/>
      <c r="AS195" s="1114"/>
      <c r="AT195" s="1114"/>
      <c r="AU195" s="1114"/>
      <c r="AV195" s="1114"/>
      <c r="AW195" s="1114"/>
      <c r="AX195" s="1114"/>
      <c r="AY195" s="1114"/>
      <c r="AZ195" s="1114"/>
      <c r="BA195" s="1114"/>
      <c r="BB195" s="1114"/>
      <c r="BC195" s="1114"/>
      <c r="BD195" s="1114"/>
      <c r="BE195" s="1114"/>
      <c r="BF195" s="1114"/>
    </row>
    <row r="196" spans="1:58" ht="18" customHeight="1">
      <c r="A196" s="959"/>
      <c r="B196" s="929" t="s">
        <v>621</v>
      </c>
      <c r="C196" s="929"/>
      <c r="D196" s="929"/>
      <c r="E196" s="929"/>
      <c r="F196" s="929"/>
      <c r="G196" s="929"/>
      <c r="H196" s="929"/>
      <c r="I196" s="929"/>
      <c r="J196" s="929"/>
      <c r="K196" s="929"/>
      <c r="L196" s="929"/>
      <c r="M196" s="929"/>
      <c r="N196" s="929"/>
      <c r="O196" s="929"/>
      <c r="P196" s="929"/>
      <c r="Q196" s="929"/>
      <c r="R196" s="929" t="s">
        <v>114</v>
      </c>
      <c r="S196" s="1620">
        <f>$AK$196</f>
        <v>0</v>
      </c>
      <c r="T196" s="1620"/>
      <c r="U196" s="1620"/>
      <c r="V196" s="929" t="s">
        <v>113</v>
      </c>
      <c r="W196" s="998"/>
      <c r="X196" s="998"/>
      <c r="Y196" s="998"/>
      <c r="AA196" s="929"/>
      <c r="AB196" s="929"/>
      <c r="AC196" s="1099"/>
      <c r="AD196" s="1114"/>
      <c r="AE196" s="929" t="s">
        <v>620</v>
      </c>
      <c r="AF196" s="1114"/>
      <c r="AG196" s="1114"/>
      <c r="AH196" s="1114"/>
      <c r="AI196" s="1114"/>
      <c r="AJ196" s="1114"/>
      <c r="AK196" s="1912"/>
      <c r="AL196" s="1913"/>
      <c r="AM196" s="1913"/>
      <c r="AN196" s="1913"/>
      <c r="AO196" s="1913"/>
      <c r="AP196" s="1913"/>
      <c r="AQ196" s="1914"/>
      <c r="AR196" s="1114"/>
      <c r="AS196" s="1114"/>
      <c r="AT196" s="1114"/>
      <c r="AU196" s="1114"/>
      <c r="AV196" s="1114"/>
      <c r="AW196" s="1114"/>
      <c r="AX196" s="1114"/>
      <c r="AY196" s="1114"/>
      <c r="AZ196" s="1114"/>
      <c r="BA196" s="1114"/>
      <c r="BB196" s="1114"/>
      <c r="BC196" s="1114"/>
      <c r="BD196" s="1114"/>
      <c r="BE196" s="1114"/>
      <c r="BF196" s="1114"/>
    </row>
    <row r="197" spans="1:58" ht="18" customHeight="1">
      <c r="A197" s="959"/>
      <c r="B197" s="929" t="s">
        <v>619</v>
      </c>
      <c r="C197" s="929"/>
      <c r="D197" s="929"/>
      <c r="E197" s="929"/>
      <c r="F197" s="929"/>
      <c r="G197" s="998" t="str">
        <f>IF(項目一覧!$D$116=TRUE,"■","□")</f>
        <v>□</v>
      </c>
      <c r="H197" s="929" t="s">
        <v>128</v>
      </c>
      <c r="I197" s="929"/>
      <c r="J197" s="998"/>
      <c r="K197" s="998" t="str">
        <f>IF(項目一覧!$E$116=TRUE,"■","□")</f>
        <v>□</v>
      </c>
      <c r="L197" s="929" t="s">
        <v>127</v>
      </c>
      <c r="M197" s="929"/>
      <c r="N197" s="929"/>
      <c r="O197" s="998" t="str">
        <f>IF(項目一覧!$F$116=TRUE,"■","□")</f>
        <v>□</v>
      </c>
      <c r="P197" s="929" t="s">
        <v>126</v>
      </c>
      <c r="Q197" s="929"/>
      <c r="R197" s="929"/>
      <c r="S197" s="998" t="str">
        <f>IF(項目一覧!$G$116=TRUE,"■","□")</f>
        <v>□</v>
      </c>
      <c r="T197" s="929" t="s">
        <v>125</v>
      </c>
      <c r="U197" s="929"/>
      <c r="V197" s="1114"/>
      <c r="W197" s="929"/>
      <c r="X197" s="929"/>
      <c r="Y197" s="929"/>
      <c r="Z197" s="929"/>
      <c r="AA197" s="929"/>
      <c r="AB197" s="929"/>
      <c r="AD197" s="1114"/>
      <c r="AE197" s="929"/>
      <c r="AF197" s="1114"/>
      <c r="AG197" s="1114"/>
      <c r="AH197" s="1114"/>
      <c r="AI197" s="1114"/>
      <c r="AJ197" s="1114"/>
      <c r="AK197" s="1114"/>
      <c r="AL197" s="1114"/>
      <c r="AM197" s="1114"/>
      <c r="AN197" s="1114"/>
      <c r="AO197" s="1114"/>
      <c r="AP197" s="1114"/>
      <c r="AQ197" s="1114"/>
      <c r="AR197" s="1114"/>
      <c r="AS197" s="1114"/>
      <c r="AT197" s="1114"/>
      <c r="AU197" s="1114"/>
      <c r="AV197" s="1114"/>
      <c r="AW197" s="1114"/>
      <c r="AX197" s="1114"/>
      <c r="AY197" s="1114"/>
      <c r="AZ197" s="1114"/>
      <c r="BA197" s="1114"/>
      <c r="BB197" s="1114"/>
      <c r="BC197" s="1114"/>
      <c r="BD197" s="1114"/>
      <c r="BE197" s="1114"/>
      <c r="BF197" s="1114"/>
    </row>
    <row r="198" spans="1:58" ht="18" customHeight="1">
      <c r="A198" s="929"/>
      <c r="B198" s="929"/>
      <c r="C198" s="929"/>
      <c r="D198" s="929"/>
      <c r="E198" s="929"/>
      <c r="F198" s="929"/>
      <c r="G198" s="998" t="str">
        <f>IF(項目一覧!$I$116=TRUE,"■","□")</f>
        <v>□</v>
      </c>
      <c r="H198" s="929" t="s">
        <v>123</v>
      </c>
      <c r="I198" s="929"/>
      <c r="J198" s="929"/>
      <c r="K198" s="929"/>
      <c r="L198" s="929"/>
      <c r="M198" s="998" t="str">
        <f>IF(項目一覧!$J$116=TRUE,"■","□")</f>
        <v>□</v>
      </c>
      <c r="N198" s="929" t="s">
        <v>122</v>
      </c>
      <c r="O198" s="929"/>
      <c r="P198" s="929"/>
      <c r="Q198" s="929"/>
      <c r="R198" s="929"/>
      <c r="S198" s="929"/>
      <c r="T198" s="998" t="s">
        <v>618</v>
      </c>
      <c r="U198" s="929" t="s">
        <v>617</v>
      </c>
      <c r="V198" s="929"/>
      <c r="W198" s="929"/>
      <c r="X198" s="929"/>
      <c r="Y198" s="929"/>
      <c r="Z198" s="929"/>
      <c r="AA198" s="929"/>
      <c r="AB198" s="929"/>
      <c r="AC198" s="1114"/>
      <c r="AD198" s="1114"/>
      <c r="AE198" s="929"/>
      <c r="AF198" s="1114"/>
      <c r="AG198" s="1114"/>
      <c r="AH198" s="1114"/>
      <c r="AI198" s="1114"/>
      <c r="AJ198" s="1114"/>
      <c r="AK198" s="1114"/>
      <c r="AL198" s="1114"/>
      <c r="AM198" s="1114"/>
      <c r="AN198" s="1114"/>
      <c r="AO198" s="1114"/>
      <c r="AP198" s="1114"/>
      <c r="AQ198" s="1114"/>
      <c r="AR198" s="1114"/>
      <c r="AS198" s="1114"/>
      <c r="AT198" s="1114"/>
      <c r="AU198" s="1114"/>
      <c r="AV198" s="1114"/>
      <c r="AW198" s="1114"/>
      <c r="AX198" s="1114"/>
      <c r="AY198" s="1114"/>
      <c r="AZ198" s="1114"/>
      <c r="BA198" s="1114"/>
      <c r="BB198" s="1114"/>
      <c r="BC198" s="1114"/>
      <c r="BD198" s="1114"/>
      <c r="BE198" s="1114"/>
      <c r="BF198" s="1114"/>
    </row>
    <row r="199" spans="1:58" ht="18" customHeight="1">
      <c r="A199" s="929"/>
      <c r="B199" s="929" t="s">
        <v>616</v>
      </c>
      <c r="C199" s="929"/>
      <c r="D199" s="929"/>
      <c r="E199" s="929"/>
      <c r="F199" s="929"/>
      <c r="G199" s="998"/>
      <c r="H199" s="929"/>
      <c r="I199" s="929"/>
      <c r="J199" s="929"/>
      <c r="K199" s="929"/>
      <c r="L199" s="929"/>
      <c r="M199" s="998"/>
      <c r="N199" s="929"/>
      <c r="O199" s="929"/>
      <c r="P199" s="929"/>
      <c r="Q199" s="929"/>
      <c r="R199" s="929"/>
      <c r="S199" s="1944">
        <f>$AK$199</f>
        <v>0</v>
      </c>
      <c r="T199" s="1944"/>
      <c r="U199" s="1944"/>
      <c r="V199" s="1944"/>
      <c r="W199" s="1944"/>
      <c r="X199" s="1944"/>
      <c r="Y199" s="1944"/>
      <c r="Z199" s="1944"/>
      <c r="AA199" s="1944"/>
      <c r="AB199" s="958"/>
      <c r="AC199" s="1114"/>
      <c r="AD199" s="1114"/>
      <c r="AE199" s="929" t="s">
        <v>615</v>
      </c>
      <c r="AF199" s="1114"/>
      <c r="AG199" s="1114"/>
      <c r="AH199" s="1114"/>
      <c r="AI199" s="1114"/>
      <c r="AJ199" s="1114"/>
      <c r="AK199" s="1912"/>
      <c r="AL199" s="1913"/>
      <c r="AM199" s="1913"/>
      <c r="AN199" s="1913"/>
      <c r="AO199" s="1913"/>
      <c r="AP199" s="1913"/>
      <c r="AQ199" s="1913"/>
      <c r="AR199" s="1913"/>
      <c r="AS199" s="1914"/>
      <c r="AT199" s="1114"/>
      <c r="AU199" s="1114"/>
      <c r="AV199" s="1114"/>
      <c r="AW199" s="1114"/>
      <c r="AX199" s="1114"/>
      <c r="AY199" s="1114"/>
      <c r="AZ199" s="1114"/>
      <c r="BA199" s="1114"/>
      <c r="BB199" s="1114"/>
      <c r="BC199" s="1114"/>
      <c r="BD199" s="1114"/>
      <c r="BE199" s="1114"/>
      <c r="BF199" s="1114"/>
    </row>
    <row r="200" spans="1:58" ht="21" customHeight="1">
      <c r="A200" s="995" t="s">
        <v>102</v>
      </c>
      <c r="B200" s="996" t="s">
        <v>614</v>
      </c>
      <c r="C200" s="996"/>
      <c r="D200" s="996"/>
      <c r="E200" s="996"/>
      <c r="F200" s="996"/>
      <c r="G200" s="996"/>
      <c r="H200" s="996"/>
      <c r="I200" s="996"/>
      <c r="J200" s="996"/>
      <c r="K200" s="996"/>
      <c r="L200" s="996"/>
      <c r="M200" s="996" t="s">
        <v>114</v>
      </c>
      <c r="N200" s="1636">
        <f>$AK$200</f>
        <v>0</v>
      </c>
      <c r="O200" s="1636"/>
      <c r="P200" s="1636"/>
      <c r="Q200" s="1636"/>
      <c r="R200" s="1636"/>
      <c r="S200" s="1636"/>
      <c r="T200" s="1636"/>
      <c r="U200" s="1636"/>
      <c r="V200" s="996" t="s">
        <v>113</v>
      </c>
      <c r="W200" s="996"/>
      <c r="X200" s="996"/>
      <c r="Y200" s="996"/>
      <c r="Z200" s="996"/>
      <c r="AA200" s="996"/>
      <c r="AB200" s="958"/>
      <c r="AC200" s="1114"/>
      <c r="AD200" s="1114"/>
      <c r="AE200" s="929" t="s">
        <v>613</v>
      </c>
      <c r="AF200" s="1114"/>
      <c r="AG200" s="1114"/>
      <c r="AH200" s="1114"/>
      <c r="AI200" s="1114"/>
      <c r="AJ200" s="1114"/>
      <c r="AK200" s="1912"/>
      <c r="AL200" s="1913"/>
      <c r="AM200" s="1913"/>
      <c r="AN200" s="1913"/>
      <c r="AO200" s="1913"/>
      <c r="AP200" s="1913"/>
      <c r="AQ200" s="1913"/>
      <c r="AR200" s="1914"/>
      <c r="AS200" s="1114"/>
      <c r="AT200" s="1114"/>
      <c r="AU200" s="1114"/>
      <c r="AV200" s="1114"/>
      <c r="AW200" s="1114"/>
      <c r="AX200" s="1114"/>
      <c r="AY200" s="1114"/>
      <c r="AZ200" s="1114"/>
      <c r="BA200" s="1114"/>
      <c r="BB200" s="1114"/>
      <c r="BC200" s="1114"/>
      <c r="BD200" s="1114"/>
      <c r="BE200" s="1114"/>
      <c r="BF200" s="1114"/>
    </row>
    <row r="201" spans="1:58" ht="21" customHeight="1">
      <c r="A201" s="995" t="s">
        <v>102</v>
      </c>
      <c r="B201" s="996" t="s">
        <v>612</v>
      </c>
      <c r="C201" s="996"/>
      <c r="D201" s="996"/>
      <c r="E201" s="996"/>
      <c r="F201" s="996"/>
      <c r="G201" s="996"/>
      <c r="H201" s="996"/>
      <c r="I201" s="996"/>
      <c r="J201" s="996" t="str">
        <f>IF(AK201="","",IF(DATE(2019,5,1)&gt;AK201,"平成","令和"))</f>
        <v/>
      </c>
      <c r="K201" s="996"/>
      <c r="L201" s="996" t="str">
        <f>IF(OR(AK201=0,AK201=""),"",IF(DATE(2019,5,1)&gt;AK201,YEAR(AK201)-1988,IF(YEAR(AK201)-2018=1,"元",YEAR(AK201)-2018)))</f>
        <v/>
      </c>
      <c r="M201" s="996" t="s">
        <v>603</v>
      </c>
      <c r="N201" s="996"/>
      <c r="O201" s="996" t="str">
        <f>IF(AK201=0,"",MONTH(AK201))</f>
        <v/>
      </c>
      <c r="P201" s="996" t="s">
        <v>602</v>
      </c>
      <c r="Q201" s="996"/>
      <c r="R201" s="996" t="str">
        <f>IF(AK201=0,"",DAY(AK201))</f>
        <v/>
      </c>
      <c r="S201" s="996" t="s">
        <v>601</v>
      </c>
      <c r="T201" s="996"/>
      <c r="U201" s="996"/>
      <c r="V201" s="996"/>
      <c r="W201" s="996"/>
      <c r="X201" s="996"/>
      <c r="Y201" s="996"/>
      <c r="Z201" s="996"/>
      <c r="AA201" s="996"/>
      <c r="AB201" s="958"/>
      <c r="AC201" s="929"/>
      <c r="AD201" s="929"/>
      <c r="AE201" s="929" t="s">
        <v>611</v>
      </c>
      <c r="AF201" s="929"/>
      <c r="AJ201" s="929"/>
      <c r="AK201" s="1906"/>
      <c r="AL201" s="1907"/>
      <c r="AM201" s="1907"/>
      <c r="AN201" s="1907"/>
      <c r="AO201" s="1908"/>
      <c r="AP201" s="1114"/>
      <c r="AQ201" s="1114"/>
      <c r="AR201" s="1114"/>
      <c r="AS201" s="1114"/>
      <c r="AT201" s="1114"/>
      <c r="AU201" s="1114"/>
      <c r="AV201" s="1114"/>
      <c r="AW201" s="1114"/>
      <c r="AX201" s="1114"/>
      <c r="AY201" s="1114"/>
      <c r="AZ201" s="1114"/>
      <c r="BA201" s="1114"/>
      <c r="BB201" s="1114"/>
      <c r="BC201" s="1114"/>
      <c r="BD201" s="1114"/>
      <c r="BE201" s="1114"/>
      <c r="BF201" s="1114"/>
    </row>
    <row r="202" spans="1:58" ht="21" customHeight="1">
      <c r="A202" s="995" t="s">
        <v>102</v>
      </c>
      <c r="B202" s="996" t="s">
        <v>610</v>
      </c>
      <c r="C202" s="996"/>
      <c r="D202" s="996"/>
      <c r="E202" s="996"/>
      <c r="F202" s="996"/>
      <c r="G202" s="996"/>
      <c r="H202" s="996"/>
      <c r="I202" s="996"/>
      <c r="J202" s="1943">
        <f>$AK$202</f>
        <v>0</v>
      </c>
      <c r="K202" s="1943"/>
      <c r="L202" s="1943"/>
      <c r="M202" s="1943"/>
      <c r="N202" s="1943"/>
      <c r="O202" s="1943"/>
      <c r="P202" s="1943"/>
      <c r="Q202" s="1943"/>
      <c r="R202" s="1943"/>
      <c r="S202" s="1943"/>
      <c r="T202" s="1943"/>
      <c r="U202" s="1943"/>
      <c r="V202" s="1943"/>
      <c r="W202" s="1943"/>
      <c r="X202" s="1943"/>
      <c r="Y202" s="1943"/>
      <c r="Z202" s="1943"/>
      <c r="AA202" s="1943"/>
      <c r="AB202" s="958"/>
      <c r="AC202" s="1114"/>
      <c r="AD202" s="1114"/>
      <c r="AE202" s="929" t="s">
        <v>609</v>
      </c>
      <c r="AF202" s="1114"/>
      <c r="AG202" s="1114"/>
      <c r="AH202" s="1114"/>
      <c r="AI202" s="1114"/>
      <c r="AJ202" s="1114"/>
      <c r="AK202" s="1912"/>
      <c r="AL202" s="1913"/>
      <c r="AM202" s="1913"/>
      <c r="AN202" s="1913"/>
      <c r="AO202" s="1913"/>
      <c r="AP202" s="1913"/>
      <c r="AQ202" s="1913"/>
      <c r="AR202" s="1913"/>
      <c r="AS202" s="1913"/>
      <c r="AT202" s="1913"/>
      <c r="AU202" s="1913"/>
      <c r="AV202" s="1913"/>
      <c r="AW202" s="1913"/>
      <c r="AX202" s="1913"/>
      <c r="AY202" s="1913"/>
      <c r="AZ202" s="1913"/>
      <c r="BA202" s="1913"/>
      <c r="BB202" s="1914"/>
      <c r="BC202" s="1114"/>
      <c r="BD202" s="1114"/>
      <c r="BE202" s="1114"/>
      <c r="BF202" s="1114"/>
    </row>
    <row r="203" spans="1:58" ht="21" customHeight="1">
      <c r="A203" s="995" t="s">
        <v>102</v>
      </c>
      <c r="B203" s="996" t="s">
        <v>608</v>
      </c>
      <c r="C203" s="996"/>
      <c r="D203" s="996"/>
      <c r="E203" s="996"/>
      <c r="F203" s="996"/>
      <c r="G203" s="996"/>
      <c r="H203" s="996"/>
      <c r="I203" s="996"/>
      <c r="J203" s="996" t="str">
        <f>IF(AK203="","",IF(DATE(2019,5,1)&gt;AK203,"平成","令和"))</f>
        <v/>
      </c>
      <c r="K203" s="996"/>
      <c r="L203" s="996" t="str">
        <f>IF(OR(AK203=0,AK203=""),"",IF(DATE(2019,5,1)&gt;AK203,YEAR(AK203)-1988,IF(YEAR(AK203)-2018=1,"元",YEAR(AK203)-2018)))</f>
        <v/>
      </c>
      <c r="M203" s="996" t="s">
        <v>603</v>
      </c>
      <c r="N203" s="996"/>
      <c r="O203" s="996" t="str">
        <f>IF(AK203=0,"",MONTH(AK203))</f>
        <v/>
      </c>
      <c r="P203" s="996" t="s">
        <v>602</v>
      </c>
      <c r="Q203" s="996"/>
      <c r="R203" s="996" t="str">
        <f>IF(AK203=0,"",DAY(AK203))</f>
        <v/>
      </c>
      <c r="S203" s="996" t="s">
        <v>601</v>
      </c>
      <c r="T203" s="996"/>
      <c r="U203" s="996"/>
      <c r="V203" s="996"/>
      <c r="W203" s="996"/>
      <c r="X203" s="996"/>
      <c r="Y203" s="996"/>
      <c r="Z203" s="996"/>
      <c r="AA203" s="996"/>
      <c r="AB203" s="958"/>
      <c r="AC203" s="1114"/>
      <c r="AD203" s="929"/>
      <c r="AE203" s="929" t="s">
        <v>607</v>
      </c>
      <c r="AF203" s="929"/>
      <c r="AJ203" s="929"/>
      <c r="AK203" s="1906"/>
      <c r="AL203" s="1907"/>
      <c r="AM203" s="1907"/>
      <c r="AN203" s="1907"/>
      <c r="AO203" s="1908"/>
      <c r="AP203" s="1114"/>
      <c r="AQ203" s="1114"/>
      <c r="AR203" s="1114"/>
      <c r="AS203" s="1114"/>
      <c r="AT203" s="1114"/>
      <c r="AU203" s="1114"/>
      <c r="AV203" s="1114"/>
      <c r="AW203" s="1114"/>
      <c r="AX203" s="1114"/>
      <c r="AY203" s="1114"/>
      <c r="AZ203" s="1114"/>
      <c r="BA203" s="1114"/>
      <c r="BB203" s="1114"/>
      <c r="BC203" s="1114"/>
      <c r="BD203" s="1114"/>
      <c r="BE203" s="1114"/>
      <c r="BF203" s="1114"/>
    </row>
    <row r="204" spans="1:58" ht="21" customHeight="1">
      <c r="A204" s="995" t="s">
        <v>102</v>
      </c>
      <c r="B204" s="996" t="s">
        <v>3038</v>
      </c>
      <c r="C204" s="996"/>
      <c r="D204" s="996"/>
      <c r="E204" s="996"/>
      <c r="F204" s="996"/>
      <c r="G204" s="996"/>
      <c r="H204" s="996"/>
      <c r="I204" s="996"/>
      <c r="J204" s="996" t="str">
        <f>IF(AK204="","",IF(DATE(2019,5,1)&gt;AK204,"平成","令和"))</f>
        <v/>
      </c>
      <c r="K204" s="996"/>
      <c r="L204" s="996" t="str">
        <f>IF(OR(AK204=0,AK204=""),"",IF(DATE(2019,5,1)&gt;AK204,YEAR(AK204)-1988,IF(YEAR(AK204)-2018=1,"元",YEAR(AK204)-2018)))</f>
        <v/>
      </c>
      <c r="M204" s="996" t="s">
        <v>603</v>
      </c>
      <c r="N204" s="996"/>
      <c r="O204" s="996" t="str">
        <f>IF(AK204=0,"",MONTH(AK204))</f>
        <v/>
      </c>
      <c r="P204" s="996" t="s">
        <v>602</v>
      </c>
      <c r="Q204" s="996"/>
      <c r="R204" s="996" t="str">
        <f>IF(AK204=0,"",DAY(AK204))</f>
        <v/>
      </c>
      <c r="S204" s="996" t="s">
        <v>601</v>
      </c>
      <c r="T204" s="996"/>
      <c r="U204" s="996"/>
      <c r="V204" s="996"/>
      <c r="W204" s="996"/>
      <c r="X204" s="996"/>
      <c r="Y204" s="996"/>
      <c r="Z204" s="996"/>
      <c r="AA204" s="996"/>
      <c r="AB204" s="958"/>
      <c r="AC204" s="1114"/>
      <c r="AD204" s="1114"/>
      <c r="AE204" s="929" t="s">
        <v>605</v>
      </c>
      <c r="AF204" s="929"/>
      <c r="AJ204" s="929"/>
      <c r="AK204" s="1906"/>
      <c r="AL204" s="1907"/>
      <c r="AM204" s="1907"/>
      <c r="AN204" s="1907"/>
      <c r="AO204" s="1908"/>
    </row>
    <row r="205" spans="1:58" ht="21" customHeight="1">
      <c r="A205" s="959" t="s">
        <v>102</v>
      </c>
      <c r="B205" s="929" t="s">
        <v>671</v>
      </c>
      <c r="C205" s="929"/>
      <c r="D205" s="929"/>
      <c r="E205" s="929"/>
      <c r="F205" s="929"/>
      <c r="G205" s="929"/>
      <c r="H205" s="929"/>
      <c r="I205" s="929"/>
      <c r="J205" s="996"/>
      <c r="K205" s="996"/>
      <c r="L205" s="2062" t="str">
        <f>IF($AK$205="","",$AK$205)</f>
        <v/>
      </c>
      <c r="M205" s="1631"/>
      <c r="N205" s="1631"/>
      <c r="O205" s="1631"/>
      <c r="P205" s="1631"/>
      <c r="Q205" s="1631"/>
      <c r="R205" s="1631"/>
      <c r="S205" s="996" t="s">
        <v>69</v>
      </c>
      <c r="T205" s="996"/>
      <c r="U205" s="996"/>
      <c r="V205" s="996"/>
      <c r="W205" s="996"/>
      <c r="X205" s="996"/>
      <c r="Y205" s="996"/>
      <c r="Z205" s="996"/>
      <c r="AA205" s="996"/>
      <c r="AB205" s="997"/>
      <c r="AE205" s="929" t="s">
        <v>670</v>
      </c>
      <c r="AF205" s="1114"/>
      <c r="AG205" s="1114"/>
      <c r="AH205" s="1114"/>
      <c r="AI205" s="1114"/>
      <c r="AJ205" s="1114"/>
      <c r="AK205" s="1937"/>
      <c r="AL205" s="1938"/>
      <c r="AM205" s="1938"/>
      <c r="AN205" s="1938"/>
      <c r="AO205" s="1938"/>
      <c r="AP205" s="1938"/>
      <c r="AQ205" s="1939"/>
      <c r="AR205" s="1114"/>
      <c r="AS205" s="1114"/>
      <c r="AT205" s="1114"/>
      <c r="AU205" s="1114"/>
      <c r="AV205" s="1114"/>
      <c r="AW205" s="1114"/>
      <c r="AX205" s="1114"/>
      <c r="AY205" s="1114"/>
      <c r="AZ205" s="1114"/>
      <c r="BA205" s="1114"/>
      <c r="BB205" s="1114"/>
      <c r="BC205" s="1114"/>
      <c r="BD205" s="1114"/>
      <c r="BE205" s="1114"/>
      <c r="BF205" s="1114"/>
    </row>
    <row r="206" spans="1:58" ht="18" customHeight="1">
      <c r="A206" s="982" t="s">
        <v>102</v>
      </c>
      <c r="B206" s="960" t="s">
        <v>669</v>
      </c>
      <c r="C206" s="960"/>
      <c r="D206" s="960"/>
      <c r="E206" s="960"/>
      <c r="F206" s="960"/>
      <c r="G206" s="960"/>
      <c r="H206" s="960"/>
      <c r="I206" s="960"/>
      <c r="J206" s="998" t="s">
        <v>71</v>
      </c>
      <c r="K206" s="1620">
        <f>INDEX(値一覧項目!$R$2:$R$7,AU206)</f>
        <v>0</v>
      </c>
      <c r="L206" s="1620"/>
      <c r="M206" s="1620"/>
      <c r="N206" s="1620"/>
      <c r="O206" s="1620"/>
      <c r="P206" s="1620"/>
      <c r="Q206" s="1620"/>
      <c r="R206" s="983" t="s">
        <v>666</v>
      </c>
      <c r="S206" s="983" t="s">
        <v>71</v>
      </c>
      <c r="T206" s="1620">
        <f>INDEX(値一覧項目!$R$2:$R$7,AU212)</f>
        <v>0</v>
      </c>
      <c r="U206" s="1620"/>
      <c r="V206" s="1620"/>
      <c r="W206" s="1620"/>
      <c r="X206" s="1620"/>
      <c r="Y206" s="1620"/>
      <c r="Z206" s="1620"/>
      <c r="AA206" s="983" t="s">
        <v>666</v>
      </c>
      <c r="AE206" s="929" t="s">
        <v>668</v>
      </c>
      <c r="AF206" s="1114"/>
      <c r="AG206" s="1114"/>
      <c r="AH206" s="1114"/>
      <c r="AI206" s="1114"/>
      <c r="AJ206" s="1114"/>
      <c r="AK206" s="2046"/>
      <c r="AL206" s="2046"/>
      <c r="AM206" s="2046"/>
      <c r="AN206" s="2046"/>
      <c r="AO206" s="2046"/>
      <c r="AP206" s="1114"/>
      <c r="AQ206" s="1114"/>
      <c r="AR206" s="1114"/>
      <c r="AS206" s="1114"/>
      <c r="AT206" s="1114"/>
      <c r="AU206" s="1114">
        <v>1</v>
      </c>
      <c r="AV206" s="1114"/>
      <c r="AW206" s="1114"/>
      <c r="AX206" s="1114"/>
      <c r="AY206" s="1114"/>
      <c r="AZ206" s="1114"/>
      <c r="BA206" s="1114"/>
      <c r="BB206" s="1114"/>
      <c r="BC206" s="1114"/>
      <c r="BD206" s="1114"/>
      <c r="BE206" s="1114"/>
      <c r="BF206" s="1114"/>
    </row>
    <row r="207" spans="1:58" ht="18" customHeight="1">
      <c r="A207" s="959"/>
      <c r="B207" s="929" t="s">
        <v>596</v>
      </c>
      <c r="C207" s="929"/>
      <c r="D207" s="929"/>
      <c r="E207" s="929"/>
      <c r="F207" s="929"/>
      <c r="G207" s="929"/>
      <c r="H207" s="929"/>
      <c r="I207" s="929"/>
      <c r="J207" s="998" t="s">
        <v>71</v>
      </c>
      <c r="K207" s="1714">
        <f>INDEX(値一覧項目!$O$2:$O$16,AU207)</f>
        <v>0</v>
      </c>
      <c r="L207" s="1714"/>
      <c r="M207" s="1714"/>
      <c r="N207" s="1714"/>
      <c r="O207" s="1714"/>
      <c r="P207" s="1714"/>
      <c r="Q207" s="1714"/>
      <c r="R207" s="983" t="s">
        <v>666</v>
      </c>
      <c r="S207" s="983" t="s">
        <v>71</v>
      </c>
      <c r="T207" s="1714">
        <f>INDEX(値一覧項目!$O$2:$O$16,AU213)</f>
        <v>0</v>
      </c>
      <c r="U207" s="1714"/>
      <c r="V207" s="1714"/>
      <c r="W207" s="1714"/>
      <c r="X207" s="1714"/>
      <c r="Y207" s="1714"/>
      <c r="Z207" s="1714"/>
      <c r="AA207" s="961" t="s">
        <v>666</v>
      </c>
      <c r="AE207" s="929" t="s">
        <v>587</v>
      </c>
      <c r="AF207" s="1114"/>
      <c r="AG207" s="1114"/>
      <c r="AH207" s="1114"/>
      <c r="AI207" s="1114"/>
      <c r="AJ207" s="1114"/>
      <c r="AK207" s="1114"/>
      <c r="AL207" s="1114"/>
      <c r="AM207" s="1114"/>
      <c r="AN207" s="1114"/>
      <c r="AO207" s="1114"/>
      <c r="AP207" s="1114"/>
      <c r="AQ207" s="1114"/>
      <c r="AR207" s="1114"/>
      <c r="AS207" s="1114"/>
      <c r="AT207" s="1114"/>
      <c r="AU207" s="1117">
        <v>1</v>
      </c>
      <c r="AV207" s="1114"/>
      <c r="AW207" s="1114"/>
      <c r="AX207" s="1114"/>
      <c r="AY207" s="1114"/>
      <c r="AZ207" s="1114"/>
      <c r="BA207" s="1114"/>
      <c r="BB207" s="1114"/>
      <c r="BC207" s="1114"/>
      <c r="BD207" s="1114"/>
      <c r="BE207" s="1114"/>
      <c r="BF207" s="1114"/>
    </row>
    <row r="208" spans="1:58" ht="18" customHeight="1">
      <c r="A208" s="959"/>
      <c r="B208" s="929" t="s">
        <v>595</v>
      </c>
      <c r="C208" s="929"/>
      <c r="D208" s="929"/>
      <c r="E208" s="929"/>
      <c r="F208" s="929"/>
      <c r="G208" s="929"/>
      <c r="H208" s="929"/>
      <c r="I208" s="929"/>
      <c r="J208" s="998" t="s">
        <v>71</v>
      </c>
      <c r="K208" s="1620">
        <f>$AK$208</f>
        <v>0</v>
      </c>
      <c r="L208" s="1620"/>
      <c r="M208" s="1620"/>
      <c r="N208" s="1620"/>
      <c r="O208" s="1620"/>
      <c r="P208" s="1620"/>
      <c r="Q208" s="1620"/>
      <c r="R208" s="983" t="s">
        <v>666</v>
      </c>
      <c r="S208" s="983" t="s">
        <v>71</v>
      </c>
      <c r="T208" s="1620">
        <f>$AK$214</f>
        <v>0</v>
      </c>
      <c r="U208" s="1620"/>
      <c r="V208" s="1620"/>
      <c r="W208" s="1620"/>
      <c r="X208" s="1620"/>
      <c r="Y208" s="1620"/>
      <c r="Z208" s="1620"/>
      <c r="AA208" s="961" t="s">
        <v>666</v>
      </c>
      <c r="AE208" s="929" t="s">
        <v>594</v>
      </c>
      <c r="AF208" s="1114"/>
      <c r="AG208" s="1114"/>
      <c r="AH208" s="1114"/>
      <c r="AI208" s="1114"/>
      <c r="AJ208" s="1114"/>
      <c r="AK208" s="1912"/>
      <c r="AL208" s="1913"/>
      <c r="AM208" s="1913"/>
      <c r="AN208" s="1913"/>
      <c r="AO208" s="1913"/>
      <c r="AP208" s="1913"/>
      <c r="AQ208" s="1913"/>
      <c r="AR208" s="1913"/>
      <c r="AS208" s="1913"/>
      <c r="AT208" s="1913"/>
      <c r="AU208" s="1913"/>
      <c r="AV208" s="1913"/>
      <c r="AW208" s="1913"/>
      <c r="AX208" s="1913"/>
      <c r="AY208" s="1913"/>
      <c r="AZ208" s="1913"/>
      <c r="BA208" s="1913"/>
      <c r="BB208" s="1914"/>
      <c r="BC208" s="1114"/>
      <c r="BD208" s="1114"/>
      <c r="BE208" s="1114"/>
      <c r="BF208" s="1114"/>
    </row>
    <row r="209" spans="1:63" ht="18" customHeight="1">
      <c r="A209" s="959"/>
      <c r="B209" s="929" t="s">
        <v>667</v>
      </c>
      <c r="C209" s="929"/>
      <c r="D209" s="929"/>
      <c r="E209" s="929"/>
      <c r="F209" s="929"/>
      <c r="G209" s="929"/>
      <c r="H209" s="929"/>
      <c r="I209" s="929"/>
      <c r="J209" s="998" t="s">
        <v>71</v>
      </c>
      <c r="K209" s="1620">
        <f>$AK$209</f>
        <v>0</v>
      </c>
      <c r="L209" s="1620"/>
      <c r="M209" s="1620"/>
      <c r="N209" s="1620"/>
      <c r="O209" s="1620"/>
      <c r="P209" s="1620"/>
      <c r="Q209" s="1620"/>
      <c r="R209" s="983" t="s">
        <v>666</v>
      </c>
      <c r="S209" s="983" t="s">
        <v>71</v>
      </c>
      <c r="T209" s="1620">
        <f>$AK$215</f>
        <v>0</v>
      </c>
      <c r="U209" s="1620"/>
      <c r="V209" s="1620"/>
      <c r="W209" s="1620"/>
      <c r="X209" s="1620"/>
      <c r="Y209" s="1620"/>
      <c r="Z209" s="1620"/>
      <c r="AA209" s="961" t="s">
        <v>666</v>
      </c>
      <c r="AE209" s="929" t="s">
        <v>592</v>
      </c>
      <c r="AF209" s="1114"/>
      <c r="AG209" s="1114"/>
      <c r="AH209" s="1114"/>
      <c r="AI209" s="1114"/>
      <c r="AJ209" s="1114"/>
      <c r="AK209" s="1912"/>
      <c r="AL209" s="1913"/>
      <c r="AM209" s="1913"/>
      <c r="AN209" s="1913"/>
      <c r="AO209" s="1913"/>
      <c r="AP209" s="1913"/>
      <c r="AQ209" s="1913"/>
      <c r="AR209" s="1914"/>
      <c r="AS209" s="1114"/>
      <c r="AT209" s="1114"/>
      <c r="AU209" s="1114"/>
      <c r="AV209" s="1114"/>
      <c r="AW209" s="1114"/>
      <c r="AX209" s="1114"/>
      <c r="AY209" s="1114"/>
      <c r="AZ209" s="1114"/>
      <c r="BA209" s="1114"/>
      <c r="BB209" s="1114"/>
      <c r="BC209" s="1114"/>
      <c r="BD209" s="1114"/>
      <c r="BE209" s="1114"/>
      <c r="BF209" s="1114"/>
    </row>
    <row r="210" spans="1:63" ht="18" customHeight="1">
      <c r="A210" s="959"/>
      <c r="B210" s="929" t="s">
        <v>591</v>
      </c>
      <c r="C210" s="929"/>
      <c r="D210" s="929"/>
      <c r="E210" s="929"/>
      <c r="F210" s="929"/>
      <c r="G210" s="929"/>
      <c r="H210" s="929"/>
      <c r="I210" s="929"/>
      <c r="J210" s="998" t="s">
        <v>71</v>
      </c>
      <c r="K210" s="1942" t="str">
        <f>IF($AK$210="","",IF(DATE(2019,5,1)&gt;$AK$210,$AK$210,"令和"&amp;IF(YEAR($AK$210)-2018=1,"元",YEAR($AK$210)-2018)&amp;"年"&amp;MONTH($AK$210)&amp;"月"&amp;DAY($AK$210)&amp;"日"))</f>
        <v/>
      </c>
      <c r="L210" s="1942"/>
      <c r="M210" s="1942"/>
      <c r="N210" s="1942"/>
      <c r="O210" s="1942"/>
      <c r="P210" s="1942"/>
      <c r="Q210" s="1942"/>
      <c r="R210" s="983" t="s">
        <v>666</v>
      </c>
      <c r="S210" s="983" t="s">
        <v>71</v>
      </c>
      <c r="T210" s="1942" t="str">
        <f>IF($AK$216="","",IF(DATE(2019,5,1)&gt;$AK$216,$AK$216,"令和"&amp;IF(YEAR($AK$216)-2018=1,"元",YEAR($AK$216)-2018)&amp;"年"&amp;MONTH($AK$216)&amp;"月"&amp;DAY($AK$216)&amp;"日"))</f>
        <v/>
      </c>
      <c r="U210" s="1942"/>
      <c r="V210" s="1942"/>
      <c r="W210" s="1942"/>
      <c r="X210" s="1942"/>
      <c r="Y210" s="1942"/>
      <c r="Z210" s="1942"/>
      <c r="AA210" s="961" t="s">
        <v>666</v>
      </c>
      <c r="AB210" s="997"/>
      <c r="AE210" s="929" t="s">
        <v>590</v>
      </c>
      <c r="AF210" s="1114"/>
      <c r="AG210" s="1114"/>
      <c r="AH210" s="1114"/>
      <c r="AI210" s="1114"/>
      <c r="AJ210" s="1114"/>
      <c r="AK210" s="1906"/>
      <c r="AL210" s="1907"/>
      <c r="AM210" s="1907"/>
      <c r="AN210" s="1907"/>
      <c r="AO210" s="1908"/>
      <c r="AP210" s="1114"/>
      <c r="AQ210" s="1114"/>
      <c r="AR210" s="1114"/>
      <c r="AS210" s="1114"/>
      <c r="AT210" s="1114"/>
      <c r="AU210" s="1114"/>
      <c r="AV210" s="1114"/>
      <c r="AW210" s="1114"/>
      <c r="AX210" s="1114"/>
      <c r="AY210" s="1114"/>
      <c r="AZ210" s="1114"/>
      <c r="BA210" s="1114"/>
      <c r="BB210" s="1114"/>
      <c r="BC210" s="1114"/>
      <c r="BD210" s="1114"/>
      <c r="BE210" s="1114"/>
      <c r="BF210" s="1114"/>
    </row>
    <row r="211" spans="1:63" ht="18" customHeight="1">
      <c r="A211" s="982" t="s">
        <v>102</v>
      </c>
      <c r="B211" s="960" t="s">
        <v>665</v>
      </c>
      <c r="C211" s="960"/>
      <c r="D211" s="960"/>
      <c r="E211" s="960"/>
      <c r="F211" s="960"/>
      <c r="G211" s="960"/>
      <c r="H211" s="960"/>
      <c r="I211" s="960"/>
      <c r="J211" s="960"/>
      <c r="K211" s="1001"/>
      <c r="L211" s="1001"/>
      <c r="M211" s="1001"/>
      <c r="N211" s="1001"/>
      <c r="O211" s="1001"/>
      <c r="P211" s="1001"/>
      <c r="Q211" s="1001"/>
      <c r="R211" s="1001"/>
      <c r="S211" s="1001"/>
      <c r="T211" s="1001"/>
      <c r="U211" s="1001"/>
      <c r="V211" s="1001"/>
      <c r="W211" s="1001"/>
      <c r="X211" s="1001"/>
      <c r="Y211" s="1001"/>
      <c r="Z211" s="1001"/>
      <c r="AA211" s="1001"/>
      <c r="AE211" s="929"/>
      <c r="AF211" s="1114"/>
      <c r="AG211" s="1114"/>
      <c r="AH211" s="1114"/>
      <c r="AI211" s="1114"/>
      <c r="AJ211" s="1114"/>
      <c r="AK211" s="1362"/>
      <c r="AL211" s="1362"/>
      <c r="AM211" s="1362"/>
      <c r="AN211" s="1362"/>
      <c r="AO211" s="1362"/>
      <c r="AP211" s="1114"/>
      <c r="AQ211" s="1114"/>
      <c r="AR211" s="1114"/>
      <c r="AS211" s="1114"/>
      <c r="AT211" s="1114"/>
      <c r="AU211" s="1114"/>
      <c r="AV211" s="1114"/>
      <c r="AW211" s="1114"/>
      <c r="AX211" s="1114"/>
      <c r="AY211" s="1114"/>
      <c r="AZ211" s="1114"/>
      <c r="BA211" s="1114"/>
      <c r="BB211" s="1114"/>
      <c r="BC211" s="1114"/>
      <c r="BD211" s="1114"/>
      <c r="BE211" s="1114"/>
      <c r="BF211" s="1114"/>
    </row>
    <row r="212" spans="1:63" ht="18" customHeight="1">
      <c r="A212" s="959"/>
      <c r="B212" s="929" t="s">
        <v>664</v>
      </c>
      <c r="C212" s="929"/>
      <c r="D212" s="929"/>
      <c r="E212" s="929"/>
      <c r="F212" s="929"/>
      <c r="G212" s="929"/>
      <c r="H212" s="929"/>
      <c r="I212" s="929"/>
      <c r="J212" s="929"/>
      <c r="K212" s="1672">
        <f>$AK$218</f>
        <v>0</v>
      </c>
      <c r="L212" s="1672"/>
      <c r="M212" s="1672"/>
      <c r="N212" s="1672"/>
      <c r="O212" s="1672"/>
      <c r="P212" s="1672"/>
      <c r="Q212" s="1672"/>
      <c r="R212" s="1672"/>
      <c r="S212" s="1672"/>
      <c r="T212" s="1672"/>
      <c r="U212" s="1672"/>
      <c r="V212" s="1672"/>
      <c r="W212" s="1672"/>
      <c r="X212" s="1672"/>
      <c r="Y212" s="1672"/>
      <c r="Z212" s="1672"/>
      <c r="AA212" s="1672"/>
      <c r="AE212" s="929" t="s">
        <v>663</v>
      </c>
      <c r="AF212" s="1114"/>
      <c r="AG212" s="1114"/>
      <c r="AH212" s="1114"/>
      <c r="AI212" s="1114"/>
      <c r="AJ212" s="1114"/>
      <c r="AK212" s="2046"/>
      <c r="AL212" s="2046"/>
      <c r="AM212" s="2046"/>
      <c r="AN212" s="2046"/>
      <c r="AO212" s="2046"/>
      <c r="AP212" s="1114"/>
      <c r="AQ212" s="1114"/>
      <c r="AR212" s="1114"/>
      <c r="AS212" s="1114"/>
      <c r="AT212" s="1114"/>
      <c r="AU212" s="1114">
        <v>1</v>
      </c>
      <c r="AV212" s="1114"/>
      <c r="AW212" s="1114"/>
      <c r="AX212" s="1114"/>
      <c r="AY212" s="1114"/>
      <c r="AZ212" s="1114"/>
      <c r="BA212" s="1114"/>
      <c r="BB212" s="1114"/>
      <c r="BC212" s="1114"/>
      <c r="BD212" s="1114"/>
      <c r="BE212" s="1114"/>
      <c r="BF212" s="1114"/>
    </row>
    <row r="213" spans="1:63" ht="18" customHeight="1">
      <c r="A213" s="959"/>
      <c r="B213" s="929" t="s">
        <v>662</v>
      </c>
      <c r="C213" s="929"/>
      <c r="D213" s="929"/>
      <c r="E213" s="929"/>
      <c r="F213" s="929"/>
      <c r="G213" s="929"/>
      <c r="H213" s="929"/>
      <c r="I213" s="929"/>
      <c r="J213" s="929"/>
      <c r="K213" s="2056">
        <f>$AK$219</f>
        <v>0</v>
      </c>
      <c r="L213" s="2056"/>
      <c r="M213" s="2056"/>
      <c r="N213" s="2056"/>
      <c r="O213" s="2056"/>
      <c r="P213" s="2056"/>
      <c r="Q213" s="2056"/>
      <c r="R213" s="2056"/>
      <c r="S213" s="2056"/>
      <c r="T213" s="2056"/>
      <c r="U213" s="2056"/>
      <c r="V213" s="2056"/>
      <c r="W213" s="2056"/>
      <c r="X213" s="2056"/>
      <c r="Y213" s="2056"/>
      <c r="Z213" s="2056"/>
      <c r="AA213" s="2056"/>
      <c r="AB213" s="997"/>
      <c r="AE213" s="929" t="s">
        <v>587</v>
      </c>
      <c r="AF213" s="1114"/>
      <c r="AG213" s="1114"/>
      <c r="AH213" s="1114"/>
      <c r="AI213" s="1114"/>
      <c r="AJ213" s="1114"/>
      <c r="AK213" s="1114"/>
      <c r="AL213" s="1114"/>
      <c r="AM213" s="1114"/>
      <c r="AN213" s="1114"/>
      <c r="AO213" s="1114"/>
      <c r="AP213" s="1114"/>
      <c r="AQ213" s="1114"/>
      <c r="AR213" s="1114"/>
      <c r="AS213" s="1114"/>
      <c r="AT213" s="1114"/>
      <c r="AU213" s="1117">
        <v>1</v>
      </c>
      <c r="AV213" s="1114"/>
      <c r="AW213" s="1114"/>
      <c r="AX213" s="1114"/>
      <c r="AY213" s="1114"/>
      <c r="AZ213" s="1114"/>
      <c r="BA213" s="1114"/>
      <c r="BB213" s="1114"/>
      <c r="BC213" s="1114"/>
      <c r="BD213" s="1114"/>
      <c r="BE213" s="1114"/>
      <c r="BF213" s="1114"/>
    </row>
    <row r="214" spans="1:63" ht="18.75" customHeight="1">
      <c r="A214" s="982" t="s">
        <v>102</v>
      </c>
      <c r="B214" s="960" t="s">
        <v>661</v>
      </c>
      <c r="C214" s="1363"/>
      <c r="D214" s="1363"/>
      <c r="E214" s="1363"/>
      <c r="F214" s="1363"/>
      <c r="G214" s="1363"/>
      <c r="H214" s="1363"/>
      <c r="I214" s="1363"/>
      <c r="J214" s="1363"/>
      <c r="K214" s="1363"/>
      <c r="L214" s="1363"/>
      <c r="M214" s="1363"/>
      <c r="N214" s="1363"/>
      <c r="O214" s="1363"/>
      <c r="P214" s="1363"/>
      <c r="Q214" s="1363"/>
      <c r="R214" s="1363"/>
      <c r="S214" s="1363"/>
      <c r="T214" s="1363"/>
      <c r="U214" s="1363"/>
      <c r="V214" s="1363"/>
      <c r="W214" s="1363"/>
      <c r="X214" s="1363"/>
      <c r="Y214" s="1363"/>
      <c r="Z214" s="1363"/>
      <c r="AA214" s="1363"/>
      <c r="AE214" s="929" t="s">
        <v>594</v>
      </c>
      <c r="AF214" s="1114"/>
      <c r="AG214" s="1114"/>
      <c r="AH214" s="1114"/>
      <c r="AI214" s="1114"/>
      <c r="AJ214" s="1114"/>
      <c r="AK214" s="1912"/>
      <c r="AL214" s="1913"/>
      <c r="AM214" s="1913"/>
      <c r="AN214" s="1913"/>
      <c r="AO214" s="1913"/>
      <c r="AP214" s="1913"/>
      <c r="AQ214" s="1913"/>
      <c r="AR214" s="1913"/>
      <c r="AS214" s="1913"/>
      <c r="AT214" s="1913"/>
      <c r="AU214" s="1913"/>
      <c r="AV214" s="1913"/>
      <c r="AW214" s="1913"/>
      <c r="AX214" s="1913"/>
      <c r="AY214" s="1913"/>
      <c r="AZ214" s="1913"/>
      <c r="BA214" s="1913"/>
      <c r="BB214" s="1914"/>
      <c r="BC214" s="1114"/>
      <c r="BD214" s="1114"/>
      <c r="BE214" s="1114"/>
      <c r="BF214" s="1114"/>
    </row>
    <row r="215" spans="1:63" ht="18.75" customHeight="1">
      <c r="A215" s="959"/>
      <c r="B215" s="1114"/>
      <c r="C215" s="1114"/>
      <c r="D215" s="1114"/>
      <c r="E215" s="1114"/>
      <c r="F215" s="1754" t="str">
        <f>IF($BK$221=FALSE,IF($AK$223="","",$AK$223),"■　"&amp;$AL$221&amp;CHAR(10)&amp;CHAR(10)&amp;IF($AK$223="","",$AK$223))</f>
        <v/>
      </c>
      <c r="G215" s="1754"/>
      <c r="H215" s="1754"/>
      <c r="I215" s="1754"/>
      <c r="J215" s="1754"/>
      <c r="K215" s="1754"/>
      <c r="L215" s="1754"/>
      <c r="M215" s="1754"/>
      <c r="N215" s="1754"/>
      <c r="O215" s="1754"/>
      <c r="P215" s="1754"/>
      <c r="Q215" s="1754"/>
      <c r="R215" s="1754"/>
      <c r="S215" s="1754"/>
      <c r="T215" s="1754"/>
      <c r="U215" s="1754"/>
      <c r="V215" s="1754"/>
      <c r="W215" s="1754"/>
      <c r="X215" s="1754"/>
      <c r="Y215" s="1754"/>
      <c r="Z215" s="1754"/>
      <c r="AA215" s="1754"/>
      <c r="AE215" s="929" t="s">
        <v>592</v>
      </c>
      <c r="AF215" s="1114"/>
      <c r="AG215" s="1114"/>
      <c r="AH215" s="1114"/>
      <c r="AI215" s="1114"/>
      <c r="AJ215" s="1114"/>
      <c r="AK215" s="1912"/>
      <c r="AL215" s="1913"/>
      <c r="AM215" s="1913"/>
      <c r="AN215" s="1913"/>
      <c r="AO215" s="1913"/>
      <c r="AP215" s="1913"/>
      <c r="AQ215" s="1913"/>
      <c r="AR215" s="1914"/>
      <c r="AS215" s="968"/>
      <c r="AT215" s="968"/>
      <c r="AU215" s="968"/>
      <c r="AV215" s="968"/>
      <c r="AW215" s="968"/>
      <c r="AX215" s="968"/>
      <c r="AY215" s="968"/>
      <c r="AZ215" s="968"/>
      <c r="BA215" s="968"/>
      <c r="BB215" s="968"/>
      <c r="BC215" s="1114"/>
      <c r="BD215" s="1114"/>
      <c r="BE215" s="1114"/>
      <c r="BF215" s="1114"/>
    </row>
    <row r="216" spans="1:63" ht="18.75" customHeight="1">
      <c r="A216" s="1114"/>
      <c r="B216" s="1114"/>
      <c r="C216" s="1114"/>
      <c r="D216" s="1114"/>
      <c r="E216" s="1114"/>
      <c r="F216" s="1754"/>
      <c r="G216" s="1754"/>
      <c r="H216" s="1754"/>
      <c r="I216" s="1754"/>
      <c r="J216" s="1754"/>
      <c r="K216" s="1754"/>
      <c r="L216" s="1754"/>
      <c r="M216" s="1754"/>
      <c r="N216" s="1754"/>
      <c r="O216" s="1754"/>
      <c r="P216" s="1754"/>
      <c r="Q216" s="1754"/>
      <c r="R216" s="1754"/>
      <c r="S216" s="1754"/>
      <c r="T216" s="1754"/>
      <c r="U216" s="1754"/>
      <c r="V216" s="1754"/>
      <c r="W216" s="1754"/>
      <c r="X216" s="1754"/>
      <c r="Y216" s="1754"/>
      <c r="Z216" s="1754"/>
      <c r="AA216" s="1754"/>
      <c r="AE216" s="929" t="s">
        <v>590</v>
      </c>
      <c r="AF216" s="1114"/>
      <c r="AG216" s="1114"/>
      <c r="AH216" s="1114"/>
      <c r="AI216" s="1114"/>
      <c r="AJ216" s="1114"/>
      <c r="AK216" s="1906"/>
      <c r="AL216" s="1907"/>
      <c r="AM216" s="1907"/>
      <c r="AN216" s="1907"/>
      <c r="AO216" s="1908"/>
      <c r="AP216" s="1114"/>
      <c r="AQ216" s="1114"/>
      <c r="AR216" s="1114"/>
      <c r="AS216" s="1114"/>
      <c r="AT216" s="1114"/>
      <c r="AU216" s="1114"/>
      <c r="AV216" s="1114"/>
      <c r="AW216" s="1114"/>
      <c r="AX216" s="1114"/>
      <c r="AY216" s="1114"/>
      <c r="AZ216" s="1114"/>
      <c r="BA216" s="1114"/>
      <c r="BB216" s="1114"/>
      <c r="BC216" s="1114"/>
      <c r="BD216" s="1114"/>
      <c r="BE216" s="1114"/>
      <c r="BF216" s="1114"/>
    </row>
    <row r="217" spans="1:63" ht="18.75" customHeight="1">
      <c r="A217" s="1114"/>
      <c r="B217" s="1114"/>
      <c r="C217" s="1114"/>
      <c r="D217" s="1114"/>
      <c r="E217" s="1114"/>
      <c r="F217" s="1754"/>
      <c r="G217" s="1754"/>
      <c r="H217" s="1754"/>
      <c r="I217" s="1754"/>
      <c r="J217" s="1754"/>
      <c r="K217" s="1754"/>
      <c r="L217" s="1754"/>
      <c r="M217" s="1754"/>
      <c r="N217" s="1754"/>
      <c r="O217" s="1754"/>
      <c r="P217" s="1754"/>
      <c r="Q217" s="1754"/>
      <c r="R217" s="1754"/>
      <c r="S217" s="1754"/>
      <c r="T217" s="1754"/>
      <c r="U217" s="1754"/>
      <c r="V217" s="1754"/>
      <c r="W217" s="1754"/>
      <c r="X217" s="1754"/>
      <c r="Y217" s="1754"/>
      <c r="Z217" s="1754"/>
      <c r="AA217" s="1754"/>
      <c r="AE217" s="1114"/>
      <c r="AF217" s="1114"/>
      <c r="AG217" s="1114"/>
      <c r="AH217" s="1114"/>
      <c r="AI217" s="1114"/>
      <c r="AJ217" s="1114"/>
      <c r="AK217" s="1114"/>
      <c r="AL217" s="1114"/>
      <c r="AM217" s="1114"/>
      <c r="AN217" s="1114"/>
      <c r="AO217" s="1114"/>
      <c r="AP217" s="1114"/>
      <c r="AQ217" s="1114"/>
      <c r="AR217" s="1114"/>
      <c r="AS217" s="1114"/>
      <c r="AT217" s="1114"/>
      <c r="AU217" s="1114"/>
      <c r="AV217" s="1114"/>
      <c r="AW217" s="1114"/>
      <c r="AX217" s="1114"/>
      <c r="AY217" s="1114"/>
      <c r="AZ217" s="1114"/>
      <c r="BA217" s="1114"/>
      <c r="BB217" s="1114"/>
      <c r="BC217" s="1114"/>
      <c r="BD217" s="1114"/>
      <c r="BE217" s="1114"/>
      <c r="BF217" s="1114"/>
    </row>
    <row r="218" spans="1:63" ht="18.75" customHeight="1">
      <c r="A218" s="1114"/>
      <c r="B218" s="1114"/>
      <c r="C218" s="1114"/>
      <c r="D218" s="1114"/>
      <c r="E218" s="1114"/>
      <c r="F218" s="1754"/>
      <c r="G218" s="1754"/>
      <c r="H218" s="1754"/>
      <c r="I218" s="1754"/>
      <c r="J218" s="1754"/>
      <c r="K218" s="1754"/>
      <c r="L218" s="1754"/>
      <c r="M218" s="1754"/>
      <c r="N218" s="1754"/>
      <c r="O218" s="1754"/>
      <c r="P218" s="1754"/>
      <c r="Q218" s="1754"/>
      <c r="R218" s="1754"/>
      <c r="S218" s="1754"/>
      <c r="T218" s="1754"/>
      <c r="U218" s="1754"/>
      <c r="V218" s="1754"/>
      <c r="W218" s="1754"/>
      <c r="X218" s="1754"/>
      <c r="Y218" s="1754"/>
      <c r="Z218" s="1754"/>
      <c r="AA218" s="1754"/>
      <c r="AE218" s="929" t="s">
        <v>580</v>
      </c>
      <c r="AF218" s="1114"/>
      <c r="AG218" s="1114"/>
      <c r="AH218" s="1114"/>
      <c r="AI218" s="1114"/>
      <c r="AJ218" s="1114"/>
      <c r="AK218" s="1912"/>
      <c r="AL218" s="1913"/>
      <c r="AM218" s="1913"/>
      <c r="AN218" s="1913"/>
      <c r="AO218" s="1913"/>
      <c r="AP218" s="1913"/>
      <c r="AQ218" s="1913"/>
      <c r="AR218" s="1913"/>
      <c r="AS218" s="1913"/>
      <c r="AT218" s="1913"/>
      <c r="AU218" s="1913"/>
      <c r="AV218" s="1913"/>
      <c r="AW218" s="1913"/>
      <c r="AX218" s="1913"/>
      <c r="AY218" s="1913"/>
      <c r="AZ218" s="1913"/>
      <c r="BA218" s="1914"/>
      <c r="BB218" s="1114"/>
      <c r="BC218" s="1114"/>
      <c r="BD218" s="1114"/>
      <c r="BE218" s="1114"/>
      <c r="BF218" s="1114"/>
    </row>
    <row r="219" spans="1:63" ht="18.75" customHeight="1">
      <c r="A219" s="1114"/>
      <c r="B219" s="1114"/>
      <c r="C219" s="1114"/>
      <c r="D219" s="1114"/>
      <c r="E219" s="1114"/>
      <c r="F219" s="1754"/>
      <c r="G219" s="1754"/>
      <c r="H219" s="1754"/>
      <c r="I219" s="1754"/>
      <c r="J219" s="1754"/>
      <c r="K219" s="1754"/>
      <c r="L219" s="1754"/>
      <c r="M219" s="1754"/>
      <c r="N219" s="1754"/>
      <c r="O219" s="1754"/>
      <c r="P219" s="1754"/>
      <c r="Q219" s="1754"/>
      <c r="R219" s="1754"/>
      <c r="S219" s="1754"/>
      <c r="T219" s="1754"/>
      <c r="U219" s="1754"/>
      <c r="V219" s="1754"/>
      <c r="W219" s="1754"/>
      <c r="X219" s="1754"/>
      <c r="Y219" s="1754"/>
      <c r="Z219" s="1754"/>
      <c r="AA219" s="1754"/>
      <c r="AE219" s="929" t="s">
        <v>578</v>
      </c>
      <c r="AF219" s="1114"/>
      <c r="AG219" s="1114"/>
      <c r="AH219" s="1114"/>
      <c r="AI219" s="1114"/>
      <c r="AJ219" s="1114"/>
      <c r="AK219" s="1912"/>
      <c r="AL219" s="1913"/>
      <c r="AM219" s="1913"/>
      <c r="AN219" s="1913"/>
      <c r="AO219" s="1913"/>
      <c r="AP219" s="1913"/>
      <c r="AQ219" s="1913"/>
      <c r="AR219" s="1913"/>
      <c r="AS219" s="1913"/>
      <c r="AT219" s="1913"/>
      <c r="AU219" s="1913"/>
      <c r="AV219" s="1913"/>
      <c r="AW219" s="1913"/>
      <c r="AX219" s="1913"/>
      <c r="AY219" s="1913"/>
      <c r="AZ219" s="1913"/>
      <c r="BA219" s="1914"/>
      <c r="BB219" s="1114"/>
      <c r="BC219" s="1114"/>
      <c r="BD219" s="1114"/>
      <c r="BE219" s="1114"/>
      <c r="BF219" s="1114"/>
    </row>
    <row r="220" spans="1:63" ht="18.75" customHeight="1">
      <c r="A220" s="1114"/>
      <c r="B220" s="1114"/>
      <c r="C220" s="1114"/>
      <c r="D220" s="1114"/>
      <c r="E220" s="1114"/>
      <c r="F220" s="1754"/>
      <c r="G220" s="1754"/>
      <c r="H220" s="1754"/>
      <c r="I220" s="1754"/>
      <c r="J220" s="1754"/>
      <c r="K220" s="1754"/>
      <c r="L220" s="1754"/>
      <c r="M220" s="1754"/>
      <c r="N220" s="1754"/>
      <c r="O220" s="1754"/>
      <c r="P220" s="1754"/>
      <c r="Q220" s="1754"/>
      <c r="R220" s="1754"/>
      <c r="S220" s="1754"/>
      <c r="T220" s="1754"/>
      <c r="U220" s="1754"/>
      <c r="V220" s="1754"/>
      <c r="W220" s="1754"/>
      <c r="X220" s="1754"/>
      <c r="Y220" s="1754"/>
      <c r="Z220" s="1754"/>
      <c r="AA220" s="1754"/>
      <c r="AE220" s="1114"/>
      <c r="AF220" s="1114"/>
      <c r="AG220" s="1114"/>
      <c r="AH220" s="1114"/>
      <c r="AI220" s="1114"/>
      <c r="AJ220" s="1114"/>
      <c r="AK220" s="1114"/>
      <c r="AL220" s="1114"/>
      <c r="AM220" s="1114"/>
      <c r="AN220" s="1114"/>
      <c r="AO220" s="1114"/>
      <c r="AP220" s="1114"/>
      <c r="AQ220" s="1114"/>
      <c r="AR220" s="1114"/>
      <c r="AS220" s="1114"/>
      <c r="AT220" s="1114"/>
      <c r="AU220" s="1114"/>
      <c r="AV220" s="1114"/>
      <c r="AW220" s="1114"/>
      <c r="AX220" s="1114"/>
      <c r="AY220" s="1114"/>
      <c r="AZ220" s="1114"/>
      <c r="BA220" s="1114"/>
      <c r="BB220" s="1114"/>
      <c r="BC220" s="1114"/>
      <c r="BD220" s="1114"/>
      <c r="BE220" s="1114"/>
      <c r="BF220" s="1114"/>
    </row>
    <row r="221" spans="1:63" ht="18.75" customHeight="1">
      <c r="A221" s="1114"/>
      <c r="B221" s="1114"/>
      <c r="C221" s="1114"/>
      <c r="D221" s="1114"/>
      <c r="E221" s="1114"/>
      <c r="F221" s="1754"/>
      <c r="G221" s="1754"/>
      <c r="H221" s="1754"/>
      <c r="I221" s="1754"/>
      <c r="J221" s="1754"/>
      <c r="K221" s="1754"/>
      <c r="L221" s="1754"/>
      <c r="M221" s="1754"/>
      <c r="N221" s="1754"/>
      <c r="O221" s="1754"/>
      <c r="P221" s="1754"/>
      <c r="Q221" s="1754"/>
      <c r="R221" s="1754"/>
      <c r="S221" s="1754"/>
      <c r="T221" s="1754"/>
      <c r="U221" s="1754"/>
      <c r="V221" s="1754"/>
      <c r="W221" s="1754"/>
      <c r="X221" s="1754"/>
      <c r="Y221" s="1754"/>
      <c r="Z221" s="1754"/>
      <c r="AA221" s="1754"/>
      <c r="AE221" s="929" t="s">
        <v>576</v>
      </c>
      <c r="AF221" s="1114"/>
      <c r="AG221" s="1114"/>
      <c r="AH221" s="1114"/>
      <c r="AI221" s="1114"/>
      <c r="AJ221" s="1114"/>
      <c r="AK221" s="1364"/>
      <c r="AL221" s="2063" t="s">
        <v>2813</v>
      </c>
      <c r="AM221" s="2063"/>
      <c r="AN221" s="2063"/>
      <c r="AO221" s="2063"/>
      <c r="AP221" s="2063"/>
      <c r="AQ221" s="2063"/>
      <c r="AR221" s="2063"/>
      <c r="AS221" s="2063"/>
      <c r="AT221" s="2063"/>
      <c r="AU221" s="2063"/>
      <c r="AV221" s="2063"/>
      <c r="AW221" s="2063"/>
      <c r="AX221" s="2063"/>
      <c r="AY221" s="2063"/>
      <c r="AZ221" s="2063"/>
      <c r="BA221" s="2063"/>
      <c r="BB221" s="2063"/>
      <c r="BC221" s="2063"/>
      <c r="BD221" s="2063"/>
      <c r="BE221" s="2063"/>
      <c r="BF221" s="2063"/>
      <c r="BG221" s="1365"/>
      <c r="BH221" s="1365"/>
      <c r="BI221" s="1365"/>
      <c r="BK221" s="927" t="b">
        <v>0</v>
      </c>
    </row>
    <row r="222" spans="1:63" ht="18.75" customHeight="1">
      <c r="F222" s="1754"/>
      <c r="G222" s="1754"/>
      <c r="H222" s="1754"/>
      <c r="I222" s="1754"/>
      <c r="J222" s="1754"/>
      <c r="K222" s="1754"/>
      <c r="L222" s="1754"/>
      <c r="M222" s="1754"/>
      <c r="N222" s="1754"/>
      <c r="O222" s="1754"/>
      <c r="P222" s="1754"/>
      <c r="Q222" s="1754"/>
      <c r="R222" s="1754"/>
      <c r="S222" s="1754"/>
      <c r="T222" s="1754"/>
      <c r="U222" s="1754"/>
      <c r="V222" s="1754"/>
      <c r="W222" s="1754"/>
      <c r="X222" s="1754"/>
      <c r="Y222" s="1754"/>
      <c r="Z222" s="1754"/>
      <c r="AA222" s="1754"/>
      <c r="AE222" s="1114"/>
      <c r="AF222" s="1114"/>
      <c r="AG222" s="1114"/>
      <c r="AH222" s="1114"/>
      <c r="AI222" s="1114"/>
      <c r="AJ222" s="1114"/>
      <c r="AL222" s="2064"/>
      <c r="AM222" s="2064"/>
      <c r="AN222" s="2064"/>
      <c r="AO222" s="2064"/>
      <c r="AP222" s="2064"/>
      <c r="AQ222" s="2064"/>
      <c r="AR222" s="2064"/>
      <c r="AS222" s="2064"/>
      <c r="AT222" s="2064"/>
      <c r="AU222" s="2064"/>
      <c r="AV222" s="2064"/>
      <c r="AW222" s="2064"/>
      <c r="AX222" s="2064"/>
      <c r="AY222" s="2064"/>
      <c r="AZ222" s="2064"/>
      <c r="BA222" s="2064"/>
      <c r="BB222" s="2064"/>
      <c r="BC222" s="2064"/>
      <c r="BD222" s="2064"/>
      <c r="BE222" s="2064"/>
      <c r="BF222" s="2064"/>
      <c r="BG222" s="1365"/>
      <c r="BH222" s="1365"/>
      <c r="BI222" s="1365"/>
    </row>
    <row r="223" spans="1:63" ht="18.75" customHeight="1">
      <c r="F223" s="1754"/>
      <c r="G223" s="1754"/>
      <c r="H223" s="1754"/>
      <c r="I223" s="1754"/>
      <c r="J223" s="1754"/>
      <c r="K223" s="1754"/>
      <c r="L223" s="1754"/>
      <c r="M223" s="1754"/>
      <c r="N223" s="1754"/>
      <c r="O223" s="1754"/>
      <c r="P223" s="1754"/>
      <c r="Q223" s="1754"/>
      <c r="R223" s="1754"/>
      <c r="S223" s="1754"/>
      <c r="T223" s="1754"/>
      <c r="U223" s="1754"/>
      <c r="V223" s="1754"/>
      <c r="W223" s="1754"/>
      <c r="X223" s="1754"/>
      <c r="Y223" s="1754"/>
      <c r="Z223" s="1754"/>
      <c r="AA223" s="1754"/>
      <c r="AK223" s="2047"/>
      <c r="AL223" s="2048"/>
      <c r="AM223" s="2048"/>
      <c r="AN223" s="2048"/>
      <c r="AO223" s="2048"/>
      <c r="AP223" s="2048"/>
      <c r="AQ223" s="2048"/>
      <c r="AR223" s="2048"/>
      <c r="AS223" s="2048"/>
      <c r="AT223" s="2048"/>
      <c r="AU223" s="2048"/>
      <c r="AV223" s="2048"/>
      <c r="AW223" s="2048"/>
      <c r="AX223" s="2048"/>
      <c r="AY223" s="2048"/>
      <c r="AZ223" s="2048"/>
      <c r="BA223" s="2048"/>
      <c r="BB223" s="2048"/>
      <c r="BC223" s="2048"/>
      <c r="BD223" s="2048"/>
      <c r="BE223" s="2048"/>
      <c r="BF223" s="2049"/>
    </row>
    <row r="224" spans="1:63" ht="18.75" customHeight="1">
      <c r="F224" s="1754"/>
      <c r="G224" s="1754"/>
      <c r="H224" s="1754"/>
      <c r="I224" s="1754"/>
      <c r="J224" s="1754"/>
      <c r="K224" s="1754"/>
      <c r="L224" s="1754"/>
      <c r="M224" s="1754"/>
      <c r="N224" s="1754"/>
      <c r="O224" s="1754"/>
      <c r="P224" s="1754"/>
      <c r="Q224" s="1754"/>
      <c r="R224" s="1754"/>
      <c r="S224" s="1754"/>
      <c r="T224" s="1754"/>
      <c r="U224" s="1754"/>
      <c r="V224" s="1754"/>
      <c r="W224" s="1754"/>
      <c r="X224" s="1754"/>
      <c r="Y224" s="1754"/>
      <c r="Z224" s="1754"/>
      <c r="AA224" s="1754"/>
      <c r="AK224" s="2050"/>
      <c r="AL224" s="2051"/>
      <c r="AM224" s="2051"/>
      <c r="AN224" s="2051"/>
      <c r="AO224" s="2051"/>
      <c r="AP224" s="2051"/>
      <c r="AQ224" s="2051"/>
      <c r="AR224" s="2051"/>
      <c r="AS224" s="2051"/>
      <c r="AT224" s="2051"/>
      <c r="AU224" s="2051"/>
      <c r="AV224" s="2051"/>
      <c r="AW224" s="2051"/>
      <c r="AX224" s="2051"/>
      <c r="AY224" s="2051"/>
      <c r="AZ224" s="2051"/>
      <c r="BA224" s="2051"/>
      <c r="BB224" s="2051"/>
      <c r="BC224" s="2051"/>
      <c r="BD224" s="2051"/>
      <c r="BE224" s="2051"/>
      <c r="BF224" s="2052"/>
    </row>
    <row r="225" spans="1:58" ht="18.75" customHeight="1">
      <c r="F225" s="1754"/>
      <c r="G225" s="1754"/>
      <c r="H225" s="1754"/>
      <c r="I225" s="1754"/>
      <c r="J225" s="1754"/>
      <c r="K225" s="1754"/>
      <c r="L225" s="1754"/>
      <c r="M225" s="1754"/>
      <c r="N225" s="1754"/>
      <c r="O225" s="1754"/>
      <c r="P225" s="1754"/>
      <c r="Q225" s="1754"/>
      <c r="R225" s="1754"/>
      <c r="S225" s="1754"/>
      <c r="T225" s="1754"/>
      <c r="U225" s="1754"/>
      <c r="V225" s="1754"/>
      <c r="W225" s="1754"/>
      <c r="X225" s="1754"/>
      <c r="Y225" s="1754"/>
      <c r="Z225" s="1754"/>
      <c r="AA225" s="1754"/>
      <c r="AK225" s="2053"/>
      <c r="AL225" s="2054"/>
      <c r="AM225" s="2054"/>
      <c r="AN225" s="2054"/>
      <c r="AO225" s="2054"/>
      <c r="AP225" s="2054"/>
      <c r="AQ225" s="2054"/>
      <c r="AR225" s="2054"/>
      <c r="AS225" s="2054"/>
      <c r="AT225" s="2054"/>
      <c r="AU225" s="2054"/>
      <c r="AV225" s="2054"/>
      <c r="AW225" s="2054"/>
      <c r="AX225" s="2054"/>
      <c r="AY225" s="2054"/>
      <c r="AZ225" s="2054"/>
      <c r="BA225" s="2054"/>
      <c r="BB225" s="2054"/>
      <c r="BC225" s="2054"/>
      <c r="BD225" s="2054"/>
      <c r="BE225" s="2054"/>
      <c r="BF225" s="2055"/>
    </row>
    <row r="226" spans="1:58" ht="18.75" customHeight="1"/>
    <row r="227" spans="1:58" ht="18.75" customHeight="1"/>
    <row r="228" spans="1:58" ht="18.75" customHeight="1"/>
    <row r="229" spans="1:58" ht="18.75" customHeight="1"/>
    <row r="230" spans="1:58" ht="18.75" customHeight="1"/>
    <row r="231" spans="1:58" ht="17.25" customHeight="1">
      <c r="A231" s="1332" t="s">
        <v>541</v>
      </c>
      <c r="B231" s="1332"/>
      <c r="C231" s="1332"/>
      <c r="D231" s="1332"/>
      <c r="E231" s="1332"/>
      <c r="F231" s="1332"/>
      <c r="G231" s="1332"/>
      <c r="H231" s="1332"/>
      <c r="I231" s="1332"/>
      <c r="J231" s="1332"/>
      <c r="K231" s="1332"/>
      <c r="L231" s="1332"/>
      <c r="M231" s="1332"/>
      <c r="N231" s="1332"/>
      <c r="O231" s="1332"/>
      <c r="P231" s="1332"/>
      <c r="Q231" s="1332"/>
      <c r="R231" s="1332"/>
      <c r="S231" s="1332"/>
      <c r="T231" s="1332"/>
      <c r="U231" s="1332"/>
      <c r="V231" s="1332"/>
      <c r="W231" s="1332"/>
      <c r="X231" s="1332"/>
      <c r="Y231" s="1332"/>
      <c r="Z231" s="1332"/>
      <c r="AA231" s="1332"/>
      <c r="AE231" s="1366" t="s">
        <v>575</v>
      </c>
    </row>
    <row r="232" spans="1:58" s="926" customFormat="1" ht="17.25" customHeight="1">
      <c r="A232" s="926" t="s">
        <v>574</v>
      </c>
    </row>
    <row r="233" spans="1:58" ht="17.25" customHeight="1">
      <c r="A233" s="1367"/>
      <c r="B233" s="939"/>
      <c r="C233" s="939"/>
      <c r="D233" s="939"/>
      <c r="E233" s="1080"/>
      <c r="F233" s="1960" t="s">
        <v>573</v>
      </c>
      <c r="G233" s="1961"/>
      <c r="H233" s="1962"/>
      <c r="I233" s="1696" t="s">
        <v>572</v>
      </c>
      <c r="J233" s="1697"/>
      <c r="K233" s="1697"/>
      <c r="L233" s="1697"/>
      <c r="M233" s="1698"/>
      <c r="N233" s="1960" t="s">
        <v>571</v>
      </c>
      <c r="O233" s="1961"/>
      <c r="P233" s="1962"/>
      <c r="Q233" s="1960" t="s">
        <v>570</v>
      </c>
      <c r="R233" s="1961"/>
      <c r="S233" s="1961"/>
      <c r="T233" s="1961"/>
      <c r="U233" s="1962"/>
      <c r="V233" s="1960" t="s">
        <v>569</v>
      </c>
      <c r="W233" s="1961"/>
      <c r="X233" s="1961"/>
      <c r="Y233" s="1962"/>
      <c r="Z233" s="1960" t="s">
        <v>568</v>
      </c>
      <c r="AA233" s="1961"/>
      <c r="AB233" s="1961"/>
      <c r="AC233" s="1962"/>
    </row>
    <row r="234" spans="1:58" ht="17.25" customHeight="1">
      <c r="A234" s="1302"/>
      <c r="E234" s="1086"/>
      <c r="F234" s="1963"/>
      <c r="G234" s="1964"/>
      <c r="H234" s="1965"/>
      <c r="I234" s="1657"/>
      <c r="J234" s="1658"/>
      <c r="K234" s="1658"/>
      <c r="L234" s="1658"/>
      <c r="M234" s="1659"/>
      <c r="N234" s="1963"/>
      <c r="O234" s="1964"/>
      <c r="P234" s="1965"/>
      <c r="Q234" s="1963"/>
      <c r="R234" s="1964"/>
      <c r="S234" s="1964"/>
      <c r="T234" s="1964"/>
      <c r="U234" s="1965"/>
      <c r="V234" s="1963"/>
      <c r="W234" s="1964"/>
      <c r="X234" s="1964"/>
      <c r="Y234" s="1965"/>
      <c r="Z234" s="1963"/>
      <c r="AA234" s="1964"/>
      <c r="AB234" s="1964"/>
      <c r="AC234" s="1965"/>
    </row>
    <row r="235" spans="1:58" ht="17.25" customHeight="1">
      <c r="A235" s="1302"/>
      <c r="E235" s="1086"/>
      <c r="F235" s="1946"/>
      <c r="G235" s="1947"/>
      <c r="H235" s="1948"/>
      <c r="I235" s="1660"/>
      <c r="J235" s="1661"/>
      <c r="K235" s="1661"/>
      <c r="L235" s="1661"/>
      <c r="M235" s="1662"/>
      <c r="N235" s="1946"/>
      <c r="O235" s="1947"/>
      <c r="P235" s="1948"/>
      <c r="Q235" s="1946"/>
      <c r="R235" s="1947"/>
      <c r="S235" s="1947"/>
      <c r="T235" s="1947"/>
      <c r="U235" s="1948"/>
      <c r="V235" s="1946"/>
      <c r="W235" s="1947"/>
      <c r="X235" s="1947"/>
      <c r="Y235" s="1948"/>
      <c r="Z235" s="1946"/>
      <c r="AA235" s="1947"/>
      <c r="AB235" s="1947"/>
      <c r="AC235" s="1948"/>
    </row>
    <row r="236" spans="1:58" ht="17.25" customHeight="1">
      <c r="A236" s="2011" t="s">
        <v>567</v>
      </c>
      <c r="B236" s="2012"/>
      <c r="C236" s="2012"/>
      <c r="D236" s="2012"/>
      <c r="E236" s="2013"/>
      <c r="F236" s="2020"/>
      <c r="G236" s="2003"/>
      <c r="H236" s="2004"/>
      <c r="I236" s="1981"/>
      <c r="J236" s="1982"/>
      <c r="K236" s="1982"/>
      <c r="L236" s="1982"/>
      <c r="M236" s="1983"/>
      <c r="N236" s="1981"/>
      <c r="O236" s="1982"/>
      <c r="P236" s="1983"/>
      <c r="Q236" s="1981"/>
      <c r="R236" s="1982"/>
      <c r="S236" s="1982"/>
      <c r="T236" s="1982"/>
      <c r="U236" s="1983"/>
      <c r="V236" s="1981"/>
      <c r="W236" s="1982"/>
      <c r="X236" s="1982"/>
      <c r="Y236" s="1983"/>
      <c r="Z236" s="1981"/>
      <c r="AA236" s="1982"/>
      <c r="AB236" s="1982"/>
      <c r="AC236" s="1983"/>
    </row>
    <row r="237" spans="1:58" ht="17.25" customHeight="1">
      <c r="A237" s="2014"/>
      <c r="B237" s="2015"/>
      <c r="C237" s="2015"/>
      <c r="D237" s="2015"/>
      <c r="E237" s="2016"/>
      <c r="F237" s="2005"/>
      <c r="G237" s="2006"/>
      <c r="H237" s="2007"/>
      <c r="I237" s="1984"/>
      <c r="J237" s="1985"/>
      <c r="K237" s="1985"/>
      <c r="L237" s="1985"/>
      <c r="M237" s="1986"/>
      <c r="N237" s="1984"/>
      <c r="O237" s="1985"/>
      <c r="P237" s="1986"/>
      <c r="Q237" s="1984"/>
      <c r="R237" s="1985"/>
      <c r="S237" s="1985"/>
      <c r="T237" s="1985"/>
      <c r="U237" s="1986"/>
      <c r="V237" s="1984"/>
      <c r="W237" s="1985"/>
      <c r="X237" s="1985"/>
      <c r="Y237" s="1986"/>
      <c r="Z237" s="1984"/>
      <c r="AA237" s="1985"/>
      <c r="AB237" s="1985"/>
      <c r="AC237" s="1986"/>
    </row>
    <row r="238" spans="1:58" ht="17.25" customHeight="1">
      <c r="A238" s="2014"/>
      <c r="B238" s="2015"/>
      <c r="C238" s="2015"/>
      <c r="D238" s="2015"/>
      <c r="E238" s="2016"/>
      <c r="F238" s="2005"/>
      <c r="G238" s="2006"/>
      <c r="H238" s="2007"/>
      <c r="I238" s="1984"/>
      <c r="J238" s="1985"/>
      <c r="K238" s="1985"/>
      <c r="L238" s="1985"/>
      <c r="M238" s="1986"/>
      <c r="N238" s="1984"/>
      <c r="O238" s="1985"/>
      <c r="P238" s="1986"/>
      <c r="Q238" s="1984"/>
      <c r="R238" s="1985"/>
      <c r="S238" s="1985"/>
      <c r="T238" s="1985"/>
      <c r="U238" s="1986"/>
      <c r="V238" s="1984"/>
      <c r="W238" s="1985"/>
      <c r="X238" s="1985"/>
      <c r="Y238" s="1986"/>
      <c r="Z238" s="1984"/>
      <c r="AA238" s="1985"/>
      <c r="AB238" s="1985"/>
      <c r="AC238" s="1986"/>
    </row>
    <row r="239" spans="1:58" ht="17.25" customHeight="1">
      <c r="A239" s="2017"/>
      <c r="B239" s="2018"/>
      <c r="C239" s="2018"/>
      <c r="D239" s="2018"/>
      <c r="E239" s="2019"/>
      <c r="F239" s="2008"/>
      <c r="G239" s="2009"/>
      <c r="H239" s="2010"/>
      <c r="I239" s="1987"/>
      <c r="J239" s="1988"/>
      <c r="K239" s="1988"/>
      <c r="L239" s="1988"/>
      <c r="M239" s="1989"/>
      <c r="N239" s="1987"/>
      <c r="O239" s="1988"/>
      <c r="P239" s="1989"/>
      <c r="Q239" s="1987"/>
      <c r="R239" s="1988"/>
      <c r="S239" s="1988"/>
      <c r="T239" s="1988"/>
      <c r="U239" s="1989"/>
      <c r="V239" s="1987"/>
      <c r="W239" s="1988"/>
      <c r="X239" s="1988"/>
      <c r="Y239" s="1989"/>
      <c r="Z239" s="1987"/>
      <c r="AA239" s="1988"/>
      <c r="AB239" s="1988"/>
      <c r="AC239" s="1989"/>
    </row>
    <row r="240" spans="1:58" ht="17.25" customHeight="1">
      <c r="A240" s="1993" t="s">
        <v>566</v>
      </c>
      <c r="B240" s="1994"/>
      <c r="C240" s="1994"/>
      <c r="D240" s="1994"/>
      <c r="E240" s="1995"/>
      <c r="F240" s="2002"/>
      <c r="G240" s="2003"/>
      <c r="H240" s="2004"/>
      <c r="I240" s="1981"/>
      <c r="J240" s="1982"/>
      <c r="K240" s="1982"/>
      <c r="L240" s="1982"/>
      <c r="M240" s="1983"/>
      <c r="N240" s="1981"/>
      <c r="O240" s="1982"/>
      <c r="P240" s="1983"/>
      <c r="Q240" s="1981"/>
      <c r="R240" s="1982"/>
      <c r="S240" s="1982"/>
      <c r="T240" s="1982"/>
      <c r="U240" s="1983"/>
      <c r="V240" s="1981"/>
      <c r="W240" s="1982"/>
      <c r="X240" s="1982"/>
      <c r="Y240" s="1983"/>
      <c r="Z240" s="1981"/>
      <c r="AA240" s="1982"/>
      <c r="AB240" s="1982"/>
      <c r="AC240" s="1983"/>
    </row>
    <row r="241" spans="1:29" ht="17.25" customHeight="1">
      <c r="A241" s="1996"/>
      <c r="B241" s="1997"/>
      <c r="C241" s="1997"/>
      <c r="D241" s="1997"/>
      <c r="E241" s="1998"/>
      <c r="F241" s="2005"/>
      <c r="G241" s="2006"/>
      <c r="H241" s="2007"/>
      <c r="I241" s="1984"/>
      <c r="J241" s="1985"/>
      <c r="K241" s="1985"/>
      <c r="L241" s="1985"/>
      <c r="M241" s="1986"/>
      <c r="N241" s="1984"/>
      <c r="O241" s="1985"/>
      <c r="P241" s="1986"/>
      <c r="Q241" s="1984"/>
      <c r="R241" s="1985"/>
      <c r="S241" s="1985"/>
      <c r="T241" s="1985"/>
      <c r="U241" s="1986"/>
      <c r="V241" s="1984"/>
      <c r="W241" s="1985"/>
      <c r="X241" s="1985"/>
      <c r="Y241" s="1986"/>
      <c r="Z241" s="1984"/>
      <c r="AA241" s="1985"/>
      <c r="AB241" s="1985"/>
      <c r="AC241" s="1986"/>
    </row>
    <row r="242" spans="1:29" ht="17.25" customHeight="1">
      <c r="A242" s="1996"/>
      <c r="B242" s="1997"/>
      <c r="C242" s="1997"/>
      <c r="D242" s="1997"/>
      <c r="E242" s="1998"/>
      <c r="F242" s="2005"/>
      <c r="G242" s="2006"/>
      <c r="H242" s="2007"/>
      <c r="I242" s="1984"/>
      <c r="J242" s="1985"/>
      <c r="K242" s="1985"/>
      <c r="L242" s="1985"/>
      <c r="M242" s="1986"/>
      <c r="N242" s="1984"/>
      <c r="O242" s="1985"/>
      <c r="P242" s="1986"/>
      <c r="Q242" s="1984"/>
      <c r="R242" s="1985"/>
      <c r="S242" s="1985"/>
      <c r="T242" s="1985"/>
      <c r="U242" s="1986"/>
      <c r="V242" s="1984"/>
      <c r="W242" s="1985"/>
      <c r="X242" s="1985"/>
      <c r="Y242" s="1986"/>
      <c r="Z242" s="1984"/>
      <c r="AA242" s="1985"/>
      <c r="AB242" s="1985"/>
      <c r="AC242" s="1986"/>
    </row>
    <row r="243" spans="1:29" ht="17.25" customHeight="1">
      <c r="A243" s="1996"/>
      <c r="B243" s="1997"/>
      <c r="C243" s="1997"/>
      <c r="D243" s="1997"/>
      <c r="E243" s="1998"/>
      <c r="F243" s="2005"/>
      <c r="G243" s="2006"/>
      <c r="H243" s="2007"/>
      <c r="I243" s="1984"/>
      <c r="J243" s="1985"/>
      <c r="K243" s="1985"/>
      <c r="L243" s="1985"/>
      <c r="M243" s="1986"/>
      <c r="N243" s="1984"/>
      <c r="O243" s="1985"/>
      <c r="P243" s="1986"/>
      <c r="Q243" s="1984"/>
      <c r="R243" s="1985"/>
      <c r="S243" s="1985"/>
      <c r="T243" s="1985"/>
      <c r="U243" s="1986"/>
      <c r="V243" s="1984"/>
      <c r="W243" s="1985"/>
      <c r="X243" s="1985"/>
      <c r="Y243" s="1986"/>
      <c r="Z243" s="1984"/>
      <c r="AA243" s="1985"/>
      <c r="AB243" s="1985"/>
      <c r="AC243" s="1986"/>
    </row>
    <row r="244" spans="1:29" ht="17.25" customHeight="1">
      <c r="A244" s="1999"/>
      <c r="B244" s="2000"/>
      <c r="C244" s="2000"/>
      <c r="D244" s="2000"/>
      <c r="E244" s="2001"/>
      <c r="F244" s="2008"/>
      <c r="G244" s="2009"/>
      <c r="H244" s="2010"/>
      <c r="I244" s="1987"/>
      <c r="J244" s="1988"/>
      <c r="K244" s="1988"/>
      <c r="L244" s="1988"/>
      <c r="M244" s="1989"/>
      <c r="N244" s="1987"/>
      <c r="O244" s="1988"/>
      <c r="P244" s="1989"/>
      <c r="Q244" s="1987"/>
      <c r="R244" s="1988"/>
      <c r="S244" s="1988"/>
      <c r="T244" s="1988"/>
      <c r="U244" s="1989"/>
      <c r="V244" s="1987"/>
      <c r="W244" s="1988"/>
      <c r="X244" s="1988"/>
      <c r="Y244" s="1989"/>
      <c r="Z244" s="1987"/>
      <c r="AA244" s="1988"/>
      <c r="AB244" s="1988"/>
      <c r="AC244" s="1989"/>
    </row>
    <row r="245" spans="1:29" ht="17.25" customHeight="1">
      <c r="A245" s="1993" t="s">
        <v>565</v>
      </c>
      <c r="B245" s="1994"/>
      <c r="C245" s="1994"/>
      <c r="D245" s="1994"/>
      <c r="E245" s="1995"/>
      <c r="F245" s="1981"/>
      <c r="G245" s="1982"/>
      <c r="H245" s="1983"/>
      <c r="I245" s="1981"/>
      <c r="J245" s="1982"/>
      <c r="K245" s="1982"/>
      <c r="L245" s="1982"/>
      <c r="M245" s="1983"/>
      <c r="N245" s="1981"/>
      <c r="O245" s="1982"/>
      <c r="P245" s="1983"/>
      <c r="Q245" s="1981"/>
      <c r="R245" s="1982"/>
      <c r="S245" s="1982"/>
      <c r="T245" s="1982"/>
      <c r="U245" s="1983"/>
      <c r="V245" s="1981"/>
      <c r="W245" s="1982"/>
      <c r="X245" s="1982"/>
      <c r="Y245" s="1983"/>
      <c r="Z245" s="1981"/>
      <c r="AA245" s="1982"/>
      <c r="AB245" s="1982"/>
      <c r="AC245" s="1983"/>
    </row>
    <row r="246" spans="1:29" ht="17.25" customHeight="1">
      <c r="A246" s="1996"/>
      <c r="B246" s="1997"/>
      <c r="C246" s="1997"/>
      <c r="D246" s="1997"/>
      <c r="E246" s="1998"/>
      <c r="F246" s="1984"/>
      <c r="G246" s="1985"/>
      <c r="H246" s="1986"/>
      <c r="I246" s="1984"/>
      <c r="J246" s="1985"/>
      <c r="K246" s="1985"/>
      <c r="L246" s="1985"/>
      <c r="M246" s="1986"/>
      <c r="N246" s="1984"/>
      <c r="O246" s="1985"/>
      <c r="P246" s="1986"/>
      <c r="Q246" s="1984"/>
      <c r="R246" s="1985"/>
      <c r="S246" s="1985"/>
      <c r="T246" s="1985"/>
      <c r="U246" s="1986"/>
      <c r="V246" s="1984"/>
      <c r="W246" s="1985"/>
      <c r="X246" s="1985"/>
      <c r="Y246" s="1986"/>
      <c r="Z246" s="1984"/>
      <c r="AA246" s="1985"/>
      <c r="AB246" s="1985"/>
      <c r="AC246" s="1986"/>
    </row>
    <row r="247" spans="1:29" ht="17.25" customHeight="1">
      <c r="A247" s="1996"/>
      <c r="B247" s="1997"/>
      <c r="C247" s="1997"/>
      <c r="D247" s="1997"/>
      <c r="E247" s="1998"/>
      <c r="F247" s="1984"/>
      <c r="G247" s="1985"/>
      <c r="H247" s="1986"/>
      <c r="I247" s="1984"/>
      <c r="J247" s="1985"/>
      <c r="K247" s="1985"/>
      <c r="L247" s="1985"/>
      <c r="M247" s="1986"/>
      <c r="N247" s="1984"/>
      <c r="O247" s="1985"/>
      <c r="P247" s="1986"/>
      <c r="Q247" s="1984"/>
      <c r="R247" s="1985"/>
      <c r="S247" s="1985"/>
      <c r="T247" s="1985"/>
      <c r="U247" s="1986"/>
      <c r="V247" s="1984"/>
      <c r="W247" s="1985"/>
      <c r="X247" s="1985"/>
      <c r="Y247" s="1986"/>
      <c r="Z247" s="1984"/>
      <c r="AA247" s="1985"/>
      <c r="AB247" s="1985"/>
      <c r="AC247" s="1986"/>
    </row>
    <row r="248" spans="1:29" ht="17.25" customHeight="1">
      <c r="A248" s="1999"/>
      <c r="B248" s="2000"/>
      <c r="C248" s="2000"/>
      <c r="D248" s="2000"/>
      <c r="E248" s="2001"/>
      <c r="F248" s="1987"/>
      <c r="G248" s="1988"/>
      <c r="H248" s="1989"/>
      <c r="I248" s="1987"/>
      <c r="J248" s="1988"/>
      <c r="K248" s="1988"/>
      <c r="L248" s="1988"/>
      <c r="M248" s="1989"/>
      <c r="N248" s="1987"/>
      <c r="O248" s="1988"/>
      <c r="P248" s="1989"/>
      <c r="Q248" s="1987"/>
      <c r="R248" s="1988"/>
      <c r="S248" s="1988"/>
      <c r="T248" s="1988"/>
      <c r="U248" s="1989"/>
      <c r="V248" s="1987"/>
      <c r="W248" s="1988"/>
      <c r="X248" s="1988"/>
      <c r="Y248" s="1989"/>
      <c r="Z248" s="1987"/>
      <c r="AA248" s="1988"/>
      <c r="AB248" s="1988"/>
      <c r="AC248" s="1989"/>
    </row>
    <row r="249" spans="1:29" ht="17.25" customHeight="1">
      <c r="A249" s="2011" t="s">
        <v>564</v>
      </c>
      <c r="B249" s="2012"/>
      <c r="C249" s="2012"/>
      <c r="D249" s="2012"/>
      <c r="E249" s="2013"/>
      <c r="F249" s="1981"/>
      <c r="G249" s="1982"/>
      <c r="H249" s="1983"/>
      <c r="I249" s="1981"/>
      <c r="J249" s="1982"/>
      <c r="K249" s="1982"/>
      <c r="L249" s="1982"/>
      <c r="M249" s="1983"/>
      <c r="N249" s="1981"/>
      <c r="O249" s="1982"/>
      <c r="P249" s="1983"/>
      <c r="Q249" s="1981"/>
      <c r="R249" s="1982"/>
      <c r="S249" s="1982"/>
      <c r="T249" s="1982"/>
      <c r="U249" s="1983"/>
      <c r="V249" s="1981"/>
      <c r="W249" s="1982"/>
      <c r="X249" s="1982"/>
      <c r="Y249" s="1983"/>
      <c r="Z249" s="1981"/>
      <c r="AA249" s="1982"/>
      <c r="AB249" s="1982"/>
      <c r="AC249" s="1983"/>
    </row>
    <row r="250" spans="1:29" ht="17.25" customHeight="1">
      <c r="A250" s="2014"/>
      <c r="B250" s="2015"/>
      <c r="C250" s="2015"/>
      <c r="D250" s="2015"/>
      <c r="E250" s="2016"/>
      <c r="F250" s="1984"/>
      <c r="G250" s="1985"/>
      <c r="H250" s="1986"/>
      <c r="I250" s="1984"/>
      <c r="J250" s="1985"/>
      <c r="K250" s="1985"/>
      <c r="L250" s="1985"/>
      <c r="M250" s="1986"/>
      <c r="N250" s="1984"/>
      <c r="O250" s="1985"/>
      <c r="P250" s="1986"/>
      <c r="Q250" s="1984"/>
      <c r="R250" s="1985"/>
      <c r="S250" s="1985"/>
      <c r="T250" s="1985"/>
      <c r="U250" s="1986"/>
      <c r="V250" s="1984"/>
      <c r="W250" s="1985"/>
      <c r="X250" s="1985"/>
      <c r="Y250" s="1986"/>
      <c r="Z250" s="1984"/>
      <c r="AA250" s="1985"/>
      <c r="AB250" s="1985"/>
      <c r="AC250" s="1986"/>
    </row>
    <row r="251" spans="1:29" ht="17.25" customHeight="1">
      <c r="A251" s="2014"/>
      <c r="B251" s="2015"/>
      <c r="C251" s="2015"/>
      <c r="D251" s="2015"/>
      <c r="E251" s="2016"/>
      <c r="F251" s="1984"/>
      <c r="G251" s="1985"/>
      <c r="H251" s="1986"/>
      <c r="I251" s="1984"/>
      <c r="J251" s="1985"/>
      <c r="K251" s="1985"/>
      <c r="L251" s="1985"/>
      <c r="M251" s="1986"/>
      <c r="N251" s="1984"/>
      <c r="O251" s="1985"/>
      <c r="P251" s="1986"/>
      <c r="Q251" s="1984"/>
      <c r="R251" s="1985"/>
      <c r="S251" s="1985"/>
      <c r="T251" s="1985"/>
      <c r="U251" s="1986"/>
      <c r="V251" s="1984"/>
      <c r="W251" s="1985"/>
      <c r="X251" s="1985"/>
      <c r="Y251" s="1986"/>
      <c r="Z251" s="1984"/>
      <c r="AA251" s="1985"/>
      <c r="AB251" s="1985"/>
      <c r="AC251" s="1986"/>
    </row>
    <row r="252" spans="1:29" ht="17.25" customHeight="1">
      <c r="A252" s="2017"/>
      <c r="B252" s="2018"/>
      <c r="C252" s="2018"/>
      <c r="D252" s="2018"/>
      <c r="E252" s="2019"/>
      <c r="F252" s="1987"/>
      <c r="G252" s="1988"/>
      <c r="H252" s="1989"/>
      <c r="I252" s="1987"/>
      <c r="J252" s="1988"/>
      <c r="K252" s="1988"/>
      <c r="L252" s="1988"/>
      <c r="M252" s="1989"/>
      <c r="N252" s="1987"/>
      <c r="O252" s="1988"/>
      <c r="P252" s="1989"/>
      <c r="Q252" s="1987"/>
      <c r="R252" s="1988"/>
      <c r="S252" s="1988"/>
      <c r="T252" s="1988"/>
      <c r="U252" s="1989"/>
      <c r="V252" s="1987"/>
      <c r="W252" s="1988"/>
      <c r="X252" s="1988"/>
      <c r="Y252" s="1989"/>
      <c r="Z252" s="1987"/>
      <c r="AA252" s="1988"/>
      <c r="AB252" s="1988"/>
      <c r="AC252" s="1989"/>
    </row>
    <row r="253" spans="1:29" ht="17.25" customHeight="1">
      <c r="A253" s="1993" t="s">
        <v>563</v>
      </c>
      <c r="B253" s="1994"/>
      <c r="C253" s="1994"/>
      <c r="D253" s="1994"/>
      <c r="E253" s="1995"/>
      <c r="F253" s="1981"/>
      <c r="G253" s="1982"/>
      <c r="H253" s="1983"/>
      <c r="I253" s="1981"/>
      <c r="J253" s="1982"/>
      <c r="K253" s="1982"/>
      <c r="L253" s="1982"/>
      <c r="M253" s="1983"/>
      <c r="N253" s="1981"/>
      <c r="O253" s="1982"/>
      <c r="P253" s="1983"/>
      <c r="Q253" s="1981"/>
      <c r="R253" s="1982"/>
      <c r="S253" s="1982"/>
      <c r="T253" s="1982"/>
      <c r="U253" s="1983"/>
      <c r="V253" s="1981"/>
      <c r="W253" s="1982"/>
      <c r="X253" s="1982"/>
      <c r="Y253" s="1983"/>
      <c r="Z253" s="1981"/>
      <c r="AA253" s="1982"/>
      <c r="AB253" s="1982"/>
      <c r="AC253" s="1983"/>
    </row>
    <row r="254" spans="1:29" ht="17.25" customHeight="1">
      <c r="A254" s="1996"/>
      <c r="B254" s="1997"/>
      <c r="C254" s="1997"/>
      <c r="D254" s="1997"/>
      <c r="E254" s="1998"/>
      <c r="F254" s="1984"/>
      <c r="G254" s="1985"/>
      <c r="H254" s="1986"/>
      <c r="I254" s="1984"/>
      <c r="J254" s="1985"/>
      <c r="K254" s="1985"/>
      <c r="L254" s="1985"/>
      <c r="M254" s="1986"/>
      <c r="N254" s="1984"/>
      <c r="O254" s="1985"/>
      <c r="P254" s="1986"/>
      <c r="Q254" s="1984"/>
      <c r="R254" s="1985"/>
      <c r="S254" s="1985"/>
      <c r="T254" s="1985"/>
      <c r="U254" s="1986"/>
      <c r="V254" s="1984"/>
      <c r="W254" s="1985"/>
      <c r="X254" s="1985"/>
      <c r="Y254" s="1986"/>
      <c r="Z254" s="1984"/>
      <c r="AA254" s="1985"/>
      <c r="AB254" s="1985"/>
      <c r="AC254" s="1986"/>
    </row>
    <row r="255" spans="1:29" ht="17.25" customHeight="1">
      <c r="A255" s="1996"/>
      <c r="B255" s="1997"/>
      <c r="C255" s="1997"/>
      <c r="D255" s="1997"/>
      <c r="E255" s="1998"/>
      <c r="F255" s="1984"/>
      <c r="G255" s="1985"/>
      <c r="H255" s="1986"/>
      <c r="I255" s="1984"/>
      <c r="J255" s="1985"/>
      <c r="K255" s="1985"/>
      <c r="L255" s="1985"/>
      <c r="M255" s="1986"/>
      <c r="N255" s="1984"/>
      <c r="O255" s="1985"/>
      <c r="P255" s="1986"/>
      <c r="Q255" s="1984"/>
      <c r="R255" s="1985"/>
      <c r="S255" s="1985"/>
      <c r="T255" s="1985"/>
      <c r="U255" s="1986"/>
      <c r="V255" s="1984"/>
      <c r="W255" s="1985"/>
      <c r="X255" s="1985"/>
      <c r="Y255" s="1986"/>
      <c r="Z255" s="1984"/>
      <c r="AA255" s="1985"/>
      <c r="AB255" s="1985"/>
      <c r="AC255" s="1986"/>
    </row>
    <row r="256" spans="1:29" ht="17.25" customHeight="1">
      <c r="A256" s="1999"/>
      <c r="B256" s="2000"/>
      <c r="C256" s="2000"/>
      <c r="D256" s="2000"/>
      <c r="E256" s="2001"/>
      <c r="F256" s="1987"/>
      <c r="G256" s="1988"/>
      <c r="H256" s="1989"/>
      <c r="I256" s="1987"/>
      <c r="J256" s="1988"/>
      <c r="K256" s="1988"/>
      <c r="L256" s="1988"/>
      <c r="M256" s="1989"/>
      <c r="N256" s="1987"/>
      <c r="O256" s="1988"/>
      <c r="P256" s="1989"/>
      <c r="Q256" s="1987"/>
      <c r="R256" s="1988"/>
      <c r="S256" s="1988"/>
      <c r="T256" s="1988"/>
      <c r="U256" s="1989"/>
      <c r="V256" s="1987"/>
      <c r="W256" s="1988"/>
      <c r="X256" s="1988"/>
      <c r="Y256" s="1989"/>
      <c r="Z256" s="1987"/>
      <c r="AA256" s="1988"/>
      <c r="AB256" s="1988"/>
      <c r="AC256" s="1989"/>
    </row>
    <row r="257" spans="1:29" ht="17.25" customHeight="1">
      <c r="A257" s="1993" t="s">
        <v>562</v>
      </c>
      <c r="B257" s="1994"/>
      <c r="C257" s="1994"/>
      <c r="D257" s="1994"/>
      <c r="E257" s="1995"/>
      <c r="F257" s="1981"/>
      <c r="G257" s="1982"/>
      <c r="H257" s="1983"/>
      <c r="I257" s="1981"/>
      <c r="J257" s="1982"/>
      <c r="K257" s="1982"/>
      <c r="L257" s="1982"/>
      <c r="M257" s="1983"/>
      <c r="N257" s="1981"/>
      <c r="O257" s="1982"/>
      <c r="P257" s="1983"/>
      <c r="Q257" s="1981"/>
      <c r="R257" s="1982"/>
      <c r="S257" s="1982"/>
      <c r="T257" s="1982"/>
      <c r="U257" s="1983"/>
      <c r="V257" s="1981"/>
      <c r="W257" s="1982"/>
      <c r="X257" s="1982"/>
      <c r="Y257" s="1983"/>
      <c r="Z257" s="1981"/>
      <c r="AA257" s="1982"/>
      <c r="AB257" s="1982"/>
      <c r="AC257" s="1983"/>
    </row>
    <row r="258" spans="1:29" ht="17.25" customHeight="1">
      <c r="A258" s="1996"/>
      <c r="B258" s="1997"/>
      <c r="C258" s="1997"/>
      <c r="D258" s="1997"/>
      <c r="E258" s="1998"/>
      <c r="F258" s="1984"/>
      <c r="G258" s="1985"/>
      <c r="H258" s="1986"/>
      <c r="I258" s="1984"/>
      <c r="J258" s="1985"/>
      <c r="K258" s="1985"/>
      <c r="L258" s="1985"/>
      <c r="M258" s="1986"/>
      <c r="N258" s="1984"/>
      <c r="O258" s="1985"/>
      <c r="P258" s="1986"/>
      <c r="Q258" s="1984"/>
      <c r="R258" s="1985"/>
      <c r="S258" s="1985"/>
      <c r="T258" s="1985"/>
      <c r="U258" s="1986"/>
      <c r="V258" s="1984"/>
      <c r="W258" s="1985"/>
      <c r="X258" s="1985"/>
      <c r="Y258" s="1986"/>
      <c r="Z258" s="1984"/>
      <c r="AA258" s="1985"/>
      <c r="AB258" s="1985"/>
      <c r="AC258" s="1986"/>
    </row>
    <row r="259" spans="1:29" ht="17.25" customHeight="1">
      <c r="A259" s="1996"/>
      <c r="B259" s="1997"/>
      <c r="C259" s="1997"/>
      <c r="D259" s="1997"/>
      <c r="E259" s="1998"/>
      <c r="F259" s="1984"/>
      <c r="G259" s="1985"/>
      <c r="H259" s="1986"/>
      <c r="I259" s="1984"/>
      <c r="J259" s="1985"/>
      <c r="K259" s="1985"/>
      <c r="L259" s="1985"/>
      <c r="M259" s="1986"/>
      <c r="N259" s="1984"/>
      <c r="O259" s="1985"/>
      <c r="P259" s="1986"/>
      <c r="Q259" s="1984"/>
      <c r="R259" s="1985"/>
      <c r="S259" s="1985"/>
      <c r="T259" s="1985"/>
      <c r="U259" s="1986"/>
      <c r="V259" s="1984"/>
      <c r="W259" s="1985"/>
      <c r="X259" s="1985"/>
      <c r="Y259" s="1986"/>
      <c r="Z259" s="1984"/>
      <c r="AA259" s="1985"/>
      <c r="AB259" s="1985"/>
      <c r="AC259" s="1986"/>
    </row>
    <row r="260" spans="1:29" ht="17.25" customHeight="1">
      <c r="A260" s="1999"/>
      <c r="B260" s="2000"/>
      <c r="C260" s="2000"/>
      <c r="D260" s="2000"/>
      <c r="E260" s="2001"/>
      <c r="F260" s="1987"/>
      <c r="G260" s="1988"/>
      <c r="H260" s="1989"/>
      <c r="I260" s="1987"/>
      <c r="J260" s="1988"/>
      <c r="K260" s="1988"/>
      <c r="L260" s="1988"/>
      <c r="M260" s="1989"/>
      <c r="N260" s="1987"/>
      <c r="O260" s="1988"/>
      <c r="P260" s="1989"/>
      <c r="Q260" s="1987"/>
      <c r="R260" s="1988"/>
      <c r="S260" s="1988"/>
      <c r="T260" s="1988"/>
      <c r="U260" s="1989"/>
      <c r="V260" s="1987"/>
      <c r="W260" s="1988"/>
      <c r="X260" s="1988"/>
      <c r="Y260" s="1989"/>
      <c r="Z260" s="1987"/>
      <c r="AA260" s="1988"/>
      <c r="AB260" s="1988"/>
      <c r="AC260" s="1989"/>
    </row>
    <row r="261" spans="1:29" ht="17.25" customHeight="1">
      <c r="A261" s="1993" t="s">
        <v>561</v>
      </c>
      <c r="B261" s="1994"/>
      <c r="C261" s="1994"/>
      <c r="D261" s="1994"/>
      <c r="E261" s="1995"/>
      <c r="F261" s="1981"/>
      <c r="G261" s="1982"/>
      <c r="H261" s="1983"/>
      <c r="I261" s="1981"/>
      <c r="J261" s="1982"/>
      <c r="K261" s="1982"/>
      <c r="L261" s="1982"/>
      <c r="M261" s="1983"/>
      <c r="N261" s="1981"/>
      <c r="O261" s="1982"/>
      <c r="P261" s="1983"/>
      <c r="Q261" s="1981"/>
      <c r="R261" s="1982"/>
      <c r="S261" s="1982"/>
      <c r="T261" s="1982"/>
      <c r="U261" s="1983"/>
      <c r="V261" s="1981"/>
      <c r="W261" s="1982"/>
      <c r="X261" s="1982"/>
      <c r="Y261" s="1983"/>
      <c r="Z261" s="1981"/>
      <c r="AA261" s="1982"/>
      <c r="AB261" s="1982"/>
      <c r="AC261" s="1983"/>
    </row>
    <row r="262" spans="1:29" ht="17.25" customHeight="1">
      <c r="A262" s="1996"/>
      <c r="B262" s="1997"/>
      <c r="C262" s="1997"/>
      <c r="D262" s="1997"/>
      <c r="E262" s="1998"/>
      <c r="F262" s="1984"/>
      <c r="G262" s="1985"/>
      <c r="H262" s="1986"/>
      <c r="I262" s="1984"/>
      <c r="J262" s="1985"/>
      <c r="K262" s="1985"/>
      <c r="L262" s="1985"/>
      <c r="M262" s="1986"/>
      <c r="N262" s="1984"/>
      <c r="O262" s="1985"/>
      <c r="P262" s="1986"/>
      <c r="Q262" s="1984"/>
      <c r="R262" s="1985"/>
      <c r="S262" s="1985"/>
      <c r="T262" s="1985"/>
      <c r="U262" s="1986"/>
      <c r="V262" s="1984"/>
      <c r="W262" s="1985"/>
      <c r="X262" s="1985"/>
      <c r="Y262" s="1986"/>
      <c r="Z262" s="1984"/>
      <c r="AA262" s="1985"/>
      <c r="AB262" s="1985"/>
      <c r="AC262" s="1986"/>
    </row>
    <row r="263" spans="1:29" ht="17.25" customHeight="1">
      <c r="A263" s="1996"/>
      <c r="B263" s="1997"/>
      <c r="C263" s="1997"/>
      <c r="D263" s="1997"/>
      <c r="E263" s="1998"/>
      <c r="F263" s="1984"/>
      <c r="G263" s="1985"/>
      <c r="H263" s="1986"/>
      <c r="I263" s="1984"/>
      <c r="J263" s="1985"/>
      <c r="K263" s="1985"/>
      <c r="L263" s="1985"/>
      <c r="M263" s="1986"/>
      <c r="N263" s="1984"/>
      <c r="O263" s="1985"/>
      <c r="P263" s="1986"/>
      <c r="Q263" s="1984"/>
      <c r="R263" s="1985"/>
      <c r="S263" s="1985"/>
      <c r="T263" s="1985"/>
      <c r="U263" s="1986"/>
      <c r="V263" s="1984"/>
      <c r="W263" s="1985"/>
      <c r="X263" s="1985"/>
      <c r="Y263" s="1986"/>
      <c r="Z263" s="1984"/>
      <c r="AA263" s="1985"/>
      <c r="AB263" s="1985"/>
      <c r="AC263" s="1986"/>
    </row>
    <row r="264" spans="1:29" ht="17.25" customHeight="1">
      <c r="A264" s="1999"/>
      <c r="B264" s="2000"/>
      <c r="C264" s="2000"/>
      <c r="D264" s="2000"/>
      <c r="E264" s="2001"/>
      <c r="F264" s="1987"/>
      <c r="G264" s="1988"/>
      <c r="H264" s="1989"/>
      <c r="I264" s="1987"/>
      <c r="J264" s="1988"/>
      <c r="K264" s="1988"/>
      <c r="L264" s="1988"/>
      <c r="M264" s="1989"/>
      <c r="N264" s="1987"/>
      <c r="O264" s="1988"/>
      <c r="P264" s="1989"/>
      <c r="Q264" s="1987"/>
      <c r="R264" s="1988"/>
      <c r="S264" s="1988"/>
      <c r="T264" s="1988"/>
      <c r="U264" s="1989"/>
      <c r="V264" s="1987"/>
      <c r="W264" s="1988"/>
      <c r="X264" s="1988"/>
      <c r="Y264" s="1989"/>
      <c r="Z264" s="1987"/>
      <c r="AA264" s="1988"/>
      <c r="AB264" s="1988"/>
      <c r="AC264" s="1989"/>
    </row>
    <row r="265" spans="1:29" ht="17.25" customHeight="1">
      <c r="A265" s="2011" t="s">
        <v>560</v>
      </c>
      <c r="B265" s="2012"/>
      <c r="C265" s="2012"/>
      <c r="D265" s="2012"/>
      <c r="E265" s="2013"/>
      <c r="F265" s="1981"/>
      <c r="G265" s="1982"/>
      <c r="H265" s="1983"/>
      <c r="I265" s="1981"/>
      <c r="J265" s="1982"/>
      <c r="K265" s="1982"/>
      <c r="L265" s="1982"/>
      <c r="M265" s="1983"/>
      <c r="N265" s="1981"/>
      <c r="O265" s="1982"/>
      <c r="P265" s="1983"/>
      <c r="Q265" s="1981"/>
      <c r="R265" s="1982"/>
      <c r="S265" s="1982"/>
      <c r="T265" s="1982"/>
      <c r="U265" s="1983"/>
      <c r="V265" s="1981"/>
      <c r="W265" s="1982"/>
      <c r="X265" s="1982"/>
      <c r="Y265" s="1983"/>
      <c r="Z265" s="1981"/>
      <c r="AA265" s="1982"/>
      <c r="AB265" s="1982"/>
      <c r="AC265" s="1983"/>
    </row>
    <row r="266" spans="1:29" ht="17.25" customHeight="1">
      <c r="A266" s="2014"/>
      <c r="B266" s="2015"/>
      <c r="C266" s="2015"/>
      <c r="D266" s="2015"/>
      <c r="E266" s="2016"/>
      <c r="F266" s="1984"/>
      <c r="G266" s="1985"/>
      <c r="H266" s="1986"/>
      <c r="I266" s="1984"/>
      <c r="J266" s="1985"/>
      <c r="K266" s="1985"/>
      <c r="L266" s="1985"/>
      <c r="M266" s="1986"/>
      <c r="N266" s="1984"/>
      <c r="O266" s="1985"/>
      <c r="P266" s="1986"/>
      <c r="Q266" s="1984"/>
      <c r="R266" s="1985"/>
      <c r="S266" s="1985"/>
      <c r="T266" s="1985"/>
      <c r="U266" s="1986"/>
      <c r="V266" s="1984"/>
      <c r="W266" s="1985"/>
      <c r="X266" s="1985"/>
      <c r="Y266" s="1986"/>
      <c r="Z266" s="1984"/>
      <c r="AA266" s="1985"/>
      <c r="AB266" s="1985"/>
      <c r="AC266" s="1986"/>
    </row>
    <row r="267" spans="1:29" ht="17.25" customHeight="1">
      <c r="A267" s="2014"/>
      <c r="B267" s="2015"/>
      <c r="C267" s="2015"/>
      <c r="D267" s="2015"/>
      <c r="E267" s="2016"/>
      <c r="F267" s="1984"/>
      <c r="G267" s="1985"/>
      <c r="H267" s="1986"/>
      <c r="I267" s="1984"/>
      <c r="J267" s="1985"/>
      <c r="K267" s="1985"/>
      <c r="L267" s="1985"/>
      <c r="M267" s="1986"/>
      <c r="N267" s="1984"/>
      <c r="O267" s="1985"/>
      <c r="P267" s="1986"/>
      <c r="Q267" s="1984"/>
      <c r="R267" s="1985"/>
      <c r="S267" s="1985"/>
      <c r="T267" s="1985"/>
      <c r="U267" s="1986"/>
      <c r="V267" s="1984"/>
      <c r="W267" s="1985"/>
      <c r="X267" s="1985"/>
      <c r="Y267" s="1986"/>
      <c r="Z267" s="1984"/>
      <c r="AA267" s="1985"/>
      <c r="AB267" s="1985"/>
      <c r="AC267" s="1986"/>
    </row>
    <row r="268" spans="1:29" ht="17.25" customHeight="1">
      <c r="A268" s="2017"/>
      <c r="B268" s="2018"/>
      <c r="C268" s="2018"/>
      <c r="D268" s="2018"/>
      <c r="E268" s="2019"/>
      <c r="F268" s="1987"/>
      <c r="G268" s="1988"/>
      <c r="H268" s="1989"/>
      <c r="I268" s="1987"/>
      <c r="J268" s="1988"/>
      <c r="K268" s="1988"/>
      <c r="L268" s="1988"/>
      <c r="M268" s="1989"/>
      <c r="N268" s="1987"/>
      <c r="O268" s="1988"/>
      <c r="P268" s="1989"/>
      <c r="Q268" s="1987"/>
      <c r="R268" s="1988"/>
      <c r="S268" s="1988"/>
      <c r="T268" s="1988"/>
      <c r="U268" s="1989"/>
      <c r="V268" s="1987"/>
      <c r="W268" s="1988"/>
      <c r="X268" s="1988"/>
      <c r="Y268" s="1989"/>
      <c r="Z268" s="1987"/>
      <c r="AA268" s="1988"/>
      <c r="AB268" s="1988"/>
      <c r="AC268" s="1989"/>
    </row>
    <row r="269" spans="1:29" ht="17.25" customHeight="1">
      <c r="A269" s="2011" t="s">
        <v>559</v>
      </c>
      <c r="B269" s="2012"/>
      <c r="C269" s="2012"/>
      <c r="D269" s="2012"/>
      <c r="E269" s="2013"/>
      <c r="F269" s="1981"/>
      <c r="G269" s="1982"/>
      <c r="H269" s="1983"/>
      <c r="I269" s="1981"/>
      <c r="J269" s="1982"/>
      <c r="K269" s="1982"/>
      <c r="L269" s="1982"/>
      <c r="M269" s="1983"/>
      <c r="N269" s="1981"/>
      <c r="O269" s="1982"/>
      <c r="P269" s="1983"/>
      <c r="Q269" s="1981"/>
      <c r="R269" s="1982"/>
      <c r="S269" s="1982"/>
      <c r="T269" s="1982"/>
      <c r="U269" s="1983"/>
      <c r="V269" s="1981"/>
      <c r="W269" s="1982"/>
      <c r="X269" s="1982"/>
      <c r="Y269" s="1983"/>
      <c r="Z269" s="1981"/>
      <c r="AA269" s="1982"/>
      <c r="AB269" s="1982"/>
      <c r="AC269" s="1983"/>
    </row>
    <row r="270" spans="1:29" ht="17.25" customHeight="1">
      <c r="A270" s="2014"/>
      <c r="B270" s="2015"/>
      <c r="C270" s="2015"/>
      <c r="D270" s="2015"/>
      <c r="E270" s="2016"/>
      <c r="F270" s="1984"/>
      <c r="G270" s="1985"/>
      <c r="H270" s="1986"/>
      <c r="I270" s="1984"/>
      <c r="J270" s="1985"/>
      <c r="K270" s="1985"/>
      <c r="L270" s="1985"/>
      <c r="M270" s="1986"/>
      <c r="N270" s="1984"/>
      <c r="O270" s="1985"/>
      <c r="P270" s="1986"/>
      <c r="Q270" s="1984"/>
      <c r="R270" s="1985"/>
      <c r="S270" s="1985"/>
      <c r="T270" s="1985"/>
      <c r="U270" s="1986"/>
      <c r="V270" s="1984"/>
      <c r="W270" s="1985"/>
      <c r="X270" s="1985"/>
      <c r="Y270" s="1986"/>
      <c r="Z270" s="1984"/>
      <c r="AA270" s="1985"/>
      <c r="AB270" s="1985"/>
      <c r="AC270" s="1986"/>
    </row>
    <row r="271" spans="1:29" ht="17.25" customHeight="1">
      <c r="A271" s="2014"/>
      <c r="B271" s="2015"/>
      <c r="C271" s="2015"/>
      <c r="D271" s="2015"/>
      <c r="E271" s="2016"/>
      <c r="F271" s="1984"/>
      <c r="G271" s="1985"/>
      <c r="H271" s="1986"/>
      <c r="I271" s="1984"/>
      <c r="J271" s="1985"/>
      <c r="K271" s="1985"/>
      <c r="L271" s="1985"/>
      <c r="M271" s="1986"/>
      <c r="N271" s="1984"/>
      <c r="O271" s="1985"/>
      <c r="P271" s="1986"/>
      <c r="Q271" s="1984"/>
      <c r="R271" s="1985"/>
      <c r="S271" s="1985"/>
      <c r="T271" s="1985"/>
      <c r="U271" s="1986"/>
      <c r="V271" s="1984"/>
      <c r="W271" s="1985"/>
      <c r="X271" s="1985"/>
      <c r="Y271" s="1986"/>
      <c r="Z271" s="1984"/>
      <c r="AA271" s="1985"/>
      <c r="AB271" s="1985"/>
      <c r="AC271" s="1986"/>
    </row>
    <row r="272" spans="1:29" ht="17.25" customHeight="1">
      <c r="A272" s="2017"/>
      <c r="B272" s="2018"/>
      <c r="C272" s="2018"/>
      <c r="D272" s="2018"/>
      <c r="E272" s="2019"/>
      <c r="F272" s="1987"/>
      <c r="G272" s="1988"/>
      <c r="H272" s="1989"/>
      <c r="I272" s="1987"/>
      <c r="J272" s="1988"/>
      <c r="K272" s="1988"/>
      <c r="L272" s="1988"/>
      <c r="M272" s="1989"/>
      <c r="N272" s="1987"/>
      <c r="O272" s="1988"/>
      <c r="P272" s="1989"/>
      <c r="Q272" s="1987"/>
      <c r="R272" s="1988"/>
      <c r="S272" s="1988"/>
      <c r="T272" s="1988"/>
      <c r="U272" s="1989"/>
      <c r="V272" s="1987"/>
      <c r="W272" s="1988"/>
      <c r="X272" s="1988"/>
      <c r="Y272" s="1989"/>
      <c r="Z272" s="1987"/>
      <c r="AA272" s="1988"/>
      <c r="AB272" s="1988"/>
      <c r="AC272" s="1989"/>
    </row>
    <row r="273" spans="1:29" ht="17.25" customHeight="1">
      <c r="A273" s="1993" t="s">
        <v>650</v>
      </c>
      <c r="B273" s="1994"/>
      <c r="C273" s="1994"/>
      <c r="D273" s="1994"/>
      <c r="E273" s="1995"/>
      <c r="F273" s="1981"/>
      <c r="G273" s="1982"/>
      <c r="H273" s="1983"/>
      <c r="I273" s="1981"/>
      <c r="J273" s="1982"/>
      <c r="K273" s="1982"/>
      <c r="L273" s="1982"/>
      <c r="M273" s="1983"/>
      <c r="N273" s="1981"/>
      <c r="O273" s="1982"/>
      <c r="P273" s="1983"/>
      <c r="Q273" s="1981"/>
      <c r="R273" s="1982"/>
      <c r="S273" s="1982"/>
      <c r="T273" s="1982"/>
      <c r="U273" s="1983"/>
      <c r="V273" s="1981"/>
      <c r="W273" s="1982"/>
      <c r="X273" s="1982"/>
      <c r="Y273" s="1983"/>
      <c r="Z273" s="1981"/>
      <c r="AA273" s="1982"/>
      <c r="AB273" s="1982"/>
      <c r="AC273" s="1983"/>
    </row>
    <row r="274" spans="1:29" ht="17.25" customHeight="1">
      <c r="A274" s="1996"/>
      <c r="B274" s="1997"/>
      <c r="C274" s="1997"/>
      <c r="D274" s="1997"/>
      <c r="E274" s="1998"/>
      <c r="F274" s="1984"/>
      <c r="G274" s="1985"/>
      <c r="H274" s="1986"/>
      <c r="I274" s="1984"/>
      <c r="J274" s="1985"/>
      <c r="K274" s="1985"/>
      <c r="L274" s="1985"/>
      <c r="M274" s="1986"/>
      <c r="N274" s="1984"/>
      <c r="O274" s="1985"/>
      <c r="P274" s="1986"/>
      <c r="Q274" s="1984"/>
      <c r="R274" s="1985"/>
      <c r="S274" s="1985"/>
      <c r="T274" s="1985"/>
      <c r="U274" s="1986"/>
      <c r="V274" s="1984"/>
      <c r="W274" s="1985"/>
      <c r="X274" s="1985"/>
      <c r="Y274" s="1986"/>
      <c r="Z274" s="1984"/>
      <c r="AA274" s="1985"/>
      <c r="AB274" s="1985"/>
      <c r="AC274" s="1986"/>
    </row>
    <row r="275" spans="1:29" ht="17.25" customHeight="1">
      <c r="A275" s="1996"/>
      <c r="B275" s="1997"/>
      <c r="C275" s="1997"/>
      <c r="D275" s="1997"/>
      <c r="E275" s="1998"/>
      <c r="F275" s="1984"/>
      <c r="G275" s="1985"/>
      <c r="H275" s="1986"/>
      <c r="I275" s="1984"/>
      <c r="J275" s="1985"/>
      <c r="K275" s="1985"/>
      <c r="L275" s="1985"/>
      <c r="M275" s="1986"/>
      <c r="N275" s="1984"/>
      <c r="O275" s="1985"/>
      <c r="P275" s="1986"/>
      <c r="Q275" s="1984"/>
      <c r="R275" s="1985"/>
      <c r="S275" s="1985"/>
      <c r="T275" s="1985"/>
      <c r="U275" s="1986"/>
      <c r="V275" s="1984"/>
      <c r="W275" s="1985"/>
      <c r="X275" s="1985"/>
      <c r="Y275" s="1986"/>
      <c r="Z275" s="1984"/>
      <c r="AA275" s="1985"/>
      <c r="AB275" s="1985"/>
      <c r="AC275" s="1986"/>
    </row>
    <row r="276" spans="1:29" ht="17.25" customHeight="1">
      <c r="A276" s="1996"/>
      <c r="B276" s="1997"/>
      <c r="C276" s="1997"/>
      <c r="D276" s="1997"/>
      <c r="E276" s="1998"/>
      <c r="F276" s="1984"/>
      <c r="G276" s="1985"/>
      <c r="H276" s="1986"/>
      <c r="I276" s="1984"/>
      <c r="J276" s="1985"/>
      <c r="K276" s="1985"/>
      <c r="L276" s="1985"/>
      <c r="M276" s="1986"/>
      <c r="N276" s="1984"/>
      <c r="O276" s="1985"/>
      <c r="P276" s="1986"/>
      <c r="Q276" s="1984"/>
      <c r="R276" s="1985"/>
      <c r="S276" s="1985"/>
      <c r="T276" s="1985"/>
      <c r="U276" s="1986"/>
      <c r="V276" s="1984"/>
      <c r="W276" s="1985"/>
      <c r="X276" s="1985"/>
      <c r="Y276" s="1986"/>
      <c r="Z276" s="1984"/>
      <c r="AA276" s="1985"/>
      <c r="AB276" s="1985"/>
      <c r="AC276" s="1986"/>
    </row>
    <row r="277" spans="1:29" ht="17.25" customHeight="1">
      <c r="A277" s="1999"/>
      <c r="B277" s="2000"/>
      <c r="C277" s="2000"/>
      <c r="D277" s="2000"/>
      <c r="E277" s="2001"/>
      <c r="F277" s="1987"/>
      <c r="G277" s="1988"/>
      <c r="H277" s="1989"/>
      <c r="I277" s="1987"/>
      <c r="J277" s="1988"/>
      <c r="K277" s="1988"/>
      <c r="L277" s="1988"/>
      <c r="M277" s="1989"/>
      <c r="N277" s="1987"/>
      <c r="O277" s="1988"/>
      <c r="P277" s="1989"/>
      <c r="Q277" s="1987"/>
      <c r="R277" s="1988"/>
      <c r="S277" s="1988"/>
      <c r="T277" s="1988"/>
      <c r="U277" s="1989"/>
      <c r="V277" s="1987"/>
      <c r="W277" s="1988"/>
      <c r="X277" s="1988"/>
      <c r="Y277" s="1989"/>
      <c r="Z277" s="1987"/>
      <c r="AA277" s="1988"/>
      <c r="AB277" s="1988"/>
      <c r="AC277" s="1989"/>
    </row>
    <row r="278" spans="1:29" ht="17.25" customHeight="1">
      <c r="A278" s="2023" t="s">
        <v>558</v>
      </c>
      <c r="B278" s="2024"/>
      <c r="C278" s="2024"/>
      <c r="D278" s="2024"/>
      <c r="E278" s="2025"/>
      <c r="F278" s="2032"/>
      <c r="G278" s="1991"/>
      <c r="H278" s="1991"/>
      <c r="I278" s="1991"/>
      <c r="J278" s="1991"/>
      <c r="K278" s="1991"/>
      <c r="L278" s="1991"/>
      <c r="M278" s="1991"/>
      <c r="N278" s="1991"/>
      <c r="O278" s="1991"/>
      <c r="P278" s="1991"/>
      <c r="Q278" s="1991"/>
      <c r="R278" s="1991"/>
      <c r="S278" s="1991"/>
      <c r="T278" s="1991"/>
      <c r="U278" s="1991"/>
      <c r="V278" s="1991"/>
      <c r="W278" s="1991"/>
      <c r="X278" s="1991"/>
      <c r="Y278" s="1991"/>
      <c r="Z278" s="1991"/>
      <c r="AA278" s="1991"/>
      <c r="AB278" s="1991"/>
      <c r="AC278" s="2021"/>
    </row>
    <row r="279" spans="1:29" ht="17.25" customHeight="1">
      <c r="A279" s="2026"/>
      <c r="B279" s="2027"/>
      <c r="C279" s="2027"/>
      <c r="D279" s="2027"/>
      <c r="E279" s="2028"/>
      <c r="F279" s="1984"/>
      <c r="G279" s="1985"/>
      <c r="H279" s="1985"/>
      <c r="I279" s="1985"/>
      <c r="J279" s="1985"/>
      <c r="K279" s="1985"/>
      <c r="L279" s="1985"/>
      <c r="M279" s="1985"/>
      <c r="N279" s="1985"/>
      <c r="O279" s="1985"/>
      <c r="P279" s="1985"/>
      <c r="Q279" s="1985"/>
      <c r="R279" s="1985"/>
      <c r="S279" s="1985"/>
      <c r="T279" s="1985"/>
      <c r="U279" s="1985"/>
      <c r="V279" s="1985"/>
      <c r="W279" s="1985"/>
      <c r="X279" s="1985"/>
      <c r="Y279" s="1985"/>
      <c r="Z279" s="1985"/>
      <c r="AA279" s="1985"/>
      <c r="AB279" s="1985"/>
      <c r="AC279" s="1986"/>
    </row>
    <row r="280" spans="1:29" ht="17.25" customHeight="1">
      <c r="A280" s="2029"/>
      <c r="B280" s="2030"/>
      <c r="C280" s="2030"/>
      <c r="D280" s="2030"/>
      <c r="E280" s="2031"/>
      <c r="F280" s="1987"/>
      <c r="G280" s="2022"/>
      <c r="H280" s="2022"/>
      <c r="I280" s="2022"/>
      <c r="J280" s="2022"/>
      <c r="K280" s="2022"/>
      <c r="L280" s="2022"/>
      <c r="M280" s="2022"/>
      <c r="N280" s="2022"/>
      <c r="O280" s="2022"/>
      <c r="P280" s="2022"/>
      <c r="Q280" s="2022"/>
      <c r="R280" s="2022"/>
      <c r="S280" s="2022"/>
      <c r="T280" s="2022"/>
      <c r="U280" s="2022"/>
      <c r="V280" s="2022"/>
      <c r="W280" s="2022"/>
      <c r="X280" s="2022"/>
      <c r="Y280" s="2022"/>
      <c r="Z280" s="2022"/>
      <c r="AA280" s="2022"/>
      <c r="AB280" s="2022"/>
      <c r="AC280" s="1989"/>
    </row>
    <row r="281" spans="1:29" ht="18.75" customHeight="1">
      <c r="A281" s="1107"/>
      <c r="B281" s="1107"/>
      <c r="C281" s="1107"/>
      <c r="D281" s="1107"/>
      <c r="E281" s="1107"/>
      <c r="F281" s="1107"/>
      <c r="G281" s="1107"/>
      <c r="H281" s="1107"/>
      <c r="I281" s="1107"/>
      <c r="J281" s="1107"/>
      <c r="K281" s="1107"/>
      <c r="L281" s="1107"/>
      <c r="M281" s="1107"/>
      <c r="N281" s="1107"/>
      <c r="O281" s="1107"/>
      <c r="P281" s="1107"/>
      <c r="Q281" s="1107"/>
      <c r="R281" s="1107"/>
      <c r="S281" s="1107"/>
      <c r="T281" s="1107"/>
      <c r="U281" s="1107"/>
      <c r="V281" s="1107"/>
      <c r="W281" s="1107"/>
      <c r="X281" s="1107"/>
      <c r="Y281" s="1107"/>
      <c r="Z281" s="1107"/>
      <c r="AA281" s="1107"/>
      <c r="AB281" s="1107"/>
      <c r="AC281" s="1091"/>
    </row>
    <row r="282" spans="1:29">
      <c r="A282" s="1107"/>
      <c r="B282" s="1107"/>
      <c r="C282" s="1107"/>
      <c r="D282" s="1107"/>
      <c r="E282" s="1107"/>
      <c r="F282" s="1107"/>
      <c r="G282" s="1107"/>
      <c r="H282" s="1107"/>
      <c r="I282" s="1107"/>
      <c r="J282" s="1107"/>
      <c r="K282" s="1107"/>
      <c r="L282" s="1107"/>
      <c r="M282" s="1107"/>
      <c r="N282" s="1107"/>
      <c r="O282" s="1107"/>
      <c r="P282" s="1107"/>
      <c r="Q282" s="1107"/>
      <c r="R282" s="1107"/>
      <c r="S282" s="1107"/>
      <c r="T282" s="1107"/>
      <c r="U282" s="1107"/>
      <c r="V282" s="1107"/>
      <c r="W282" s="1107"/>
      <c r="X282" s="1107"/>
      <c r="Y282" s="1107"/>
      <c r="Z282" s="1107"/>
      <c r="AA282" s="1107"/>
      <c r="AB282" s="1107"/>
      <c r="AC282" s="1091"/>
    </row>
  </sheetData>
  <sheetProtection selectLockedCells="1"/>
  <mergeCells count="174">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273:E277"/>
    <mergeCell ref="F273:H277"/>
    <mergeCell ref="I273:M277"/>
    <mergeCell ref="N273:P277"/>
    <mergeCell ref="A278:E280"/>
    <mergeCell ref="F278:H280"/>
    <mergeCell ref="I278:M280"/>
    <mergeCell ref="N278:P280"/>
    <mergeCell ref="A269:E272"/>
    <mergeCell ref="F269:H272"/>
    <mergeCell ref="I269:M272"/>
    <mergeCell ref="N269:P272"/>
    <mergeCell ref="A253:E256"/>
    <mergeCell ref="F253:H256"/>
    <mergeCell ref="I253:M256"/>
    <mergeCell ref="N253:P256"/>
    <mergeCell ref="A261:E264"/>
    <mergeCell ref="F261:H264"/>
    <mergeCell ref="I261:M264"/>
    <mergeCell ref="N261:P264"/>
    <mergeCell ref="A257:E260"/>
    <mergeCell ref="F257:H260"/>
    <mergeCell ref="I257:M260"/>
    <mergeCell ref="N257:P260"/>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V18:Z18"/>
    <mergeCell ref="AK200:AR200"/>
    <mergeCell ref="AK201:AO201"/>
    <mergeCell ref="AK202:BB202"/>
    <mergeCell ref="AK204:AO204"/>
    <mergeCell ref="AK196:AQ196"/>
    <mergeCell ref="AK203:AO203"/>
    <mergeCell ref="AK199:AS199"/>
    <mergeCell ref="I163:AC164"/>
    <mergeCell ref="F193:AB193"/>
    <mergeCell ref="I179:AC180"/>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s>
  <phoneticPr fontId="2"/>
  <dataValidations disablePrompts="1" count="1">
    <dataValidation imeMode="off" allowBlank="1" showInputMessage="1" showErrorMessage="1" sqref="AK201:AO201 AK203:AO204 AK210:AO210 AK216:AO216" xr:uid="{00000000-0002-0000-1000-000000000000}"/>
  </dataValidations>
  <hyperlinks>
    <hyperlink ref="Q1:T1" location="作業メニュー!A1" display="作業メニュー" xr:uid="{00000000-0004-0000-1000-000000000000}"/>
  </hyperlinks>
  <printOptions horizontalCentered="1"/>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219075</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200025</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104775</xdr:colOff>
                    <xdr:row>44</xdr:row>
                    <xdr:rowOff>66675</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9525</xdr:colOff>
                    <xdr:row>219</xdr:row>
                    <xdr:rowOff>219075</xdr:rowOff>
                  </from>
                  <to>
                    <xdr:col>37</xdr:col>
                    <xdr:colOff>104775</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9525</xdr:colOff>
                    <xdr:row>23</xdr:row>
                    <xdr:rowOff>180975</xdr:rowOff>
                  </from>
                  <to>
                    <xdr:col>35</xdr:col>
                    <xdr:colOff>142875</xdr:colOff>
                    <xdr:row>25</xdr:row>
                    <xdr:rowOff>9525</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9525</xdr:colOff>
                    <xdr:row>25</xdr:row>
                    <xdr:rowOff>180975</xdr:rowOff>
                  </from>
                  <to>
                    <xdr:col>35</xdr:col>
                    <xdr:colOff>142875</xdr:colOff>
                    <xdr:row>27</xdr:row>
                    <xdr:rowOff>9525</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9525</xdr:colOff>
                    <xdr:row>27</xdr:row>
                    <xdr:rowOff>180975</xdr:rowOff>
                  </from>
                  <to>
                    <xdr:col>35</xdr:col>
                    <xdr:colOff>142875</xdr:colOff>
                    <xdr:row>29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A1:AR302"/>
  <sheetViews>
    <sheetView topLeftCell="A124" workbookViewId="0">
      <selection activeCell="R1" sqref="R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8.25" customHeight="1" thickBot="1">
      <c r="A1" s="1070" t="s">
        <v>43</v>
      </c>
      <c r="Q1" s="921" t="s">
        <v>64</v>
      </c>
      <c r="R1" s="921"/>
      <c r="S1" s="921"/>
      <c r="T1" s="921"/>
      <c r="U1" s="1116"/>
      <c r="X1" s="1116"/>
      <c r="AE1" s="923" t="s">
        <v>549</v>
      </c>
    </row>
    <row r="2" spans="1:31" ht="12" customHeight="1" thickTop="1">
      <c r="A2" s="1076"/>
    </row>
    <row r="3" spans="1:31" s="1091" customFormat="1" ht="12" customHeight="1">
      <c r="B3" s="1347" t="str">
        <f>IF(作業メニュー!AM13=TRUE, "第四十二号の七様式（第八条の二の二、第八条の二の五及び第八条の二の六関係） 
（昇降機用）（Ａ４）", "第八号様式（第一条の三、第二条の二、第三条の三関係）（昇降機用）")</f>
        <v>第八号様式（第一条の三、第二条の二、第三条の三関係）（昇降機用）</v>
      </c>
      <c r="C3" s="1215"/>
      <c r="D3" s="1215"/>
      <c r="E3" s="1215"/>
      <c r="AD3" s="927"/>
    </row>
    <row r="4" spans="1:31" s="1091" customFormat="1" ht="30.75" customHeight="1">
      <c r="B4" s="1347"/>
      <c r="C4" s="1077"/>
      <c r="D4" s="1077"/>
      <c r="E4" s="1216" t="str">
        <f>IF(作業メニュー!AM13=TRUE, "建築基準法第87条の４において準用する同法第18条第２項又は第４項の規定による", " ")</f>
        <v xml:space="preserve"> </v>
      </c>
      <c r="G4" s="927"/>
      <c r="H4" s="927"/>
      <c r="I4" s="927"/>
      <c r="J4" s="927"/>
      <c r="L4" s="927"/>
      <c r="M4" s="927"/>
      <c r="N4" s="927"/>
      <c r="O4" s="927"/>
      <c r="P4" s="927"/>
      <c r="Q4" s="927"/>
      <c r="R4" s="927"/>
      <c r="S4" s="927"/>
      <c r="T4" s="927"/>
      <c r="U4" s="927"/>
      <c r="V4" s="927"/>
      <c r="W4" s="927"/>
      <c r="X4" s="927"/>
      <c r="Y4" s="927"/>
      <c r="Z4" s="927"/>
      <c r="AA4" s="927"/>
      <c r="AB4" s="927"/>
      <c r="AD4" s="927"/>
    </row>
    <row r="5" spans="1:31" s="1091" customFormat="1" ht="30.75" customHeight="1">
      <c r="A5" s="1348"/>
      <c r="B5" s="1349"/>
      <c r="C5" s="1350"/>
      <c r="D5" s="1350"/>
      <c r="E5" s="1351"/>
      <c r="F5" s="1350"/>
      <c r="G5" s="1350"/>
      <c r="H5" s="1350"/>
      <c r="I5" s="1350"/>
      <c r="J5" s="1350"/>
      <c r="K5" s="1350"/>
      <c r="L5" s="1214" t="str">
        <f>IF(作業メニュー!AM13=TRUE, "計画通知書　（昇降機）", "確認申請書　（昇降機）")</f>
        <v>確認申請書　（昇降機）</v>
      </c>
      <c r="M5" s="1350"/>
      <c r="N5" s="1350"/>
      <c r="O5" s="1350"/>
      <c r="P5" s="1350"/>
      <c r="Q5" s="1350"/>
      <c r="R5" s="1350"/>
      <c r="S5" s="1350"/>
      <c r="T5" s="1350"/>
      <c r="U5" s="1350"/>
      <c r="V5" s="1350"/>
      <c r="W5" s="1350"/>
      <c r="X5" s="1350"/>
      <c r="Y5" s="1350"/>
      <c r="Z5" s="1350"/>
      <c r="AA5" s="1350"/>
      <c r="AD5" s="927"/>
    </row>
    <row r="6" spans="1:31" s="1091" customFormat="1">
      <c r="AD6" s="927"/>
    </row>
    <row r="7" spans="1:31" s="1091" customFormat="1">
      <c r="M7" s="1107"/>
      <c r="N7" s="1107" t="s">
        <v>754</v>
      </c>
      <c r="O7" s="1107"/>
      <c r="P7" s="1107"/>
      <c r="Q7" s="1107"/>
      <c r="AD7" s="927"/>
    </row>
    <row r="8" spans="1:31" s="1091" customFormat="1">
      <c r="AD8" s="927"/>
    </row>
    <row r="9" spans="1:31" s="1091" customFormat="1" ht="18.95" customHeight="1">
      <c r="C9" s="2072" t="str">
        <f>IF(作業メニュー!AM13=TRUE, "建築基準法第87条の４において準用する同法第18条第２項又は第４項の規定により計画を通知します。 　",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D9" s="2072"/>
      <c r="E9" s="2072"/>
      <c r="F9" s="2072"/>
      <c r="G9" s="2072"/>
      <c r="H9" s="2072"/>
      <c r="I9" s="2072"/>
      <c r="J9" s="2072"/>
      <c r="K9" s="2072"/>
      <c r="L9" s="2072"/>
      <c r="M9" s="2072"/>
      <c r="N9" s="2072"/>
      <c r="O9" s="2072"/>
      <c r="P9" s="2072"/>
      <c r="Q9" s="2072"/>
      <c r="R9" s="2072"/>
      <c r="S9" s="2072"/>
      <c r="T9" s="2072"/>
      <c r="U9" s="2072"/>
      <c r="V9" s="2072"/>
      <c r="W9" s="2072"/>
      <c r="X9" s="2072"/>
      <c r="Y9" s="2072"/>
      <c r="Z9" s="2072"/>
      <c r="AD9" s="927"/>
    </row>
    <row r="10" spans="1:31" s="1091" customFormat="1" ht="18.95" customHeight="1">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D10" s="927"/>
    </row>
    <row r="11" spans="1:31" s="1091" customFormat="1" ht="18.95" customHeight="1">
      <c r="AD11" s="927"/>
    </row>
    <row r="12" spans="1:31" s="1091" customFormat="1" ht="18.95" customHeight="1">
      <c r="AD12" s="927"/>
    </row>
    <row r="13" spans="1:31" s="1091" customFormat="1" ht="18.75" customHeight="1">
      <c r="AD13" s="927"/>
    </row>
    <row r="14" spans="1:31" ht="19.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4.75" customHeight="1">
      <c r="A15" s="926"/>
      <c r="B15" s="1682" t="str">
        <f>IF('確認申請書（建築）入力'!$M$4=0,"",'確認申請書（建築）入力'!$M$4)</f>
        <v>指定確認検査機関
　株式会社東日本住宅評価センター　様</v>
      </c>
      <c r="C15" s="1682"/>
      <c r="D15" s="1682"/>
      <c r="E15" s="1682"/>
      <c r="F15" s="1682"/>
      <c r="G15" s="1682"/>
      <c r="H15" s="1682"/>
      <c r="I15" s="1682"/>
      <c r="J15" s="1682"/>
      <c r="K15" s="1682"/>
      <c r="L15" s="1682"/>
      <c r="M15" s="1682"/>
      <c r="N15" s="1682"/>
      <c r="O15" s="1682"/>
      <c r="P15" s="1682"/>
      <c r="Q15" s="1682"/>
      <c r="R15" s="926"/>
      <c r="S15" s="926"/>
      <c r="T15" s="926"/>
      <c r="U15" s="926"/>
      <c r="V15" s="926"/>
      <c r="W15" s="926"/>
      <c r="X15" s="926"/>
      <c r="Y15" s="926"/>
      <c r="Z15" s="926"/>
      <c r="AA15" s="926"/>
    </row>
    <row r="16" spans="1:31" ht="22.5" customHeight="1">
      <c r="A16" s="926"/>
      <c r="B16" s="1682"/>
      <c r="C16" s="1682"/>
      <c r="D16" s="1682"/>
      <c r="E16" s="1682"/>
      <c r="F16" s="1682"/>
      <c r="G16" s="1682"/>
      <c r="H16" s="1682"/>
      <c r="I16" s="1682"/>
      <c r="J16" s="1682"/>
      <c r="K16" s="1682"/>
      <c r="L16" s="1682"/>
      <c r="M16" s="1682"/>
      <c r="N16" s="1682"/>
      <c r="O16" s="1682"/>
      <c r="P16" s="1682"/>
      <c r="Q16" s="1682"/>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R17" s="926"/>
      <c r="S17" s="926"/>
      <c r="T17" s="926"/>
      <c r="U17" s="926"/>
      <c r="V17" s="926"/>
      <c r="W17" s="931" t="str">
        <f>IF(作業メニュー!AM13=TRUE, "第", "")</f>
        <v/>
      </c>
      <c r="X17" s="1712"/>
      <c r="Y17" s="1712"/>
      <c r="Z17" s="1712"/>
      <c r="AA17" s="1712"/>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76" t="s">
        <v>2832</v>
      </c>
      <c r="V18" s="2076"/>
      <c r="W18" s="2076"/>
      <c r="X18" s="2076"/>
      <c r="Y18" s="2076"/>
      <c r="Z18" s="2076"/>
      <c r="AA18" s="2076"/>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68"/>
      <c r="AO19" s="2068"/>
      <c r="AP19" s="2068"/>
      <c r="AQ19" s="2068"/>
      <c r="AR19" s="2068"/>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ht="13.5" customHeight="1">
      <c r="A21" s="926"/>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AA21" s="926"/>
    </row>
    <row r="22" spans="1:44" ht="13.5" customHeight="1">
      <c r="A22" s="926"/>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AA22" s="926"/>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AA23" s="926"/>
    </row>
    <row r="24" spans="1:44" ht="18.75" customHeight="1">
      <c r="A24" s="926"/>
      <c r="B24" s="926"/>
      <c r="C24" s="926"/>
      <c r="D24" s="926"/>
      <c r="E24" s="926"/>
      <c r="F24" s="926"/>
      <c r="G24" s="926"/>
      <c r="H24" s="926"/>
      <c r="I24" s="926"/>
      <c r="K24" s="926"/>
      <c r="L24" s="926"/>
      <c r="M24" s="926"/>
      <c r="N24" s="926"/>
      <c r="O24" s="926"/>
      <c r="P24" s="926" t="str">
        <f>IF(項目一覧!$C$183=0,"",項目一覧!$C$183)</f>
        <v/>
      </c>
      <c r="Q24" s="926"/>
      <c r="R24" s="926"/>
      <c r="S24" s="926"/>
      <c r="T24" s="926"/>
      <c r="U24" s="926"/>
      <c r="V24" s="926"/>
      <c r="W24" s="926"/>
      <c r="X24" s="926"/>
    </row>
    <row r="25" spans="1:44" ht="18.75" customHeight="1">
      <c r="A25" s="926"/>
      <c r="B25" s="926"/>
      <c r="C25" s="926"/>
      <c r="D25" s="926"/>
      <c r="E25" s="926"/>
      <c r="F25" s="926"/>
      <c r="G25" s="926"/>
      <c r="H25" s="926"/>
      <c r="I25" s="926"/>
      <c r="J25" s="926" t="str">
        <f>IF(作業メニュー!AM13=TRUE, "　通　知　者　官　職", "　申　請　者　　氏　　名")</f>
        <v>　申　請　者　　氏　　名</v>
      </c>
      <c r="K25" s="926"/>
      <c r="L25" s="926"/>
      <c r="M25" s="926"/>
      <c r="N25" s="926"/>
      <c r="O25" s="926"/>
      <c r="P25" s="926" t="str">
        <f>IF(項目一覧!$C$4=0,"",項目一覧!$C$4)</f>
        <v/>
      </c>
      <c r="Q25" s="952"/>
      <c r="R25" s="952"/>
      <c r="S25" s="952"/>
      <c r="T25" s="952"/>
      <c r="U25" s="952"/>
      <c r="V25" s="952"/>
      <c r="W25" s="952"/>
      <c r="X25" s="952"/>
      <c r="Y25" s="952"/>
      <c r="Z25" s="952"/>
      <c r="AA25" s="926"/>
    </row>
    <row r="26" spans="1:44" ht="18.75" customHeight="1">
      <c r="A26" s="926"/>
      <c r="B26" s="926"/>
      <c r="C26" s="926"/>
      <c r="D26" s="926"/>
      <c r="E26" s="926"/>
      <c r="F26" s="926"/>
      <c r="G26" s="926"/>
      <c r="H26" s="926"/>
      <c r="I26" s="926"/>
      <c r="J26" s="926"/>
      <c r="K26" s="926"/>
      <c r="L26" s="926"/>
      <c r="M26" s="926"/>
      <c r="N26" s="926"/>
      <c r="O26" s="926"/>
      <c r="P26" s="952"/>
      <c r="Q26" s="952"/>
      <c r="R26" s="952"/>
      <c r="S26" s="952"/>
      <c r="T26" s="952"/>
      <c r="U26" s="952"/>
      <c r="V26" s="952"/>
      <c r="W26" s="952"/>
      <c r="X26" s="952"/>
      <c r="Y26" s="952"/>
      <c r="Z26" s="952"/>
      <c r="AA26" s="952"/>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13.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44" ht="18.75" customHeight="1">
      <c r="A29" s="926"/>
      <c r="B29" s="926"/>
      <c r="C29" s="926"/>
      <c r="D29" s="926"/>
      <c r="E29" s="926"/>
      <c r="F29" s="926"/>
      <c r="G29" s="926"/>
      <c r="H29" s="926"/>
      <c r="I29" s="926"/>
      <c r="J29" s="926"/>
      <c r="K29" s="926"/>
      <c r="L29" s="926"/>
      <c r="M29" s="926"/>
      <c r="N29" s="926"/>
      <c r="O29" s="926"/>
      <c r="P29" s="2075"/>
      <c r="Q29" s="2075"/>
      <c r="R29" s="2075"/>
      <c r="S29" s="2075"/>
      <c r="T29" s="2075"/>
      <c r="U29" s="2075"/>
      <c r="V29" s="2075"/>
      <c r="W29" s="2075"/>
      <c r="X29" s="2075"/>
      <c r="Y29" s="2075"/>
      <c r="Z29" s="2075"/>
      <c r="AA29" s="2075"/>
    </row>
    <row r="30" spans="1:44" ht="18.75" customHeight="1">
      <c r="A30" s="926"/>
      <c r="B30" s="926"/>
      <c r="C30" s="926"/>
      <c r="D30" s="926"/>
      <c r="E30" s="926"/>
      <c r="F30" s="926"/>
      <c r="G30" s="926"/>
      <c r="H30" s="926"/>
      <c r="I30" s="926"/>
      <c r="J30" s="926"/>
      <c r="K30" s="926"/>
      <c r="L30" s="926"/>
      <c r="M30" s="926"/>
      <c r="N30" s="926"/>
      <c r="O30" s="926"/>
      <c r="P30" s="2075"/>
      <c r="Q30" s="2075"/>
      <c r="R30" s="2075"/>
      <c r="S30" s="2075"/>
      <c r="T30" s="2075"/>
      <c r="U30" s="2075"/>
      <c r="V30" s="2075"/>
      <c r="W30" s="2075"/>
      <c r="X30" s="2075"/>
      <c r="Y30" s="2075"/>
      <c r="Z30" s="2075"/>
      <c r="AA30" s="2075"/>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18.75" customHeight="1">
      <c r="A32" s="926"/>
      <c r="B32" s="926"/>
      <c r="C32" s="926"/>
      <c r="D32" s="926"/>
      <c r="E32" s="926"/>
      <c r="F32" s="926"/>
      <c r="G32" s="926"/>
      <c r="H32" s="926"/>
      <c r="I32" s="926"/>
      <c r="J32" s="926"/>
      <c r="K32" s="926"/>
      <c r="L32" s="926"/>
      <c r="M32" s="926"/>
      <c r="N32" s="926"/>
      <c r="O32" s="926"/>
      <c r="P32" s="952"/>
      <c r="Q32" s="952"/>
      <c r="R32" s="952"/>
      <c r="S32" s="952"/>
      <c r="T32" s="952"/>
      <c r="U32" s="952"/>
      <c r="V32" s="952"/>
      <c r="W32" s="952"/>
      <c r="X32" s="952"/>
      <c r="Y32" s="952"/>
      <c r="Z32" s="952"/>
      <c r="AA32" s="952"/>
    </row>
    <row r="33" spans="1:30" ht="18.75" customHeight="1">
      <c r="A33" s="926"/>
      <c r="B33" s="926"/>
      <c r="C33" s="926"/>
      <c r="D33" s="926"/>
      <c r="E33" s="926"/>
      <c r="F33" s="926"/>
      <c r="G33" s="926"/>
      <c r="H33" s="926"/>
      <c r="I33" s="926"/>
      <c r="J33" s="926"/>
      <c r="K33" s="926"/>
      <c r="L33" s="926"/>
      <c r="M33" s="926"/>
      <c r="N33" s="926"/>
      <c r="O33" s="926"/>
      <c r="P33" s="926"/>
      <c r="Q33" s="926"/>
      <c r="R33" s="926"/>
      <c r="S33" s="926"/>
      <c r="T33" s="926"/>
      <c r="U33" s="926"/>
      <c r="V33" s="926"/>
      <c r="W33" s="926"/>
      <c r="X33" s="926"/>
      <c r="Y33" s="926"/>
      <c r="Z33" s="926"/>
      <c r="AA33" s="926"/>
    </row>
    <row r="34" spans="1:30" ht="18.75"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row>
    <row r="35" spans="1:30" ht="18.75"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6"/>
    </row>
    <row r="36" spans="1:30"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row>
    <row r="37" spans="1:30" ht="26.25" customHeight="1">
      <c r="A37" s="926"/>
      <c r="B37" s="1669" t="s">
        <v>438</v>
      </c>
      <c r="C37" s="1670"/>
      <c r="D37" s="1670"/>
      <c r="E37" s="1670"/>
      <c r="F37" s="1670"/>
      <c r="G37" s="1670"/>
      <c r="H37" s="1671"/>
      <c r="I37" s="1669" t="s">
        <v>437</v>
      </c>
      <c r="J37" s="1670"/>
      <c r="K37" s="1670"/>
      <c r="L37" s="1670"/>
      <c r="M37" s="1670"/>
      <c r="N37" s="1670"/>
      <c r="O37" s="1670"/>
      <c r="P37" s="1670"/>
      <c r="Q37" s="1670"/>
      <c r="R37" s="1670"/>
      <c r="S37" s="1670"/>
      <c r="T37" s="1671"/>
      <c r="U37" s="1669" t="s">
        <v>436</v>
      </c>
      <c r="V37" s="1670"/>
      <c r="W37" s="1670"/>
      <c r="X37" s="1670"/>
      <c r="Y37" s="1670"/>
      <c r="Z37" s="1670"/>
      <c r="AA37" s="1670"/>
      <c r="AB37" s="1671"/>
      <c r="AC37" s="926"/>
    </row>
    <row r="38" spans="1:30" ht="33" customHeight="1">
      <c r="A38" s="926"/>
      <c r="B38" s="1666"/>
      <c r="C38" s="1667"/>
      <c r="D38" s="1667"/>
      <c r="E38" s="1667"/>
      <c r="F38" s="1667"/>
      <c r="G38" s="1667"/>
      <c r="H38" s="1668"/>
      <c r="I38" s="1696" t="s">
        <v>435</v>
      </c>
      <c r="J38" s="1697"/>
      <c r="K38" s="1697"/>
      <c r="L38" s="1697"/>
      <c r="M38" s="1697"/>
      <c r="N38" s="1697"/>
      <c r="O38" s="1697"/>
      <c r="P38" s="1697"/>
      <c r="Q38" s="1697"/>
      <c r="R38" s="1697"/>
      <c r="S38" s="1697"/>
      <c r="T38" s="1698"/>
      <c r="U38" s="1669" t="s">
        <v>2838</v>
      </c>
      <c r="V38" s="1670"/>
      <c r="W38" s="1670"/>
      <c r="X38" s="1670"/>
      <c r="Y38" s="1670"/>
      <c r="Z38" s="1670"/>
      <c r="AA38" s="1670"/>
      <c r="AB38" s="1671"/>
      <c r="AC38" s="926"/>
    </row>
    <row r="39" spans="1:30" ht="63" customHeight="1">
      <c r="A39" s="926"/>
      <c r="B39" s="949"/>
      <c r="C39" s="926"/>
      <c r="D39" s="926"/>
      <c r="E39" s="926"/>
      <c r="F39" s="926"/>
      <c r="G39" s="926"/>
      <c r="H39" s="950"/>
      <c r="I39" s="1657"/>
      <c r="J39" s="1658"/>
      <c r="K39" s="1658"/>
      <c r="L39" s="1658"/>
      <c r="M39" s="1658"/>
      <c r="N39" s="1658"/>
      <c r="O39" s="1658"/>
      <c r="P39" s="1658"/>
      <c r="Q39" s="1658"/>
      <c r="R39" s="1658"/>
      <c r="S39" s="1658"/>
      <c r="T39" s="1659"/>
      <c r="U39" s="2077" t="s">
        <v>753</v>
      </c>
      <c r="V39" s="2078"/>
      <c r="W39" s="2078"/>
      <c r="X39" s="2078"/>
      <c r="Y39" s="2078"/>
      <c r="Z39" s="2078"/>
      <c r="AA39" s="2078"/>
      <c r="AB39" s="2079"/>
      <c r="AC39" s="926"/>
    </row>
    <row r="40" spans="1:30" ht="33" customHeight="1">
      <c r="A40" s="926"/>
      <c r="B40" s="954"/>
      <c r="C40" s="955"/>
      <c r="D40" s="955"/>
      <c r="E40" s="955"/>
      <c r="F40" s="955"/>
      <c r="G40" s="955"/>
      <c r="H40" s="956"/>
      <c r="I40" s="1660"/>
      <c r="J40" s="1661"/>
      <c r="K40" s="1661"/>
      <c r="L40" s="1661"/>
      <c r="M40" s="1661"/>
      <c r="N40" s="1661"/>
      <c r="O40" s="1661"/>
      <c r="P40" s="1661"/>
      <c r="Q40" s="1661"/>
      <c r="R40" s="1661"/>
      <c r="S40" s="1661"/>
      <c r="T40" s="1662"/>
      <c r="U40" s="1660" t="s">
        <v>2394</v>
      </c>
      <c r="V40" s="1661"/>
      <c r="W40" s="1661"/>
      <c r="X40" s="1661"/>
      <c r="Y40" s="1661"/>
      <c r="Z40" s="1661"/>
      <c r="AA40" s="1661"/>
      <c r="AB40" s="1662"/>
      <c r="AC40" s="926"/>
    </row>
    <row r="41" spans="1:30" ht="15.75" customHeight="1">
      <c r="A41" s="926"/>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row>
    <row r="42" spans="1:30" ht="15.75" customHeight="1">
      <c r="A42" s="926"/>
      <c r="B42" s="926"/>
      <c r="C42" s="926"/>
      <c r="D42" s="926"/>
      <c r="E42" s="1114"/>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row>
    <row r="43" spans="1:30" ht="15.75" customHeight="1">
      <c r="A43" s="926"/>
      <c r="B43" s="926"/>
      <c r="C43" s="926"/>
      <c r="D43" s="926"/>
      <c r="E43" s="1114"/>
      <c r="F43" s="1114"/>
      <c r="G43" s="926"/>
      <c r="H43" s="926"/>
      <c r="I43" s="926"/>
      <c r="J43" s="926"/>
      <c r="K43" s="926"/>
      <c r="L43" s="926"/>
      <c r="M43" s="926"/>
      <c r="N43" s="926"/>
      <c r="O43" s="926"/>
      <c r="P43" s="926"/>
      <c r="Q43" s="926"/>
      <c r="R43" s="926"/>
      <c r="S43" s="926"/>
      <c r="T43" s="926"/>
      <c r="U43" s="926"/>
      <c r="V43" s="926"/>
      <c r="W43" s="926"/>
      <c r="X43" s="926"/>
      <c r="Y43" s="926"/>
      <c r="Z43" s="926"/>
      <c r="AA43" s="926"/>
    </row>
    <row r="44" spans="1:30" ht="6.75" customHeight="1">
      <c r="A44" s="926"/>
      <c r="B44" s="926"/>
      <c r="C44" s="926"/>
      <c r="D44" s="926"/>
      <c r="E44" s="926"/>
      <c r="F44" s="926"/>
      <c r="G44" s="926"/>
      <c r="H44" s="926"/>
      <c r="I44" s="926"/>
      <c r="J44" s="926"/>
      <c r="K44" s="926"/>
      <c r="L44" s="926"/>
      <c r="M44" s="926"/>
      <c r="N44" s="926"/>
      <c r="O44" s="926"/>
      <c r="P44" s="926"/>
      <c r="Q44" s="926"/>
      <c r="R44" s="926"/>
      <c r="S44" s="926"/>
      <c r="T44" s="926"/>
      <c r="U44" s="926"/>
      <c r="V44" s="926"/>
      <c r="W44" s="926"/>
      <c r="X44" s="926"/>
      <c r="Y44" s="926"/>
      <c r="Z44" s="926"/>
      <c r="AA44" s="926"/>
    </row>
    <row r="45" spans="1:30" ht="15.75" customHeight="1">
      <c r="A45" s="1656" t="s">
        <v>434</v>
      </c>
      <c r="B45" s="1656"/>
      <c r="C45" s="1656"/>
      <c r="D45" s="1656"/>
      <c r="E45" s="1656"/>
      <c r="F45" s="1656"/>
      <c r="G45" s="1656"/>
      <c r="H45" s="1656"/>
      <c r="I45" s="1656"/>
      <c r="J45" s="1656"/>
      <c r="K45" s="1656"/>
      <c r="L45" s="1656"/>
      <c r="M45" s="1656"/>
      <c r="N45" s="1656"/>
      <c r="O45" s="1656"/>
      <c r="P45" s="1656"/>
      <c r="Q45" s="1656"/>
      <c r="R45" s="1656"/>
      <c r="S45" s="1656"/>
      <c r="T45" s="1656"/>
      <c r="U45" s="1656"/>
      <c r="V45" s="1656"/>
      <c r="W45" s="1656"/>
      <c r="X45" s="1656"/>
      <c r="Y45" s="1656"/>
      <c r="Z45" s="1656"/>
      <c r="AA45" s="1656"/>
    </row>
    <row r="46" spans="1:30" ht="15.75" customHeight="1">
      <c r="A46" s="982" t="s">
        <v>729</v>
      </c>
      <c r="B46" s="960" t="s">
        <v>752</v>
      </c>
      <c r="C46" s="960"/>
      <c r="D46" s="960"/>
      <c r="E46" s="960"/>
      <c r="F46" s="960"/>
      <c r="G46" s="960"/>
      <c r="H46" s="939"/>
      <c r="I46" s="939"/>
      <c r="J46" s="960"/>
      <c r="K46" s="960"/>
      <c r="L46" s="960"/>
      <c r="M46" s="960"/>
      <c r="N46" s="960"/>
      <c r="O46" s="960"/>
      <c r="P46" s="960"/>
      <c r="Q46" s="960"/>
      <c r="R46" s="960"/>
      <c r="S46" s="960"/>
      <c r="T46" s="960"/>
      <c r="U46" s="960"/>
      <c r="V46" s="960"/>
      <c r="W46" s="960"/>
      <c r="X46" s="960"/>
      <c r="Y46" s="960"/>
      <c r="Z46" s="960"/>
      <c r="AA46" s="960"/>
    </row>
    <row r="47" spans="1:30" ht="15.75" customHeight="1">
      <c r="A47" s="959"/>
      <c r="B47" s="929" t="s">
        <v>431</v>
      </c>
      <c r="C47" s="929"/>
      <c r="D47" s="929"/>
      <c r="E47" s="929"/>
      <c r="F47" s="929"/>
      <c r="G47" s="929" t="str">
        <f>IF(項目一覧!$C$21=0,"",項目一覧!$C$21&amp;"  ")&amp;IF(項目一覧!$C$5=0,"",項目一覧!$C$5)</f>
        <v xml:space="preserve">  </v>
      </c>
      <c r="J47" s="929"/>
      <c r="K47" s="929"/>
      <c r="L47" s="929"/>
      <c r="M47" s="929"/>
      <c r="N47" s="929"/>
      <c r="O47" s="929"/>
      <c r="P47" s="929"/>
      <c r="Q47" s="929"/>
      <c r="R47" s="929"/>
      <c r="S47" s="929"/>
      <c r="T47" s="929"/>
      <c r="U47" s="929"/>
      <c r="V47" s="929"/>
      <c r="W47" s="929"/>
      <c r="X47" s="929"/>
      <c r="Y47" s="929"/>
      <c r="Z47" s="929"/>
      <c r="AA47" s="929"/>
    </row>
    <row r="48" spans="1:30" ht="15.75" customHeight="1">
      <c r="A48" s="959"/>
      <c r="B48" s="929" t="s">
        <v>408</v>
      </c>
      <c r="C48" s="929"/>
      <c r="D48" s="929"/>
      <c r="E48" s="929"/>
      <c r="F48" s="929"/>
      <c r="G48" s="929" t="str">
        <f>IF(項目一覧!$C$183=0,"",項目一覧!$C$183&amp;"  ")&amp;IF(項目一覧!$C$4=0,"",項目一覧!$C$4)</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399</v>
      </c>
      <c r="C49" s="929"/>
      <c r="D49" s="929"/>
      <c r="E49" s="929"/>
      <c r="F49" s="929"/>
      <c r="G49" s="929" t="str">
        <f>IF(項目一覧!$C$6=0,"",項目一覧!$C$6)</f>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430</v>
      </c>
      <c r="C50" s="929"/>
      <c r="D50" s="929"/>
      <c r="E50" s="929"/>
      <c r="F50" s="929"/>
      <c r="G50" s="929" t="str">
        <f>IF(項目一覧!$C$7=0,"",項目一覧!$C$7)</f>
        <v/>
      </c>
      <c r="J50" s="929"/>
      <c r="K50" s="929"/>
      <c r="L50" s="929"/>
      <c r="M50" s="929"/>
      <c r="N50" s="929"/>
      <c r="O50" s="929"/>
      <c r="P50" s="929"/>
      <c r="Q50" s="929"/>
      <c r="R50" s="929"/>
      <c r="S50" s="929"/>
      <c r="T50" s="929"/>
      <c r="U50" s="929"/>
      <c r="V50" s="929"/>
      <c r="W50" s="929"/>
      <c r="X50" s="929"/>
      <c r="Y50" s="929"/>
      <c r="Z50" s="929"/>
      <c r="AA50" s="929"/>
    </row>
    <row r="51" spans="1:27" ht="15.75" customHeight="1">
      <c r="A51" s="963"/>
      <c r="B51" s="958" t="s">
        <v>397</v>
      </c>
      <c r="C51" s="958"/>
      <c r="D51" s="958"/>
      <c r="E51" s="958"/>
      <c r="F51" s="958"/>
      <c r="G51" s="958" t="str">
        <f>IF(項目一覧!$C$8=0,"",項目一覧!$C$8)</f>
        <v/>
      </c>
      <c r="H51" s="997"/>
      <c r="I51" s="997"/>
      <c r="J51" s="958"/>
      <c r="K51" s="958"/>
      <c r="L51" s="958"/>
      <c r="M51" s="958"/>
      <c r="N51" s="958"/>
      <c r="O51" s="958"/>
      <c r="P51" s="958"/>
      <c r="Q51" s="958"/>
      <c r="R51" s="958"/>
      <c r="S51" s="958"/>
      <c r="T51" s="958"/>
      <c r="U51" s="958"/>
      <c r="V51" s="958"/>
      <c r="W51" s="958"/>
      <c r="X51" s="958"/>
      <c r="Y51" s="958"/>
      <c r="Z51" s="958"/>
      <c r="AA51" s="958"/>
    </row>
    <row r="52" spans="1:27" ht="15.75" customHeight="1">
      <c r="A52" s="959" t="s">
        <v>729</v>
      </c>
      <c r="B52" s="929" t="s">
        <v>429</v>
      </c>
      <c r="C52" s="929"/>
      <c r="D52" s="929"/>
      <c r="E52" s="929"/>
      <c r="F52" s="929"/>
      <c r="G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409</v>
      </c>
      <c r="C53" s="929"/>
      <c r="D53" s="929"/>
      <c r="E53" s="929"/>
      <c r="F53" s="929"/>
      <c r="G53" s="966" t="str">
        <f>IF(項目一覧!$C$9=0,"","("&amp;項目一覧!$C$9&amp;") 建築士  （"&amp;項目一覧!$C$10&amp;"）登録　第　 "&amp;項目一覧!$C$11&amp;"　号")</f>
        <v>() 建築士  （）登録　第　 　号</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408</v>
      </c>
      <c r="C54" s="929"/>
      <c r="D54" s="929"/>
      <c r="E54" s="929"/>
      <c r="F54" s="929"/>
      <c r="G54" s="929" t="str">
        <f>IF(項目一覧!$C$12=0,"",項目一覧!$C$12)</f>
        <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407</v>
      </c>
      <c r="C55" s="929"/>
      <c r="D55" s="929"/>
      <c r="E55" s="929"/>
      <c r="F55" s="929"/>
      <c r="G55" s="966" t="str">
        <f>IF(項目一覧!$C$13=0,"","("&amp;項目一覧!$C$13&amp;") 建築士事務所  （"&amp;項目一覧!$C$14&amp;"）知事登録　第　 "&amp;項目一覧!$C$15&amp;"　号")</f>
        <v>() 建築士事務所  （）知事登録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c r="C56" s="929"/>
      <c r="D56" s="929"/>
      <c r="E56" s="929"/>
      <c r="F56" s="929"/>
      <c r="G56" s="929" t="str">
        <f>IF(項目一覧!$C$16=0,"",項目一覧!$C$16)</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406</v>
      </c>
      <c r="C57" s="929"/>
      <c r="D57" s="929"/>
      <c r="E57" s="929"/>
      <c r="F57" s="929"/>
      <c r="G57" s="929" t="str">
        <f>IF(項目一覧!$C$17=0,"",項目一覧!$C$17)</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405</v>
      </c>
      <c r="C58" s="929"/>
      <c r="D58" s="929"/>
      <c r="E58" s="929"/>
      <c r="F58" s="929"/>
      <c r="G58" s="929" t="str">
        <f>IF(項目一覧!$C$18=0,"",項目一覧!$C$18)</f>
        <v/>
      </c>
      <c r="J58" s="929"/>
      <c r="K58" s="929"/>
      <c r="L58" s="929"/>
      <c r="M58" s="929"/>
      <c r="N58" s="929"/>
      <c r="O58" s="929"/>
      <c r="P58" s="929"/>
      <c r="Q58" s="929"/>
      <c r="R58" s="929"/>
      <c r="S58" s="929"/>
      <c r="T58" s="929"/>
      <c r="U58" s="929"/>
      <c r="V58" s="929"/>
      <c r="W58" s="929"/>
      <c r="X58" s="929"/>
      <c r="Y58" s="929"/>
      <c r="Z58" s="929"/>
      <c r="AA58" s="929"/>
    </row>
    <row r="59" spans="1:27" ht="15.75" customHeight="1">
      <c r="A59" s="963"/>
      <c r="B59" s="958" t="s">
        <v>404</v>
      </c>
      <c r="C59" s="958"/>
      <c r="D59" s="958"/>
      <c r="E59" s="958"/>
      <c r="F59" s="958"/>
      <c r="G59" s="958" t="str">
        <f>IF(項目一覧!$C$19=0,"",項目一覧!$C$19)</f>
        <v/>
      </c>
      <c r="H59" s="997"/>
      <c r="I59" s="997"/>
      <c r="J59" s="958"/>
      <c r="K59" s="958"/>
      <c r="L59" s="958"/>
      <c r="M59" s="958"/>
      <c r="N59" s="958"/>
      <c r="O59" s="958"/>
      <c r="P59" s="958"/>
      <c r="Q59" s="958"/>
      <c r="R59" s="958"/>
      <c r="S59" s="958"/>
      <c r="T59" s="958"/>
      <c r="U59" s="958"/>
      <c r="V59" s="958"/>
      <c r="W59" s="958"/>
      <c r="X59" s="958"/>
      <c r="Y59" s="958"/>
      <c r="Z59" s="958"/>
      <c r="AA59" s="958"/>
    </row>
    <row r="60" spans="1:27" ht="15.75" customHeight="1">
      <c r="A60" s="959" t="s">
        <v>729</v>
      </c>
      <c r="B60" s="929" t="s">
        <v>428</v>
      </c>
      <c r="C60" s="929"/>
      <c r="D60" s="929"/>
      <c r="E60" s="929"/>
      <c r="F60" s="929"/>
      <c r="G60" s="929"/>
      <c r="J60" s="929"/>
      <c r="K60" s="929"/>
      <c r="L60" s="929"/>
      <c r="M60" s="929"/>
      <c r="N60" s="929"/>
      <c r="O60" s="929"/>
      <c r="P60" s="929"/>
      <c r="Q60" s="929"/>
      <c r="R60" s="929"/>
      <c r="S60" s="929"/>
      <c r="T60" s="929"/>
      <c r="U60" s="929"/>
      <c r="V60" s="929"/>
      <c r="W60" s="929"/>
      <c r="X60" s="929"/>
      <c r="Y60" s="929"/>
      <c r="Z60" s="929"/>
      <c r="AA60" s="929"/>
    </row>
    <row r="61" spans="1:27" ht="18" customHeight="1">
      <c r="A61" s="959"/>
      <c r="B61" s="929" t="s">
        <v>427</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409</v>
      </c>
      <c r="C62" s="929"/>
      <c r="D62" s="929"/>
      <c r="E62" s="929"/>
      <c r="F62" s="929"/>
      <c r="G62" s="966" t="str">
        <f>IF(項目一覧!$C$22=0,"","("&amp;項目一覧!$C$22&amp;") 建築士  （"&amp;項目一覧!$C$23&amp;"）登録　第　 "&amp;項目一覧!$C$24&amp;"　号")</f>
        <v>() 建築士  （）登録　第　 　号</v>
      </c>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408</v>
      </c>
      <c r="C63" s="929"/>
      <c r="D63" s="929"/>
      <c r="E63" s="929"/>
      <c r="F63" s="929"/>
      <c r="G63" s="929" t="str">
        <f>IF(項目一覧!$C$25=0,"",項目一覧!$C$25)</f>
        <v/>
      </c>
      <c r="J63" s="929"/>
      <c r="K63" s="929"/>
      <c r="L63" s="929"/>
      <c r="M63" s="929"/>
      <c r="N63" s="929"/>
      <c r="O63" s="929"/>
      <c r="P63" s="929"/>
      <c r="Q63" s="929"/>
      <c r="R63" s="929"/>
      <c r="S63" s="929"/>
      <c r="T63" s="929"/>
      <c r="U63" s="929"/>
      <c r="V63" s="929"/>
      <c r="W63" s="929"/>
      <c r="X63" s="929"/>
      <c r="Y63" s="929"/>
      <c r="Z63" s="929"/>
      <c r="AA63" s="929"/>
    </row>
    <row r="64" spans="1:27" ht="15.75" customHeight="1">
      <c r="A64" s="968"/>
      <c r="B64" s="929" t="s">
        <v>407</v>
      </c>
      <c r="C64" s="929"/>
      <c r="D64" s="929"/>
      <c r="E64" s="929"/>
      <c r="F64" s="929"/>
      <c r="G64" s="1225" t="str">
        <f>IF(項目一覧!$C$27=0,"","("&amp;項目一覧!$C$27&amp;") 建築士事務所  （"&amp;項目一覧!$C$28&amp;"）知事登録　第　 "&amp;項目一覧!$C$29&amp;"　号")</f>
        <v>() 建築士事務所  （）知事登録　第　 　号</v>
      </c>
    </row>
    <row r="65" spans="1:28" ht="15.75" customHeight="1">
      <c r="A65" s="968"/>
      <c r="B65" s="929"/>
      <c r="C65" s="929"/>
      <c r="D65" s="929"/>
      <c r="E65" s="929"/>
      <c r="F65" s="929"/>
      <c r="G65" s="929" t="str">
        <f>IF(項目一覧!$C$30=0,"",項目一覧!$C$30)</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406</v>
      </c>
      <c r="C66" s="929"/>
      <c r="D66" s="929"/>
      <c r="E66" s="929"/>
      <c r="F66" s="929"/>
      <c r="G66" s="929" t="str">
        <f>IF(項目一覧!$C$31=0,"",項目一覧!$C$31)</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405</v>
      </c>
      <c r="C67" s="929"/>
      <c r="D67" s="929"/>
      <c r="E67" s="929"/>
      <c r="F67" s="929"/>
      <c r="G67" s="929" t="str">
        <f>IF(項目一覧!$C$32=0,"",項目一覧!$C$32)</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404</v>
      </c>
      <c r="C68" s="929"/>
      <c r="D68" s="929"/>
      <c r="E68" s="929"/>
      <c r="F68" s="929"/>
      <c r="G68" s="929" t="str">
        <f>IF(項目一覧!$C$33=0,"",項目一覧!$C$33)</f>
        <v/>
      </c>
      <c r="J68" s="929"/>
      <c r="K68" s="929"/>
      <c r="L68" s="929"/>
      <c r="M68" s="929"/>
      <c r="N68" s="929"/>
      <c r="O68" s="929"/>
      <c r="P68" s="929"/>
      <c r="Q68" s="929"/>
      <c r="R68" s="929"/>
      <c r="S68" s="929"/>
      <c r="T68" s="929"/>
      <c r="U68" s="929"/>
      <c r="V68" s="929"/>
      <c r="W68" s="929"/>
      <c r="X68" s="929"/>
      <c r="Y68" s="929"/>
      <c r="Z68" s="929"/>
      <c r="AA68" s="929"/>
    </row>
    <row r="69" spans="1:28" ht="18" customHeight="1">
      <c r="A69" s="968"/>
      <c r="B69" s="925" t="s">
        <v>712</v>
      </c>
      <c r="C69" s="929"/>
      <c r="D69" s="929"/>
      <c r="E69" s="929"/>
      <c r="F69" s="929"/>
      <c r="G69" s="1685" t="str">
        <f>IF(項目一覧!$C$35=0,"",項目一覧!$C$35)</f>
        <v/>
      </c>
      <c r="H69" s="1685"/>
      <c r="I69" s="1685"/>
      <c r="J69" s="1685"/>
      <c r="K69" s="1685"/>
      <c r="L69" s="1685"/>
      <c r="M69" s="1685"/>
      <c r="N69" s="1685"/>
      <c r="O69" s="1685"/>
      <c r="P69" s="1685"/>
      <c r="Q69" s="1685"/>
      <c r="R69" s="1685"/>
      <c r="S69" s="1685"/>
      <c r="T69" s="1685"/>
      <c r="U69" s="1685"/>
      <c r="V69" s="1685"/>
      <c r="W69" s="1685"/>
      <c r="X69" s="1685"/>
      <c r="Y69" s="1685"/>
      <c r="Z69" s="1685"/>
      <c r="AA69" s="1685"/>
      <c r="AB69" s="1685"/>
    </row>
    <row r="70" spans="1:28" ht="6" customHeight="1">
      <c r="A70" s="968"/>
      <c r="B70" s="929"/>
      <c r="C70" s="929"/>
      <c r="D70" s="929"/>
      <c r="E70" s="929"/>
      <c r="F70" s="929"/>
      <c r="G70" s="1685"/>
      <c r="H70" s="1685"/>
      <c r="I70" s="1685"/>
      <c r="J70" s="1685"/>
      <c r="K70" s="1685"/>
      <c r="L70" s="1685"/>
      <c r="M70" s="1685"/>
      <c r="N70" s="1685"/>
      <c r="O70" s="1685"/>
      <c r="P70" s="1685"/>
      <c r="Q70" s="1685"/>
      <c r="R70" s="1685"/>
      <c r="S70" s="1685"/>
      <c r="T70" s="1685"/>
      <c r="U70" s="1685"/>
      <c r="V70" s="1685"/>
      <c r="W70" s="1685"/>
      <c r="X70" s="1685"/>
      <c r="Y70" s="1685"/>
      <c r="Z70" s="1685"/>
      <c r="AA70" s="1685"/>
      <c r="AB70" s="1685"/>
    </row>
    <row r="71" spans="1:28" ht="18" customHeight="1">
      <c r="A71" s="959"/>
      <c r="B71" s="929" t="s">
        <v>426</v>
      </c>
      <c r="C71" s="929"/>
      <c r="D71" s="929"/>
      <c r="E71" s="929"/>
      <c r="F71" s="929"/>
      <c r="G71" s="929"/>
      <c r="H71" s="929"/>
      <c r="I71" s="929"/>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409</v>
      </c>
      <c r="C72" s="929"/>
      <c r="D72" s="929"/>
      <c r="E72" s="929"/>
      <c r="F72" s="929"/>
      <c r="G72" s="966" t="str">
        <f>IF(項目一覧!$C$189=0,"","("&amp;項目一覧!$C$189&amp;") 建築士  （"&amp;項目一覧!$C$190&amp;"）登録　第　 "&amp;項目一覧!$C$191&amp;"　号")</f>
        <v>() 建築士  （）登録　第　 　号</v>
      </c>
      <c r="J72" s="929"/>
      <c r="K72" s="929"/>
      <c r="L72" s="929"/>
      <c r="M72" s="929"/>
      <c r="N72" s="929"/>
      <c r="O72" s="929"/>
      <c r="P72" s="929"/>
      <c r="Q72" s="929"/>
      <c r="R72" s="929"/>
      <c r="S72" s="929"/>
      <c r="T72" s="929"/>
      <c r="U72" s="929"/>
      <c r="V72" s="929"/>
      <c r="W72" s="929"/>
      <c r="X72" s="929"/>
      <c r="Y72" s="929"/>
      <c r="Z72" s="929"/>
      <c r="AA72" s="929"/>
    </row>
    <row r="73" spans="1:28" ht="18" customHeight="1">
      <c r="A73" s="959"/>
      <c r="B73" s="929" t="s">
        <v>408</v>
      </c>
      <c r="C73" s="929"/>
      <c r="D73" s="929"/>
      <c r="E73" s="929"/>
      <c r="F73" s="929"/>
      <c r="G73" s="929" t="str">
        <f>IF(項目一覧!$C$192=0,"",項目一覧!$C$192)</f>
        <v/>
      </c>
      <c r="J73" s="929"/>
      <c r="K73" s="929"/>
      <c r="L73" s="929"/>
      <c r="M73" s="929"/>
      <c r="N73" s="929"/>
      <c r="O73" s="929"/>
      <c r="P73" s="929"/>
      <c r="Q73" s="929"/>
      <c r="R73" s="929"/>
      <c r="S73" s="929"/>
      <c r="T73" s="929"/>
      <c r="U73" s="929"/>
      <c r="V73" s="929"/>
      <c r="W73" s="929"/>
      <c r="X73" s="929"/>
      <c r="Y73" s="929"/>
      <c r="Z73" s="929"/>
      <c r="AA73" s="929"/>
    </row>
    <row r="74" spans="1:28" ht="18" customHeight="1">
      <c r="A74" s="968"/>
      <c r="B74" s="929" t="s">
        <v>407</v>
      </c>
      <c r="C74" s="929"/>
      <c r="D74" s="929"/>
      <c r="E74" s="929"/>
      <c r="F74" s="929"/>
      <c r="G74" s="929" t="str">
        <f>IF(項目一覧!$C$194=0,"","("&amp;項目一覧!$C$194&amp;") 建築士事務所  （"&amp;項目一覧!$C$195&amp;"）知事登録　第　 "&amp;項目一覧!$C$196&amp;"　号")</f>
        <v>() 建築士事務所  （）知事登録　第　 　号</v>
      </c>
      <c r="H74" s="1225"/>
    </row>
    <row r="75" spans="1:28" ht="18" customHeight="1">
      <c r="A75" s="968"/>
      <c r="B75" s="929"/>
      <c r="C75" s="929"/>
      <c r="D75" s="929"/>
      <c r="E75" s="929"/>
      <c r="F75" s="929"/>
      <c r="G75" s="929" t="str">
        <f>IF(項目一覧!$C$197=0,"",項目一覧!$C$197)</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406</v>
      </c>
      <c r="C76" s="929"/>
      <c r="D76" s="929"/>
      <c r="E76" s="929"/>
      <c r="F76" s="929"/>
      <c r="G76" s="929" t="str">
        <f>IF(項目一覧!$C$198=0,"",項目一覧!$C$198)</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405</v>
      </c>
      <c r="C77" s="929"/>
      <c r="D77" s="929"/>
      <c r="E77" s="929"/>
      <c r="F77" s="929"/>
      <c r="G77" s="2066" t="str">
        <f>IF(項目一覧!$C$199=0,"",項目一覧!$C$199)</f>
        <v/>
      </c>
      <c r="H77" s="2067"/>
      <c r="I77" s="2067"/>
      <c r="J77" s="2067"/>
      <c r="K77" s="2067"/>
      <c r="L77" s="2067"/>
      <c r="M77" s="2067"/>
      <c r="N77" s="2067"/>
      <c r="O77" s="2067"/>
      <c r="P77" s="2067"/>
      <c r="Q77" s="2067"/>
      <c r="R77" s="2067"/>
      <c r="S77" s="2067"/>
      <c r="T77" s="2067"/>
      <c r="U77" s="2067"/>
      <c r="V77" s="2067"/>
      <c r="W77" s="2067"/>
      <c r="X77" s="2067"/>
      <c r="Y77" s="2067"/>
      <c r="Z77" s="2067"/>
      <c r="AA77" s="2067"/>
      <c r="AB77" s="2067"/>
    </row>
    <row r="78" spans="1:28" ht="18" customHeight="1">
      <c r="A78" s="968"/>
      <c r="B78" s="929" t="s">
        <v>404</v>
      </c>
      <c r="C78" s="929"/>
      <c r="D78" s="929"/>
      <c r="E78" s="929"/>
      <c r="F78" s="929"/>
      <c r="G78" s="929" t="str">
        <f>IF(項目一覧!$C$200=0,"",項目一覧!$C$200)</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5" t="s">
        <v>712</v>
      </c>
      <c r="C79" s="929"/>
      <c r="D79" s="929"/>
      <c r="E79" s="929"/>
      <c r="F79" s="929"/>
      <c r="G79" s="1685" t="str">
        <f>IF(項目一覧!$C$202=0,"",項目一覧!$C$202)</f>
        <v/>
      </c>
      <c r="H79" s="1685"/>
      <c r="I79" s="1685"/>
      <c r="J79" s="1685"/>
      <c r="K79" s="1685"/>
      <c r="L79" s="1685"/>
      <c r="M79" s="1685"/>
      <c r="N79" s="1685"/>
      <c r="O79" s="1685"/>
      <c r="P79" s="1685"/>
      <c r="Q79" s="1685"/>
      <c r="R79" s="1685"/>
      <c r="S79" s="1685"/>
      <c r="T79" s="1685"/>
      <c r="U79" s="1685"/>
      <c r="V79" s="1685"/>
      <c r="W79" s="1685"/>
      <c r="X79" s="1685"/>
      <c r="Y79" s="1685"/>
      <c r="Z79" s="1685"/>
      <c r="AA79" s="1685"/>
      <c r="AB79" s="1685"/>
    </row>
    <row r="80" spans="1:28" ht="9.75" customHeight="1">
      <c r="A80" s="959"/>
      <c r="B80" s="929"/>
      <c r="C80" s="929"/>
      <c r="D80" s="929"/>
      <c r="E80" s="929"/>
      <c r="F80" s="929"/>
      <c r="G80" s="1685"/>
      <c r="H80" s="1685"/>
      <c r="I80" s="1685"/>
      <c r="J80" s="1685"/>
      <c r="K80" s="1685"/>
      <c r="L80" s="1685"/>
      <c r="M80" s="1685"/>
      <c r="N80" s="1685"/>
      <c r="O80" s="1685"/>
      <c r="P80" s="1685"/>
      <c r="Q80" s="1685"/>
      <c r="R80" s="1685"/>
      <c r="S80" s="1685"/>
      <c r="T80" s="1685"/>
      <c r="U80" s="1685"/>
      <c r="V80" s="1685"/>
      <c r="W80" s="1685"/>
      <c r="X80" s="1685"/>
      <c r="Y80" s="1685"/>
      <c r="Z80" s="1685"/>
      <c r="AA80" s="1685"/>
      <c r="AB80" s="1685"/>
    </row>
    <row r="81" spans="1:34" ht="18" customHeight="1">
      <c r="A81" s="959"/>
      <c r="B81" s="929" t="s">
        <v>409</v>
      </c>
      <c r="C81" s="929"/>
      <c r="D81" s="929"/>
      <c r="E81" s="929"/>
      <c r="F81" s="929"/>
      <c r="G81" s="966" t="str">
        <f>IF(項目一覧!$C$203=0,"","("&amp;項目一覧!$C$203&amp;") 建築士  （"&amp;項目一覧!$C$204&amp;"）登録　第　 "&amp;項目一覧!$C$205&amp;"　号")</f>
        <v>() 建築士  （）登録　第　 　号</v>
      </c>
      <c r="J81" s="929"/>
      <c r="K81" s="929"/>
      <c r="L81" s="929"/>
      <c r="M81" s="929"/>
      <c r="N81" s="929"/>
      <c r="O81" s="929"/>
      <c r="P81" s="929"/>
      <c r="Q81" s="929"/>
      <c r="R81" s="929"/>
      <c r="S81" s="929"/>
      <c r="T81" s="929"/>
      <c r="U81" s="929"/>
      <c r="V81" s="929"/>
      <c r="W81" s="929"/>
      <c r="X81" s="929"/>
      <c r="Y81" s="929"/>
      <c r="Z81" s="929"/>
      <c r="AA81" s="929"/>
    </row>
    <row r="82" spans="1:34" ht="18" customHeight="1">
      <c r="A82" s="959"/>
      <c r="B82" s="929" t="s">
        <v>408</v>
      </c>
      <c r="C82" s="929"/>
      <c r="D82" s="929"/>
      <c r="E82" s="929"/>
      <c r="F82" s="929"/>
      <c r="G82" s="929" t="str">
        <f>IF(項目一覧!$C$206=0,"",項目一覧!$C$206)</f>
        <v/>
      </c>
      <c r="J82" s="929"/>
      <c r="K82" s="929"/>
      <c r="L82" s="929"/>
      <c r="M82" s="929"/>
      <c r="N82" s="929"/>
      <c r="O82" s="929"/>
      <c r="P82" s="929"/>
      <c r="Q82" s="929"/>
      <c r="R82" s="929"/>
      <c r="S82" s="929"/>
      <c r="T82" s="929"/>
      <c r="U82" s="929"/>
      <c r="V82" s="929"/>
      <c r="W82" s="929"/>
      <c r="X82" s="929"/>
      <c r="Y82" s="929"/>
      <c r="Z82" s="929"/>
      <c r="AA82" s="929"/>
    </row>
    <row r="83" spans="1:34" ht="18" customHeight="1">
      <c r="A83" s="968"/>
      <c r="B83" s="929" t="s">
        <v>407</v>
      </c>
      <c r="C83" s="929"/>
      <c r="D83" s="929"/>
      <c r="E83" s="929"/>
      <c r="F83" s="929"/>
      <c r="G83" s="1225" t="str">
        <f>IF(項目一覧!$C$208=0,"","("&amp;項目一覧!$C$208&amp;") 建築士事務所  （"&amp;項目一覧!$C$209&amp;"）知事登録　第　 "&amp;項目一覧!$C$210&amp;"　号")</f>
        <v>() 建築士事務所  （）知事登録　第　 　号</v>
      </c>
    </row>
    <row r="84" spans="1:34" ht="18" customHeight="1">
      <c r="A84" s="968"/>
      <c r="B84" s="929"/>
      <c r="C84" s="929"/>
      <c r="D84" s="929"/>
      <c r="E84" s="929"/>
      <c r="F84" s="929"/>
      <c r="G84" s="929" t="str">
        <f>IF(項目一覧!$C$211=0,"",項目一覧!$C$211)</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406</v>
      </c>
      <c r="C85" s="929"/>
      <c r="D85" s="929"/>
      <c r="E85" s="929"/>
      <c r="F85" s="929"/>
      <c r="G85" s="929" t="str">
        <f>IF(項目一覧!$C$212=0,"",項目一覧!$C$212)</f>
        <v/>
      </c>
      <c r="J85" s="929"/>
      <c r="K85" s="929"/>
      <c r="L85" s="929"/>
      <c r="M85" s="929"/>
      <c r="N85" s="929"/>
      <c r="O85" s="929"/>
      <c r="P85" s="929"/>
      <c r="Q85" s="929"/>
      <c r="R85" s="929"/>
      <c r="S85" s="929"/>
      <c r="T85" s="929"/>
      <c r="U85" s="929"/>
      <c r="V85" s="929"/>
      <c r="W85" s="929"/>
      <c r="X85" s="929"/>
      <c r="Y85" s="929"/>
      <c r="Z85" s="929"/>
      <c r="AA85" s="929"/>
    </row>
    <row r="86" spans="1:34" ht="18" customHeight="1">
      <c r="A86" s="968"/>
      <c r="B86" s="929" t="s">
        <v>405</v>
      </c>
      <c r="C86" s="929"/>
      <c r="D86" s="929"/>
      <c r="E86" s="929"/>
      <c r="F86" s="929"/>
      <c r="G86" s="2066" t="str">
        <f>IF(項目一覧!$C$213=0,"",項目一覧!$C$213)</f>
        <v/>
      </c>
      <c r="H86" s="2067"/>
      <c r="I86" s="2067"/>
      <c r="J86" s="2067"/>
      <c r="K86" s="2067"/>
      <c r="L86" s="2067"/>
      <c r="M86" s="2067"/>
      <c r="N86" s="2067"/>
      <c r="O86" s="2067"/>
      <c r="P86" s="2067"/>
      <c r="Q86" s="2067"/>
      <c r="R86" s="2067"/>
      <c r="S86" s="2067"/>
      <c r="T86" s="2067"/>
      <c r="U86" s="2067"/>
      <c r="V86" s="2067"/>
      <c r="W86" s="2067"/>
      <c r="X86" s="2067"/>
      <c r="Y86" s="2067"/>
      <c r="Z86" s="2067"/>
      <c r="AA86" s="2067"/>
      <c r="AB86" s="2067"/>
    </row>
    <row r="87" spans="1:34" ht="18" customHeight="1">
      <c r="A87" s="968"/>
      <c r="B87" s="929" t="s">
        <v>404</v>
      </c>
      <c r="C87" s="929"/>
      <c r="D87" s="929"/>
      <c r="E87" s="929"/>
      <c r="F87" s="929"/>
      <c r="G87" s="929" t="str">
        <f>IF(項目一覧!$C$214=0,"",項目一覧!$C$214)</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5" t="s">
        <v>712</v>
      </c>
      <c r="C88" s="929"/>
      <c r="D88" s="929"/>
      <c r="E88" s="929"/>
      <c r="F88" s="929"/>
      <c r="G88" s="1685" t="str">
        <f>IF(項目一覧!$C$216=0,"",項目一覧!$C$216)</f>
        <v/>
      </c>
      <c r="H88" s="1685"/>
      <c r="I88" s="1685"/>
      <c r="J88" s="1685"/>
      <c r="K88" s="1685"/>
      <c r="L88" s="1685"/>
      <c r="M88" s="1685"/>
      <c r="N88" s="1685"/>
      <c r="O88" s="1685"/>
      <c r="P88" s="1685"/>
      <c r="Q88" s="1685"/>
      <c r="R88" s="1685"/>
      <c r="S88" s="1685"/>
      <c r="T88" s="1685"/>
      <c r="U88" s="1685"/>
      <c r="V88" s="1685"/>
      <c r="W88" s="1685"/>
      <c r="X88" s="1685"/>
      <c r="Y88" s="1685"/>
      <c r="Z88" s="1685"/>
      <c r="AA88" s="1685"/>
      <c r="AB88" s="1685"/>
      <c r="AC88" s="1227"/>
      <c r="AE88" s="1227"/>
      <c r="AF88" s="1227"/>
      <c r="AG88" s="1227"/>
      <c r="AH88" s="1227"/>
    </row>
    <row r="89" spans="1:34" ht="8.25" customHeight="1">
      <c r="A89" s="959"/>
      <c r="B89" s="929"/>
      <c r="C89" s="929"/>
      <c r="D89" s="929"/>
      <c r="E89" s="929"/>
      <c r="F89" s="929"/>
      <c r="G89" s="1685"/>
      <c r="H89" s="1685"/>
      <c r="I89" s="1685"/>
      <c r="J89" s="1685"/>
      <c r="K89" s="1685"/>
      <c r="L89" s="1685"/>
      <c r="M89" s="1685"/>
      <c r="N89" s="1685"/>
      <c r="O89" s="1685"/>
      <c r="P89" s="1685"/>
      <c r="Q89" s="1685"/>
      <c r="R89" s="1685"/>
      <c r="S89" s="1685"/>
      <c r="T89" s="1685"/>
      <c r="U89" s="1685"/>
      <c r="V89" s="1685"/>
      <c r="W89" s="1685"/>
      <c r="X89" s="1685"/>
      <c r="Y89" s="1685"/>
      <c r="Z89" s="1685"/>
      <c r="AA89" s="1685"/>
      <c r="AB89" s="1685"/>
    </row>
    <row r="90" spans="1:34" ht="18" customHeight="1">
      <c r="A90" s="959"/>
      <c r="B90" s="929" t="s">
        <v>409</v>
      </c>
      <c r="C90" s="929"/>
      <c r="D90" s="929"/>
      <c r="E90" s="929"/>
      <c r="F90" s="929"/>
      <c r="G90" s="966" t="str">
        <f>IF(項目一覧!$C$217=0,"","("&amp;項目一覧!$C$217&amp;") 建築士  （"&amp;項目一覧!$C$218&amp;"）登録　第　 "&amp;項目一覧!$C$219&amp;"　号")</f>
        <v>() 建築士  （）登録　第　 　号</v>
      </c>
      <c r="J90" s="929"/>
      <c r="K90" s="929"/>
      <c r="L90" s="929"/>
      <c r="M90" s="929"/>
      <c r="N90" s="929"/>
      <c r="O90" s="929"/>
      <c r="P90" s="929"/>
      <c r="Q90" s="929"/>
      <c r="R90" s="929"/>
      <c r="S90" s="929"/>
      <c r="T90" s="929"/>
      <c r="U90" s="929"/>
      <c r="V90" s="929"/>
      <c r="W90" s="929"/>
      <c r="X90" s="929"/>
      <c r="Y90" s="929"/>
      <c r="Z90" s="929"/>
      <c r="AA90" s="929"/>
    </row>
    <row r="91" spans="1:34" ht="18" customHeight="1">
      <c r="A91" s="959"/>
      <c r="B91" s="929" t="s">
        <v>408</v>
      </c>
      <c r="C91" s="929"/>
      <c r="D91" s="929"/>
      <c r="E91" s="929"/>
      <c r="F91" s="929"/>
      <c r="G91" s="929" t="str">
        <f>IF(項目一覧!$C$220=0,"",項目一覧!$C$220)</f>
        <v/>
      </c>
      <c r="J91" s="929"/>
      <c r="K91" s="929"/>
      <c r="L91" s="929"/>
      <c r="M91" s="929"/>
      <c r="N91" s="929"/>
      <c r="O91" s="929"/>
      <c r="P91" s="929"/>
      <c r="Q91" s="929"/>
      <c r="R91" s="929"/>
      <c r="S91" s="929"/>
      <c r="T91" s="929"/>
      <c r="U91" s="929"/>
      <c r="V91" s="929"/>
      <c r="W91" s="929"/>
      <c r="X91" s="929"/>
      <c r="Y91" s="929"/>
      <c r="Z91" s="929"/>
      <c r="AA91" s="929"/>
    </row>
    <row r="92" spans="1:34" ht="18" customHeight="1">
      <c r="A92" s="968"/>
      <c r="B92" s="929" t="s">
        <v>407</v>
      </c>
      <c r="C92" s="929"/>
      <c r="D92" s="929"/>
      <c r="E92" s="929"/>
      <c r="F92" s="929"/>
      <c r="G92" s="1225" t="str">
        <f>IF(項目一覧!$C$222=0,"","("&amp;項目一覧!$C$222&amp;") 建築士事務所  （"&amp;項目一覧!$C$223&amp;"）知事登録　第　 "&amp;項目一覧!$C$224&amp;"　号")</f>
        <v>() 建築士事務所  （）知事登録　第　 　号</v>
      </c>
    </row>
    <row r="93" spans="1:34" ht="18" customHeight="1">
      <c r="A93" s="968"/>
      <c r="B93" s="929"/>
      <c r="C93" s="929"/>
      <c r="D93" s="929"/>
      <c r="E93" s="929"/>
      <c r="F93" s="929"/>
      <c r="G93" s="929" t="str">
        <f>IF(項目一覧!$C$225=0,"",項目一覧!$C$225)</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406</v>
      </c>
      <c r="C94" s="929"/>
      <c r="D94" s="929"/>
      <c r="E94" s="929"/>
      <c r="F94" s="929"/>
      <c r="G94" s="929" t="str">
        <f>IF(項目一覧!$C$226=0,"",項目一覧!$C$226)</f>
        <v/>
      </c>
      <c r="J94" s="929"/>
      <c r="K94" s="929"/>
      <c r="L94" s="929"/>
      <c r="M94" s="929"/>
      <c r="N94" s="929"/>
      <c r="O94" s="929"/>
      <c r="P94" s="929"/>
      <c r="Q94" s="929"/>
      <c r="R94" s="929"/>
      <c r="S94" s="929"/>
      <c r="T94" s="929"/>
      <c r="U94" s="929"/>
      <c r="V94" s="929"/>
      <c r="W94" s="929"/>
      <c r="X94" s="929"/>
      <c r="Y94" s="929"/>
      <c r="Z94" s="929"/>
      <c r="AA94" s="929"/>
    </row>
    <row r="95" spans="1:34" ht="18" customHeight="1">
      <c r="A95" s="968"/>
      <c r="B95" s="929" t="s">
        <v>405</v>
      </c>
      <c r="C95" s="929"/>
      <c r="D95" s="929"/>
      <c r="E95" s="929"/>
      <c r="F95" s="929"/>
      <c r="G95" s="2066" t="str">
        <f>IF(項目一覧!$C$227=0,"",項目一覧!$C$227)</f>
        <v/>
      </c>
      <c r="H95" s="2067"/>
      <c r="I95" s="2067"/>
      <c r="J95" s="2067"/>
      <c r="K95" s="2067"/>
      <c r="L95" s="2067"/>
      <c r="M95" s="2067"/>
      <c r="N95" s="2067"/>
      <c r="O95" s="2067"/>
      <c r="P95" s="2067"/>
      <c r="Q95" s="2067"/>
      <c r="R95" s="2067"/>
      <c r="S95" s="2067"/>
      <c r="T95" s="2067"/>
      <c r="U95" s="2067"/>
      <c r="V95" s="2067"/>
      <c r="W95" s="2067"/>
      <c r="X95" s="2067"/>
      <c r="Y95" s="2067"/>
      <c r="Z95" s="2067"/>
      <c r="AA95" s="2067"/>
      <c r="AB95" s="2067"/>
    </row>
    <row r="96" spans="1:34" ht="18" customHeight="1">
      <c r="A96" s="968"/>
      <c r="B96" s="929" t="s">
        <v>404</v>
      </c>
      <c r="C96" s="929"/>
      <c r="D96" s="929"/>
      <c r="E96" s="929"/>
      <c r="F96" s="929"/>
      <c r="G96" s="929" t="str">
        <f>IF(項目一覧!$C$228=0,"",項目一覧!$C$228)</f>
        <v/>
      </c>
      <c r="J96" s="929"/>
      <c r="K96" s="929"/>
      <c r="L96" s="929"/>
      <c r="M96" s="929"/>
      <c r="N96" s="929"/>
      <c r="O96" s="929"/>
      <c r="P96" s="929"/>
      <c r="Q96" s="929"/>
      <c r="R96" s="929"/>
      <c r="S96" s="929"/>
      <c r="T96" s="929"/>
      <c r="U96" s="929"/>
      <c r="V96" s="929"/>
      <c r="W96" s="929"/>
      <c r="X96" s="929"/>
      <c r="Y96" s="929"/>
      <c r="Z96" s="929"/>
      <c r="AA96" s="929"/>
    </row>
    <row r="97" spans="1:30" ht="18" customHeight="1">
      <c r="A97" s="968"/>
      <c r="B97" s="925" t="s">
        <v>712</v>
      </c>
      <c r="C97" s="929"/>
      <c r="D97" s="929"/>
      <c r="E97" s="929"/>
      <c r="F97" s="929"/>
      <c r="G97" s="1685" t="str">
        <f>IF(項目一覧!$C$230=0,"",項目一覧!$C$230)</f>
        <v/>
      </c>
      <c r="H97" s="1685"/>
      <c r="I97" s="1685"/>
      <c r="J97" s="1685"/>
      <c r="K97" s="1685"/>
      <c r="L97" s="1685"/>
      <c r="M97" s="1685"/>
      <c r="N97" s="1685"/>
      <c r="O97" s="1685"/>
      <c r="P97" s="1685"/>
      <c r="Q97" s="1685"/>
      <c r="R97" s="1685"/>
      <c r="S97" s="1685"/>
      <c r="T97" s="1685"/>
      <c r="U97" s="1685"/>
      <c r="V97" s="1685"/>
      <c r="W97" s="1685"/>
      <c r="X97" s="1685"/>
      <c r="Y97" s="1685"/>
      <c r="Z97" s="1685"/>
      <c r="AA97" s="1685"/>
      <c r="AB97" s="1685"/>
    </row>
    <row r="98" spans="1:30" ht="9" customHeight="1">
      <c r="A98" s="974"/>
      <c r="B98" s="958"/>
      <c r="C98" s="958"/>
      <c r="D98" s="958"/>
      <c r="E98" s="958"/>
      <c r="F98" s="958"/>
      <c r="G98" s="1688"/>
      <c r="H98" s="1688"/>
      <c r="I98" s="1688"/>
      <c r="J98" s="1688"/>
      <c r="K98" s="1688"/>
      <c r="L98" s="1688"/>
      <c r="M98" s="1688"/>
      <c r="N98" s="1688"/>
      <c r="O98" s="1688"/>
      <c r="P98" s="1688"/>
      <c r="Q98" s="1688"/>
      <c r="R98" s="1688"/>
      <c r="S98" s="1688"/>
      <c r="T98" s="1688"/>
      <c r="U98" s="1688"/>
      <c r="V98" s="1688"/>
      <c r="W98" s="1688"/>
      <c r="X98" s="1688"/>
      <c r="Y98" s="1688"/>
      <c r="Z98" s="1688"/>
      <c r="AA98" s="1688"/>
      <c r="AB98" s="1688"/>
    </row>
    <row r="99" spans="1:30" ht="15.75" customHeight="1">
      <c r="A99" s="982" t="s">
        <v>729</v>
      </c>
      <c r="B99" s="960" t="s">
        <v>711</v>
      </c>
      <c r="C99" s="960"/>
      <c r="D99" s="960"/>
      <c r="E99" s="960"/>
      <c r="F99" s="960"/>
      <c r="G99" s="960"/>
      <c r="H99" s="939"/>
      <c r="I99" s="939"/>
      <c r="J99" s="960"/>
      <c r="K99" s="960"/>
      <c r="L99" s="960"/>
      <c r="M99" s="960"/>
      <c r="N99" s="960"/>
      <c r="O99" s="960"/>
      <c r="P99" s="960"/>
      <c r="Q99" s="960"/>
      <c r="R99" s="960"/>
      <c r="S99" s="960"/>
      <c r="T99" s="960"/>
      <c r="U99" s="960"/>
      <c r="V99" s="960"/>
      <c r="W99" s="960"/>
      <c r="X99" s="960"/>
      <c r="Y99" s="960"/>
      <c r="Z99" s="960"/>
      <c r="AA99" s="960"/>
    </row>
    <row r="100" spans="1:30" ht="15.75" customHeight="1">
      <c r="A100" s="968"/>
      <c r="B100" s="929" t="s">
        <v>401</v>
      </c>
      <c r="C100" s="929"/>
      <c r="D100" s="929"/>
      <c r="E100" s="929"/>
      <c r="F100" s="929"/>
      <c r="G100" s="929" t="str">
        <f>IF(項目一覧!$C$55=0,"",項目一覧!$C$55)</f>
        <v/>
      </c>
      <c r="J100" s="929"/>
      <c r="K100" s="929"/>
      <c r="L100" s="929"/>
      <c r="M100" s="929"/>
      <c r="N100" s="929"/>
      <c r="O100" s="929"/>
      <c r="P100" s="929"/>
      <c r="Q100" s="929"/>
      <c r="R100" s="929"/>
      <c r="S100" s="929"/>
      <c r="T100" s="929"/>
      <c r="U100" s="929"/>
      <c r="V100" s="929"/>
      <c r="W100" s="929"/>
      <c r="X100" s="929"/>
      <c r="Y100" s="929"/>
      <c r="Z100" s="929"/>
      <c r="AA100" s="929"/>
    </row>
    <row r="101" spans="1:30" ht="15.75" customHeight="1">
      <c r="A101" s="968"/>
      <c r="B101" s="929" t="s">
        <v>400</v>
      </c>
      <c r="C101" s="929"/>
      <c r="D101" s="929"/>
      <c r="E101" s="929"/>
      <c r="F101" s="929"/>
      <c r="G101" s="1225" t="str">
        <f>IF(項目一覧!$C$56=0,"","建設業の許可   ("&amp;項目一覧!$C$56&amp;")  第  （"&amp;項目一覧!$C$57&amp;"）　　 "&amp;項目一覧!$C$58&amp;"　号")</f>
        <v>建設業の許可   ()  第  （）　　 　号</v>
      </c>
      <c r="J101" s="929"/>
      <c r="K101" s="929"/>
      <c r="L101" s="929"/>
      <c r="M101" s="929"/>
      <c r="N101" s="929"/>
      <c r="O101" s="929"/>
      <c r="P101" s="929"/>
      <c r="Q101" s="929"/>
      <c r="R101" s="929"/>
      <c r="S101" s="929"/>
      <c r="T101" s="929"/>
      <c r="U101" s="929"/>
      <c r="V101" s="929"/>
      <c r="W101" s="929"/>
      <c r="X101" s="929"/>
      <c r="Y101" s="929"/>
      <c r="Z101" s="929"/>
      <c r="AA101" s="929"/>
    </row>
    <row r="102" spans="1:30" ht="15.75" customHeight="1">
      <c r="A102" s="968"/>
      <c r="B102" s="929"/>
      <c r="C102" s="929"/>
      <c r="D102" s="929"/>
      <c r="E102" s="929"/>
      <c r="F102" s="929"/>
      <c r="G102" s="929" t="str">
        <f>IF(項目一覧!$C$59=0,"",項目一覧!$C$59)</f>
        <v/>
      </c>
      <c r="J102" s="929"/>
      <c r="K102" s="929"/>
      <c r="L102" s="929"/>
      <c r="M102" s="929"/>
      <c r="N102" s="929"/>
      <c r="O102" s="929"/>
      <c r="P102" s="929"/>
      <c r="Q102" s="929"/>
      <c r="R102" s="929"/>
      <c r="S102" s="929"/>
      <c r="T102" s="929"/>
      <c r="U102" s="929"/>
      <c r="V102" s="929"/>
      <c r="W102" s="929"/>
      <c r="X102" s="929"/>
      <c r="Y102" s="929"/>
      <c r="Z102" s="929"/>
      <c r="AA102" s="929"/>
    </row>
    <row r="103" spans="1:30" ht="15.75" customHeight="1">
      <c r="A103" s="968"/>
      <c r="B103" s="929" t="s">
        <v>399</v>
      </c>
      <c r="C103" s="929"/>
      <c r="D103" s="929"/>
      <c r="E103" s="929"/>
      <c r="F103" s="929"/>
      <c r="G103" s="929" t="str">
        <f>IF(項目一覧!$C$60=0,"",項目一覧!$C$60)</f>
        <v/>
      </c>
      <c r="J103" s="929"/>
      <c r="K103" s="929"/>
      <c r="L103" s="929"/>
      <c r="M103" s="929"/>
      <c r="N103" s="929"/>
      <c r="O103" s="929"/>
      <c r="P103" s="929"/>
      <c r="Q103" s="929"/>
      <c r="R103" s="929"/>
      <c r="S103" s="929"/>
      <c r="T103" s="929"/>
      <c r="U103" s="929"/>
      <c r="V103" s="929"/>
      <c r="W103" s="929"/>
      <c r="X103" s="929"/>
      <c r="Y103" s="929"/>
      <c r="Z103" s="929"/>
      <c r="AA103" s="929"/>
    </row>
    <row r="104" spans="1:30" ht="15.75" customHeight="1">
      <c r="A104" s="968"/>
      <c r="B104" s="929" t="s">
        <v>398</v>
      </c>
      <c r="C104" s="929"/>
      <c r="D104" s="929"/>
      <c r="E104" s="929"/>
      <c r="F104" s="929"/>
      <c r="G104" s="929" t="str">
        <f>IF(項目一覧!$C$61=0,"",項目一覧!$C$61)</f>
        <v/>
      </c>
      <c r="J104" s="929"/>
      <c r="K104" s="929"/>
      <c r="L104" s="929"/>
      <c r="M104" s="929"/>
      <c r="N104" s="929"/>
      <c r="O104" s="929"/>
      <c r="P104" s="929"/>
      <c r="Q104" s="929"/>
      <c r="R104" s="929"/>
      <c r="S104" s="929"/>
      <c r="T104" s="929"/>
      <c r="U104" s="929"/>
      <c r="V104" s="929"/>
      <c r="W104" s="929"/>
      <c r="X104" s="929"/>
      <c r="Y104" s="929"/>
      <c r="Z104" s="929"/>
      <c r="AA104" s="929"/>
    </row>
    <row r="105" spans="1:30" ht="15.75" customHeight="1">
      <c r="A105" s="958"/>
      <c r="B105" s="958" t="s">
        <v>397</v>
      </c>
      <c r="C105" s="958"/>
      <c r="D105" s="958"/>
      <c r="E105" s="958"/>
      <c r="F105" s="958"/>
      <c r="G105" s="958" t="str">
        <f>IF(項目一覧!$C$62=0,"",項目一覧!$C$62)</f>
        <v/>
      </c>
      <c r="H105" s="997"/>
      <c r="I105" s="997"/>
      <c r="J105" s="958"/>
      <c r="K105" s="958"/>
      <c r="L105" s="958"/>
      <c r="M105" s="958"/>
      <c r="N105" s="958"/>
      <c r="O105" s="958"/>
      <c r="P105" s="958"/>
      <c r="Q105" s="958"/>
      <c r="R105" s="958"/>
      <c r="S105" s="958"/>
      <c r="T105" s="958"/>
      <c r="U105" s="958"/>
      <c r="V105" s="958"/>
      <c r="W105" s="958"/>
      <c r="X105" s="958"/>
      <c r="Y105" s="958"/>
      <c r="Z105" s="958"/>
      <c r="AA105" s="958"/>
    </row>
    <row r="106" spans="1:30" s="1091" customFormat="1" ht="15.75" customHeight="1">
      <c r="A106" s="1228" t="s">
        <v>102</v>
      </c>
      <c r="B106" s="973" t="s">
        <v>751</v>
      </c>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973"/>
      <c r="AD106" s="927"/>
    </row>
    <row r="107" spans="1:30" s="1091" customFormat="1" ht="15.75" customHeight="1">
      <c r="A107" s="1229"/>
      <c r="B107" s="973" t="s">
        <v>750</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1107"/>
      <c r="AD107" s="927"/>
    </row>
    <row r="108" spans="1:30" s="1091" customFormat="1" ht="15.75" customHeight="1">
      <c r="A108" s="1229"/>
      <c r="B108" s="973" t="s">
        <v>749</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D108" s="927"/>
    </row>
    <row r="109" spans="1:30" s="1091" customFormat="1" ht="15.75" customHeight="1">
      <c r="A109" s="1229"/>
      <c r="B109" s="973" t="s">
        <v>748</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D109" s="927"/>
    </row>
    <row r="110" spans="1:30" s="1091" customFormat="1" ht="15.75" customHeight="1">
      <c r="A110" s="1229"/>
      <c r="B110" s="973" t="s">
        <v>747</v>
      </c>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1107"/>
      <c r="AD110" s="927"/>
    </row>
    <row r="111" spans="1:30" s="1091" customFormat="1" ht="15.75" customHeight="1">
      <c r="A111" s="1228" t="s">
        <v>102</v>
      </c>
      <c r="B111" s="1113" t="s">
        <v>746</v>
      </c>
      <c r="C111" s="1113"/>
      <c r="D111" s="1113"/>
      <c r="E111" s="1113"/>
      <c r="F111" s="1113"/>
      <c r="G111" s="1113"/>
      <c r="H111" s="1113" t="s">
        <v>745</v>
      </c>
      <c r="I111" s="1113"/>
      <c r="J111" s="1113"/>
      <c r="K111" s="1113"/>
      <c r="L111" s="1113"/>
      <c r="M111" s="1113"/>
      <c r="N111" s="1113"/>
      <c r="O111" s="1113"/>
      <c r="P111" s="1113"/>
      <c r="Q111" s="1113"/>
      <c r="R111" s="1113"/>
      <c r="S111" s="1113"/>
      <c r="T111" s="1113"/>
      <c r="U111" s="1113"/>
      <c r="V111" s="1113"/>
      <c r="W111" s="1113"/>
      <c r="X111" s="1113"/>
      <c r="Y111" s="1113"/>
      <c r="Z111" s="1113"/>
      <c r="AA111" s="1113"/>
      <c r="AD111" s="927"/>
    </row>
    <row r="112" spans="1:30" s="1091" customFormat="1" ht="15.75" customHeight="1">
      <c r="A112" s="1229"/>
      <c r="B112" s="973" t="s">
        <v>744</v>
      </c>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D112" s="927"/>
    </row>
    <row r="113" spans="1:30" s="1091" customFormat="1" ht="15.75" customHeight="1">
      <c r="A113" s="1229"/>
      <c r="B113" s="973" t="s">
        <v>743</v>
      </c>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D113" s="927"/>
    </row>
    <row r="114" spans="1:30" s="1091" customFormat="1" ht="15.75" customHeight="1">
      <c r="A114" s="1229"/>
      <c r="B114" s="973" t="s">
        <v>742</v>
      </c>
      <c r="C114" s="973"/>
      <c r="D114" s="973"/>
      <c r="E114" s="973"/>
      <c r="F114" s="973"/>
      <c r="G114" s="973"/>
      <c r="H114" s="973"/>
      <c r="I114" s="973"/>
      <c r="J114" s="973"/>
      <c r="K114" s="973"/>
      <c r="L114" s="973"/>
      <c r="M114" s="973"/>
      <c r="N114" s="973"/>
      <c r="O114" s="973"/>
      <c r="P114" s="973"/>
      <c r="Q114" s="973"/>
      <c r="R114" s="973"/>
      <c r="S114" s="973"/>
      <c r="T114" s="973"/>
      <c r="U114" s="973"/>
      <c r="V114" s="973"/>
      <c r="W114" s="973"/>
      <c r="X114" s="973"/>
      <c r="Y114" s="973"/>
      <c r="Z114" s="973"/>
      <c r="AA114" s="973"/>
      <c r="AD114" s="927"/>
    </row>
    <row r="115" spans="1:30" s="1091" customFormat="1" ht="15.75" customHeight="1">
      <c r="A115" s="973"/>
      <c r="B115" s="973" t="s">
        <v>741</v>
      </c>
      <c r="C115" s="973"/>
      <c r="D115" s="973"/>
      <c r="E115" s="973"/>
      <c r="F115" s="973"/>
      <c r="G115" s="1228"/>
      <c r="H115" s="973"/>
      <c r="I115" s="973"/>
      <c r="J115" s="973"/>
      <c r="K115" s="1228"/>
      <c r="L115" s="973"/>
      <c r="M115" s="973"/>
      <c r="N115" s="973"/>
      <c r="O115" s="1228"/>
      <c r="P115" s="973"/>
      <c r="Q115" s="973"/>
      <c r="R115" s="973"/>
      <c r="S115" s="1228"/>
      <c r="T115" s="973"/>
      <c r="U115" s="973"/>
      <c r="V115" s="973"/>
      <c r="W115" s="973"/>
      <c r="X115" s="973"/>
      <c r="Y115" s="973"/>
      <c r="Z115" s="973"/>
      <c r="AA115" s="973"/>
      <c r="AD115" s="927"/>
    </row>
    <row r="116" spans="1:30" s="1091" customFormat="1" ht="15.75" customHeight="1">
      <c r="A116" s="973"/>
      <c r="B116" s="973" t="s">
        <v>740</v>
      </c>
      <c r="C116" s="973"/>
      <c r="D116" s="973"/>
      <c r="E116" s="973"/>
      <c r="F116" s="973"/>
      <c r="G116" s="973"/>
      <c r="H116" s="1228"/>
      <c r="I116" s="973"/>
      <c r="J116" s="973"/>
      <c r="K116" s="973"/>
      <c r="L116" s="1228"/>
      <c r="M116" s="973"/>
      <c r="N116" s="973"/>
      <c r="O116" s="973"/>
      <c r="P116" s="1228"/>
      <c r="Q116" s="973"/>
      <c r="R116" s="973"/>
      <c r="S116" s="973"/>
      <c r="T116" s="1228"/>
      <c r="U116" s="973"/>
      <c r="V116" s="973"/>
      <c r="W116" s="973"/>
      <c r="X116" s="973"/>
      <c r="Y116" s="973"/>
      <c r="Z116" s="973"/>
      <c r="AA116" s="973"/>
      <c r="AD116" s="927"/>
    </row>
    <row r="117" spans="1:30" s="1091" customFormat="1" ht="15.75" customHeight="1">
      <c r="A117" s="1230"/>
      <c r="B117" s="1109" t="s">
        <v>739</v>
      </c>
      <c r="C117" s="1109"/>
      <c r="D117" s="1109"/>
      <c r="E117" s="1109"/>
      <c r="F117" s="1109"/>
      <c r="G117" s="1109"/>
      <c r="H117" s="1109"/>
      <c r="I117" s="1109"/>
      <c r="J117" s="1109"/>
      <c r="K117" s="1109"/>
      <c r="L117" s="1109"/>
      <c r="M117" s="1109"/>
      <c r="N117" s="1109"/>
      <c r="O117" s="1109"/>
      <c r="P117" s="1109"/>
      <c r="Q117" s="1109"/>
      <c r="R117" s="1109"/>
      <c r="S117" s="1109"/>
      <c r="T117" s="1109"/>
      <c r="U117" s="1109"/>
      <c r="V117" s="1109"/>
      <c r="W117" s="1109"/>
      <c r="X117" s="1109"/>
      <c r="Y117" s="1109"/>
      <c r="Z117" s="1109"/>
      <c r="AA117" s="1109"/>
      <c r="AD117" s="927"/>
    </row>
    <row r="118" spans="1:30" s="1091" customFormat="1" ht="18" customHeight="1">
      <c r="A118" s="1231" t="s">
        <v>102</v>
      </c>
      <c r="B118" s="1113" t="s">
        <v>738</v>
      </c>
      <c r="C118" s="1232"/>
      <c r="D118" s="1232"/>
      <c r="E118" s="1232"/>
      <c r="F118" s="1232"/>
      <c r="G118" s="1232"/>
      <c r="H118" s="1232"/>
      <c r="I118" s="1232"/>
      <c r="J118" s="1233"/>
      <c r="K118" s="1234" t="s">
        <v>2825</v>
      </c>
      <c r="L118" s="1235"/>
      <c r="M118" s="1235"/>
      <c r="N118" s="1235"/>
      <c r="O118" s="1235"/>
      <c r="P118" s="1235"/>
      <c r="Q118" s="1233"/>
      <c r="R118" s="1232"/>
      <c r="S118" s="1232"/>
      <c r="T118" s="1232"/>
      <c r="U118" s="1232"/>
      <c r="V118" s="1232"/>
      <c r="W118" s="1232"/>
      <c r="X118" s="1232"/>
      <c r="Y118" s="1232"/>
      <c r="Z118" s="1232"/>
      <c r="AA118" s="1232"/>
      <c r="AD118" s="927"/>
    </row>
    <row r="119" spans="1:30" s="1091" customFormat="1" ht="18" customHeight="1">
      <c r="A119" s="1236" t="s">
        <v>102</v>
      </c>
      <c r="B119" s="1234" t="s">
        <v>737</v>
      </c>
      <c r="C119" s="1233"/>
      <c r="D119" s="1233"/>
      <c r="E119" s="1233"/>
      <c r="F119" s="1233"/>
      <c r="G119" s="1233"/>
      <c r="H119" s="1233"/>
      <c r="I119" s="1237"/>
      <c r="J119" s="1237"/>
      <c r="K119" s="1234" t="s">
        <v>2825</v>
      </c>
      <c r="L119" s="1235"/>
      <c r="M119" s="1235"/>
      <c r="N119" s="1235"/>
      <c r="O119" s="1235"/>
      <c r="P119" s="1235"/>
      <c r="Q119" s="1237"/>
      <c r="R119" s="1237"/>
      <c r="S119" s="1237"/>
      <c r="T119" s="1237"/>
      <c r="U119" s="1237"/>
      <c r="V119" s="1237"/>
      <c r="W119" s="1237"/>
      <c r="X119" s="1237"/>
      <c r="Y119" s="1237"/>
      <c r="Z119" s="1237"/>
      <c r="AA119" s="1237"/>
      <c r="AD119" s="927"/>
    </row>
    <row r="120" spans="1:30" s="1091" customFormat="1" ht="15.75" customHeight="1">
      <c r="A120" s="1228" t="s">
        <v>102</v>
      </c>
      <c r="B120" s="973" t="s">
        <v>736</v>
      </c>
      <c r="C120" s="1104"/>
      <c r="D120" s="1104"/>
      <c r="E120" s="1104"/>
      <c r="F120" s="1104"/>
      <c r="G120" s="1104"/>
      <c r="H120" s="1104"/>
      <c r="Q120" s="1107"/>
      <c r="R120" s="1107" t="s">
        <v>734</v>
      </c>
      <c r="S120" s="1107"/>
      <c r="T120" s="1107"/>
      <c r="U120" s="1107"/>
      <c r="V120" s="1107"/>
      <c r="AD120" s="927"/>
    </row>
    <row r="121" spans="1:30" s="1091" customFormat="1" ht="15.75" customHeight="1">
      <c r="A121" s="1228"/>
      <c r="B121" s="973"/>
      <c r="C121" s="973"/>
      <c r="D121" s="973" t="s">
        <v>732</v>
      </c>
      <c r="E121" s="973"/>
      <c r="F121" s="973"/>
      <c r="G121" s="973"/>
      <c r="H121" s="973" t="s">
        <v>2825</v>
      </c>
      <c r="I121" s="1107"/>
      <c r="J121" s="1107"/>
      <c r="K121" s="1107"/>
      <c r="L121" s="1107"/>
      <c r="M121" s="1107"/>
      <c r="N121" s="1107"/>
      <c r="O121" s="1107" t="s">
        <v>71</v>
      </c>
      <c r="P121" s="2074"/>
      <c r="Q121" s="2074"/>
      <c r="R121" s="2074"/>
      <c r="S121" s="2074"/>
      <c r="T121" s="2074"/>
      <c r="U121" s="2074"/>
      <c r="V121" s="2074"/>
      <c r="W121" s="2074"/>
      <c r="X121" s="1107" t="s">
        <v>103</v>
      </c>
      <c r="Y121" s="1107"/>
      <c r="AD121" s="927"/>
    </row>
    <row r="122" spans="1:30" s="1091" customFormat="1" ht="15.75" customHeight="1">
      <c r="A122" s="1228"/>
      <c r="B122" s="973"/>
      <c r="C122" s="973"/>
      <c r="D122" s="973" t="s">
        <v>732</v>
      </c>
      <c r="E122" s="973"/>
      <c r="F122" s="973"/>
      <c r="G122" s="973"/>
      <c r="H122" s="973" t="s">
        <v>2825</v>
      </c>
      <c r="I122" s="1107"/>
      <c r="J122" s="1107"/>
      <c r="K122" s="1107"/>
      <c r="L122" s="1107"/>
      <c r="M122" s="1107"/>
      <c r="N122" s="1107"/>
      <c r="O122" s="1107" t="s">
        <v>71</v>
      </c>
      <c r="P122" s="2073"/>
      <c r="Q122" s="2073"/>
      <c r="R122" s="2073"/>
      <c r="S122" s="2073"/>
      <c r="T122" s="2073"/>
      <c r="U122" s="2073"/>
      <c r="V122" s="2073"/>
      <c r="W122" s="2073"/>
      <c r="X122" s="1107" t="s">
        <v>103</v>
      </c>
      <c r="Y122" s="1107"/>
      <c r="AD122" s="927"/>
    </row>
    <row r="123" spans="1:30" s="1091" customFormat="1" ht="15.75" customHeight="1">
      <c r="A123" s="1231" t="s">
        <v>102</v>
      </c>
      <c r="B123" s="1113" t="s">
        <v>731</v>
      </c>
      <c r="C123" s="1232"/>
      <c r="D123" s="1232"/>
      <c r="E123" s="1232"/>
      <c r="F123" s="1232"/>
      <c r="G123" s="1232"/>
      <c r="H123" s="1232"/>
      <c r="I123" s="1238"/>
      <c r="J123" s="1238"/>
      <c r="K123" s="1238"/>
      <c r="L123" s="1238"/>
      <c r="M123" s="1238"/>
      <c r="N123" s="1238"/>
      <c r="O123" s="1238"/>
      <c r="P123" s="1238"/>
      <c r="Q123" s="1238"/>
      <c r="R123" s="1238"/>
      <c r="S123" s="1238"/>
      <c r="T123" s="1238"/>
      <c r="U123" s="1238"/>
      <c r="V123" s="1238"/>
      <c r="W123" s="1238"/>
      <c r="X123" s="1238"/>
      <c r="Y123" s="1238"/>
      <c r="Z123" s="1238"/>
      <c r="AA123" s="1238"/>
      <c r="AD123" s="927"/>
    </row>
    <row r="124" spans="1:30" s="1091" customFormat="1" ht="15.75" customHeight="1">
      <c r="AD124" s="927"/>
    </row>
    <row r="125" spans="1:30" s="1091" customFormat="1" ht="15.75" customHeight="1">
      <c r="AD125" s="927"/>
    </row>
    <row r="126" spans="1:30" s="1091" customFormat="1">
      <c r="A126" s="1107"/>
      <c r="B126" s="973"/>
      <c r="C126" s="973"/>
      <c r="D126" s="973"/>
      <c r="E126" s="973"/>
      <c r="F126" s="973"/>
      <c r="G126" s="973"/>
      <c r="H126" s="973"/>
      <c r="I126" s="973"/>
      <c r="J126" s="973"/>
      <c r="K126" s="973"/>
      <c r="L126" s="973"/>
      <c r="M126" s="973"/>
      <c r="N126" s="973"/>
      <c r="O126" s="973"/>
      <c r="P126" s="973"/>
      <c r="Q126" s="973"/>
      <c r="R126" s="973"/>
      <c r="S126" s="973"/>
      <c r="T126" s="973"/>
      <c r="U126" s="973"/>
      <c r="V126" s="973"/>
      <c r="W126" s="973"/>
      <c r="X126" s="973"/>
      <c r="Y126" s="1107"/>
      <c r="Z126" s="1107"/>
      <c r="AA126" s="1107"/>
      <c r="AD126" s="927"/>
    </row>
    <row r="127" spans="1:30" s="1091" customForma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c r="AD127" s="927"/>
    </row>
    <row r="128" spans="1:30" s="1091" customForma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c r="AD128" s="927"/>
    </row>
    <row r="129" spans="1:30" s="1091" customForma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c r="AD129" s="927"/>
    </row>
    <row r="130" spans="1:30" s="1091" customForma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c r="AD130" s="927"/>
    </row>
    <row r="131" spans="1:30" s="1091" customForma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c r="AD131" s="927"/>
    </row>
    <row r="132" spans="1:30" s="1091" customForma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c r="AD132" s="927"/>
    </row>
    <row r="133" spans="1:30" s="1091" customForma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D133" s="927"/>
    </row>
    <row r="134" spans="1:30" s="1091" customForma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c r="AD134" s="927"/>
    </row>
    <row r="135" spans="1:30" s="1091" customForma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c r="AD135" s="927"/>
    </row>
    <row r="136" spans="1:30" ht="13.5" customHeight="1">
      <c r="A136" s="959"/>
      <c r="B136" s="929"/>
      <c r="C136" s="929"/>
      <c r="D136" s="929"/>
      <c r="E136" s="929"/>
      <c r="F136" s="929"/>
      <c r="G136" s="929"/>
      <c r="H136" s="1239"/>
      <c r="I136" s="1239"/>
      <c r="J136" s="1239"/>
      <c r="K136" s="1239"/>
      <c r="L136" s="1239"/>
      <c r="M136" s="1239"/>
      <c r="N136" s="1239"/>
      <c r="O136" s="1239"/>
      <c r="P136" s="1239"/>
      <c r="Q136" s="1239"/>
      <c r="R136" s="1239"/>
      <c r="S136" s="1239"/>
      <c r="T136" s="1239"/>
      <c r="U136" s="1239"/>
      <c r="V136" s="1239"/>
      <c r="W136" s="1239"/>
      <c r="X136" s="1239"/>
      <c r="Y136" s="1239"/>
      <c r="Z136" s="1239"/>
      <c r="AA136" s="1239"/>
    </row>
    <row r="137" spans="1:30">
      <c r="A137" s="959"/>
      <c r="B137" s="929"/>
      <c r="C137" s="929"/>
      <c r="D137" s="929"/>
      <c r="E137" s="929"/>
      <c r="F137" s="929"/>
      <c r="G137" s="929"/>
      <c r="H137" s="1239"/>
      <c r="I137" s="1239"/>
      <c r="J137" s="1239"/>
      <c r="K137" s="1239"/>
      <c r="L137" s="1239"/>
      <c r="M137" s="1239"/>
      <c r="N137" s="1239"/>
      <c r="O137" s="1239"/>
      <c r="P137" s="1239"/>
      <c r="Q137" s="1239"/>
      <c r="R137" s="1239"/>
      <c r="S137" s="1239"/>
      <c r="T137" s="1239"/>
      <c r="U137" s="1239"/>
      <c r="V137" s="1239"/>
      <c r="W137" s="1239"/>
      <c r="X137" s="1239"/>
      <c r="Y137" s="1239"/>
      <c r="Z137" s="1239"/>
      <c r="AA137" s="1239"/>
    </row>
    <row r="138" spans="1:30">
      <c r="A138" s="959"/>
      <c r="B138" s="1107"/>
      <c r="C138" s="929"/>
      <c r="D138" s="929"/>
      <c r="E138" s="929"/>
      <c r="F138" s="929"/>
      <c r="G138" s="929"/>
      <c r="H138" s="1239"/>
      <c r="I138" s="1239"/>
      <c r="J138" s="1239"/>
      <c r="K138" s="1239"/>
      <c r="L138" s="1239"/>
      <c r="M138" s="1239"/>
      <c r="N138" s="1239"/>
      <c r="O138" s="1239"/>
      <c r="P138" s="1239"/>
      <c r="Q138" s="1239"/>
      <c r="R138" s="1239"/>
      <c r="S138" s="1239"/>
      <c r="T138" s="1239"/>
      <c r="U138" s="1239"/>
      <c r="V138" s="1239"/>
      <c r="W138" s="1239"/>
      <c r="X138" s="1239"/>
      <c r="Y138" s="1239"/>
      <c r="Z138" s="1239"/>
      <c r="AA138" s="1239"/>
    </row>
    <row r="139" spans="1:30">
      <c r="A139" s="959"/>
      <c r="B139" s="1107"/>
      <c r="C139" s="929"/>
      <c r="D139" s="929"/>
      <c r="E139" s="929"/>
      <c r="F139" s="929"/>
      <c r="G139" s="929"/>
      <c r="H139" s="929"/>
      <c r="I139" s="929"/>
      <c r="J139" s="929"/>
      <c r="K139" s="929"/>
      <c r="L139" s="959"/>
      <c r="M139" s="929"/>
      <c r="N139" s="959"/>
      <c r="O139" s="929"/>
      <c r="P139" s="959"/>
      <c r="Q139" s="929"/>
      <c r="R139" s="929"/>
      <c r="S139" s="926"/>
      <c r="T139" s="926"/>
      <c r="U139" s="929"/>
      <c r="V139" s="929"/>
      <c r="W139" s="929"/>
      <c r="X139" s="929"/>
      <c r="Y139" s="929"/>
      <c r="Z139" s="929"/>
      <c r="AA139" s="929"/>
    </row>
    <row r="140" spans="1:30">
      <c r="A140" s="959"/>
      <c r="B140" s="929"/>
      <c r="C140" s="929"/>
      <c r="D140" s="929"/>
      <c r="E140" s="929"/>
      <c r="F140" s="929"/>
      <c r="G140" s="929"/>
      <c r="H140" s="929"/>
      <c r="I140" s="929"/>
      <c r="J140" s="929"/>
      <c r="K140" s="929"/>
      <c r="L140" s="959"/>
      <c r="M140" s="929"/>
      <c r="N140" s="959"/>
      <c r="O140" s="929"/>
      <c r="P140" s="959"/>
      <c r="Q140" s="929"/>
      <c r="R140" s="929"/>
      <c r="S140" s="926"/>
      <c r="T140" s="926"/>
      <c r="U140" s="929"/>
      <c r="V140" s="929"/>
      <c r="W140" s="929"/>
      <c r="X140" s="929"/>
      <c r="Y140" s="929"/>
      <c r="Z140" s="929"/>
      <c r="AA140" s="929"/>
    </row>
    <row r="141" spans="1:30" ht="13.5" customHeight="1">
      <c r="C141" s="929"/>
      <c r="D141" s="929"/>
      <c r="E141" s="929"/>
      <c r="F141" s="929"/>
      <c r="G141" s="929"/>
      <c r="H141" s="929"/>
      <c r="I141" s="929"/>
      <c r="J141" s="929"/>
      <c r="K141" s="929"/>
      <c r="L141" s="929"/>
      <c r="M141" s="929"/>
      <c r="N141" s="929"/>
      <c r="O141" s="929"/>
      <c r="P141" s="929"/>
      <c r="Q141" s="929"/>
      <c r="R141" s="929"/>
      <c r="S141" s="926"/>
      <c r="T141" s="926"/>
      <c r="U141" s="929"/>
      <c r="V141" s="929"/>
      <c r="W141" s="929"/>
      <c r="X141" s="929"/>
      <c r="Y141" s="929"/>
      <c r="Z141" s="929"/>
      <c r="AA141" s="929"/>
    </row>
    <row r="142" spans="1:30" ht="15" customHeight="1">
      <c r="A142" s="959"/>
      <c r="C142" s="929"/>
      <c r="D142" s="929"/>
      <c r="E142" s="998"/>
      <c r="F142" s="929"/>
      <c r="G142" s="929"/>
      <c r="H142" s="929"/>
      <c r="I142" s="998"/>
      <c r="J142" s="929"/>
      <c r="K142" s="929"/>
      <c r="L142" s="959"/>
      <c r="M142" s="929"/>
      <c r="N142" s="929"/>
      <c r="O142" s="929"/>
      <c r="P142" s="929"/>
      <c r="Q142" s="929"/>
      <c r="R142" s="998"/>
      <c r="S142" s="1627"/>
      <c r="T142" s="1627"/>
      <c r="U142" s="1627"/>
      <c r="V142" s="1627"/>
      <c r="W142" s="1627"/>
      <c r="X142" s="1627"/>
      <c r="Y142" s="1627"/>
      <c r="Z142" s="1627"/>
      <c r="AA142" s="998"/>
    </row>
    <row r="143" spans="1:30" ht="15" customHeight="1">
      <c r="A143" s="926"/>
      <c r="B143" s="926"/>
      <c r="C143" s="926"/>
      <c r="D143" s="926"/>
      <c r="E143" s="998"/>
      <c r="F143" s="1627"/>
      <c r="G143" s="1627"/>
      <c r="H143" s="1627"/>
      <c r="I143" s="998"/>
      <c r="J143" s="926"/>
      <c r="K143" s="929"/>
      <c r="L143" s="929"/>
      <c r="M143" s="929"/>
      <c r="N143" s="929"/>
      <c r="O143" s="929"/>
      <c r="P143" s="929"/>
      <c r="Q143" s="929"/>
      <c r="R143" s="998"/>
      <c r="S143" s="1627"/>
      <c r="T143" s="1627"/>
      <c r="U143" s="1627"/>
      <c r="V143" s="1627"/>
      <c r="W143" s="1627"/>
      <c r="X143" s="1627"/>
      <c r="Y143" s="1627"/>
      <c r="Z143" s="1627"/>
      <c r="AA143" s="957"/>
    </row>
    <row r="144" spans="1:30" ht="15" customHeight="1">
      <c r="A144" s="926"/>
      <c r="B144" s="926"/>
      <c r="C144" s="926"/>
      <c r="D144" s="926"/>
      <c r="E144" s="998"/>
      <c r="F144" s="1627"/>
      <c r="G144" s="1627"/>
      <c r="H144" s="1627"/>
      <c r="I144" s="998"/>
      <c r="J144" s="926"/>
      <c r="K144" s="929"/>
      <c r="L144" s="929"/>
      <c r="M144" s="929"/>
      <c r="N144" s="929"/>
      <c r="O144" s="929"/>
      <c r="P144" s="929"/>
      <c r="Q144" s="929"/>
      <c r="R144" s="998"/>
      <c r="S144" s="1627"/>
      <c r="T144" s="1627"/>
      <c r="U144" s="1627"/>
      <c r="V144" s="1627"/>
      <c r="W144" s="1627"/>
      <c r="X144" s="1627"/>
      <c r="Y144" s="1627"/>
      <c r="Z144" s="1627"/>
      <c r="AA144" s="957"/>
    </row>
    <row r="145" spans="1:27" ht="13.5" customHeight="1">
      <c r="A145" s="959"/>
      <c r="B145" s="929"/>
      <c r="C145" s="929"/>
      <c r="D145" s="929"/>
      <c r="E145" s="929"/>
      <c r="F145" s="929"/>
      <c r="G145" s="929"/>
      <c r="H145" s="929"/>
      <c r="I145" s="1741"/>
      <c r="J145" s="1741"/>
      <c r="K145" s="1741"/>
      <c r="L145" s="1741"/>
      <c r="M145" s="1741"/>
      <c r="N145" s="1741"/>
      <c r="O145" s="1741"/>
      <c r="P145" s="1741"/>
      <c r="Q145" s="1741"/>
      <c r="R145" s="1741"/>
      <c r="S145" s="1741"/>
      <c r="T145" s="1741"/>
      <c r="U145" s="1741"/>
      <c r="V145" s="1741"/>
      <c r="W145" s="1741"/>
      <c r="X145" s="1741"/>
      <c r="Y145" s="1741"/>
      <c r="Z145" s="1741"/>
      <c r="AA145" s="1741"/>
    </row>
    <row r="146" spans="1:27" ht="15.75" customHeight="1">
      <c r="A146" s="926"/>
      <c r="B146" s="926"/>
      <c r="C146" s="926"/>
      <c r="D146" s="926"/>
      <c r="E146" s="926"/>
      <c r="F146" s="926"/>
      <c r="G146" s="926"/>
      <c r="H146" s="926"/>
      <c r="I146" s="1741"/>
      <c r="J146" s="1741"/>
      <c r="K146" s="1741"/>
      <c r="L146" s="1741"/>
      <c r="M146" s="1741"/>
      <c r="N146" s="1741"/>
      <c r="O146" s="1741"/>
      <c r="P146" s="1741"/>
      <c r="Q146" s="1741"/>
      <c r="R146" s="1741"/>
      <c r="S146" s="1741"/>
      <c r="T146" s="1741"/>
      <c r="U146" s="1741"/>
      <c r="V146" s="1741"/>
      <c r="W146" s="1741"/>
      <c r="X146" s="1741"/>
      <c r="Y146" s="1741"/>
      <c r="Z146" s="1741"/>
      <c r="AA146" s="1741"/>
    </row>
    <row r="147" spans="1:27" ht="15.75" customHeight="1">
      <c r="A147" s="959"/>
      <c r="B147" s="929"/>
      <c r="C147" s="929"/>
      <c r="D147" s="929"/>
      <c r="E147" s="929"/>
      <c r="F147" s="929"/>
      <c r="G147" s="929"/>
      <c r="H147" s="929"/>
      <c r="I147" s="1741"/>
      <c r="J147" s="1686"/>
      <c r="K147" s="1686"/>
      <c r="L147" s="1686"/>
      <c r="M147" s="1686"/>
      <c r="N147" s="1686"/>
      <c r="O147" s="1686"/>
      <c r="P147" s="1686"/>
      <c r="Q147" s="1686"/>
      <c r="R147" s="1686"/>
      <c r="S147" s="1686"/>
      <c r="T147" s="1686"/>
      <c r="U147" s="1686"/>
      <c r="V147" s="1686"/>
      <c r="W147" s="1686"/>
      <c r="X147" s="1686"/>
      <c r="Y147" s="1686"/>
      <c r="Z147" s="1686"/>
      <c r="AA147" s="1686"/>
    </row>
    <row r="148" spans="1:27" ht="15.75" customHeight="1">
      <c r="A148" s="926"/>
      <c r="B148" s="926"/>
      <c r="C148" s="926"/>
      <c r="D148" s="926"/>
      <c r="E148" s="926"/>
      <c r="F148" s="926"/>
      <c r="G148" s="926"/>
      <c r="H148" s="926"/>
      <c r="I148" s="1686"/>
      <c r="J148" s="1686"/>
      <c r="K148" s="1686"/>
      <c r="L148" s="1686"/>
      <c r="M148" s="1686"/>
      <c r="N148" s="1686"/>
      <c r="O148" s="1686"/>
      <c r="P148" s="1686"/>
      <c r="Q148" s="1686"/>
      <c r="R148" s="1686"/>
      <c r="S148" s="1686"/>
      <c r="T148" s="1686"/>
      <c r="U148" s="1686"/>
      <c r="V148" s="1686"/>
      <c r="W148" s="1686"/>
      <c r="X148" s="1686"/>
      <c r="Y148" s="1686"/>
      <c r="Z148" s="1686"/>
      <c r="AA148" s="1686"/>
    </row>
    <row r="149" spans="1:27" ht="18" customHeight="1">
      <c r="A149" s="1656"/>
      <c r="B149" s="1656"/>
      <c r="C149" s="1656"/>
      <c r="D149" s="1656"/>
      <c r="E149" s="1656"/>
      <c r="F149" s="1656"/>
      <c r="G149" s="1656"/>
      <c r="H149" s="1656"/>
      <c r="I149" s="1656"/>
      <c r="J149" s="1656"/>
      <c r="K149" s="1656"/>
      <c r="L149" s="1656"/>
      <c r="M149" s="1656"/>
      <c r="N149" s="1656"/>
      <c r="O149" s="1656"/>
      <c r="P149" s="1656"/>
      <c r="Q149" s="1656"/>
      <c r="R149" s="1656"/>
      <c r="S149" s="1656"/>
      <c r="T149" s="1656"/>
      <c r="U149" s="1656"/>
      <c r="V149" s="1656"/>
      <c r="W149" s="1656"/>
      <c r="X149" s="1656"/>
      <c r="Y149" s="1656"/>
      <c r="Z149" s="1656"/>
      <c r="AA149" s="1656"/>
    </row>
    <row r="150" spans="1:27" ht="15.75" customHeight="1">
      <c r="A150" s="929"/>
      <c r="B150" s="929"/>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row>
    <row r="151" spans="1:27" ht="15.75" customHeight="1">
      <c r="A151" s="959"/>
      <c r="B151" s="929"/>
      <c r="C151" s="929"/>
      <c r="D151" s="929"/>
      <c r="E151" s="929"/>
      <c r="F151" s="1627"/>
      <c r="G151" s="1627"/>
      <c r="H151" s="1627"/>
      <c r="I151" s="1627"/>
      <c r="K151" s="929"/>
      <c r="L151" s="929"/>
      <c r="M151" s="929"/>
      <c r="N151" s="929"/>
      <c r="O151" s="929"/>
      <c r="P151" s="929"/>
      <c r="Q151" s="929"/>
      <c r="R151" s="929"/>
      <c r="S151" s="929"/>
      <c r="T151" s="929"/>
      <c r="U151" s="929"/>
      <c r="V151" s="929"/>
      <c r="W151" s="929"/>
      <c r="X151" s="929"/>
      <c r="Y151" s="929"/>
      <c r="Z151" s="929"/>
      <c r="AA151" s="929"/>
    </row>
    <row r="152" spans="1:27" ht="15.75" customHeight="1">
      <c r="A152" s="959"/>
      <c r="B152" s="929"/>
      <c r="C152" s="929"/>
      <c r="D152" s="929"/>
      <c r="E152" s="929"/>
      <c r="F152" s="929"/>
      <c r="G152" s="1627"/>
      <c r="H152" s="1627"/>
      <c r="I152" s="929"/>
      <c r="J152" s="1702"/>
      <c r="K152" s="1702"/>
      <c r="L152" s="1702"/>
      <c r="M152" s="1702"/>
      <c r="N152" s="1702"/>
      <c r="O152" s="1702"/>
      <c r="P152" s="1702"/>
      <c r="Q152" s="1702"/>
      <c r="R152" s="1702"/>
      <c r="S152" s="1702"/>
      <c r="T152" s="1702"/>
      <c r="U152" s="1702"/>
      <c r="V152" s="1702"/>
      <c r="W152" s="1702"/>
      <c r="X152" s="1702"/>
      <c r="Y152" s="1702"/>
      <c r="Z152" s="1702"/>
      <c r="AA152" s="1702"/>
    </row>
    <row r="153" spans="1:27" ht="15.75" customHeight="1">
      <c r="A153" s="929"/>
      <c r="B153" s="929"/>
      <c r="C153" s="929"/>
      <c r="D153" s="929"/>
      <c r="E153" s="929"/>
      <c r="F153" s="929"/>
      <c r="G153" s="1627"/>
      <c r="H153" s="1627"/>
      <c r="I153" s="929"/>
      <c r="J153" s="1702"/>
      <c r="K153" s="1702"/>
      <c r="L153" s="1702"/>
      <c r="M153" s="1702"/>
      <c r="N153" s="1702"/>
      <c r="O153" s="1702"/>
      <c r="P153" s="1702"/>
      <c r="Q153" s="1702"/>
      <c r="R153" s="1702"/>
      <c r="S153" s="1702"/>
      <c r="T153" s="1702"/>
      <c r="U153" s="1702"/>
      <c r="V153" s="1702"/>
      <c r="W153" s="1702"/>
      <c r="X153" s="1702"/>
      <c r="Y153" s="1702"/>
      <c r="Z153" s="1702"/>
      <c r="AA153" s="1702"/>
    </row>
    <row r="154" spans="1:27" ht="15.75" customHeight="1">
      <c r="A154" s="929"/>
      <c r="B154" s="929"/>
      <c r="C154" s="929"/>
      <c r="D154" s="929"/>
      <c r="E154" s="929"/>
      <c r="F154" s="929"/>
      <c r="G154" s="1627"/>
      <c r="H154" s="1627"/>
      <c r="I154" s="929"/>
      <c r="J154" s="1702"/>
      <c r="K154" s="1702"/>
      <c r="L154" s="1702"/>
      <c r="M154" s="1702"/>
      <c r="N154" s="1702"/>
      <c r="O154" s="1702"/>
      <c r="P154" s="1702"/>
      <c r="Q154" s="1702"/>
      <c r="R154" s="1702"/>
      <c r="S154" s="1702"/>
      <c r="T154" s="1702"/>
      <c r="U154" s="1702"/>
      <c r="V154" s="1702"/>
      <c r="W154" s="1702"/>
      <c r="X154" s="1702"/>
      <c r="Y154" s="1702"/>
      <c r="Z154" s="1702"/>
      <c r="AA154" s="1702"/>
    </row>
    <row r="155" spans="1:27" ht="15.75" customHeight="1">
      <c r="A155" s="929"/>
      <c r="B155" s="929"/>
      <c r="C155" s="929"/>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row>
    <row r="156" spans="1:27" ht="15.75" customHeight="1">
      <c r="A156" s="959"/>
      <c r="B156" s="929"/>
      <c r="C156" s="929"/>
      <c r="D156" s="929"/>
      <c r="E156" s="929"/>
      <c r="F156" s="929"/>
      <c r="G156" s="929"/>
      <c r="H156" s="929"/>
      <c r="I156" s="929"/>
      <c r="J156" s="929"/>
      <c r="K156" s="929"/>
      <c r="L156" s="929"/>
      <c r="M156" s="929"/>
      <c r="N156" s="929"/>
      <c r="O156" s="929"/>
      <c r="P156" s="929"/>
      <c r="Q156" s="929"/>
      <c r="R156" s="929"/>
      <c r="S156" s="929"/>
      <c r="T156" s="929"/>
      <c r="U156" s="929"/>
      <c r="V156" s="929"/>
      <c r="W156" s="929"/>
      <c r="X156" s="929"/>
      <c r="Y156" s="929"/>
      <c r="Z156" s="929"/>
      <c r="AA156" s="929"/>
    </row>
    <row r="157" spans="1:27">
      <c r="A157" s="959"/>
      <c r="B157" s="959"/>
      <c r="C157" s="929"/>
      <c r="D157" s="929"/>
      <c r="E157" s="959"/>
      <c r="F157" s="929"/>
      <c r="G157" s="929"/>
      <c r="H157" s="959"/>
      <c r="I157" s="929"/>
      <c r="J157" s="929"/>
      <c r="K157" s="959"/>
      <c r="L157" s="929"/>
      <c r="M157" s="929"/>
      <c r="N157" s="959"/>
      <c r="O157" s="929"/>
      <c r="P157" s="929"/>
      <c r="Q157" s="929"/>
      <c r="R157" s="959"/>
      <c r="S157" s="929"/>
      <c r="T157" s="929"/>
      <c r="U157" s="929"/>
      <c r="V157" s="929"/>
      <c r="W157" s="959"/>
      <c r="X157" s="968"/>
      <c r="Y157" s="929"/>
      <c r="Z157" s="929"/>
      <c r="AA157" s="926"/>
    </row>
    <row r="158" spans="1:27" ht="15.75" customHeight="1">
      <c r="A158" s="959"/>
      <c r="B158" s="929"/>
      <c r="C158" s="929"/>
      <c r="D158" s="929"/>
      <c r="E158" s="929"/>
      <c r="F158" s="929"/>
      <c r="G158" s="929"/>
      <c r="H158" s="929"/>
      <c r="I158" s="929"/>
      <c r="J158" s="929"/>
      <c r="K158" s="929"/>
      <c r="L158" s="929"/>
      <c r="M158" s="929"/>
      <c r="N158" s="929"/>
      <c r="O158" s="929"/>
      <c r="P158" s="929"/>
      <c r="Q158" s="929"/>
      <c r="R158" s="929"/>
      <c r="S158" s="929"/>
      <c r="T158" s="929"/>
      <c r="U158" s="929"/>
      <c r="V158" s="929"/>
      <c r="W158" s="929"/>
      <c r="X158" s="929"/>
      <c r="Y158" s="929"/>
      <c r="Z158" s="929"/>
      <c r="AA158" s="929"/>
    </row>
    <row r="159" spans="1:27" ht="15.75" customHeight="1">
      <c r="A159" s="95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ht="15.75" customHeight="1">
      <c r="A160" s="959"/>
      <c r="B160" s="929"/>
      <c r="C160" s="929"/>
      <c r="D160" s="929"/>
      <c r="E160" s="929"/>
      <c r="F160" s="929"/>
      <c r="G160" s="929"/>
      <c r="H160" s="929"/>
      <c r="I160" s="929"/>
      <c r="J160" s="929"/>
      <c r="K160" s="929"/>
      <c r="L160" s="929"/>
      <c r="M160" s="929"/>
      <c r="N160" s="929"/>
      <c r="O160" s="929"/>
      <c r="P160" s="929"/>
      <c r="Q160" s="929"/>
      <c r="R160" s="929"/>
      <c r="S160" s="929"/>
      <c r="T160" s="929"/>
      <c r="U160" s="929"/>
      <c r="V160" s="929"/>
      <c r="W160" s="929"/>
      <c r="X160" s="929"/>
      <c r="Y160" s="929"/>
      <c r="Z160" s="929"/>
      <c r="AA160" s="929"/>
    </row>
    <row r="161" spans="1:27" ht="15.75" customHeight="1">
      <c r="A161" s="929"/>
      <c r="B161" s="929"/>
      <c r="C161" s="929"/>
      <c r="D161" s="929"/>
      <c r="E161" s="929"/>
      <c r="F161" s="929"/>
      <c r="G161" s="929"/>
      <c r="H161" s="929"/>
      <c r="I161" s="929"/>
      <c r="J161" s="929"/>
      <c r="K161" s="1627"/>
      <c r="L161" s="1627"/>
      <c r="M161" s="1627"/>
      <c r="N161" s="929"/>
      <c r="O161" s="929"/>
      <c r="P161" s="929"/>
      <c r="Q161" s="929"/>
      <c r="R161" s="929"/>
      <c r="S161" s="929"/>
      <c r="T161" s="929"/>
      <c r="U161" s="929"/>
      <c r="V161" s="929"/>
      <c r="W161" s="929"/>
      <c r="X161" s="929"/>
      <c r="Y161" s="929"/>
      <c r="Z161" s="929"/>
      <c r="AA161" s="929"/>
    </row>
    <row r="162" spans="1:27" ht="15.75" customHeight="1">
      <c r="A162" s="929"/>
      <c r="B162" s="929"/>
      <c r="C162" s="929"/>
      <c r="D162" s="929"/>
      <c r="E162" s="929"/>
      <c r="F162" s="929"/>
      <c r="G162" s="929"/>
      <c r="H162" s="929"/>
      <c r="I162" s="929"/>
      <c r="J162" s="929"/>
      <c r="K162" s="1627"/>
      <c r="L162" s="1627"/>
      <c r="M162" s="1627"/>
      <c r="N162" s="929"/>
      <c r="O162" s="929"/>
      <c r="P162" s="929"/>
      <c r="Q162" s="929"/>
      <c r="R162" s="929"/>
      <c r="S162" s="929"/>
      <c r="T162" s="929"/>
      <c r="U162" s="929"/>
      <c r="V162" s="929"/>
      <c r="W162" s="929"/>
      <c r="X162" s="929"/>
      <c r="Y162" s="929"/>
      <c r="Z162" s="929"/>
      <c r="AA162" s="929"/>
    </row>
    <row r="163" spans="1:27" ht="15.75" customHeight="1">
      <c r="A163" s="929"/>
      <c r="B163" s="929"/>
      <c r="C163" s="929"/>
      <c r="D163" s="929"/>
      <c r="E163" s="929"/>
      <c r="F163" s="929"/>
      <c r="G163" s="929"/>
      <c r="H163" s="929"/>
      <c r="I163" s="929"/>
      <c r="J163" s="929"/>
      <c r="K163" s="1627"/>
      <c r="L163" s="1627"/>
      <c r="M163" s="1627"/>
      <c r="N163" s="929"/>
      <c r="O163" s="929"/>
      <c r="P163" s="929"/>
      <c r="Q163" s="929"/>
      <c r="R163" s="929"/>
      <c r="S163" s="929"/>
      <c r="T163" s="929"/>
      <c r="U163" s="929"/>
      <c r="V163" s="929"/>
      <c r="W163" s="929"/>
      <c r="X163" s="929"/>
      <c r="Y163" s="929"/>
      <c r="Z163" s="929"/>
      <c r="AA163" s="929"/>
    </row>
    <row r="164" spans="1:27" ht="15.75" customHeight="1">
      <c r="A164" s="929"/>
      <c r="B164" s="929"/>
      <c r="C164" s="929"/>
      <c r="D164" s="929"/>
      <c r="E164" s="929"/>
      <c r="F164" s="929"/>
      <c r="G164" s="929"/>
      <c r="H164" s="929"/>
      <c r="I164" s="929"/>
      <c r="J164" s="929"/>
      <c r="K164" s="1627"/>
      <c r="L164" s="1627"/>
      <c r="M164" s="1627"/>
      <c r="N164" s="929"/>
      <c r="O164" s="929"/>
      <c r="P164" s="929"/>
      <c r="Q164" s="929"/>
      <c r="R164" s="929"/>
      <c r="S164" s="929"/>
      <c r="T164" s="929"/>
      <c r="U164" s="929"/>
      <c r="V164" s="929"/>
      <c r="W164" s="929"/>
      <c r="X164" s="929"/>
      <c r="Y164" s="929"/>
      <c r="Z164" s="929"/>
      <c r="AA164" s="929"/>
    </row>
    <row r="165" spans="1:27" ht="15.75" customHeight="1">
      <c r="A165" s="959"/>
      <c r="B165" s="929"/>
      <c r="C165" s="929"/>
      <c r="D165" s="929"/>
      <c r="E165" s="929"/>
      <c r="F165" s="929"/>
      <c r="G165" s="929"/>
      <c r="H165" s="929"/>
      <c r="I165" s="929"/>
      <c r="J165" s="929"/>
      <c r="K165" s="929"/>
      <c r="L165" s="929"/>
      <c r="M165" s="929"/>
      <c r="N165" s="929"/>
      <c r="O165" s="929"/>
      <c r="P165" s="929"/>
      <c r="Q165" s="929"/>
      <c r="R165" s="929"/>
      <c r="S165" s="929"/>
      <c r="T165" s="929"/>
      <c r="U165" s="929"/>
      <c r="V165" s="929"/>
      <c r="W165" s="929"/>
      <c r="X165" s="929"/>
      <c r="Y165" s="929"/>
      <c r="Z165" s="929"/>
      <c r="AA165" s="929"/>
    </row>
    <row r="166" spans="1:27" ht="15.75" customHeight="1">
      <c r="A166" s="929"/>
      <c r="B166" s="929"/>
      <c r="C166" s="929"/>
      <c r="D166" s="929"/>
      <c r="E166" s="929"/>
      <c r="F166" s="929"/>
      <c r="G166" s="929"/>
      <c r="H166" s="929"/>
      <c r="I166" s="929"/>
      <c r="J166" s="929"/>
      <c r="K166" s="2071"/>
      <c r="L166" s="2071"/>
      <c r="M166" s="2071"/>
      <c r="N166" s="2071"/>
      <c r="O166" s="929"/>
      <c r="P166" s="929"/>
      <c r="Q166" s="929"/>
      <c r="R166" s="929"/>
      <c r="S166" s="929"/>
      <c r="T166" s="929"/>
      <c r="U166" s="929"/>
      <c r="V166" s="929"/>
      <c r="W166" s="929"/>
      <c r="X166" s="929"/>
      <c r="Y166" s="929"/>
      <c r="Z166" s="929"/>
      <c r="AA166" s="929"/>
    </row>
    <row r="167" spans="1:27" ht="15.75" customHeight="1">
      <c r="A167" s="929"/>
      <c r="B167" s="929"/>
      <c r="C167" s="929"/>
      <c r="D167" s="929"/>
      <c r="E167" s="929"/>
      <c r="F167" s="929"/>
      <c r="G167" s="929"/>
      <c r="H167" s="929"/>
      <c r="I167" s="929"/>
      <c r="J167" s="929"/>
      <c r="K167" s="2071"/>
      <c r="L167" s="2071"/>
      <c r="M167" s="2071"/>
      <c r="N167" s="2071"/>
      <c r="O167" s="929"/>
      <c r="P167" s="929"/>
      <c r="Q167" s="929"/>
      <c r="R167" s="929"/>
      <c r="S167" s="929"/>
      <c r="T167" s="929"/>
      <c r="U167" s="929"/>
      <c r="V167" s="929"/>
      <c r="W167" s="929"/>
      <c r="X167" s="929"/>
      <c r="Y167" s="929"/>
      <c r="Z167" s="929"/>
      <c r="AA167" s="929"/>
    </row>
    <row r="168" spans="1:27" ht="15.75" customHeight="1">
      <c r="A168" s="959"/>
      <c r="B168" s="929"/>
      <c r="C168" s="929"/>
      <c r="D168" s="929"/>
      <c r="E168" s="929"/>
      <c r="F168" s="929"/>
      <c r="G168" s="929"/>
      <c r="H168" s="929"/>
      <c r="I168" s="929"/>
      <c r="J168" s="929"/>
      <c r="K168" s="929"/>
      <c r="L168" s="929"/>
      <c r="M168" s="929"/>
      <c r="N168" s="929"/>
      <c r="O168" s="929"/>
      <c r="P168" s="929"/>
      <c r="Q168" s="929"/>
      <c r="R168" s="929"/>
      <c r="S168" s="929"/>
      <c r="T168" s="929"/>
      <c r="U168" s="929"/>
      <c r="V168" s="929"/>
      <c r="W168" s="929"/>
      <c r="X168" s="929"/>
      <c r="Y168" s="929"/>
      <c r="Z168" s="929"/>
      <c r="AA168" s="929"/>
    </row>
    <row r="169" spans="1:27" ht="15.75" customHeight="1">
      <c r="A169" s="959"/>
      <c r="B169" s="929"/>
      <c r="C169" s="929"/>
      <c r="D169" s="929"/>
      <c r="E169" s="929"/>
      <c r="F169" s="929"/>
      <c r="G169" s="929"/>
      <c r="H169" s="929"/>
      <c r="I169" s="929"/>
      <c r="J169" s="929"/>
      <c r="K169" s="929"/>
      <c r="L169" s="929"/>
      <c r="M169" s="929"/>
      <c r="N169" s="929"/>
      <c r="O169" s="929"/>
      <c r="P169" s="929"/>
      <c r="Q169" s="929"/>
      <c r="R169" s="929"/>
      <c r="S169" s="929"/>
      <c r="T169" s="929"/>
      <c r="U169" s="929"/>
      <c r="V169" s="929"/>
      <c r="W169" s="929"/>
      <c r="X169" s="929"/>
      <c r="Y169" s="929"/>
      <c r="Z169" s="929"/>
      <c r="AA169" s="929"/>
    </row>
    <row r="170" spans="1:27" ht="15.75" customHeight="1">
      <c r="A170" s="929"/>
      <c r="B170" s="929"/>
      <c r="C170" s="929"/>
      <c r="D170" s="929"/>
      <c r="E170" s="929"/>
      <c r="F170" s="929"/>
      <c r="G170" s="929"/>
      <c r="H170" s="929"/>
      <c r="I170" s="929"/>
      <c r="J170" s="929"/>
      <c r="K170" s="929"/>
      <c r="L170" s="929"/>
      <c r="M170" s="929"/>
      <c r="N170" s="929"/>
      <c r="O170" s="929"/>
      <c r="P170" s="929"/>
      <c r="Q170" s="929"/>
      <c r="R170" s="929"/>
      <c r="S170" s="929"/>
      <c r="T170" s="929"/>
      <c r="U170" s="959"/>
      <c r="V170" s="929"/>
      <c r="W170" s="929"/>
      <c r="X170" s="959"/>
      <c r="Y170" s="929"/>
      <c r="Z170" s="929"/>
      <c r="AA170" s="929"/>
    </row>
    <row r="171" spans="1:27" ht="15.75" customHeight="1">
      <c r="A171" s="929"/>
      <c r="B171" s="929"/>
      <c r="C171" s="929"/>
      <c r="D171" s="929"/>
      <c r="E171" s="929"/>
      <c r="F171" s="929"/>
      <c r="G171" s="929"/>
      <c r="H171" s="929"/>
      <c r="I171" s="929"/>
      <c r="J171" s="929"/>
      <c r="K171" s="929"/>
      <c r="L171" s="929"/>
      <c r="M171" s="929"/>
      <c r="N171" s="929"/>
      <c r="O171" s="929"/>
      <c r="P171" s="929"/>
      <c r="Q171" s="929"/>
      <c r="R171" s="929"/>
      <c r="S171" s="929"/>
      <c r="T171" s="929"/>
      <c r="U171" s="929"/>
      <c r="V171" s="929"/>
      <c r="W171" s="929"/>
      <c r="X171" s="929"/>
      <c r="Y171" s="929"/>
      <c r="Z171" s="929"/>
      <c r="AA171" s="929"/>
    </row>
    <row r="172" spans="1:27" ht="15.75" customHeight="1">
      <c r="A172" s="929"/>
      <c r="B172" s="929"/>
      <c r="C172" s="929"/>
      <c r="D172" s="929"/>
      <c r="E172" s="929"/>
      <c r="F172" s="929"/>
      <c r="G172" s="929"/>
      <c r="H172" s="929"/>
      <c r="I172" s="929"/>
      <c r="J172" s="929"/>
      <c r="K172" s="929"/>
      <c r="L172" s="929"/>
      <c r="M172" s="929"/>
      <c r="N172" s="929"/>
      <c r="O172" s="929"/>
      <c r="P172" s="929"/>
      <c r="Q172" s="929"/>
      <c r="R172" s="929"/>
      <c r="S172" s="929"/>
      <c r="T172" s="929"/>
      <c r="U172" s="929"/>
      <c r="V172" s="929"/>
      <c r="W172" s="929"/>
      <c r="X172" s="929"/>
      <c r="Y172" s="929"/>
      <c r="Z172" s="929"/>
      <c r="AA172" s="929"/>
    </row>
    <row r="173" spans="1:27" ht="15.75" customHeight="1">
      <c r="A173" s="929"/>
      <c r="B173" s="929"/>
      <c r="C173" s="929"/>
      <c r="D173" s="929"/>
      <c r="E173" s="929"/>
      <c r="F173" s="929"/>
      <c r="G173" s="929"/>
      <c r="H173" s="929"/>
      <c r="I173" s="929"/>
      <c r="J173" s="929"/>
      <c r="K173" s="929"/>
      <c r="L173" s="929"/>
      <c r="M173" s="929"/>
      <c r="N173" s="929"/>
      <c r="O173" s="929"/>
      <c r="P173" s="929"/>
      <c r="Q173" s="929"/>
      <c r="R173" s="929"/>
      <c r="S173" s="929"/>
      <c r="T173" s="929"/>
      <c r="U173" s="929"/>
      <c r="V173" s="929"/>
      <c r="W173" s="929"/>
      <c r="X173" s="929"/>
      <c r="Y173" s="929"/>
      <c r="Z173" s="929"/>
      <c r="AA173" s="929"/>
    </row>
    <row r="174" spans="1:27" ht="15.75" customHeight="1">
      <c r="A174" s="929"/>
      <c r="B174" s="929"/>
      <c r="C174" s="929"/>
      <c r="D174" s="929"/>
      <c r="E174" s="929"/>
      <c r="F174" s="929"/>
      <c r="G174" s="929"/>
      <c r="H174" s="929"/>
      <c r="I174" s="929"/>
      <c r="J174" s="929"/>
      <c r="K174" s="929"/>
      <c r="L174" s="929"/>
      <c r="M174" s="929"/>
      <c r="N174" s="929"/>
      <c r="O174" s="929"/>
      <c r="P174" s="929"/>
      <c r="Q174" s="929"/>
      <c r="R174" s="929"/>
      <c r="S174" s="929"/>
      <c r="T174" s="929"/>
      <c r="U174" s="929"/>
      <c r="V174" s="929"/>
      <c r="W174" s="929"/>
      <c r="X174" s="929"/>
      <c r="Y174" s="929"/>
      <c r="Z174" s="929"/>
      <c r="AA174" s="929"/>
    </row>
    <row r="175" spans="1:27" ht="15.75" customHeight="1">
      <c r="A175" s="929"/>
      <c r="B175" s="929"/>
      <c r="C175" s="929"/>
      <c r="D175" s="929"/>
      <c r="E175" s="929"/>
      <c r="F175" s="929"/>
      <c r="G175" s="929"/>
      <c r="H175" s="929"/>
      <c r="I175" s="929"/>
      <c r="J175" s="929"/>
      <c r="K175" s="929"/>
      <c r="L175" s="929"/>
      <c r="M175" s="929"/>
      <c r="N175" s="929"/>
      <c r="O175" s="929"/>
      <c r="P175" s="929"/>
      <c r="Q175" s="929"/>
      <c r="R175" s="929"/>
      <c r="S175" s="929"/>
      <c r="T175" s="929"/>
      <c r="U175" s="929"/>
      <c r="V175" s="929"/>
      <c r="W175" s="929"/>
      <c r="X175" s="929"/>
      <c r="Y175" s="929"/>
      <c r="Z175" s="929"/>
      <c r="AA175" s="929"/>
    </row>
    <row r="176" spans="1:27" ht="15.75" customHeight="1">
      <c r="A176" s="929"/>
      <c r="B176" s="929"/>
      <c r="C176" s="929"/>
      <c r="D176" s="929"/>
      <c r="E176" s="929"/>
      <c r="F176" s="929"/>
      <c r="G176" s="929"/>
      <c r="H176" s="929"/>
      <c r="I176" s="929"/>
      <c r="J176" s="929"/>
      <c r="K176" s="929"/>
      <c r="L176" s="929"/>
      <c r="M176" s="929"/>
      <c r="N176" s="929"/>
      <c r="O176" s="929"/>
      <c r="P176" s="929"/>
      <c r="Q176" s="929"/>
      <c r="R176" s="929"/>
      <c r="S176" s="929"/>
      <c r="T176" s="929"/>
      <c r="U176" s="929"/>
      <c r="V176" s="929"/>
      <c r="W176" s="929"/>
      <c r="X176" s="929"/>
      <c r="Y176" s="929"/>
      <c r="Z176" s="929"/>
      <c r="AA176" s="929"/>
    </row>
    <row r="177" spans="1:27" ht="15.75" customHeight="1">
      <c r="A177" s="959"/>
      <c r="B177" s="929"/>
      <c r="C177" s="929"/>
      <c r="D177" s="929"/>
      <c r="E177" s="929"/>
      <c r="F177" s="929"/>
      <c r="G177" s="929"/>
      <c r="H177" s="929"/>
      <c r="I177" s="929"/>
      <c r="J177" s="929"/>
      <c r="K177" s="929"/>
      <c r="L177" s="929"/>
      <c r="M177" s="929"/>
      <c r="N177" s="929"/>
      <c r="O177" s="929"/>
      <c r="P177" s="929"/>
      <c r="Q177" s="929"/>
      <c r="R177" s="929"/>
      <c r="S177" s="929"/>
      <c r="T177" s="929"/>
      <c r="U177" s="929"/>
      <c r="V177" s="929"/>
      <c r="W177" s="929"/>
      <c r="X177" s="929"/>
      <c r="Y177" s="929"/>
      <c r="Z177" s="929"/>
      <c r="AA177" s="929"/>
    </row>
    <row r="178" spans="1:27" ht="15.75" customHeight="1">
      <c r="A178" s="929"/>
      <c r="B178" s="929"/>
      <c r="C178" s="929"/>
      <c r="D178" s="929"/>
      <c r="E178" s="929"/>
      <c r="F178" s="929"/>
      <c r="G178" s="929"/>
      <c r="H178" s="929"/>
      <c r="I178" s="998"/>
      <c r="J178" s="1627"/>
      <c r="K178" s="1627"/>
      <c r="L178" s="1627"/>
      <c r="M178" s="1627"/>
      <c r="N178" s="998"/>
      <c r="O178" s="998"/>
      <c r="P178" s="1627"/>
      <c r="Q178" s="1627"/>
      <c r="R178" s="1627"/>
      <c r="S178" s="1627"/>
      <c r="T178" s="998"/>
      <c r="U178" s="998"/>
      <c r="V178" s="1627"/>
      <c r="W178" s="1627"/>
      <c r="X178" s="1627"/>
      <c r="Y178" s="1627"/>
      <c r="Z178" s="968"/>
      <c r="AA178" s="929"/>
    </row>
    <row r="179" spans="1:27" ht="15.75" customHeight="1">
      <c r="A179" s="929"/>
      <c r="B179" s="929"/>
      <c r="C179" s="929"/>
      <c r="D179" s="998"/>
      <c r="E179" s="1627"/>
      <c r="F179" s="1627"/>
      <c r="G179" s="998"/>
      <c r="H179" s="929"/>
      <c r="I179" s="998"/>
      <c r="J179" s="2069"/>
      <c r="K179" s="2069"/>
      <c r="L179" s="2069"/>
      <c r="M179" s="2069"/>
      <c r="N179" s="998"/>
      <c r="O179" s="998"/>
      <c r="P179" s="2069"/>
      <c r="Q179" s="2069"/>
      <c r="R179" s="2069"/>
      <c r="S179" s="2069"/>
      <c r="T179" s="998"/>
      <c r="U179" s="998"/>
      <c r="V179" s="1652"/>
      <c r="W179" s="1652"/>
      <c r="X179" s="1652"/>
      <c r="Y179" s="1652"/>
      <c r="Z179" s="929"/>
      <c r="AA179" s="929"/>
    </row>
    <row r="180" spans="1:27" ht="15.75" customHeight="1">
      <c r="A180" s="929"/>
      <c r="B180" s="929"/>
      <c r="C180" s="929"/>
      <c r="D180" s="998"/>
      <c r="E180" s="1627"/>
      <c r="F180" s="1627"/>
      <c r="G180" s="998"/>
      <c r="H180" s="929"/>
      <c r="I180" s="998"/>
      <c r="J180" s="2069"/>
      <c r="K180" s="2069"/>
      <c r="L180" s="2069"/>
      <c r="M180" s="2069"/>
      <c r="N180" s="998"/>
      <c r="O180" s="998"/>
      <c r="P180" s="2069"/>
      <c r="Q180" s="2069"/>
      <c r="R180" s="2069"/>
      <c r="S180" s="2069"/>
      <c r="T180" s="998"/>
      <c r="U180" s="998"/>
      <c r="V180" s="1652"/>
      <c r="W180" s="1652"/>
      <c r="X180" s="1652"/>
      <c r="Y180" s="1652"/>
      <c r="Z180" s="929"/>
      <c r="AA180" s="929"/>
    </row>
    <row r="181" spans="1:27" ht="15.75" customHeight="1">
      <c r="A181" s="929"/>
      <c r="B181" s="929"/>
      <c r="C181" s="929"/>
      <c r="D181" s="998"/>
      <c r="E181" s="1627"/>
      <c r="F181" s="1627"/>
      <c r="G181" s="998"/>
      <c r="H181" s="929"/>
      <c r="I181" s="998"/>
      <c r="J181" s="2069"/>
      <c r="K181" s="2069"/>
      <c r="L181" s="2069"/>
      <c r="M181" s="2069"/>
      <c r="N181" s="998"/>
      <c r="O181" s="998"/>
      <c r="P181" s="2069"/>
      <c r="Q181" s="2069"/>
      <c r="R181" s="2069"/>
      <c r="S181" s="2069"/>
      <c r="T181" s="998"/>
      <c r="U181" s="998"/>
      <c r="V181" s="1652"/>
      <c r="W181" s="1652"/>
      <c r="X181" s="1652"/>
      <c r="Y181" s="1652"/>
      <c r="Z181" s="929"/>
      <c r="AA181" s="929"/>
    </row>
    <row r="182" spans="1:27" ht="15.75" customHeight="1">
      <c r="A182" s="929"/>
      <c r="B182" s="929"/>
      <c r="C182" s="929"/>
      <c r="D182" s="998"/>
      <c r="E182" s="1627"/>
      <c r="F182" s="1627"/>
      <c r="G182" s="998"/>
      <c r="H182" s="929"/>
      <c r="I182" s="998"/>
      <c r="J182" s="2069"/>
      <c r="K182" s="2069"/>
      <c r="L182" s="2069"/>
      <c r="M182" s="2069"/>
      <c r="N182" s="998"/>
      <c r="O182" s="998"/>
      <c r="P182" s="2069"/>
      <c r="Q182" s="2069"/>
      <c r="R182" s="2069"/>
      <c r="S182" s="2069"/>
      <c r="T182" s="998"/>
      <c r="U182" s="998"/>
      <c r="V182" s="1652"/>
      <c r="W182" s="1652"/>
      <c r="X182" s="1652"/>
      <c r="Y182" s="1652"/>
      <c r="Z182" s="929"/>
      <c r="AA182" s="929"/>
    </row>
    <row r="183" spans="1:27" ht="15.75" customHeight="1">
      <c r="A183" s="929"/>
      <c r="B183" s="929"/>
      <c r="C183" s="929"/>
      <c r="D183" s="998"/>
      <c r="E183" s="929"/>
      <c r="F183" s="929"/>
      <c r="G183" s="998"/>
      <c r="H183" s="929"/>
      <c r="I183" s="998"/>
      <c r="J183" s="929"/>
      <c r="K183" s="929"/>
      <c r="L183" s="929"/>
      <c r="M183" s="929"/>
      <c r="N183" s="998"/>
      <c r="O183" s="998"/>
      <c r="P183" s="998"/>
      <c r="Q183" s="929"/>
      <c r="R183" s="929"/>
      <c r="S183" s="998"/>
      <c r="T183" s="998"/>
      <c r="U183" s="998"/>
      <c r="V183" s="929"/>
      <c r="W183" s="929"/>
      <c r="X183" s="929"/>
      <c r="Y183" s="929"/>
      <c r="Z183" s="929"/>
      <c r="AA183" s="929"/>
    </row>
    <row r="184" spans="1:27" ht="15.75" customHeight="1">
      <c r="A184" s="929"/>
      <c r="B184" s="929"/>
      <c r="C184" s="929"/>
      <c r="D184" s="998"/>
      <c r="E184" s="929"/>
      <c r="F184" s="929"/>
      <c r="G184" s="998"/>
      <c r="H184" s="929"/>
      <c r="I184" s="998"/>
      <c r="J184" s="929"/>
      <c r="K184" s="929"/>
      <c r="L184" s="929"/>
      <c r="M184" s="929"/>
      <c r="N184" s="998"/>
      <c r="O184" s="998"/>
      <c r="P184" s="998"/>
      <c r="Q184" s="929"/>
      <c r="R184" s="929"/>
      <c r="S184" s="998"/>
      <c r="T184" s="998"/>
      <c r="U184" s="998"/>
      <c r="V184" s="929"/>
      <c r="W184" s="929"/>
      <c r="X184" s="929"/>
      <c r="Y184" s="929"/>
      <c r="Z184" s="929"/>
      <c r="AA184" s="929"/>
    </row>
    <row r="185" spans="1:27" ht="15.75" customHeight="1">
      <c r="A185" s="929"/>
      <c r="B185" s="929"/>
      <c r="C185" s="929"/>
      <c r="D185" s="998"/>
      <c r="E185" s="929"/>
      <c r="F185" s="929"/>
      <c r="G185" s="998"/>
      <c r="H185" s="929"/>
      <c r="I185" s="998"/>
      <c r="J185" s="929"/>
      <c r="K185" s="929"/>
      <c r="L185" s="929"/>
      <c r="M185" s="929"/>
      <c r="N185" s="998"/>
      <c r="O185" s="998"/>
      <c r="P185" s="998"/>
      <c r="Q185" s="929"/>
      <c r="R185" s="929"/>
      <c r="S185" s="998"/>
      <c r="T185" s="998"/>
      <c r="U185" s="998"/>
      <c r="V185" s="929"/>
      <c r="W185" s="929"/>
      <c r="X185" s="929"/>
      <c r="Y185" s="929"/>
      <c r="Z185" s="929"/>
      <c r="AA185" s="929"/>
    </row>
    <row r="186" spans="1:27" ht="15.75" customHeight="1">
      <c r="A186" s="929"/>
      <c r="B186" s="929"/>
      <c r="C186" s="929"/>
      <c r="D186" s="998"/>
      <c r="E186" s="929"/>
      <c r="F186" s="929"/>
      <c r="G186" s="998"/>
      <c r="H186" s="929"/>
      <c r="I186" s="998"/>
      <c r="J186" s="929"/>
      <c r="K186" s="929"/>
      <c r="L186" s="929"/>
      <c r="M186" s="929"/>
      <c r="N186" s="998"/>
      <c r="O186" s="998"/>
      <c r="P186" s="998"/>
      <c r="Q186" s="929"/>
      <c r="R186" s="929"/>
      <c r="S186" s="998"/>
      <c r="T186" s="998"/>
      <c r="U186" s="998"/>
      <c r="V186" s="929"/>
      <c r="W186" s="929"/>
      <c r="X186" s="929"/>
      <c r="Y186" s="929"/>
      <c r="Z186" s="929"/>
      <c r="AA186" s="929"/>
    </row>
    <row r="187" spans="1:27" ht="15.75" customHeight="1">
      <c r="A187" s="929"/>
      <c r="B187" s="929"/>
      <c r="C187" s="929"/>
      <c r="D187" s="929"/>
      <c r="E187" s="929"/>
      <c r="F187" s="929"/>
      <c r="G187" s="929"/>
      <c r="H187" s="929"/>
      <c r="I187" s="998"/>
      <c r="J187" s="2069"/>
      <c r="K187" s="2069"/>
      <c r="L187" s="2069"/>
      <c r="M187" s="2069"/>
      <c r="N187" s="998"/>
      <c r="O187" s="998"/>
      <c r="P187" s="2069"/>
      <c r="Q187" s="2069"/>
      <c r="R187" s="2069"/>
      <c r="S187" s="2069"/>
      <c r="T187" s="998"/>
      <c r="U187" s="998"/>
      <c r="V187" s="2069"/>
      <c r="W187" s="2069"/>
      <c r="X187" s="2069"/>
      <c r="Y187" s="2069"/>
      <c r="Z187" s="929"/>
      <c r="AA187" s="929"/>
    </row>
    <row r="188" spans="1:27" ht="15.75" customHeight="1">
      <c r="A188" s="959"/>
      <c r="B188" s="929"/>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929"/>
      <c r="Z188" s="929"/>
      <c r="AA188" s="929"/>
    </row>
    <row r="189" spans="1:27" ht="15.75" customHeight="1">
      <c r="A189" s="95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ht="15.75" customHeight="1">
      <c r="A190" s="959"/>
      <c r="B190" s="929"/>
      <c r="C190" s="929"/>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c r="AA190" s="929"/>
    </row>
    <row r="191" spans="1:27" ht="15.75" customHeight="1">
      <c r="A191" s="959"/>
      <c r="B191" s="929"/>
      <c r="C191" s="929"/>
      <c r="D191" s="929"/>
      <c r="E191" s="929"/>
      <c r="F191" s="929"/>
      <c r="G191" s="929"/>
      <c r="H191" s="929"/>
      <c r="I191" s="929"/>
      <c r="J191" s="1722"/>
      <c r="K191" s="1722"/>
      <c r="L191" s="1722"/>
      <c r="M191" s="1722"/>
      <c r="N191" s="1722"/>
      <c r="O191" s="998"/>
      <c r="P191" s="929"/>
      <c r="Q191" s="929"/>
      <c r="R191" s="929"/>
      <c r="S191" s="929"/>
      <c r="T191" s="929"/>
      <c r="U191" s="929"/>
      <c r="V191" s="929"/>
      <c r="W191" s="929"/>
      <c r="X191" s="929"/>
      <c r="Y191" s="929"/>
      <c r="Z191" s="929"/>
      <c r="AA191" s="929"/>
    </row>
    <row r="192" spans="1:27" ht="15.75" customHeight="1">
      <c r="A192" s="959"/>
      <c r="B192" s="929"/>
      <c r="C192" s="929"/>
      <c r="D192" s="929"/>
      <c r="E192" s="929"/>
      <c r="F192" s="929"/>
      <c r="G192" s="929"/>
      <c r="H192" s="929"/>
      <c r="I192" s="929"/>
      <c r="J192" s="929"/>
      <c r="K192" s="929"/>
      <c r="L192" s="1627"/>
      <c r="M192" s="1627"/>
      <c r="N192" s="1627"/>
      <c r="O192" s="1627"/>
      <c r="P192" s="1627"/>
      <c r="Q192" s="1627"/>
      <c r="R192" s="929"/>
      <c r="S192" s="929"/>
      <c r="T192" s="929"/>
      <c r="U192" s="929"/>
      <c r="V192" s="929"/>
      <c r="W192" s="929"/>
      <c r="X192" s="929"/>
      <c r="Y192" s="929"/>
      <c r="Z192" s="929"/>
      <c r="AA192" s="929"/>
    </row>
    <row r="193" spans="1:28" ht="15.75" customHeight="1">
      <c r="A193" s="959"/>
      <c r="B193" s="929"/>
      <c r="C193" s="929"/>
      <c r="D193" s="929"/>
      <c r="E193" s="929"/>
      <c r="F193" s="929"/>
      <c r="G193" s="929"/>
      <c r="H193" s="929"/>
      <c r="I193" s="1685"/>
      <c r="J193" s="1685"/>
      <c r="K193" s="1685"/>
      <c r="L193" s="1685"/>
      <c r="M193" s="1685"/>
      <c r="N193" s="1685"/>
      <c r="O193" s="1685"/>
      <c r="P193" s="1685"/>
      <c r="Q193" s="1685"/>
      <c r="R193" s="1685"/>
      <c r="S193" s="1685"/>
      <c r="T193" s="1685"/>
      <c r="U193" s="1685"/>
      <c r="V193" s="1685"/>
      <c r="W193" s="1685"/>
      <c r="X193" s="1685"/>
      <c r="Y193" s="1685"/>
      <c r="Z193" s="1685"/>
      <c r="AA193" s="1685"/>
    </row>
    <row r="194" spans="1:28">
      <c r="I194" s="2070"/>
      <c r="J194" s="2070"/>
      <c r="K194" s="2070"/>
      <c r="L194" s="2070"/>
      <c r="M194" s="2070"/>
      <c r="N194" s="2070"/>
      <c r="O194" s="2070"/>
      <c r="P194" s="2070"/>
      <c r="Q194" s="2070"/>
      <c r="R194" s="2070"/>
      <c r="S194" s="2070"/>
      <c r="T194" s="2070"/>
      <c r="U194" s="2070"/>
      <c r="V194" s="2070"/>
      <c r="W194" s="2070"/>
      <c r="X194" s="2070"/>
      <c r="Y194" s="2070"/>
      <c r="Z194" s="2070"/>
      <c r="AA194" s="2070"/>
    </row>
    <row r="195" spans="1:28" ht="13.5" customHeight="1">
      <c r="A195" s="959"/>
      <c r="B195" s="929"/>
      <c r="C195" s="929"/>
      <c r="D195" s="929"/>
      <c r="E195" s="929"/>
      <c r="F195" s="1685"/>
      <c r="G195" s="1685"/>
      <c r="H195" s="1685"/>
      <c r="I195" s="1685"/>
      <c r="J195" s="1685"/>
      <c r="K195" s="1685"/>
      <c r="L195" s="1685"/>
      <c r="M195" s="1685"/>
      <c r="N195" s="1685"/>
      <c r="O195" s="1685"/>
      <c r="P195" s="1685"/>
      <c r="Q195" s="1685"/>
      <c r="R195" s="1685"/>
      <c r="S195" s="1685"/>
      <c r="T195" s="1685"/>
      <c r="U195" s="1685"/>
      <c r="V195" s="1685"/>
      <c r="W195" s="1685"/>
      <c r="X195" s="1685"/>
      <c r="Y195" s="1685"/>
      <c r="Z195" s="1685"/>
      <c r="AA195" s="1685"/>
    </row>
    <row r="196" spans="1:28">
      <c r="A196" s="929"/>
      <c r="B196" s="929"/>
      <c r="C196" s="929"/>
      <c r="D196" s="929"/>
      <c r="E196" s="929"/>
      <c r="F196" s="1682"/>
      <c r="G196" s="1682"/>
      <c r="H196" s="1682"/>
      <c r="I196" s="1682"/>
      <c r="J196" s="1682"/>
      <c r="K196" s="1682"/>
      <c r="L196" s="1682"/>
      <c r="M196" s="1682"/>
      <c r="N196" s="1682"/>
      <c r="O196" s="1682"/>
      <c r="P196" s="1682"/>
      <c r="Q196" s="1682"/>
      <c r="R196" s="1682"/>
      <c r="S196" s="1682"/>
      <c r="T196" s="1682"/>
      <c r="U196" s="1682"/>
      <c r="V196" s="1682"/>
      <c r="W196" s="1682"/>
      <c r="X196" s="1682"/>
      <c r="Y196" s="1682"/>
      <c r="Z196" s="1682"/>
      <c r="AA196" s="1682"/>
    </row>
    <row r="197" spans="1:28">
      <c r="A197" s="929"/>
      <c r="B197" s="929"/>
      <c r="C197" s="929"/>
      <c r="D197" s="929"/>
      <c r="E197" s="929"/>
      <c r="F197" s="929"/>
      <c r="G197" s="929"/>
      <c r="H197" s="929"/>
      <c r="I197" s="929"/>
      <c r="J197" s="929"/>
      <c r="K197" s="929"/>
      <c r="L197" s="929"/>
      <c r="M197" s="929"/>
      <c r="N197" s="929"/>
      <c r="O197" s="929"/>
      <c r="P197" s="929"/>
      <c r="Q197" s="929"/>
      <c r="R197" s="929"/>
      <c r="S197" s="929"/>
      <c r="T197" s="929"/>
      <c r="U197" s="929"/>
      <c r="V197" s="929"/>
      <c r="W197" s="929"/>
      <c r="X197" s="929"/>
      <c r="Y197" s="929"/>
      <c r="Z197" s="929"/>
      <c r="AA197" s="929"/>
    </row>
    <row r="198" spans="1:28" ht="15.75" customHeight="1">
      <c r="A198" s="929"/>
      <c r="B198" s="929"/>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29"/>
      <c r="Z198" s="929"/>
      <c r="AA198" s="929"/>
    </row>
    <row r="199" spans="1:28" ht="15.75" customHeight="1">
      <c r="A199" s="92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row>
    <row r="200" spans="1:28" ht="18.75" customHeight="1">
      <c r="A200" s="1627"/>
      <c r="B200" s="1627"/>
      <c r="C200" s="1627"/>
      <c r="D200" s="1627"/>
      <c r="E200" s="1627"/>
      <c r="F200" s="1627"/>
      <c r="G200" s="1627"/>
      <c r="H200" s="1627"/>
      <c r="I200" s="1627"/>
      <c r="J200" s="1627"/>
      <c r="K200" s="1627"/>
      <c r="L200" s="1627"/>
      <c r="M200" s="1627"/>
      <c r="N200" s="1627"/>
      <c r="O200" s="1627"/>
      <c r="P200" s="1627"/>
      <c r="Q200" s="1627"/>
      <c r="R200" s="1627"/>
      <c r="S200" s="1627"/>
      <c r="T200" s="1627"/>
      <c r="U200" s="1627"/>
      <c r="V200" s="1627"/>
      <c r="W200" s="1627"/>
      <c r="X200" s="1627"/>
      <c r="Y200" s="1627"/>
      <c r="Z200" s="1627"/>
      <c r="AA200" s="1627"/>
      <c r="AB200" s="926"/>
    </row>
    <row r="201" spans="1:28" ht="15.75" customHeight="1">
      <c r="A201" s="929"/>
      <c r="B201" s="929"/>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29"/>
      <c r="Z201" s="929"/>
      <c r="AA201" s="929"/>
      <c r="AB201" s="926"/>
    </row>
    <row r="202" spans="1:28" ht="15.75" customHeight="1">
      <c r="A202" s="959"/>
      <c r="B202" s="929"/>
      <c r="C202" s="929"/>
      <c r="D202" s="929"/>
      <c r="E202" s="929"/>
      <c r="F202" s="929"/>
      <c r="G202" s="926"/>
      <c r="H202" s="929"/>
      <c r="I202" s="929"/>
      <c r="J202" s="929"/>
      <c r="K202" s="929"/>
      <c r="L202" s="929"/>
      <c r="M202" s="929"/>
      <c r="N202" s="929"/>
      <c r="O202" s="929"/>
      <c r="P202" s="929"/>
      <c r="Q202" s="929"/>
      <c r="R202" s="929"/>
      <c r="S202" s="929"/>
      <c r="T202" s="929"/>
      <c r="U202" s="929"/>
      <c r="V202" s="929"/>
      <c r="W202" s="929"/>
      <c r="X202" s="929"/>
      <c r="Y202" s="929"/>
      <c r="Z202" s="929"/>
      <c r="AA202" s="929"/>
      <c r="AB202" s="926"/>
    </row>
    <row r="203" spans="1:28" ht="15.75" customHeight="1">
      <c r="A203" s="959"/>
      <c r="B203" s="929"/>
      <c r="C203" s="929"/>
      <c r="D203" s="929"/>
      <c r="E203" s="929"/>
      <c r="F203" s="929"/>
      <c r="G203" s="926"/>
      <c r="H203" s="926"/>
      <c r="I203" s="929"/>
      <c r="J203" s="929"/>
      <c r="K203" s="929"/>
      <c r="L203" s="926"/>
      <c r="M203" s="929"/>
      <c r="N203" s="929"/>
      <c r="O203" s="929"/>
      <c r="P203" s="929"/>
      <c r="Q203" s="929"/>
      <c r="R203" s="929"/>
      <c r="S203" s="929"/>
      <c r="T203" s="929"/>
      <c r="U203" s="929"/>
      <c r="V203" s="929"/>
      <c r="W203" s="929"/>
      <c r="X203" s="929"/>
      <c r="Y203" s="929"/>
      <c r="Z203" s="929"/>
      <c r="AA203" s="929"/>
      <c r="AB203" s="926"/>
    </row>
    <row r="204" spans="1:28" ht="15.75" customHeight="1">
      <c r="A204" s="959"/>
      <c r="B204" s="929"/>
      <c r="C204" s="929"/>
      <c r="D204" s="929"/>
      <c r="E204" s="929"/>
      <c r="F204" s="929"/>
      <c r="G204" s="929"/>
      <c r="H204" s="929"/>
      <c r="I204" s="929"/>
      <c r="J204" s="1722"/>
      <c r="K204" s="1722"/>
      <c r="L204" s="1722"/>
      <c r="M204" s="1722"/>
      <c r="N204" s="1023"/>
      <c r="O204" s="929"/>
      <c r="P204" s="929"/>
      <c r="Q204" s="929"/>
      <c r="R204" s="929"/>
      <c r="S204" s="929"/>
      <c r="T204" s="929"/>
      <c r="U204" s="929"/>
      <c r="V204" s="929"/>
      <c r="W204" s="929"/>
      <c r="X204" s="929"/>
      <c r="Y204" s="929"/>
      <c r="Z204" s="929"/>
      <c r="AA204" s="929"/>
      <c r="AB204" s="926"/>
    </row>
    <row r="205" spans="1:28" ht="15.75" customHeight="1">
      <c r="A205" s="959"/>
      <c r="B205" s="929"/>
      <c r="C205" s="929"/>
      <c r="D205" s="929"/>
      <c r="E205" s="929"/>
      <c r="F205" s="929"/>
      <c r="G205" s="929"/>
      <c r="H205" s="929"/>
      <c r="I205" s="929"/>
      <c r="J205" s="1722"/>
      <c r="K205" s="1722"/>
      <c r="L205" s="1722"/>
      <c r="M205" s="1722"/>
      <c r="N205" s="1023"/>
      <c r="O205" s="929"/>
      <c r="P205" s="929"/>
      <c r="Q205" s="929"/>
      <c r="R205" s="929"/>
      <c r="S205" s="929"/>
      <c r="T205" s="929"/>
      <c r="U205" s="929"/>
      <c r="V205" s="929"/>
      <c r="W205" s="929"/>
      <c r="X205" s="929"/>
      <c r="Y205" s="929"/>
      <c r="Z205" s="929"/>
      <c r="AA205" s="929"/>
      <c r="AB205" s="926"/>
    </row>
    <row r="206" spans="1:28" ht="15.75" customHeight="1">
      <c r="A206" s="959"/>
      <c r="B206" s="929"/>
      <c r="C206" s="929"/>
      <c r="D206" s="929"/>
      <c r="E206" s="929"/>
      <c r="F206" s="929"/>
      <c r="G206" s="929"/>
      <c r="H206" s="929"/>
      <c r="I206" s="929"/>
      <c r="J206" s="1722"/>
      <c r="K206" s="1722"/>
      <c r="L206" s="1722"/>
      <c r="M206" s="1722"/>
      <c r="N206" s="1023"/>
      <c r="O206" s="929"/>
      <c r="P206" s="929"/>
      <c r="Q206" s="929"/>
      <c r="R206" s="929"/>
      <c r="S206" s="929"/>
      <c r="T206" s="929"/>
      <c r="U206" s="929"/>
      <c r="V206" s="929"/>
      <c r="W206" s="929"/>
      <c r="X206" s="929"/>
      <c r="Y206" s="929"/>
      <c r="Z206" s="929"/>
      <c r="AA206" s="929"/>
      <c r="AB206" s="926"/>
    </row>
    <row r="207" spans="1:28" ht="15.75" customHeight="1">
      <c r="A207" s="959"/>
      <c r="B207" s="929"/>
      <c r="C207" s="929"/>
      <c r="D207" s="929"/>
      <c r="E207" s="929"/>
      <c r="F207" s="929"/>
      <c r="G207" s="929"/>
      <c r="H207" s="929"/>
      <c r="I207" s="929"/>
      <c r="J207" s="1722"/>
      <c r="K207" s="1722"/>
      <c r="L207" s="1722"/>
      <c r="M207" s="1722"/>
      <c r="N207" s="1023"/>
      <c r="O207" s="929"/>
      <c r="P207" s="929"/>
      <c r="Q207" s="929"/>
      <c r="R207" s="929"/>
      <c r="S207" s="929"/>
      <c r="T207" s="929"/>
      <c r="U207" s="929"/>
      <c r="V207" s="929"/>
      <c r="W207" s="929"/>
      <c r="X207" s="929"/>
      <c r="Y207" s="929"/>
      <c r="Z207" s="929"/>
      <c r="AA207" s="929"/>
      <c r="AB207" s="926"/>
    </row>
    <row r="208" spans="1:28" ht="15.75" customHeight="1">
      <c r="A208" s="95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c r="AB208" s="926"/>
    </row>
    <row r="209" spans="1:28" ht="15.75" customHeight="1">
      <c r="A209" s="929"/>
      <c r="B209" s="929"/>
      <c r="C209" s="929"/>
      <c r="D209" s="1627"/>
      <c r="E209" s="1627"/>
      <c r="F209" s="1627"/>
      <c r="G209" s="1627"/>
      <c r="H209" s="998"/>
      <c r="I209" s="1627"/>
      <c r="J209" s="1627"/>
      <c r="K209" s="1627"/>
      <c r="L209" s="1627"/>
      <c r="M209" s="1627"/>
      <c r="N209" s="1627"/>
      <c r="O209" s="1627"/>
      <c r="P209" s="1627"/>
      <c r="Q209" s="1627"/>
      <c r="R209" s="1627"/>
      <c r="S209" s="1627"/>
      <c r="T209" s="1627"/>
      <c r="U209" s="1627"/>
      <c r="V209" s="998"/>
      <c r="W209" s="998"/>
      <c r="X209" s="1627"/>
      <c r="Y209" s="1627"/>
      <c r="Z209" s="1627"/>
      <c r="AA209" s="929"/>
      <c r="AB209" s="926"/>
    </row>
    <row r="210" spans="1:28" ht="15.75" customHeight="1">
      <c r="A210" s="929"/>
      <c r="B210" s="929"/>
      <c r="C210" s="929"/>
      <c r="D210" s="998"/>
      <c r="E210" s="1656"/>
      <c r="F210" s="1656"/>
      <c r="G210" s="998"/>
      <c r="H210" s="998"/>
      <c r="I210" s="929"/>
      <c r="J210" s="929"/>
      <c r="K210" s="929"/>
      <c r="L210" s="926"/>
      <c r="M210" s="929"/>
      <c r="N210" s="929"/>
      <c r="O210" s="929"/>
      <c r="P210" s="929"/>
      <c r="Q210" s="929"/>
      <c r="R210" s="926"/>
      <c r="S210" s="926"/>
      <c r="T210" s="926"/>
      <c r="U210" s="926"/>
      <c r="V210" s="998"/>
      <c r="W210" s="998"/>
      <c r="X210" s="1718"/>
      <c r="Y210" s="1718"/>
      <c r="Z210" s="1718"/>
      <c r="AA210" s="929"/>
      <c r="AB210" s="926"/>
    </row>
    <row r="211" spans="1:28" ht="15.75" customHeight="1">
      <c r="A211" s="929"/>
      <c r="B211" s="929"/>
      <c r="C211" s="929"/>
      <c r="D211" s="998"/>
      <c r="E211" s="1656"/>
      <c r="F211" s="1656"/>
      <c r="G211" s="998"/>
      <c r="H211" s="998"/>
      <c r="I211" s="929"/>
      <c r="J211" s="929"/>
      <c r="K211" s="929"/>
      <c r="L211" s="926"/>
      <c r="M211" s="929"/>
      <c r="N211" s="929"/>
      <c r="O211" s="929"/>
      <c r="P211" s="929"/>
      <c r="Q211" s="929"/>
      <c r="R211" s="926"/>
      <c r="S211" s="926"/>
      <c r="T211" s="926"/>
      <c r="U211" s="926"/>
      <c r="V211" s="998"/>
      <c r="W211" s="998"/>
      <c r="X211" s="1718"/>
      <c r="Y211" s="1718"/>
      <c r="Z211" s="1718"/>
      <c r="AA211" s="929"/>
      <c r="AB211" s="926"/>
    </row>
    <row r="212" spans="1:28" ht="15.75" customHeight="1">
      <c r="A212" s="929"/>
      <c r="B212" s="929"/>
      <c r="C212" s="929"/>
      <c r="D212" s="998"/>
      <c r="E212" s="1656"/>
      <c r="F212" s="1656"/>
      <c r="G212" s="998"/>
      <c r="H212" s="998"/>
      <c r="I212" s="929"/>
      <c r="J212" s="929"/>
      <c r="K212" s="929"/>
      <c r="L212" s="926"/>
      <c r="M212" s="929"/>
      <c r="N212" s="929"/>
      <c r="O212" s="929"/>
      <c r="P212" s="929"/>
      <c r="Q212" s="929"/>
      <c r="R212" s="926"/>
      <c r="S212" s="926"/>
      <c r="T212" s="926"/>
      <c r="U212" s="926"/>
      <c r="V212" s="998"/>
      <c r="W212" s="998"/>
      <c r="X212" s="1718"/>
      <c r="Y212" s="1718"/>
      <c r="Z212" s="1718"/>
      <c r="AA212" s="929"/>
      <c r="AB212" s="926"/>
    </row>
    <row r="213" spans="1:28" ht="15.75" customHeight="1">
      <c r="A213" s="929"/>
      <c r="B213" s="929"/>
      <c r="C213" s="929"/>
      <c r="D213" s="998"/>
      <c r="E213" s="1656"/>
      <c r="F213" s="1656"/>
      <c r="G213" s="998"/>
      <c r="H213" s="998"/>
      <c r="I213" s="929"/>
      <c r="J213" s="929"/>
      <c r="K213" s="929"/>
      <c r="L213" s="926"/>
      <c r="M213" s="929"/>
      <c r="N213" s="929"/>
      <c r="O213" s="929"/>
      <c r="P213" s="929"/>
      <c r="Q213" s="929"/>
      <c r="R213" s="926"/>
      <c r="S213" s="926"/>
      <c r="T213" s="926"/>
      <c r="U213" s="926"/>
      <c r="V213" s="998"/>
      <c r="W213" s="998"/>
      <c r="X213" s="1718"/>
      <c r="Y213" s="1718"/>
      <c r="Z213" s="1718"/>
      <c r="AA213" s="929"/>
      <c r="AB213" s="926"/>
    </row>
    <row r="214" spans="1:28" ht="15.75" customHeight="1">
      <c r="A214" s="929"/>
      <c r="B214" s="929"/>
      <c r="C214" s="929"/>
      <c r="D214" s="998"/>
      <c r="E214" s="1656"/>
      <c r="F214" s="1656"/>
      <c r="G214" s="998"/>
      <c r="H214" s="998"/>
      <c r="I214" s="929"/>
      <c r="J214" s="929"/>
      <c r="K214" s="929"/>
      <c r="L214" s="926"/>
      <c r="M214" s="929"/>
      <c r="N214" s="929"/>
      <c r="O214" s="929"/>
      <c r="P214" s="929"/>
      <c r="Q214" s="929"/>
      <c r="R214" s="926"/>
      <c r="S214" s="926"/>
      <c r="T214" s="926"/>
      <c r="U214" s="926"/>
      <c r="V214" s="998"/>
      <c r="W214" s="998"/>
      <c r="X214" s="1718"/>
      <c r="Y214" s="1718"/>
      <c r="Z214" s="1718"/>
      <c r="AA214" s="929"/>
      <c r="AB214" s="926"/>
    </row>
    <row r="215" spans="1:28" ht="15.75" customHeight="1">
      <c r="A215" s="929"/>
      <c r="B215" s="929"/>
      <c r="C215" s="929"/>
      <c r="D215" s="998"/>
      <c r="E215" s="1656"/>
      <c r="F215" s="1656"/>
      <c r="G215" s="998"/>
      <c r="H215" s="998"/>
      <c r="I215" s="929"/>
      <c r="J215" s="929"/>
      <c r="K215" s="929"/>
      <c r="L215" s="926"/>
      <c r="M215" s="929"/>
      <c r="N215" s="929"/>
      <c r="O215" s="929"/>
      <c r="P215" s="929"/>
      <c r="Q215" s="929"/>
      <c r="R215" s="926"/>
      <c r="S215" s="926"/>
      <c r="T215" s="926"/>
      <c r="U215" s="926"/>
      <c r="V215" s="998"/>
      <c r="W215" s="998"/>
      <c r="X215" s="1718"/>
      <c r="Y215" s="1718"/>
      <c r="Z215" s="1718"/>
      <c r="AA215" s="929"/>
      <c r="AB215" s="926"/>
    </row>
    <row r="216" spans="1:28" ht="15.75" customHeight="1">
      <c r="A216" s="959"/>
      <c r="B216" s="929"/>
      <c r="C216" s="929"/>
      <c r="D216" s="929"/>
      <c r="E216" s="929"/>
      <c r="F216" s="929"/>
      <c r="G216" s="929"/>
      <c r="H216" s="929"/>
      <c r="I216" s="929"/>
      <c r="J216" s="929"/>
      <c r="K216" s="929"/>
      <c r="L216" s="929"/>
      <c r="M216" s="929"/>
      <c r="N216" s="929"/>
      <c r="O216" s="929"/>
      <c r="P216" s="929"/>
      <c r="Q216" s="929"/>
      <c r="R216" s="929"/>
      <c r="S216" s="929"/>
      <c r="T216" s="929"/>
      <c r="U216" s="929"/>
      <c r="V216" s="929"/>
      <c r="W216" s="929"/>
      <c r="X216" s="929"/>
      <c r="Y216" s="929"/>
      <c r="Z216" s="929"/>
      <c r="AA216" s="929"/>
      <c r="AB216" s="926"/>
    </row>
    <row r="217" spans="1:28" ht="15.75" customHeight="1">
      <c r="A217" s="959"/>
      <c r="B217" s="929"/>
      <c r="C217" s="929"/>
      <c r="D217" s="929"/>
      <c r="E217" s="929"/>
      <c r="F217" s="2065"/>
      <c r="G217" s="2065"/>
      <c r="H217" s="2065"/>
      <c r="I217" s="2065"/>
      <c r="J217" s="2065"/>
      <c r="K217" s="2065"/>
      <c r="L217" s="2065"/>
      <c r="M217" s="2065"/>
      <c r="N217" s="2065"/>
      <c r="O217" s="2065"/>
      <c r="P217" s="2065"/>
      <c r="Q217" s="2065"/>
      <c r="R217" s="2065"/>
      <c r="S217" s="2065"/>
      <c r="T217" s="2065"/>
      <c r="U217" s="2065"/>
      <c r="V217" s="2065"/>
      <c r="W217" s="2065"/>
      <c r="X217" s="2065"/>
      <c r="Y217" s="2065"/>
      <c r="Z217" s="2065"/>
      <c r="AA217" s="2065"/>
      <c r="AB217" s="926"/>
    </row>
    <row r="218" spans="1:28" ht="15.75" customHeight="1">
      <c r="A218" s="929"/>
      <c r="B218" s="929"/>
      <c r="C218" s="929"/>
      <c r="D218" s="929"/>
      <c r="E218" s="929"/>
      <c r="F218" s="2065"/>
      <c r="G218" s="2065"/>
      <c r="H218" s="2065"/>
      <c r="I218" s="2065"/>
      <c r="J218" s="2065"/>
      <c r="K218" s="2065"/>
      <c r="L218" s="2065"/>
      <c r="M218" s="2065"/>
      <c r="N218" s="2065"/>
      <c r="O218" s="2065"/>
      <c r="P218" s="2065"/>
      <c r="Q218" s="2065"/>
      <c r="R218" s="2065"/>
      <c r="S218" s="2065"/>
      <c r="T218" s="2065"/>
      <c r="U218" s="2065"/>
      <c r="V218" s="2065"/>
      <c r="W218" s="2065"/>
      <c r="X218" s="2065"/>
      <c r="Y218" s="2065"/>
      <c r="Z218" s="2065"/>
      <c r="AA218" s="2065"/>
      <c r="AB218" s="926"/>
    </row>
    <row r="219" spans="1:28" ht="15.75" customHeight="1">
      <c r="A219" s="959"/>
      <c r="B219" s="929"/>
      <c r="C219" s="929"/>
      <c r="D219" s="929"/>
      <c r="E219" s="929"/>
      <c r="F219" s="929"/>
      <c r="G219" s="929"/>
      <c r="H219" s="929"/>
      <c r="I219" s="929"/>
      <c r="J219" s="929"/>
      <c r="K219" s="929"/>
      <c r="L219" s="929"/>
      <c r="M219" s="929"/>
      <c r="N219" s="929"/>
      <c r="O219" s="929"/>
      <c r="P219" s="929"/>
      <c r="Q219" s="929"/>
      <c r="R219" s="929"/>
      <c r="S219" s="929"/>
      <c r="T219" s="929"/>
      <c r="U219" s="929"/>
      <c r="V219" s="929"/>
      <c r="W219" s="929"/>
      <c r="X219" s="929"/>
      <c r="Y219" s="929"/>
      <c r="Z219" s="929"/>
      <c r="AA219" s="929"/>
      <c r="AB219" s="926"/>
    </row>
    <row r="220" spans="1:28" ht="15.75" customHeight="1">
      <c r="A220" s="929"/>
      <c r="B220" s="929"/>
      <c r="C220" s="929"/>
      <c r="D220" s="929"/>
      <c r="E220" s="929"/>
      <c r="F220" s="2065"/>
      <c r="G220" s="2065"/>
      <c r="H220" s="2065"/>
      <c r="I220" s="2065"/>
      <c r="J220" s="2065"/>
      <c r="K220" s="2065"/>
      <c r="L220" s="2065"/>
      <c r="M220" s="2065"/>
      <c r="N220" s="2065"/>
      <c r="O220" s="2065"/>
      <c r="P220" s="2065"/>
      <c r="Q220" s="2065"/>
      <c r="R220" s="2065"/>
      <c r="S220" s="2065"/>
      <c r="T220" s="2065"/>
      <c r="U220" s="2065"/>
      <c r="V220" s="2065"/>
      <c r="W220" s="2065"/>
      <c r="X220" s="2065"/>
      <c r="Y220" s="2065"/>
      <c r="Z220" s="2065"/>
      <c r="AA220" s="2065"/>
      <c r="AB220" s="926"/>
    </row>
    <row r="221" spans="1:28" ht="15.75" customHeight="1">
      <c r="A221" s="929"/>
      <c r="B221" s="929"/>
      <c r="C221" s="929"/>
      <c r="D221" s="929"/>
      <c r="E221" s="929"/>
      <c r="F221" s="2065"/>
      <c r="G221" s="2065"/>
      <c r="H221" s="2065"/>
      <c r="I221" s="2065"/>
      <c r="J221" s="2065"/>
      <c r="K221" s="2065"/>
      <c r="L221" s="2065"/>
      <c r="M221" s="2065"/>
      <c r="N221" s="2065"/>
      <c r="O221" s="2065"/>
      <c r="P221" s="2065"/>
      <c r="Q221" s="2065"/>
      <c r="R221" s="2065"/>
      <c r="S221" s="2065"/>
      <c r="T221" s="2065"/>
      <c r="U221" s="2065"/>
      <c r="V221" s="2065"/>
      <c r="W221" s="2065"/>
      <c r="X221" s="2065"/>
      <c r="Y221" s="2065"/>
      <c r="Z221" s="2065"/>
      <c r="AA221" s="2065"/>
      <c r="AB221" s="926"/>
    </row>
    <row r="222" spans="1:28" ht="15.75" customHeight="1">
      <c r="A222" s="92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c r="AB222" s="926"/>
    </row>
    <row r="223" spans="1:28" ht="15.75" customHeight="1">
      <c r="A223" s="1114"/>
      <c r="B223" s="1114"/>
      <c r="C223" s="1114"/>
      <c r="D223" s="1114"/>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row>
    <row r="224" spans="1:28" ht="15.75" customHeight="1">
      <c r="A224" s="1114"/>
      <c r="B224" s="1114"/>
      <c r="C224" s="1114"/>
      <c r="D224" s="1114"/>
      <c r="E224" s="1114"/>
      <c r="F224" s="1114"/>
      <c r="G224" s="1114"/>
      <c r="H224" s="1114"/>
      <c r="I224" s="1114"/>
      <c r="J224" s="1114"/>
      <c r="K224" s="1114"/>
      <c r="L224" s="1114"/>
      <c r="M224" s="1114"/>
      <c r="N224" s="1114"/>
      <c r="O224" s="1114"/>
      <c r="P224" s="1114"/>
      <c r="Q224" s="1114"/>
      <c r="R224" s="1114"/>
      <c r="S224" s="1114"/>
      <c r="T224" s="1114"/>
      <c r="U224" s="1114"/>
      <c r="V224" s="1114"/>
      <c r="W224" s="1114"/>
      <c r="X224" s="1114"/>
      <c r="Y224" s="1114"/>
      <c r="Z224" s="1114"/>
      <c r="AA224" s="1114"/>
    </row>
    <row r="225" spans="1:28" ht="15.75" customHeight="1">
      <c r="A225" s="1114"/>
      <c r="B225" s="1114"/>
      <c r="C225" s="1114"/>
      <c r="D225" s="1114"/>
      <c r="E225" s="1114"/>
      <c r="F225" s="1114"/>
      <c r="G225" s="1114"/>
      <c r="H225" s="1114"/>
      <c r="I225" s="1114"/>
      <c r="J225" s="1114"/>
      <c r="K225" s="1114"/>
      <c r="L225" s="1114"/>
      <c r="M225" s="1114"/>
      <c r="N225" s="1114"/>
      <c r="O225" s="1114"/>
      <c r="P225" s="1114"/>
      <c r="Q225" s="1114"/>
      <c r="R225" s="1114"/>
      <c r="S225" s="1114"/>
      <c r="T225" s="1114"/>
      <c r="U225" s="1114"/>
      <c r="V225" s="1114"/>
      <c r="W225" s="1114"/>
      <c r="X225" s="1114"/>
      <c r="Y225" s="1114"/>
      <c r="Z225" s="1114"/>
      <c r="AA225" s="1114"/>
    </row>
    <row r="226" spans="1:28" ht="18.75" customHeight="1">
      <c r="A226" s="1627"/>
      <c r="B226" s="1627"/>
      <c r="C226" s="1627"/>
      <c r="D226" s="1627"/>
      <c r="E226" s="1627"/>
      <c r="F226" s="1627"/>
      <c r="G226" s="1627"/>
      <c r="H226" s="1627"/>
      <c r="I226" s="1627"/>
      <c r="J226" s="1627"/>
      <c r="K226" s="1627"/>
      <c r="L226" s="1627"/>
      <c r="M226" s="1627"/>
      <c r="N226" s="1627"/>
      <c r="O226" s="1627"/>
      <c r="P226" s="1627"/>
      <c r="Q226" s="1627"/>
      <c r="R226" s="1627"/>
      <c r="S226" s="1627"/>
      <c r="T226" s="1627"/>
      <c r="U226" s="1627"/>
      <c r="V226" s="1627"/>
      <c r="W226" s="1627"/>
      <c r="X226" s="1627"/>
      <c r="Y226" s="1627"/>
      <c r="Z226" s="1627"/>
      <c r="AA226" s="1627"/>
      <c r="AB226" s="926"/>
    </row>
    <row r="227" spans="1:28" ht="15.75" customHeight="1">
      <c r="A227" s="929"/>
      <c r="B227" s="929"/>
      <c r="C227" s="929"/>
      <c r="D227" s="929"/>
      <c r="E227" s="929"/>
      <c r="F227" s="929"/>
      <c r="G227" s="929"/>
      <c r="H227" s="929"/>
      <c r="I227" s="929"/>
      <c r="J227" s="929"/>
      <c r="K227" s="929"/>
      <c r="L227" s="929"/>
      <c r="M227" s="929"/>
      <c r="N227" s="929"/>
      <c r="O227" s="929"/>
      <c r="P227" s="929"/>
      <c r="Q227" s="929"/>
      <c r="R227" s="929"/>
      <c r="S227" s="929"/>
      <c r="T227" s="929"/>
      <c r="U227" s="929"/>
      <c r="V227" s="929"/>
      <c r="W227" s="929"/>
      <c r="X227" s="929"/>
      <c r="Y227" s="929"/>
      <c r="Z227" s="929"/>
      <c r="AA227" s="929"/>
      <c r="AB227" s="926"/>
    </row>
    <row r="228" spans="1:28" ht="15.75" customHeight="1">
      <c r="A228" s="959"/>
      <c r="B228" s="929"/>
      <c r="C228" s="929"/>
      <c r="D228" s="929"/>
      <c r="E228" s="929"/>
      <c r="F228" s="929"/>
      <c r="G228" s="926"/>
      <c r="H228" s="929"/>
      <c r="I228" s="929"/>
      <c r="J228" s="929"/>
      <c r="K228" s="929"/>
      <c r="L228" s="929"/>
      <c r="M228" s="929"/>
      <c r="N228" s="929"/>
      <c r="O228" s="929"/>
      <c r="P228" s="929"/>
      <c r="Q228" s="929"/>
      <c r="R228" s="929"/>
      <c r="S228" s="929"/>
      <c r="T228" s="929"/>
      <c r="U228" s="929"/>
      <c r="V228" s="929"/>
      <c r="W228" s="929"/>
      <c r="X228" s="929"/>
      <c r="Y228" s="929"/>
      <c r="Z228" s="929"/>
      <c r="AA228" s="929"/>
      <c r="AB228" s="926"/>
    </row>
    <row r="229" spans="1:28" ht="15.75" customHeight="1">
      <c r="A229" s="959"/>
      <c r="B229" s="929"/>
      <c r="C229" s="929"/>
      <c r="D229" s="929"/>
      <c r="E229" s="929"/>
      <c r="F229" s="929"/>
      <c r="G229" s="926"/>
      <c r="H229" s="926"/>
      <c r="I229" s="929"/>
      <c r="J229" s="929"/>
      <c r="K229" s="929"/>
      <c r="L229" s="926"/>
      <c r="M229" s="929"/>
      <c r="N229" s="929"/>
      <c r="O229" s="929"/>
      <c r="P229" s="929"/>
      <c r="Q229" s="929"/>
      <c r="R229" s="929"/>
      <c r="S229" s="929"/>
      <c r="T229" s="929"/>
      <c r="U229" s="929"/>
      <c r="V229" s="929"/>
      <c r="W229" s="929"/>
      <c r="X229" s="929"/>
      <c r="Y229" s="929"/>
      <c r="Z229" s="929"/>
      <c r="AA229" s="929"/>
      <c r="AB229" s="926"/>
    </row>
    <row r="230" spans="1:28" ht="15.75" customHeight="1">
      <c r="A230" s="959"/>
      <c r="B230" s="929"/>
      <c r="C230" s="929"/>
      <c r="D230" s="929"/>
      <c r="E230" s="929"/>
      <c r="F230" s="929"/>
      <c r="G230" s="929"/>
      <c r="H230" s="929"/>
      <c r="I230" s="929"/>
      <c r="J230" s="1722"/>
      <c r="K230" s="1722"/>
      <c r="L230" s="1722"/>
      <c r="M230" s="1722"/>
      <c r="N230" s="1023"/>
      <c r="O230" s="929"/>
      <c r="P230" s="929"/>
      <c r="Q230" s="929"/>
      <c r="R230" s="929"/>
      <c r="S230" s="929"/>
      <c r="T230" s="929"/>
      <c r="U230" s="929"/>
      <c r="V230" s="929"/>
      <c r="W230" s="929"/>
      <c r="X230" s="929"/>
      <c r="Y230" s="929"/>
      <c r="Z230" s="929"/>
      <c r="AA230" s="929"/>
      <c r="AB230" s="926"/>
    </row>
    <row r="231" spans="1:28" ht="15.75" customHeight="1">
      <c r="A231" s="959"/>
      <c r="B231" s="929"/>
      <c r="C231" s="929"/>
      <c r="D231" s="929"/>
      <c r="E231" s="929"/>
      <c r="F231" s="929"/>
      <c r="G231" s="929"/>
      <c r="H231" s="929"/>
      <c r="I231" s="929"/>
      <c r="J231" s="1722"/>
      <c r="K231" s="1722"/>
      <c r="L231" s="1722"/>
      <c r="M231" s="1722"/>
      <c r="N231" s="1023"/>
      <c r="O231" s="929"/>
      <c r="P231" s="929"/>
      <c r="Q231" s="929"/>
      <c r="R231" s="929"/>
      <c r="S231" s="929"/>
      <c r="T231" s="929"/>
      <c r="U231" s="929"/>
      <c r="V231" s="929"/>
      <c r="W231" s="929"/>
      <c r="X231" s="929"/>
      <c r="Y231" s="929"/>
      <c r="Z231" s="929"/>
      <c r="AA231" s="929"/>
      <c r="AB231" s="926"/>
    </row>
    <row r="232" spans="1:28" ht="15.75" customHeight="1">
      <c r="A232" s="959"/>
      <c r="B232" s="929"/>
      <c r="C232" s="929"/>
      <c r="D232" s="929"/>
      <c r="E232" s="929"/>
      <c r="F232" s="929"/>
      <c r="G232" s="929"/>
      <c r="H232" s="929"/>
      <c r="I232" s="929"/>
      <c r="J232" s="1722"/>
      <c r="K232" s="1722"/>
      <c r="L232" s="1722"/>
      <c r="M232" s="1722"/>
      <c r="N232" s="1023"/>
      <c r="O232" s="929"/>
      <c r="P232" s="929"/>
      <c r="Q232" s="929"/>
      <c r="R232" s="929"/>
      <c r="S232" s="929"/>
      <c r="T232" s="929"/>
      <c r="U232" s="929"/>
      <c r="V232" s="929"/>
      <c r="W232" s="929"/>
      <c r="X232" s="929"/>
      <c r="Y232" s="929"/>
      <c r="Z232" s="929"/>
      <c r="AA232" s="929"/>
      <c r="AB232" s="926"/>
    </row>
    <row r="233" spans="1:28" ht="15.75" customHeight="1">
      <c r="A233" s="959"/>
      <c r="B233" s="929"/>
      <c r="C233" s="929"/>
      <c r="D233" s="929"/>
      <c r="E233" s="929"/>
      <c r="F233" s="929"/>
      <c r="G233" s="929"/>
      <c r="H233" s="929"/>
      <c r="I233" s="929"/>
      <c r="J233" s="1722"/>
      <c r="K233" s="1722"/>
      <c r="L233" s="1722"/>
      <c r="M233" s="1722"/>
      <c r="N233" s="1023"/>
      <c r="O233" s="929"/>
      <c r="P233" s="929"/>
      <c r="Q233" s="929"/>
      <c r="R233" s="929"/>
      <c r="S233" s="929"/>
      <c r="T233" s="929"/>
      <c r="U233" s="929"/>
      <c r="V233" s="929"/>
      <c r="W233" s="929"/>
      <c r="X233" s="929"/>
      <c r="Y233" s="929"/>
      <c r="Z233" s="929"/>
      <c r="AA233" s="929"/>
      <c r="AB233" s="926"/>
    </row>
    <row r="234" spans="1:28" ht="15.75" customHeight="1">
      <c r="A234" s="959"/>
      <c r="B234" s="929"/>
      <c r="C234" s="929"/>
      <c r="D234" s="929"/>
      <c r="E234" s="929"/>
      <c r="F234" s="929"/>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6"/>
    </row>
    <row r="235" spans="1:28" ht="15.75" customHeight="1">
      <c r="A235" s="929"/>
      <c r="B235" s="929"/>
      <c r="C235" s="929"/>
      <c r="D235" s="1627"/>
      <c r="E235" s="1627"/>
      <c r="F235" s="1627"/>
      <c r="G235" s="1627"/>
      <c r="H235" s="998"/>
      <c r="I235" s="1627"/>
      <c r="J235" s="1627"/>
      <c r="K235" s="1627"/>
      <c r="L235" s="1627"/>
      <c r="M235" s="1627"/>
      <c r="N235" s="1627"/>
      <c r="O235" s="1627"/>
      <c r="P235" s="1627"/>
      <c r="Q235" s="1627"/>
      <c r="R235" s="1627"/>
      <c r="S235" s="1627"/>
      <c r="T235" s="1627"/>
      <c r="U235" s="1627"/>
      <c r="V235" s="998"/>
      <c r="W235" s="998"/>
      <c r="X235" s="1627"/>
      <c r="Y235" s="1627"/>
      <c r="Z235" s="1627"/>
      <c r="AA235" s="929"/>
      <c r="AB235" s="926"/>
    </row>
    <row r="236" spans="1:28" ht="15.75" customHeight="1">
      <c r="A236" s="929"/>
      <c r="B236" s="929"/>
      <c r="C236" s="929"/>
      <c r="D236" s="998"/>
      <c r="E236" s="1656"/>
      <c r="F236" s="1656"/>
      <c r="G236" s="998"/>
      <c r="H236" s="998"/>
      <c r="I236" s="929"/>
      <c r="J236" s="929"/>
      <c r="K236" s="929"/>
      <c r="L236" s="926"/>
      <c r="M236" s="929"/>
      <c r="N236" s="929"/>
      <c r="O236" s="929"/>
      <c r="P236" s="929"/>
      <c r="Q236" s="929"/>
      <c r="R236" s="926"/>
      <c r="S236" s="926"/>
      <c r="T236" s="926"/>
      <c r="U236" s="926"/>
      <c r="V236" s="998"/>
      <c r="W236" s="998"/>
      <c r="X236" s="1718"/>
      <c r="Y236" s="1718"/>
      <c r="Z236" s="1718"/>
      <c r="AA236" s="929"/>
      <c r="AB236" s="926"/>
    </row>
    <row r="237" spans="1:28" ht="15.75" customHeight="1">
      <c r="A237" s="929"/>
      <c r="B237" s="929"/>
      <c r="C237" s="929"/>
      <c r="D237" s="998"/>
      <c r="E237" s="1656"/>
      <c r="F237" s="1656"/>
      <c r="G237" s="998"/>
      <c r="H237" s="998"/>
      <c r="I237" s="929"/>
      <c r="J237" s="929"/>
      <c r="K237" s="929"/>
      <c r="L237" s="926"/>
      <c r="M237" s="929"/>
      <c r="N237" s="929"/>
      <c r="O237" s="929"/>
      <c r="P237" s="929"/>
      <c r="Q237" s="929"/>
      <c r="R237" s="926"/>
      <c r="S237" s="926"/>
      <c r="T237" s="926"/>
      <c r="U237" s="926"/>
      <c r="V237" s="998"/>
      <c r="W237" s="998"/>
      <c r="X237" s="1718"/>
      <c r="Y237" s="1718"/>
      <c r="Z237" s="1718"/>
      <c r="AA237" s="929"/>
      <c r="AB237" s="926"/>
    </row>
    <row r="238" spans="1:28" ht="15.75" customHeight="1">
      <c r="A238" s="929"/>
      <c r="B238" s="929"/>
      <c r="C238" s="929"/>
      <c r="D238" s="998"/>
      <c r="E238" s="1656"/>
      <c r="F238" s="1656"/>
      <c r="G238" s="998"/>
      <c r="H238" s="998"/>
      <c r="I238" s="929"/>
      <c r="J238" s="929"/>
      <c r="K238" s="929"/>
      <c r="L238" s="926"/>
      <c r="M238" s="929"/>
      <c r="N238" s="929"/>
      <c r="O238" s="929"/>
      <c r="P238" s="929"/>
      <c r="Q238" s="929"/>
      <c r="R238" s="926"/>
      <c r="S238" s="926"/>
      <c r="T238" s="926"/>
      <c r="U238" s="926"/>
      <c r="V238" s="998"/>
      <c r="W238" s="998"/>
      <c r="X238" s="1718"/>
      <c r="Y238" s="1718"/>
      <c r="Z238" s="1718"/>
      <c r="AA238" s="929"/>
      <c r="AB238" s="926"/>
    </row>
    <row r="239" spans="1:28" ht="15.75" customHeight="1">
      <c r="A239" s="929"/>
      <c r="B239" s="929"/>
      <c r="C239" s="929"/>
      <c r="D239" s="998"/>
      <c r="E239" s="1656"/>
      <c r="F239" s="1656"/>
      <c r="G239" s="998"/>
      <c r="H239" s="998"/>
      <c r="I239" s="929"/>
      <c r="J239" s="929"/>
      <c r="K239" s="929"/>
      <c r="L239" s="926"/>
      <c r="M239" s="929"/>
      <c r="N239" s="929"/>
      <c r="O239" s="929"/>
      <c r="P239" s="929"/>
      <c r="Q239" s="929"/>
      <c r="R239" s="926"/>
      <c r="S239" s="926"/>
      <c r="T239" s="926"/>
      <c r="U239" s="926"/>
      <c r="V239" s="998"/>
      <c r="W239" s="998"/>
      <c r="X239" s="1718"/>
      <c r="Y239" s="1718"/>
      <c r="Z239" s="1718"/>
      <c r="AA239" s="929"/>
      <c r="AB239" s="926"/>
    </row>
    <row r="240" spans="1:28" ht="15.75" customHeight="1">
      <c r="A240" s="929"/>
      <c r="B240" s="929"/>
      <c r="C240" s="929"/>
      <c r="D240" s="998"/>
      <c r="E240" s="1656"/>
      <c r="F240" s="1656"/>
      <c r="G240" s="998"/>
      <c r="H240" s="998"/>
      <c r="I240" s="929"/>
      <c r="J240" s="929"/>
      <c r="K240" s="929"/>
      <c r="L240" s="926"/>
      <c r="M240" s="929"/>
      <c r="N240" s="929"/>
      <c r="O240" s="929"/>
      <c r="P240" s="929"/>
      <c r="Q240" s="929"/>
      <c r="R240" s="926"/>
      <c r="S240" s="926"/>
      <c r="T240" s="926"/>
      <c r="U240" s="926"/>
      <c r="V240" s="998"/>
      <c r="W240" s="998"/>
      <c r="X240" s="1718"/>
      <c r="Y240" s="1718"/>
      <c r="Z240" s="1718"/>
      <c r="AA240" s="929"/>
      <c r="AB240" s="926"/>
    </row>
    <row r="241" spans="1:28" ht="15.75" customHeight="1">
      <c r="A241" s="929"/>
      <c r="B241" s="929"/>
      <c r="C241" s="929"/>
      <c r="D241" s="998"/>
      <c r="E241" s="1656"/>
      <c r="F241" s="1656"/>
      <c r="G241" s="998"/>
      <c r="H241" s="998"/>
      <c r="I241" s="929"/>
      <c r="J241" s="929"/>
      <c r="K241" s="929"/>
      <c r="L241" s="926"/>
      <c r="M241" s="929"/>
      <c r="N241" s="929"/>
      <c r="O241" s="929"/>
      <c r="P241" s="929"/>
      <c r="Q241" s="929"/>
      <c r="R241" s="926"/>
      <c r="S241" s="926"/>
      <c r="T241" s="926"/>
      <c r="U241" s="926"/>
      <c r="V241" s="998"/>
      <c r="W241" s="998"/>
      <c r="X241" s="1718"/>
      <c r="Y241" s="1718"/>
      <c r="Z241" s="1718"/>
      <c r="AA241" s="929"/>
      <c r="AB241" s="926"/>
    </row>
    <row r="242" spans="1:28" ht="15.75" customHeight="1">
      <c r="A242" s="959"/>
      <c r="B242" s="929"/>
      <c r="C242" s="929"/>
      <c r="D242" s="929"/>
      <c r="E242" s="929"/>
      <c r="F242" s="929"/>
      <c r="G242" s="929"/>
      <c r="H242" s="929"/>
      <c r="I242" s="929"/>
      <c r="J242" s="929"/>
      <c r="K242" s="929"/>
      <c r="L242" s="929"/>
      <c r="M242" s="929"/>
      <c r="N242" s="929"/>
      <c r="O242" s="929"/>
      <c r="P242" s="929"/>
      <c r="Q242" s="929"/>
      <c r="R242" s="929"/>
      <c r="S242" s="929"/>
      <c r="T242" s="929"/>
      <c r="U242" s="929"/>
      <c r="V242" s="929"/>
      <c r="W242" s="929"/>
      <c r="X242" s="929"/>
      <c r="Y242" s="929"/>
      <c r="Z242" s="929"/>
      <c r="AA242" s="929"/>
      <c r="AB242" s="926"/>
    </row>
    <row r="243" spans="1:28" ht="15.75" customHeight="1">
      <c r="A243" s="959"/>
      <c r="B243" s="929"/>
      <c r="C243" s="929"/>
      <c r="D243" s="929"/>
      <c r="E243" s="929"/>
      <c r="F243" s="2065"/>
      <c r="G243" s="2065"/>
      <c r="H243" s="2065"/>
      <c r="I243" s="2065"/>
      <c r="J243" s="2065"/>
      <c r="K243" s="2065"/>
      <c r="L243" s="2065"/>
      <c r="M243" s="2065"/>
      <c r="N243" s="2065"/>
      <c r="O243" s="2065"/>
      <c r="P243" s="2065"/>
      <c r="Q243" s="2065"/>
      <c r="R243" s="2065"/>
      <c r="S243" s="2065"/>
      <c r="T243" s="2065"/>
      <c r="U243" s="2065"/>
      <c r="V243" s="2065"/>
      <c r="W243" s="2065"/>
      <c r="X243" s="2065"/>
      <c r="Y243" s="2065"/>
      <c r="Z243" s="2065"/>
      <c r="AA243" s="2065"/>
      <c r="AB243" s="926"/>
    </row>
    <row r="244" spans="1:28" ht="15.75" customHeight="1">
      <c r="A244" s="929"/>
      <c r="B244" s="929"/>
      <c r="C244" s="929"/>
      <c r="D244" s="929"/>
      <c r="E244" s="929"/>
      <c r="F244" s="2065"/>
      <c r="G244" s="2065"/>
      <c r="H244" s="2065"/>
      <c r="I244" s="2065"/>
      <c r="J244" s="2065"/>
      <c r="K244" s="2065"/>
      <c r="L244" s="2065"/>
      <c r="M244" s="2065"/>
      <c r="N244" s="2065"/>
      <c r="O244" s="2065"/>
      <c r="P244" s="2065"/>
      <c r="Q244" s="2065"/>
      <c r="R244" s="2065"/>
      <c r="S244" s="2065"/>
      <c r="T244" s="2065"/>
      <c r="U244" s="2065"/>
      <c r="V244" s="2065"/>
      <c r="W244" s="2065"/>
      <c r="X244" s="2065"/>
      <c r="Y244" s="2065"/>
      <c r="Z244" s="2065"/>
      <c r="AA244" s="2065"/>
      <c r="AB244" s="926"/>
    </row>
    <row r="245" spans="1:28" ht="15.75" customHeight="1">
      <c r="A245" s="959"/>
      <c r="B245" s="929"/>
      <c r="C245" s="929"/>
      <c r="D245" s="929"/>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6"/>
    </row>
    <row r="246" spans="1:28" ht="15.75" customHeight="1">
      <c r="A246" s="929"/>
      <c r="B246" s="929"/>
      <c r="C246" s="929"/>
      <c r="D246" s="929"/>
      <c r="E246" s="929"/>
      <c r="F246" s="2065"/>
      <c r="G246" s="2065"/>
      <c r="H246" s="2065"/>
      <c r="I246" s="2065"/>
      <c r="J246" s="2065"/>
      <c r="K246" s="2065"/>
      <c r="L246" s="2065"/>
      <c r="M246" s="2065"/>
      <c r="N246" s="2065"/>
      <c r="O246" s="2065"/>
      <c r="P246" s="2065"/>
      <c r="Q246" s="2065"/>
      <c r="R246" s="2065"/>
      <c r="S246" s="2065"/>
      <c r="T246" s="2065"/>
      <c r="U246" s="2065"/>
      <c r="V246" s="2065"/>
      <c r="W246" s="2065"/>
      <c r="X246" s="2065"/>
      <c r="Y246" s="2065"/>
      <c r="Z246" s="2065"/>
      <c r="AA246" s="2065"/>
      <c r="AB246" s="926"/>
    </row>
    <row r="247" spans="1:28" ht="15.75" customHeight="1">
      <c r="A247" s="929"/>
      <c r="B247" s="929"/>
      <c r="C247" s="929"/>
      <c r="D247" s="929"/>
      <c r="E247" s="929"/>
      <c r="F247" s="2065"/>
      <c r="G247" s="2065"/>
      <c r="H247" s="2065"/>
      <c r="I247" s="2065"/>
      <c r="J247" s="2065"/>
      <c r="K247" s="2065"/>
      <c r="L247" s="2065"/>
      <c r="M247" s="2065"/>
      <c r="N247" s="2065"/>
      <c r="O247" s="2065"/>
      <c r="P247" s="2065"/>
      <c r="Q247" s="2065"/>
      <c r="R247" s="2065"/>
      <c r="S247" s="2065"/>
      <c r="T247" s="2065"/>
      <c r="U247" s="2065"/>
      <c r="V247" s="2065"/>
      <c r="W247" s="2065"/>
      <c r="X247" s="2065"/>
      <c r="Y247" s="2065"/>
      <c r="Z247" s="2065"/>
      <c r="AA247" s="2065"/>
      <c r="AB247" s="926"/>
    </row>
    <row r="248" spans="1:28" ht="15.75" customHeight="1">
      <c r="A248" s="929"/>
      <c r="B248" s="929"/>
      <c r="C248" s="929"/>
      <c r="D248" s="929"/>
      <c r="E248" s="929"/>
      <c r="F248" s="929"/>
      <c r="G248" s="929"/>
      <c r="H248" s="929"/>
      <c r="I248" s="929"/>
      <c r="J248" s="929"/>
      <c r="K248" s="929"/>
      <c r="L248" s="929"/>
      <c r="M248" s="929"/>
      <c r="N248" s="929"/>
      <c r="O248" s="929"/>
      <c r="P248" s="929"/>
      <c r="Q248" s="929"/>
      <c r="R248" s="929"/>
      <c r="S248" s="929"/>
      <c r="T248" s="929"/>
      <c r="U248" s="929"/>
      <c r="V248" s="929"/>
      <c r="W248" s="929"/>
      <c r="X248" s="929"/>
      <c r="Y248" s="929"/>
      <c r="Z248" s="929"/>
      <c r="AA248" s="929"/>
      <c r="AB248" s="926"/>
    </row>
    <row r="254" spans="1:28" ht="18.75" customHeight="1">
      <c r="A254" s="1627"/>
      <c r="B254" s="1627"/>
      <c r="C254" s="1627"/>
      <c r="D254" s="1627"/>
      <c r="E254" s="1627"/>
      <c r="F254" s="1627"/>
      <c r="G254" s="1627"/>
      <c r="H254" s="1627"/>
      <c r="I254" s="1627"/>
      <c r="J254" s="1627"/>
      <c r="K254" s="1627"/>
      <c r="L254" s="1627"/>
      <c r="M254" s="1627"/>
      <c r="N254" s="1627"/>
      <c r="O254" s="1627"/>
      <c r="P254" s="1627"/>
      <c r="Q254" s="1627"/>
      <c r="R254" s="1627"/>
      <c r="S254" s="1627"/>
      <c r="T254" s="1627"/>
      <c r="U254" s="1627"/>
      <c r="V254" s="1627"/>
      <c r="W254" s="1627"/>
      <c r="X254" s="1627"/>
      <c r="Y254" s="1627"/>
      <c r="Z254" s="1627"/>
      <c r="AA254" s="1627"/>
      <c r="AB254" s="926"/>
    </row>
    <row r="255" spans="1:28" ht="15.75" customHeight="1">
      <c r="A255" s="929"/>
      <c r="B255" s="929"/>
      <c r="C255" s="929"/>
      <c r="D255" s="929"/>
      <c r="E255" s="929"/>
      <c r="F255" s="929"/>
      <c r="G255" s="929"/>
      <c r="H255" s="929"/>
      <c r="I255" s="929"/>
      <c r="J255" s="929"/>
      <c r="K255" s="929"/>
      <c r="L255" s="929"/>
      <c r="M255" s="929"/>
      <c r="N255" s="929"/>
      <c r="O255" s="929"/>
      <c r="P255" s="929"/>
      <c r="Q255" s="929"/>
      <c r="R255" s="929"/>
      <c r="S255" s="929"/>
      <c r="T255" s="929"/>
      <c r="U255" s="929"/>
      <c r="V255" s="929"/>
      <c r="W255" s="929"/>
      <c r="X255" s="929"/>
      <c r="Y255" s="929"/>
      <c r="Z255" s="929"/>
      <c r="AA255" s="929"/>
      <c r="AB255" s="926"/>
    </row>
    <row r="256" spans="1:28" ht="15.75" customHeight="1">
      <c r="A256" s="959"/>
      <c r="B256" s="929"/>
      <c r="C256" s="929"/>
      <c r="D256" s="929"/>
      <c r="E256" s="929"/>
      <c r="F256" s="929"/>
      <c r="G256" s="926"/>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959"/>
      <c r="B257" s="929"/>
      <c r="C257" s="929"/>
      <c r="D257" s="929"/>
      <c r="E257" s="929"/>
      <c r="F257" s="929"/>
      <c r="G257" s="926"/>
      <c r="H257" s="926"/>
      <c r="I257" s="929"/>
      <c r="J257" s="929"/>
      <c r="K257" s="929"/>
      <c r="L257" s="926"/>
      <c r="M257" s="929"/>
      <c r="N257" s="929"/>
      <c r="O257" s="929"/>
      <c r="P257" s="929"/>
      <c r="Q257" s="929"/>
      <c r="R257" s="929"/>
      <c r="S257" s="929"/>
      <c r="T257" s="929"/>
      <c r="U257" s="929"/>
      <c r="V257" s="929"/>
      <c r="W257" s="929"/>
      <c r="X257" s="929"/>
      <c r="Y257" s="929"/>
      <c r="Z257" s="929"/>
      <c r="AA257" s="929"/>
      <c r="AB257" s="926"/>
    </row>
    <row r="258" spans="1:28" ht="15.75" customHeight="1">
      <c r="A258" s="959"/>
      <c r="B258" s="929"/>
      <c r="C258" s="929"/>
      <c r="D258" s="929"/>
      <c r="E258" s="929"/>
      <c r="F258" s="929"/>
      <c r="G258" s="929"/>
      <c r="H258" s="929"/>
      <c r="I258" s="929"/>
      <c r="J258" s="1722"/>
      <c r="K258" s="1722"/>
      <c r="L258" s="1722"/>
      <c r="M258" s="1722"/>
      <c r="N258" s="1023"/>
      <c r="O258" s="929"/>
      <c r="P258" s="929"/>
      <c r="Q258" s="929"/>
      <c r="R258" s="929"/>
      <c r="S258" s="929"/>
      <c r="T258" s="929"/>
      <c r="U258" s="929"/>
      <c r="V258" s="929"/>
      <c r="W258" s="929"/>
      <c r="X258" s="929"/>
      <c r="Y258" s="929"/>
      <c r="Z258" s="929"/>
      <c r="AA258" s="929"/>
      <c r="AB258" s="926"/>
    </row>
    <row r="259" spans="1:28" ht="15.75" customHeight="1">
      <c r="A259" s="959"/>
      <c r="B259" s="929"/>
      <c r="C259" s="929"/>
      <c r="D259" s="929"/>
      <c r="E259" s="929"/>
      <c r="F259" s="929"/>
      <c r="G259" s="929"/>
      <c r="H259" s="929"/>
      <c r="I259" s="929"/>
      <c r="J259" s="1722"/>
      <c r="K259" s="1722"/>
      <c r="L259" s="1722"/>
      <c r="M259" s="1722"/>
      <c r="N259" s="1023"/>
      <c r="O259" s="929"/>
      <c r="P259" s="929"/>
      <c r="Q259" s="929"/>
      <c r="R259" s="929"/>
      <c r="S259" s="929"/>
      <c r="T259" s="929"/>
      <c r="U259" s="929"/>
      <c r="V259" s="929"/>
      <c r="W259" s="929"/>
      <c r="X259" s="929"/>
      <c r="Y259" s="929"/>
      <c r="Z259" s="929"/>
      <c r="AA259" s="929"/>
      <c r="AB259" s="926"/>
    </row>
    <row r="260" spans="1:28" ht="15.75" customHeight="1">
      <c r="A260" s="959"/>
      <c r="B260" s="929"/>
      <c r="C260" s="929"/>
      <c r="D260" s="929"/>
      <c r="E260" s="929"/>
      <c r="F260" s="929"/>
      <c r="G260" s="929"/>
      <c r="H260" s="929"/>
      <c r="I260" s="929"/>
      <c r="J260" s="1722"/>
      <c r="K260" s="1722"/>
      <c r="L260" s="1722"/>
      <c r="M260" s="1722"/>
      <c r="N260" s="1023"/>
      <c r="O260" s="929"/>
      <c r="P260" s="929"/>
      <c r="Q260" s="929"/>
      <c r="R260" s="929"/>
      <c r="S260" s="929"/>
      <c r="T260" s="929"/>
      <c r="U260" s="929"/>
      <c r="V260" s="929"/>
      <c r="W260" s="929"/>
      <c r="X260" s="929"/>
      <c r="Y260" s="929"/>
      <c r="Z260" s="929"/>
      <c r="AA260" s="929"/>
      <c r="AB260" s="926"/>
    </row>
    <row r="261" spans="1:28" ht="15.75" customHeight="1">
      <c r="A261" s="959"/>
      <c r="B261" s="929"/>
      <c r="C261" s="929"/>
      <c r="D261" s="929"/>
      <c r="E261" s="929"/>
      <c r="F261" s="929"/>
      <c r="G261" s="929"/>
      <c r="H261" s="929"/>
      <c r="I261" s="929"/>
      <c r="J261" s="1722"/>
      <c r="K261" s="1722"/>
      <c r="L261" s="1722"/>
      <c r="M261" s="1722"/>
      <c r="N261" s="1023"/>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9"/>
      <c r="H262" s="929"/>
      <c r="I262" s="929"/>
      <c r="J262" s="929"/>
      <c r="K262" s="929"/>
      <c r="L262" s="929"/>
      <c r="M262" s="929"/>
      <c r="N262" s="929"/>
      <c r="O262" s="929"/>
      <c r="P262" s="929"/>
      <c r="Q262" s="929"/>
      <c r="R262" s="929"/>
      <c r="S262" s="929"/>
      <c r="T262" s="929"/>
      <c r="U262" s="929"/>
      <c r="V262" s="929"/>
      <c r="W262" s="929"/>
      <c r="X262" s="929"/>
      <c r="Y262" s="929"/>
      <c r="Z262" s="929"/>
      <c r="AA262" s="929"/>
      <c r="AB262" s="926"/>
    </row>
    <row r="263" spans="1:28" ht="15.75" customHeight="1">
      <c r="A263" s="929"/>
      <c r="B263" s="929"/>
      <c r="C263" s="929"/>
      <c r="D263" s="1627"/>
      <c r="E263" s="1627"/>
      <c r="F263" s="1627"/>
      <c r="G263" s="1627"/>
      <c r="H263" s="998"/>
      <c r="I263" s="1627"/>
      <c r="J263" s="1627"/>
      <c r="K263" s="1627"/>
      <c r="L263" s="1627"/>
      <c r="M263" s="1627"/>
      <c r="N263" s="1627"/>
      <c r="O263" s="1627"/>
      <c r="P263" s="1627"/>
      <c r="Q263" s="1627"/>
      <c r="R263" s="1627"/>
      <c r="S263" s="1627"/>
      <c r="T263" s="1627"/>
      <c r="U263" s="1627"/>
      <c r="V263" s="998"/>
      <c r="W263" s="998"/>
      <c r="X263" s="1627"/>
      <c r="Y263" s="1627"/>
      <c r="Z263" s="1627"/>
      <c r="AA263" s="929"/>
      <c r="AB263" s="926"/>
    </row>
    <row r="264" spans="1:28" ht="15.75" customHeight="1">
      <c r="A264" s="929"/>
      <c r="B264" s="929"/>
      <c r="C264" s="929"/>
      <c r="D264" s="998"/>
      <c r="E264" s="1656"/>
      <c r="F264" s="1656"/>
      <c r="G264" s="998"/>
      <c r="H264" s="998"/>
      <c r="I264" s="929"/>
      <c r="J264" s="929"/>
      <c r="K264" s="929"/>
      <c r="L264" s="926"/>
      <c r="M264" s="929"/>
      <c r="N264" s="929"/>
      <c r="O264" s="929"/>
      <c r="P264" s="929"/>
      <c r="Q264" s="929"/>
      <c r="R264" s="926"/>
      <c r="S264" s="926"/>
      <c r="T264" s="926"/>
      <c r="U264" s="926"/>
      <c r="V264" s="998"/>
      <c r="W264" s="998"/>
      <c r="X264" s="1718"/>
      <c r="Y264" s="1718"/>
      <c r="Z264" s="1718"/>
      <c r="AA264" s="929"/>
      <c r="AB264" s="926"/>
    </row>
    <row r="265" spans="1:28" ht="15.75" customHeight="1">
      <c r="A265" s="929"/>
      <c r="B265" s="929"/>
      <c r="C265" s="929"/>
      <c r="D265" s="998"/>
      <c r="E265" s="1656"/>
      <c r="F265" s="1656"/>
      <c r="G265" s="998"/>
      <c r="H265" s="998"/>
      <c r="I265" s="929"/>
      <c r="J265" s="929"/>
      <c r="K265" s="929"/>
      <c r="L265" s="926"/>
      <c r="M265" s="929"/>
      <c r="N265" s="929"/>
      <c r="O265" s="929"/>
      <c r="P265" s="929"/>
      <c r="Q265" s="929"/>
      <c r="R265" s="926"/>
      <c r="S265" s="926"/>
      <c r="T265" s="926"/>
      <c r="U265" s="926"/>
      <c r="V265" s="998"/>
      <c r="W265" s="998"/>
      <c r="X265" s="1718"/>
      <c r="Y265" s="1718"/>
      <c r="Z265" s="1718"/>
      <c r="AA265" s="929"/>
      <c r="AB265" s="926"/>
    </row>
    <row r="266" spans="1:28" ht="15.75" customHeight="1">
      <c r="A266" s="929"/>
      <c r="B266" s="929"/>
      <c r="C266" s="929"/>
      <c r="D266" s="998"/>
      <c r="E266" s="1656"/>
      <c r="F266" s="1656"/>
      <c r="G266" s="998"/>
      <c r="H266" s="998"/>
      <c r="I266" s="929"/>
      <c r="J266" s="929"/>
      <c r="K266" s="929"/>
      <c r="L266" s="926"/>
      <c r="M266" s="929"/>
      <c r="N266" s="929"/>
      <c r="O266" s="929"/>
      <c r="P266" s="929"/>
      <c r="Q266" s="929"/>
      <c r="R266" s="926"/>
      <c r="S266" s="926"/>
      <c r="T266" s="926"/>
      <c r="U266" s="926"/>
      <c r="V266" s="998"/>
      <c r="W266" s="998"/>
      <c r="X266" s="1718"/>
      <c r="Y266" s="1718"/>
      <c r="Z266" s="1718"/>
      <c r="AA266" s="929"/>
      <c r="AB266" s="926"/>
    </row>
    <row r="267" spans="1:28" ht="15.75" customHeight="1">
      <c r="A267" s="929"/>
      <c r="B267" s="929"/>
      <c r="C267" s="929"/>
      <c r="D267" s="998"/>
      <c r="E267" s="1656"/>
      <c r="F267" s="1656"/>
      <c r="G267" s="998"/>
      <c r="H267" s="998"/>
      <c r="I267" s="929"/>
      <c r="J267" s="929"/>
      <c r="K267" s="929"/>
      <c r="L267" s="926"/>
      <c r="M267" s="929"/>
      <c r="N267" s="929"/>
      <c r="O267" s="929"/>
      <c r="P267" s="929"/>
      <c r="Q267" s="929"/>
      <c r="R267" s="926"/>
      <c r="S267" s="926"/>
      <c r="T267" s="926"/>
      <c r="U267" s="926"/>
      <c r="V267" s="998"/>
      <c r="W267" s="998"/>
      <c r="X267" s="1718"/>
      <c r="Y267" s="1718"/>
      <c r="Z267" s="1718"/>
      <c r="AA267" s="929"/>
      <c r="AB267" s="926"/>
    </row>
    <row r="268" spans="1:28" ht="15.75" customHeight="1">
      <c r="A268" s="929"/>
      <c r="B268" s="929"/>
      <c r="C268" s="929"/>
      <c r="D268" s="998"/>
      <c r="E268" s="1656"/>
      <c r="F268" s="1656"/>
      <c r="G268" s="998"/>
      <c r="H268" s="998"/>
      <c r="I268" s="929"/>
      <c r="J268" s="929"/>
      <c r="K268" s="929"/>
      <c r="L268" s="926"/>
      <c r="M268" s="929"/>
      <c r="N268" s="929"/>
      <c r="O268" s="929"/>
      <c r="P268" s="929"/>
      <c r="Q268" s="929"/>
      <c r="R268" s="926"/>
      <c r="S268" s="926"/>
      <c r="T268" s="926"/>
      <c r="U268" s="926"/>
      <c r="V268" s="998"/>
      <c r="W268" s="998"/>
      <c r="X268" s="1718"/>
      <c r="Y268" s="1718"/>
      <c r="Z268" s="1718"/>
      <c r="AA268" s="929"/>
      <c r="AB268" s="926"/>
    </row>
    <row r="269" spans="1:28" ht="15.75" customHeight="1">
      <c r="A269" s="929"/>
      <c r="B269" s="929"/>
      <c r="C269" s="929"/>
      <c r="D269" s="998"/>
      <c r="E269" s="1656"/>
      <c r="F269" s="1656"/>
      <c r="G269" s="998"/>
      <c r="H269" s="998"/>
      <c r="I269" s="929"/>
      <c r="J269" s="929"/>
      <c r="K269" s="929"/>
      <c r="L269" s="926"/>
      <c r="M269" s="929"/>
      <c r="N269" s="929"/>
      <c r="O269" s="929"/>
      <c r="P269" s="929"/>
      <c r="Q269" s="929"/>
      <c r="R269" s="926"/>
      <c r="S269" s="926"/>
      <c r="T269" s="926"/>
      <c r="U269" s="926"/>
      <c r="V269" s="998"/>
      <c r="W269" s="998"/>
      <c r="X269" s="1718"/>
      <c r="Y269" s="1718"/>
      <c r="Z269" s="1718"/>
      <c r="AA269" s="929"/>
      <c r="AB269" s="926"/>
    </row>
    <row r="270" spans="1:28" ht="15.75" customHeight="1">
      <c r="A270" s="959"/>
      <c r="B270" s="929"/>
      <c r="C270" s="929"/>
      <c r="D270" s="929"/>
      <c r="E270" s="929"/>
      <c r="F270" s="929"/>
      <c r="G270" s="929"/>
      <c r="H270" s="929"/>
      <c r="I270" s="929"/>
      <c r="J270" s="929"/>
      <c r="K270" s="929"/>
      <c r="L270" s="929"/>
      <c r="M270" s="929"/>
      <c r="N270" s="929"/>
      <c r="O270" s="929"/>
      <c r="P270" s="929"/>
      <c r="Q270" s="929"/>
      <c r="R270" s="929"/>
      <c r="S270" s="929"/>
      <c r="T270" s="929"/>
      <c r="U270" s="929"/>
      <c r="V270" s="929"/>
      <c r="W270" s="929"/>
      <c r="X270" s="929"/>
      <c r="Y270" s="929"/>
      <c r="Z270" s="929"/>
      <c r="AA270" s="929"/>
      <c r="AB270" s="926"/>
    </row>
    <row r="271" spans="1:28" ht="15.75" customHeight="1">
      <c r="A271" s="959"/>
      <c r="B271" s="929"/>
      <c r="C271" s="929"/>
      <c r="D271" s="929"/>
      <c r="E271" s="929"/>
      <c r="F271" s="2065"/>
      <c r="G271" s="2065"/>
      <c r="H271" s="2065"/>
      <c r="I271" s="2065"/>
      <c r="J271" s="2065"/>
      <c r="K271" s="2065"/>
      <c r="L271" s="2065"/>
      <c r="M271" s="2065"/>
      <c r="N271" s="2065"/>
      <c r="O271" s="2065"/>
      <c r="P271" s="2065"/>
      <c r="Q271" s="2065"/>
      <c r="R271" s="2065"/>
      <c r="S271" s="2065"/>
      <c r="T271" s="2065"/>
      <c r="U271" s="2065"/>
      <c r="V271" s="2065"/>
      <c r="W271" s="2065"/>
      <c r="X271" s="2065"/>
      <c r="Y271" s="2065"/>
      <c r="Z271" s="2065"/>
      <c r="AA271" s="2065"/>
      <c r="AB271" s="926"/>
    </row>
    <row r="272" spans="1:28" ht="15.75" customHeight="1">
      <c r="A272" s="929"/>
      <c r="B272" s="929"/>
      <c r="C272" s="929"/>
      <c r="D272" s="929"/>
      <c r="E272" s="929"/>
      <c r="F272" s="2065"/>
      <c r="G272" s="2065"/>
      <c r="H272" s="2065"/>
      <c r="I272" s="2065"/>
      <c r="J272" s="2065"/>
      <c r="K272" s="2065"/>
      <c r="L272" s="2065"/>
      <c r="M272" s="2065"/>
      <c r="N272" s="2065"/>
      <c r="O272" s="2065"/>
      <c r="P272" s="2065"/>
      <c r="Q272" s="2065"/>
      <c r="R272" s="2065"/>
      <c r="S272" s="2065"/>
      <c r="T272" s="2065"/>
      <c r="U272" s="2065"/>
      <c r="V272" s="2065"/>
      <c r="W272" s="2065"/>
      <c r="X272" s="2065"/>
      <c r="Y272" s="2065"/>
      <c r="Z272" s="2065"/>
      <c r="AA272" s="2065"/>
      <c r="AB272" s="926"/>
    </row>
    <row r="273" spans="1:28" ht="15.75" customHeight="1">
      <c r="A273" s="959"/>
      <c r="B273" s="929"/>
      <c r="C273" s="929"/>
      <c r="D273" s="929"/>
      <c r="E273" s="929"/>
      <c r="F273" s="929"/>
      <c r="G273" s="929"/>
      <c r="H273" s="929"/>
      <c r="I273" s="929"/>
      <c r="J273" s="929"/>
      <c r="K273" s="929"/>
      <c r="L273" s="929"/>
      <c r="M273" s="929"/>
      <c r="N273" s="929"/>
      <c r="O273" s="929"/>
      <c r="P273" s="929"/>
      <c r="Q273" s="929"/>
      <c r="R273" s="929"/>
      <c r="S273" s="929"/>
      <c r="T273" s="929"/>
      <c r="U273" s="929"/>
      <c r="V273" s="929"/>
      <c r="W273" s="929"/>
      <c r="X273" s="929"/>
      <c r="Y273" s="929"/>
      <c r="Z273" s="929"/>
      <c r="AA273" s="929"/>
      <c r="AB273" s="926"/>
    </row>
    <row r="274" spans="1:28" ht="15.75" customHeight="1">
      <c r="A274" s="929"/>
      <c r="B274" s="929"/>
      <c r="C274" s="929"/>
      <c r="D274" s="929"/>
      <c r="E274" s="929"/>
      <c r="F274" s="2065"/>
      <c r="G274" s="2065"/>
      <c r="H274" s="2065"/>
      <c r="I274" s="2065"/>
      <c r="J274" s="2065"/>
      <c r="K274" s="2065"/>
      <c r="L274" s="2065"/>
      <c r="M274" s="2065"/>
      <c r="N274" s="2065"/>
      <c r="O274" s="2065"/>
      <c r="P274" s="2065"/>
      <c r="Q274" s="2065"/>
      <c r="R274" s="2065"/>
      <c r="S274" s="2065"/>
      <c r="T274" s="2065"/>
      <c r="U274" s="2065"/>
      <c r="V274" s="2065"/>
      <c r="W274" s="2065"/>
      <c r="X274" s="2065"/>
      <c r="Y274" s="2065"/>
      <c r="Z274" s="2065"/>
      <c r="AA274" s="2065"/>
      <c r="AB274" s="926"/>
    </row>
    <row r="275" spans="1:28" ht="15.75" customHeight="1">
      <c r="A275" s="929"/>
      <c r="B275" s="929"/>
      <c r="C275" s="929"/>
      <c r="D275" s="929"/>
      <c r="E275" s="929"/>
      <c r="F275" s="2065"/>
      <c r="G275" s="2065"/>
      <c r="H275" s="2065"/>
      <c r="I275" s="2065"/>
      <c r="J275" s="2065"/>
      <c r="K275" s="2065"/>
      <c r="L275" s="2065"/>
      <c r="M275" s="2065"/>
      <c r="N275" s="2065"/>
      <c r="O275" s="2065"/>
      <c r="P275" s="2065"/>
      <c r="Q275" s="2065"/>
      <c r="R275" s="2065"/>
      <c r="S275" s="2065"/>
      <c r="T275" s="2065"/>
      <c r="U275" s="2065"/>
      <c r="V275" s="2065"/>
      <c r="W275" s="2065"/>
      <c r="X275" s="2065"/>
      <c r="Y275" s="2065"/>
      <c r="Z275" s="2065"/>
      <c r="AA275" s="2065"/>
      <c r="AB275" s="926"/>
    </row>
    <row r="276" spans="1:28" ht="15.75" customHeight="1">
      <c r="A276" s="929"/>
      <c r="B276" s="929"/>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row>
    <row r="277" spans="1:28" ht="15.75" customHeight="1">
      <c r="A277" s="1114"/>
      <c r="B277" s="1114"/>
      <c r="C277" s="1114"/>
      <c r="D277" s="1114"/>
      <c r="E277" s="1114"/>
      <c r="F277" s="1114"/>
      <c r="G277" s="1114"/>
      <c r="H277" s="1114"/>
      <c r="I277" s="1114"/>
      <c r="J277" s="1114"/>
      <c r="K277" s="1114"/>
      <c r="L277" s="1114"/>
      <c r="M277" s="1114"/>
      <c r="N277" s="1114"/>
      <c r="O277" s="1114"/>
      <c r="P277" s="1114"/>
      <c r="Q277" s="1114"/>
      <c r="R277" s="1114"/>
      <c r="S277" s="1114"/>
      <c r="T277" s="1114"/>
      <c r="U277" s="1114"/>
      <c r="V277" s="1114"/>
      <c r="W277" s="1114"/>
      <c r="X277" s="1114"/>
      <c r="Y277" s="1114"/>
      <c r="Z277" s="1114"/>
      <c r="AA277" s="1114"/>
    </row>
    <row r="278" spans="1:28" ht="15.75" customHeight="1">
      <c r="A278" s="1114"/>
      <c r="B278" s="1114"/>
      <c r="C278" s="1114"/>
      <c r="D278" s="1114"/>
      <c r="E278" s="1114"/>
      <c r="F278" s="1114"/>
      <c r="G278" s="1114"/>
      <c r="H278" s="1114"/>
      <c r="I278" s="1114"/>
      <c r="J278" s="1114"/>
      <c r="K278" s="1114"/>
      <c r="L278" s="1114"/>
      <c r="M278" s="1114"/>
      <c r="N278" s="1114"/>
      <c r="O278" s="1114"/>
      <c r="P278" s="1114"/>
      <c r="Q278" s="1114"/>
      <c r="R278" s="1114"/>
      <c r="S278" s="1114"/>
      <c r="T278" s="1114"/>
      <c r="U278" s="1114"/>
      <c r="V278" s="1114"/>
      <c r="W278" s="1114"/>
      <c r="X278" s="1114"/>
      <c r="Y278" s="1114"/>
      <c r="Z278" s="1114"/>
      <c r="AA278" s="1114"/>
    </row>
    <row r="279" spans="1:28" ht="15.75" customHeight="1">
      <c r="A279" s="1114"/>
      <c r="B279" s="1114"/>
      <c r="C279" s="1114"/>
      <c r="D279" s="1114"/>
      <c r="E279" s="1114"/>
      <c r="F279" s="1114"/>
      <c r="G279" s="1114"/>
      <c r="H279" s="1114"/>
      <c r="I279" s="1114"/>
      <c r="J279" s="1114"/>
      <c r="K279" s="1114"/>
      <c r="L279" s="1114"/>
      <c r="M279" s="1114"/>
      <c r="N279" s="1114"/>
      <c r="O279" s="1114"/>
      <c r="P279" s="1114"/>
      <c r="Q279" s="1114"/>
      <c r="R279" s="1114"/>
      <c r="S279" s="1114"/>
      <c r="T279" s="1114"/>
      <c r="U279" s="1114"/>
      <c r="V279" s="1114"/>
      <c r="W279" s="1114"/>
      <c r="X279" s="1114"/>
      <c r="Y279" s="1114"/>
      <c r="Z279" s="1114"/>
      <c r="AA279" s="1114"/>
    </row>
    <row r="280" spans="1:28" ht="18.75" customHeight="1">
      <c r="A280" s="1627"/>
      <c r="B280" s="1627"/>
      <c r="C280" s="1627"/>
      <c r="D280" s="1627"/>
      <c r="E280" s="1627"/>
      <c r="F280" s="1627"/>
      <c r="G280" s="1627"/>
      <c r="H280" s="1627"/>
      <c r="I280" s="1627"/>
      <c r="J280" s="1627"/>
      <c r="K280" s="1627"/>
      <c r="L280" s="1627"/>
      <c r="M280" s="1627"/>
      <c r="N280" s="1627"/>
      <c r="O280" s="1627"/>
      <c r="P280" s="1627"/>
      <c r="Q280" s="1627"/>
      <c r="R280" s="1627"/>
      <c r="S280" s="1627"/>
      <c r="T280" s="1627"/>
      <c r="U280" s="1627"/>
      <c r="V280" s="1627"/>
      <c r="W280" s="1627"/>
      <c r="X280" s="1627"/>
      <c r="Y280" s="1627"/>
      <c r="Z280" s="1627"/>
      <c r="AA280" s="1627"/>
      <c r="AB280" s="926"/>
    </row>
    <row r="281" spans="1:28" ht="15.75" customHeight="1">
      <c r="A281" s="929"/>
      <c r="B281" s="929"/>
      <c r="C281" s="929"/>
      <c r="D281" s="929"/>
      <c r="E281" s="929"/>
      <c r="F281" s="929"/>
      <c r="G281" s="929"/>
      <c r="H281" s="929"/>
      <c r="I281" s="929"/>
      <c r="J281" s="929"/>
      <c r="K281" s="929"/>
      <c r="L281" s="929"/>
      <c r="M281" s="929"/>
      <c r="N281" s="929"/>
      <c r="O281" s="929"/>
      <c r="P281" s="929"/>
      <c r="Q281" s="929"/>
      <c r="R281" s="929"/>
      <c r="S281" s="929"/>
      <c r="T281" s="929"/>
      <c r="U281" s="929"/>
      <c r="V281" s="929"/>
      <c r="W281" s="929"/>
      <c r="X281" s="929"/>
      <c r="Y281" s="929"/>
      <c r="Z281" s="929"/>
      <c r="AA281" s="929"/>
      <c r="AB281" s="926"/>
    </row>
    <row r="282" spans="1:28" ht="15.75" customHeight="1">
      <c r="A282" s="959"/>
      <c r="B282" s="929"/>
      <c r="C282" s="929"/>
      <c r="D282" s="929"/>
      <c r="E282" s="929"/>
      <c r="F282" s="929"/>
      <c r="G282" s="926"/>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3" spans="1:28" ht="15.75" customHeight="1">
      <c r="A283" s="959"/>
      <c r="B283" s="929"/>
      <c r="C283" s="929"/>
      <c r="D283" s="929"/>
      <c r="E283" s="929"/>
      <c r="F283" s="929"/>
      <c r="G283" s="926"/>
      <c r="H283" s="926"/>
      <c r="I283" s="929"/>
      <c r="J283" s="929"/>
      <c r="K283" s="929"/>
      <c r="L283" s="926"/>
      <c r="M283" s="929"/>
      <c r="N283" s="929"/>
      <c r="O283" s="929"/>
      <c r="P283" s="929"/>
      <c r="Q283" s="929"/>
      <c r="R283" s="929"/>
      <c r="S283" s="929"/>
      <c r="T283" s="929"/>
      <c r="U283" s="929"/>
      <c r="V283" s="929"/>
      <c r="W283" s="929"/>
      <c r="X283" s="929"/>
      <c r="Y283" s="929"/>
      <c r="Z283" s="929"/>
      <c r="AA283" s="929"/>
      <c r="AB283" s="926"/>
    </row>
    <row r="284" spans="1:28" ht="15.75" customHeight="1">
      <c r="A284" s="959"/>
      <c r="B284" s="929"/>
      <c r="C284" s="929"/>
      <c r="D284" s="929"/>
      <c r="E284" s="929"/>
      <c r="F284" s="929"/>
      <c r="G284" s="929"/>
      <c r="H284" s="929"/>
      <c r="I284" s="929"/>
      <c r="J284" s="1722"/>
      <c r="K284" s="1722"/>
      <c r="L284" s="1722"/>
      <c r="M284" s="1722"/>
      <c r="N284" s="1023"/>
      <c r="O284" s="929"/>
      <c r="P284" s="929"/>
      <c r="Q284" s="929"/>
      <c r="R284" s="929"/>
      <c r="S284" s="929"/>
      <c r="T284" s="929"/>
      <c r="U284" s="929"/>
      <c r="V284" s="929"/>
      <c r="W284" s="929"/>
      <c r="X284" s="929"/>
      <c r="Y284" s="929"/>
      <c r="Z284" s="929"/>
      <c r="AA284" s="929"/>
      <c r="AB284" s="926"/>
    </row>
    <row r="285" spans="1:28" ht="15.75" customHeight="1">
      <c r="A285" s="959"/>
      <c r="B285" s="929"/>
      <c r="C285" s="929"/>
      <c r="D285" s="929"/>
      <c r="E285" s="929"/>
      <c r="F285" s="929"/>
      <c r="G285" s="929"/>
      <c r="H285" s="929"/>
      <c r="I285" s="929"/>
      <c r="J285" s="1722"/>
      <c r="K285" s="1722"/>
      <c r="L285" s="1722"/>
      <c r="M285" s="1722"/>
      <c r="N285" s="1023"/>
      <c r="O285" s="929"/>
      <c r="P285" s="929"/>
      <c r="Q285" s="929"/>
      <c r="R285" s="929"/>
      <c r="S285" s="929"/>
      <c r="T285" s="929"/>
      <c r="U285" s="929"/>
      <c r="V285" s="929"/>
      <c r="W285" s="929"/>
      <c r="X285" s="929"/>
      <c r="Y285" s="929"/>
      <c r="Z285" s="929"/>
      <c r="AA285" s="929"/>
      <c r="AB285" s="926"/>
    </row>
    <row r="286" spans="1:28" ht="15.75" customHeight="1">
      <c r="A286" s="959"/>
      <c r="B286" s="929"/>
      <c r="C286" s="929"/>
      <c r="D286" s="929"/>
      <c r="E286" s="929"/>
      <c r="F286" s="929"/>
      <c r="G286" s="929"/>
      <c r="H286" s="929"/>
      <c r="I286" s="929"/>
      <c r="J286" s="1722"/>
      <c r="K286" s="1722"/>
      <c r="L286" s="1722"/>
      <c r="M286" s="1722"/>
      <c r="N286" s="1023"/>
      <c r="O286" s="929"/>
      <c r="P286" s="929"/>
      <c r="Q286" s="929"/>
      <c r="R286" s="929"/>
      <c r="S286" s="929"/>
      <c r="T286" s="929"/>
      <c r="U286" s="929"/>
      <c r="V286" s="929"/>
      <c r="W286" s="929"/>
      <c r="X286" s="929"/>
      <c r="Y286" s="929"/>
      <c r="Z286" s="929"/>
      <c r="AA286" s="929"/>
      <c r="AB286" s="926"/>
    </row>
    <row r="287" spans="1:28" ht="15.75" customHeight="1">
      <c r="A287" s="959"/>
      <c r="B287" s="929"/>
      <c r="C287" s="929"/>
      <c r="D287" s="929"/>
      <c r="E287" s="929"/>
      <c r="F287" s="929"/>
      <c r="G287" s="929"/>
      <c r="H287" s="929"/>
      <c r="I287" s="929"/>
      <c r="J287" s="1722"/>
      <c r="K287" s="1722"/>
      <c r="L287" s="1722"/>
      <c r="M287" s="1722"/>
      <c r="N287" s="1023"/>
      <c r="O287" s="929"/>
      <c r="P287" s="929"/>
      <c r="Q287" s="929"/>
      <c r="R287" s="929"/>
      <c r="S287" s="929"/>
      <c r="T287" s="929"/>
      <c r="U287" s="929"/>
      <c r="V287" s="929"/>
      <c r="W287" s="929"/>
      <c r="X287" s="929"/>
      <c r="Y287" s="929"/>
      <c r="Z287" s="929"/>
      <c r="AA287" s="929"/>
      <c r="AB287" s="926"/>
    </row>
    <row r="288" spans="1:28" ht="15.75" customHeight="1">
      <c r="A288" s="959"/>
      <c r="B288" s="929"/>
      <c r="C288" s="929"/>
      <c r="D288" s="929"/>
      <c r="E288" s="929"/>
      <c r="F288" s="929"/>
      <c r="G288" s="929"/>
      <c r="H288" s="929"/>
      <c r="I288" s="929"/>
      <c r="J288" s="929"/>
      <c r="K288" s="929"/>
      <c r="L288" s="929"/>
      <c r="M288" s="929"/>
      <c r="N288" s="929"/>
      <c r="O288" s="929"/>
      <c r="P288" s="929"/>
      <c r="Q288" s="929"/>
      <c r="R288" s="929"/>
      <c r="S288" s="929"/>
      <c r="T288" s="929"/>
      <c r="U288" s="929"/>
      <c r="V288" s="929"/>
      <c r="W288" s="929"/>
      <c r="X288" s="929"/>
      <c r="Y288" s="929"/>
      <c r="Z288" s="929"/>
      <c r="AA288" s="929"/>
      <c r="AB288" s="926"/>
    </row>
    <row r="289" spans="1:28" ht="15.75" customHeight="1">
      <c r="A289" s="929"/>
      <c r="B289" s="929"/>
      <c r="C289" s="929"/>
      <c r="D289" s="1627"/>
      <c r="E289" s="1627"/>
      <c r="F289" s="1627"/>
      <c r="G289" s="1627"/>
      <c r="H289" s="998"/>
      <c r="I289" s="1627"/>
      <c r="J289" s="1627"/>
      <c r="K289" s="1627"/>
      <c r="L289" s="1627"/>
      <c r="M289" s="1627"/>
      <c r="N289" s="1627"/>
      <c r="O289" s="1627"/>
      <c r="P289" s="1627"/>
      <c r="Q289" s="1627"/>
      <c r="R289" s="1627"/>
      <c r="S289" s="1627"/>
      <c r="T289" s="1627"/>
      <c r="U289" s="1627"/>
      <c r="V289" s="998"/>
      <c r="W289" s="998"/>
      <c r="X289" s="1627"/>
      <c r="Y289" s="1627"/>
      <c r="Z289" s="1627"/>
      <c r="AA289" s="929"/>
      <c r="AB289" s="926"/>
    </row>
    <row r="290" spans="1:28" ht="15.75" customHeight="1">
      <c r="A290" s="929"/>
      <c r="B290" s="929"/>
      <c r="C290" s="929"/>
      <c r="D290" s="998"/>
      <c r="E290" s="1656"/>
      <c r="F290" s="1656"/>
      <c r="G290" s="998"/>
      <c r="H290" s="998"/>
      <c r="I290" s="929"/>
      <c r="J290" s="929"/>
      <c r="K290" s="929"/>
      <c r="L290" s="926"/>
      <c r="M290" s="929"/>
      <c r="N290" s="929"/>
      <c r="O290" s="929"/>
      <c r="P290" s="929"/>
      <c r="Q290" s="929"/>
      <c r="R290" s="926"/>
      <c r="S290" s="926"/>
      <c r="T290" s="926"/>
      <c r="U290" s="926"/>
      <c r="V290" s="998"/>
      <c r="W290" s="998"/>
      <c r="X290" s="1718"/>
      <c r="Y290" s="1718"/>
      <c r="Z290" s="1718"/>
      <c r="AA290" s="929"/>
      <c r="AB290" s="926"/>
    </row>
    <row r="291" spans="1:28" ht="15.75" customHeight="1">
      <c r="A291" s="929"/>
      <c r="B291" s="929"/>
      <c r="C291" s="929"/>
      <c r="D291" s="998"/>
      <c r="E291" s="1656"/>
      <c r="F291" s="1656"/>
      <c r="G291" s="998"/>
      <c r="H291" s="998"/>
      <c r="I291" s="929"/>
      <c r="J291" s="929"/>
      <c r="K291" s="929"/>
      <c r="L291" s="926"/>
      <c r="M291" s="929"/>
      <c r="N291" s="929"/>
      <c r="O291" s="929"/>
      <c r="P291" s="929"/>
      <c r="Q291" s="929"/>
      <c r="R291" s="926"/>
      <c r="S291" s="926"/>
      <c r="T291" s="926"/>
      <c r="U291" s="926"/>
      <c r="V291" s="998"/>
      <c r="W291" s="998"/>
      <c r="X291" s="1718"/>
      <c r="Y291" s="1718"/>
      <c r="Z291" s="1718"/>
      <c r="AA291" s="929"/>
      <c r="AB291" s="926"/>
    </row>
    <row r="292" spans="1:28" ht="15.75" customHeight="1">
      <c r="A292" s="929"/>
      <c r="B292" s="929"/>
      <c r="C292" s="929"/>
      <c r="D292" s="998"/>
      <c r="E292" s="1656"/>
      <c r="F292" s="1656"/>
      <c r="G292" s="998"/>
      <c r="H292" s="998"/>
      <c r="I292" s="929"/>
      <c r="J292" s="929"/>
      <c r="K292" s="929"/>
      <c r="L292" s="926"/>
      <c r="M292" s="929"/>
      <c r="N292" s="929"/>
      <c r="O292" s="929"/>
      <c r="P292" s="929"/>
      <c r="Q292" s="929"/>
      <c r="R292" s="926"/>
      <c r="S292" s="926"/>
      <c r="T292" s="926"/>
      <c r="U292" s="926"/>
      <c r="V292" s="998"/>
      <c r="W292" s="998"/>
      <c r="X292" s="1718"/>
      <c r="Y292" s="1718"/>
      <c r="Z292" s="1718"/>
      <c r="AA292" s="929"/>
      <c r="AB292" s="926"/>
    </row>
    <row r="293" spans="1:28" ht="15.75" customHeight="1">
      <c r="A293" s="929"/>
      <c r="B293" s="929"/>
      <c r="C293" s="929"/>
      <c r="D293" s="998"/>
      <c r="E293" s="1656"/>
      <c r="F293" s="1656"/>
      <c r="G293" s="998"/>
      <c r="H293" s="998"/>
      <c r="I293" s="929"/>
      <c r="J293" s="929"/>
      <c r="K293" s="929"/>
      <c r="L293" s="926"/>
      <c r="M293" s="929"/>
      <c r="N293" s="929"/>
      <c r="O293" s="929"/>
      <c r="P293" s="929"/>
      <c r="Q293" s="929"/>
      <c r="R293" s="926"/>
      <c r="S293" s="926"/>
      <c r="T293" s="926"/>
      <c r="U293" s="926"/>
      <c r="V293" s="998"/>
      <c r="W293" s="998"/>
      <c r="X293" s="1718"/>
      <c r="Y293" s="1718"/>
      <c r="Z293" s="1718"/>
      <c r="AA293" s="929"/>
      <c r="AB293" s="926"/>
    </row>
    <row r="294" spans="1:28" ht="15.75" customHeight="1">
      <c r="A294" s="929"/>
      <c r="B294" s="929"/>
      <c r="C294" s="929"/>
      <c r="D294" s="998"/>
      <c r="E294" s="1656"/>
      <c r="F294" s="1656"/>
      <c r="G294" s="998"/>
      <c r="H294" s="998"/>
      <c r="I294" s="929"/>
      <c r="J294" s="929"/>
      <c r="K294" s="929"/>
      <c r="L294" s="926"/>
      <c r="M294" s="929"/>
      <c r="N294" s="929"/>
      <c r="O294" s="929"/>
      <c r="P294" s="929"/>
      <c r="Q294" s="929"/>
      <c r="R294" s="926"/>
      <c r="S294" s="926"/>
      <c r="T294" s="926"/>
      <c r="U294" s="926"/>
      <c r="V294" s="998"/>
      <c r="W294" s="998"/>
      <c r="X294" s="1718"/>
      <c r="Y294" s="1718"/>
      <c r="Z294" s="1718"/>
      <c r="AA294" s="929"/>
      <c r="AB294" s="926"/>
    </row>
    <row r="295" spans="1:28" ht="15.75" customHeight="1">
      <c r="A295" s="929"/>
      <c r="B295" s="929"/>
      <c r="C295" s="929"/>
      <c r="D295" s="998"/>
      <c r="E295" s="1656"/>
      <c r="F295" s="1656"/>
      <c r="G295" s="998"/>
      <c r="H295" s="998"/>
      <c r="I295" s="929"/>
      <c r="J295" s="929"/>
      <c r="K295" s="929"/>
      <c r="L295" s="926"/>
      <c r="M295" s="929"/>
      <c r="N295" s="929"/>
      <c r="O295" s="929"/>
      <c r="P295" s="929"/>
      <c r="Q295" s="929"/>
      <c r="R295" s="926"/>
      <c r="S295" s="926"/>
      <c r="T295" s="926"/>
      <c r="U295" s="926"/>
      <c r="V295" s="998"/>
      <c r="W295" s="998"/>
      <c r="X295" s="1718"/>
      <c r="Y295" s="1718"/>
      <c r="Z295" s="1718"/>
      <c r="AA295" s="929"/>
      <c r="AB295" s="926"/>
    </row>
    <row r="296" spans="1:28" ht="15.75" customHeight="1">
      <c r="A296" s="959"/>
      <c r="B296" s="929"/>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6"/>
    </row>
    <row r="297" spans="1:28" ht="15.75" customHeight="1">
      <c r="A297" s="959"/>
      <c r="B297" s="929"/>
      <c r="C297" s="929"/>
      <c r="D297" s="929"/>
      <c r="E297" s="929"/>
      <c r="F297" s="2065"/>
      <c r="G297" s="2065"/>
      <c r="H297" s="2065"/>
      <c r="I297" s="2065"/>
      <c r="J297" s="2065"/>
      <c r="K297" s="2065"/>
      <c r="L297" s="2065"/>
      <c r="M297" s="2065"/>
      <c r="N297" s="2065"/>
      <c r="O297" s="2065"/>
      <c r="P297" s="2065"/>
      <c r="Q297" s="2065"/>
      <c r="R297" s="2065"/>
      <c r="S297" s="2065"/>
      <c r="T297" s="2065"/>
      <c r="U297" s="2065"/>
      <c r="V297" s="2065"/>
      <c r="W297" s="2065"/>
      <c r="X297" s="2065"/>
      <c r="Y297" s="2065"/>
      <c r="Z297" s="2065"/>
      <c r="AA297" s="2065"/>
      <c r="AB297" s="926"/>
    </row>
    <row r="298" spans="1:28" ht="15.75" customHeight="1">
      <c r="A298" s="929"/>
      <c r="B298" s="929"/>
      <c r="C298" s="929"/>
      <c r="D298" s="929"/>
      <c r="E298" s="929"/>
      <c r="F298" s="2065"/>
      <c r="G298" s="2065"/>
      <c r="H298" s="2065"/>
      <c r="I298" s="2065"/>
      <c r="J298" s="2065"/>
      <c r="K298" s="2065"/>
      <c r="L298" s="2065"/>
      <c r="M298" s="2065"/>
      <c r="N298" s="2065"/>
      <c r="O298" s="2065"/>
      <c r="P298" s="2065"/>
      <c r="Q298" s="2065"/>
      <c r="R298" s="2065"/>
      <c r="S298" s="2065"/>
      <c r="T298" s="2065"/>
      <c r="U298" s="2065"/>
      <c r="V298" s="2065"/>
      <c r="W298" s="2065"/>
      <c r="X298" s="2065"/>
      <c r="Y298" s="2065"/>
      <c r="Z298" s="2065"/>
      <c r="AA298" s="2065"/>
      <c r="AB298" s="926"/>
    </row>
    <row r="299" spans="1:28" ht="15.75" customHeight="1">
      <c r="A299" s="959"/>
      <c r="B299" s="929"/>
      <c r="C299" s="929"/>
      <c r="D299" s="929"/>
      <c r="E299" s="929"/>
      <c r="F299" s="929"/>
      <c r="G299" s="929"/>
      <c r="H299" s="929"/>
      <c r="I299" s="929"/>
      <c r="J299" s="929"/>
      <c r="K299" s="929"/>
      <c r="L299" s="929"/>
      <c r="M299" s="929"/>
      <c r="N299" s="929"/>
      <c r="O299" s="929"/>
      <c r="P299" s="929"/>
      <c r="Q299" s="929"/>
      <c r="R299" s="929"/>
      <c r="S299" s="929"/>
      <c r="T299" s="929"/>
      <c r="U299" s="929"/>
      <c r="V299" s="929"/>
      <c r="W299" s="929"/>
      <c r="X299" s="929"/>
      <c r="Y299" s="929"/>
      <c r="Z299" s="929"/>
      <c r="AA299" s="929"/>
      <c r="AB299" s="926"/>
    </row>
    <row r="300" spans="1:28" ht="15.75" customHeight="1">
      <c r="A300" s="929"/>
      <c r="B300" s="929"/>
      <c r="C300" s="929"/>
      <c r="D300" s="929"/>
      <c r="E300" s="929"/>
      <c r="F300" s="2065"/>
      <c r="G300" s="2065"/>
      <c r="H300" s="2065"/>
      <c r="I300" s="2065"/>
      <c r="J300" s="2065"/>
      <c r="K300" s="2065"/>
      <c r="L300" s="2065"/>
      <c r="M300" s="2065"/>
      <c r="N300" s="2065"/>
      <c r="O300" s="2065"/>
      <c r="P300" s="2065"/>
      <c r="Q300" s="2065"/>
      <c r="R300" s="2065"/>
      <c r="S300" s="2065"/>
      <c r="T300" s="2065"/>
      <c r="U300" s="2065"/>
      <c r="V300" s="2065"/>
      <c r="W300" s="2065"/>
      <c r="X300" s="2065"/>
      <c r="Y300" s="2065"/>
      <c r="Z300" s="2065"/>
      <c r="AA300" s="2065"/>
      <c r="AB300" s="926"/>
    </row>
    <row r="301" spans="1:28" ht="15.75" customHeight="1">
      <c r="A301" s="929"/>
      <c r="B301" s="929"/>
      <c r="C301" s="929"/>
      <c r="D301" s="929"/>
      <c r="E301" s="929"/>
      <c r="F301" s="2065"/>
      <c r="G301" s="2065"/>
      <c r="H301" s="2065"/>
      <c r="I301" s="2065"/>
      <c r="J301" s="2065"/>
      <c r="K301" s="2065"/>
      <c r="L301" s="2065"/>
      <c r="M301" s="2065"/>
      <c r="N301" s="2065"/>
      <c r="O301" s="2065"/>
      <c r="P301" s="2065"/>
      <c r="Q301" s="2065"/>
      <c r="R301" s="2065"/>
      <c r="S301" s="2065"/>
      <c r="T301" s="2065"/>
      <c r="U301" s="2065"/>
      <c r="V301" s="2065"/>
      <c r="W301" s="2065"/>
      <c r="X301" s="2065"/>
      <c r="Y301" s="2065"/>
      <c r="Z301" s="2065"/>
      <c r="AA301" s="2065"/>
      <c r="AB301" s="926"/>
    </row>
    <row r="302" spans="1:28" ht="15.75" customHeight="1">
      <c r="A302" s="929"/>
      <c r="B302" s="929"/>
      <c r="C302" s="929"/>
      <c r="D302" s="929"/>
      <c r="E302" s="929"/>
      <c r="F302" s="929"/>
      <c r="G302" s="929"/>
      <c r="H302" s="929"/>
      <c r="I302" s="929"/>
      <c r="J302" s="929"/>
      <c r="K302" s="929"/>
      <c r="L302" s="929"/>
      <c r="M302" s="929"/>
      <c r="N302" s="929"/>
      <c r="O302" s="929"/>
      <c r="P302" s="929"/>
      <c r="Q302" s="929"/>
      <c r="R302" s="929"/>
      <c r="S302" s="929"/>
      <c r="T302" s="929"/>
      <c r="U302" s="929"/>
      <c r="V302" s="929"/>
      <c r="W302" s="929"/>
      <c r="X302" s="929"/>
      <c r="Y302" s="929"/>
      <c r="Z302" s="929"/>
      <c r="AA302" s="929"/>
      <c r="AB302" s="926"/>
    </row>
  </sheetData>
  <sheetProtection selectLockedCells="1"/>
  <mergeCells count="159">
    <mergeCell ref="C9:Z10"/>
    <mergeCell ref="P122:W122"/>
    <mergeCell ref="P121:W121"/>
    <mergeCell ref="B15:Q16"/>
    <mergeCell ref="B37:H37"/>
    <mergeCell ref="U37:AB37"/>
    <mergeCell ref="P29:AA30"/>
    <mergeCell ref="U18:AA18"/>
    <mergeCell ref="A45:AA45"/>
    <mergeCell ref="B38:H38"/>
    <mergeCell ref="U39:AB39"/>
    <mergeCell ref="U40:AB40"/>
    <mergeCell ref="X17:AA17"/>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E179:F179"/>
    <mergeCell ref="J179:M179"/>
    <mergeCell ref="K166:N166"/>
    <mergeCell ref="K167:N167"/>
    <mergeCell ref="J178:M178"/>
    <mergeCell ref="E181:F181"/>
    <mergeCell ref="J181:M181"/>
    <mergeCell ref="E180:F180"/>
    <mergeCell ref="J180:M180"/>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210:F210"/>
    <mergeCell ref="X210:Z210"/>
    <mergeCell ref="E211:F211"/>
    <mergeCell ref="X211:Z211"/>
    <mergeCell ref="E212:F212"/>
    <mergeCell ref="J191:N191"/>
    <mergeCell ref="X212:Z212"/>
    <mergeCell ref="F195:AA196"/>
    <mergeCell ref="A200:AA200"/>
    <mergeCell ref="J204:M204"/>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s>
  <phoneticPr fontId="2"/>
  <hyperlinks>
    <hyperlink ref="Q1:T1" location="作業メニュー!A1" display="作業メニュー" xr:uid="{00000000-0004-0000-1100-000000000000}"/>
  </hyperlinks>
  <printOptions horizontalCentered="1"/>
  <pageMargins left="0.59055118110236227" right="0.39370078740157483" top="0.59055118110236227" bottom="0.39370078740157483" header="0.51181102362204722" footer="0.19685039370078741"/>
  <pageSetup paperSize="9" scale="87" fitToHeight="0" orientation="portrait" r:id="rId1"/>
  <headerFooter alignWithMargins="0">
    <oddFooter>&amp;R250401</oddFooter>
  </headerFooter>
  <rowBreaks count="2" manualBreakCount="2">
    <brk id="44" max="27" man="1"/>
    <brk id="98" max="2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workbookViewId="0"/>
  </sheetViews>
  <sheetFormatPr defaultColWidth="3.625" defaultRowHeight="15.75"/>
  <cols>
    <col min="1" max="38" width="3.625" style="44"/>
    <col min="39" max="39" width="8.75" style="44" hidden="1" customWidth="1"/>
    <col min="40" max="16384" width="3.625" style="44"/>
  </cols>
  <sheetData>
    <row r="1" spans="1:41" s="588" customFormat="1" ht="37.5" customHeight="1" thickBot="1">
      <c r="A1" s="587" t="s">
        <v>64</v>
      </c>
      <c r="AG1" s="1387" t="s">
        <v>63</v>
      </c>
      <c r="AH1" s="1387"/>
      <c r="AI1" s="1387"/>
      <c r="AJ1" s="1387"/>
      <c r="AK1" s="1387"/>
    </row>
    <row r="2" spans="1:41" ht="7.5" customHeight="1" thickTop="1">
      <c r="A2" s="43"/>
      <c r="AG2" s="45"/>
      <c r="AH2" s="45"/>
      <c r="AI2" s="45"/>
      <c r="AJ2" s="45"/>
      <c r="AK2" s="45"/>
    </row>
    <row r="3" spans="1:41" ht="21" customHeight="1">
      <c r="A3" s="46"/>
      <c r="B3" s="47" t="s">
        <v>62</v>
      </c>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50"/>
      <c r="AH3" s="50"/>
      <c r="AI3" s="50"/>
      <c r="AJ3" s="50"/>
      <c r="AK3" s="51"/>
      <c r="AL3" s="46"/>
      <c r="AM3" s="46"/>
      <c r="AN3" s="46"/>
      <c r="AO3" s="46"/>
    </row>
    <row r="4" spans="1:41" ht="15" customHeight="1">
      <c r="A4" s="46"/>
      <c r="B4" s="52"/>
      <c r="C4" s="53" t="s">
        <v>61</v>
      </c>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5"/>
      <c r="AH4" s="55"/>
      <c r="AI4" s="55"/>
      <c r="AJ4" s="55"/>
      <c r="AK4" s="56"/>
      <c r="AL4" s="46"/>
      <c r="AM4" s="46"/>
      <c r="AN4" s="46"/>
      <c r="AO4" s="46"/>
    </row>
    <row r="5" spans="1:41" ht="15" customHeight="1">
      <c r="A5" s="46"/>
      <c r="B5" s="73"/>
      <c r="C5" s="74" t="s">
        <v>2411</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6"/>
      <c r="AH5" s="76"/>
      <c r="AI5" s="76"/>
      <c r="AJ5" s="76"/>
      <c r="AK5" s="492"/>
      <c r="AL5" s="46"/>
      <c r="AM5" s="46"/>
      <c r="AN5" s="46"/>
      <c r="AO5" s="46"/>
    </row>
    <row r="6" spans="1:41" ht="15" customHeight="1">
      <c r="A6" s="46"/>
      <c r="B6" s="73"/>
      <c r="C6" s="1391" t="s">
        <v>2412</v>
      </c>
      <c r="D6" s="1391"/>
      <c r="E6" s="1391"/>
      <c r="F6" s="1391"/>
      <c r="G6" s="1391"/>
      <c r="H6" s="1391"/>
      <c r="I6" s="1391"/>
      <c r="J6" s="1391"/>
      <c r="K6" s="1391"/>
      <c r="L6" s="1391"/>
      <c r="M6" s="1391"/>
      <c r="N6" s="1391"/>
      <c r="O6" s="1391"/>
      <c r="P6" s="1391"/>
      <c r="Q6" s="1391"/>
      <c r="R6" s="1391"/>
      <c r="S6" s="1391"/>
      <c r="T6" s="1391"/>
      <c r="U6" s="1391"/>
      <c r="V6" s="1391"/>
      <c r="W6" s="1391"/>
      <c r="X6" s="1391"/>
      <c r="Y6" s="1391"/>
      <c r="Z6" s="1391"/>
      <c r="AA6" s="1391"/>
      <c r="AB6" s="1391"/>
      <c r="AC6" s="1391"/>
      <c r="AD6" s="1391"/>
      <c r="AE6" s="1391"/>
      <c r="AF6" s="1391"/>
      <c r="AG6" s="1391"/>
      <c r="AH6" s="1391"/>
      <c r="AI6" s="1391"/>
      <c r="AJ6" s="1391"/>
      <c r="AK6" s="1392"/>
      <c r="AL6" s="46"/>
      <c r="AM6" s="46"/>
      <c r="AN6" s="46"/>
      <c r="AO6" s="46"/>
    </row>
    <row r="7" spans="1:41" ht="15" customHeight="1">
      <c r="A7" s="46"/>
      <c r="B7" s="57"/>
      <c r="C7" s="1393"/>
      <c r="D7" s="1393"/>
      <c r="E7" s="1393"/>
      <c r="F7" s="1393"/>
      <c r="G7" s="1393"/>
      <c r="H7" s="1393"/>
      <c r="I7" s="1393"/>
      <c r="J7" s="1393"/>
      <c r="K7" s="1393"/>
      <c r="L7" s="1393"/>
      <c r="M7" s="1393"/>
      <c r="N7" s="1393"/>
      <c r="O7" s="1393"/>
      <c r="P7" s="1393"/>
      <c r="Q7" s="1393"/>
      <c r="R7" s="1393"/>
      <c r="S7" s="1393"/>
      <c r="T7" s="1393"/>
      <c r="U7" s="1393"/>
      <c r="V7" s="1393"/>
      <c r="W7" s="1393"/>
      <c r="X7" s="1393"/>
      <c r="Y7" s="1393"/>
      <c r="Z7" s="1393"/>
      <c r="AA7" s="1393"/>
      <c r="AB7" s="1393"/>
      <c r="AC7" s="1393"/>
      <c r="AD7" s="1393"/>
      <c r="AE7" s="1393"/>
      <c r="AF7" s="1393"/>
      <c r="AG7" s="1393"/>
      <c r="AH7" s="1393"/>
      <c r="AI7" s="1393"/>
      <c r="AJ7" s="1393"/>
      <c r="AK7" s="1394"/>
      <c r="AL7" s="46"/>
      <c r="AM7" s="46"/>
      <c r="AN7" s="46"/>
      <c r="AO7" s="46"/>
    </row>
    <row r="8" spans="1:41" ht="7.5" customHeight="1">
      <c r="A8" s="46"/>
      <c r="B8" s="61"/>
      <c r="C8" s="62"/>
      <c r="Y8" s="490"/>
      <c r="Z8" s="490"/>
      <c r="AA8" s="490"/>
      <c r="AB8" s="490"/>
      <c r="AC8" s="490"/>
      <c r="AG8" s="46"/>
      <c r="AH8" s="46"/>
      <c r="AI8" s="46"/>
      <c r="AJ8" s="46"/>
      <c r="AK8" s="63"/>
      <c r="AL8" s="46"/>
      <c r="AM8" s="46"/>
      <c r="AN8" s="46"/>
      <c r="AO8" s="46"/>
    </row>
    <row r="9" spans="1:41" ht="19.5">
      <c r="A9" s="46"/>
      <c r="B9" s="79"/>
      <c r="C9" s="361"/>
      <c r="D9" s="1388" t="s">
        <v>3698</v>
      </c>
      <c r="E9" s="1388"/>
      <c r="F9" s="1388"/>
      <c r="G9" s="1388"/>
      <c r="H9" s="1388"/>
      <c r="I9" s="1388"/>
      <c r="J9" s="1388"/>
      <c r="K9" s="1388"/>
      <c r="L9" s="1388"/>
      <c r="M9" s="1388"/>
      <c r="N9" s="1388" t="s">
        <v>59</v>
      </c>
      <c r="O9" s="1388"/>
      <c r="P9" s="1388"/>
      <c r="Q9" s="1388"/>
      <c r="R9" s="1388"/>
      <c r="S9" s="81"/>
      <c r="T9" s="81"/>
      <c r="U9" s="81"/>
      <c r="V9" s="81"/>
      <c r="W9" s="81"/>
      <c r="X9" s="81"/>
      <c r="Y9" s="41" t="s">
        <v>2403</v>
      </c>
      <c r="Z9" s="41"/>
      <c r="AA9" s="41"/>
      <c r="AB9" s="491" t="s">
        <v>2409</v>
      </c>
      <c r="AC9"/>
      <c r="AD9" s="81"/>
      <c r="AE9" s="81"/>
      <c r="AF9" s="81"/>
      <c r="AG9" s="362"/>
      <c r="AH9" s="362"/>
      <c r="AI9" s="362"/>
      <c r="AJ9" s="362"/>
      <c r="AK9" s="363"/>
      <c r="AL9" s="46"/>
      <c r="AM9" s="46"/>
      <c r="AN9" s="46"/>
      <c r="AO9" s="46"/>
    </row>
    <row r="10" spans="1:41" ht="19.5">
      <c r="A10" s="46"/>
      <c r="B10" s="61"/>
      <c r="C10" s="64"/>
      <c r="D10" s="1389" t="s">
        <v>58</v>
      </c>
      <c r="E10" s="1389"/>
      <c r="F10" s="1389"/>
      <c r="G10" s="1389"/>
      <c r="H10" s="1389"/>
      <c r="I10" s="1389"/>
      <c r="J10" s="1389"/>
      <c r="K10" s="1389"/>
      <c r="L10" s="1389"/>
      <c r="M10" s="1389"/>
      <c r="N10" s="87"/>
      <c r="Y10" s="87" t="s">
        <v>2402</v>
      </c>
      <c r="Z10" s="87"/>
      <c r="AA10" s="87"/>
      <c r="AB10" s="87"/>
      <c r="AC10" s="87"/>
      <c r="AD10" s="87"/>
      <c r="AE10" s="86"/>
      <c r="AF10" s="46"/>
      <c r="AG10" s="46"/>
      <c r="AH10" s="46"/>
      <c r="AI10" s="46"/>
      <c r="AJ10" s="46"/>
      <c r="AK10" s="63"/>
    </row>
    <row r="11" spans="1:41" ht="19.5">
      <c r="A11" s="46"/>
      <c r="B11" s="65"/>
      <c r="C11" s="66"/>
      <c r="D11" s="1390" t="s">
        <v>57</v>
      </c>
      <c r="E11" s="1390"/>
      <c r="F11" s="1390"/>
      <c r="G11" s="1390"/>
      <c r="H11" s="1390"/>
      <c r="I11" s="1390"/>
      <c r="J11" s="1390"/>
      <c r="K11" s="1390"/>
      <c r="L11" s="1390"/>
      <c r="M11" s="1390"/>
      <c r="N11" s="1390" t="s">
        <v>2236</v>
      </c>
      <c r="O11" s="1390"/>
      <c r="P11" s="1390"/>
      <c r="Q11" s="1390"/>
      <c r="R11" s="1390"/>
      <c r="S11" s="1390"/>
      <c r="T11" s="1390"/>
      <c r="U11" s="1390"/>
      <c r="V11" s="68"/>
      <c r="W11" s="68"/>
      <c r="X11" s="68"/>
      <c r="Y11" s="67" t="s">
        <v>2405</v>
      </c>
      <c r="Z11" s="67"/>
      <c r="AA11" s="67"/>
      <c r="AB11" s="105"/>
      <c r="AC11" s="68"/>
      <c r="AD11" s="68"/>
      <c r="AE11" s="68"/>
      <c r="AF11" s="68"/>
      <c r="AG11" s="69"/>
      <c r="AH11" s="69"/>
      <c r="AI11" s="69"/>
      <c r="AJ11" s="69"/>
      <c r="AK11" s="70"/>
      <c r="AL11" s="46"/>
      <c r="AM11" s="46"/>
      <c r="AN11" s="46"/>
      <c r="AO11" s="46"/>
    </row>
    <row r="12" spans="1:41" ht="7.5" customHeight="1">
      <c r="A12" s="46"/>
      <c r="C12" s="64"/>
      <c r="AE12" s="46"/>
      <c r="AF12" s="46"/>
      <c r="AG12" s="46"/>
      <c r="AH12" s="46"/>
      <c r="AI12" s="46"/>
      <c r="AJ12" s="46"/>
      <c r="AK12" s="46"/>
      <c r="AL12" s="46"/>
      <c r="AM12" s="46"/>
      <c r="AN12" s="46"/>
    </row>
    <row r="13" spans="1:41" ht="21" customHeight="1">
      <c r="A13" s="46"/>
      <c r="B13" s="47" t="s">
        <v>1921</v>
      </c>
      <c r="C13" s="71"/>
      <c r="D13" s="49"/>
      <c r="E13" s="49"/>
      <c r="F13" s="49"/>
      <c r="G13" s="49"/>
      <c r="H13" s="49"/>
      <c r="I13" s="49"/>
      <c r="J13" s="49"/>
      <c r="K13" s="49"/>
      <c r="L13" s="628"/>
      <c r="M13" s="623" t="s">
        <v>3721</v>
      </c>
      <c r="N13" s="49"/>
      <c r="O13" s="49"/>
      <c r="P13" s="49"/>
      <c r="Q13" s="49"/>
      <c r="R13" s="49"/>
      <c r="S13" s="49"/>
      <c r="T13" s="49"/>
      <c r="U13" s="49"/>
      <c r="V13" s="49"/>
      <c r="W13" s="49"/>
      <c r="X13" s="49"/>
      <c r="Y13" s="49"/>
      <c r="Z13" s="49"/>
      <c r="AA13" s="49"/>
      <c r="AB13" s="49"/>
      <c r="AC13" s="49"/>
      <c r="AD13" s="49"/>
      <c r="AE13" s="49"/>
      <c r="AF13" s="49"/>
      <c r="AG13" s="50"/>
      <c r="AH13" s="50"/>
      <c r="AI13" s="50"/>
      <c r="AJ13" s="50"/>
      <c r="AK13" s="51"/>
      <c r="AM13" s="44" t="b">
        <v>0</v>
      </c>
    </row>
    <row r="14" spans="1:41" ht="15" customHeight="1">
      <c r="A14" s="46"/>
      <c r="B14" s="52"/>
      <c r="C14" s="53" t="s">
        <v>56</v>
      </c>
      <c r="D14" s="54"/>
      <c r="E14" s="54"/>
      <c r="F14" s="54"/>
      <c r="G14" s="54"/>
      <c r="H14" s="54"/>
      <c r="I14" s="54"/>
      <c r="J14" s="54"/>
      <c r="K14" s="54"/>
      <c r="L14" s="54"/>
      <c r="M14" s="54"/>
      <c r="N14" s="55"/>
      <c r="O14" s="54"/>
      <c r="P14" s="54"/>
      <c r="Q14" s="54"/>
      <c r="R14" s="54"/>
      <c r="S14" s="54"/>
      <c r="T14" s="54"/>
      <c r="U14" s="54"/>
      <c r="V14" s="54"/>
      <c r="W14" s="54"/>
      <c r="X14" s="54"/>
      <c r="Y14" s="54"/>
      <c r="Z14" s="54"/>
      <c r="AA14" s="54"/>
      <c r="AB14" s="54"/>
      <c r="AC14" s="54"/>
      <c r="AD14" s="54"/>
      <c r="AE14" s="54"/>
      <c r="AF14" s="54"/>
      <c r="AG14" s="54"/>
      <c r="AH14" s="54"/>
      <c r="AI14" s="54"/>
      <c r="AJ14" s="54"/>
      <c r="AK14" s="72"/>
    </row>
    <row r="15" spans="1:41" ht="15" customHeight="1">
      <c r="A15" s="46"/>
      <c r="B15" s="73"/>
      <c r="C15" s="74" t="s">
        <v>55</v>
      </c>
      <c r="D15" s="75"/>
      <c r="E15" s="75"/>
      <c r="F15" s="75"/>
      <c r="G15" s="75"/>
      <c r="H15" s="75"/>
      <c r="I15" s="75"/>
      <c r="J15" s="75"/>
      <c r="K15" s="75"/>
      <c r="L15" s="75"/>
      <c r="M15" s="75"/>
      <c r="N15" s="76"/>
      <c r="O15" s="75"/>
      <c r="P15" s="75"/>
      <c r="Q15" s="75"/>
      <c r="R15" s="75"/>
      <c r="S15" s="75"/>
      <c r="T15" s="75"/>
      <c r="U15" s="75"/>
      <c r="V15" s="75"/>
      <c r="W15" s="75"/>
      <c r="X15" s="75"/>
      <c r="Y15" s="75"/>
      <c r="Z15" s="75"/>
      <c r="AA15" s="75"/>
      <c r="AB15" s="75"/>
      <c r="AC15" s="75"/>
      <c r="AD15" s="75"/>
      <c r="AE15" s="75"/>
      <c r="AF15" s="75"/>
      <c r="AG15" s="75"/>
      <c r="AH15" s="75"/>
      <c r="AI15" s="75"/>
      <c r="AJ15" s="75"/>
      <c r="AK15" s="77"/>
    </row>
    <row r="16" spans="1:41" ht="15" customHeight="1">
      <c r="A16" s="46"/>
      <c r="B16" s="57"/>
      <c r="C16" s="58" t="s">
        <v>54</v>
      </c>
      <c r="D16" s="59"/>
      <c r="E16" s="59"/>
      <c r="F16" s="59"/>
      <c r="G16" s="59"/>
      <c r="H16" s="59"/>
      <c r="I16" s="59"/>
      <c r="J16" s="59"/>
      <c r="K16" s="59"/>
      <c r="L16" s="59"/>
      <c r="M16" s="59"/>
      <c r="N16" s="60"/>
      <c r="O16" s="59"/>
      <c r="P16" s="59"/>
      <c r="Q16" s="59"/>
      <c r="R16" s="59"/>
      <c r="S16" s="59"/>
      <c r="T16" s="59"/>
      <c r="U16" s="59"/>
      <c r="V16" s="59"/>
      <c r="W16" s="59"/>
      <c r="X16" s="59"/>
      <c r="Y16" s="59"/>
      <c r="Z16" s="59"/>
      <c r="AA16" s="59"/>
      <c r="AB16" s="59"/>
      <c r="AC16" s="59"/>
      <c r="AD16" s="59"/>
      <c r="AE16" s="59"/>
      <c r="AF16" s="59"/>
      <c r="AG16" s="59"/>
      <c r="AH16" s="59"/>
      <c r="AI16" s="59"/>
      <c r="AJ16" s="59"/>
      <c r="AK16" s="78"/>
    </row>
    <row r="17" spans="1:37" ht="7.5" customHeight="1">
      <c r="A17" s="46"/>
      <c r="B17" s="79"/>
      <c r="C17" s="80"/>
      <c r="D17" s="81"/>
      <c r="E17" s="81"/>
      <c r="F17" s="81"/>
      <c r="G17" s="81"/>
      <c r="H17" s="81"/>
      <c r="I17" s="81"/>
      <c r="J17" s="81"/>
      <c r="K17" s="81"/>
      <c r="L17" s="81"/>
      <c r="M17" s="82"/>
      <c r="N17" s="83"/>
      <c r="O17" s="81"/>
      <c r="P17" s="81"/>
      <c r="Q17" s="81"/>
      <c r="R17" s="81"/>
      <c r="S17" s="81"/>
      <c r="T17" s="81"/>
      <c r="U17" s="81"/>
      <c r="V17" s="81"/>
      <c r="W17" s="81"/>
      <c r="X17" s="81"/>
      <c r="Y17" s="82"/>
      <c r="AK17" s="84"/>
    </row>
    <row r="18" spans="1:37" ht="17.25" customHeight="1">
      <c r="A18" s="46"/>
      <c r="B18" s="61"/>
      <c r="C18" s="85" t="s">
        <v>53</v>
      </c>
      <c r="D18" s="1386" t="str">
        <f>IF(AM13=TRUE, "計画通知書（建築物）", "確認申請書（建築物）")</f>
        <v>確認申請書（建築物）</v>
      </c>
      <c r="E18" s="1395"/>
      <c r="F18" s="1395"/>
      <c r="G18" s="1395"/>
      <c r="H18" s="1395"/>
      <c r="I18" s="1395"/>
      <c r="J18" s="40"/>
      <c r="K18" s="86"/>
      <c r="L18" s="86"/>
      <c r="M18" s="84"/>
      <c r="N18" s="61"/>
      <c r="O18" s="85" t="s">
        <v>1924</v>
      </c>
      <c r="P18" s="87" t="str">
        <f>IF(AM13=TRUE, "計画変更通知書（昇降機）", "計画変更確認申請書（昇降機）")</f>
        <v>計画変更確認申請書（昇降機）</v>
      </c>
      <c r="Q18" s="41"/>
      <c r="R18" s="41"/>
      <c r="S18" s="41"/>
      <c r="T18" s="41"/>
      <c r="U18" s="41"/>
      <c r="V18" s="41"/>
      <c r="W18" s="41"/>
      <c r="X18" s="41"/>
      <c r="Y18" s="84"/>
      <c r="AB18" s="282" t="s">
        <v>2649</v>
      </c>
      <c r="AC18" s="41" t="s">
        <v>2651</v>
      </c>
      <c r="AD18" s="41"/>
      <c r="AE18" s="41"/>
      <c r="AF18" s="41"/>
      <c r="AG18" s="41"/>
      <c r="AH18" s="86"/>
      <c r="AI18" s="86"/>
      <c r="AK18" s="84"/>
    </row>
    <row r="19" spans="1:37" ht="17.25" customHeight="1">
      <c r="A19" s="46"/>
      <c r="B19" s="61"/>
      <c r="D19" s="1389" t="s">
        <v>40</v>
      </c>
      <c r="E19" s="1386"/>
      <c r="F19" s="1386"/>
      <c r="G19" s="1386"/>
      <c r="H19" s="1386"/>
      <c r="K19" s="86"/>
      <c r="L19" s="86"/>
      <c r="M19" s="84"/>
      <c r="N19" s="61"/>
      <c r="P19" s="87" t="s">
        <v>34</v>
      </c>
      <c r="Q19" s="87"/>
      <c r="R19" s="87"/>
      <c r="S19" s="87"/>
      <c r="T19" s="87"/>
      <c r="U19" s="40"/>
      <c r="V19" s="40"/>
      <c r="W19" s="40"/>
      <c r="X19" s="40"/>
      <c r="Y19" s="84"/>
      <c r="AB19" s="282"/>
      <c r="AC19" s="86"/>
      <c r="AD19" s="503" t="s">
        <v>2650</v>
      </c>
      <c r="AE19" s="503"/>
      <c r="AF19" s="503"/>
      <c r="AG19" s="86"/>
      <c r="AH19" s="86"/>
      <c r="AI19" s="86"/>
      <c r="AK19" s="84"/>
    </row>
    <row r="20" spans="1:37" ht="17.25" customHeight="1">
      <c r="A20" s="46"/>
      <c r="B20" s="61"/>
      <c r="D20" s="1386" t="s">
        <v>3680</v>
      </c>
      <c r="E20" s="1386"/>
      <c r="F20" s="1386"/>
      <c r="G20" s="1386"/>
      <c r="H20" s="1386"/>
      <c r="M20" s="84"/>
      <c r="N20" s="61"/>
      <c r="P20" s="40"/>
      <c r="Q20" s="41" t="s">
        <v>31</v>
      </c>
      <c r="R20" s="41"/>
      <c r="S20" s="40"/>
      <c r="Y20" s="84"/>
      <c r="AB20" s="282"/>
      <c r="AC20" s="86"/>
      <c r="AD20" s="86"/>
      <c r="AE20" s="86"/>
      <c r="AF20" s="86"/>
      <c r="AG20" s="86"/>
      <c r="AH20" s="86"/>
      <c r="AI20" s="86"/>
      <c r="AK20" s="84"/>
    </row>
    <row r="21" spans="1:37" ht="17.25" customHeight="1">
      <c r="A21" s="46"/>
      <c r="B21" s="61"/>
      <c r="D21" s="1396" t="s">
        <v>48</v>
      </c>
      <c r="E21" s="1396"/>
      <c r="F21" s="1396"/>
      <c r="G21" s="1396"/>
      <c r="H21" s="1396"/>
      <c r="I21" s="41"/>
      <c r="J21" s="41"/>
      <c r="K21" s="86"/>
      <c r="L21" s="86"/>
      <c r="M21" s="84"/>
      <c r="N21" s="61"/>
      <c r="Y21" s="84"/>
      <c r="AB21" s="282" t="s">
        <v>2648</v>
      </c>
      <c r="AC21" s="87" t="s">
        <v>1905</v>
      </c>
      <c r="AD21" s="677"/>
      <c r="AE21" s="677"/>
      <c r="AF21" s="677"/>
      <c r="AG21" s="87"/>
      <c r="AH21" s="86"/>
      <c r="AI21" s="86"/>
      <c r="AK21" s="84"/>
    </row>
    <row r="22" spans="1:37" ht="17.25" customHeight="1">
      <c r="A22" s="46"/>
      <c r="B22" s="61"/>
      <c r="D22" s="41" t="s">
        <v>2308</v>
      </c>
      <c r="E22" s="41"/>
      <c r="F22" s="41"/>
      <c r="G22" s="41"/>
      <c r="H22" s="41"/>
      <c r="I22" s="41"/>
      <c r="J22" s="87"/>
      <c r="K22" s="86"/>
      <c r="L22" s="86"/>
      <c r="M22" s="41"/>
      <c r="N22" s="61"/>
      <c r="O22" s="85" t="s">
        <v>1926</v>
      </c>
      <c r="P22" s="41" t="str">
        <f>IF(AM13=TRUE, "計画変更通知書", "計画変更確認申請書")</f>
        <v>計画変更確認申請書</v>
      </c>
      <c r="Q22" s="41"/>
      <c r="R22" s="41"/>
      <c r="S22" s="41"/>
      <c r="T22" s="41"/>
      <c r="U22" s="42"/>
      <c r="V22" s="42"/>
      <c r="W22" s="42"/>
      <c r="X22" s="42"/>
      <c r="Y22" s="84"/>
      <c r="AB22" s="282"/>
      <c r="AC22" s="87"/>
      <c r="AD22" s="87"/>
      <c r="AE22" s="87"/>
      <c r="AF22" s="87"/>
      <c r="AG22" s="87"/>
      <c r="AH22" s="86"/>
      <c r="AI22" s="86"/>
      <c r="AK22" s="84"/>
    </row>
    <row r="23" spans="1:37" ht="17.25" customHeight="1">
      <c r="A23" s="46"/>
      <c r="B23" s="61"/>
      <c r="D23"/>
      <c r="E23" s="597" t="s">
        <v>11</v>
      </c>
      <c r="F23" s="597"/>
      <c r="G23"/>
      <c r="H23"/>
      <c r="I23"/>
      <c r="J23"/>
      <c r="K23"/>
      <c r="L23" s="41"/>
      <c r="N23" s="61"/>
      <c r="P23" s="95" t="s">
        <v>26</v>
      </c>
      <c r="Y23" s="84"/>
      <c r="AB23" s="504" t="s">
        <v>2647</v>
      </c>
      <c r="AC23" s="87" t="str">
        <f>IF(AM13=TRUE, "計画通知取下げ届", "確認申請取下げ届")</f>
        <v>確認申請取下げ届</v>
      </c>
      <c r="AD23" s="87"/>
      <c r="AE23" s="87"/>
      <c r="AF23" s="87"/>
      <c r="AG23" s="87"/>
      <c r="AH23" s="86"/>
      <c r="AI23" s="86"/>
      <c r="AK23" s="84"/>
    </row>
    <row r="24" spans="1:37" ht="17.25" customHeight="1">
      <c r="A24" s="46"/>
      <c r="B24" s="61"/>
      <c r="K24" s="41"/>
      <c r="N24" s="61"/>
      <c r="P24" s="40"/>
      <c r="Q24" s="41" t="s">
        <v>11</v>
      </c>
      <c r="R24" s="41"/>
      <c r="S24" s="40"/>
      <c r="T24" s="40"/>
      <c r="U24" s="40"/>
      <c r="V24" s="40"/>
      <c r="W24" s="40"/>
      <c r="X24" s="40"/>
      <c r="Y24" s="84"/>
      <c r="AB24" s="504"/>
      <c r="AC24" s="87"/>
      <c r="AD24" s="87"/>
      <c r="AE24" s="87"/>
      <c r="AF24" s="87"/>
      <c r="AG24" s="87"/>
      <c r="AH24" s="86"/>
      <c r="AI24" s="86"/>
      <c r="AK24" s="84"/>
    </row>
    <row r="25" spans="1:37" ht="17.25" customHeight="1">
      <c r="A25" s="46"/>
      <c r="B25" s="61"/>
      <c r="C25" s="85" t="s">
        <v>44</v>
      </c>
      <c r="D25" s="1385" t="str">
        <f>IF(AM13=TRUE, "計画通知書（昇降機）", "確認申請書（昇降機）")</f>
        <v>確認申請書（昇降機）</v>
      </c>
      <c r="E25" s="1385"/>
      <c r="F25" s="1385"/>
      <c r="G25" s="1385"/>
      <c r="H25" s="1385"/>
      <c r="I25" s="89"/>
      <c r="J25" s="89"/>
      <c r="K25" s="86"/>
      <c r="L25" s="86"/>
      <c r="N25" s="61"/>
      <c r="Y25" s="84"/>
      <c r="AB25" s="282" t="s">
        <v>2646</v>
      </c>
      <c r="AC25" s="87" t="s">
        <v>2482</v>
      </c>
      <c r="AD25" s="87"/>
      <c r="AE25" s="87"/>
      <c r="AF25" s="87"/>
      <c r="AG25" s="87"/>
      <c r="AH25" s="86"/>
      <c r="AI25" s="86"/>
      <c r="AK25" s="84"/>
    </row>
    <row r="26" spans="1:37" ht="17.25" customHeight="1">
      <c r="A26" s="46"/>
      <c r="B26" s="61"/>
      <c r="D26" s="1385" t="s">
        <v>34</v>
      </c>
      <c r="E26" s="1385"/>
      <c r="F26" s="1385"/>
      <c r="G26" s="1385"/>
      <c r="H26" s="87"/>
      <c r="I26" s="86"/>
      <c r="J26" s="86"/>
      <c r="K26" s="86"/>
      <c r="L26" s="86"/>
      <c r="M26" s="84"/>
      <c r="N26" s="61"/>
      <c r="O26" s="282" t="s">
        <v>1928</v>
      </c>
      <c r="P26" s="87" t="str">
        <f>IF(AM13=TRUE, "計画変更通知書（工作物１）", "計画変更確認申請書（工作物１）")</f>
        <v>計画変更確認申請書（工作物１）</v>
      </c>
      <c r="Q26" s="41"/>
      <c r="R26" s="41"/>
      <c r="S26" s="41"/>
      <c r="T26" s="41"/>
      <c r="U26" s="41"/>
      <c r="V26" s="41"/>
      <c r="W26" s="41"/>
      <c r="X26" s="41"/>
      <c r="Y26" s="84"/>
      <c r="AB26" s="282"/>
      <c r="AC26" s="87"/>
      <c r="AD26" s="87"/>
      <c r="AE26" s="87"/>
      <c r="AF26" s="87"/>
      <c r="AG26" s="87"/>
      <c r="AH26" s="86"/>
      <c r="AI26" s="86"/>
      <c r="AK26" s="84"/>
    </row>
    <row r="27" spans="1:37" ht="17.25" customHeight="1">
      <c r="A27" s="46"/>
      <c r="B27" s="61"/>
      <c r="D27" s="87"/>
      <c r="E27" s="41" t="s">
        <v>42</v>
      </c>
      <c r="F27" s="88"/>
      <c r="G27" s="40"/>
      <c r="H27" s="40"/>
      <c r="I27" s="40"/>
      <c r="J27" s="40"/>
      <c r="K27" s="86"/>
      <c r="L27" s="86"/>
      <c r="M27" s="84"/>
      <c r="N27" s="61"/>
      <c r="P27" s="41" t="s">
        <v>12</v>
      </c>
      <c r="Q27" s="627"/>
      <c r="R27" s="627"/>
      <c r="S27" s="627"/>
      <c r="T27" s="41"/>
      <c r="Y27" s="84"/>
      <c r="AB27" s="504" t="s">
        <v>2645</v>
      </c>
      <c r="AC27" s="87" t="str">
        <f>IF(AM13=TRUE, "特定工事終了通知取下げ届", "中間検査申請取下げ届")</f>
        <v>中間検査申請取下げ届</v>
      </c>
      <c r="AD27" s="323"/>
      <c r="AE27" s="323"/>
      <c r="AF27" s="323"/>
      <c r="AG27" s="323"/>
      <c r="AH27" s="86"/>
      <c r="AI27" s="86"/>
      <c r="AK27" s="84"/>
    </row>
    <row r="28" spans="1:37" ht="17.25" customHeight="1">
      <c r="A28" s="46"/>
      <c r="B28" s="61"/>
      <c r="M28" s="84"/>
      <c r="N28" s="61"/>
      <c r="O28" s="85"/>
      <c r="P28" s="41"/>
      <c r="Q28" s="41" t="s">
        <v>17</v>
      </c>
      <c r="R28" s="41"/>
      <c r="S28" s="40"/>
      <c r="T28" s="40"/>
      <c r="U28" s="41"/>
      <c r="V28" s="41"/>
      <c r="W28" s="41"/>
      <c r="X28" s="87"/>
      <c r="Y28" s="84"/>
      <c r="AB28" s="504"/>
      <c r="AC28" s="87"/>
      <c r="AD28" s="323"/>
      <c r="AE28" s="323"/>
      <c r="AF28" s="323"/>
      <c r="AG28" s="323"/>
      <c r="AH28" s="86"/>
      <c r="AI28" s="86"/>
      <c r="AK28" s="84"/>
    </row>
    <row r="29" spans="1:37" ht="17.25" customHeight="1">
      <c r="A29" s="46"/>
      <c r="B29" s="61"/>
      <c r="C29" s="85" t="s">
        <v>39</v>
      </c>
      <c r="D29" s="1397" t="str">
        <f>IF(AM13=TRUE, "計画通知書（昇降機以外の建築設備）", "確認申請書（昇降機以外の建築設備）")</f>
        <v>確認申請書（昇降機以外の建築設備）</v>
      </c>
      <c r="E29" s="1397"/>
      <c r="F29" s="1397"/>
      <c r="G29" s="1397"/>
      <c r="H29" s="1397"/>
      <c r="I29" s="1397"/>
      <c r="J29" s="1397"/>
      <c r="K29" s="1397"/>
      <c r="L29" s="88"/>
      <c r="M29" s="90"/>
      <c r="N29" s="91"/>
      <c r="Y29" s="84"/>
      <c r="AB29" s="282" t="s">
        <v>2644</v>
      </c>
      <c r="AC29" s="87" t="str">
        <f>IF(AM13=TRUE, "工事完了通知取下げ届", "完了検査申請取下げ届")</f>
        <v>完了検査申請取下げ届</v>
      </c>
      <c r="AD29" s="502"/>
      <c r="AE29" s="502"/>
      <c r="AF29" s="502"/>
      <c r="AG29" s="502"/>
      <c r="AH29" s="86"/>
      <c r="AI29" s="86"/>
      <c r="AK29" s="84"/>
    </row>
    <row r="30" spans="1:37" ht="17.25" customHeight="1">
      <c r="A30" s="46"/>
      <c r="B30" s="61"/>
      <c r="D30" s="1385" t="s">
        <v>34</v>
      </c>
      <c r="E30" s="1385"/>
      <c r="F30" s="1385"/>
      <c r="G30" s="1385"/>
      <c r="H30" s="87"/>
      <c r="K30" s="86"/>
      <c r="L30" s="86"/>
      <c r="M30" s="84"/>
      <c r="N30" s="91"/>
      <c r="O30" s="282" t="s">
        <v>1929</v>
      </c>
      <c r="P30" s="41" t="str">
        <f>IF(AM13=TRUE, "計画変更通知書（工作物２）", "計画変更確認申請書（工作物２）")</f>
        <v>計画変更確認申請書（工作物２）</v>
      </c>
      <c r="Q30" s="41"/>
      <c r="R30" s="41"/>
      <c r="S30" s="41"/>
      <c r="T30" s="41"/>
      <c r="U30" s="41"/>
      <c r="V30" s="41"/>
      <c r="W30" s="41"/>
      <c r="X30" s="41"/>
      <c r="Y30" s="84"/>
      <c r="AB30" s="282"/>
      <c r="AC30" s="87"/>
      <c r="AD30" s="502"/>
      <c r="AE30" s="502"/>
      <c r="AF30" s="502"/>
      <c r="AG30" s="502"/>
      <c r="AH30" s="86"/>
      <c r="AI30" s="86"/>
      <c r="AK30" s="84"/>
    </row>
    <row r="31" spans="1:37" ht="17.25" customHeight="1">
      <c r="A31" s="46"/>
      <c r="B31" s="61"/>
      <c r="D31" s="87"/>
      <c r="E31" s="41" t="s">
        <v>17</v>
      </c>
      <c r="F31" s="41"/>
      <c r="G31" s="40"/>
      <c r="H31" s="40"/>
      <c r="I31" s="40"/>
      <c r="J31" s="40"/>
      <c r="K31" s="86"/>
      <c r="L31" s="86"/>
      <c r="M31" s="84"/>
      <c r="N31" s="91"/>
      <c r="P31" s="41" t="s">
        <v>12</v>
      </c>
      <c r="Q31" s="41"/>
      <c r="R31" s="41"/>
      <c r="S31" s="41"/>
      <c r="T31" s="41"/>
      <c r="U31" s="41"/>
      <c r="V31" s="41"/>
      <c r="W31" s="41"/>
      <c r="X31" s="87"/>
      <c r="Y31" s="94"/>
      <c r="AB31" s="504" t="s">
        <v>2643</v>
      </c>
      <c r="AC31" s="87" t="s">
        <v>2387</v>
      </c>
      <c r="AD31" s="87"/>
      <c r="AE31" s="87"/>
      <c r="AF31" s="87"/>
      <c r="AG31" s="87"/>
      <c r="AH31" s="87"/>
      <c r="AI31" s="87"/>
      <c r="AK31" s="84"/>
    </row>
    <row r="32" spans="1:37" ht="17.25" customHeight="1">
      <c r="A32" s="46"/>
      <c r="B32" s="61"/>
      <c r="M32" s="84"/>
      <c r="N32" s="91"/>
      <c r="P32" s="41"/>
      <c r="Q32" s="41" t="s">
        <v>17</v>
      </c>
      <c r="R32" s="41"/>
      <c r="S32" s="40"/>
      <c r="T32" s="40"/>
      <c r="U32" s="41"/>
      <c r="V32" s="41"/>
      <c r="W32" s="41"/>
      <c r="X32" s="87"/>
      <c r="Y32" s="84"/>
      <c r="AB32" s="504"/>
      <c r="AC32" s="87"/>
      <c r="AD32" s="87"/>
      <c r="AE32" s="87"/>
      <c r="AF32" s="87"/>
      <c r="AG32" s="87"/>
      <c r="AH32" s="87"/>
      <c r="AI32" s="87"/>
      <c r="AK32" s="84"/>
    </row>
    <row r="33" spans="1:40" ht="17.25" customHeight="1">
      <c r="A33" s="46"/>
      <c r="B33" s="61"/>
      <c r="C33" s="85" t="s">
        <v>1925</v>
      </c>
      <c r="D33" s="1385" t="str">
        <f>IF(AM13=TRUE, "計画通知書（工作物１）", "確認申請書（工作物１）")</f>
        <v>確認申請書（工作物１）</v>
      </c>
      <c r="E33" s="1385"/>
      <c r="F33" s="1385"/>
      <c r="G33" s="1385"/>
      <c r="H33" s="1385"/>
      <c r="I33" s="92" t="s">
        <v>29</v>
      </c>
      <c r="J33" s="93"/>
      <c r="K33" s="93"/>
      <c r="L33" s="93"/>
      <c r="M33" s="84"/>
      <c r="N33" s="91"/>
      <c r="Y33" s="84"/>
      <c r="AB33" s="282" t="s">
        <v>2642</v>
      </c>
      <c r="AC33" s="87" t="s">
        <v>1908</v>
      </c>
      <c r="AD33" s="87"/>
      <c r="AE33" s="87"/>
      <c r="AF33" s="87"/>
      <c r="AG33" s="87"/>
      <c r="AH33" s="86"/>
      <c r="AI33" s="86"/>
      <c r="AK33" s="84"/>
    </row>
    <row r="34" spans="1:40" ht="17.25" customHeight="1">
      <c r="A34" s="46"/>
      <c r="B34" s="61"/>
      <c r="D34" s="1397" t="s">
        <v>12</v>
      </c>
      <c r="E34" s="1397"/>
      <c r="F34" s="1397"/>
      <c r="G34" s="1397"/>
      <c r="H34" s="41"/>
      <c r="I34" s="86"/>
      <c r="J34" s="86"/>
      <c r="K34" s="86"/>
      <c r="L34" s="86"/>
      <c r="M34" s="84"/>
      <c r="N34" s="91"/>
      <c r="O34" s="282" t="s">
        <v>2363</v>
      </c>
      <c r="P34" s="597" t="str">
        <f>IF(AM13=TRUE, "特定工程工事終了通知書", "中間検査申請書")</f>
        <v>中間検査申請書</v>
      </c>
      <c r="Q34" s="597"/>
      <c r="R34" s="597"/>
      <c r="S34" s="597"/>
      <c r="T34" s="87"/>
      <c r="Y34" s="84"/>
      <c r="AB34" s="282"/>
      <c r="AC34" s="87"/>
      <c r="AD34" s="87"/>
      <c r="AE34" s="87"/>
      <c r="AF34" s="87"/>
      <c r="AG34" s="87"/>
      <c r="AH34" s="86"/>
      <c r="AI34" s="86"/>
      <c r="AK34" s="84"/>
    </row>
    <row r="35" spans="1:40" ht="17.25" customHeight="1">
      <c r="A35" s="46"/>
      <c r="B35" s="61"/>
      <c r="D35" s="87"/>
      <c r="E35" s="41" t="s">
        <v>11</v>
      </c>
      <c r="F35" s="41"/>
      <c r="G35" s="40"/>
      <c r="H35" s="40"/>
      <c r="I35" s="40"/>
      <c r="J35" s="40"/>
      <c r="K35" s="86"/>
      <c r="L35" s="86"/>
      <c r="M35" s="84"/>
      <c r="N35" s="91"/>
      <c r="O35" s="118"/>
      <c r="P35" s="1389" t="s">
        <v>40</v>
      </c>
      <c r="Q35" s="1389"/>
      <c r="R35" s="1389"/>
      <c r="S35" s="1389"/>
      <c r="T35" s="1389"/>
      <c r="Y35" s="84"/>
      <c r="AB35" s="504" t="s">
        <v>2641</v>
      </c>
      <c r="AC35" s="87" t="s">
        <v>21</v>
      </c>
      <c r="AD35" s="87"/>
      <c r="AE35" s="87"/>
      <c r="AF35" s="96"/>
      <c r="AG35" s="96"/>
      <c r="AH35" s="86"/>
      <c r="AI35" s="86"/>
      <c r="AK35" s="84"/>
    </row>
    <row r="36" spans="1:40" ht="17.25" customHeight="1">
      <c r="A36" s="46"/>
      <c r="B36" s="61"/>
      <c r="M36" s="84"/>
      <c r="N36" s="91"/>
      <c r="O36" s="118"/>
      <c r="Q36" s="41" t="s">
        <v>47</v>
      </c>
      <c r="R36" s="41"/>
      <c r="Y36" s="84"/>
      <c r="AB36" s="504"/>
      <c r="AC36" s="87"/>
      <c r="AD36" s="87"/>
      <c r="AE36" s="87"/>
      <c r="AF36" s="96"/>
      <c r="AG36" s="96"/>
      <c r="AH36" s="86"/>
      <c r="AI36" s="86"/>
      <c r="AK36" s="84"/>
    </row>
    <row r="37" spans="1:40" ht="17.25" customHeight="1">
      <c r="A37" s="46"/>
      <c r="B37" s="61"/>
      <c r="C37" s="85" t="s">
        <v>1927</v>
      </c>
      <c r="D37" s="1397" t="str">
        <f>IF(AM13=TRUE, "計画通知書（工作物２）", "確認申請書（工作物２）")</f>
        <v>確認申請書（工作物２）</v>
      </c>
      <c r="E37" s="1397"/>
      <c r="F37" s="1397"/>
      <c r="G37" s="1397"/>
      <c r="H37" s="1397"/>
      <c r="I37" s="95" t="s">
        <v>22</v>
      </c>
      <c r="J37" s="95"/>
      <c r="K37" s="95"/>
      <c r="L37" s="95"/>
      <c r="M37" s="84"/>
      <c r="N37" s="91"/>
      <c r="O37" s="118"/>
      <c r="Y37" s="84"/>
      <c r="AB37" s="282" t="s">
        <v>2640</v>
      </c>
      <c r="AC37" s="87" t="s">
        <v>19</v>
      </c>
      <c r="AD37" s="87"/>
      <c r="AE37" s="87"/>
      <c r="AF37" s="87"/>
      <c r="AG37" s="87"/>
      <c r="AH37" s="86"/>
      <c r="AI37" s="86"/>
      <c r="AK37" s="84"/>
    </row>
    <row r="38" spans="1:40" ht="17.25" customHeight="1">
      <c r="A38" s="46"/>
      <c r="B38" s="61"/>
      <c r="D38" s="1397" t="s">
        <v>12</v>
      </c>
      <c r="E38" s="1397"/>
      <c r="F38" s="1397"/>
      <c r="G38" s="1397"/>
      <c r="H38" s="41"/>
      <c r="K38" s="86"/>
      <c r="L38" s="86"/>
      <c r="M38" s="84"/>
      <c r="N38" s="91"/>
      <c r="O38" s="282" t="s">
        <v>2364</v>
      </c>
      <c r="P38" s="41" t="str">
        <f>IF(AM13=TRUE, "工事完了通知書", "完了検査申請書")</f>
        <v>完了検査申請書</v>
      </c>
      <c r="Q38" s="41"/>
      <c r="R38" s="41"/>
      <c r="S38" s="41"/>
      <c r="T38" s="41"/>
      <c r="Y38" s="97"/>
      <c r="AB38" s="282"/>
      <c r="AC38" s="87"/>
      <c r="AD38" s="87"/>
      <c r="AE38" s="87"/>
      <c r="AF38" s="87"/>
      <c r="AG38" s="87"/>
      <c r="AH38" s="86"/>
      <c r="AI38" s="86"/>
      <c r="AK38" s="84"/>
    </row>
    <row r="39" spans="1:40" ht="17.25" customHeight="1">
      <c r="A39" s="46"/>
      <c r="B39" s="61"/>
      <c r="E39" s="41" t="s">
        <v>17</v>
      </c>
      <c r="F39" s="41"/>
      <c r="G39" s="40"/>
      <c r="H39" s="40"/>
      <c r="I39" s="40"/>
      <c r="J39" s="40"/>
      <c r="K39" s="86"/>
      <c r="L39" s="86"/>
      <c r="M39" s="84"/>
      <c r="N39" s="91"/>
      <c r="P39" s="1389" t="s">
        <v>40</v>
      </c>
      <c r="Q39" s="1389"/>
      <c r="R39" s="1389"/>
      <c r="S39" s="1389"/>
      <c r="T39" s="1389"/>
      <c r="Y39" s="84"/>
      <c r="AB39" s="504" t="s">
        <v>2639</v>
      </c>
      <c r="AC39" s="87" t="s">
        <v>16</v>
      </c>
      <c r="AD39" s="87"/>
      <c r="AE39" s="87"/>
      <c r="AF39" s="87"/>
      <c r="AG39" s="87"/>
      <c r="AH39" s="86"/>
      <c r="AI39" s="86"/>
      <c r="AK39" s="84"/>
    </row>
    <row r="40" spans="1:40" ht="17.25" customHeight="1">
      <c r="A40" s="46"/>
      <c r="B40" s="61"/>
      <c r="M40" s="84"/>
      <c r="N40" s="91"/>
      <c r="P40" s="87"/>
      <c r="Q40" s="41" t="s">
        <v>37</v>
      </c>
      <c r="R40" s="41"/>
      <c r="S40" s="40"/>
      <c r="T40" s="40"/>
      <c r="Y40" s="97"/>
      <c r="AB40" s="504"/>
      <c r="AC40" s="87"/>
      <c r="AD40" s="87"/>
      <c r="AE40" s="87"/>
      <c r="AF40" s="87"/>
      <c r="AG40" s="87"/>
      <c r="AH40" s="86"/>
      <c r="AI40" s="86"/>
      <c r="AK40" s="84"/>
    </row>
    <row r="41" spans="1:40" ht="17.25" customHeight="1">
      <c r="A41" s="46"/>
      <c r="B41" s="61"/>
      <c r="C41" s="85" t="s">
        <v>1922</v>
      </c>
      <c r="D41" s="1385" t="s">
        <v>52</v>
      </c>
      <c r="E41" s="1385"/>
      <c r="F41" s="1385"/>
      <c r="G41" s="1385"/>
      <c r="H41" s="87"/>
      <c r="M41" s="84"/>
      <c r="N41" s="91"/>
      <c r="Y41" s="97"/>
      <c r="AB41" s="282" t="s">
        <v>3596</v>
      </c>
      <c r="AC41" s="597" t="s">
        <v>15</v>
      </c>
      <c r="AD41"/>
      <c r="AE41"/>
      <c r="AF41"/>
      <c r="AG41" s="87"/>
      <c r="AH41" s="86"/>
      <c r="AI41" s="86"/>
      <c r="AK41" s="84"/>
    </row>
    <row r="42" spans="1:40" ht="17.25" customHeight="1">
      <c r="A42" s="46"/>
      <c r="B42" s="61"/>
      <c r="D42" s="1385" t="s">
        <v>40</v>
      </c>
      <c r="E42" s="1385"/>
      <c r="F42" s="1385"/>
      <c r="G42" s="1385"/>
      <c r="H42" s="87"/>
      <c r="M42" s="84"/>
      <c r="N42" s="91"/>
      <c r="O42" s="282" t="s">
        <v>2309</v>
      </c>
      <c r="P42" s="88" t="s">
        <v>35</v>
      </c>
      <c r="Q42" s="88"/>
      <c r="R42" s="88"/>
      <c r="S42" s="88"/>
      <c r="T42" s="88"/>
      <c r="Y42" s="97"/>
      <c r="AB42" s="323"/>
      <c r="AC42" s="41" t="s">
        <v>12</v>
      </c>
      <c r="AD42" s="41"/>
      <c r="AE42" s="41"/>
      <c r="AF42" s="41"/>
      <c r="AG42" s="41"/>
      <c r="AH42" s="86"/>
      <c r="AI42" s="86"/>
      <c r="AK42" s="84"/>
    </row>
    <row r="43" spans="1:40" ht="17.25" customHeight="1">
      <c r="A43" s="46"/>
      <c r="B43" s="61"/>
      <c r="D43" s="1386" t="s">
        <v>3680</v>
      </c>
      <c r="E43" s="1386"/>
      <c r="F43" s="1386"/>
      <c r="G43" s="1386"/>
      <c r="H43" s="1386"/>
      <c r="M43" s="84"/>
      <c r="N43" s="91"/>
      <c r="T43" s="41"/>
      <c r="Y43" s="97"/>
      <c r="AA43" s="326"/>
      <c r="AB43" s="323"/>
      <c r="AC43" s="285"/>
      <c r="AD43" s="87" t="s">
        <v>2638</v>
      </c>
      <c r="AE43" s="87"/>
      <c r="AF43" s="285"/>
      <c r="AG43" s="285"/>
      <c r="AH43" s="86"/>
      <c r="AI43" s="86"/>
      <c r="AK43" s="84"/>
    </row>
    <row r="44" spans="1:40" ht="17.25" customHeight="1">
      <c r="A44" s="46"/>
      <c r="B44" s="61"/>
      <c r="D44" s="89"/>
      <c r="E44" s="41" t="s">
        <v>47</v>
      </c>
      <c r="F44" s="41"/>
      <c r="G44" s="40"/>
      <c r="H44" s="40"/>
      <c r="M44" s="84"/>
      <c r="N44" s="91"/>
      <c r="O44" s="282" t="s">
        <v>2365</v>
      </c>
      <c r="P44" s="41" t="s">
        <v>33</v>
      </c>
      <c r="Q44" s="617"/>
      <c r="R44" s="41"/>
      <c r="S44" s="41" t="s">
        <v>3597</v>
      </c>
      <c r="T44" s="41"/>
      <c r="U44" s="616"/>
      <c r="V44" s="41"/>
      <c r="Y44" s="97"/>
      <c r="AA44" s="326"/>
      <c r="AH44" s="86"/>
      <c r="AI44" s="86"/>
      <c r="AK44" s="84"/>
    </row>
    <row r="45" spans="1:40" ht="17.25" customHeight="1">
      <c r="A45" s="46"/>
      <c r="B45" s="61"/>
      <c r="M45" s="84"/>
      <c r="N45" s="91"/>
      <c r="Y45" s="97"/>
      <c r="AA45" s="326"/>
      <c r="AB45" s="282" t="s">
        <v>3747</v>
      </c>
      <c r="AC45" s="87" t="s">
        <v>3748</v>
      </c>
      <c r="AD45" s="41"/>
      <c r="AE45" s="41"/>
      <c r="AF45" s="41"/>
      <c r="AH45" s="86"/>
      <c r="AI45" s="86"/>
      <c r="AK45" s="84"/>
    </row>
    <row r="46" spans="1:40" ht="17.25" customHeight="1">
      <c r="A46" s="46"/>
      <c r="B46" s="61"/>
      <c r="C46" s="85" t="s">
        <v>1923</v>
      </c>
      <c r="D46" s="41" t="str">
        <f>IF(AM13=TRUE, "計画変更通知書（建築物）", "計画変更確認申請書（建築物）")</f>
        <v>計画変更確認申請書（建築物）</v>
      </c>
      <c r="E46" s="41"/>
      <c r="F46" s="41"/>
      <c r="G46" s="41"/>
      <c r="H46" s="41"/>
      <c r="I46" s="41"/>
      <c r="J46" s="621"/>
      <c r="K46" s="41" t="s">
        <v>41</v>
      </c>
      <c r="L46" s="41"/>
      <c r="M46" s="84"/>
      <c r="N46" s="91"/>
      <c r="O46" s="282" t="s">
        <v>2652</v>
      </c>
      <c r="P46" s="41" t="s">
        <v>3595</v>
      </c>
      <c r="T46" s="41" t="s">
        <v>3597</v>
      </c>
      <c r="Y46" s="97"/>
      <c r="AA46" s="117"/>
      <c r="AB46" s="87"/>
      <c r="AC46" s="87"/>
      <c r="AD46" s="87"/>
      <c r="AE46" s="87"/>
      <c r="AF46" s="87"/>
      <c r="AK46" s="84"/>
    </row>
    <row r="47" spans="1:40" ht="17.25" customHeight="1">
      <c r="A47" s="46"/>
      <c r="B47" s="61"/>
      <c r="M47" s="84"/>
      <c r="N47" s="91"/>
      <c r="X47" s="87"/>
      <c r="Y47" s="97"/>
      <c r="AA47" s="117"/>
      <c r="AB47" s="87"/>
      <c r="AC47" s="87"/>
      <c r="AD47" s="87"/>
      <c r="AE47" s="87"/>
      <c r="AF47" s="87"/>
      <c r="AK47" s="84"/>
    </row>
    <row r="48" spans="1:40" ht="17.25" customHeight="1">
      <c r="A48" s="46"/>
      <c r="B48" s="65"/>
      <c r="C48" s="68"/>
      <c r="D48" s="68"/>
      <c r="E48" s="68"/>
      <c r="F48" s="68"/>
      <c r="G48" s="68"/>
      <c r="H48" s="68"/>
      <c r="I48" s="68"/>
      <c r="J48" s="68"/>
      <c r="K48" s="68"/>
      <c r="L48" s="68"/>
      <c r="M48" s="98"/>
      <c r="N48" s="65"/>
      <c r="O48" s="68"/>
      <c r="P48" s="68"/>
      <c r="Q48" s="68"/>
      <c r="R48" s="68"/>
      <c r="S48" s="68"/>
      <c r="T48" s="68"/>
      <c r="U48" s="68"/>
      <c r="V48" s="68"/>
      <c r="W48" s="68"/>
      <c r="X48" s="68"/>
      <c r="Y48" s="98"/>
      <c r="Z48" s="68"/>
      <c r="AA48" s="68"/>
      <c r="AB48" s="68"/>
      <c r="AC48" s="68"/>
      <c r="AD48" s="68"/>
      <c r="AE48" s="69"/>
      <c r="AF48" s="69"/>
      <c r="AG48" s="69"/>
      <c r="AH48" s="69"/>
      <c r="AI48" s="69"/>
      <c r="AJ48" s="69"/>
      <c r="AK48" s="70"/>
      <c r="AL48" s="46"/>
      <c r="AM48" s="46"/>
      <c r="AN48" s="46"/>
    </row>
    <row r="49" spans="1:37" ht="7.5" customHeight="1">
      <c r="A49" s="46"/>
      <c r="H49" s="46"/>
      <c r="I49" s="46"/>
      <c r="J49" s="46"/>
      <c r="K49" s="46"/>
      <c r="L49" s="46"/>
      <c r="M49" s="46"/>
      <c r="N49" s="46"/>
      <c r="O49" s="46"/>
      <c r="P49" s="46"/>
      <c r="Q49" s="46"/>
      <c r="R49" s="46"/>
    </row>
    <row r="50" spans="1:37" ht="21" customHeight="1">
      <c r="A50" s="46"/>
      <c r="B50" s="47" t="s">
        <v>10</v>
      </c>
      <c r="C50" s="49"/>
      <c r="D50" s="49"/>
      <c r="E50" s="49"/>
      <c r="F50" s="49"/>
      <c r="G50" s="49"/>
      <c r="H50" s="50"/>
      <c r="I50" s="50"/>
      <c r="J50" s="50"/>
      <c r="K50" s="50"/>
      <c r="L50" s="50"/>
      <c r="M50" s="50"/>
      <c r="N50" s="50"/>
      <c r="O50" s="50"/>
      <c r="P50" s="50"/>
      <c r="Q50" s="50"/>
      <c r="R50" s="50"/>
      <c r="S50" s="49"/>
      <c r="T50" s="49"/>
      <c r="U50" s="49"/>
      <c r="V50" s="49"/>
      <c r="W50" s="49"/>
      <c r="X50" s="49"/>
      <c r="Y50" s="49"/>
      <c r="Z50" s="49"/>
      <c r="AA50" s="49"/>
      <c r="AB50" s="49"/>
      <c r="AC50" s="49"/>
      <c r="AD50" s="49"/>
      <c r="AE50" s="49"/>
      <c r="AF50" s="49"/>
      <c r="AG50" s="49"/>
      <c r="AH50" s="49"/>
      <c r="AI50" s="49"/>
      <c r="AJ50" s="49"/>
      <c r="AK50" s="99"/>
    </row>
    <row r="51" spans="1:37" ht="17.25" customHeight="1">
      <c r="A51" s="46"/>
      <c r="B51" s="100"/>
      <c r="C51" s="101" t="s">
        <v>9</v>
      </c>
      <c r="D51" s="102"/>
      <c r="E51" s="102"/>
      <c r="F51" s="102"/>
      <c r="G51" s="102"/>
      <c r="H51" s="103"/>
      <c r="I51" s="103"/>
      <c r="J51" s="103"/>
      <c r="K51" s="103"/>
      <c r="L51" s="103"/>
      <c r="M51" s="103"/>
      <c r="N51" s="103"/>
      <c r="O51" s="103"/>
      <c r="P51" s="103"/>
      <c r="Q51" s="103"/>
      <c r="R51" s="103"/>
      <c r="S51" s="102"/>
      <c r="T51" s="102"/>
      <c r="U51" s="102"/>
      <c r="V51" s="102"/>
      <c r="W51" s="102"/>
      <c r="X51" s="102"/>
      <c r="Y51" s="102"/>
      <c r="Z51" s="102"/>
      <c r="AA51" s="102"/>
      <c r="AB51" s="102"/>
      <c r="AC51" s="102"/>
      <c r="AD51" s="102"/>
      <c r="AE51" s="102"/>
      <c r="AF51" s="102"/>
      <c r="AG51" s="102"/>
      <c r="AH51" s="102"/>
      <c r="AI51" s="102"/>
      <c r="AJ51" s="102"/>
      <c r="AK51" s="104"/>
    </row>
    <row r="52" spans="1:37" ht="7.5" customHeight="1">
      <c r="A52" s="46"/>
      <c r="B52" s="61"/>
      <c r="C52" s="86"/>
      <c r="H52" s="46"/>
      <c r="I52" s="46"/>
      <c r="J52" s="46"/>
      <c r="K52" s="46"/>
      <c r="L52" s="46"/>
      <c r="M52" s="46"/>
      <c r="N52" s="46"/>
      <c r="O52" s="46"/>
      <c r="P52" s="46"/>
      <c r="Q52" s="46"/>
      <c r="R52" s="46"/>
      <c r="AK52" s="84"/>
    </row>
    <row r="53" spans="1:37" ht="17.25" customHeight="1">
      <c r="B53" s="61"/>
      <c r="D53" s="87" t="s">
        <v>8</v>
      </c>
      <c r="E53" s="87"/>
      <c r="F53" s="87"/>
      <c r="G53" s="87"/>
      <c r="H53" s="87"/>
      <c r="I53" s="87"/>
      <c r="J53" s="87"/>
      <c r="K53" s="87"/>
      <c r="L53" s="87"/>
      <c r="M53" s="87"/>
      <c r="N53" s="87" t="s">
        <v>2403</v>
      </c>
      <c r="O53" s="87"/>
      <c r="P53" s="87"/>
      <c r="Q53" s="87"/>
      <c r="T53" s="87" t="s">
        <v>2402</v>
      </c>
      <c r="U53" s="87"/>
      <c r="V53" s="87"/>
      <c r="W53" s="87"/>
      <c r="X53" s="87"/>
      <c r="Y53" s="87"/>
      <c r="AK53" s="84"/>
    </row>
    <row r="54" spans="1:37" ht="17.25" customHeight="1">
      <c r="B54" s="65"/>
      <c r="C54" s="68"/>
      <c r="D54" s="67" t="s">
        <v>7</v>
      </c>
      <c r="E54" s="67"/>
      <c r="F54" s="67"/>
      <c r="G54" s="67"/>
      <c r="H54" s="105"/>
      <c r="I54" s="68"/>
      <c r="J54" s="68"/>
      <c r="K54" s="68"/>
      <c r="L54" s="68"/>
      <c r="M54" s="68"/>
      <c r="N54" s="68"/>
      <c r="O54" s="68"/>
      <c r="P54" s="68"/>
      <c r="Q54" s="68"/>
      <c r="R54" s="68"/>
      <c r="S54" s="68"/>
      <c r="T54" s="67" t="s">
        <v>2405</v>
      </c>
      <c r="U54" s="67"/>
      <c r="V54" s="67"/>
      <c r="W54" s="105"/>
      <c r="X54" s="68"/>
      <c r="Y54" s="68"/>
      <c r="Z54" s="68"/>
      <c r="AA54" s="68"/>
      <c r="AB54" s="68"/>
      <c r="AC54" s="68"/>
      <c r="AD54" s="68"/>
      <c r="AE54" s="68"/>
      <c r="AF54" s="68"/>
      <c r="AG54" s="68"/>
      <c r="AH54" s="68"/>
      <c r="AI54" s="68"/>
      <c r="AJ54" s="68"/>
      <c r="AK54" s="9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44" t="s">
        <v>6</v>
      </c>
      <c r="C67" s="44" t="s">
        <v>5</v>
      </c>
      <c r="D67" s="44" t="s">
        <v>4</v>
      </c>
    </row>
    <row r="68" spans="2:4" ht="13.5" hidden="1" customHeight="1"/>
    <row r="69" spans="2:4" ht="13.5" hidden="1" customHeight="1"/>
  </sheetData>
  <sheetProtection selectLockedCells="1"/>
  <mergeCells count="24">
    <mergeCell ref="D26:G26"/>
    <mergeCell ref="D29:K29"/>
    <mergeCell ref="D41:G41"/>
    <mergeCell ref="D30:G30"/>
    <mergeCell ref="D33:H33"/>
    <mergeCell ref="D34:G34"/>
    <mergeCell ref="D37:H37"/>
    <mergeCell ref="D38:G38"/>
    <mergeCell ref="D42:G42"/>
    <mergeCell ref="D43:H43"/>
    <mergeCell ref="AG1:AK1"/>
    <mergeCell ref="D9:M9"/>
    <mergeCell ref="N9:R9"/>
    <mergeCell ref="D10:M10"/>
    <mergeCell ref="D11:M11"/>
    <mergeCell ref="N11:U11"/>
    <mergeCell ref="C6:AK7"/>
    <mergeCell ref="P35:T35"/>
    <mergeCell ref="P39:T39"/>
    <mergeCell ref="D19:H19"/>
    <mergeCell ref="D18:I18"/>
    <mergeCell ref="D21:H21"/>
    <mergeCell ref="D20:H20"/>
    <mergeCell ref="D25:H25"/>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AM24:AO26" location="建築計画概要書!A1" display="建築計画概要書" xr:uid="{00000000-0004-0000-0100-000005000000}"/>
    <hyperlink ref="D53:K53" location="値一覧項目!A1" display="プルダウンメニュー値一覧" xr:uid="{00000000-0004-0000-0100-000006000000}"/>
    <hyperlink ref="D54:G54" location="主要用途!A2" display="主要用途一覧" xr:uid="{00000000-0004-0000-0100-000007000000}"/>
    <hyperlink ref="D18" location="'確認申請書（建築）印刷'!A1" display="確認申請書（建築物）" xr:uid="{00000000-0004-0000-0100-000009000000}"/>
    <hyperlink ref="D46" location="計画変更確認申請書!A1" display="計画変更確認申請書（建築物）" xr:uid="{00000000-0004-0000-0100-00000A000000}"/>
    <hyperlink ref="P22:S22" location="'計画変更確認申請書（昇降機以外）'!A1" display="計画変更確認申請書" xr:uid="{00000000-0004-0000-0100-00000B000000}"/>
    <hyperlink ref="N9:R9" location="'注記（確認申請建築時）'!A2" display="確認申請書（注記）" xr:uid="{00000000-0004-0000-0100-00000C000000}"/>
    <hyperlink ref="P30:X30" location="'計画変更（工作物） (2)'!A2" display="計画変更確認申請書（工作物２）" xr:uid="{00000000-0004-0000-0100-00000D000000}"/>
    <hyperlink ref="E27" location="'注記（確認申請昇降機）'!A1" display="（注記）" xr:uid="{00000000-0004-0000-0100-00000E000000}"/>
    <hyperlink ref="E31:F31" location="'注記（確認申請昇降機以外）'!A2" display="（注記）" xr:uid="{00000000-0004-0000-0100-00000F000000}"/>
    <hyperlink ref="E35:F35" location="'注記（確認申請工作物１）'!A2" display="（注記）" xr:uid="{00000000-0004-0000-0100-000010000000}"/>
    <hyperlink ref="E39:F39" location="'注記（確認申請工作物２）'!A2" display="（注記）" xr:uid="{00000000-0004-0000-0100-000011000000}"/>
    <hyperlink ref="E44:F44" location="'注記（建築計画概要書）'!A2" display="（注記）" xr:uid="{00000000-0004-0000-0100-000012000000}"/>
    <hyperlink ref="K46:L46" location="'注記（計画変更建築物）'!A2" display="（注記）" xr:uid="{00000000-0004-0000-0100-000013000000}"/>
    <hyperlink ref="Q20:R20" location="'注記（計画変更昇降機）'!A2" display="（注記）" xr:uid="{00000000-0004-0000-0100-000014000000}"/>
    <hyperlink ref="Q24:R24" location="'注記（計画変更昇降機以外）'!A2" display="（注記）" xr:uid="{00000000-0004-0000-0100-000015000000}"/>
    <hyperlink ref="Q28:R28" location="'注記（計画変更工作物１）'!A2" display="（注記）" xr:uid="{00000000-0004-0000-0100-000016000000}"/>
    <hyperlink ref="Q32:R32" location="'注記（計画変更工作物２）'!A2" display="（注記）" xr:uid="{00000000-0004-0000-0100-000017000000}"/>
    <hyperlink ref="Q36:R36" location="'注記（中間検査）'!A2" display="（注記）" xr:uid="{00000000-0004-0000-0100-000018000000}"/>
    <hyperlink ref="D18:H18" location="'確認申請書（建築）印刷'!A2" display="確認申請書（建築物）" xr:uid="{00000000-0004-0000-0100-000019000000}"/>
    <hyperlink ref="D19" location="他の建築主!A2" display="別紙（他の建築主）" xr:uid="{00000000-0004-0000-0100-00001A000000}"/>
    <hyperlink ref="D25" location="'確認（昇降機）'!A2" display="確認申請書（昇降機）" xr:uid="{00000000-0004-0000-0100-00001B000000}"/>
    <hyperlink ref="D26" location="他の設置者!A2" display="別紙（他の設置者）" xr:uid="{00000000-0004-0000-0100-00001C000000}"/>
    <hyperlink ref="E27:F27" location="'注記（確認申請昇降機）'!A2" display="（注記）" xr:uid="{00000000-0004-0000-0100-00001D000000}"/>
    <hyperlink ref="M29" location="'確認申請書（昇降機以外）'!A2" display="確認申請書（昇降機以外の建築設備）" xr:uid="{00000000-0004-0000-0100-00001E000000}"/>
    <hyperlink ref="P18:X18" location="'計画変更（昇降機）'!A2" display="計画変更確認申請書（昇降機）" xr:uid="{00000000-0004-0000-0100-000023000000}"/>
    <hyperlink ref="P22:T22" location="'計画変更確認申請書（昇降機以外）'!A1" display="計画変更確認申請書" xr:uid="{00000000-0004-0000-0100-000024000000}"/>
    <hyperlink ref="P26:X26" location="'計画変更（工作物）'!A2" display="計画変更確認申請書（工作物１）" xr:uid="{00000000-0004-0000-0100-000025000000}"/>
    <hyperlink ref="D53:I53" location="値一覧項目!A2" display="プルダウンメニュー値一覧" xr:uid="{00000000-0004-0000-0100-000026000000}"/>
    <hyperlink ref="P35" location="他の建築主!A2" display="別紙（他の建築主）" xr:uid="{00000000-0004-0000-0100-000027000000}"/>
    <hyperlink ref="P42:S42" location="検査添付写真!A2" display="検査添付写真（軸組仕口）" xr:uid="{00000000-0004-0000-0100-000028000000}"/>
    <hyperlink ref="P19:T19" location="他の設置者!A1" display="別紙（他の設置者）" xr:uid="{00000000-0004-0000-0100-000029000000}"/>
    <hyperlink ref="P19" location="他の設置者!A2" display="別紙（他の設置者）" xr:uid="{00000000-0004-0000-0100-00002A000000}"/>
    <hyperlink ref="D11" location="'建築物別概要（追加）入力'!A1" display="建築物別概要（追加）入力" xr:uid="{00000000-0004-0000-0100-00002B000000}"/>
    <hyperlink ref="D21" location="'建築物別概要（追加）印刷'!A1" display="建築物別概要（追加）" xr:uid="{00000000-0004-0000-0100-00002C000000}"/>
    <hyperlink ref="D11:I11" location="'建築物別概要（追加）入力'!A1" display="建築物別概要（追加）入力" xr:uid="{00000000-0004-0000-0100-00002D000000}"/>
    <hyperlink ref="D19:H19" location="'他の建築主（申請書用）'!A1" display="別紙（他の建築主）" xr:uid="{00000000-0004-0000-0100-00002F000000}"/>
    <hyperlink ref="P35:S35" location="'他の建築主（申請書用）'!A1" display="別紙（他の建築主）" xr:uid="{00000000-0004-0000-0100-000030000000}"/>
    <hyperlink ref="P22" location="'計画変更確認申請書（昇降機以外）'!A1" display="計画変更確認申請書" xr:uid="{00000000-0004-0000-0100-000031000000}"/>
    <hyperlink ref="N11:U11" location="'建築物独立部分別概要（追加）入力'!A1" display="建築物独立部分別概要（追加）入力" xr:uid="{00000000-0004-0000-0100-000032000000}"/>
    <hyperlink ref="D10:M10" location="他の建築主入力!A1" display="他の建築主入力" xr:uid="{00000000-0004-0000-0100-000033000000}"/>
    <hyperlink ref="D24:K24" location="'建築物独立部分別概要（追加）印刷'!A1" display="建築物独立部分別概要（追加）" xr:uid="{00000000-0004-0000-0100-000034000000}"/>
    <hyperlink ref="N53:Q53" location="担当者登録!A1" display="担当者一覧" xr:uid="{00000000-0004-0000-0100-000035000000}"/>
    <hyperlink ref="Y10:AD10" location="構造・設備担当者登録!A1" display="構造･設備担当者登録" xr:uid="{00000000-0004-0000-0100-000036000000}"/>
    <hyperlink ref="Y11:AA11" location="施工者登録!A1" display="施工者登録" xr:uid="{00000000-0004-0000-0100-000037000000}"/>
    <hyperlink ref="T53:Y53" location="構造・設備担当者登録!A1" display="構造･設備担当者登録" xr:uid="{00000000-0004-0000-0100-000038000000}"/>
    <hyperlink ref="T54:V54" location="施工者登録!A1" display="施工者登録" xr:uid="{00000000-0004-0000-0100-000039000000}"/>
    <hyperlink ref="Y9:AA9" location="担当者登録!A1" display="担当者登録" xr:uid="{00000000-0004-0000-0100-00003A000000}"/>
    <hyperlink ref="N53" location="担当者登録!B3" display="担当者登録" xr:uid="{00000000-0004-0000-0100-00003B000000}"/>
    <hyperlink ref="Y9" location="担当者登録!B3" display="担当者登録" xr:uid="{00000000-0004-0000-0100-00003C000000}"/>
    <hyperlink ref="Y10" location="構造・設備担当者登録!B3" display="構造･設備担当者登録" xr:uid="{00000000-0004-0000-0100-00003D000000}"/>
    <hyperlink ref="Y11" location="施工者登録!B3" display="施工者登録" xr:uid="{00000000-0004-0000-0100-00003E000000}"/>
    <hyperlink ref="T53" location="構造・設備担当者登録!B3" display="構造･設備担当者登録" xr:uid="{00000000-0004-0000-0100-00003F000000}"/>
    <hyperlink ref="T54" location="施工者登録!B3" display="施工者登録" xr:uid="{00000000-0004-0000-0100-000040000000}"/>
    <hyperlink ref="AC33:AF33" location="建築主変更!A2" display="建築主等変更届" xr:uid="{00000000-0004-0000-0100-000041000000}"/>
    <hyperlink ref="AC37:AF37" location="工事施工者届!A2" display="工事施工者届" xr:uid="{00000000-0004-0000-0100-000042000000}"/>
    <hyperlink ref="AC25:AF25" location="工事取止!A2" display="工事取り止め届" xr:uid="{00000000-0004-0000-0100-000043000000}"/>
    <hyperlink ref="AC41" location="築造計画概要書!A1" display="築造計画概要書" xr:uid="{00000000-0004-0000-0100-000044000000}"/>
    <hyperlink ref="AC23:AF23" location="確認取下!A2" display="確認申請取り下げ届" xr:uid="{00000000-0004-0000-0100-000045000000}"/>
    <hyperlink ref="AD43:AE43" location="'注記（築造計画概要書）'!A2" display="（注記）" xr:uid="{00000000-0004-0000-0100-000046000000}"/>
    <hyperlink ref="AC35:AE35" location="工事監理者届!A2" display="工事監理者届" xr:uid="{00000000-0004-0000-0100-000047000000}"/>
    <hyperlink ref="AC39:AF39" location="完了追加説明書!A1" display="完了検査追加説明書" xr:uid="{00000000-0004-0000-0100-000048000000}"/>
    <hyperlink ref="AC29" location="完了検査取下!A1" display="完了検査取下!A1" xr:uid="{00000000-0004-0000-0100-000049000000}"/>
    <hyperlink ref="AC27" location="中間検査取下!A1" display="中間検査取り下げ届" xr:uid="{00000000-0004-0000-0100-00004A000000}"/>
    <hyperlink ref="AC29:AF29" location="完了検査取下!A1" display="完了検査申請取り下げ届" xr:uid="{00000000-0004-0000-0100-00004B000000}"/>
    <hyperlink ref="AC31:AI31" location="仮使用申請取下!A1" display="仮使用認定申請取下げ届" xr:uid="{00000000-0004-0000-0100-00004C000000}"/>
    <hyperlink ref="AD19:AF19" location="'注記（仮使用認定）'!Print_Area" display="（注記）" xr:uid="{00000000-0004-0000-0100-00004F000000}"/>
    <hyperlink ref="AC18:AG18" location="仮使用認定申請書印刷!A1" display="仮使用認定申請書" xr:uid="{00000000-0004-0000-0100-000050000000}"/>
    <hyperlink ref="AC42:AG42" location="他の築造主!A1" display="別紙（他の築造主）" xr:uid="{00000000-0004-0000-0100-000051000000}"/>
    <hyperlink ref="P31:T31" location="他の築造主!A1" display="別紙（他の築造主）" xr:uid="{00000000-0004-0000-0100-000052000000}"/>
    <hyperlink ref="P27:T27" location="他の築造主!A1" display="別紙（他の築造主）" xr:uid="{00000000-0004-0000-0100-000053000000}"/>
    <hyperlink ref="D42" location="'他の建築主(概要書用)'!A1" display="別紙（他の建築主）" xr:uid="{00000000-0004-0000-0100-000056000000}"/>
    <hyperlink ref="D29:I29" location="'確認申請書（昇降機以外）'!A1" display="確認申請書（昇降機以外の建築設備）" xr:uid="{00000000-0004-0000-0100-000058000000}"/>
    <hyperlink ref="D18:I18" location="'確認申請書（建築）印刷'!A1" display="確認申請書（建築物）" xr:uid="{00000000-0004-0000-0100-000059000000}"/>
    <hyperlink ref="D41" location="建築計画概要書!A1" display="建築計画概要書" xr:uid="{00000000-0004-0000-0100-00005A000000}"/>
    <hyperlink ref="P34:S34" location="中間検査申請書!A1" display="中間検査申請書" xr:uid="{00000000-0004-0000-0100-00005B000000}"/>
    <hyperlink ref="Q40:R40" location="'注記（完了検査）'!A2" display="（注記）" xr:uid="{00000000-0004-0000-0100-00005C000000}"/>
    <hyperlink ref="P39:S39" location="'他の建築主（申請書用）'!A1" display="別紙（他の建築主）" xr:uid="{00000000-0004-0000-0100-00005D000000}"/>
    <hyperlink ref="P39" location="他の建築主!A2" display="別紙（他の建築主）" xr:uid="{00000000-0004-0000-0100-00005E000000}"/>
    <hyperlink ref="P38:S38" location="完了検査申請書!A2" display="完了検査申請書" xr:uid="{00000000-0004-0000-0100-00005F000000}"/>
    <hyperlink ref="E23:F23" location="'注記（確認申請建築時）'!A1" display="（注記）" xr:uid="{00000000-0004-0000-0100-000061000000}"/>
    <hyperlink ref="P46" location="'建築物除却届（別記第41号様式）'!A1" display="建築物除却届" xr:uid="{00000000-0004-0000-0100-000062000000}"/>
    <hyperlink ref="S44" location="'注記（建築工事届）'!A1" display="（注記）" xr:uid="{00000000-0004-0000-0100-000063000000}"/>
    <hyperlink ref="T46" location="'注記（建築物除却届）'!A1" display="（注記）" xr:uid="{00000000-0004-0000-0100-000064000000}"/>
    <hyperlink ref="P44" location="'建築工事届（別記第40号様式）'!A1" display="建築工事届" xr:uid="{00000000-0004-0000-0100-000065000000}"/>
    <hyperlink ref="D38" location="'他の築造主（申請書用）'!A1" display="別紙（他の築造主）" xr:uid="{00000000-0004-0000-0100-000066000000}"/>
    <hyperlink ref="D34" location="'他の築造主（申請書用）'!A1" display="別紙（他の築造主）" xr:uid="{00000000-0004-0000-0100-000067000000}"/>
    <hyperlink ref="D20:H20" location="'昇降機の概要（申請書用）'!A1" display="別紙（昇降機の概要）" xr:uid="{AC511975-27E1-41D0-BCAD-81A8DDC1D3D2}"/>
    <hyperlink ref="D43:H43" location="'昇降機の概要（申請書用）'!A1" display="別紙（昇降機の概要）" xr:uid="{6A19810A-2556-42D0-828F-9E852B1F8115}"/>
    <hyperlink ref="D33:H33" location="'確認（工作物）'!A1" display="'確認（工作物）'!A1" xr:uid="{FBA84DD5-14AD-4949-B3CC-C1F156AB0483}"/>
    <hyperlink ref="D37:H37" location="'確認（工作物） (2)'!A1" display="'確認（工作物） (2)'!A1" xr:uid="{7794061C-49CE-400A-96B6-CB865AC3EAF3}"/>
    <hyperlink ref="D22:I22" location="'建築物独立部分別概要（追加）印刷'!A1" display="建築物独立部分別概要（追加）" xr:uid="{56C35F09-6E2F-45ED-9306-FA119CA5F301}"/>
    <hyperlink ref="P27" location="'他の築造主（申請書用）'!A1" display="別紙（他の築造主）" xr:uid="{3C5555D4-E863-4D10-B738-98A736C68D0C}"/>
    <hyperlink ref="P27:S27" location="'他の築造主（申請書用）'!A1" display="別紙（他の築造主）" xr:uid="{1A423A83-777E-4A80-BAAA-B83DB4517854}"/>
    <hyperlink ref="P31:S31" location="'他の築造主（申請書用）'!A1" display="別紙（他の築造主）" xr:uid="{D6F6DF28-E733-4B63-A813-9C3878241E74}"/>
    <hyperlink ref="P39:T39" location="'他の建築主（申請書用）'!A1" display="別紙（他の建築主）" xr:uid="{08703D21-B4F5-4DA9-9948-E77F8855B0CE}"/>
    <hyperlink ref="AC42:AF42" location="'他の築造主（申請書用）'!A1" display="別紙（他の築造主）" xr:uid="{99B5F3CB-5A2F-420F-A3B4-304D0DD49588}"/>
    <hyperlink ref="AC45" location="軽微変更!A2" display="軽微変更報告書" xr:uid="{E4351200-9842-427F-A9D2-8CA6278C7447}"/>
    <hyperlink ref="AC21" location="軽微な変更説明書!A1" display="軽微な変更説明書" xr:uid="{FF24288B-A352-4B54-A6E1-2DC5CE90A7B7}"/>
    <hyperlink ref="AC21:AF21" location="軽微な変更説明書!A1" display="軽微な変更説明書" xr:uid="{8D852F77-885B-4368-B836-4A7D45FF74A2}"/>
    <hyperlink ref="AC45:AF45" location="記載内容変更訂正届!A1" display="記載内容変更訂正届" xr:uid="{C34100D3-F089-4542-8FF9-790F6AE15464}"/>
    <hyperlink ref="D30:G30" location="他の設置者!A1" display="別紙（他の設置者）" xr:uid="{FAB325A3-3C06-476C-82F4-02B3322F555C}"/>
  </hyperlinks>
  <pageMargins left="0.75" right="0.75" top="0.91" bottom="0.91" header="0.51200000000000001" footer="0.51200000000000001"/>
  <pageSetup paperSize="9"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11</xdr:col>
                    <xdr:colOff>28575</xdr:colOff>
                    <xdr:row>11</xdr:row>
                    <xdr:rowOff>85725</xdr:rowOff>
                  </from>
                  <to>
                    <xdr:col>12</xdr:col>
                    <xdr:colOff>0</xdr:colOff>
                    <xdr:row>13</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U37"/>
  <sheetViews>
    <sheetView workbookViewId="0">
      <selection activeCell="T1" sqref="T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8" width="3.75" style="927" customWidth="1"/>
    <col min="29" max="29" width="4.375" style="927" customWidth="1"/>
    <col min="30" max="30" width="13.62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8.25" customHeight="1" thickBot="1">
      <c r="A1" s="919" t="s">
        <v>758</v>
      </c>
      <c r="T1" s="921" t="s">
        <v>64</v>
      </c>
      <c r="U1" s="921"/>
      <c r="V1" s="921"/>
      <c r="W1" s="921"/>
      <c r="X1" s="1116"/>
    </row>
    <row r="2" spans="1:73" ht="4.5" customHeight="1" thickTop="1">
      <c r="A2" s="1053"/>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row>
    <row r="3" spans="1:73" ht="18" customHeight="1">
      <c r="A3" s="958"/>
      <c r="B3" s="958" t="s">
        <v>3604</v>
      </c>
      <c r="C3" s="958"/>
      <c r="D3" s="958"/>
      <c r="E3" s="958"/>
      <c r="F3" s="958"/>
      <c r="G3" s="958"/>
      <c r="H3" s="958"/>
      <c r="I3" s="958"/>
      <c r="J3" s="958"/>
      <c r="K3" s="958"/>
      <c r="L3" s="958"/>
      <c r="M3" s="958"/>
      <c r="N3" s="958"/>
      <c r="O3" s="958"/>
      <c r="P3" s="958"/>
      <c r="Q3" s="958"/>
      <c r="R3" s="958"/>
      <c r="S3" s="958"/>
      <c r="T3" s="958"/>
      <c r="U3" s="958"/>
      <c r="V3" s="958"/>
      <c r="W3" s="958"/>
      <c r="X3" s="958"/>
      <c r="Y3" s="958"/>
      <c r="Z3" s="958"/>
      <c r="AA3" s="958"/>
      <c r="AC3" s="1055"/>
      <c r="AD3" s="1055"/>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T3" s="926"/>
      <c r="BU3" s="926"/>
    </row>
    <row r="4" spans="1:73" ht="18" customHeight="1">
      <c r="A4" s="959" t="s">
        <v>729</v>
      </c>
      <c r="B4" s="929" t="s">
        <v>757</v>
      </c>
      <c r="C4" s="929"/>
      <c r="D4" s="929"/>
      <c r="E4" s="929"/>
      <c r="F4" s="929"/>
      <c r="G4" s="929"/>
      <c r="H4" s="929"/>
      <c r="I4" s="929"/>
      <c r="J4" s="929"/>
      <c r="K4" s="929"/>
      <c r="L4" s="929"/>
      <c r="M4" s="929"/>
      <c r="N4" s="929"/>
      <c r="O4" s="929"/>
      <c r="P4" s="929"/>
      <c r="Q4" s="929"/>
      <c r="R4" s="929"/>
      <c r="S4" s="929"/>
      <c r="T4" s="929"/>
      <c r="U4" s="960"/>
      <c r="V4" s="960"/>
      <c r="W4" s="960"/>
      <c r="X4" s="960"/>
      <c r="Y4" s="960"/>
      <c r="Z4" s="960"/>
      <c r="AA4" s="960"/>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1055"/>
      <c r="BS4" s="926"/>
      <c r="BT4" s="926"/>
    </row>
    <row r="5" spans="1:73" ht="18" customHeight="1">
      <c r="A5" s="959"/>
      <c r="B5" s="929" t="s">
        <v>431</v>
      </c>
      <c r="C5" s="929"/>
      <c r="D5" s="929"/>
      <c r="E5" s="929"/>
      <c r="F5" s="929"/>
      <c r="G5" s="929"/>
      <c r="H5" s="929"/>
      <c r="I5" s="961" t="str">
        <f>項目一覧!$C$174</f>
        <v/>
      </c>
      <c r="J5" s="961"/>
      <c r="K5" s="929"/>
      <c r="L5" s="929"/>
      <c r="M5" s="929"/>
      <c r="N5" s="929"/>
      <c r="O5" s="929"/>
      <c r="P5" s="929"/>
      <c r="Q5" s="929"/>
      <c r="R5" s="929"/>
      <c r="S5" s="929"/>
      <c r="T5" s="929"/>
      <c r="U5" s="929"/>
      <c r="V5" s="929"/>
      <c r="W5" s="929"/>
      <c r="X5" s="929"/>
      <c r="Y5" s="929"/>
      <c r="Z5" s="929"/>
      <c r="AA5" s="929"/>
      <c r="AC5" s="1055"/>
      <c r="AD5" s="1056"/>
      <c r="AE5" s="929"/>
      <c r="AF5" s="1733"/>
      <c r="AG5" s="1733"/>
      <c r="AH5" s="1733"/>
      <c r="AI5" s="1733"/>
      <c r="AJ5" s="1733"/>
      <c r="AK5" s="1733"/>
      <c r="AL5" s="1733"/>
      <c r="AM5" s="1733"/>
      <c r="AN5" s="1056"/>
      <c r="AO5" s="1056"/>
      <c r="AP5" s="1056"/>
      <c r="AQ5" s="1056"/>
      <c r="AR5" s="1056"/>
      <c r="AS5" s="1056"/>
      <c r="AT5" s="1056"/>
      <c r="AU5" s="1056"/>
      <c r="AV5" s="1056"/>
      <c r="AW5" s="1056"/>
      <c r="AX5" s="1056"/>
      <c r="AY5" s="1056"/>
      <c r="AZ5" s="1056"/>
      <c r="BA5" s="1056"/>
      <c r="BB5" s="1056"/>
      <c r="BC5" s="1056"/>
      <c r="BD5" s="1056"/>
      <c r="BE5" s="1056"/>
      <c r="BF5" s="929"/>
      <c r="BG5" s="929"/>
      <c r="BH5" s="929"/>
      <c r="BS5" s="926"/>
      <c r="BT5" s="926"/>
    </row>
    <row r="6" spans="1:73" ht="18" customHeight="1">
      <c r="A6" s="959"/>
      <c r="B6" s="929" t="s">
        <v>408</v>
      </c>
      <c r="C6" s="929"/>
      <c r="D6" s="929"/>
      <c r="E6" s="929"/>
      <c r="F6" s="929"/>
      <c r="G6" s="929"/>
      <c r="H6" s="929"/>
      <c r="I6" s="961" t="str">
        <f>項目一覧!$C$173</f>
        <v/>
      </c>
      <c r="J6" s="961"/>
      <c r="K6" s="929"/>
      <c r="L6" s="929"/>
      <c r="M6" s="929"/>
      <c r="N6" s="929"/>
      <c r="O6" s="929"/>
      <c r="P6" s="929"/>
      <c r="Q6" s="929"/>
      <c r="R6" s="929"/>
      <c r="S6" s="929"/>
      <c r="T6" s="929"/>
      <c r="U6" s="929"/>
      <c r="V6" s="929"/>
      <c r="W6" s="929"/>
      <c r="X6" s="929"/>
      <c r="Y6" s="929"/>
      <c r="Z6" s="929"/>
      <c r="AA6" s="929"/>
      <c r="AC6" s="1055"/>
      <c r="AD6" s="1056"/>
      <c r="AE6" s="929"/>
      <c r="AF6" s="1733"/>
      <c r="AG6" s="1733"/>
      <c r="AH6" s="1733"/>
      <c r="AI6" s="1733"/>
      <c r="AJ6" s="1733"/>
      <c r="AK6" s="1733"/>
      <c r="AL6" s="1733"/>
      <c r="AM6" s="1733"/>
      <c r="AN6" s="1056"/>
      <c r="AO6" s="1056"/>
      <c r="AP6" s="1056"/>
      <c r="AQ6" s="1056"/>
      <c r="AR6" s="1056"/>
      <c r="AS6" s="1056"/>
      <c r="AT6" s="1056"/>
      <c r="AU6" s="1056"/>
      <c r="AV6" s="1056"/>
      <c r="AW6" s="1056"/>
      <c r="AX6" s="1056"/>
      <c r="AY6" s="1056"/>
      <c r="AZ6" s="1056"/>
      <c r="BA6" s="1056"/>
      <c r="BB6" s="1056"/>
      <c r="BC6" s="1056"/>
      <c r="BD6" s="1056"/>
      <c r="BE6" s="1056"/>
      <c r="BF6" s="929"/>
      <c r="BG6" s="929"/>
      <c r="BH6" s="929"/>
      <c r="BS6" s="926"/>
      <c r="BT6" s="926"/>
    </row>
    <row r="7" spans="1:73" ht="18" customHeight="1">
      <c r="A7" s="959"/>
      <c r="B7" s="929" t="s">
        <v>399</v>
      </c>
      <c r="C7" s="929"/>
      <c r="D7" s="929"/>
      <c r="E7" s="929"/>
      <c r="F7" s="929"/>
      <c r="G7" s="929"/>
      <c r="H7" s="929"/>
      <c r="I7" s="961" t="str">
        <f>項目一覧!$C$175</f>
        <v/>
      </c>
      <c r="J7" s="961"/>
      <c r="K7" s="929"/>
      <c r="L7" s="929"/>
      <c r="M7" s="929"/>
      <c r="N7" s="929"/>
      <c r="O7" s="929"/>
      <c r="P7" s="929"/>
      <c r="Q7" s="929"/>
      <c r="R7" s="929"/>
      <c r="S7" s="929"/>
      <c r="T7" s="929"/>
      <c r="U7" s="929"/>
      <c r="V7" s="929"/>
      <c r="W7" s="929"/>
      <c r="X7" s="929"/>
      <c r="Y7" s="929"/>
      <c r="Z7" s="929"/>
      <c r="AA7" s="929"/>
      <c r="AC7" s="1055"/>
      <c r="AD7" s="1056"/>
      <c r="AE7" s="929"/>
      <c r="AF7" s="1733"/>
      <c r="AG7" s="1733"/>
      <c r="AH7" s="1733"/>
      <c r="AI7" s="1733"/>
      <c r="AJ7" s="1733"/>
      <c r="AK7" s="1733"/>
      <c r="AL7" s="1733"/>
      <c r="AM7" s="1733"/>
      <c r="AN7" s="1056"/>
      <c r="AO7" s="1056"/>
      <c r="AP7" s="1056"/>
      <c r="AQ7" s="1056"/>
      <c r="AR7" s="1056"/>
      <c r="AS7" s="1056"/>
      <c r="AT7" s="1056"/>
      <c r="AU7" s="1056"/>
      <c r="AV7" s="1056"/>
      <c r="AW7" s="1056"/>
      <c r="AX7" s="1056"/>
      <c r="AY7" s="1056"/>
      <c r="AZ7" s="1056"/>
      <c r="BA7" s="1056"/>
      <c r="BB7" s="1056"/>
      <c r="BC7" s="1056"/>
      <c r="BD7" s="1056"/>
      <c r="BE7" s="1056"/>
      <c r="BF7" s="929"/>
      <c r="BG7" s="929"/>
      <c r="BH7" s="929"/>
      <c r="BS7" s="926"/>
      <c r="BT7" s="926"/>
    </row>
    <row r="8" spans="1:73" ht="18" customHeight="1">
      <c r="A8" s="959"/>
      <c r="B8" s="929" t="s">
        <v>430</v>
      </c>
      <c r="C8" s="929"/>
      <c r="D8" s="929"/>
      <c r="E8" s="929"/>
      <c r="F8" s="929"/>
      <c r="G8" s="929"/>
      <c r="H8" s="929"/>
      <c r="I8" s="1059" t="str">
        <f>項目一覧!$C$176</f>
        <v/>
      </c>
      <c r="J8" s="961"/>
      <c r="K8" s="929"/>
      <c r="L8" s="929"/>
      <c r="M8" s="929"/>
      <c r="N8" s="929"/>
      <c r="O8" s="929"/>
      <c r="P8" s="929"/>
      <c r="Q8" s="929"/>
      <c r="R8" s="929"/>
      <c r="S8" s="929"/>
      <c r="T8" s="929"/>
      <c r="U8" s="929"/>
      <c r="V8" s="929"/>
      <c r="W8" s="929"/>
      <c r="X8" s="929"/>
      <c r="Y8" s="929"/>
      <c r="Z8" s="929"/>
      <c r="AA8" s="929"/>
      <c r="AC8" s="1055"/>
      <c r="AD8" s="1056"/>
      <c r="AE8" s="929"/>
      <c r="AF8" s="1733"/>
      <c r="AG8" s="1733"/>
      <c r="AH8" s="1733"/>
      <c r="AI8" s="1733"/>
      <c r="AJ8" s="1733"/>
      <c r="AK8" s="1733"/>
      <c r="AL8" s="1733"/>
      <c r="AM8" s="1733"/>
      <c r="AN8" s="1733"/>
      <c r="AO8" s="1733"/>
      <c r="AP8" s="1733"/>
      <c r="AQ8" s="1733"/>
      <c r="AR8" s="1733"/>
      <c r="AS8" s="1733"/>
      <c r="AT8" s="1733"/>
      <c r="AU8" s="1733"/>
      <c r="AV8" s="1733"/>
      <c r="AW8" s="1733"/>
      <c r="AX8" s="1733"/>
      <c r="AY8" s="1733"/>
      <c r="AZ8" s="1733"/>
      <c r="BA8" s="1733"/>
      <c r="BB8" s="1733"/>
      <c r="BC8" s="1733"/>
      <c r="BD8" s="1733"/>
      <c r="BE8" s="1733"/>
      <c r="BF8" s="929"/>
      <c r="BG8" s="929"/>
      <c r="BH8" s="929"/>
      <c r="BS8" s="926"/>
      <c r="BT8" s="926"/>
    </row>
    <row r="9" spans="1:73" ht="18" customHeight="1">
      <c r="A9" s="963"/>
      <c r="B9" s="958" t="s">
        <v>397</v>
      </c>
      <c r="C9" s="958"/>
      <c r="D9" s="958"/>
      <c r="E9" s="958"/>
      <c r="F9" s="958"/>
      <c r="G9" s="958"/>
      <c r="H9" s="958"/>
      <c r="I9" s="1061" t="str">
        <f>項目一覧!$C$177</f>
        <v/>
      </c>
      <c r="J9" s="964"/>
      <c r="K9" s="958"/>
      <c r="L9" s="958"/>
      <c r="M9" s="958"/>
      <c r="N9" s="958"/>
      <c r="O9" s="958"/>
      <c r="P9" s="958"/>
      <c r="Q9" s="958"/>
      <c r="R9" s="958"/>
      <c r="S9" s="958"/>
      <c r="T9" s="958"/>
      <c r="U9" s="958"/>
      <c r="V9" s="958"/>
      <c r="W9" s="958"/>
      <c r="X9" s="958"/>
      <c r="Y9" s="958"/>
      <c r="Z9" s="958"/>
      <c r="AA9" s="958"/>
      <c r="AC9" s="1055"/>
      <c r="AD9" s="1056"/>
      <c r="AE9" s="929"/>
      <c r="AF9" s="1733"/>
      <c r="AG9" s="1733"/>
      <c r="AH9" s="1733"/>
      <c r="AI9" s="1733"/>
      <c r="AJ9" s="1733"/>
      <c r="AK9" s="1733"/>
      <c r="AL9" s="1733"/>
      <c r="AM9" s="1733"/>
      <c r="AN9" s="1056"/>
      <c r="AO9" s="1056"/>
      <c r="AP9" s="1056"/>
      <c r="AQ9" s="1056"/>
      <c r="AR9" s="1056"/>
      <c r="AS9" s="1056"/>
      <c r="AT9" s="1056"/>
      <c r="AU9" s="1056"/>
      <c r="AV9" s="1056"/>
      <c r="AW9" s="1056"/>
      <c r="AX9" s="1056"/>
      <c r="AY9" s="1056"/>
      <c r="AZ9" s="1056"/>
      <c r="BA9" s="1056"/>
      <c r="BB9" s="1056"/>
      <c r="BC9" s="1056"/>
      <c r="BD9" s="1056"/>
      <c r="BE9" s="1056"/>
      <c r="BF9" s="929"/>
      <c r="BG9" s="929"/>
      <c r="BH9" s="929"/>
      <c r="BT9" s="926"/>
      <c r="BU9" s="926"/>
    </row>
    <row r="10" spans="1:73" ht="17.25">
      <c r="I10" s="1062"/>
      <c r="J10" s="962"/>
      <c r="AC10" s="1055"/>
      <c r="AD10" s="1056"/>
      <c r="AE10" s="1056"/>
      <c r="AF10" s="1056"/>
      <c r="AG10" s="1056"/>
      <c r="AH10" s="1056"/>
      <c r="AI10" s="1056"/>
      <c r="AJ10" s="1056"/>
      <c r="AK10" s="1056"/>
      <c r="AL10" s="1056"/>
      <c r="AM10" s="1056"/>
      <c r="AN10" s="1056"/>
      <c r="AO10" s="1056"/>
      <c r="AP10" s="1056"/>
      <c r="AQ10" s="1056"/>
      <c r="AR10" s="1056"/>
      <c r="AS10" s="1056"/>
      <c r="AT10" s="1056"/>
      <c r="AU10" s="1056"/>
      <c r="AV10" s="1056"/>
      <c r="AW10" s="1056"/>
      <c r="AX10" s="1056"/>
      <c r="AY10" s="1056"/>
      <c r="AZ10" s="1056"/>
      <c r="BA10" s="1056"/>
      <c r="BB10" s="1056"/>
      <c r="BC10" s="1056"/>
      <c r="BD10" s="1056"/>
      <c r="BE10" s="1056"/>
      <c r="BF10" s="1056"/>
      <c r="BG10" s="929"/>
      <c r="BH10" s="929"/>
    </row>
    <row r="11" spans="1:73" ht="17.25">
      <c r="A11" s="959" t="s">
        <v>729</v>
      </c>
      <c r="B11" s="929" t="s">
        <v>756</v>
      </c>
      <c r="C11" s="929"/>
      <c r="D11" s="929"/>
      <c r="E11" s="929"/>
      <c r="F11" s="929"/>
      <c r="G11" s="929"/>
      <c r="H11" s="929"/>
      <c r="I11" s="961"/>
      <c r="J11" s="961"/>
      <c r="K11" s="929"/>
      <c r="L11" s="929"/>
      <c r="M11" s="929"/>
      <c r="N11" s="929"/>
      <c r="O11" s="929"/>
      <c r="P11" s="929"/>
      <c r="Q11" s="929"/>
      <c r="R11" s="929"/>
      <c r="S11" s="929"/>
      <c r="T11" s="929"/>
      <c r="U11" s="929"/>
      <c r="V11" s="929"/>
      <c r="W11" s="929"/>
      <c r="X11" s="929"/>
      <c r="Y11" s="929"/>
      <c r="Z11" s="929"/>
      <c r="AA11" s="929"/>
      <c r="AC11" s="1055"/>
      <c r="AD11" s="1056"/>
      <c r="AE11" s="1056"/>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929"/>
      <c r="BH11" s="929"/>
    </row>
    <row r="12" spans="1:73" ht="17.25">
      <c r="A12" s="959"/>
      <c r="B12" s="929" t="s">
        <v>431</v>
      </c>
      <c r="C12" s="929"/>
      <c r="D12" s="929"/>
      <c r="E12" s="929"/>
      <c r="F12" s="929"/>
      <c r="G12" s="929"/>
      <c r="H12" s="929"/>
      <c r="I12" s="961" t="str">
        <f>項目一覧!$C$179</f>
        <v/>
      </c>
      <c r="J12" s="961"/>
      <c r="K12" s="929"/>
      <c r="L12" s="929"/>
      <c r="M12" s="929"/>
      <c r="N12" s="929"/>
      <c r="O12" s="929"/>
      <c r="P12" s="929"/>
      <c r="Q12" s="929"/>
      <c r="R12" s="929"/>
      <c r="S12" s="929"/>
      <c r="T12" s="929"/>
      <c r="U12" s="929"/>
      <c r="V12" s="929"/>
      <c r="W12" s="929"/>
      <c r="X12" s="929"/>
      <c r="Y12" s="929"/>
      <c r="Z12" s="929"/>
      <c r="AA12" s="929"/>
      <c r="AC12" s="1055"/>
      <c r="AD12" s="1056"/>
      <c r="AE12" s="1056"/>
      <c r="AF12" s="1733"/>
      <c r="AG12" s="1733"/>
      <c r="AH12" s="1733"/>
      <c r="AI12" s="1733"/>
      <c r="AJ12" s="1733"/>
      <c r="AK12" s="1733"/>
      <c r="AL12" s="1733"/>
      <c r="AM12" s="1733"/>
      <c r="AN12" s="1056"/>
      <c r="AO12" s="1056"/>
      <c r="AP12" s="1056"/>
      <c r="AQ12" s="1056"/>
      <c r="AR12" s="1056"/>
      <c r="AS12" s="1056"/>
      <c r="AT12" s="1056"/>
      <c r="AU12" s="1056"/>
      <c r="AV12" s="1056"/>
      <c r="AW12" s="1056"/>
      <c r="AX12" s="1056"/>
      <c r="AY12" s="1056"/>
      <c r="AZ12" s="1056"/>
      <c r="BA12" s="1056"/>
      <c r="BB12" s="1056"/>
      <c r="BC12" s="1056"/>
      <c r="BD12" s="1056"/>
      <c r="BE12" s="1056"/>
      <c r="BF12" s="929"/>
      <c r="BG12" s="929"/>
      <c r="BH12" s="929"/>
    </row>
    <row r="13" spans="1:73" ht="17.25">
      <c r="A13" s="959"/>
      <c r="B13" s="929" t="s">
        <v>408</v>
      </c>
      <c r="C13" s="929"/>
      <c r="D13" s="929"/>
      <c r="E13" s="929"/>
      <c r="F13" s="929"/>
      <c r="G13" s="929"/>
      <c r="H13" s="929"/>
      <c r="I13" s="961" t="str">
        <f>項目一覧!$C$178</f>
        <v/>
      </c>
      <c r="J13" s="961"/>
      <c r="K13" s="929"/>
      <c r="L13" s="929"/>
      <c r="M13" s="929"/>
      <c r="N13" s="929"/>
      <c r="O13" s="929"/>
      <c r="P13" s="929"/>
      <c r="Q13" s="929"/>
      <c r="R13" s="929"/>
      <c r="S13" s="929"/>
      <c r="T13" s="929"/>
      <c r="U13" s="929"/>
      <c r="V13" s="929"/>
      <c r="W13" s="929"/>
      <c r="X13" s="929"/>
      <c r="Y13" s="929"/>
      <c r="Z13" s="929"/>
      <c r="AA13" s="929"/>
      <c r="AC13" s="1055"/>
      <c r="AD13" s="1056"/>
      <c r="AE13" s="1056"/>
      <c r="AF13" s="1733"/>
      <c r="AG13" s="1733"/>
      <c r="AH13" s="1733"/>
      <c r="AI13" s="1733"/>
      <c r="AJ13" s="1733"/>
      <c r="AK13" s="1733"/>
      <c r="AL13" s="1733"/>
      <c r="AM13" s="1733"/>
      <c r="AN13" s="1056"/>
      <c r="AO13" s="1056"/>
      <c r="AP13" s="1056"/>
      <c r="AQ13" s="1056"/>
      <c r="AR13" s="1056"/>
      <c r="AS13" s="1056"/>
      <c r="AT13" s="1056"/>
      <c r="AU13" s="1056"/>
      <c r="AV13" s="1056"/>
      <c r="AW13" s="1056"/>
      <c r="AX13" s="1056"/>
      <c r="AY13" s="1056"/>
      <c r="AZ13" s="1056"/>
      <c r="BA13" s="1056"/>
      <c r="BB13" s="1056"/>
      <c r="BC13" s="1056"/>
      <c r="BD13" s="1056"/>
      <c r="BE13" s="1056"/>
      <c r="BF13" s="929"/>
      <c r="BG13" s="929"/>
      <c r="BH13" s="929"/>
    </row>
    <row r="14" spans="1:73" ht="17.25">
      <c r="A14" s="959"/>
      <c r="B14" s="929" t="s">
        <v>399</v>
      </c>
      <c r="C14" s="929"/>
      <c r="D14" s="929"/>
      <c r="E14" s="929"/>
      <c r="F14" s="929"/>
      <c r="G14" s="929"/>
      <c r="H14" s="929"/>
      <c r="I14" s="961" t="str">
        <f>項目一覧!$C$180</f>
        <v/>
      </c>
      <c r="J14" s="961"/>
      <c r="K14" s="929"/>
      <c r="L14" s="929"/>
      <c r="M14" s="929"/>
      <c r="N14" s="929"/>
      <c r="O14" s="929"/>
      <c r="P14" s="929"/>
      <c r="Q14" s="929"/>
      <c r="R14" s="929"/>
      <c r="S14" s="929"/>
      <c r="T14" s="929"/>
      <c r="U14" s="929"/>
      <c r="V14" s="929"/>
      <c r="W14" s="929"/>
      <c r="X14" s="929"/>
      <c r="Y14" s="929"/>
      <c r="Z14" s="929"/>
      <c r="AA14" s="929"/>
      <c r="AC14" s="1055"/>
      <c r="AD14" s="1056"/>
      <c r="AE14" s="1056"/>
      <c r="AF14" s="1733"/>
      <c r="AG14" s="1733"/>
      <c r="AH14" s="1733"/>
      <c r="AI14" s="1733"/>
      <c r="AJ14" s="1733"/>
      <c r="AK14" s="1733"/>
      <c r="AL14" s="1733"/>
      <c r="AM14" s="1733"/>
      <c r="AN14" s="1056"/>
      <c r="AO14" s="1056"/>
      <c r="AP14" s="1056"/>
      <c r="AQ14" s="1056"/>
      <c r="AR14" s="1056"/>
      <c r="AS14" s="1056"/>
      <c r="AT14" s="1056"/>
      <c r="AU14" s="1056"/>
      <c r="AV14" s="1056"/>
      <c r="AW14" s="1056"/>
      <c r="AX14" s="1056"/>
      <c r="AY14" s="1056"/>
      <c r="AZ14" s="1056"/>
      <c r="BA14" s="1056"/>
      <c r="BB14" s="1056"/>
      <c r="BC14" s="1056"/>
      <c r="BD14" s="1056"/>
      <c r="BE14" s="1056"/>
      <c r="BF14" s="929"/>
      <c r="BG14" s="929"/>
      <c r="BH14" s="929"/>
    </row>
    <row r="15" spans="1:73" ht="17.25">
      <c r="A15" s="959"/>
      <c r="B15" s="929" t="s">
        <v>430</v>
      </c>
      <c r="C15" s="929"/>
      <c r="D15" s="929"/>
      <c r="E15" s="929"/>
      <c r="F15" s="929"/>
      <c r="G15" s="929"/>
      <c r="H15" s="929"/>
      <c r="I15" s="1059" t="str">
        <f>項目一覧!$C$181</f>
        <v/>
      </c>
      <c r="J15" s="961"/>
      <c r="K15" s="929"/>
      <c r="L15" s="929"/>
      <c r="M15" s="929"/>
      <c r="N15" s="929"/>
      <c r="O15" s="929"/>
      <c r="P15" s="929"/>
      <c r="Q15" s="929"/>
      <c r="R15" s="929"/>
      <c r="S15" s="929"/>
      <c r="T15" s="929"/>
      <c r="U15" s="929"/>
      <c r="V15" s="929"/>
      <c r="W15" s="929"/>
      <c r="X15" s="929"/>
      <c r="Y15" s="929"/>
      <c r="Z15" s="929"/>
      <c r="AA15" s="929"/>
      <c r="AC15" s="1055"/>
      <c r="AD15" s="1056"/>
      <c r="AE15" s="1056"/>
      <c r="AF15" s="1733"/>
      <c r="AG15" s="1733"/>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929"/>
      <c r="BG15" s="929"/>
      <c r="BH15" s="929"/>
    </row>
    <row r="16" spans="1:73" ht="17.25">
      <c r="A16" s="963"/>
      <c r="B16" s="958" t="s">
        <v>397</v>
      </c>
      <c r="C16" s="958"/>
      <c r="D16" s="958"/>
      <c r="E16" s="958"/>
      <c r="F16" s="958"/>
      <c r="G16" s="958"/>
      <c r="H16" s="958"/>
      <c r="I16" s="1061" t="str">
        <f>項目一覧!$C$182</f>
        <v/>
      </c>
      <c r="J16" s="964"/>
      <c r="K16" s="958"/>
      <c r="L16" s="958"/>
      <c r="M16" s="958"/>
      <c r="N16" s="958"/>
      <c r="O16" s="958"/>
      <c r="P16" s="958"/>
      <c r="Q16" s="958"/>
      <c r="R16" s="958"/>
      <c r="S16" s="958"/>
      <c r="T16" s="958"/>
      <c r="U16" s="958"/>
      <c r="V16" s="958"/>
      <c r="W16" s="958"/>
      <c r="X16" s="958"/>
      <c r="Y16" s="958"/>
      <c r="Z16" s="958"/>
      <c r="AA16" s="958"/>
      <c r="AC16" s="1055"/>
      <c r="AD16" s="1056"/>
      <c r="AE16" s="1056"/>
      <c r="AF16" s="1733"/>
      <c r="AG16" s="1733"/>
      <c r="AH16" s="1733"/>
      <c r="AI16" s="1733"/>
      <c r="AJ16" s="1733"/>
      <c r="AK16" s="1733"/>
      <c r="AL16" s="1733"/>
      <c r="AM16" s="1733"/>
      <c r="AN16" s="1056"/>
      <c r="AO16" s="1056"/>
      <c r="AP16" s="1056"/>
      <c r="AQ16" s="1056"/>
      <c r="AR16" s="1056"/>
      <c r="AS16" s="1056"/>
      <c r="AT16" s="1056"/>
      <c r="AU16" s="1056"/>
      <c r="AV16" s="1056"/>
      <c r="AW16" s="1056"/>
      <c r="AX16" s="1056"/>
      <c r="AY16" s="1056"/>
      <c r="AZ16" s="1056"/>
      <c r="BA16" s="1056"/>
      <c r="BB16" s="1056"/>
      <c r="BC16" s="1056"/>
      <c r="BD16" s="1056"/>
      <c r="BE16" s="1056"/>
      <c r="BF16" s="929"/>
      <c r="BG16" s="929"/>
      <c r="BH16" s="929"/>
    </row>
    <row r="17" spans="1:58" ht="17.25">
      <c r="I17" s="1062"/>
      <c r="J17" s="962"/>
      <c r="AC17" s="1055"/>
      <c r="AD17" s="1056"/>
      <c r="AE17" s="1056"/>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row>
    <row r="18" spans="1:58" ht="17.25">
      <c r="A18" s="959" t="s">
        <v>729</v>
      </c>
      <c r="B18" s="929" t="s">
        <v>755</v>
      </c>
      <c r="C18" s="929"/>
      <c r="D18" s="929"/>
      <c r="E18" s="929"/>
      <c r="F18" s="929"/>
      <c r="G18" s="929"/>
      <c r="H18" s="929"/>
      <c r="I18" s="961"/>
      <c r="J18" s="961"/>
      <c r="K18" s="929"/>
      <c r="L18" s="929"/>
      <c r="M18" s="929"/>
      <c r="N18" s="929"/>
      <c r="O18" s="929"/>
      <c r="P18" s="929"/>
      <c r="Q18" s="929"/>
      <c r="R18" s="929"/>
      <c r="S18" s="929"/>
      <c r="T18" s="929"/>
      <c r="U18" s="929"/>
      <c r="V18" s="929"/>
      <c r="W18" s="929"/>
      <c r="X18" s="929"/>
      <c r="Y18" s="929"/>
      <c r="Z18" s="929"/>
      <c r="AA18" s="929"/>
      <c r="AC18" s="1055"/>
      <c r="AD18" s="1056"/>
      <c r="AE18" s="1056"/>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row>
    <row r="19" spans="1:58" ht="17.25">
      <c r="A19" s="959"/>
      <c r="B19" s="929" t="s">
        <v>431</v>
      </c>
      <c r="C19" s="929"/>
      <c r="D19" s="929"/>
      <c r="E19" s="929"/>
      <c r="F19" s="929"/>
      <c r="G19" s="929"/>
      <c r="H19" s="929"/>
      <c r="I19" s="961" t="str">
        <f>項目一覧!$C$185</f>
        <v/>
      </c>
      <c r="J19" s="961"/>
      <c r="K19" s="929"/>
      <c r="L19" s="929"/>
      <c r="M19" s="929"/>
      <c r="N19" s="929"/>
      <c r="O19" s="929"/>
      <c r="P19" s="929"/>
      <c r="Q19" s="929"/>
      <c r="R19" s="929"/>
      <c r="S19" s="929"/>
      <c r="T19" s="929"/>
      <c r="U19" s="929"/>
      <c r="V19" s="929"/>
      <c r="W19" s="929"/>
      <c r="X19" s="929"/>
      <c r="Y19" s="929"/>
      <c r="Z19" s="929"/>
      <c r="AA19" s="929"/>
      <c r="AC19" s="1055"/>
      <c r="AD19" s="1056"/>
      <c r="AE19" s="1056"/>
      <c r="AF19" s="1733"/>
      <c r="AG19" s="1733"/>
      <c r="AH19" s="1733"/>
      <c r="AI19" s="1733"/>
      <c r="AJ19" s="1733"/>
      <c r="AK19" s="1733"/>
      <c r="AL19" s="1733"/>
      <c r="AM19" s="1733"/>
      <c r="AN19" s="1056"/>
      <c r="AO19" s="1056"/>
      <c r="AP19" s="1056"/>
      <c r="AQ19" s="1056"/>
      <c r="AR19" s="1056"/>
      <c r="AS19" s="1056"/>
      <c r="AT19" s="1056"/>
      <c r="AU19" s="1056"/>
      <c r="AV19" s="1056"/>
      <c r="AW19" s="1056"/>
      <c r="AX19" s="1056"/>
      <c r="AY19" s="1056"/>
      <c r="AZ19" s="1056"/>
      <c r="BA19" s="1056"/>
      <c r="BB19" s="1056"/>
      <c r="BC19" s="1056"/>
      <c r="BD19" s="1056"/>
      <c r="BE19" s="1056"/>
      <c r="BF19" s="929"/>
    </row>
    <row r="20" spans="1:58" ht="17.25">
      <c r="A20" s="959"/>
      <c r="B20" s="929" t="s">
        <v>408</v>
      </c>
      <c r="C20" s="929"/>
      <c r="D20" s="929"/>
      <c r="E20" s="929"/>
      <c r="F20" s="929"/>
      <c r="G20" s="929"/>
      <c r="H20" s="929"/>
      <c r="I20" s="961" t="str">
        <f>項目一覧!$C$184</f>
        <v/>
      </c>
      <c r="J20" s="961"/>
      <c r="K20" s="929"/>
      <c r="L20" s="929"/>
      <c r="M20" s="929"/>
      <c r="N20" s="929"/>
      <c r="O20" s="929"/>
      <c r="P20" s="929"/>
      <c r="Q20" s="929"/>
      <c r="R20" s="929"/>
      <c r="S20" s="929"/>
      <c r="T20" s="929"/>
      <c r="U20" s="929"/>
      <c r="V20" s="929"/>
      <c r="W20" s="929"/>
      <c r="X20" s="929"/>
      <c r="Y20" s="929"/>
      <c r="Z20" s="929"/>
      <c r="AA20" s="929"/>
      <c r="AC20" s="1055"/>
      <c r="AD20" s="1056"/>
      <c r="AE20" s="1056"/>
      <c r="AF20" s="1733"/>
      <c r="AG20" s="1733"/>
      <c r="AH20" s="1733"/>
      <c r="AI20" s="1733"/>
      <c r="AJ20" s="1733"/>
      <c r="AK20" s="1733"/>
      <c r="AL20" s="1733"/>
      <c r="AM20" s="1733"/>
      <c r="AN20" s="1056"/>
      <c r="AO20" s="1056"/>
      <c r="AP20" s="1056"/>
      <c r="AQ20" s="1056"/>
      <c r="AR20" s="1056"/>
      <c r="AS20" s="1056"/>
      <c r="AT20" s="1056"/>
      <c r="AU20" s="1056"/>
      <c r="AV20" s="1056"/>
      <c r="AW20" s="1056"/>
      <c r="AX20" s="1056"/>
      <c r="AY20" s="1056"/>
      <c r="AZ20" s="1056"/>
      <c r="BA20" s="1056"/>
      <c r="BB20" s="1056"/>
      <c r="BC20" s="1056"/>
      <c r="BD20" s="1056"/>
      <c r="BE20" s="1056"/>
      <c r="BF20" s="929"/>
    </row>
    <row r="21" spans="1:58" ht="17.25">
      <c r="A21" s="959"/>
      <c r="B21" s="929" t="s">
        <v>399</v>
      </c>
      <c r="C21" s="929"/>
      <c r="D21" s="929"/>
      <c r="E21" s="929"/>
      <c r="F21" s="929"/>
      <c r="G21" s="929"/>
      <c r="H21" s="929"/>
      <c r="I21" s="961" t="str">
        <f>項目一覧!$C$186</f>
        <v/>
      </c>
      <c r="J21" s="961"/>
      <c r="K21" s="929"/>
      <c r="L21" s="929"/>
      <c r="M21" s="929"/>
      <c r="N21" s="929"/>
      <c r="O21" s="929"/>
      <c r="P21" s="929"/>
      <c r="Q21" s="929"/>
      <c r="R21" s="929"/>
      <c r="S21" s="929"/>
      <c r="T21" s="929"/>
      <c r="U21" s="929"/>
      <c r="V21" s="929"/>
      <c r="W21" s="929"/>
      <c r="X21" s="929"/>
      <c r="Y21" s="929"/>
      <c r="Z21" s="929"/>
      <c r="AA21" s="929"/>
      <c r="AC21" s="1055"/>
      <c r="AD21" s="1056"/>
      <c r="AE21" s="1056"/>
      <c r="AF21" s="1733"/>
      <c r="AG21" s="1733"/>
      <c r="AH21" s="1733"/>
      <c r="AI21" s="1733"/>
      <c r="AJ21" s="1733"/>
      <c r="AK21" s="1733"/>
      <c r="AL21" s="1733"/>
      <c r="AM21" s="1733"/>
      <c r="AN21" s="1056"/>
      <c r="AO21" s="1056"/>
      <c r="AP21" s="1056"/>
      <c r="AQ21" s="1056"/>
      <c r="AR21" s="1056"/>
      <c r="AS21" s="1056"/>
      <c r="AT21" s="1056"/>
      <c r="AU21" s="1056"/>
      <c r="AV21" s="1056"/>
      <c r="AW21" s="1056"/>
      <c r="AX21" s="1056"/>
      <c r="AY21" s="1056"/>
      <c r="AZ21" s="1056"/>
      <c r="BA21" s="1056"/>
      <c r="BB21" s="1056"/>
      <c r="BC21" s="1056"/>
      <c r="BD21" s="1056"/>
      <c r="BE21" s="1056"/>
      <c r="BF21" s="929"/>
    </row>
    <row r="22" spans="1:58" ht="17.25">
      <c r="A22" s="959"/>
      <c r="B22" s="929" t="s">
        <v>430</v>
      </c>
      <c r="C22" s="929"/>
      <c r="D22" s="929"/>
      <c r="E22" s="929"/>
      <c r="F22" s="929"/>
      <c r="G22" s="929"/>
      <c r="H22" s="929"/>
      <c r="I22" s="1059" t="str">
        <f>項目一覧!$C$187</f>
        <v/>
      </c>
      <c r="J22" s="961"/>
      <c r="K22" s="929"/>
      <c r="L22" s="929"/>
      <c r="M22" s="929"/>
      <c r="N22" s="929"/>
      <c r="O22" s="929"/>
      <c r="P22" s="929"/>
      <c r="Q22" s="929"/>
      <c r="R22" s="929"/>
      <c r="S22" s="929"/>
      <c r="T22" s="929"/>
      <c r="U22" s="929"/>
      <c r="V22" s="929"/>
      <c r="W22" s="929"/>
      <c r="X22" s="929"/>
      <c r="Y22" s="929"/>
      <c r="Z22" s="929"/>
      <c r="AA22" s="929"/>
      <c r="AC22" s="1055"/>
      <c r="AD22" s="1056"/>
      <c r="AE22" s="1056"/>
      <c r="AF22" s="1733"/>
      <c r="AG22" s="1733"/>
      <c r="AH22" s="1733"/>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929"/>
    </row>
    <row r="23" spans="1:58" ht="17.25">
      <c r="A23" s="963"/>
      <c r="B23" s="958" t="s">
        <v>397</v>
      </c>
      <c r="C23" s="958"/>
      <c r="D23" s="958"/>
      <c r="E23" s="958"/>
      <c r="F23" s="958"/>
      <c r="G23" s="958"/>
      <c r="H23" s="958"/>
      <c r="I23" s="1061" t="str">
        <f>項目一覧!$C$188</f>
        <v/>
      </c>
      <c r="J23" s="964"/>
      <c r="K23" s="958"/>
      <c r="L23" s="958"/>
      <c r="M23" s="958"/>
      <c r="N23" s="958"/>
      <c r="O23" s="958"/>
      <c r="P23" s="958"/>
      <c r="Q23" s="958"/>
      <c r="R23" s="958"/>
      <c r="S23" s="958"/>
      <c r="T23" s="958"/>
      <c r="U23" s="958"/>
      <c r="V23" s="958"/>
      <c r="W23" s="958"/>
      <c r="X23" s="958"/>
      <c r="Y23" s="958"/>
      <c r="Z23" s="958"/>
      <c r="AA23" s="958"/>
      <c r="AC23" s="1055"/>
      <c r="AD23" s="1056"/>
      <c r="AE23" s="1056"/>
      <c r="AF23" s="1733"/>
      <c r="AG23" s="1733"/>
      <c r="AH23" s="1733"/>
      <c r="AI23" s="1733"/>
      <c r="AJ23" s="1733"/>
      <c r="AK23" s="1733"/>
      <c r="AL23" s="1733"/>
      <c r="AM23" s="1733"/>
      <c r="AN23" s="1056"/>
      <c r="AO23" s="1056"/>
      <c r="AP23" s="1056"/>
      <c r="AQ23" s="1056"/>
      <c r="AR23" s="1056"/>
      <c r="AS23" s="1056"/>
      <c r="AT23" s="1056"/>
      <c r="AU23" s="1056"/>
      <c r="AV23" s="1056"/>
      <c r="AW23" s="1056"/>
      <c r="AX23" s="1056"/>
      <c r="AY23" s="1056"/>
      <c r="AZ23" s="1056"/>
      <c r="BA23" s="1056"/>
      <c r="BB23" s="1056"/>
      <c r="BC23" s="1056"/>
      <c r="BD23" s="1056"/>
      <c r="BE23" s="1056"/>
      <c r="BF23" s="929"/>
    </row>
    <row r="26" spans="1:58">
      <c r="B26" s="926"/>
      <c r="C26" s="926"/>
      <c r="D26" s="926"/>
      <c r="E26" s="926"/>
      <c r="F26" s="926"/>
      <c r="G26" s="926"/>
      <c r="H26" s="926"/>
      <c r="I26" s="926"/>
      <c r="J26" s="926"/>
      <c r="M26" s="926"/>
    </row>
    <row r="27" spans="1:58">
      <c r="B27" s="1060"/>
      <c r="C27" s="1060"/>
      <c r="D27" s="1060"/>
      <c r="E27" s="1060"/>
      <c r="F27" s="1060"/>
      <c r="G27" s="1060"/>
      <c r="H27" s="1060"/>
      <c r="I27" s="1060"/>
      <c r="J27" s="1060"/>
      <c r="K27" s="1060"/>
      <c r="L27" s="1060"/>
      <c r="M27" s="1060"/>
      <c r="N27" s="1060"/>
    </row>
    <row r="28" spans="1:58">
      <c r="B28" s="1060"/>
      <c r="C28" s="1060"/>
      <c r="D28" s="1060"/>
      <c r="E28" s="1060"/>
      <c r="F28" s="1060"/>
      <c r="G28" s="1060"/>
      <c r="H28" s="1060"/>
      <c r="I28" s="1060"/>
      <c r="J28" s="1060"/>
      <c r="K28" s="1060"/>
      <c r="L28" s="1060"/>
      <c r="M28" s="1060"/>
      <c r="N28" s="1060"/>
    </row>
    <row r="29" spans="1:58">
      <c r="C29" s="926"/>
      <c r="D29" s="926"/>
      <c r="E29" s="926"/>
      <c r="F29" s="926"/>
      <c r="G29" s="926"/>
      <c r="H29" s="926"/>
      <c r="I29" s="926"/>
      <c r="J29" s="926"/>
      <c r="M29" s="926"/>
    </row>
    <row r="30" spans="1:58">
      <c r="C30" s="1060"/>
      <c r="D30" s="1060"/>
      <c r="E30" s="1060"/>
      <c r="F30" s="1060"/>
      <c r="G30" s="1060"/>
      <c r="H30" s="1060"/>
      <c r="I30" s="1060"/>
      <c r="J30" s="1060"/>
      <c r="K30" s="1060"/>
      <c r="L30" s="1060"/>
      <c r="M30" s="1060"/>
      <c r="N30" s="1060"/>
    </row>
    <row r="31" spans="1:58">
      <c r="B31" s="1060"/>
      <c r="C31" s="1060"/>
      <c r="D31" s="1060"/>
      <c r="E31" s="1060"/>
      <c r="F31" s="1060"/>
      <c r="G31" s="1060"/>
      <c r="H31" s="1060"/>
      <c r="I31" s="1060"/>
      <c r="J31" s="1060"/>
      <c r="K31" s="1060"/>
      <c r="L31" s="1060"/>
      <c r="M31" s="1060"/>
      <c r="N31" s="1060"/>
    </row>
    <row r="32" spans="1:58">
      <c r="C32" s="926"/>
      <c r="D32" s="926"/>
      <c r="E32" s="926"/>
      <c r="F32" s="926"/>
      <c r="G32" s="926"/>
      <c r="H32" s="926"/>
      <c r="I32" s="926"/>
      <c r="J32" s="926"/>
      <c r="M32" s="926"/>
    </row>
    <row r="33" spans="2:14">
      <c r="C33" s="1060"/>
      <c r="D33" s="1060"/>
      <c r="E33" s="1060"/>
      <c r="F33" s="1060"/>
      <c r="G33" s="1060"/>
      <c r="H33" s="1060"/>
      <c r="I33" s="1060"/>
      <c r="J33" s="1060"/>
      <c r="K33" s="1060"/>
      <c r="L33" s="1060"/>
      <c r="M33" s="1060"/>
      <c r="N33" s="1060"/>
    </row>
    <row r="34" spans="2:14">
      <c r="B34" s="1060"/>
      <c r="C34" s="1060"/>
      <c r="D34" s="1060"/>
      <c r="E34" s="1060"/>
      <c r="F34" s="1060"/>
      <c r="G34" s="1060"/>
      <c r="H34" s="1060"/>
      <c r="I34" s="1060"/>
      <c r="J34" s="1060"/>
      <c r="K34" s="1060"/>
      <c r="L34" s="1060"/>
      <c r="M34" s="1060"/>
      <c r="N34" s="1060"/>
    </row>
    <row r="35" spans="2:14">
      <c r="C35" s="926"/>
      <c r="D35" s="926"/>
      <c r="E35" s="926"/>
      <c r="F35" s="926"/>
      <c r="G35" s="926"/>
      <c r="H35" s="926"/>
      <c r="I35" s="926"/>
      <c r="J35" s="926"/>
      <c r="M35" s="926"/>
    </row>
    <row r="36" spans="2:14">
      <c r="C36" s="1060"/>
      <c r="D36" s="1060"/>
      <c r="E36" s="1060"/>
      <c r="F36" s="1060"/>
      <c r="G36" s="1060"/>
      <c r="H36" s="1060"/>
      <c r="I36" s="1060"/>
      <c r="J36" s="1060"/>
      <c r="K36" s="1060"/>
      <c r="L36" s="1060"/>
      <c r="M36" s="1060"/>
      <c r="N36" s="1060"/>
    </row>
    <row r="37" spans="2:14">
      <c r="B37" s="1060"/>
      <c r="C37" s="1060"/>
      <c r="D37" s="1060"/>
      <c r="E37" s="1060"/>
      <c r="F37" s="1060"/>
      <c r="G37" s="1060"/>
      <c r="H37" s="1060"/>
      <c r="I37" s="1060"/>
      <c r="J37" s="1060"/>
      <c r="K37" s="1060"/>
      <c r="L37" s="1060"/>
      <c r="M37" s="1060"/>
      <c r="N37" s="1060"/>
    </row>
  </sheetData>
  <sheetProtection selectLockedCells="1"/>
  <mergeCells count="15">
    <mergeCell ref="AF15:BE15"/>
    <mergeCell ref="AF16:AM16"/>
    <mergeCell ref="AF23:AM23"/>
    <mergeCell ref="AF19:AM19"/>
    <mergeCell ref="AF20:AM20"/>
    <mergeCell ref="AF21:AM21"/>
    <mergeCell ref="AF22:BE22"/>
    <mergeCell ref="AF14:AM14"/>
    <mergeCell ref="AF9:AM9"/>
    <mergeCell ref="AF12:AM12"/>
    <mergeCell ref="AF5:AM5"/>
    <mergeCell ref="AF6:AM6"/>
    <mergeCell ref="AF7:AM7"/>
    <mergeCell ref="AF13:AM13"/>
    <mergeCell ref="AF8:BE8"/>
  </mergeCells>
  <phoneticPr fontId="2"/>
  <hyperlinks>
    <hyperlink ref="T1:W1" location="作業メニュー!A1" display="作業メニュー" xr:uid="{00000000-0004-0000-12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1:AR336"/>
  <sheetViews>
    <sheetView workbookViewId="0">
      <selection activeCell="Q1" sqref="Q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8.25" customHeight="1" thickBot="1">
      <c r="A1" s="1070" t="s">
        <v>3776</v>
      </c>
      <c r="Q1" s="921" t="s">
        <v>64</v>
      </c>
      <c r="R1" s="921"/>
      <c r="S1" s="921"/>
      <c r="T1" s="921"/>
      <c r="U1" s="1116"/>
      <c r="X1" s="1116"/>
      <c r="AE1" s="923" t="s">
        <v>549</v>
      </c>
    </row>
    <row r="2" spans="1:31" ht="12" customHeight="1" thickTop="1">
      <c r="A2" s="1076"/>
    </row>
    <row r="3" spans="1:31" s="1091" customFormat="1" ht="12" customHeight="1">
      <c r="B3" s="1077" t="str">
        <f>IF(作業メニュー!AM13=TRUE, "第四十二号の八様式（第八条の二の五関係）（昇降機用）（Ａ４） ", "第九号様式（第二条の二、第三条の三関係）（昇降機用）")</f>
        <v>第九号様式（第二条の二、第三条の三関係）（昇降機用）</v>
      </c>
      <c r="C3" s="1215"/>
      <c r="D3" s="1215"/>
      <c r="E3" s="1215"/>
      <c r="AD3" s="927"/>
    </row>
    <row r="4" spans="1:31" s="1091" customFormat="1" ht="24.95" customHeight="1">
      <c r="B4" s="1077"/>
      <c r="C4" s="1215"/>
      <c r="D4" s="1215"/>
      <c r="E4" s="1216" t="str">
        <f>IF(作業メニュー!AM13=TRUE, "建築基準法第87条の４において準用する同法第18条第２項又は第４項の規定による", "")</f>
        <v/>
      </c>
      <c r="AD4" s="927"/>
    </row>
    <row r="5" spans="1:31" s="1091" customFormat="1" ht="30.75" customHeight="1">
      <c r="B5" s="1213" t="str">
        <f>IF(作業メニュー!AM13=TRUE, "計画変更通知書　（昇降機）", "計画変更確認申請書　（昇降機）")</f>
        <v>計画変更確認申請書　（昇降機）</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D5" s="927"/>
    </row>
    <row r="6" spans="1:31" s="1091" customFormat="1">
      <c r="AD6" s="927"/>
    </row>
    <row r="7" spans="1:31" s="1091" customFormat="1">
      <c r="M7" s="1107"/>
      <c r="N7" s="1107" t="s">
        <v>754</v>
      </c>
      <c r="O7" s="1107"/>
      <c r="P7" s="1107"/>
      <c r="Q7" s="1107"/>
      <c r="AD7" s="927"/>
    </row>
    <row r="8" spans="1:31" s="1091" customFormat="1">
      <c r="AD8" s="927"/>
    </row>
    <row r="9" spans="1:31" s="1091" customFormat="1" ht="18.95" customHeight="1">
      <c r="C9" s="2033"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建築基準法第87条の４において準用する同法第６条第１項又は第６条の２第１項の規定による計画の変更の確認を申請します。この申請書及び添付図書に記載の事項は、事実に相違ありません。</v>
      </c>
      <c r="D9" s="2033"/>
      <c r="E9" s="2033"/>
      <c r="F9" s="2033"/>
      <c r="G9" s="2033"/>
      <c r="H9" s="2033"/>
      <c r="I9" s="2033"/>
      <c r="J9" s="2033"/>
      <c r="K9" s="2033"/>
      <c r="L9" s="2033"/>
      <c r="M9" s="2033"/>
      <c r="N9" s="2033"/>
      <c r="O9" s="2033"/>
      <c r="P9" s="2033"/>
      <c r="Q9" s="2033"/>
      <c r="R9" s="2033"/>
      <c r="S9" s="2033"/>
      <c r="T9" s="2033"/>
      <c r="U9" s="2033"/>
      <c r="V9" s="2033"/>
      <c r="W9" s="2033"/>
      <c r="X9" s="2033"/>
      <c r="Y9" s="2033"/>
      <c r="AD9" s="927"/>
    </row>
    <row r="10" spans="1:31" s="1091" customFormat="1" ht="18.95" customHeight="1">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AD10" s="927"/>
    </row>
    <row r="11" spans="1:31" s="1091" customFormat="1" ht="18.95" customHeight="1">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AD11" s="927"/>
    </row>
    <row r="12" spans="1:31" s="1091" customFormat="1" ht="18.95" customHeight="1">
      <c r="C12" s="1220"/>
      <c r="AD12" s="927"/>
    </row>
    <row r="13" spans="1:31" s="1091" customFormat="1" ht="18.95" customHeight="1">
      <c r="AD13" s="927"/>
    </row>
    <row r="14" spans="1:31" ht="13.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1.75" customHeight="1">
      <c r="A15" s="926"/>
      <c r="B15" s="1682" t="str">
        <f>IF('確認申請書（建築）入力'!$M$4=0,"",'確認申請書（建築）入力'!$M$4)</f>
        <v>指定確認検査機関
　株式会社東日本住宅評価センター　様</v>
      </c>
      <c r="C15" s="1682"/>
      <c r="D15" s="1682"/>
      <c r="E15" s="1682"/>
      <c r="F15" s="1682"/>
      <c r="G15" s="1682"/>
      <c r="H15" s="1682"/>
      <c r="I15" s="1682"/>
      <c r="J15" s="1682"/>
      <c r="K15" s="1682"/>
      <c r="L15" s="1682"/>
      <c r="M15" s="1682"/>
      <c r="N15" s="1682"/>
      <c r="O15" s="1682"/>
      <c r="P15" s="1682"/>
      <c r="Q15" s="1682"/>
      <c r="R15" s="926"/>
      <c r="S15" s="926"/>
      <c r="T15" s="926"/>
      <c r="U15" s="926"/>
      <c r="V15" s="926"/>
      <c r="W15" s="926"/>
      <c r="X15" s="926"/>
      <c r="Y15" s="926"/>
      <c r="Z15" s="926"/>
      <c r="AA15" s="926"/>
    </row>
    <row r="16" spans="1:31" ht="18.75" customHeight="1">
      <c r="A16" s="926"/>
      <c r="B16" s="1682"/>
      <c r="C16" s="1682"/>
      <c r="D16" s="1682"/>
      <c r="E16" s="1682"/>
      <c r="F16" s="1682"/>
      <c r="G16" s="1682"/>
      <c r="H16" s="1682"/>
      <c r="I16" s="1682"/>
      <c r="J16" s="1682"/>
      <c r="K16" s="1682"/>
      <c r="L16" s="1682"/>
      <c r="M16" s="1682"/>
      <c r="N16" s="1682"/>
      <c r="O16" s="1682"/>
      <c r="P16" s="1682"/>
      <c r="Q16" s="1682"/>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S17" s="1091"/>
      <c r="T17" s="1091"/>
      <c r="U17" s="1091"/>
      <c r="V17" s="1091"/>
      <c r="W17" s="931" t="str">
        <f>IF(作業メニュー!AM13=TRUE, "第", "")</f>
        <v/>
      </c>
      <c r="X17" s="1712"/>
      <c r="Y17" s="1712"/>
      <c r="Z17" s="1712"/>
      <c r="AA17" s="1712"/>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76" t="s">
        <v>2832</v>
      </c>
      <c r="V18" s="2076"/>
      <c r="W18" s="2076"/>
      <c r="X18" s="2076"/>
      <c r="Y18" s="2076"/>
      <c r="Z18" s="2076"/>
      <c r="AA18" s="2076"/>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68"/>
      <c r="AO19" s="2068"/>
      <c r="AP19" s="2068"/>
      <c r="AQ19" s="2068"/>
      <c r="AR19" s="2068"/>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s="1091" customFormat="1" ht="18.95" customHeight="1">
      <c r="D21" s="1107"/>
      <c r="E21" s="1107"/>
      <c r="G21" s="1107"/>
      <c r="H21" s="1107"/>
      <c r="I21" s="1107"/>
      <c r="J21" s="1107"/>
      <c r="K21" s="1107"/>
      <c r="L21" s="1107"/>
      <c r="M21" s="1107"/>
      <c r="N21" s="1107"/>
      <c r="O21" s="1107"/>
      <c r="P21" s="1107"/>
      <c r="Q21" s="1107"/>
      <c r="R21" s="1107"/>
      <c r="S21" s="1107"/>
      <c r="T21" s="1107"/>
      <c r="U21" s="1107"/>
      <c r="V21" s="1107"/>
      <c r="W21" s="1107"/>
      <c r="X21" s="1107"/>
      <c r="Y21" s="1107"/>
      <c r="Z21" s="1107"/>
      <c r="AD21" s="927"/>
    </row>
    <row r="22" spans="1:44" ht="18.75" customHeight="1">
      <c r="A22" s="926"/>
      <c r="B22" s="926"/>
      <c r="C22" s="926"/>
      <c r="D22" s="926"/>
      <c r="E22" s="926"/>
      <c r="F22" s="926"/>
      <c r="G22" s="926"/>
      <c r="H22" s="926"/>
      <c r="I22" s="926"/>
      <c r="J22" s="926"/>
      <c r="K22" s="926"/>
      <c r="L22" s="926"/>
      <c r="M22" s="926"/>
      <c r="N22" s="926"/>
      <c r="O22" s="926"/>
      <c r="P22" s="926"/>
      <c r="Q22" s="926"/>
      <c r="R22" s="926"/>
      <c r="S22" s="926"/>
      <c r="T22" s="926"/>
      <c r="U22" s="926"/>
      <c r="AH22" s="1114"/>
    </row>
    <row r="23" spans="1:44" ht="18.75" customHeight="1">
      <c r="A23" s="926"/>
      <c r="B23" s="926"/>
      <c r="C23" s="926"/>
      <c r="D23" s="926"/>
      <c r="E23" s="926"/>
      <c r="F23" s="926"/>
      <c r="G23" s="926"/>
      <c r="H23" s="926"/>
      <c r="I23" s="926"/>
      <c r="J23" s="926"/>
      <c r="K23" s="926"/>
      <c r="L23" s="926"/>
      <c r="M23" s="926"/>
      <c r="N23" s="926"/>
      <c r="O23" s="926"/>
      <c r="P23" s="926" t="str">
        <f>IF(項目一覧!$C$183=0,"",項目一覧!$C$183)</f>
        <v/>
      </c>
      <c r="Q23" s="926"/>
      <c r="R23" s="926"/>
      <c r="S23" s="926"/>
      <c r="T23" s="926"/>
      <c r="U23" s="926"/>
      <c r="V23" s="926"/>
      <c r="W23" s="926"/>
      <c r="X23" s="926"/>
      <c r="AA23" s="926"/>
    </row>
    <row r="24" spans="1:44" ht="18.75" customHeight="1">
      <c r="A24" s="926"/>
      <c r="B24" s="926"/>
      <c r="C24" s="926"/>
      <c r="D24" s="926"/>
      <c r="E24" s="926"/>
      <c r="F24" s="926"/>
      <c r="G24" s="926"/>
      <c r="H24" s="926"/>
      <c r="I24" s="926"/>
      <c r="J24" s="926" t="str">
        <f>IF(作業メニュー!AM13=TRUE, "　通　知　者　官　職", "　申　請　者　　氏　　名")</f>
        <v>　申　請　者　　氏　　名</v>
      </c>
      <c r="K24" s="926"/>
      <c r="L24" s="926"/>
      <c r="M24" s="926"/>
      <c r="N24" s="926"/>
      <c r="O24" s="926"/>
      <c r="P24" s="926" t="str">
        <f>IF(項目一覧!$C$4=0,"",項目一覧!$C$4)</f>
        <v/>
      </c>
      <c r="Q24" s="926"/>
      <c r="R24" s="926"/>
      <c r="S24" s="926"/>
      <c r="T24" s="926"/>
      <c r="U24" s="926"/>
      <c r="V24" s="926"/>
      <c r="W24" s="926"/>
      <c r="X24" s="926"/>
      <c r="AA24" s="926"/>
    </row>
    <row r="25" spans="1:44" ht="18.75" customHeight="1">
      <c r="A25" s="926"/>
      <c r="B25" s="926"/>
      <c r="C25" s="926"/>
      <c r="D25" s="926"/>
      <c r="E25" s="926"/>
      <c r="F25" s="926"/>
      <c r="G25" s="926"/>
      <c r="H25" s="926"/>
      <c r="I25" s="926"/>
      <c r="J25" s="926"/>
      <c r="K25" s="926"/>
      <c r="L25" s="926"/>
      <c r="M25" s="926"/>
      <c r="N25" s="926"/>
      <c r="O25" s="926"/>
      <c r="P25" s="952"/>
      <c r="Q25" s="952"/>
      <c r="R25" s="952"/>
      <c r="S25" s="952"/>
      <c r="T25" s="952"/>
      <c r="U25" s="952"/>
      <c r="V25" s="952"/>
      <c r="W25" s="952"/>
      <c r="X25" s="952"/>
      <c r="Y25" s="952"/>
      <c r="Z25" s="952"/>
      <c r="AA25" s="952"/>
    </row>
    <row r="26" spans="1:44" ht="18.75" customHeight="1">
      <c r="A26" s="926"/>
      <c r="B26" s="926"/>
      <c r="C26" s="926"/>
      <c r="D26" s="926"/>
      <c r="E26" s="926"/>
      <c r="F26" s="926"/>
      <c r="G26" s="926"/>
      <c r="H26" s="926"/>
      <c r="I26" s="926"/>
      <c r="J26" s="926"/>
      <c r="K26" s="926"/>
      <c r="L26" s="926"/>
      <c r="M26" s="926"/>
      <c r="N26" s="926"/>
      <c r="O26" s="926"/>
      <c r="P26" s="952"/>
      <c r="Q26" s="952"/>
      <c r="R26" s="952"/>
      <c r="S26" s="952"/>
      <c r="T26" s="952"/>
      <c r="U26" s="952"/>
      <c r="V26" s="952"/>
      <c r="W26" s="952"/>
      <c r="X26" s="952"/>
      <c r="Y26" s="952"/>
      <c r="Z26" s="952"/>
      <c r="AA26" s="952"/>
    </row>
    <row r="27" spans="1:44" ht="18.75" customHeight="1">
      <c r="A27" s="926"/>
      <c r="B27" s="926"/>
      <c r="C27" s="926"/>
      <c r="D27" s="926"/>
      <c r="E27" s="926"/>
      <c r="F27" s="926"/>
      <c r="G27" s="926"/>
      <c r="H27" s="926"/>
      <c r="I27" s="926"/>
      <c r="J27" s="926"/>
      <c r="K27" s="926"/>
      <c r="L27" s="926"/>
      <c r="M27" s="926"/>
      <c r="N27" s="926"/>
      <c r="O27" s="926"/>
      <c r="P27" s="926"/>
      <c r="Q27" s="926"/>
      <c r="R27" s="926"/>
      <c r="S27" s="926"/>
      <c r="T27" s="926"/>
      <c r="U27" s="926"/>
      <c r="V27" s="926"/>
      <c r="W27" s="926"/>
      <c r="X27" s="926"/>
      <c r="AA27" s="926"/>
    </row>
    <row r="28" spans="1:44" ht="18.75" customHeight="1">
      <c r="A28" s="926"/>
      <c r="B28" s="926"/>
      <c r="C28" s="926"/>
      <c r="D28" s="926"/>
      <c r="E28" s="926"/>
      <c r="F28" s="926"/>
      <c r="G28" s="926"/>
      <c r="H28" s="926"/>
      <c r="I28" s="926"/>
      <c r="J28" s="926"/>
      <c r="K28" s="926"/>
      <c r="L28" s="926"/>
      <c r="M28" s="926"/>
      <c r="N28" s="926"/>
      <c r="O28" s="926"/>
      <c r="P28" s="952"/>
      <c r="Q28" s="952"/>
      <c r="R28" s="952"/>
      <c r="S28" s="952"/>
      <c r="T28" s="952"/>
      <c r="U28" s="952"/>
      <c r="V28" s="952"/>
      <c r="W28" s="952"/>
      <c r="X28" s="952"/>
      <c r="Y28" s="952"/>
      <c r="Z28" s="952"/>
      <c r="AA28" s="952"/>
    </row>
    <row r="29" spans="1:44" ht="18.75" customHeight="1">
      <c r="A29" s="926"/>
      <c r="B29" s="926"/>
      <c r="C29" s="926"/>
      <c r="D29" s="926"/>
      <c r="E29" s="926"/>
      <c r="F29" s="926"/>
      <c r="G29" s="926"/>
      <c r="H29" s="926"/>
      <c r="I29" s="926"/>
      <c r="J29" s="926"/>
      <c r="K29" s="926"/>
      <c r="L29" s="926"/>
      <c r="M29" s="926"/>
      <c r="N29" s="926"/>
      <c r="O29" s="926"/>
      <c r="P29" s="952"/>
      <c r="Q29" s="952"/>
      <c r="R29" s="952"/>
      <c r="S29" s="952"/>
      <c r="T29" s="952"/>
      <c r="U29" s="952"/>
      <c r="V29" s="952"/>
      <c r="W29" s="952"/>
      <c r="X29" s="952"/>
      <c r="Y29" s="952"/>
      <c r="Z29" s="952"/>
      <c r="AA29" s="952"/>
    </row>
    <row r="30" spans="1:44" s="1091" customFormat="1" ht="18.95" customHeight="1">
      <c r="B30" s="1222"/>
      <c r="C30" s="1222"/>
      <c r="D30" s="1222"/>
      <c r="E30" s="1222"/>
      <c r="F30" s="1222"/>
      <c r="G30" s="1222"/>
      <c r="H30" s="1222"/>
      <c r="I30" s="1222"/>
      <c r="J30" s="1222"/>
      <c r="K30" s="1222"/>
      <c r="L30" s="1222"/>
      <c r="M30" s="1222"/>
      <c r="N30" s="1222"/>
      <c r="O30" s="1222"/>
      <c r="P30" s="1223"/>
      <c r="Q30" s="1223"/>
      <c r="R30" s="1223"/>
      <c r="S30" s="1223"/>
      <c r="T30" s="1223"/>
      <c r="U30" s="1223"/>
      <c r="V30" s="1223"/>
      <c r="W30" s="1223"/>
      <c r="X30" s="1223"/>
      <c r="Y30" s="1223"/>
      <c r="Z30" s="1223"/>
      <c r="AA30" s="1223"/>
      <c r="AB30" s="1222"/>
      <c r="AD30" s="927"/>
    </row>
    <row r="31" spans="1:44" s="1091" customFormat="1" ht="22.5" customHeight="1">
      <c r="C31" s="927" t="str">
        <f>IF(作業メニュー!AM13=TRUE, "[計画を変更する昇降機の直前の審査]", "[計画を変更する昇降機の直前の確認]")</f>
        <v>[計画を変更する昇降機の直前の確認]</v>
      </c>
      <c r="AD31" s="927"/>
    </row>
    <row r="32" spans="1:44" s="1091" customFormat="1" ht="18.95" customHeight="1">
      <c r="D32" s="1091" t="s">
        <v>554</v>
      </c>
      <c r="M32" s="1091" t="s">
        <v>728</v>
      </c>
      <c r="V32" s="1091" t="s">
        <v>111</v>
      </c>
      <c r="AD32" s="927"/>
    </row>
    <row r="33" spans="1:30" s="1091" customFormat="1" ht="18.95" customHeight="1">
      <c r="D33" s="1091" t="s">
        <v>553</v>
      </c>
      <c r="M33" s="1091" t="s">
        <v>2839</v>
      </c>
      <c r="P33" s="1091" t="s">
        <v>603</v>
      </c>
      <c r="S33" s="1091" t="s">
        <v>602</v>
      </c>
      <c r="V33" s="1091" t="s">
        <v>601</v>
      </c>
      <c r="AD33" s="927"/>
    </row>
    <row r="34" spans="1:30" s="1091" customFormat="1" ht="18.95" customHeight="1">
      <c r="D34" s="1091" t="s">
        <v>552</v>
      </c>
      <c r="M34" s="1091" t="s">
        <v>512</v>
      </c>
      <c r="AD34" s="927"/>
    </row>
    <row r="35" spans="1:30" ht="18.75" customHeight="1">
      <c r="A35" s="926"/>
      <c r="B35" s="926"/>
      <c r="C35" s="926"/>
      <c r="D35" s="1091" t="s">
        <v>551</v>
      </c>
      <c r="E35" s="1091"/>
      <c r="F35" s="1091"/>
      <c r="G35" s="1091"/>
      <c r="H35" s="926"/>
      <c r="I35" s="926"/>
      <c r="J35" s="926"/>
      <c r="K35" s="926"/>
      <c r="L35" s="926"/>
      <c r="M35" s="926"/>
      <c r="N35" s="926"/>
      <c r="O35" s="926"/>
      <c r="P35" s="926"/>
      <c r="Q35" s="926"/>
      <c r="R35" s="926"/>
      <c r="S35" s="926"/>
      <c r="T35" s="926"/>
      <c r="U35" s="926"/>
      <c r="V35" s="926"/>
      <c r="W35" s="926"/>
      <c r="X35" s="926"/>
      <c r="Y35" s="926"/>
      <c r="Z35" s="926"/>
      <c r="AA35" s="926"/>
    </row>
    <row r="36" spans="1:30"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row>
    <row r="37" spans="1:30" ht="26.25" customHeight="1">
      <c r="A37" s="926"/>
      <c r="B37" s="1669" t="s">
        <v>438</v>
      </c>
      <c r="C37" s="1670"/>
      <c r="D37" s="1670"/>
      <c r="E37" s="1670"/>
      <c r="F37" s="1670"/>
      <c r="G37" s="1670"/>
      <c r="H37" s="1671"/>
      <c r="I37" s="1669" t="s">
        <v>437</v>
      </c>
      <c r="J37" s="1670"/>
      <c r="K37" s="1670"/>
      <c r="L37" s="1670"/>
      <c r="M37" s="1670"/>
      <c r="N37" s="1670"/>
      <c r="O37" s="1670"/>
      <c r="P37" s="1670"/>
      <c r="Q37" s="1670"/>
      <c r="R37" s="1670"/>
      <c r="S37" s="1670"/>
      <c r="T37" s="1671"/>
      <c r="U37" s="1669" t="s">
        <v>436</v>
      </c>
      <c r="V37" s="1670"/>
      <c r="W37" s="1670"/>
      <c r="X37" s="1670"/>
      <c r="Y37" s="1670"/>
      <c r="Z37" s="1670"/>
      <c r="AA37" s="1670"/>
      <c r="AB37" s="1671"/>
      <c r="AC37" s="926"/>
    </row>
    <row r="38" spans="1:30" ht="33" customHeight="1">
      <c r="A38" s="926"/>
      <c r="B38" s="1666"/>
      <c r="C38" s="1667"/>
      <c r="D38" s="1667"/>
      <c r="E38" s="1667"/>
      <c r="F38" s="1667"/>
      <c r="G38" s="1667"/>
      <c r="H38" s="1668"/>
      <c r="I38" s="1696" t="s">
        <v>435</v>
      </c>
      <c r="J38" s="1697"/>
      <c r="K38" s="1697"/>
      <c r="L38" s="1697"/>
      <c r="M38" s="1697"/>
      <c r="N38" s="1697"/>
      <c r="O38" s="1697"/>
      <c r="P38" s="1697"/>
      <c r="Q38" s="1697"/>
      <c r="R38" s="1697"/>
      <c r="S38" s="1697"/>
      <c r="T38" s="1698"/>
      <c r="U38" s="1669" t="s">
        <v>2838</v>
      </c>
      <c r="V38" s="1670"/>
      <c r="W38" s="1670"/>
      <c r="X38" s="1670"/>
      <c r="Y38" s="1670"/>
      <c r="Z38" s="1670"/>
      <c r="AA38" s="1670"/>
      <c r="AB38" s="1671"/>
      <c r="AC38" s="926"/>
    </row>
    <row r="39" spans="1:30" ht="63" customHeight="1">
      <c r="A39" s="926"/>
      <c r="B39" s="949"/>
      <c r="C39" s="926"/>
      <c r="D39" s="926"/>
      <c r="E39" s="926"/>
      <c r="F39" s="926"/>
      <c r="G39" s="926"/>
      <c r="H39" s="950"/>
      <c r="I39" s="1657"/>
      <c r="J39" s="1658"/>
      <c r="K39" s="1658"/>
      <c r="L39" s="1658"/>
      <c r="M39" s="1658"/>
      <c r="N39" s="1658"/>
      <c r="O39" s="1658"/>
      <c r="P39" s="1658"/>
      <c r="Q39" s="1658"/>
      <c r="R39" s="1658"/>
      <c r="S39" s="1658"/>
      <c r="T39" s="1659"/>
      <c r="U39" s="2080" t="s">
        <v>714</v>
      </c>
      <c r="V39" s="2081"/>
      <c r="W39" s="2081"/>
      <c r="X39" s="2081"/>
      <c r="Y39" s="2081"/>
      <c r="Z39" s="2081"/>
      <c r="AA39" s="2081"/>
      <c r="AB39" s="2082"/>
      <c r="AC39" s="926"/>
    </row>
    <row r="40" spans="1:30" ht="33" customHeight="1">
      <c r="A40" s="926"/>
      <c r="B40" s="954"/>
      <c r="C40" s="955"/>
      <c r="D40" s="955"/>
      <c r="E40" s="955"/>
      <c r="F40" s="955"/>
      <c r="G40" s="955"/>
      <c r="H40" s="956"/>
      <c r="I40" s="1660"/>
      <c r="J40" s="1661"/>
      <c r="K40" s="1661"/>
      <c r="L40" s="1661"/>
      <c r="M40" s="1661"/>
      <c r="N40" s="1661"/>
      <c r="O40" s="1661"/>
      <c r="P40" s="1661"/>
      <c r="Q40" s="1661"/>
      <c r="R40" s="1661"/>
      <c r="S40" s="1661"/>
      <c r="T40" s="1662"/>
      <c r="U40" s="1660" t="s">
        <v>2394</v>
      </c>
      <c r="V40" s="1661"/>
      <c r="W40" s="1661"/>
      <c r="X40" s="1661"/>
      <c r="Y40" s="1661"/>
      <c r="Z40" s="1661"/>
      <c r="AA40" s="1661"/>
      <c r="AB40" s="1662"/>
      <c r="AC40" s="926"/>
    </row>
    <row r="41" spans="1:30" ht="14.1" customHeight="1">
      <c r="A41" s="926"/>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row>
    <row r="42" spans="1:30" s="1091" customFormat="1" ht="14.1" customHeight="1">
      <c r="D42" s="1107"/>
      <c r="E42" s="1107"/>
      <c r="G42" s="1107"/>
      <c r="H42" s="1107"/>
      <c r="I42" s="1107"/>
      <c r="J42" s="1107"/>
      <c r="K42" s="1107"/>
      <c r="L42" s="1107"/>
      <c r="M42" s="1107"/>
      <c r="N42" s="1107"/>
      <c r="O42" s="1107"/>
      <c r="P42" s="1107"/>
      <c r="Q42" s="1107"/>
      <c r="R42" s="1107"/>
      <c r="S42" s="1107"/>
      <c r="T42" s="1107"/>
      <c r="U42" s="1107"/>
      <c r="V42" s="1107"/>
      <c r="W42" s="1107"/>
      <c r="X42" s="1107"/>
      <c r="Y42" s="1107"/>
      <c r="Z42" s="1107"/>
      <c r="AD42" s="927"/>
    </row>
    <row r="43" spans="1:30" s="1091" customFormat="1" ht="14.1" customHeight="1">
      <c r="D43" s="1107"/>
      <c r="E43" s="1107"/>
      <c r="G43" s="1107"/>
      <c r="H43" s="1107"/>
      <c r="I43" s="1107"/>
      <c r="J43" s="1107"/>
      <c r="K43" s="1107"/>
      <c r="L43" s="1107"/>
      <c r="M43" s="1107"/>
      <c r="N43" s="1107"/>
      <c r="O43" s="1107"/>
      <c r="P43" s="1107"/>
      <c r="Q43" s="1107"/>
      <c r="R43" s="1107"/>
      <c r="S43" s="1107"/>
      <c r="T43" s="1107"/>
      <c r="U43" s="1107"/>
      <c r="V43" s="1107"/>
      <c r="W43" s="1107"/>
      <c r="X43" s="1107"/>
      <c r="Y43" s="1107"/>
      <c r="Z43" s="1107"/>
      <c r="AD43" s="927"/>
    </row>
    <row r="44" spans="1:30" ht="14.1"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row>
    <row r="45" spans="1:30" ht="14.1" customHeight="1">
      <c r="A45" s="1958" t="s">
        <v>434</v>
      </c>
      <c r="B45" s="1958"/>
      <c r="C45" s="1958"/>
      <c r="D45" s="1958"/>
      <c r="E45" s="1958"/>
      <c r="F45" s="1958"/>
      <c r="G45" s="1958"/>
      <c r="H45" s="1958"/>
      <c r="I45" s="1958"/>
      <c r="J45" s="1958"/>
      <c r="K45" s="1958"/>
      <c r="L45" s="1958"/>
      <c r="M45" s="1958"/>
      <c r="N45" s="1958"/>
      <c r="O45" s="1958"/>
      <c r="P45" s="1958"/>
      <c r="Q45" s="1958"/>
      <c r="R45" s="1958"/>
      <c r="S45" s="1958"/>
      <c r="T45" s="1958"/>
      <c r="U45" s="1958"/>
      <c r="V45" s="1958"/>
      <c r="W45" s="1958"/>
      <c r="X45" s="1958"/>
      <c r="Y45" s="1958"/>
      <c r="Z45" s="1958"/>
      <c r="AA45" s="1958"/>
    </row>
    <row r="46" spans="1:30" ht="15.75" customHeight="1">
      <c r="A46" s="959" t="s">
        <v>109</v>
      </c>
      <c r="B46" s="929" t="s">
        <v>752</v>
      </c>
      <c r="C46" s="929"/>
      <c r="D46" s="929"/>
      <c r="E46" s="929"/>
      <c r="F46" s="929"/>
      <c r="G46" s="929"/>
      <c r="J46" s="929"/>
      <c r="K46" s="929"/>
      <c r="L46" s="929"/>
      <c r="M46" s="929"/>
      <c r="N46" s="929"/>
      <c r="O46" s="929"/>
      <c r="P46" s="929"/>
      <c r="Q46" s="929"/>
      <c r="R46" s="929"/>
      <c r="S46" s="929"/>
      <c r="T46" s="929"/>
      <c r="U46" s="929"/>
      <c r="V46" s="929"/>
      <c r="W46" s="929"/>
      <c r="X46" s="929"/>
      <c r="Y46" s="929"/>
      <c r="Z46" s="929"/>
      <c r="AA46" s="929"/>
    </row>
    <row r="47" spans="1:30" ht="15.75" customHeight="1">
      <c r="A47" s="959"/>
      <c r="B47" s="929" t="s">
        <v>431</v>
      </c>
      <c r="C47" s="929"/>
      <c r="D47" s="929"/>
      <c r="E47" s="929"/>
      <c r="F47" s="929"/>
      <c r="G47" s="929" t="str">
        <f>IF(項目一覧!$C$21=0,"",項目一覧!$C$21&amp;"  ")&amp;IF(項目一覧!$C$5=0,"",項目一覧!$C$5)</f>
        <v xml:space="preserve">  </v>
      </c>
      <c r="J47" s="929"/>
      <c r="K47" s="929"/>
      <c r="L47" s="929"/>
      <c r="M47" s="929"/>
      <c r="N47" s="929"/>
      <c r="O47" s="929"/>
      <c r="P47" s="929"/>
      <c r="Q47" s="929"/>
      <c r="R47" s="929"/>
      <c r="S47" s="929"/>
      <c r="T47" s="929"/>
      <c r="U47" s="929"/>
      <c r="V47" s="929"/>
      <c r="W47" s="929"/>
      <c r="X47" s="929"/>
      <c r="Y47" s="929"/>
      <c r="Z47" s="929"/>
      <c r="AA47" s="929"/>
    </row>
    <row r="48" spans="1:30" ht="15.75" customHeight="1">
      <c r="A48" s="959"/>
      <c r="B48" s="929" t="s">
        <v>408</v>
      </c>
      <c r="C48" s="929"/>
      <c r="D48" s="929"/>
      <c r="E48" s="929"/>
      <c r="F48" s="929"/>
      <c r="G48" s="929" t="str">
        <f>IF(項目一覧!$C$183=0,"",項目一覧!$C$183&amp;"  ")&amp;IF(項目一覧!$C$4=0,"",項目一覧!$C$4)</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399</v>
      </c>
      <c r="C49" s="929"/>
      <c r="D49" s="929"/>
      <c r="E49" s="929"/>
      <c r="F49" s="929"/>
      <c r="G49" s="929" t="str">
        <f>IF(項目一覧!$C$6=0,"",項目一覧!$C$6)</f>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430</v>
      </c>
      <c r="C50" s="929"/>
      <c r="D50" s="929"/>
      <c r="E50" s="929"/>
      <c r="F50" s="929"/>
      <c r="G50" s="929" t="str">
        <f>IF(項目一覧!$C$7=0,"",項目一覧!$C$7)</f>
        <v/>
      </c>
      <c r="J50" s="929"/>
      <c r="K50" s="929"/>
      <c r="L50" s="929"/>
      <c r="M50" s="929"/>
      <c r="N50" s="929"/>
      <c r="O50" s="929"/>
      <c r="P50" s="929"/>
      <c r="Q50" s="929"/>
      <c r="R50" s="929"/>
      <c r="S50" s="929"/>
      <c r="T50" s="929"/>
      <c r="U50" s="929"/>
      <c r="V50" s="929"/>
      <c r="W50" s="929"/>
      <c r="X50" s="929"/>
      <c r="Y50" s="929"/>
      <c r="Z50" s="929"/>
      <c r="AA50" s="929"/>
    </row>
    <row r="51" spans="1:27" ht="15.75" customHeight="1">
      <c r="A51" s="963"/>
      <c r="B51" s="958" t="s">
        <v>397</v>
      </c>
      <c r="C51" s="958"/>
      <c r="D51" s="958"/>
      <c r="E51" s="958"/>
      <c r="F51" s="958"/>
      <c r="G51" s="958" t="str">
        <f>IF(項目一覧!$C$8=0,"",項目一覧!$C$8)</f>
        <v/>
      </c>
      <c r="H51" s="997"/>
      <c r="I51" s="997"/>
      <c r="J51" s="958"/>
      <c r="K51" s="958"/>
      <c r="L51" s="958"/>
      <c r="M51" s="958"/>
      <c r="N51" s="958"/>
      <c r="O51" s="958"/>
      <c r="P51" s="958"/>
      <c r="Q51" s="958"/>
      <c r="R51" s="958"/>
      <c r="S51" s="958"/>
      <c r="T51" s="958"/>
      <c r="U51" s="958"/>
      <c r="V51" s="958"/>
      <c r="W51" s="958"/>
      <c r="X51" s="958"/>
      <c r="Y51" s="958"/>
      <c r="Z51" s="958"/>
      <c r="AA51" s="958"/>
    </row>
    <row r="52" spans="1:27" ht="15.75" customHeight="1">
      <c r="A52" s="959" t="s">
        <v>109</v>
      </c>
      <c r="B52" s="929" t="s">
        <v>429</v>
      </c>
      <c r="C52" s="929"/>
      <c r="D52" s="929"/>
      <c r="E52" s="929"/>
      <c r="F52" s="929"/>
      <c r="G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409</v>
      </c>
      <c r="C53" s="929"/>
      <c r="D53" s="929"/>
      <c r="E53" s="929"/>
      <c r="F53" s="929"/>
      <c r="G53" s="966" t="str">
        <f>IF(項目一覧!$C$9=0,"","("&amp;項目一覧!$C$9&amp;") 建築士  （"&amp;項目一覧!$C$10&amp;"）登録　第　 "&amp;項目一覧!$C$11&amp;"　号")</f>
        <v>() 建築士  （）登録　第　 　号</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408</v>
      </c>
      <c r="C54" s="929"/>
      <c r="D54" s="929"/>
      <c r="E54" s="929"/>
      <c r="F54" s="929"/>
      <c r="G54" s="929" t="str">
        <f>IF(項目一覧!$C$12=0,"",項目一覧!$C$12)</f>
        <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407</v>
      </c>
      <c r="C55" s="929"/>
      <c r="D55" s="929"/>
      <c r="E55" s="929"/>
      <c r="F55" s="929"/>
      <c r="G55" s="966" t="str">
        <f>IF(項目一覧!$C$13=0,"","("&amp;項目一覧!$C$13&amp;") 建築士事務所  （"&amp;項目一覧!$C$14&amp;"）知事登録　第　 "&amp;項目一覧!$C$15&amp;"　号")</f>
        <v>() 建築士事務所  （）知事登録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c r="C56" s="929"/>
      <c r="D56" s="929"/>
      <c r="E56" s="929"/>
      <c r="F56" s="929"/>
      <c r="G56" s="929" t="str">
        <f>IF(項目一覧!$C$16=0,"",項目一覧!$C$16)</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406</v>
      </c>
      <c r="C57" s="929"/>
      <c r="D57" s="929"/>
      <c r="E57" s="929"/>
      <c r="F57" s="929"/>
      <c r="G57" s="929" t="str">
        <f>IF(項目一覧!$C$17=0,"",項目一覧!$C$17)</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405</v>
      </c>
      <c r="C58" s="929"/>
      <c r="D58" s="929"/>
      <c r="E58" s="929"/>
      <c r="F58" s="929"/>
      <c r="G58" s="929" t="str">
        <f>IF(項目一覧!$C$18=0,"",項目一覧!$C$18)</f>
        <v/>
      </c>
      <c r="J58" s="929"/>
      <c r="K58" s="929"/>
      <c r="L58" s="929"/>
      <c r="M58" s="929"/>
      <c r="N58" s="929"/>
      <c r="O58" s="929"/>
      <c r="P58" s="929"/>
      <c r="Q58" s="929"/>
      <c r="R58" s="929"/>
      <c r="S58" s="929"/>
      <c r="T58" s="929"/>
      <c r="U58" s="929"/>
      <c r="V58" s="929"/>
      <c r="W58" s="929"/>
      <c r="X58" s="929"/>
      <c r="Y58" s="929"/>
      <c r="Z58" s="929"/>
      <c r="AA58" s="929"/>
    </row>
    <row r="59" spans="1:27" ht="15.75" customHeight="1">
      <c r="A59" s="963"/>
      <c r="B59" s="958" t="s">
        <v>404</v>
      </c>
      <c r="C59" s="958"/>
      <c r="D59" s="958"/>
      <c r="E59" s="958"/>
      <c r="F59" s="958"/>
      <c r="G59" s="958" t="str">
        <f>IF(項目一覧!$C$19=0,"",項目一覧!$C$19)</f>
        <v/>
      </c>
      <c r="H59" s="997"/>
      <c r="I59" s="997"/>
      <c r="J59" s="958"/>
      <c r="K59" s="958"/>
      <c r="L59" s="958"/>
      <c r="M59" s="958"/>
      <c r="N59" s="958"/>
      <c r="O59" s="958"/>
      <c r="P59" s="958"/>
      <c r="Q59" s="958"/>
      <c r="R59" s="958"/>
      <c r="S59" s="958"/>
      <c r="T59" s="958"/>
      <c r="U59" s="958"/>
      <c r="V59" s="958"/>
      <c r="W59" s="958"/>
      <c r="X59" s="958"/>
      <c r="Y59" s="958"/>
      <c r="Z59" s="958"/>
      <c r="AA59" s="958"/>
    </row>
    <row r="60" spans="1:27" ht="15.75" customHeight="1">
      <c r="A60" s="959" t="s">
        <v>109</v>
      </c>
      <c r="B60" s="929" t="s">
        <v>428</v>
      </c>
      <c r="C60" s="929"/>
      <c r="D60" s="929"/>
      <c r="E60" s="929"/>
      <c r="F60" s="929"/>
      <c r="G60" s="929"/>
      <c r="J60" s="929"/>
      <c r="K60" s="929"/>
      <c r="L60" s="929"/>
      <c r="M60" s="929"/>
      <c r="N60" s="929"/>
      <c r="O60" s="929"/>
      <c r="P60" s="929"/>
      <c r="Q60" s="929"/>
      <c r="R60" s="929"/>
      <c r="S60" s="929"/>
      <c r="T60" s="929"/>
      <c r="U60" s="929"/>
      <c r="V60" s="929"/>
      <c r="W60" s="929"/>
      <c r="X60" s="929"/>
      <c r="Y60" s="929"/>
      <c r="Z60" s="929"/>
      <c r="AA60" s="929"/>
    </row>
    <row r="61" spans="1:27" ht="18" customHeight="1">
      <c r="A61" s="959"/>
      <c r="B61" s="929" t="s">
        <v>427</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409</v>
      </c>
      <c r="C62" s="929"/>
      <c r="D62" s="929"/>
      <c r="E62" s="929"/>
      <c r="F62" s="929"/>
      <c r="G62" s="966" t="str">
        <f>IF(項目一覧!$C$22=0,"","("&amp;項目一覧!$C$22&amp;") 建築士  （"&amp;項目一覧!$C$23&amp;"）登録　第　 "&amp;項目一覧!$C$24&amp;"　号")</f>
        <v>() 建築士  （）登録　第　 　号</v>
      </c>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408</v>
      </c>
      <c r="C63" s="929"/>
      <c r="D63" s="929"/>
      <c r="E63" s="929"/>
      <c r="F63" s="929"/>
      <c r="G63" s="929" t="str">
        <f>IF(項目一覧!$C$25=0,"",項目一覧!$C$25)</f>
        <v/>
      </c>
      <c r="J63" s="929"/>
      <c r="K63" s="929"/>
      <c r="L63" s="929"/>
      <c r="M63" s="929"/>
      <c r="N63" s="929"/>
      <c r="O63" s="929"/>
      <c r="P63" s="929"/>
      <c r="Q63" s="929"/>
      <c r="R63" s="929"/>
      <c r="S63" s="929"/>
      <c r="T63" s="929"/>
      <c r="U63" s="929"/>
      <c r="V63" s="929"/>
      <c r="W63" s="929"/>
      <c r="X63" s="929"/>
      <c r="Y63" s="929"/>
      <c r="Z63" s="929"/>
      <c r="AA63" s="929"/>
    </row>
    <row r="64" spans="1:27" ht="15.75" customHeight="1">
      <c r="A64" s="968"/>
      <c r="B64" s="929" t="s">
        <v>407</v>
      </c>
      <c r="C64" s="929"/>
      <c r="D64" s="929"/>
      <c r="E64" s="929"/>
      <c r="F64" s="929"/>
      <c r="G64" s="1225" t="str">
        <f>IF(項目一覧!$C$27=0,"","("&amp;項目一覧!$C$27&amp;") 建築士事務所  （"&amp;項目一覧!$C$28&amp;"）知事登録　第　 "&amp;項目一覧!$C$29&amp;"　号")</f>
        <v>() 建築士事務所  （）知事登録　第　 　号</v>
      </c>
    </row>
    <row r="65" spans="1:28" ht="15.75" customHeight="1">
      <c r="A65" s="968"/>
      <c r="B65" s="929"/>
      <c r="C65" s="929"/>
      <c r="D65" s="929"/>
      <c r="E65" s="929"/>
      <c r="F65" s="929"/>
      <c r="G65" s="929" t="str">
        <f>IF(項目一覧!$C$30=0,"",項目一覧!$C$30)</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406</v>
      </c>
      <c r="C66" s="929"/>
      <c r="D66" s="929"/>
      <c r="E66" s="929"/>
      <c r="F66" s="929"/>
      <c r="G66" s="929" t="str">
        <f>IF(項目一覧!$C$31=0,"",項目一覧!$C$31)</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405</v>
      </c>
      <c r="C67" s="929"/>
      <c r="D67" s="929"/>
      <c r="E67" s="929"/>
      <c r="F67" s="929"/>
      <c r="G67" s="929" t="str">
        <f>IF(項目一覧!$C$32=0,"",項目一覧!$C$32)</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404</v>
      </c>
      <c r="C68" s="929"/>
      <c r="D68" s="929"/>
      <c r="E68" s="929"/>
      <c r="F68" s="929"/>
      <c r="G68" s="929" t="str">
        <f>IF(項目一覧!$C$33=0,"",項目一覧!$C$33)</f>
        <v/>
      </c>
      <c r="J68" s="929"/>
      <c r="K68" s="929"/>
      <c r="L68" s="929"/>
      <c r="M68" s="929"/>
      <c r="N68" s="929"/>
      <c r="O68" s="929"/>
      <c r="P68" s="929"/>
      <c r="Q68" s="929"/>
      <c r="R68" s="929"/>
      <c r="S68" s="929"/>
      <c r="T68" s="929"/>
      <c r="U68" s="929"/>
      <c r="V68" s="929"/>
      <c r="W68" s="929"/>
      <c r="X68" s="929"/>
      <c r="Y68" s="929"/>
      <c r="Z68" s="929"/>
      <c r="AA68" s="929"/>
    </row>
    <row r="69" spans="1:28" ht="18" customHeight="1">
      <c r="A69" s="968"/>
      <c r="B69" s="925" t="s">
        <v>712</v>
      </c>
      <c r="C69" s="929"/>
      <c r="D69" s="929"/>
      <c r="E69" s="929"/>
      <c r="F69" s="929"/>
      <c r="G69" s="1685" t="str">
        <f>IF(項目一覧!$C$35=0,"",項目一覧!$C$35)</f>
        <v/>
      </c>
      <c r="H69" s="1685"/>
      <c r="I69" s="1685"/>
      <c r="J69" s="1685"/>
      <c r="K69" s="1685"/>
      <c r="L69" s="1685"/>
      <c r="M69" s="1685"/>
      <c r="N69" s="1685"/>
      <c r="O69" s="1685"/>
      <c r="P69" s="1685"/>
      <c r="Q69" s="1685"/>
      <c r="R69" s="1685"/>
      <c r="S69" s="1685"/>
      <c r="T69" s="1685"/>
      <c r="U69" s="1685"/>
      <c r="V69" s="1685"/>
      <c r="W69" s="1685"/>
      <c r="X69" s="1685"/>
      <c r="Y69" s="1685"/>
      <c r="Z69" s="1685"/>
      <c r="AA69" s="1685"/>
      <c r="AB69" s="1685"/>
    </row>
    <row r="70" spans="1:28" ht="6" customHeight="1">
      <c r="A70" s="968"/>
      <c r="B70" s="929"/>
      <c r="C70" s="929"/>
      <c r="D70" s="929"/>
      <c r="E70" s="929"/>
      <c r="F70" s="929"/>
      <c r="G70" s="1685"/>
      <c r="H70" s="1685"/>
      <c r="I70" s="1685"/>
      <c r="J70" s="1685"/>
      <c r="K70" s="1685"/>
      <c r="L70" s="1685"/>
      <c r="M70" s="1685"/>
      <c r="N70" s="1685"/>
      <c r="O70" s="1685"/>
      <c r="P70" s="1685"/>
      <c r="Q70" s="1685"/>
      <c r="R70" s="1685"/>
      <c r="S70" s="1685"/>
      <c r="T70" s="1685"/>
      <c r="U70" s="1685"/>
      <c r="V70" s="1685"/>
      <c r="W70" s="1685"/>
      <c r="X70" s="1685"/>
      <c r="Y70" s="1685"/>
      <c r="Z70" s="1685"/>
      <c r="AA70" s="1685"/>
      <c r="AB70" s="1685"/>
    </row>
    <row r="71" spans="1:28" ht="18" customHeight="1">
      <c r="A71" s="959"/>
      <c r="B71" s="929" t="s">
        <v>426</v>
      </c>
      <c r="C71" s="929"/>
      <c r="D71" s="929"/>
      <c r="E71" s="929"/>
      <c r="F71" s="929"/>
      <c r="G71" s="929"/>
      <c r="H71" s="929"/>
      <c r="I71" s="929"/>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409</v>
      </c>
      <c r="C72" s="929"/>
      <c r="D72" s="929"/>
      <c r="E72" s="929"/>
      <c r="F72" s="929"/>
      <c r="G72" s="966" t="str">
        <f>IF(項目一覧!$C$189=0,"","("&amp;項目一覧!$C$189&amp;") 建築士  （"&amp;項目一覧!$C$190&amp;"）登録　第　 "&amp;項目一覧!$C$191&amp;"　号")</f>
        <v>() 建築士  （）登録　第　 　号</v>
      </c>
      <c r="J72" s="929"/>
      <c r="K72" s="929"/>
      <c r="L72" s="929"/>
      <c r="M72" s="929"/>
      <c r="N72" s="929"/>
      <c r="O72" s="929"/>
      <c r="P72" s="929"/>
      <c r="Q72" s="929"/>
      <c r="R72" s="929"/>
      <c r="S72" s="929"/>
      <c r="T72" s="929"/>
      <c r="U72" s="929"/>
      <c r="V72" s="929"/>
      <c r="W72" s="929"/>
      <c r="X72" s="929"/>
      <c r="Y72" s="929"/>
      <c r="Z72" s="929"/>
      <c r="AA72" s="929"/>
    </row>
    <row r="73" spans="1:28" ht="18" customHeight="1">
      <c r="A73" s="959"/>
      <c r="B73" s="929" t="s">
        <v>408</v>
      </c>
      <c r="C73" s="929"/>
      <c r="D73" s="929"/>
      <c r="E73" s="929"/>
      <c r="F73" s="929"/>
      <c r="G73" s="929" t="str">
        <f>IF(項目一覧!$C$192=0,"",項目一覧!$C$192)</f>
        <v/>
      </c>
      <c r="J73" s="929"/>
      <c r="K73" s="929"/>
      <c r="L73" s="929"/>
      <c r="M73" s="929"/>
      <c r="N73" s="929"/>
      <c r="O73" s="929"/>
      <c r="P73" s="929"/>
      <c r="Q73" s="929"/>
      <c r="R73" s="929"/>
      <c r="S73" s="929"/>
      <c r="T73" s="929"/>
      <c r="U73" s="929"/>
      <c r="V73" s="929"/>
      <c r="W73" s="929"/>
      <c r="X73" s="929"/>
      <c r="Y73" s="929"/>
      <c r="Z73" s="929"/>
      <c r="AA73" s="929"/>
    </row>
    <row r="74" spans="1:28" ht="18" customHeight="1">
      <c r="A74" s="968"/>
      <c r="B74" s="929" t="s">
        <v>407</v>
      </c>
      <c r="C74" s="929"/>
      <c r="D74" s="929"/>
      <c r="E74" s="929"/>
      <c r="F74" s="929"/>
      <c r="G74" s="929" t="str">
        <f>IF(項目一覧!$C$194=0,"","("&amp;項目一覧!$C$194&amp;") 建築士事務所  （"&amp;項目一覧!$C$195&amp;"）知事登録　第　 "&amp;項目一覧!$C$196&amp;"　号")</f>
        <v>() 建築士事務所  （）知事登録　第　 　号</v>
      </c>
      <c r="H74" s="1225"/>
    </row>
    <row r="75" spans="1:28" ht="18" customHeight="1">
      <c r="A75" s="968"/>
      <c r="B75" s="929"/>
      <c r="C75" s="929"/>
      <c r="D75" s="929"/>
      <c r="E75" s="929"/>
      <c r="F75" s="929"/>
      <c r="G75" s="929" t="str">
        <f>IF(項目一覧!$C$197=0,"",項目一覧!$C$197)</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406</v>
      </c>
      <c r="C76" s="929"/>
      <c r="D76" s="929"/>
      <c r="E76" s="929"/>
      <c r="F76" s="929"/>
      <c r="G76" s="929" t="str">
        <f>IF(項目一覧!$C$198=0,"",項目一覧!$C$198)</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405</v>
      </c>
      <c r="C77" s="929"/>
      <c r="D77" s="929"/>
      <c r="E77" s="929"/>
      <c r="F77" s="929"/>
      <c r="G77" s="2066" t="str">
        <f>IF(項目一覧!$C$199=0,"",項目一覧!$C$199)</f>
        <v/>
      </c>
      <c r="H77" s="2067"/>
      <c r="I77" s="2067"/>
      <c r="J77" s="2067"/>
      <c r="K77" s="2067"/>
      <c r="L77" s="2067"/>
      <c r="M77" s="2067"/>
      <c r="N77" s="2067"/>
      <c r="O77" s="2067"/>
      <c r="P77" s="2067"/>
      <c r="Q77" s="2067"/>
      <c r="R77" s="2067"/>
      <c r="S77" s="2067"/>
      <c r="T77" s="2067"/>
      <c r="U77" s="2067"/>
      <c r="V77" s="2067"/>
      <c r="W77" s="2067"/>
      <c r="X77" s="2067"/>
      <c r="Y77" s="2067"/>
      <c r="Z77" s="2067"/>
      <c r="AA77" s="2067"/>
      <c r="AB77" s="2067"/>
    </row>
    <row r="78" spans="1:28" ht="18" customHeight="1">
      <c r="A78" s="968"/>
      <c r="B78" s="929" t="s">
        <v>404</v>
      </c>
      <c r="C78" s="929"/>
      <c r="D78" s="929"/>
      <c r="E78" s="929"/>
      <c r="F78" s="929"/>
      <c r="G78" s="929" t="str">
        <f>IF(項目一覧!$C$200=0,"",項目一覧!$C$200)</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5" t="s">
        <v>712</v>
      </c>
      <c r="C79" s="929"/>
      <c r="D79" s="929"/>
      <c r="E79" s="929"/>
      <c r="F79" s="929"/>
      <c r="G79" s="1685" t="str">
        <f>IF(項目一覧!$C$202=0,"",項目一覧!$C$202)</f>
        <v/>
      </c>
      <c r="H79" s="1685"/>
      <c r="I79" s="1685"/>
      <c r="J79" s="1685"/>
      <c r="K79" s="1685"/>
      <c r="L79" s="1685"/>
      <c r="M79" s="1685"/>
      <c r="N79" s="1685"/>
      <c r="O79" s="1685"/>
      <c r="P79" s="1685"/>
      <c r="Q79" s="1685"/>
      <c r="R79" s="1685"/>
      <c r="S79" s="1685"/>
      <c r="T79" s="1685"/>
      <c r="U79" s="1685"/>
      <c r="V79" s="1685"/>
      <c r="W79" s="1685"/>
      <c r="X79" s="1685"/>
      <c r="Y79" s="1685"/>
      <c r="Z79" s="1685"/>
      <c r="AA79" s="1685"/>
      <c r="AB79" s="1685"/>
    </row>
    <row r="80" spans="1:28" ht="9.75" customHeight="1">
      <c r="A80" s="959"/>
      <c r="B80" s="929"/>
      <c r="C80" s="929"/>
      <c r="D80" s="929"/>
      <c r="E80" s="929"/>
      <c r="F80" s="929"/>
      <c r="G80" s="1685"/>
      <c r="H80" s="1685"/>
      <c r="I80" s="1685"/>
      <c r="J80" s="1685"/>
      <c r="K80" s="1685"/>
      <c r="L80" s="1685"/>
      <c r="M80" s="1685"/>
      <c r="N80" s="1685"/>
      <c r="O80" s="1685"/>
      <c r="P80" s="1685"/>
      <c r="Q80" s="1685"/>
      <c r="R80" s="1685"/>
      <c r="S80" s="1685"/>
      <c r="T80" s="1685"/>
      <c r="U80" s="1685"/>
      <c r="V80" s="1685"/>
      <c r="W80" s="1685"/>
      <c r="X80" s="1685"/>
      <c r="Y80" s="1685"/>
      <c r="Z80" s="1685"/>
      <c r="AA80" s="1685"/>
      <c r="AB80" s="1685"/>
    </row>
    <row r="81" spans="1:34" ht="18" customHeight="1">
      <c r="A81" s="959"/>
      <c r="B81" s="929" t="s">
        <v>409</v>
      </c>
      <c r="C81" s="929"/>
      <c r="D81" s="929"/>
      <c r="E81" s="929"/>
      <c r="F81" s="929"/>
      <c r="G81" s="966" t="str">
        <f>IF(項目一覧!$C$203=0,"","("&amp;項目一覧!$C$203&amp;") 建築士  （"&amp;項目一覧!$C$204&amp;"）登録　第　 "&amp;項目一覧!$C$205&amp;"　号")</f>
        <v>() 建築士  （）登録　第　 　号</v>
      </c>
      <c r="J81" s="929"/>
      <c r="K81" s="929"/>
      <c r="L81" s="929"/>
      <c r="M81" s="929"/>
      <c r="N81" s="929"/>
      <c r="O81" s="929"/>
      <c r="P81" s="929"/>
      <c r="Q81" s="929"/>
      <c r="R81" s="929"/>
      <c r="S81" s="929"/>
      <c r="T81" s="929"/>
      <c r="U81" s="929"/>
      <c r="V81" s="929"/>
      <c r="W81" s="929"/>
      <c r="X81" s="929"/>
      <c r="Y81" s="929"/>
      <c r="Z81" s="929"/>
      <c r="AA81" s="929"/>
    </row>
    <row r="82" spans="1:34" ht="18" customHeight="1">
      <c r="A82" s="959"/>
      <c r="B82" s="929" t="s">
        <v>408</v>
      </c>
      <c r="C82" s="929"/>
      <c r="D82" s="929"/>
      <c r="E82" s="929"/>
      <c r="F82" s="929"/>
      <c r="G82" s="929" t="str">
        <f>IF(項目一覧!$C$206=0,"",項目一覧!$C$206)</f>
        <v/>
      </c>
      <c r="J82" s="929"/>
      <c r="K82" s="929"/>
      <c r="L82" s="929"/>
      <c r="M82" s="929"/>
      <c r="N82" s="929"/>
      <c r="O82" s="929"/>
      <c r="P82" s="929"/>
      <c r="Q82" s="929"/>
      <c r="R82" s="929"/>
      <c r="S82" s="929"/>
      <c r="T82" s="929"/>
      <c r="U82" s="929"/>
      <c r="V82" s="929"/>
      <c r="W82" s="929"/>
      <c r="X82" s="929"/>
      <c r="Y82" s="929"/>
      <c r="Z82" s="929"/>
      <c r="AA82" s="929"/>
    </row>
    <row r="83" spans="1:34" ht="18" customHeight="1">
      <c r="A83" s="968"/>
      <c r="B83" s="929" t="s">
        <v>407</v>
      </c>
      <c r="C83" s="929"/>
      <c r="D83" s="929"/>
      <c r="E83" s="929"/>
      <c r="F83" s="929"/>
      <c r="G83" s="1225" t="str">
        <f>IF(項目一覧!$C$208=0,"","("&amp;項目一覧!$C$208&amp;") 建築士事務所  （"&amp;項目一覧!$C$209&amp;"）知事登録　第　 "&amp;項目一覧!$C$210&amp;"　号")</f>
        <v>() 建築士事務所  （）知事登録　第　 　号</v>
      </c>
    </row>
    <row r="84" spans="1:34" ht="18" customHeight="1">
      <c r="A84" s="968"/>
      <c r="B84" s="929"/>
      <c r="C84" s="929"/>
      <c r="D84" s="929"/>
      <c r="E84" s="929"/>
      <c r="F84" s="929"/>
      <c r="G84" s="929" t="str">
        <f>IF(項目一覧!$C$211=0,"",項目一覧!$C$211)</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406</v>
      </c>
      <c r="C85" s="929"/>
      <c r="D85" s="929"/>
      <c r="E85" s="929"/>
      <c r="F85" s="929"/>
      <c r="G85" s="929" t="str">
        <f>IF(項目一覧!$C$212=0,"",項目一覧!$C$212)</f>
        <v/>
      </c>
      <c r="J85" s="929"/>
      <c r="K85" s="929"/>
      <c r="L85" s="929"/>
      <c r="M85" s="929"/>
      <c r="N85" s="929"/>
      <c r="O85" s="929"/>
      <c r="P85" s="929"/>
      <c r="Q85" s="929"/>
      <c r="R85" s="929"/>
      <c r="S85" s="929"/>
      <c r="T85" s="929"/>
      <c r="U85" s="929"/>
      <c r="V85" s="929"/>
      <c r="W85" s="929"/>
      <c r="X85" s="929"/>
      <c r="Y85" s="929"/>
      <c r="Z85" s="929"/>
      <c r="AA85" s="929"/>
    </row>
    <row r="86" spans="1:34" ht="18" customHeight="1">
      <c r="A86" s="968"/>
      <c r="B86" s="929" t="s">
        <v>405</v>
      </c>
      <c r="C86" s="929"/>
      <c r="D86" s="929"/>
      <c r="E86" s="929"/>
      <c r="F86" s="929"/>
      <c r="G86" s="2066" t="str">
        <f>IF(項目一覧!$C$213=0,"",項目一覧!$C$213)</f>
        <v/>
      </c>
      <c r="H86" s="2067"/>
      <c r="I86" s="2067"/>
      <c r="J86" s="2067"/>
      <c r="K86" s="2067"/>
      <c r="L86" s="2067"/>
      <c r="M86" s="2067"/>
      <c r="N86" s="2067"/>
      <c r="O86" s="2067"/>
      <c r="P86" s="2067"/>
      <c r="Q86" s="2067"/>
      <c r="R86" s="2067"/>
      <c r="S86" s="2067"/>
      <c r="T86" s="2067"/>
      <c r="U86" s="2067"/>
      <c r="V86" s="2067"/>
      <c r="W86" s="2067"/>
      <c r="X86" s="2067"/>
      <c r="Y86" s="2067"/>
      <c r="Z86" s="2067"/>
      <c r="AA86" s="2067"/>
      <c r="AB86" s="2067"/>
    </row>
    <row r="87" spans="1:34" ht="18" customHeight="1">
      <c r="A87" s="968"/>
      <c r="B87" s="929" t="s">
        <v>404</v>
      </c>
      <c r="C87" s="929"/>
      <c r="D87" s="929"/>
      <c r="E87" s="929"/>
      <c r="F87" s="929"/>
      <c r="G87" s="929" t="str">
        <f>IF(項目一覧!$C$214=0,"",項目一覧!$C$214)</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5" t="s">
        <v>712</v>
      </c>
      <c r="C88" s="929"/>
      <c r="D88" s="929"/>
      <c r="E88" s="929"/>
      <c r="F88" s="929"/>
      <c r="G88" s="1685" t="str">
        <f>IF(項目一覧!$C$216=0,"",項目一覧!$C$216)</f>
        <v/>
      </c>
      <c r="H88" s="1685"/>
      <c r="I88" s="1685"/>
      <c r="J88" s="1685"/>
      <c r="K88" s="1685"/>
      <c r="L88" s="1685"/>
      <c r="M88" s="1685"/>
      <c r="N88" s="1685"/>
      <c r="O88" s="1685"/>
      <c r="P88" s="1685"/>
      <c r="Q88" s="1685"/>
      <c r="R88" s="1685"/>
      <c r="S88" s="1685"/>
      <c r="T88" s="1685"/>
      <c r="U88" s="1685"/>
      <c r="V88" s="1685"/>
      <c r="W88" s="1685"/>
      <c r="X88" s="1685"/>
      <c r="Y88" s="1685"/>
      <c r="Z88" s="1685"/>
      <c r="AA88" s="1685"/>
      <c r="AB88" s="1685"/>
      <c r="AC88" s="1227"/>
      <c r="AE88" s="1227"/>
      <c r="AF88" s="1227"/>
      <c r="AG88" s="1227"/>
      <c r="AH88" s="1227"/>
    </row>
    <row r="89" spans="1:34" ht="8.25" customHeight="1">
      <c r="A89" s="959"/>
      <c r="B89" s="929"/>
      <c r="C89" s="929"/>
      <c r="D89" s="929"/>
      <c r="E89" s="929"/>
      <c r="F89" s="929"/>
      <c r="G89" s="1685"/>
      <c r="H89" s="1685"/>
      <c r="I89" s="1685"/>
      <c r="J89" s="1685"/>
      <c r="K89" s="1685"/>
      <c r="L89" s="1685"/>
      <c r="M89" s="1685"/>
      <c r="N89" s="1685"/>
      <c r="O89" s="1685"/>
      <c r="P89" s="1685"/>
      <c r="Q89" s="1685"/>
      <c r="R89" s="1685"/>
      <c r="S89" s="1685"/>
      <c r="T89" s="1685"/>
      <c r="U89" s="1685"/>
      <c r="V89" s="1685"/>
      <c r="W89" s="1685"/>
      <c r="X89" s="1685"/>
      <c r="Y89" s="1685"/>
      <c r="Z89" s="1685"/>
      <c r="AA89" s="1685"/>
      <c r="AB89" s="1685"/>
    </row>
    <row r="90" spans="1:34" ht="18" customHeight="1">
      <c r="A90" s="959"/>
      <c r="B90" s="929" t="s">
        <v>409</v>
      </c>
      <c r="C90" s="929"/>
      <c r="D90" s="929"/>
      <c r="E90" s="929"/>
      <c r="F90" s="929"/>
      <c r="G90" s="966" t="str">
        <f>IF(項目一覧!$C$217=0,"","("&amp;項目一覧!$C$217&amp;") 建築士  （"&amp;項目一覧!$C$218&amp;"）登録　第　 "&amp;項目一覧!$C$219&amp;"　号")</f>
        <v>() 建築士  （）登録　第　 　号</v>
      </c>
      <c r="J90" s="929"/>
      <c r="K90" s="929"/>
      <c r="L90" s="929"/>
      <c r="M90" s="929"/>
      <c r="N90" s="929"/>
      <c r="O90" s="929"/>
      <c r="P90" s="929"/>
      <c r="Q90" s="929"/>
      <c r="R90" s="929"/>
      <c r="S90" s="929"/>
      <c r="T90" s="929"/>
      <c r="U90" s="929"/>
      <c r="V90" s="929"/>
      <c r="W90" s="929"/>
      <c r="X90" s="929"/>
      <c r="Y90" s="929"/>
      <c r="Z90" s="929"/>
      <c r="AA90" s="929"/>
    </row>
    <row r="91" spans="1:34" ht="18" customHeight="1">
      <c r="A91" s="959"/>
      <c r="B91" s="929" t="s">
        <v>408</v>
      </c>
      <c r="C91" s="929"/>
      <c r="D91" s="929"/>
      <c r="E91" s="929"/>
      <c r="F91" s="929"/>
      <c r="G91" s="929" t="str">
        <f>IF(項目一覧!$C$220=0,"",項目一覧!$C$220)</f>
        <v/>
      </c>
      <c r="J91" s="929"/>
      <c r="K91" s="929"/>
      <c r="L91" s="929"/>
      <c r="M91" s="929"/>
      <c r="N91" s="929"/>
      <c r="O91" s="929"/>
      <c r="P91" s="929"/>
      <c r="Q91" s="929"/>
      <c r="R91" s="929"/>
      <c r="S91" s="929"/>
      <c r="T91" s="929"/>
      <c r="U91" s="929"/>
      <c r="V91" s="929"/>
      <c r="W91" s="929"/>
      <c r="X91" s="929"/>
      <c r="Y91" s="929"/>
      <c r="Z91" s="929"/>
      <c r="AA91" s="929"/>
    </row>
    <row r="92" spans="1:34" ht="18" customHeight="1">
      <c r="A92" s="968"/>
      <c r="B92" s="929" t="s">
        <v>407</v>
      </c>
      <c r="C92" s="929"/>
      <c r="D92" s="929"/>
      <c r="E92" s="929"/>
      <c r="F92" s="929"/>
      <c r="G92" s="1225" t="str">
        <f>IF(項目一覧!$C$222=0,"","("&amp;項目一覧!$C$222&amp;") 建築士事務所  （"&amp;項目一覧!$C$223&amp;"）知事登録　第　 "&amp;項目一覧!$C$224&amp;"　号")</f>
        <v>() 建築士事務所  （）知事登録　第　 　号</v>
      </c>
    </row>
    <row r="93" spans="1:34" ht="18" customHeight="1">
      <c r="A93" s="968"/>
      <c r="B93" s="929"/>
      <c r="C93" s="929"/>
      <c r="D93" s="929"/>
      <c r="E93" s="929"/>
      <c r="F93" s="929"/>
      <c r="G93" s="929" t="str">
        <f>IF(項目一覧!$C$225=0,"",項目一覧!$C$225)</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406</v>
      </c>
      <c r="C94" s="929"/>
      <c r="D94" s="929"/>
      <c r="E94" s="929"/>
      <c r="F94" s="929"/>
      <c r="G94" s="929" t="str">
        <f>IF(項目一覧!$C$226=0,"",項目一覧!$C$226)</f>
        <v/>
      </c>
      <c r="J94" s="929"/>
      <c r="K94" s="929"/>
      <c r="L94" s="929"/>
      <c r="M94" s="929"/>
      <c r="N94" s="929"/>
      <c r="O94" s="929"/>
      <c r="P94" s="929"/>
      <c r="Q94" s="929"/>
      <c r="R94" s="929"/>
      <c r="S94" s="929"/>
      <c r="T94" s="929"/>
      <c r="U94" s="929"/>
      <c r="V94" s="929"/>
      <c r="W94" s="929"/>
      <c r="X94" s="929"/>
      <c r="Y94" s="929"/>
      <c r="Z94" s="929"/>
      <c r="AA94" s="929"/>
    </row>
    <row r="95" spans="1:34" ht="18" customHeight="1">
      <c r="A95" s="968"/>
      <c r="B95" s="929" t="s">
        <v>405</v>
      </c>
      <c r="C95" s="929"/>
      <c r="D95" s="929"/>
      <c r="E95" s="929"/>
      <c r="F95" s="929"/>
      <c r="G95" s="2066" t="str">
        <f>IF(項目一覧!$C$227=0,"",項目一覧!$C$227)</f>
        <v/>
      </c>
      <c r="H95" s="2067"/>
      <c r="I95" s="2067"/>
      <c r="J95" s="2067"/>
      <c r="K95" s="2067"/>
      <c r="L95" s="2067"/>
      <c r="M95" s="2067"/>
      <c r="N95" s="2067"/>
      <c r="O95" s="2067"/>
      <c r="P95" s="2067"/>
      <c r="Q95" s="2067"/>
      <c r="R95" s="2067"/>
      <c r="S95" s="2067"/>
      <c r="T95" s="2067"/>
      <c r="U95" s="2067"/>
      <c r="V95" s="2067"/>
      <c r="W95" s="2067"/>
      <c r="X95" s="2067"/>
      <c r="Y95" s="2067"/>
      <c r="Z95" s="2067"/>
      <c r="AA95" s="2067"/>
      <c r="AB95" s="2067"/>
    </row>
    <row r="96" spans="1:34" ht="18" customHeight="1">
      <c r="A96" s="968"/>
      <c r="B96" s="929" t="s">
        <v>404</v>
      </c>
      <c r="C96" s="929"/>
      <c r="D96" s="929"/>
      <c r="E96" s="929"/>
      <c r="F96" s="929"/>
      <c r="G96" s="929" t="str">
        <f>IF(項目一覧!$C$228=0,"",項目一覧!$C$228)</f>
        <v/>
      </c>
      <c r="J96" s="929"/>
      <c r="K96" s="929"/>
      <c r="L96" s="929"/>
      <c r="M96" s="929"/>
      <c r="N96" s="929"/>
      <c r="O96" s="929"/>
      <c r="P96" s="929"/>
      <c r="Q96" s="929"/>
      <c r="R96" s="929"/>
      <c r="S96" s="929"/>
      <c r="T96" s="929"/>
      <c r="U96" s="929"/>
      <c r="V96" s="929"/>
      <c r="W96" s="929"/>
      <c r="X96" s="929"/>
      <c r="Y96" s="929"/>
      <c r="Z96" s="929"/>
      <c r="AA96" s="929"/>
    </row>
    <row r="97" spans="1:30" ht="18" customHeight="1">
      <c r="A97" s="968"/>
      <c r="B97" s="925" t="s">
        <v>712</v>
      </c>
      <c r="C97" s="929"/>
      <c r="D97" s="929"/>
      <c r="E97" s="929"/>
      <c r="F97" s="929"/>
      <c r="G97" s="1685" t="str">
        <f>IF(項目一覧!$C$230=0,"",項目一覧!$C$230)</f>
        <v/>
      </c>
      <c r="H97" s="1685"/>
      <c r="I97" s="1685"/>
      <c r="J97" s="1685"/>
      <c r="K97" s="1685"/>
      <c r="L97" s="1685"/>
      <c r="M97" s="1685"/>
      <c r="N97" s="1685"/>
      <c r="O97" s="1685"/>
      <c r="P97" s="1685"/>
      <c r="Q97" s="1685"/>
      <c r="R97" s="1685"/>
      <c r="S97" s="1685"/>
      <c r="T97" s="1685"/>
      <c r="U97" s="1685"/>
      <c r="V97" s="1685"/>
      <c r="W97" s="1685"/>
      <c r="X97" s="1685"/>
      <c r="Y97" s="1685"/>
      <c r="Z97" s="1685"/>
      <c r="AA97" s="1685"/>
      <c r="AB97" s="1685"/>
    </row>
    <row r="98" spans="1:30" ht="7.5" customHeight="1">
      <c r="A98" s="974"/>
      <c r="B98" s="958"/>
      <c r="C98" s="958"/>
      <c r="D98" s="958"/>
      <c r="E98" s="958"/>
      <c r="F98" s="958"/>
      <c r="G98" s="1688"/>
      <c r="H98" s="1688"/>
      <c r="I98" s="1688"/>
      <c r="J98" s="1688"/>
      <c r="K98" s="1688"/>
      <c r="L98" s="1688"/>
      <c r="M98" s="1688"/>
      <c r="N98" s="1688"/>
      <c r="O98" s="1688"/>
      <c r="P98" s="1688"/>
      <c r="Q98" s="1688"/>
      <c r="R98" s="1688"/>
      <c r="S98" s="1688"/>
      <c r="T98" s="1688"/>
      <c r="U98" s="1688"/>
      <c r="V98" s="1688"/>
      <c r="W98" s="1688"/>
      <c r="X98" s="1688"/>
      <c r="Y98" s="1688"/>
      <c r="Z98" s="1688"/>
      <c r="AA98" s="1688"/>
      <c r="AB98" s="1688"/>
    </row>
    <row r="99" spans="1:30" ht="15.75" customHeight="1">
      <c r="A99" s="982" t="s">
        <v>109</v>
      </c>
      <c r="B99" s="960" t="s">
        <v>711</v>
      </c>
      <c r="C99" s="960"/>
      <c r="D99" s="960"/>
      <c r="E99" s="960"/>
      <c r="F99" s="960"/>
      <c r="G99" s="960"/>
      <c r="H99" s="939"/>
      <c r="I99" s="939"/>
      <c r="J99" s="960"/>
      <c r="K99" s="960"/>
      <c r="L99" s="960"/>
      <c r="M99" s="960"/>
      <c r="N99" s="960"/>
      <c r="O99" s="960"/>
      <c r="P99" s="960"/>
      <c r="Q99" s="960"/>
      <c r="R99" s="960"/>
      <c r="S99" s="960"/>
      <c r="T99" s="960"/>
      <c r="U99" s="960"/>
      <c r="V99" s="960"/>
      <c r="W99" s="960"/>
      <c r="X99" s="960"/>
      <c r="Y99" s="960"/>
      <c r="Z99" s="960"/>
      <c r="AA99" s="960"/>
      <c r="AB99" s="939"/>
    </row>
    <row r="100" spans="1:30" ht="15.75" customHeight="1">
      <c r="A100" s="968"/>
      <c r="B100" s="929" t="s">
        <v>401</v>
      </c>
      <c r="C100" s="929"/>
      <c r="D100" s="929"/>
      <c r="E100" s="929"/>
      <c r="F100" s="929"/>
      <c r="G100" s="929" t="str">
        <f>IF(項目一覧!$C$55=0,"",項目一覧!$C$55)</f>
        <v/>
      </c>
      <c r="J100" s="929"/>
      <c r="K100" s="929"/>
      <c r="L100" s="929"/>
      <c r="M100" s="929"/>
      <c r="N100" s="929"/>
      <c r="O100" s="929"/>
      <c r="P100" s="929"/>
      <c r="Q100" s="929"/>
      <c r="R100" s="929"/>
      <c r="S100" s="929"/>
      <c r="T100" s="929"/>
      <c r="U100" s="929"/>
      <c r="V100" s="929"/>
      <c r="W100" s="929"/>
      <c r="X100" s="929"/>
      <c r="Y100" s="929"/>
      <c r="Z100" s="929"/>
      <c r="AA100" s="929"/>
    </row>
    <row r="101" spans="1:30" ht="15.75" customHeight="1">
      <c r="A101" s="968"/>
      <c r="B101" s="929" t="s">
        <v>400</v>
      </c>
      <c r="C101" s="929"/>
      <c r="D101" s="929"/>
      <c r="E101" s="929"/>
      <c r="F101" s="929"/>
      <c r="G101" s="1225" t="str">
        <f>IF(項目一覧!$C$56=0,"","建設業の許可   ("&amp;項目一覧!$C$56&amp;")  第  （"&amp;項目一覧!$C$57&amp;"）　　 "&amp;項目一覧!$C$58&amp;"　号")</f>
        <v>建設業の許可   ()  第  （）　　 　号</v>
      </c>
      <c r="J101" s="929"/>
      <c r="K101" s="929"/>
      <c r="L101" s="929"/>
      <c r="M101" s="929"/>
      <c r="N101" s="929"/>
      <c r="O101" s="929"/>
      <c r="P101" s="929"/>
      <c r="Q101" s="929"/>
      <c r="R101" s="929"/>
      <c r="S101" s="929"/>
      <c r="T101" s="929"/>
      <c r="U101" s="929"/>
      <c r="V101" s="929"/>
      <c r="W101" s="929"/>
      <c r="X101" s="929"/>
      <c r="Y101" s="929"/>
      <c r="Z101" s="929"/>
      <c r="AA101" s="929"/>
    </row>
    <row r="102" spans="1:30" ht="15.75" customHeight="1">
      <c r="A102" s="968"/>
      <c r="B102" s="929"/>
      <c r="C102" s="929"/>
      <c r="D102" s="929"/>
      <c r="E102" s="929"/>
      <c r="F102" s="929"/>
      <c r="G102" s="929" t="str">
        <f>IF(項目一覧!$C$59=0,"",項目一覧!$C$59)</f>
        <v/>
      </c>
      <c r="J102" s="929"/>
      <c r="K102" s="929"/>
      <c r="L102" s="929"/>
      <c r="M102" s="929"/>
      <c r="N102" s="929"/>
      <c r="O102" s="929"/>
      <c r="P102" s="929"/>
      <c r="Q102" s="929"/>
      <c r="R102" s="929"/>
      <c r="S102" s="929"/>
      <c r="T102" s="929"/>
      <c r="U102" s="929"/>
      <c r="V102" s="929"/>
      <c r="W102" s="929"/>
      <c r="X102" s="929"/>
      <c r="Y102" s="929"/>
      <c r="Z102" s="929"/>
      <c r="AA102" s="929"/>
    </row>
    <row r="103" spans="1:30" ht="15.75" customHeight="1">
      <c r="A103" s="968"/>
      <c r="B103" s="929" t="s">
        <v>399</v>
      </c>
      <c r="C103" s="929"/>
      <c r="D103" s="929"/>
      <c r="E103" s="929"/>
      <c r="F103" s="929"/>
      <c r="G103" s="929" t="str">
        <f>IF(項目一覧!$C$60=0,"",項目一覧!$C$60)</f>
        <v/>
      </c>
      <c r="J103" s="929"/>
      <c r="K103" s="929"/>
      <c r="L103" s="929"/>
      <c r="M103" s="929"/>
      <c r="N103" s="929"/>
      <c r="O103" s="929"/>
      <c r="P103" s="929"/>
      <c r="Q103" s="929"/>
      <c r="R103" s="929"/>
      <c r="S103" s="929"/>
      <c r="T103" s="929"/>
      <c r="U103" s="929"/>
      <c r="V103" s="929"/>
      <c r="W103" s="929"/>
      <c r="X103" s="929"/>
      <c r="Y103" s="929"/>
      <c r="Z103" s="929"/>
      <c r="AA103" s="929"/>
    </row>
    <row r="104" spans="1:30" ht="15.75" customHeight="1">
      <c r="A104" s="968"/>
      <c r="B104" s="929" t="s">
        <v>398</v>
      </c>
      <c r="C104" s="929"/>
      <c r="D104" s="929"/>
      <c r="E104" s="929"/>
      <c r="F104" s="929"/>
      <c r="G104" s="929" t="str">
        <f>IF(項目一覧!$C$61=0,"",項目一覧!$C$61)</f>
        <v/>
      </c>
      <c r="J104" s="929"/>
      <c r="K104" s="929"/>
      <c r="L104" s="929"/>
      <c r="M104" s="929"/>
      <c r="N104" s="929"/>
      <c r="O104" s="929"/>
      <c r="P104" s="929"/>
      <c r="Q104" s="929"/>
      <c r="R104" s="929"/>
      <c r="S104" s="929"/>
      <c r="T104" s="929"/>
      <c r="U104" s="929"/>
      <c r="V104" s="929"/>
      <c r="W104" s="929"/>
      <c r="X104" s="929"/>
      <c r="Y104" s="929"/>
      <c r="Z104" s="929"/>
      <c r="AA104" s="929"/>
    </row>
    <row r="105" spans="1:30" ht="15.75" customHeight="1">
      <c r="A105" s="958"/>
      <c r="B105" s="958" t="s">
        <v>397</v>
      </c>
      <c r="C105" s="958"/>
      <c r="D105" s="958"/>
      <c r="E105" s="958"/>
      <c r="F105" s="958"/>
      <c r="G105" s="958" t="str">
        <f>IF(項目一覧!$C$62=0,"",項目一覧!$C$62)</f>
        <v/>
      </c>
      <c r="H105" s="997"/>
      <c r="I105" s="997"/>
      <c r="J105" s="958"/>
      <c r="K105" s="958"/>
      <c r="L105" s="958"/>
      <c r="M105" s="958"/>
      <c r="N105" s="958"/>
      <c r="O105" s="958"/>
      <c r="P105" s="958"/>
      <c r="Q105" s="958"/>
      <c r="R105" s="958"/>
      <c r="S105" s="958"/>
      <c r="T105" s="958"/>
      <c r="U105" s="958"/>
      <c r="V105" s="958"/>
      <c r="W105" s="958"/>
      <c r="X105" s="958"/>
      <c r="Y105" s="958"/>
      <c r="Z105" s="958"/>
      <c r="AA105" s="958"/>
    </row>
    <row r="106" spans="1:30" s="1091" customFormat="1" ht="15.75" customHeight="1">
      <c r="A106" s="1228" t="s">
        <v>102</v>
      </c>
      <c r="B106" s="973" t="s">
        <v>751</v>
      </c>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973"/>
      <c r="AD106" s="927"/>
    </row>
    <row r="107" spans="1:30" s="1091" customFormat="1" ht="15.75" customHeight="1">
      <c r="A107" s="1229"/>
      <c r="B107" s="973" t="s">
        <v>750</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1107"/>
      <c r="AD107" s="927"/>
    </row>
    <row r="108" spans="1:30" s="1091" customFormat="1" ht="15.75" customHeight="1">
      <c r="A108" s="1229"/>
      <c r="B108" s="973" t="s">
        <v>749</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D108" s="927"/>
    </row>
    <row r="109" spans="1:30" s="1091" customFormat="1" ht="15.75" customHeight="1">
      <c r="A109" s="1229"/>
      <c r="B109" s="973" t="s">
        <v>748</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D109" s="927"/>
    </row>
    <row r="110" spans="1:30" s="1091" customFormat="1" ht="15.75" customHeight="1">
      <c r="A110" s="1229"/>
      <c r="B110" s="973" t="s">
        <v>747</v>
      </c>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1107"/>
      <c r="AD110" s="927"/>
    </row>
    <row r="111" spans="1:30" s="1091" customFormat="1" ht="15.75" customHeight="1">
      <c r="A111" s="1228" t="s">
        <v>102</v>
      </c>
      <c r="B111" s="1113" t="s">
        <v>746</v>
      </c>
      <c r="C111" s="1113"/>
      <c r="D111" s="1113"/>
      <c r="E111" s="1113"/>
      <c r="F111" s="1113"/>
      <c r="G111" s="1113"/>
      <c r="H111" s="1113" t="s">
        <v>745</v>
      </c>
      <c r="I111" s="1113"/>
      <c r="J111" s="1113"/>
      <c r="K111" s="1113"/>
      <c r="L111" s="1113"/>
      <c r="M111" s="1113"/>
      <c r="N111" s="1113"/>
      <c r="O111" s="1113"/>
      <c r="P111" s="1113"/>
      <c r="Q111" s="1113"/>
      <c r="R111" s="1113"/>
      <c r="S111" s="1113"/>
      <c r="T111" s="1113"/>
      <c r="U111" s="1113"/>
      <c r="V111" s="1113"/>
      <c r="W111" s="1113"/>
      <c r="X111" s="1113"/>
      <c r="Y111" s="1113"/>
      <c r="Z111" s="1113"/>
      <c r="AA111" s="1113"/>
      <c r="AD111" s="927"/>
    </row>
    <row r="112" spans="1:30" s="1091" customFormat="1" ht="15.75" customHeight="1">
      <c r="A112" s="1229"/>
      <c r="B112" s="973" t="s">
        <v>744</v>
      </c>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D112" s="927"/>
    </row>
    <row r="113" spans="1:30" s="1091" customFormat="1" ht="15.75" customHeight="1">
      <c r="A113" s="1229"/>
      <c r="B113" s="973" t="s">
        <v>743</v>
      </c>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D113" s="927"/>
    </row>
    <row r="114" spans="1:30" s="1091" customFormat="1" ht="15.75" customHeight="1">
      <c r="A114" s="1229"/>
      <c r="B114" s="973" t="s">
        <v>742</v>
      </c>
      <c r="C114" s="973"/>
      <c r="D114" s="973"/>
      <c r="E114" s="973"/>
      <c r="F114" s="973"/>
      <c r="G114" s="973"/>
      <c r="H114" s="973"/>
      <c r="I114" s="973"/>
      <c r="J114" s="973"/>
      <c r="K114" s="973"/>
      <c r="L114" s="973"/>
      <c r="M114" s="973"/>
      <c r="N114" s="973"/>
      <c r="O114" s="973"/>
      <c r="P114" s="973"/>
      <c r="Q114" s="973"/>
      <c r="R114" s="973"/>
      <c r="S114" s="973"/>
      <c r="T114" s="973"/>
      <c r="U114" s="973"/>
      <c r="V114" s="973"/>
      <c r="W114" s="973"/>
      <c r="X114" s="973"/>
      <c r="Y114" s="973"/>
      <c r="Z114" s="973"/>
      <c r="AA114" s="973"/>
      <c r="AD114" s="927"/>
    </row>
    <row r="115" spans="1:30" s="1091" customFormat="1" ht="15.75" customHeight="1">
      <c r="A115" s="973"/>
      <c r="B115" s="973" t="s">
        <v>741</v>
      </c>
      <c r="C115" s="973"/>
      <c r="D115" s="973"/>
      <c r="E115" s="973"/>
      <c r="F115" s="973"/>
      <c r="G115" s="1228"/>
      <c r="H115" s="973"/>
      <c r="I115" s="973"/>
      <c r="J115" s="973"/>
      <c r="K115" s="1228"/>
      <c r="L115" s="973"/>
      <c r="M115" s="973"/>
      <c r="N115" s="973"/>
      <c r="O115" s="1228"/>
      <c r="P115" s="973"/>
      <c r="Q115" s="973"/>
      <c r="R115" s="973"/>
      <c r="S115" s="1228"/>
      <c r="T115" s="973"/>
      <c r="U115" s="973"/>
      <c r="V115" s="973"/>
      <c r="W115" s="973"/>
      <c r="X115" s="973"/>
      <c r="Y115" s="973"/>
      <c r="Z115" s="973"/>
      <c r="AA115" s="973"/>
      <c r="AD115" s="927"/>
    </row>
    <row r="116" spans="1:30" s="1091" customFormat="1" ht="15.75" customHeight="1">
      <c r="A116" s="973"/>
      <c r="B116" s="973" t="s">
        <v>740</v>
      </c>
      <c r="C116" s="973"/>
      <c r="D116" s="973"/>
      <c r="E116" s="973"/>
      <c r="F116" s="973"/>
      <c r="G116" s="973"/>
      <c r="H116" s="1228"/>
      <c r="I116" s="973"/>
      <c r="J116" s="973"/>
      <c r="K116" s="973"/>
      <c r="L116" s="1228"/>
      <c r="M116" s="973"/>
      <c r="N116" s="973"/>
      <c r="O116" s="973"/>
      <c r="P116" s="1228"/>
      <c r="Q116" s="973"/>
      <c r="R116" s="973"/>
      <c r="S116" s="973"/>
      <c r="T116" s="1228"/>
      <c r="U116" s="973"/>
      <c r="V116" s="973"/>
      <c r="W116" s="973"/>
      <c r="X116" s="973"/>
      <c r="Y116" s="973"/>
      <c r="Z116" s="973"/>
      <c r="AA116" s="973"/>
      <c r="AD116" s="927"/>
    </row>
    <row r="117" spans="1:30" s="1091" customFormat="1" ht="15.75" customHeight="1">
      <c r="A117" s="1230"/>
      <c r="B117" s="1109" t="s">
        <v>739</v>
      </c>
      <c r="C117" s="1109"/>
      <c r="D117" s="1109"/>
      <c r="E117" s="1109"/>
      <c r="F117" s="1109"/>
      <c r="G117" s="1109"/>
      <c r="H117" s="1109"/>
      <c r="I117" s="1109"/>
      <c r="J117" s="1109"/>
      <c r="K117" s="1109"/>
      <c r="L117" s="1109"/>
      <c r="M117" s="1109"/>
      <c r="N117" s="1109"/>
      <c r="O117" s="1109"/>
      <c r="P117" s="1109"/>
      <c r="Q117" s="1109"/>
      <c r="R117" s="1109"/>
      <c r="S117" s="1109"/>
      <c r="T117" s="1109"/>
      <c r="U117" s="1109"/>
      <c r="V117" s="1109"/>
      <c r="W117" s="1109"/>
      <c r="X117" s="1109"/>
      <c r="Y117" s="1109"/>
      <c r="Z117" s="1109"/>
      <c r="AA117" s="1109"/>
      <c r="AD117" s="927"/>
    </row>
    <row r="118" spans="1:30" s="1091" customFormat="1" ht="18" customHeight="1">
      <c r="A118" s="1231" t="s">
        <v>102</v>
      </c>
      <c r="B118" s="1113" t="s">
        <v>738</v>
      </c>
      <c r="C118" s="1232"/>
      <c r="D118" s="1232"/>
      <c r="E118" s="1232"/>
      <c r="F118" s="1232"/>
      <c r="G118" s="1232"/>
      <c r="H118" s="1232"/>
      <c r="I118" s="1232"/>
      <c r="J118" s="1233"/>
      <c r="K118" s="1234" t="s">
        <v>2825</v>
      </c>
      <c r="L118" s="1235"/>
      <c r="M118" s="1235"/>
      <c r="N118" s="1235"/>
      <c r="O118" s="1235"/>
      <c r="P118" s="1235"/>
      <c r="Q118" s="1233"/>
      <c r="R118" s="1232"/>
      <c r="S118" s="1232"/>
      <c r="T118" s="1232"/>
      <c r="U118" s="1232"/>
      <c r="V118" s="1232"/>
      <c r="W118" s="1232"/>
      <c r="X118" s="1232"/>
      <c r="Y118" s="1232"/>
      <c r="Z118" s="1232"/>
      <c r="AA118" s="1232"/>
      <c r="AD118" s="927"/>
    </row>
    <row r="119" spans="1:30" s="1091" customFormat="1" ht="18" customHeight="1">
      <c r="A119" s="1236" t="s">
        <v>102</v>
      </c>
      <c r="B119" s="1234" t="s">
        <v>737</v>
      </c>
      <c r="C119" s="1233"/>
      <c r="D119" s="1233"/>
      <c r="E119" s="1233"/>
      <c r="F119" s="1233"/>
      <c r="G119" s="1233"/>
      <c r="H119" s="1233"/>
      <c r="I119" s="1237"/>
      <c r="J119" s="1237"/>
      <c r="K119" s="1234" t="s">
        <v>2825</v>
      </c>
      <c r="L119" s="1235"/>
      <c r="M119" s="1235"/>
      <c r="N119" s="1235"/>
      <c r="O119" s="1235"/>
      <c r="P119" s="1235"/>
      <c r="Q119" s="1237"/>
      <c r="R119" s="1237"/>
      <c r="S119" s="1237"/>
      <c r="T119" s="1237"/>
      <c r="U119" s="1237"/>
      <c r="V119" s="1237"/>
      <c r="W119" s="1237"/>
      <c r="X119" s="1237"/>
      <c r="Y119" s="1237"/>
      <c r="Z119" s="1237"/>
      <c r="AA119" s="1237"/>
      <c r="AD119" s="927"/>
    </row>
    <row r="120" spans="1:30" s="1091" customFormat="1" ht="15.75" customHeight="1">
      <c r="A120" s="1228" t="s">
        <v>102</v>
      </c>
      <c r="B120" s="973" t="s">
        <v>735</v>
      </c>
      <c r="C120" s="1104"/>
      <c r="D120" s="1104"/>
      <c r="E120" s="1104"/>
      <c r="F120" s="1104"/>
      <c r="G120" s="1104"/>
      <c r="H120" s="1104"/>
      <c r="Q120" s="1107"/>
      <c r="R120" s="1107" t="s">
        <v>733</v>
      </c>
      <c r="S120" s="1107"/>
      <c r="T120" s="1107"/>
      <c r="U120" s="1107"/>
      <c r="V120" s="1107"/>
      <c r="AD120" s="927"/>
    </row>
    <row r="121" spans="1:30" s="1091" customFormat="1" ht="15.75" customHeight="1">
      <c r="A121" s="1228"/>
      <c r="B121" s="973"/>
      <c r="C121" s="973"/>
      <c r="D121" s="973" t="s">
        <v>732</v>
      </c>
      <c r="E121" s="973"/>
      <c r="F121" s="973"/>
      <c r="G121" s="973"/>
      <c r="H121" s="973" t="s">
        <v>2825</v>
      </c>
      <c r="I121" s="1107"/>
      <c r="J121" s="1107"/>
      <c r="K121" s="1107"/>
      <c r="L121" s="1107"/>
      <c r="M121" s="1107"/>
      <c r="N121" s="1107"/>
      <c r="O121" s="1107" t="s">
        <v>71</v>
      </c>
      <c r="P121" s="2084"/>
      <c r="Q121" s="2084"/>
      <c r="R121" s="2084"/>
      <c r="S121" s="2084"/>
      <c r="T121" s="2084"/>
      <c r="U121" s="2084"/>
      <c r="V121" s="2084"/>
      <c r="W121" s="2084"/>
      <c r="X121" s="1107" t="s">
        <v>103</v>
      </c>
      <c r="Y121" s="1107"/>
      <c r="AD121" s="927"/>
    </row>
    <row r="122" spans="1:30" s="1091" customFormat="1" ht="15.75" customHeight="1">
      <c r="A122" s="1228"/>
      <c r="B122" s="973"/>
      <c r="C122" s="973"/>
      <c r="D122" s="973" t="s">
        <v>732</v>
      </c>
      <c r="E122" s="973"/>
      <c r="F122" s="973"/>
      <c r="G122" s="973"/>
      <c r="H122" s="973" t="s">
        <v>2825</v>
      </c>
      <c r="I122" s="1107"/>
      <c r="J122" s="1107"/>
      <c r="K122" s="1107"/>
      <c r="L122" s="1107"/>
      <c r="M122" s="1107"/>
      <c r="N122" s="1107"/>
      <c r="O122" s="1107" t="s">
        <v>71</v>
      </c>
      <c r="P122" s="2083"/>
      <c r="Q122" s="2083"/>
      <c r="R122" s="2083"/>
      <c r="S122" s="2083"/>
      <c r="T122" s="2083"/>
      <c r="U122" s="2083"/>
      <c r="V122" s="2083"/>
      <c r="W122" s="2083"/>
      <c r="X122" s="1107" t="s">
        <v>103</v>
      </c>
      <c r="Y122" s="1107"/>
      <c r="AD122" s="927"/>
    </row>
    <row r="123" spans="1:30" s="1091" customFormat="1" ht="15.75" customHeight="1">
      <c r="A123" s="1231" t="s">
        <v>102</v>
      </c>
      <c r="B123" s="1113" t="s">
        <v>731</v>
      </c>
      <c r="C123" s="1232"/>
      <c r="D123" s="1232"/>
      <c r="E123" s="1232"/>
      <c r="F123" s="1232"/>
      <c r="G123" s="1232"/>
      <c r="H123" s="1232"/>
      <c r="I123" s="1238"/>
      <c r="J123" s="1238"/>
      <c r="K123" s="1238"/>
      <c r="L123" s="1238"/>
      <c r="M123" s="1238"/>
      <c r="N123" s="1238"/>
      <c r="O123" s="1238"/>
      <c r="P123" s="1238"/>
      <c r="Q123" s="1238"/>
      <c r="R123" s="1238"/>
      <c r="S123" s="1238"/>
      <c r="T123" s="1238"/>
      <c r="U123" s="1238"/>
      <c r="V123" s="1238"/>
      <c r="W123" s="1238"/>
      <c r="X123" s="1238"/>
      <c r="Y123" s="1238"/>
      <c r="Z123" s="1238"/>
      <c r="AA123" s="1238"/>
      <c r="AD123" s="927"/>
    </row>
    <row r="124" spans="1:30" s="1091" customFormat="1" ht="15.75" customHeight="1">
      <c r="AD124" s="927"/>
    </row>
    <row r="125" spans="1:30" s="1091" customFormat="1" ht="15.75" customHeight="1">
      <c r="AD125" s="927"/>
    </row>
    <row r="126" spans="1:30" s="1091" customFormat="1" ht="15.9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c r="AD126" s="927"/>
    </row>
    <row r="127" spans="1:30" s="1091" customFormat="1" ht="15.9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c r="AD127" s="927"/>
    </row>
    <row r="128" spans="1:30" s="1091" customFormat="1" ht="15.9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c r="AD128" s="927"/>
    </row>
    <row r="129" spans="1:30" s="1091" customFormat="1" ht="15.9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c r="AD129" s="927"/>
    </row>
    <row r="130" spans="1:30" s="1091" customFormat="1" ht="15.9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c r="AD130" s="927"/>
    </row>
    <row r="131" spans="1:30" s="1091" customFormat="1" ht="15.9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c r="AD131" s="927"/>
    </row>
    <row r="132" spans="1:30" s="1091" customFormat="1" ht="15.9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c r="AD132" s="927"/>
    </row>
    <row r="133" spans="1:30" s="1091" customFormat="1" ht="15.9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D133" s="927"/>
    </row>
    <row r="134" spans="1:30" s="1091" customFormat="1" ht="15.9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c r="AD134" s="927"/>
    </row>
    <row r="135" spans="1:30" s="1091" customFormat="1" ht="15.9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c r="AD135" s="927"/>
    </row>
    <row r="136" spans="1:30" s="1091" customFormat="1" ht="15.9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c r="AD136" s="927"/>
    </row>
    <row r="137" spans="1:30" s="1091" customFormat="1" ht="15.9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c r="AD137" s="927"/>
    </row>
    <row r="138" spans="1:30" s="1091" customFormat="1" ht="15.9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c r="AD138" s="927"/>
    </row>
    <row r="139" spans="1:30" s="1091" customFormat="1" ht="15.9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c r="AD139" s="927"/>
    </row>
    <row r="140" spans="1:30" s="1091" customFormat="1" ht="15.9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c r="AD140" s="927"/>
    </row>
    <row r="141" spans="1:30" s="1091" customFormat="1" ht="15.9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c r="AD141" s="927"/>
    </row>
    <row r="142" spans="1:30" s="1091" customFormat="1" ht="15.9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c r="AD142" s="927"/>
    </row>
    <row r="143" spans="1:30" s="1091" customFormat="1" ht="15.9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c r="AD143" s="927"/>
    </row>
    <row r="144" spans="1:30" s="1091" customFormat="1" ht="15.95" customHeight="1">
      <c r="A144" s="1107"/>
      <c r="B144" s="1107"/>
      <c r="C144" s="1107"/>
      <c r="D144" s="1107"/>
      <c r="E144" s="1107"/>
      <c r="F144" s="1107"/>
      <c r="G144" s="1107"/>
      <c r="H144" s="1107"/>
      <c r="I144" s="1107"/>
      <c r="J144" s="1107"/>
      <c r="K144" s="1107"/>
      <c r="L144" s="1107"/>
      <c r="M144" s="1107"/>
      <c r="N144" s="1107"/>
      <c r="O144" s="1107"/>
      <c r="P144" s="1107"/>
      <c r="Q144" s="1107"/>
      <c r="R144" s="1107"/>
      <c r="S144" s="1107"/>
      <c r="T144" s="1107"/>
      <c r="U144" s="1107"/>
      <c r="V144" s="1107"/>
      <c r="W144" s="1107"/>
      <c r="X144" s="1107"/>
      <c r="Y144" s="1107"/>
      <c r="Z144" s="1107"/>
      <c r="AA144" s="1107"/>
      <c r="AD144" s="927"/>
    </row>
    <row r="145" spans="1:30" s="1091" customFormat="1" ht="15.9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c r="AD145" s="927"/>
    </row>
    <row r="146" spans="1:30" s="1091" customFormat="1" ht="15.9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c r="AD146" s="927"/>
    </row>
    <row r="147" spans="1:30" s="1091" customFormat="1" ht="15.9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c r="AD147" s="927"/>
    </row>
    <row r="148" spans="1:30" s="1091" customFormat="1" ht="15.9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c r="AD148" s="927"/>
    </row>
    <row r="149" spans="1:30" s="1091" customFormat="1" ht="15.9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D149" s="927"/>
    </row>
    <row r="150" spans="1:30" s="1091" customFormat="1" ht="15.9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c r="AD150" s="927"/>
    </row>
    <row r="151" spans="1:30" s="1091" customFormat="1" ht="15.9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c r="AD151" s="927"/>
    </row>
    <row r="152" spans="1:30" s="1091" customFormat="1" ht="15.9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c r="AD152" s="927"/>
    </row>
    <row r="153" spans="1:30" s="1091" customFormat="1" ht="15.95" customHeight="1">
      <c r="B153" s="1107"/>
      <c r="AD153" s="927"/>
    </row>
    <row r="154" spans="1:30" s="1091" customFormat="1" ht="15.95" customHeight="1">
      <c r="B154" s="1107"/>
      <c r="AD154" s="927"/>
    </row>
    <row r="155" spans="1:30" s="1091" customFormat="1" ht="15.95" customHeight="1">
      <c r="B155" s="1107"/>
      <c r="AD155" s="927"/>
    </row>
    <row r="156" spans="1:30" s="1091" customFormat="1" ht="15.95" customHeight="1">
      <c r="B156" s="1107"/>
      <c r="AD156" s="927"/>
    </row>
    <row r="157" spans="1:30" s="1091" customFormat="1" ht="15.95" customHeight="1">
      <c r="B157" s="1107"/>
      <c r="AD157" s="927"/>
    </row>
    <row r="158" spans="1:30" s="1091" customFormat="1" ht="15.95" customHeight="1">
      <c r="B158" s="1107"/>
      <c r="AD158" s="927"/>
    </row>
    <row r="159" spans="1:30" s="1091" customFormat="1">
      <c r="AD159" s="927"/>
    </row>
    <row r="160" spans="1:30" s="1091" customFormat="1">
      <c r="A160" s="1107"/>
      <c r="B160" s="973"/>
      <c r="C160" s="973"/>
      <c r="D160" s="973"/>
      <c r="E160" s="973"/>
      <c r="F160" s="973"/>
      <c r="G160" s="973"/>
      <c r="H160" s="973"/>
      <c r="I160" s="973"/>
      <c r="J160" s="973"/>
      <c r="K160" s="973"/>
      <c r="L160" s="973"/>
      <c r="M160" s="973"/>
      <c r="N160" s="973"/>
      <c r="O160" s="973"/>
      <c r="P160" s="973"/>
      <c r="Q160" s="973"/>
      <c r="R160" s="973"/>
      <c r="S160" s="973"/>
      <c r="T160" s="973"/>
      <c r="U160" s="973"/>
      <c r="V160" s="973"/>
      <c r="W160" s="973"/>
      <c r="X160" s="973"/>
      <c r="Y160" s="1107"/>
      <c r="Z160" s="1107"/>
      <c r="AA160" s="1107"/>
      <c r="AD160" s="927"/>
    </row>
    <row r="161" spans="1:30" s="1091" customForma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c r="AD161" s="927"/>
    </row>
    <row r="162" spans="1:30" s="1091" customForma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c r="AD162" s="927"/>
    </row>
    <row r="163" spans="1:30" s="1091" customForma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c r="AD163" s="927"/>
    </row>
    <row r="164" spans="1:30" s="1091" customFormat="1">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c r="AD164" s="927"/>
    </row>
    <row r="165" spans="1:30" s="1091" customFormat="1">
      <c r="A165" s="1107"/>
      <c r="B165" s="1107"/>
      <c r="C165" s="1107"/>
      <c r="D165" s="1107"/>
      <c r="E165" s="1107"/>
      <c r="F165" s="1107"/>
      <c r="G165" s="1107"/>
      <c r="H165" s="1107"/>
      <c r="I165" s="1107"/>
      <c r="J165" s="1107"/>
      <c r="K165" s="1107"/>
      <c r="L165" s="1107"/>
      <c r="M165" s="1107"/>
      <c r="N165" s="1107"/>
      <c r="O165" s="1107"/>
      <c r="P165" s="1107"/>
      <c r="Q165" s="1107"/>
      <c r="R165" s="1107"/>
      <c r="S165" s="1107"/>
      <c r="T165" s="1107"/>
      <c r="U165" s="1107"/>
      <c r="V165" s="1107"/>
      <c r="W165" s="1107"/>
      <c r="X165" s="1107"/>
      <c r="Y165" s="1107"/>
      <c r="Z165" s="1107"/>
      <c r="AA165" s="1107"/>
      <c r="AD165" s="927"/>
    </row>
    <row r="166" spans="1:30" s="1091" customFormat="1">
      <c r="A166" s="1107"/>
      <c r="B166" s="1107"/>
      <c r="C166" s="1107"/>
      <c r="D166" s="1107"/>
      <c r="E166" s="1107"/>
      <c r="F166" s="1107"/>
      <c r="G166" s="1107"/>
      <c r="H166" s="1107"/>
      <c r="I166" s="1107"/>
      <c r="J166" s="1107"/>
      <c r="K166" s="1107"/>
      <c r="L166" s="1107"/>
      <c r="M166" s="1107"/>
      <c r="N166" s="1107"/>
      <c r="O166" s="1107"/>
      <c r="P166" s="1107"/>
      <c r="Q166" s="1107"/>
      <c r="R166" s="1107"/>
      <c r="S166" s="1107"/>
      <c r="T166" s="1107"/>
      <c r="U166" s="1107"/>
      <c r="V166" s="1107"/>
      <c r="W166" s="1107"/>
      <c r="X166" s="1107"/>
      <c r="Y166" s="1107"/>
      <c r="Z166" s="1107"/>
      <c r="AA166" s="1107"/>
      <c r="AD166" s="927"/>
    </row>
    <row r="167" spans="1:30" s="1091" customFormat="1">
      <c r="A167" s="1107"/>
      <c r="B167" s="1107"/>
      <c r="C167" s="1107"/>
      <c r="D167" s="1107"/>
      <c r="E167" s="1107"/>
      <c r="F167" s="1107"/>
      <c r="G167" s="1107"/>
      <c r="H167" s="1107"/>
      <c r="I167" s="1107"/>
      <c r="J167" s="1107"/>
      <c r="K167" s="1107"/>
      <c r="L167" s="1107"/>
      <c r="M167" s="1107"/>
      <c r="N167" s="1107"/>
      <c r="O167" s="1107"/>
      <c r="P167" s="1107"/>
      <c r="Q167" s="1107"/>
      <c r="R167" s="1107"/>
      <c r="S167" s="1107"/>
      <c r="T167" s="1107"/>
      <c r="U167" s="1107"/>
      <c r="V167" s="1107"/>
      <c r="W167" s="1107"/>
      <c r="X167" s="1107"/>
      <c r="Y167" s="1107"/>
      <c r="Z167" s="1107"/>
      <c r="AA167" s="1107"/>
      <c r="AD167" s="927"/>
    </row>
    <row r="168" spans="1:30" s="1091" customForma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c r="AD168" s="927"/>
    </row>
    <row r="169" spans="1:30" s="1091" customForma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c r="AD169" s="927"/>
    </row>
    <row r="170" spans="1:30" ht="13.5" customHeight="1">
      <c r="A170" s="959"/>
      <c r="B170" s="929"/>
      <c r="C170" s="929"/>
      <c r="D170" s="929"/>
      <c r="E170" s="929"/>
      <c r="F170" s="929"/>
      <c r="G170" s="929"/>
      <c r="H170" s="1239"/>
      <c r="I170" s="1239"/>
      <c r="J170" s="1239"/>
      <c r="K170" s="1239"/>
      <c r="L170" s="1239"/>
      <c r="M170" s="1239"/>
      <c r="N170" s="1239"/>
      <c r="O170" s="1239"/>
      <c r="P170" s="1239"/>
      <c r="Q170" s="1239"/>
      <c r="R170" s="1239"/>
      <c r="S170" s="1239"/>
      <c r="T170" s="1239"/>
      <c r="U170" s="1239"/>
      <c r="V170" s="1239"/>
      <c r="W170" s="1239"/>
      <c r="X170" s="1239"/>
      <c r="Y170" s="1239"/>
      <c r="Z170" s="1239"/>
      <c r="AA170" s="1239"/>
    </row>
    <row r="171" spans="1:30">
      <c r="A171" s="959"/>
      <c r="B171" s="929"/>
      <c r="C171" s="929"/>
      <c r="D171" s="929"/>
      <c r="E171" s="929"/>
      <c r="F171" s="929"/>
      <c r="G171" s="929"/>
      <c r="H171" s="1239"/>
      <c r="I171" s="1239"/>
      <c r="J171" s="1239"/>
      <c r="K171" s="1239"/>
      <c r="L171" s="1239"/>
      <c r="M171" s="1239"/>
      <c r="N171" s="1239"/>
      <c r="O171" s="1239"/>
      <c r="P171" s="1239"/>
      <c r="Q171" s="1239"/>
      <c r="R171" s="1239"/>
      <c r="S171" s="1239"/>
      <c r="T171" s="1239"/>
      <c r="U171" s="1239"/>
      <c r="V171" s="1239"/>
      <c r="W171" s="1239"/>
      <c r="X171" s="1239"/>
      <c r="Y171" s="1239"/>
      <c r="Z171" s="1239"/>
      <c r="AA171" s="1239"/>
    </row>
    <row r="172" spans="1:30">
      <c r="A172" s="959"/>
      <c r="B172" s="1107"/>
      <c r="C172" s="929"/>
      <c r="D172" s="929"/>
      <c r="E172" s="929"/>
      <c r="F172" s="929"/>
      <c r="G172" s="929"/>
      <c r="H172" s="1239"/>
      <c r="I172" s="1239"/>
      <c r="J172" s="1239"/>
      <c r="K172" s="1239"/>
      <c r="L172" s="1239"/>
      <c r="M172" s="1239"/>
      <c r="N172" s="1239"/>
      <c r="O172" s="1239"/>
      <c r="P172" s="1239"/>
      <c r="Q172" s="1239"/>
      <c r="R172" s="1239"/>
      <c r="S172" s="1239"/>
      <c r="T172" s="1239"/>
      <c r="U172" s="1239"/>
      <c r="V172" s="1239"/>
      <c r="W172" s="1239"/>
      <c r="X172" s="1239"/>
      <c r="Y172" s="1239"/>
      <c r="Z172" s="1239"/>
      <c r="AA172" s="1239"/>
    </row>
    <row r="173" spans="1:30">
      <c r="A173" s="959"/>
      <c r="B173" s="1107"/>
      <c r="C173" s="929"/>
      <c r="D173" s="929"/>
      <c r="E173" s="929"/>
      <c r="F173" s="929"/>
      <c r="G173" s="929"/>
      <c r="H173" s="929"/>
      <c r="I173" s="929"/>
      <c r="J173" s="929"/>
      <c r="K173" s="929"/>
      <c r="L173" s="959"/>
      <c r="M173" s="929"/>
      <c r="N173" s="959"/>
      <c r="O173" s="929"/>
      <c r="P173" s="959"/>
      <c r="Q173" s="929"/>
      <c r="R173" s="929"/>
      <c r="S173" s="926"/>
      <c r="T173" s="926"/>
      <c r="U173" s="929"/>
      <c r="V173" s="929"/>
      <c r="W173" s="929"/>
      <c r="X173" s="929"/>
      <c r="Y173" s="929"/>
      <c r="Z173" s="929"/>
      <c r="AA173" s="929"/>
    </row>
    <row r="174" spans="1:30">
      <c r="A174" s="959"/>
      <c r="B174" s="929"/>
      <c r="C174" s="929"/>
      <c r="D174" s="929"/>
      <c r="E174" s="929"/>
      <c r="F174" s="929"/>
      <c r="G174" s="929"/>
      <c r="H174" s="929"/>
      <c r="I174" s="929"/>
      <c r="J174" s="929"/>
      <c r="K174" s="929"/>
      <c r="L174" s="959"/>
      <c r="M174" s="929"/>
      <c r="N174" s="959"/>
      <c r="O174" s="929"/>
      <c r="P174" s="959"/>
      <c r="Q174" s="929"/>
      <c r="R174" s="929"/>
      <c r="S174" s="926"/>
      <c r="T174" s="926"/>
      <c r="U174" s="929"/>
      <c r="V174" s="929"/>
      <c r="W174" s="929"/>
      <c r="X174" s="929"/>
      <c r="Y174" s="929"/>
      <c r="Z174" s="929"/>
      <c r="AA174" s="929"/>
    </row>
    <row r="175" spans="1:30" ht="13.5" customHeight="1">
      <c r="C175" s="929"/>
      <c r="D175" s="929"/>
      <c r="E175" s="929"/>
      <c r="F175" s="929"/>
      <c r="G175" s="929"/>
      <c r="H175" s="929"/>
      <c r="I175" s="929"/>
      <c r="J175" s="929"/>
      <c r="K175" s="929"/>
      <c r="L175" s="929"/>
      <c r="M175" s="929"/>
      <c r="N175" s="929"/>
      <c r="O175" s="929"/>
      <c r="P175" s="929"/>
      <c r="Q175" s="929"/>
      <c r="R175" s="929"/>
      <c r="S175" s="926"/>
      <c r="T175" s="926"/>
      <c r="U175" s="929"/>
      <c r="V175" s="929"/>
      <c r="W175" s="929"/>
      <c r="X175" s="929"/>
      <c r="Y175" s="929"/>
      <c r="Z175" s="929"/>
      <c r="AA175" s="929"/>
    </row>
    <row r="176" spans="1:30" ht="15" customHeight="1">
      <c r="A176" s="959"/>
      <c r="C176" s="929"/>
      <c r="D176" s="929"/>
      <c r="E176" s="998"/>
      <c r="F176" s="929"/>
      <c r="G176" s="929"/>
      <c r="H176" s="929"/>
      <c r="I176" s="998"/>
      <c r="J176" s="929"/>
      <c r="K176" s="929"/>
      <c r="L176" s="959"/>
      <c r="M176" s="929"/>
      <c r="N176" s="929"/>
      <c r="O176" s="929"/>
      <c r="P176" s="929"/>
      <c r="Q176" s="929"/>
      <c r="R176" s="998"/>
      <c r="S176" s="1627"/>
      <c r="T176" s="1627"/>
      <c r="U176" s="1627"/>
      <c r="V176" s="1627"/>
      <c r="W176" s="1627"/>
      <c r="X176" s="1627"/>
      <c r="Y176" s="1627"/>
      <c r="Z176" s="1627"/>
      <c r="AA176" s="998"/>
    </row>
    <row r="177" spans="1:27" ht="15" customHeight="1">
      <c r="A177" s="926"/>
      <c r="B177" s="926"/>
      <c r="C177" s="926"/>
      <c r="D177" s="926"/>
      <c r="E177" s="998"/>
      <c r="F177" s="1627"/>
      <c r="G177" s="1627"/>
      <c r="H177" s="1627"/>
      <c r="I177" s="998"/>
      <c r="J177" s="926"/>
      <c r="K177" s="929"/>
      <c r="L177" s="929"/>
      <c r="M177" s="929"/>
      <c r="N177" s="929"/>
      <c r="O177" s="929"/>
      <c r="P177" s="929"/>
      <c r="Q177" s="929"/>
      <c r="R177" s="998"/>
      <c r="S177" s="1627"/>
      <c r="T177" s="1627"/>
      <c r="U177" s="1627"/>
      <c r="V177" s="1627"/>
      <c r="W177" s="1627"/>
      <c r="X177" s="1627"/>
      <c r="Y177" s="1627"/>
      <c r="Z177" s="1627"/>
      <c r="AA177" s="957"/>
    </row>
    <row r="178" spans="1:27" ht="15" customHeight="1">
      <c r="A178" s="926"/>
      <c r="B178" s="926"/>
      <c r="C178" s="926"/>
      <c r="D178" s="926"/>
      <c r="E178" s="998"/>
      <c r="F178" s="1627"/>
      <c r="G178" s="1627"/>
      <c r="H178" s="1627"/>
      <c r="I178" s="998"/>
      <c r="J178" s="926"/>
      <c r="K178" s="929"/>
      <c r="L178" s="929"/>
      <c r="M178" s="929"/>
      <c r="N178" s="929"/>
      <c r="O178" s="929"/>
      <c r="P178" s="929"/>
      <c r="Q178" s="929"/>
      <c r="R178" s="998"/>
      <c r="S178" s="1627"/>
      <c r="T178" s="1627"/>
      <c r="U178" s="1627"/>
      <c r="V178" s="1627"/>
      <c r="W178" s="1627"/>
      <c r="X178" s="1627"/>
      <c r="Y178" s="1627"/>
      <c r="Z178" s="1627"/>
      <c r="AA178" s="957"/>
    </row>
    <row r="179" spans="1:27" ht="13.5" customHeight="1">
      <c r="A179" s="959"/>
      <c r="B179" s="929"/>
      <c r="C179" s="929"/>
      <c r="D179" s="929"/>
      <c r="E179" s="929"/>
      <c r="F179" s="929"/>
      <c r="G179" s="929"/>
      <c r="H179" s="929"/>
      <c r="I179" s="1741"/>
      <c r="J179" s="1741"/>
      <c r="K179" s="1741"/>
      <c r="L179" s="1741"/>
      <c r="M179" s="1741"/>
      <c r="N179" s="1741"/>
      <c r="O179" s="1741"/>
      <c r="P179" s="1741"/>
      <c r="Q179" s="1741"/>
      <c r="R179" s="1741"/>
      <c r="S179" s="1741"/>
      <c r="T179" s="1741"/>
      <c r="U179" s="1741"/>
      <c r="V179" s="1741"/>
      <c r="W179" s="1741"/>
      <c r="X179" s="1741"/>
      <c r="Y179" s="1741"/>
      <c r="Z179" s="1741"/>
      <c r="AA179" s="1741"/>
    </row>
    <row r="180" spans="1:27" ht="15.75" customHeight="1">
      <c r="A180" s="926"/>
      <c r="B180" s="926"/>
      <c r="C180" s="926"/>
      <c r="D180" s="926"/>
      <c r="E180" s="926"/>
      <c r="F180" s="926"/>
      <c r="G180" s="926"/>
      <c r="H180" s="926"/>
      <c r="I180" s="1741"/>
      <c r="J180" s="1741"/>
      <c r="K180" s="1741"/>
      <c r="L180" s="1741"/>
      <c r="M180" s="1741"/>
      <c r="N180" s="1741"/>
      <c r="O180" s="1741"/>
      <c r="P180" s="1741"/>
      <c r="Q180" s="1741"/>
      <c r="R180" s="1741"/>
      <c r="S180" s="1741"/>
      <c r="T180" s="1741"/>
      <c r="U180" s="1741"/>
      <c r="V180" s="1741"/>
      <c r="W180" s="1741"/>
      <c r="X180" s="1741"/>
      <c r="Y180" s="1741"/>
      <c r="Z180" s="1741"/>
      <c r="AA180" s="1741"/>
    </row>
    <row r="181" spans="1:27" ht="15.75" customHeight="1">
      <c r="A181" s="959"/>
      <c r="B181" s="929"/>
      <c r="C181" s="929"/>
      <c r="D181" s="929"/>
      <c r="E181" s="929"/>
      <c r="F181" s="929"/>
      <c r="G181" s="929"/>
      <c r="H181" s="929"/>
      <c r="I181" s="1741"/>
      <c r="J181" s="1686"/>
      <c r="K181" s="1686"/>
      <c r="L181" s="1686"/>
      <c r="M181" s="1686"/>
      <c r="N181" s="1686"/>
      <c r="O181" s="1686"/>
      <c r="P181" s="1686"/>
      <c r="Q181" s="1686"/>
      <c r="R181" s="1686"/>
      <c r="S181" s="1686"/>
      <c r="T181" s="1686"/>
      <c r="U181" s="1686"/>
      <c r="V181" s="1686"/>
      <c r="W181" s="1686"/>
      <c r="X181" s="1686"/>
      <c r="Y181" s="1686"/>
      <c r="Z181" s="1686"/>
      <c r="AA181" s="1686"/>
    </row>
    <row r="182" spans="1:27" ht="15.75" customHeight="1">
      <c r="A182" s="926"/>
      <c r="B182" s="926"/>
      <c r="C182" s="926"/>
      <c r="D182" s="926"/>
      <c r="E182" s="926"/>
      <c r="F182" s="926"/>
      <c r="G182" s="926"/>
      <c r="H182" s="926"/>
      <c r="I182" s="1686"/>
      <c r="J182" s="1686"/>
      <c r="K182" s="1686"/>
      <c r="L182" s="1686"/>
      <c r="M182" s="1686"/>
      <c r="N182" s="1686"/>
      <c r="O182" s="1686"/>
      <c r="P182" s="1686"/>
      <c r="Q182" s="1686"/>
      <c r="R182" s="1686"/>
      <c r="S182" s="1686"/>
      <c r="T182" s="1686"/>
      <c r="U182" s="1686"/>
      <c r="V182" s="1686"/>
      <c r="W182" s="1686"/>
      <c r="X182" s="1686"/>
      <c r="Y182" s="1686"/>
      <c r="Z182" s="1686"/>
      <c r="AA182" s="1686"/>
    </row>
    <row r="183" spans="1:27" ht="18" customHeight="1">
      <c r="A183" s="1656"/>
      <c r="B183" s="1656"/>
      <c r="C183" s="1656"/>
      <c r="D183" s="1656"/>
      <c r="E183" s="1656"/>
      <c r="F183" s="1656"/>
      <c r="G183" s="1656"/>
      <c r="H183" s="1656"/>
      <c r="I183" s="1656"/>
      <c r="J183" s="1656"/>
      <c r="K183" s="1656"/>
      <c r="L183" s="1656"/>
      <c r="M183" s="1656"/>
      <c r="N183" s="1656"/>
      <c r="O183" s="1656"/>
      <c r="P183" s="1656"/>
      <c r="Q183" s="1656"/>
      <c r="R183" s="1656"/>
      <c r="S183" s="1656"/>
      <c r="T183" s="1656"/>
      <c r="U183" s="1656"/>
      <c r="V183" s="1656"/>
      <c r="W183" s="1656"/>
      <c r="X183" s="1656"/>
      <c r="Y183" s="1656"/>
      <c r="Z183" s="1656"/>
      <c r="AA183" s="1656"/>
    </row>
    <row r="184" spans="1:27" ht="15.75" customHeight="1">
      <c r="A184" s="929"/>
      <c r="B184" s="929"/>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29"/>
      <c r="Z184" s="929"/>
      <c r="AA184" s="929"/>
    </row>
    <row r="185" spans="1:27" ht="15.75" customHeight="1">
      <c r="A185" s="959"/>
      <c r="B185" s="929"/>
      <c r="C185" s="929"/>
      <c r="D185" s="929"/>
      <c r="E185" s="929"/>
      <c r="F185" s="1627"/>
      <c r="G185" s="1627"/>
      <c r="H185" s="1627"/>
      <c r="I185" s="1627"/>
      <c r="K185" s="929"/>
      <c r="L185" s="929"/>
      <c r="M185" s="929"/>
      <c r="N185" s="929"/>
      <c r="O185" s="929"/>
      <c r="P185" s="929"/>
      <c r="Q185" s="929"/>
      <c r="R185" s="929"/>
      <c r="S185" s="929"/>
      <c r="T185" s="929"/>
      <c r="U185" s="929"/>
      <c r="V185" s="929"/>
      <c r="W185" s="929"/>
      <c r="X185" s="929"/>
      <c r="Y185" s="929"/>
      <c r="Z185" s="929"/>
      <c r="AA185" s="929"/>
    </row>
    <row r="186" spans="1:27" ht="15.75" customHeight="1">
      <c r="A186" s="959"/>
      <c r="B186" s="929"/>
      <c r="C186" s="929"/>
      <c r="D186" s="929"/>
      <c r="E186" s="929"/>
      <c r="F186" s="929"/>
      <c r="G186" s="1627"/>
      <c r="H186" s="1627"/>
      <c r="I186" s="929"/>
      <c r="J186" s="1702"/>
      <c r="K186" s="1702"/>
      <c r="L186" s="1702"/>
      <c r="M186" s="1702"/>
      <c r="N186" s="1702"/>
      <c r="O186" s="1702"/>
      <c r="P186" s="1702"/>
      <c r="Q186" s="1702"/>
      <c r="R186" s="1702"/>
      <c r="S186" s="1702"/>
      <c r="T186" s="1702"/>
      <c r="U186" s="1702"/>
      <c r="V186" s="1702"/>
      <c r="W186" s="1702"/>
      <c r="X186" s="1702"/>
      <c r="Y186" s="1702"/>
      <c r="Z186" s="1702"/>
      <c r="AA186" s="1702"/>
    </row>
    <row r="187" spans="1:27" ht="15.75" customHeight="1">
      <c r="A187" s="929"/>
      <c r="B187" s="929"/>
      <c r="C187" s="929"/>
      <c r="D187" s="929"/>
      <c r="E187" s="929"/>
      <c r="F187" s="929"/>
      <c r="G187" s="1627"/>
      <c r="H187" s="1627"/>
      <c r="I187" s="929"/>
      <c r="J187" s="1702"/>
      <c r="K187" s="1702"/>
      <c r="L187" s="1702"/>
      <c r="M187" s="1702"/>
      <c r="N187" s="1702"/>
      <c r="O187" s="1702"/>
      <c r="P187" s="1702"/>
      <c r="Q187" s="1702"/>
      <c r="R187" s="1702"/>
      <c r="S187" s="1702"/>
      <c r="T187" s="1702"/>
      <c r="U187" s="1702"/>
      <c r="V187" s="1702"/>
      <c r="W187" s="1702"/>
      <c r="X187" s="1702"/>
      <c r="Y187" s="1702"/>
      <c r="Z187" s="1702"/>
      <c r="AA187" s="1702"/>
    </row>
    <row r="188" spans="1:27" ht="15.75" customHeight="1">
      <c r="A188" s="929"/>
      <c r="B188" s="929"/>
      <c r="C188" s="929"/>
      <c r="D188" s="929"/>
      <c r="E188" s="929"/>
      <c r="F188" s="929"/>
      <c r="G188" s="1627"/>
      <c r="H188" s="1627"/>
      <c r="I188" s="929"/>
      <c r="J188" s="1702"/>
      <c r="K188" s="1702"/>
      <c r="L188" s="1702"/>
      <c r="M188" s="1702"/>
      <c r="N188" s="1702"/>
      <c r="O188" s="1702"/>
      <c r="P188" s="1702"/>
      <c r="Q188" s="1702"/>
      <c r="R188" s="1702"/>
      <c r="S188" s="1702"/>
      <c r="T188" s="1702"/>
      <c r="U188" s="1702"/>
      <c r="V188" s="1702"/>
      <c r="W188" s="1702"/>
      <c r="X188" s="1702"/>
      <c r="Y188" s="1702"/>
      <c r="Z188" s="1702"/>
      <c r="AA188" s="1702"/>
    </row>
    <row r="189" spans="1:27" ht="15.75" customHeight="1">
      <c r="A189" s="92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ht="15.75" customHeight="1">
      <c r="A190" s="959"/>
      <c r="B190" s="929"/>
      <c r="C190" s="929"/>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c r="AA190" s="929"/>
    </row>
    <row r="191" spans="1:27">
      <c r="A191" s="959"/>
      <c r="B191" s="959"/>
      <c r="C191" s="929"/>
      <c r="D191" s="929"/>
      <c r="E191" s="959"/>
      <c r="F191" s="929"/>
      <c r="G191" s="929"/>
      <c r="H191" s="959"/>
      <c r="I191" s="929"/>
      <c r="J191" s="929"/>
      <c r="K191" s="959"/>
      <c r="L191" s="929"/>
      <c r="M191" s="929"/>
      <c r="N191" s="959"/>
      <c r="O191" s="929"/>
      <c r="P191" s="929"/>
      <c r="Q191" s="929"/>
      <c r="R191" s="959"/>
      <c r="S191" s="929"/>
      <c r="T191" s="929"/>
      <c r="U191" s="929"/>
      <c r="V191" s="929"/>
      <c r="W191" s="959"/>
      <c r="X191" s="968"/>
      <c r="Y191" s="929"/>
      <c r="Z191" s="929"/>
      <c r="AA191" s="926"/>
    </row>
    <row r="192" spans="1:27" ht="15.75" customHeight="1">
      <c r="A192" s="959"/>
      <c r="B192" s="929"/>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row>
    <row r="193" spans="1:27" ht="15.75" customHeight="1">
      <c r="A193" s="959"/>
      <c r="B193" s="929"/>
      <c r="C193" s="929"/>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929"/>
      <c r="Z193" s="929"/>
      <c r="AA193" s="929"/>
    </row>
    <row r="194" spans="1:27" ht="15.75" customHeight="1">
      <c r="A194" s="959"/>
      <c r="B194" s="929"/>
      <c r="C194" s="929"/>
      <c r="D194" s="929"/>
      <c r="E194" s="929"/>
      <c r="F194" s="929"/>
      <c r="G194" s="929"/>
      <c r="H194" s="929"/>
      <c r="I194" s="929"/>
      <c r="J194" s="929"/>
      <c r="K194" s="929"/>
      <c r="L194" s="929"/>
      <c r="M194" s="929"/>
      <c r="N194" s="929"/>
      <c r="O194" s="929"/>
      <c r="P194" s="929"/>
      <c r="Q194" s="929"/>
      <c r="R194" s="929"/>
      <c r="S194" s="929"/>
      <c r="T194" s="929"/>
      <c r="U194" s="929"/>
      <c r="V194" s="929"/>
      <c r="W194" s="929"/>
      <c r="X194" s="929"/>
      <c r="Y194" s="929"/>
      <c r="Z194" s="929"/>
      <c r="AA194" s="929"/>
    </row>
    <row r="195" spans="1:27" ht="15.75" customHeight="1">
      <c r="A195" s="929"/>
      <c r="B195" s="929"/>
      <c r="C195" s="929"/>
      <c r="D195" s="929"/>
      <c r="E195" s="929"/>
      <c r="F195" s="929"/>
      <c r="G195" s="929"/>
      <c r="H195" s="929"/>
      <c r="I195" s="929"/>
      <c r="J195" s="929"/>
      <c r="K195" s="1627"/>
      <c r="L195" s="1627"/>
      <c r="M195" s="1627"/>
      <c r="N195" s="929"/>
      <c r="O195" s="929"/>
      <c r="P195" s="929"/>
      <c r="Q195" s="929"/>
      <c r="R195" s="929"/>
      <c r="S195" s="929"/>
      <c r="T195" s="929"/>
      <c r="U195" s="929"/>
      <c r="V195" s="929"/>
      <c r="W195" s="929"/>
      <c r="X195" s="929"/>
      <c r="Y195" s="929"/>
      <c r="Z195" s="929"/>
      <c r="AA195" s="929"/>
    </row>
    <row r="196" spans="1:27" ht="15.75" customHeight="1">
      <c r="A196" s="929"/>
      <c r="B196" s="929"/>
      <c r="C196" s="929"/>
      <c r="D196" s="929"/>
      <c r="E196" s="929"/>
      <c r="F196" s="929"/>
      <c r="G196" s="929"/>
      <c r="H196" s="929"/>
      <c r="I196" s="929"/>
      <c r="J196" s="929"/>
      <c r="K196" s="1627"/>
      <c r="L196" s="1627"/>
      <c r="M196" s="1627"/>
      <c r="N196" s="929"/>
      <c r="O196" s="929"/>
      <c r="P196" s="929"/>
      <c r="Q196" s="929"/>
      <c r="R196" s="929"/>
      <c r="S196" s="929"/>
      <c r="T196" s="929"/>
      <c r="U196" s="929"/>
      <c r="V196" s="929"/>
      <c r="W196" s="929"/>
      <c r="X196" s="929"/>
      <c r="Y196" s="929"/>
      <c r="Z196" s="929"/>
      <c r="AA196" s="929"/>
    </row>
    <row r="197" spans="1:27" ht="15.75" customHeight="1">
      <c r="A197" s="929"/>
      <c r="B197" s="929"/>
      <c r="C197" s="929"/>
      <c r="D197" s="929"/>
      <c r="E197" s="929"/>
      <c r="F197" s="929"/>
      <c r="G197" s="929"/>
      <c r="H197" s="929"/>
      <c r="I197" s="929"/>
      <c r="J197" s="929"/>
      <c r="K197" s="1627"/>
      <c r="L197" s="1627"/>
      <c r="M197" s="1627"/>
      <c r="N197" s="929"/>
      <c r="O197" s="929"/>
      <c r="P197" s="929"/>
      <c r="Q197" s="929"/>
      <c r="R197" s="929"/>
      <c r="S197" s="929"/>
      <c r="T197" s="929"/>
      <c r="U197" s="929"/>
      <c r="V197" s="929"/>
      <c r="W197" s="929"/>
      <c r="X197" s="929"/>
      <c r="Y197" s="929"/>
      <c r="Z197" s="929"/>
      <c r="AA197" s="929"/>
    </row>
    <row r="198" spans="1:27" ht="15.75" customHeight="1">
      <c r="A198" s="929"/>
      <c r="B198" s="929"/>
      <c r="C198" s="929"/>
      <c r="D198" s="929"/>
      <c r="E198" s="929"/>
      <c r="F198" s="929"/>
      <c r="G198" s="929"/>
      <c r="H198" s="929"/>
      <c r="I198" s="929"/>
      <c r="J198" s="929"/>
      <c r="K198" s="1627"/>
      <c r="L198" s="1627"/>
      <c r="M198" s="1627"/>
      <c r="N198" s="929"/>
      <c r="O198" s="929"/>
      <c r="P198" s="929"/>
      <c r="Q198" s="929"/>
      <c r="R198" s="929"/>
      <c r="S198" s="929"/>
      <c r="T198" s="929"/>
      <c r="U198" s="929"/>
      <c r="V198" s="929"/>
      <c r="W198" s="929"/>
      <c r="X198" s="929"/>
      <c r="Y198" s="929"/>
      <c r="Z198" s="929"/>
      <c r="AA198" s="929"/>
    </row>
    <row r="199" spans="1:27" ht="15.75" customHeight="1">
      <c r="A199" s="95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row>
    <row r="200" spans="1:27" ht="15.75" customHeight="1">
      <c r="A200" s="929"/>
      <c r="B200" s="929"/>
      <c r="C200" s="929"/>
      <c r="D200" s="929"/>
      <c r="E200" s="929"/>
      <c r="F200" s="929"/>
      <c r="G200" s="929"/>
      <c r="H200" s="929"/>
      <c r="I200" s="929"/>
      <c r="J200" s="929"/>
      <c r="K200" s="2071"/>
      <c r="L200" s="2071"/>
      <c r="M200" s="2071"/>
      <c r="N200" s="2071"/>
      <c r="O200" s="929"/>
      <c r="P200" s="929"/>
      <c r="Q200" s="929"/>
      <c r="R200" s="929"/>
      <c r="S200" s="929"/>
      <c r="T200" s="929"/>
      <c r="U200" s="929"/>
      <c r="V200" s="929"/>
      <c r="W200" s="929"/>
      <c r="X200" s="929"/>
      <c r="Y200" s="929"/>
      <c r="Z200" s="929"/>
      <c r="AA200" s="929"/>
    </row>
    <row r="201" spans="1:27" ht="15.75" customHeight="1">
      <c r="A201" s="929"/>
      <c r="B201" s="929"/>
      <c r="C201" s="929"/>
      <c r="D201" s="929"/>
      <c r="E201" s="929"/>
      <c r="F201" s="929"/>
      <c r="G201" s="929"/>
      <c r="H201" s="929"/>
      <c r="I201" s="929"/>
      <c r="J201" s="929"/>
      <c r="K201" s="2071"/>
      <c r="L201" s="2071"/>
      <c r="M201" s="2071"/>
      <c r="N201" s="2071"/>
      <c r="O201" s="929"/>
      <c r="P201" s="929"/>
      <c r="Q201" s="929"/>
      <c r="R201" s="929"/>
      <c r="S201" s="929"/>
      <c r="T201" s="929"/>
      <c r="U201" s="929"/>
      <c r="V201" s="929"/>
      <c r="W201" s="929"/>
      <c r="X201" s="929"/>
      <c r="Y201" s="929"/>
      <c r="Z201" s="929"/>
      <c r="AA201" s="929"/>
    </row>
    <row r="202" spans="1:27"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row>
    <row r="203" spans="1:27" ht="15.75" customHeight="1">
      <c r="A203" s="95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row>
    <row r="204" spans="1:27" ht="15.75" customHeight="1">
      <c r="A204" s="929"/>
      <c r="B204" s="929"/>
      <c r="C204" s="929"/>
      <c r="D204" s="929"/>
      <c r="E204" s="929"/>
      <c r="F204" s="929"/>
      <c r="G204" s="929"/>
      <c r="H204" s="929"/>
      <c r="I204" s="929"/>
      <c r="J204" s="929"/>
      <c r="K204" s="929"/>
      <c r="L204" s="929"/>
      <c r="M204" s="929"/>
      <c r="N204" s="929"/>
      <c r="O204" s="929"/>
      <c r="P204" s="929"/>
      <c r="Q204" s="929"/>
      <c r="R204" s="929"/>
      <c r="S204" s="929"/>
      <c r="T204" s="929"/>
      <c r="U204" s="959"/>
      <c r="V204" s="929"/>
      <c r="W204" s="929"/>
      <c r="X204" s="959"/>
      <c r="Y204" s="929"/>
      <c r="Z204" s="929"/>
      <c r="AA204" s="929"/>
    </row>
    <row r="205" spans="1:27"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row>
    <row r="206" spans="1:27" ht="15.75" customHeight="1">
      <c r="A206" s="92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row>
    <row r="207" spans="1:27" ht="15.75" customHeight="1">
      <c r="A207" s="929"/>
      <c r="B207" s="929"/>
      <c r="C207" s="929"/>
      <c r="D207" s="929"/>
      <c r="E207" s="929"/>
      <c r="F207" s="929"/>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75" customHeight="1">
      <c r="A208" s="92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row>
    <row r="209" spans="1:27" ht="15.75" customHeight="1">
      <c r="A209" s="92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row>
    <row r="210" spans="1:27" ht="15.75" customHeight="1">
      <c r="A210" s="92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row>
    <row r="211" spans="1:27" ht="15.75" customHeight="1">
      <c r="A211" s="959"/>
      <c r="B211" s="929"/>
      <c r="C211" s="929"/>
      <c r="D211" s="929"/>
      <c r="E211" s="929"/>
      <c r="F211" s="929"/>
      <c r="G211" s="929"/>
      <c r="H211" s="929"/>
      <c r="I211" s="929"/>
      <c r="J211" s="929"/>
      <c r="K211" s="929"/>
      <c r="L211" s="929"/>
      <c r="M211" s="929"/>
      <c r="N211" s="929"/>
      <c r="O211" s="929"/>
      <c r="P211" s="929"/>
      <c r="Q211" s="929"/>
      <c r="R211" s="929"/>
      <c r="S211" s="929"/>
      <c r="T211" s="929"/>
      <c r="U211" s="929"/>
      <c r="V211" s="929"/>
      <c r="W211" s="929"/>
      <c r="X211" s="929"/>
      <c r="Y211" s="929"/>
      <c r="Z211" s="929"/>
      <c r="AA211" s="929"/>
    </row>
    <row r="212" spans="1:27" ht="15.75" customHeight="1">
      <c r="A212" s="929"/>
      <c r="B212" s="929"/>
      <c r="C212" s="929"/>
      <c r="D212" s="929"/>
      <c r="E212" s="929"/>
      <c r="F212" s="929"/>
      <c r="G212" s="929"/>
      <c r="H212" s="929"/>
      <c r="I212" s="998"/>
      <c r="J212" s="1627"/>
      <c r="K212" s="1627"/>
      <c r="L212" s="1627"/>
      <c r="M212" s="1627"/>
      <c r="N212" s="998"/>
      <c r="O212" s="998"/>
      <c r="P212" s="1627"/>
      <c r="Q212" s="1627"/>
      <c r="R212" s="1627"/>
      <c r="S212" s="1627"/>
      <c r="T212" s="998"/>
      <c r="U212" s="998"/>
      <c r="V212" s="1627"/>
      <c r="W212" s="1627"/>
      <c r="X212" s="1627"/>
      <c r="Y212" s="1627"/>
      <c r="Z212" s="968"/>
      <c r="AA212" s="929"/>
    </row>
    <row r="213" spans="1:27" ht="15.75" customHeight="1">
      <c r="A213" s="929"/>
      <c r="B213" s="929"/>
      <c r="C213" s="929"/>
      <c r="D213" s="998"/>
      <c r="E213" s="1627"/>
      <c r="F213" s="1627"/>
      <c r="G213" s="998"/>
      <c r="H213" s="929"/>
      <c r="I213" s="998"/>
      <c r="J213" s="2069"/>
      <c r="K213" s="2069"/>
      <c r="L213" s="2069"/>
      <c r="M213" s="2069"/>
      <c r="N213" s="998"/>
      <c r="O213" s="998"/>
      <c r="P213" s="2069"/>
      <c r="Q213" s="2069"/>
      <c r="R213" s="2069"/>
      <c r="S213" s="2069"/>
      <c r="T213" s="998"/>
      <c r="U213" s="998"/>
      <c r="V213" s="1652"/>
      <c r="W213" s="1652"/>
      <c r="X213" s="1652"/>
      <c r="Y213" s="1652"/>
      <c r="Z213" s="929"/>
      <c r="AA213" s="929"/>
    </row>
    <row r="214" spans="1:27" ht="15.75" customHeight="1">
      <c r="A214" s="929"/>
      <c r="B214" s="929"/>
      <c r="C214" s="929"/>
      <c r="D214" s="998"/>
      <c r="E214" s="1627"/>
      <c r="F214" s="1627"/>
      <c r="G214" s="998"/>
      <c r="H214" s="929"/>
      <c r="I214" s="998"/>
      <c r="J214" s="2069"/>
      <c r="K214" s="2069"/>
      <c r="L214" s="2069"/>
      <c r="M214" s="2069"/>
      <c r="N214" s="998"/>
      <c r="O214" s="998"/>
      <c r="P214" s="2069"/>
      <c r="Q214" s="2069"/>
      <c r="R214" s="2069"/>
      <c r="S214" s="2069"/>
      <c r="T214" s="998"/>
      <c r="U214" s="998"/>
      <c r="V214" s="1652"/>
      <c r="W214" s="1652"/>
      <c r="X214" s="1652"/>
      <c r="Y214" s="1652"/>
      <c r="Z214" s="929"/>
      <c r="AA214" s="929"/>
    </row>
    <row r="215" spans="1:27" ht="15.75" customHeight="1">
      <c r="A215" s="929"/>
      <c r="B215" s="929"/>
      <c r="C215" s="929"/>
      <c r="D215" s="998"/>
      <c r="E215" s="1627"/>
      <c r="F215" s="1627"/>
      <c r="G215" s="998"/>
      <c r="H215" s="929"/>
      <c r="I215" s="998"/>
      <c r="J215" s="2069"/>
      <c r="K215" s="2069"/>
      <c r="L215" s="2069"/>
      <c r="M215" s="2069"/>
      <c r="N215" s="998"/>
      <c r="O215" s="998"/>
      <c r="P215" s="2069"/>
      <c r="Q215" s="2069"/>
      <c r="R215" s="2069"/>
      <c r="S215" s="2069"/>
      <c r="T215" s="998"/>
      <c r="U215" s="998"/>
      <c r="V215" s="1652"/>
      <c r="W215" s="1652"/>
      <c r="X215" s="1652"/>
      <c r="Y215" s="1652"/>
      <c r="Z215" s="929"/>
      <c r="AA215" s="929"/>
    </row>
    <row r="216" spans="1:27" ht="15.75" customHeight="1">
      <c r="A216" s="929"/>
      <c r="B216" s="929"/>
      <c r="C216" s="929"/>
      <c r="D216" s="998"/>
      <c r="E216" s="1627"/>
      <c r="F216" s="1627"/>
      <c r="G216" s="998"/>
      <c r="H216" s="929"/>
      <c r="I216" s="998"/>
      <c r="J216" s="2069"/>
      <c r="K216" s="2069"/>
      <c r="L216" s="2069"/>
      <c r="M216" s="2069"/>
      <c r="N216" s="998"/>
      <c r="O216" s="998"/>
      <c r="P216" s="2069"/>
      <c r="Q216" s="2069"/>
      <c r="R216" s="2069"/>
      <c r="S216" s="2069"/>
      <c r="T216" s="998"/>
      <c r="U216" s="998"/>
      <c r="V216" s="1652"/>
      <c r="W216" s="1652"/>
      <c r="X216" s="1652"/>
      <c r="Y216" s="1652"/>
      <c r="Z216" s="929"/>
      <c r="AA216" s="929"/>
    </row>
    <row r="217" spans="1:27" ht="15.75" customHeight="1">
      <c r="A217" s="929"/>
      <c r="B217" s="929"/>
      <c r="C217" s="929"/>
      <c r="D217" s="998"/>
      <c r="E217" s="929"/>
      <c r="F217" s="929"/>
      <c r="G217" s="998"/>
      <c r="H217" s="929"/>
      <c r="I217" s="998"/>
      <c r="J217" s="929"/>
      <c r="K217" s="929"/>
      <c r="L217" s="929"/>
      <c r="M217" s="929"/>
      <c r="N217" s="998"/>
      <c r="O217" s="998"/>
      <c r="P217" s="998"/>
      <c r="Q217" s="929"/>
      <c r="R217" s="929"/>
      <c r="S217" s="998"/>
      <c r="T217" s="998"/>
      <c r="U217" s="998"/>
      <c r="V217" s="929"/>
      <c r="W217" s="929"/>
      <c r="X217" s="929"/>
      <c r="Y217" s="929"/>
      <c r="Z217" s="929"/>
      <c r="AA217" s="929"/>
    </row>
    <row r="218" spans="1:27" ht="15.75" customHeight="1">
      <c r="A218" s="929"/>
      <c r="B218" s="929"/>
      <c r="C218" s="929"/>
      <c r="D218" s="998"/>
      <c r="E218" s="929"/>
      <c r="F218" s="929"/>
      <c r="G218" s="998"/>
      <c r="H218" s="929"/>
      <c r="I218" s="998"/>
      <c r="J218" s="929"/>
      <c r="K218" s="929"/>
      <c r="L218" s="929"/>
      <c r="M218" s="929"/>
      <c r="N218" s="998"/>
      <c r="O218" s="998"/>
      <c r="P218" s="998"/>
      <c r="Q218" s="929"/>
      <c r="R218" s="929"/>
      <c r="S218" s="998"/>
      <c r="T218" s="998"/>
      <c r="U218" s="998"/>
      <c r="V218" s="929"/>
      <c r="W218" s="929"/>
      <c r="X218" s="929"/>
      <c r="Y218" s="929"/>
      <c r="Z218" s="929"/>
      <c r="AA218" s="929"/>
    </row>
    <row r="219" spans="1:27" ht="15.75" customHeight="1">
      <c r="A219" s="929"/>
      <c r="B219" s="929"/>
      <c r="C219" s="929"/>
      <c r="D219" s="998"/>
      <c r="E219" s="929"/>
      <c r="F219" s="929"/>
      <c r="G219" s="998"/>
      <c r="H219" s="929"/>
      <c r="I219" s="998"/>
      <c r="J219" s="929"/>
      <c r="K219" s="929"/>
      <c r="L219" s="929"/>
      <c r="M219" s="929"/>
      <c r="N219" s="998"/>
      <c r="O219" s="998"/>
      <c r="P219" s="998"/>
      <c r="Q219" s="929"/>
      <c r="R219" s="929"/>
      <c r="S219" s="998"/>
      <c r="T219" s="998"/>
      <c r="U219" s="998"/>
      <c r="V219" s="929"/>
      <c r="W219" s="929"/>
      <c r="X219" s="929"/>
      <c r="Y219" s="929"/>
      <c r="Z219" s="929"/>
      <c r="AA219" s="929"/>
    </row>
    <row r="220" spans="1:27" ht="15.75" customHeight="1">
      <c r="A220" s="929"/>
      <c r="B220" s="929"/>
      <c r="C220" s="929"/>
      <c r="D220" s="998"/>
      <c r="E220" s="929"/>
      <c r="F220" s="929"/>
      <c r="G220" s="998"/>
      <c r="H220" s="929"/>
      <c r="I220" s="998"/>
      <c r="J220" s="929"/>
      <c r="K220" s="929"/>
      <c r="L220" s="929"/>
      <c r="M220" s="929"/>
      <c r="N220" s="998"/>
      <c r="O220" s="998"/>
      <c r="P220" s="998"/>
      <c r="Q220" s="929"/>
      <c r="R220" s="929"/>
      <c r="S220" s="998"/>
      <c r="T220" s="998"/>
      <c r="U220" s="998"/>
      <c r="V220" s="929"/>
      <c r="W220" s="929"/>
      <c r="X220" s="929"/>
      <c r="Y220" s="929"/>
      <c r="Z220" s="929"/>
      <c r="AA220" s="929"/>
    </row>
    <row r="221" spans="1:27" ht="15.75" customHeight="1">
      <c r="A221" s="929"/>
      <c r="B221" s="929"/>
      <c r="C221" s="929"/>
      <c r="D221" s="929"/>
      <c r="E221" s="929"/>
      <c r="F221" s="929"/>
      <c r="G221" s="929"/>
      <c r="H221" s="929"/>
      <c r="I221" s="998"/>
      <c r="J221" s="2069"/>
      <c r="K221" s="2069"/>
      <c r="L221" s="2069"/>
      <c r="M221" s="2069"/>
      <c r="N221" s="998"/>
      <c r="O221" s="998"/>
      <c r="P221" s="2069"/>
      <c r="Q221" s="2069"/>
      <c r="R221" s="2069"/>
      <c r="S221" s="2069"/>
      <c r="T221" s="998"/>
      <c r="U221" s="998"/>
      <c r="V221" s="2069"/>
      <c r="W221" s="2069"/>
      <c r="X221" s="2069"/>
      <c r="Y221" s="2069"/>
      <c r="Z221" s="929"/>
      <c r="AA221" s="929"/>
    </row>
    <row r="222" spans="1:27" ht="15.75" customHeight="1">
      <c r="A222" s="95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row>
    <row r="223" spans="1:27" ht="15.75" customHeight="1">
      <c r="A223" s="959"/>
      <c r="B223" s="929"/>
      <c r="C223" s="929"/>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929"/>
      <c r="Z223" s="929"/>
      <c r="AA223" s="929"/>
    </row>
    <row r="224" spans="1:27" ht="15.75" customHeight="1">
      <c r="A224" s="959"/>
      <c r="B224" s="929"/>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929"/>
      <c r="Z224" s="929"/>
      <c r="AA224" s="929"/>
    </row>
    <row r="225" spans="1:28" ht="15.75" customHeight="1">
      <c r="A225" s="959"/>
      <c r="B225" s="929"/>
      <c r="C225" s="929"/>
      <c r="D225" s="929"/>
      <c r="E225" s="929"/>
      <c r="F225" s="929"/>
      <c r="G225" s="929"/>
      <c r="H225" s="929"/>
      <c r="I225" s="929"/>
      <c r="J225" s="1722"/>
      <c r="K225" s="1722"/>
      <c r="L225" s="1722"/>
      <c r="M225" s="1722"/>
      <c r="N225" s="1722"/>
      <c r="O225" s="998"/>
      <c r="P225" s="929"/>
      <c r="Q225" s="929"/>
      <c r="R225" s="929"/>
      <c r="S225" s="929"/>
      <c r="T225" s="929"/>
      <c r="U225" s="929"/>
      <c r="V225" s="929"/>
      <c r="W225" s="929"/>
      <c r="X225" s="929"/>
      <c r="Y225" s="929"/>
      <c r="Z225" s="929"/>
      <c r="AA225" s="929"/>
    </row>
    <row r="226" spans="1:28" ht="15.75" customHeight="1">
      <c r="A226" s="959"/>
      <c r="B226" s="929"/>
      <c r="C226" s="929"/>
      <c r="D226" s="929"/>
      <c r="E226" s="929"/>
      <c r="F226" s="929"/>
      <c r="G226" s="929"/>
      <c r="H226" s="929"/>
      <c r="I226" s="929"/>
      <c r="J226" s="929"/>
      <c r="K226" s="929"/>
      <c r="L226" s="1627"/>
      <c r="M226" s="1627"/>
      <c r="N226" s="1627"/>
      <c r="O226" s="1627"/>
      <c r="P226" s="1627"/>
      <c r="Q226" s="1627"/>
      <c r="R226" s="929"/>
      <c r="S226" s="929"/>
      <c r="T226" s="929"/>
      <c r="U226" s="929"/>
      <c r="V226" s="929"/>
      <c r="W226" s="929"/>
      <c r="X226" s="929"/>
      <c r="Y226" s="929"/>
      <c r="Z226" s="929"/>
      <c r="AA226" s="929"/>
    </row>
    <row r="227" spans="1:28" ht="15.75" customHeight="1">
      <c r="A227" s="959"/>
      <c r="B227" s="929"/>
      <c r="C227" s="929"/>
      <c r="D227" s="929"/>
      <c r="E227" s="929"/>
      <c r="F227" s="929"/>
      <c r="G227" s="929"/>
      <c r="H227" s="929"/>
      <c r="I227" s="1685"/>
      <c r="J227" s="1685"/>
      <c r="K227" s="1685"/>
      <c r="L227" s="1685"/>
      <c r="M227" s="1685"/>
      <c r="N227" s="1685"/>
      <c r="O227" s="1685"/>
      <c r="P227" s="1685"/>
      <c r="Q227" s="1685"/>
      <c r="R227" s="1685"/>
      <c r="S227" s="1685"/>
      <c r="T227" s="1685"/>
      <c r="U227" s="1685"/>
      <c r="V227" s="1685"/>
      <c r="W227" s="1685"/>
      <c r="X227" s="1685"/>
      <c r="Y227" s="1685"/>
      <c r="Z227" s="1685"/>
      <c r="AA227" s="1685"/>
    </row>
    <row r="228" spans="1:28">
      <c r="I228" s="2070"/>
      <c r="J228" s="2070"/>
      <c r="K228" s="2070"/>
      <c r="L228" s="2070"/>
      <c r="M228" s="2070"/>
      <c r="N228" s="2070"/>
      <c r="O228" s="2070"/>
      <c r="P228" s="2070"/>
      <c r="Q228" s="2070"/>
      <c r="R228" s="2070"/>
      <c r="S228" s="2070"/>
      <c r="T228" s="2070"/>
      <c r="U228" s="2070"/>
      <c r="V228" s="2070"/>
      <c r="W228" s="2070"/>
      <c r="X228" s="2070"/>
      <c r="Y228" s="2070"/>
      <c r="Z228" s="2070"/>
      <c r="AA228" s="2070"/>
    </row>
    <row r="229" spans="1:28" ht="13.5" customHeight="1">
      <c r="A229" s="959"/>
      <c r="B229" s="929"/>
      <c r="C229" s="929"/>
      <c r="D229" s="929"/>
      <c r="E229" s="929"/>
      <c r="F229" s="1685"/>
      <c r="G229" s="1685"/>
      <c r="H229" s="1685"/>
      <c r="I229" s="1685"/>
      <c r="J229" s="1685"/>
      <c r="K229" s="1685"/>
      <c r="L229" s="1685"/>
      <c r="M229" s="1685"/>
      <c r="N229" s="1685"/>
      <c r="O229" s="1685"/>
      <c r="P229" s="1685"/>
      <c r="Q229" s="1685"/>
      <c r="R229" s="1685"/>
      <c r="S229" s="1685"/>
      <c r="T229" s="1685"/>
      <c r="U229" s="1685"/>
      <c r="V229" s="1685"/>
      <c r="W229" s="1685"/>
      <c r="X229" s="1685"/>
      <c r="Y229" s="1685"/>
      <c r="Z229" s="1685"/>
      <c r="AA229" s="1685"/>
    </row>
    <row r="230" spans="1:28">
      <c r="A230" s="929"/>
      <c r="B230" s="929"/>
      <c r="C230" s="929"/>
      <c r="D230" s="929"/>
      <c r="E230" s="929"/>
      <c r="F230" s="1682"/>
      <c r="G230" s="1682"/>
      <c r="H230" s="1682"/>
      <c r="I230" s="1682"/>
      <c r="J230" s="1682"/>
      <c r="K230" s="1682"/>
      <c r="L230" s="1682"/>
      <c r="M230" s="1682"/>
      <c r="N230" s="1682"/>
      <c r="O230" s="1682"/>
      <c r="P230" s="1682"/>
      <c r="Q230" s="1682"/>
      <c r="R230" s="1682"/>
      <c r="S230" s="1682"/>
      <c r="T230" s="1682"/>
      <c r="U230" s="1682"/>
      <c r="V230" s="1682"/>
      <c r="W230" s="1682"/>
      <c r="X230" s="1682"/>
      <c r="Y230" s="1682"/>
      <c r="Z230" s="1682"/>
      <c r="AA230" s="1682"/>
    </row>
    <row r="231" spans="1:28">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row>
    <row r="232" spans="1:28" ht="15.75" customHeight="1">
      <c r="A232" s="92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row>
    <row r="233" spans="1:28" ht="15.75" customHeight="1">
      <c r="A233" s="929"/>
      <c r="B233" s="929"/>
      <c r="C233" s="929"/>
      <c r="D233" s="929"/>
      <c r="E233" s="929"/>
      <c r="F233" s="929"/>
      <c r="G233" s="929"/>
      <c r="H233" s="929"/>
      <c r="I233" s="929"/>
      <c r="J233" s="929"/>
      <c r="K233" s="929"/>
      <c r="L233" s="929"/>
      <c r="M233" s="929"/>
      <c r="N233" s="929"/>
      <c r="O233" s="929"/>
      <c r="P233" s="929"/>
      <c r="Q233" s="929"/>
      <c r="R233" s="929"/>
      <c r="S233" s="929"/>
      <c r="T233" s="929"/>
      <c r="U233" s="929"/>
      <c r="V233" s="929"/>
      <c r="W233" s="929"/>
      <c r="X233" s="929"/>
      <c r="Y233" s="929"/>
      <c r="Z233" s="929"/>
      <c r="AA233" s="929"/>
    </row>
    <row r="234" spans="1:28" ht="18.75" customHeight="1">
      <c r="A234" s="1627"/>
      <c r="B234" s="1627"/>
      <c r="C234" s="1627"/>
      <c r="D234" s="1627"/>
      <c r="E234" s="1627"/>
      <c r="F234" s="1627"/>
      <c r="G234" s="1627"/>
      <c r="H234" s="1627"/>
      <c r="I234" s="1627"/>
      <c r="J234" s="1627"/>
      <c r="K234" s="1627"/>
      <c r="L234" s="1627"/>
      <c r="M234" s="1627"/>
      <c r="N234" s="1627"/>
      <c r="O234" s="1627"/>
      <c r="P234" s="1627"/>
      <c r="Q234" s="1627"/>
      <c r="R234" s="1627"/>
      <c r="S234" s="1627"/>
      <c r="T234" s="1627"/>
      <c r="U234" s="1627"/>
      <c r="V234" s="1627"/>
      <c r="W234" s="1627"/>
      <c r="X234" s="1627"/>
      <c r="Y234" s="1627"/>
      <c r="Z234" s="1627"/>
      <c r="AA234" s="1627"/>
      <c r="AB234" s="926"/>
    </row>
    <row r="235" spans="1:28" ht="15.75" customHeight="1">
      <c r="A235" s="929"/>
      <c r="B235" s="929"/>
      <c r="C235" s="929"/>
      <c r="D235" s="929"/>
      <c r="E235" s="929"/>
      <c r="F235" s="929"/>
      <c r="G235" s="929"/>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59"/>
      <c r="B236" s="929"/>
      <c r="C236" s="929"/>
      <c r="D236" s="929"/>
      <c r="E236" s="929"/>
      <c r="F236" s="929"/>
      <c r="G236" s="926"/>
      <c r="H236" s="929"/>
      <c r="I236" s="929"/>
      <c r="J236" s="929"/>
      <c r="K236" s="929"/>
      <c r="L236" s="929"/>
      <c r="M236" s="929"/>
      <c r="N236" s="929"/>
      <c r="O236" s="929"/>
      <c r="P236" s="929"/>
      <c r="Q236" s="929"/>
      <c r="R236" s="929"/>
      <c r="S236" s="929"/>
      <c r="T236" s="929"/>
      <c r="U236" s="929"/>
      <c r="V236" s="929"/>
      <c r="W236" s="929"/>
      <c r="X236" s="929"/>
      <c r="Y236" s="929"/>
      <c r="Z236" s="929"/>
      <c r="AA236" s="929"/>
      <c r="AB236" s="926"/>
    </row>
    <row r="237" spans="1:28" ht="15.75" customHeight="1">
      <c r="A237" s="959"/>
      <c r="B237" s="929"/>
      <c r="C237" s="929"/>
      <c r="D237" s="929"/>
      <c r="E237" s="929"/>
      <c r="F237" s="929"/>
      <c r="G237" s="926"/>
      <c r="H237" s="926"/>
      <c r="I237" s="929"/>
      <c r="J237" s="929"/>
      <c r="K237" s="929"/>
      <c r="L237" s="926"/>
      <c r="M237" s="929"/>
      <c r="N237" s="929"/>
      <c r="O237" s="929"/>
      <c r="P237" s="929"/>
      <c r="Q237" s="929"/>
      <c r="R237" s="929"/>
      <c r="S237" s="929"/>
      <c r="T237" s="929"/>
      <c r="U237" s="929"/>
      <c r="V237" s="929"/>
      <c r="W237" s="929"/>
      <c r="X237" s="929"/>
      <c r="Y237" s="929"/>
      <c r="Z237" s="929"/>
      <c r="AA237" s="929"/>
      <c r="AB237" s="926"/>
    </row>
    <row r="238" spans="1:28" ht="15.75" customHeight="1">
      <c r="A238" s="959"/>
      <c r="B238" s="929"/>
      <c r="C238" s="929"/>
      <c r="D238" s="929"/>
      <c r="E238" s="929"/>
      <c r="F238" s="929"/>
      <c r="G238" s="929"/>
      <c r="H238" s="929"/>
      <c r="I238" s="929"/>
      <c r="J238" s="1722"/>
      <c r="K238" s="1722"/>
      <c r="L238" s="1722"/>
      <c r="M238" s="1722"/>
      <c r="N238" s="1023"/>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9"/>
      <c r="H239" s="929"/>
      <c r="I239" s="929"/>
      <c r="J239" s="1722"/>
      <c r="K239" s="1722"/>
      <c r="L239" s="1722"/>
      <c r="M239" s="1722"/>
      <c r="N239" s="1023"/>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9"/>
      <c r="H240" s="929"/>
      <c r="I240" s="929"/>
      <c r="J240" s="1722"/>
      <c r="K240" s="1722"/>
      <c r="L240" s="1722"/>
      <c r="M240" s="1722"/>
      <c r="N240" s="1023"/>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1722"/>
      <c r="K241" s="1722"/>
      <c r="L241" s="1722"/>
      <c r="M241" s="1722"/>
      <c r="N241" s="1023"/>
      <c r="O241" s="929"/>
      <c r="P241" s="929"/>
      <c r="Q241" s="929"/>
      <c r="R241" s="929"/>
      <c r="S241" s="929"/>
      <c r="T241" s="929"/>
      <c r="U241" s="929"/>
      <c r="V241" s="929"/>
      <c r="W241" s="929"/>
      <c r="X241" s="929"/>
      <c r="Y241" s="929"/>
      <c r="Z241" s="929"/>
      <c r="AA241" s="929"/>
      <c r="AB241" s="926"/>
    </row>
    <row r="242" spans="1:28" ht="15.75" customHeight="1">
      <c r="A242" s="959"/>
      <c r="B242" s="929"/>
      <c r="C242" s="929"/>
      <c r="D242" s="929"/>
      <c r="E242" s="929"/>
      <c r="F242" s="929"/>
      <c r="G242" s="929"/>
      <c r="H242" s="929"/>
      <c r="I242" s="929"/>
      <c r="J242" s="929"/>
      <c r="K242" s="929"/>
      <c r="L242" s="929"/>
      <c r="M242" s="929"/>
      <c r="N242" s="929"/>
      <c r="O242" s="929"/>
      <c r="P242" s="929"/>
      <c r="Q242" s="929"/>
      <c r="R242" s="929"/>
      <c r="S242" s="929"/>
      <c r="T242" s="929"/>
      <c r="U242" s="929"/>
      <c r="V242" s="929"/>
      <c r="W242" s="929"/>
      <c r="X242" s="929"/>
      <c r="Y242" s="929"/>
      <c r="Z242" s="929"/>
      <c r="AA242" s="929"/>
      <c r="AB242" s="926"/>
    </row>
    <row r="243" spans="1:28" ht="15.75" customHeight="1">
      <c r="A243" s="929"/>
      <c r="B243" s="929"/>
      <c r="C243" s="929"/>
      <c r="D243" s="1627"/>
      <c r="E243" s="1627"/>
      <c r="F243" s="1627"/>
      <c r="G243" s="1627"/>
      <c r="H243" s="998"/>
      <c r="I243" s="1627"/>
      <c r="J243" s="1627"/>
      <c r="K243" s="1627"/>
      <c r="L243" s="1627"/>
      <c r="M243" s="1627"/>
      <c r="N243" s="1627"/>
      <c r="O243" s="1627"/>
      <c r="P243" s="1627"/>
      <c r="Q243" s="1627"/>
      <c r="R243" s="1627"/>
      <c r="S243" s="1627"/>
      <c r="T243" s="1627"/>
      <c r="U243" s="1627"/>
      <c r="V243" s="998"/>
      <c r="W243" s="998"/>
      <c r="X243" s="1627"/>
      <c r="Y243" s="1627"/>
      <c r="Z243" s="1627"/>
      <c r="AA243" s="929"/>
      <c r="AB243" s="926"/>
    </row>
    <row r="244" spans="1:28" ht="15.75" customHeight="1">
      <c r="A244" s="929"/>
      <c r="B244" s="929"/>
      <c r="C244" s="929"/>
      <c r="D244" s="998"/>
      <c r="E244" s="1656"/>
      <c r="F244" s="1656"/>
      <c r="G244" s="998"/>
      <c r="H244" s="998"/>
      <c r="I244" s="929"/>
      <c r="J244" s="929"/>
      <c r="K244" s="929"/>
      <c r="L244" s="926"/>
      <c r="M244" s="929"/>
      <c r="N244" s="929"/>
      <c r="O244" s="929"/>
      <c r="P244" s="929"/>
      <c r="Q244" s="929"/>
      <c r="R244" s="926"/>
      <c r="S244" s="926"/>
      <c r="T244" s="926"/>
      <c r="U244" s="926"/>
      <c r="V244" s="998"/>
      <c r="W244" s="998"/>
      <c r="X244" s="1718"/>
      <c r="Y244" s="1718"/>
      <c r="Z244" s="1718"/>
      <c r="AA244" s="929"/>
      <c r="AB244" s="926"/>
    </row>
    <row r="245" spans="1:28" ht="15.75" customHeight="1">
      <c r="A245" s="929"/>
      <c r="B245" s="929"/>
      <c r="C245" s="929"/>
      <c r="D245" s="998"/>
      <c r="E245" s="1656"/>
      <c r="F245" s="1656"/>
      <c r="G245" s="998"/>
      <c r="H245" s="998"/>
      <c r="I245" s="929"/>
      <c r="J245" s="929"/>
      <c r="K245" s="929"/>
      <c r="L245" s="926"/>
      <c r="M245" s="929"/>
      <c r="N245" s="929"/>
      <c r="O245" s="929"/>
      <c r="P245" s="929"/>
      <c r="Q245" s="929"/>
      <c r="R245" s="926"/>
      <c r="S245" s="926"/>
      <c r="T245" s="926"/>
      <c r="U245" s="926"/>
      <c r="V245" s="998"/>
      <c r="W245" s="998"/>
      <c r="X245" s="1718"/>
      <c r="Y245" s="1718"/>
      <c r="Z245" s="1718"/>
      <c r="AA245" s="929"/>
      <c r="AB245" s="926"/>
    </row>
    <row r="246" spans="1:28" ht="15.75" customHeight="1">
      <c r="A246" s="929"/>
      <c r="B246" s="929"/>
      <c r="C246" s="929"/>
      <c r="D246" s="998"/>
      <c r="E246" s="1656"/>
      <c r="F246" s="1656"/>
      <c r="G246" s="998"/>
      <c r="H246" s="998"/>
      <c r="I246" s="929"/>
      <c r="J246" s="929"/>
      <c r="K246" s="929"/>
      <c r="L246" s="926"/>
      <c r="M246" s="929"/>
      <c r="N246" s="929"/>
      <c r="O246" s="929"/>
      <c r="P246" s="929"/>
      <c r="Q246" s="929"/>
      <c r="R246" s="926"/>
      <c r="S246" s="926"/>
      <c r="T246" s="926"/>
      <c r="U246" s="926"/>
      <c r="V246" s="998"/>
      <c r="W246" s="998"/>
      <c r="X246" s="1718"/>
      <c r="Y246" s="1718"/>
      <c r="Z246" s="1718"/>
      <c r="AA246" s="929"/>
      <c r="AB246" s="926"/>
    </row>
    <row r="247" spans="1:28" ht="15.75" customHeight="1">
      <c r="A247" s="929"/>
      <c r="B247" s="929"/>
      <c r="C247" s="929"/>
      <c r="D247" s="998"/>
      <c r="E247" s="1656"/>
      <c r="F247" s="1656"/>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56"/>
      <c r="F248" s="1656"/>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29"/>
      <c r="B249" s="929"/>
      <c r="C249" s="929"/>
      <c r="D249" s="998"/>
      <c r="E249" s="1656"/>
      <c r="F249" s="1656"/>
      <c r="G249" s="998"/>
      <c r="H249" s="998"/>
      <c r="I249" s="929"/>
      <c r="J249" s="929"/>
      <c r="K249" s="929"/>
      <c r="L249" s="926"/>
      <c r="M249" s="929"/>
      <c r="N249" s="929"/>
      <c r="O249" s="929"/>
      <c r="P249" s="929"/>
      <c r="Q249" s="929"/>
      <c r="R249" s="926"/>
      <c r="S249" s="926"/>
      <c r="T249" s="926"/>
      <c r="U249" s="926"/>
      <c r="V249" s="998"/>
      <c r="W249" s="998"/>
      <c r="X249" s="1718"/>
      <c r="Y249" s="1718"/>
      <c r="Z249" s="1718"/>
      <c r="AA249" s="929"/>
      <c r="AB249" s="926"/>
    </row>
    <row r="250" spans="1:28" ht="15.75" customHeight="1">
      <c r="A250" s="959"/>
      <c r="B250" s="929"/>
      <c r="C250" s="929"/>
      <c r="D250" s="929"/>
      <c r="E250" s="929"/>
      <c r="F250" s="929"/>
      <c r="G250" s="929"/>
      <c r="H250" s="929"/>
      <c r="I250" s="929"/>
      <c r="J250" s="929"/>
      <c r="K250" s="929"/>
      <c r="L250" s="929"/>
      <c r="M250" s="929"/>
      <c r="N250" s="929"/>
      <c r="O250" s="929"/>
      <c r="P250" s="929"/>
      <c r="Q250" s="929"/>
      <c r="R250" s="929"/>
      <c r="S250" s="929"/>
      <c r="T250" s="929"/>
      <c r="U250" s="929"/>
      <c r="V250" s="929"/>
      <c r="W250" s="929"/>
      <c r="X250" s="929"/>
      <c r="Y250" s="929"/>
      <c r="Z250" s="929"/>
      <c r="AA250" s="929"/>
      <c r="AB250" s="926"/>
    </row>
    <row r="251" spans="1:28" ht="15.75" customHeight="1">
      <c r="A251" s="959"/>
      <c r="B251" s="929"/>
      <c r="C251" s="929"/>
      <c r="D251" s="929"/>
      <c r="E251" s="929"/>
      <c r="F251" s="2065"/>
      <c r="G251" s="2065"/>
      <c r="H251" s="2065"/>
      <c r="I251" s="2065"/>
      <c r="J251" s="2065"/>
      <c r="K251" s="2065"/>
      <c r="L251" s="2065"/>
      <c r="M251" s="2065"/>
      <c r="N251" s="2065"/>
      <c r="O251" s="2065"/>
      <c r="P251" s="2065"/>
      <c r="Q251" s="2065"/>
      <c r="R251" s="2065"/>
      <c r="S251" s="2065"/>
      <c r="T251" s="2065"/>
      <c r="U251" s="2065"/>
      <c r="V251" s="2065"/>
      <c r="W251" s="2065"/>
      <c r="X251" s="2065"/>
      <c r="Y251" s="2065"/>
      <c r="Z251" s="2065"/>
      <c r="AA251" s="2065"/>
      <c r="AB251" s="926"/>
    </row>
    <row r="252" spans="1:28" ht="15.75" customHeight="1">
      <c r="A252" s="929"/>
      <c r="B252" s="929"/>
      <c r="C252" s="929"/>
      <c r="D252" s="929"/>
      <c r="E252" s="929"/>
      <c r="F252" s="2065"/>
      <c r="G252" s="2065"/>
      <c r="H252" s="2065"/>
      <c r="I252" s="2065"/>
      <c r="J252" s="2065"/>
      <c r="K252" s="2065"/>
      <c r="L252" s="2065"/>
      <c r="M252" s="2065"/>
      <c r="N252" s="2065"/>
      <c r="O252" s="2065"/>
      <c r="P252" s="2065"/>
      <c r="Q252" s="2065"/>
      <c r="R252" s="2065"/>
      <c r="S252" s="2065"/>
      <c r="T252" s="2065"/>
      <c r="U252" s="2065"/>
      <c r="V252" s="2065"/>
      <c r="W252" s="2065"/>
      <c r="X252" s="2065"/>
      <c r="Y252" s="2065"/>
      <c r="Z252" s="2065"/>
      <c r="AA252" s="2065"/>
      <c r="AB252" s="926"/>
    </row>
    <row r="253" spans="1:28" ht="15.75" customHeight="1">
      <c r="A253" s="959"/>
      <c r="B253" s="929"/>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6"/>
    </row>
    <row r="254" spans="1:28" ht="15.75" customHeight="1">
      <c r="A254" s="929"/>
      <c r="B254" s="929"/>
      <c r="C254" s="929"/>
      <c r="D254" s="929"/>
      <c r="E254" s="929"/>
      <c r="F254" s="2065"/>
      <c r="G254" s="2065"/>
      <c r="H254" s="2065"/>
      <c r="I254" s="2065"/>
      <c r="J254" s="2065"/>
      <c r="K254" s="2065"/>
      <c r="L254" s="2065"/>
      <c r="M254" s="2065"/>
      <c r="N254" s="2065"/>
      <c r="O254" s="2065"/>
      <c r="P254" s="2065"/>
      <c r="Q254" s="2065"/>
      <c r="R254" s="2065"/>
      <c r="S254" s="2065"/>
      <c r="T254" s="2065"/>
      <c r="U254" s="2065"/>
      <c r="V254" s="2065"/>
      <c r="W254" s="2065"/>
      <c r="X254" s="2065"/>
      <c r="Y254" s="2065"/>
      <c r="Z254" s="2065"/>
      <c r="AA254" s="2065"/>
      <c r="AB254" s="926"/>
    </row>
    <row r="255" spans="1:28" ht="15.75" customHeight="1">
      <c r="A255" s="929"/>
      <c r="B255" s="929"/>
      <c r="C255" s="929"/>
      <c r="D255" s="929"/>
      <c r="E255" s="929"/>
      <c r="F255" s="2065"/>
      <c r="G255" s="2065"/>
      <c r="H255" s="2065"/>
      <c r="I255" s="2065"/>
      <c r="J255" s="2065"/>
      <c r="K255" s="2065"/>
      <c r="L255" s="2065"/>
      <c r="M255" s="2065"/>
      <c r="N255" s="2065"/>
      <c r="O255" s="2065"/>
      <c r="P255" s="2065"/>
      <c r="Q255" s="2065"/>
      <c r="R255" s="2065"/>
      <c r="S255" s="2065"/>
      <c r="T255" s="2065"/>
      <c r="U255" s="2065"/>
      <c r="V255" s="2065"/>
      <c r="W255" s="2065"/>
      <c r="X255" s="2065"/>
      <c r="Y255" s="2065"/>
      <c r="Z255" s="2065"/>
      <c r="AA255" s="2065"/>
      <c r="AB255" s="926"/>
    </row>
    <row r="256" spans="1:28" ht="15.75" customHeight="1">
      <c r="A256" s="929"/>
      <c r="B256" s="929"/>
      <c r="C256" s="929"/>
      <c r="D256" s="929"/>
      <c r="E256" s="929"/>
      <c r="F256" s="929"/>
      <c r="G256" s="929"/>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1114"/>
      <c r="B257" s="1114"/>
      <c r="C257" s="1114"/>
      <c r="D257" s="1114"/>
      <c r="E257" s="1114"/>
      <c r="F257" s="1114"/>
      <c r="G257" s="1114"/>
      <c r="H257" s="1114"/>
      <c r="I257" s="1114"/>
      <c r="J257" s="1114"/>
      <c r="K257" s="1114"/>
      <c r="L257" s="1114"/>
      <c r="M257" s="1114"/>
      <c r="N257" s="1114"/>
      <c r="O257" s="1114"/>
      <c r="P257" s="1114"/>
      <c r="Q257" s="1114"/>
      <c r="R257" s="1114"/>
      <c r="S257" s="1114"/>
      <c r="T257" s="1114"/>
      <c r="U257" s="1114"/>
      <c r="V257" s="1114"/>
      <c r="W257" s="1114"/>
      <c r="X257" s="1114"/>
      <c r="Y257" s="1114"/>
      <c r="Z257" s="1114"/>
      <c r="AA257" s="1114"/>
    </row>
    <row r="258" spans="1:28" ht="15.75" customHeight="1">
      <c r="A258" s="1114"/>
      <c r="B258" s="1114"/>
      <c r="C258" s="1114"/>
      <c r="D258" s="1114"/>
      <c r="E258" s="1114"/>
      <c r="F258" s="1114"/>
      <c r="G258" s="1114"/>
      <c r="H258" s="1114"/>
      <c r="I258" s="1114"/>
      <c r="J258" s="1114"/>
      <c r="K258" s="1114"/>
      <c r="L258" s="1114"/>
      <c r="M258" s="1114"/>
      <c r="N258" s="1114"/>
      <c r="O258" s="1114"/>
      <c r="P258" s="1114"/>
      <c r="Q258" s="1114"/>
      <c r="R258" s="1114"/>
      <c r="S258" s="1114"/>
      <c r="T258" s="1114"/>
      <c r="U258" s="1114"/>
      <c r="V258" s="1114"/>
      <c r="W258" s="1114"/>
      <c r="X258" s="1114"/>
      <c r="Y258" s="1114"/>
      <c r="Z258" s="1114"/>
      <c r="AA258" s="1114"/>
    </row>
    <row r="259" spans="1:28" ht="15.75" customHeight="1">
      <c r="A259" s="1114"/>
      <c r="B259" s="1114"/>
      <c r="C259" s="1114"/>
      <c r="D259" s="1114"/>
      <c r="E259" s="1114"/>
      <c r="F259" s="1114"/>
      <c r="G259" s="1114"/>
      <c r="H259" s="1114"/>
      <c r="I259" s="1114"/>
      <c r="J259" s="1114"/>
      <c r="K259" s="1114"/>
      <c r="L259" s="1114"/>
      <c r="M259" s="1114"/>
      <c r="N259" s="1114"/>
      <c r="O259" s="1114"/>
      <c r="P259" s="1114"/>
      <c r="Q259" s="1114"/>
      <c r="R259" s="1114"/>
      <c r="S259" s="1114"/>
      <c r="T259" s="1114"/>
      <c r="U259" s="1114"/>
      <c r="V259" s="1114"/>
      <c r="W259" s="1114"/>
      <c r="X259" s="1114"/>
      <c r="Y259" s="1114"/>
      <c r="Z259" s="1114"/>
      <c r="AA259" s="1114"/>
    </row>
    <row r="260" spans="1:28" ht="18.75" customHeight="1">
      <c r="A260" s="1627"/>
      <c r="B260" s="1627"/>
      <c r="C260" s="1627"/>
      <c r="D260" s="1627"/>
      <c r="E260" s="1627"/>
      <c r="F260" s="1627"/>
      <c r="G260" s="1627"/>
      <c r="H260" s="1627"/>
      <c r="I260" s="1627"/>
      <c r="J260" s="1627"/>
      <c r="K260" s="1627"/>
      <c r="L260" s="1627"/>
      <c r="M260" s="1627"/>
      <c r="N260" s="1627"/>
      <c r="O260" s="1627"/>
      <c r="P260" s="1627"/>
      <c r="Q260" s="1627"/>
      <c r="R260" s="1627"/>
      <c r="S260" s="1627"/>
      <c r="T260" s="1627"/>
      <c r="U260" s="1627"/>
      <c r="V260" s="1627"/>
      <c r="W260" s="1627"/>
      <c r="X260" s="1627"/>
      <c r="Y260" s="1627"/>
      <c r="Z260" s="1627"/>
      <c r="AA260" s="1627"/>
      <c r="AB260" s="926"/>
    </row>
    <row r="261" spans="1:28" ht="15.75" customHeight="1">
      <c r="A261" s="929"/>
      <c r="B261" s="929"/>
      <c r="C261" s="929"/>
      <c r="D261" s="929"/>
      <c r="E261" s="929"/>
      <c r="F261" s="929"/>
      <c r="G261" s="929"/>
      <c r="H261" s="929"/>
      <c r="I261" s="929"/>
      <c r="J261" s="929"/>
      <c r="K261" s="929"/>
      <c r="L261" s="929"/>
      <c r="M261" s="929"/>
      <c r="N261" s="929"/>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6"/>
      <c r="H262" s="929"/>
      <c r="I262" s="929"/>
      <c r="J262" s="929"/>
      <c r="K262" s="929"/>
      <c r="L262" s="929"/>
      <c r="M262" s="929"/>
      <c r="N262" s="929"/>
      <c r="O262" s="929"/>
      <c r="P262" s="929"/>
      <c r="Q262" s="929"/>
      <c r="R262" s="929"/>
      <c r="S262" s="929"/>
      <c r="T262" s="929"/>
      <c r="U262" s="929"/>
      <c r="V262" s="929"/>
      <c r="W262" s="929"/>
      <c r="X262" s="929"/>
      <c r="Y262" s="929"/>
      <c r="Z262" s="929"/>
      <c r="AA262" s="929"/>
      <c r="AB262" s="926"/>
    </row>
    <row r="263" spans="1:28" ht="15.75" customHeight="1">
      <c r="A263" s="959"/>
      <c r="B263" s="929"/>
      <c r="C263" s="929"/>
      <c r="D263" s="929"/>
      <c r="E263" s="929"/>
      <c r="F263" s="929"/>
      <c r="G263" s="926"/>
      <c r="H263" s="926"/>
      <c r="I263" s="929"/>
      <c r="J263" s="929"/>
      <c r="K263" s="929"/>
      <c r="L263" s="926"/>
      <c r="M263" s="929"/>
      <c r="N263" s="929"/>
      <c r="O263" s="929"/>
      <c r="P263" s="929"/>
      <c r="Q263" s="929"/>
      <c r="R263" s="929"/>
      <c r="S263" s="929"/>
      <c r="T263" s="929"/>
      <c r="U263" s="929"/>
      <c r="V263" s="929"/>
      <c r="W263" s="929"/>
      <c r="X263" s="929"/>
      <c r="Y263" s="929"/>
      <c r="Z263" s="929"/>
      <c r="AA263" s="929"/>
      <c r="AB263" s="926"/>
    </row>
    <row r="264" spans="1:28" ht="15.75" customHeight="1">
      <c r="A264" s="959"/>
      <c r="B264" s="929"/>
      <c r="C264" s="929"/>
      <c r="D264" s="929"/>
      <c r="E264" s="929"/>
      <c r="F264" s="929"/>
      <c r="G264" s="929"/>
      <c r="H264" s="929"/>
      <c r="I264" s="929"/>
      <c r="J264" s="1722"/>
      <c r="K264" s="1722"/>
      <c r="L264" s="1722"/>
      <c r="M264" s="1722"/>
      <c r="N264" s="1023"/>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9"/>
      <c r="H265" s="929"/>
      <c r="I265" s="929"/>
      <c r="J265" s="1722"/>
      <c r="K265" s="1722"/>
      <c r="L265" s="1722"/>
      <c r="M265" s="1722"/>
      <c r="N265" s="1023"/>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9"/>
      <c r="H266" s="929"/>
      <c r="I266" s="929"/>
      <c r="J266" s="1722"/>
      <c r="K266" s="1722"/>
      <c r="L266" s="1722"/>
      <c r="M266" s="1722"/>
      <c r="N266" s="1023"/>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1722"/>
      <c r="K267" s="1722"/>
      <c r="L267" s="1722"/>
      <c r="M267" s="1722"/>
      <c r="N267" s="1023"/>
      <c r="O267" s="929"/>
      <c r="P267" s="929"/>
      <c r="Q267" s="929"/>
      <c r="R267" s="929"/>
      <c r="S267" s="929"/>
      <c r="T267" s="929"/>
      <c r="U267" s="929"/>
      <c r="V267" s="929"/>
      <c r="W267" s="929"/>
      <c r="X267" s="929"/>
      <c r="Y267" s="929"/>
      <c r="Z267" s="929"/>
      <c r="AA267" s="929"/>
      <c r="AB267" s="926"/>
    </row>
    <row r="268" spans="1:28" ht="15.75" customHeight="1">
      <c r="A268" s="959"/>
      <c r="B268" s="929"/>
      <c r="C268" s="929"/>
      <c r="D268" s="929"/>
      <c r="E268" s="929"/>
      <c r="F268" s="929"/>
      <c r="G268" s="929"/>
      <c r="H268" s="929"/>
      <c r="I268" s="929"/>
      <c r="J268" s="929"/>
      <c r="K268" s="929"/>
      <c r="L268" s="929"/>
      <c r="M268" s="929"/>
      <c r="N268" s="929"/>
      <c r="O268" s="929"/>
      <c r="P268" s="929"/>
      <c r="Q268" s="929"/>
      <c r="R268" s="929"/>
      <c r="S268" s="929"/>
      <c r="T268" s="929"/>
      <c r="U268" s="929"/>
      <c r="V268" s="929"/>
      <c r="W268" s="929"/>
      <c r="X268" s="929"/>
      <c r="Y268" s="929"/>
      <c r="Z268" s="929"/>
      <c r="AA268" s="929"/>
      <c r="AB268" s="926"/>
    </row>
    <row r="269" spans="1:28" ht="15.75" customHeight="1">
      <c r="A269" s="929"/>
      <c r="B269" s="929"/>
      <c r="C269" s="929"/>
      <c r="D269" s="1627"/>
      <c r="E269" s="1627"/>
      <c r="F269" s="1627"/>
      <c r="G269" s="1627"/>
      <c r="H269" s="998"/>
      <c r="I269" s="1627"/>
      <c r="J269" s="1627"/>
      <c r="K269" s="1627"/>
      <c r="L269" s="1627"/>
      <c r="M269" s="1627"/>
      <c r="N269" s="1627"/>
      <c r="O269" s="1627"/>
      <c r="P269" s="1627"/>
      <c r="Q269" s="1627"/>
      <c r="R269" s="1627"/>
      <c r="S269" s="1627"/>
      <c r="T269" s="1627"/>
      <c r="U269" s="1627"/>
      <c r="V269" s="998"/>
      <c r="W269" s="998"/>
      <c r="X269" s="1627"/>
      <c r="Y269" s="1627"/>
      <c r="Z269" s="1627"/>
      <c r="AA269" s="929"/>
      <c r="AB269" s="926"/>
    </row>
    <row r="270" spans="1:28" ht="15.75" customHeight="1">
      <c r="A270" s="929"/>
      <c r="B270" s="929"/>
      <c r="C270" s="929"/>
      <c r="D270" s="998"/>
      <c r="E270" s="1656"/>
      <c r="F270" s="1656"/>
      <c r="G270" s="998"/>
      <c r="H270" s="998"/>
      <c r="I270" s="929"/>
      <c r="J270" s="929"/>
      <c r="K270" s="929"/>
      <c r="L270" s="926"/>
      <c r="M270" s="929"/>
      <c r="N270" s="929"/>
      <c r="O270" s="929"/>
      <c r="P270" s="929"/>
      <c r="Q270" s="929"/>
      <c r="R270" s="926"/>
      <c r="S270" s="926"/>
      <c r="T270" s="926"/>
      <c r="U270" s="926"/>
      <c r="V270" s="998"/>
      <c r="W270" s="998"/>
      <c r="X270" s="1718"/>
      <c r="Y270" s="1718"/>
      <c r="Z270" s="1718"/>
      <c r="AA270" s="929"/>
      <c r="AB270" s="926"/>
    </row>
    <row r="271" spans="1:28" ht="15.75" customHeight="1">
      <c r="A271" s="929"/>
      <c r="B271" s="929"/>
      <c r="C271" s="929"/>
      <c r="D271" s="998"/>
      <c r="E271" s="1656"/>
      <c r="F271" s="1656"/>
      <c r="G271" s="998"/>
      <c r="H271" s="998"/>
      <c r="I271" s="929"/>
      <c r="J271" s="929"/>
      <c r="K271" s="929"/>
      <c r="L271" s="926"/>
      <c r="M271" s="929"/>
      <c r="N271" s="929"/>
      <c r="O271" s="929"/>
      <c r="P271" s="929"/>
      <c r="Q271" s="929"/>
      <c r="R271" s="926"/>
      <c r="S271" s="926"/>
      <c r="T271" s="926"/>
      <c r="U271" s="926"/>
      <c r="V271" s="998"/>
      <c r="W271" s="998"/>
      <c r="X271" s="1718"/>
      <c r="Y271" s="1718"/>
      <c r="Z271" s="1718"/>
      <c r="AA271" s="929"/>
      <c r="AB271" s="926"/>
    </row>
    <row r="272" spans="1:28" ht="15.75" customHeight="1">
      <c r="A272" s="929"/>
      <c r="B272" s="929"/>
      <c r="C272" s="929"/>
      <c r="D272" s="998"/>
      <c r="E272" s="1656"/>
      <c r="F272" s="1656"/>
      <c r="G272" s="998"/>
      <c r="H272" s="998"/>
      <c r="I272" s="929"/>
      <c r="J272" s="929"/>
      <c r="K272" s="929"/>
      <c r="L272" s="926"/>
      <c r="M272" s="929"/>
      <c r="N272" s="929"/>
      <c r="O272" s="929"/>
      <c r="P272" s="929"/>
      <c r="Q272" s="929"/>
      <c r="R272" s="926"/>
      <c r="S272" s="926"/>
      <c r="T272" s="926"/>
      <c r="U272" s="926"/>
      <c r="V272" s="998"/>
      <c r="W272" s="998"/>
      <c r="X272" s="1718"/>
      <c r="Y272" s="1718"/>
      <c r="Z272" s="1718"/>
      <c r="AA272" s="929"/>
      <c r="AB272" s="926"/>
    </row>
    <row r="273" spans="1:28" ht="15.75" customHeight="1">
      <c r="A273" s="929"/>
      <c r="B273" s="929"/>
      <c r="C273" s="929"/>
      <c r="D273" s="998"/>
      <c r="E273" s="1656"/>
      <c r="F273" s="1656"/>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56"/>
      <c r="F274" s="1656"/>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29"/>
      <c r="B275" s="929"/>
      <c r="C275" s="929"/>
      <c r="D275" s="998"/>
      <c r="E275" s="1656"/>
      <c r="F275" s="1656"/>
      <c r="G275" s="998"/>
      <c r="H275" s="998"/>
      <c r="I275" s="929"/>
      <c r="J275" s="929"/>
      <c r="K275" s="929"/>
      <c r="L275" s="926"/>
      <c r="M275" s="929"/>
      <c r="N275" s="929"/>
      <c r="O275" s="929"/>
      <c r="P275" s="929"/>
      <c r="Q275" s="929"/>
      <c r="R275" s="926"/>
      <c r="S275" s="926"/>
      <c r="T275" s="926"/>
      <c r="U275" s="926"/>
      <c r="V275" s="998"/>
      <c r="W275" s="998"/>
      <c r="X275" s="1718"/>
      <c r="Y275" s="1718"/>
      <c r="Z275" s="1718"/>
      <c r="AA275" s="929"/>
      <c r="AB275" s="926"/>
    </row>
    <row r="276" spans="1:28" ht="15.75" customHeight="1">
      <c r="A276" s="959"/>
      <c r="B276" s="929"/>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row>
    <row r="277" spans="1:28" ht="15.75" customHeight="1">
      <c r="A277" s="959"/>
      <c r="B277" s="929"/>
      <c r="C277" s="929"/>
      <c r="D277" s="929"/>
      <c r="E277" s="929"/>
      <c r="F277" s="2065"/>
      <c r="G277" s="2065"/>
      <c r="H277" s="2065"/>
      <c r="I277" s="2065"/>
      <c r="J277" s="2065"/>
      <c r="K277" s="2065"/>
      <c r="L277" s="2065"/>
      <c r="M277" s="2065"/>
      <c r="N277" s="2065"/>
      <c r="O277" s="2065"/>
      <c r="P277" s="2065"/>
      <c r="Q277" s="2065"/>
      <c r="R277" s="2065"/>
      <c r="S277" s="2065"/>
      <c r="T277" s="2065"/>
      <c r="U277" s="2065"/>
      <c r="V277" s="2065"/>
      <c r="W277" s="2065"/>
      <c r="X277" s="2065"/>
      <c r="Y277" s="2065"/>
      <c r="Z277" s="2065"/>
      <c r="AA277" s="2065"/>
      <c r="AB277" s="926"/>
    </row>
    <row r="278" spans="1:28" ht="15.75" customHeight="1">
      <c r="A278" s="929"/>
      <c r="B278" s="929"/>
      <c r="C278" s="929"/>
      <c r="D278" s="929"/>
      <c r="E278" s="929"/>
      <c r="F278" s="2065"/>
      <c r="G278" s="2065"/>
      <c r="H278" s="2065"/>
      <c r="I278" s="2065"/>
      <c r="J278" s="2065"/>
      <c r="K278" s="2065"/>
      <c r="L278" s="2065"/>
      <c r="M278" s="2065"/>
      <c r="N278" s="2065"/>
      <c r="O278" s="2065"/>
      <c r="P278" s="2065"/>
      <c r="Q278" s="2065"/>
      <c r="R278" s="2065"/>
      <c r="S278" s="2065"/>
      <c r="T278" s="2065"/>
      <c r="U278" s="2065"/>
      <c r="V278" s="2065"/>
      <c r="W278" s="2065"/>
      <c r="X278" s="2065"/>
      <c r="Y278" s="2065"/>
      <c r="Z278" s="2065"/>
      <c r="AA278" s="2065"/>
      <c r="AB278" s="926"/>
    </row>
    <row r="279" spans="1:28" ht="15.75" customHeight="1">
      <c r="A279" s="959"/>
      <c r="B279" s="929"/>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929"/>
      <c r="Z279" s="929"/>
      <c r="AA279" s="929"/>
      <c r="AB279" s="926"/>
    </row>
    <row r="280" spans="1:28" ht="15.75" customHeight="1">
      <c r="A280" s="929"/>
      <c r="B280" s="929"/>
      <c r="C280" s="929"/>
      <c r="D280" s="929"/>
      <c r="E280" s="929"/>
      <c r="F280" s="2065"/>
      <c r="G280" s="2065"/>
      <c r="H280" s="2065"/>
      <c r="I280" s="2065"/>
      <c r="J280" s="2065"/>
      <c r="K280" s="2065"/>
      <c r="L280" s="2065"/>
      <c r="M280" s="2065"/>
      <c r="N280" s="2065"/>
      <c r="O280" s="2065"/>
      <c r="P280" s="2065"/>
      <c r="Q280" s="2065"/>
      <c r="R280" s="2065"/>
      <c r="S280" s="2065"/>
      <c r="T280" s="2065"/>
      <c r="U280" s="2065"/>
      <c r="V280" s="2065"/>
      <c r="W280" s="2065"/>
      <c r="X280" s="2065"/>
      <c r="Y280" s="2065"/>
      <c r="Z280" s="2065"/>
      <c r="AA280" s="2065"/>
      <c r="AB280" s="926"/>
    </row>
    <row r="281" spans="1:28" ht="15.75" customHeight="1">
      <c r="A281" s="929"/>
      <c r="B281" s="929"/>
      <c r="C281" s="929"/>
      <c r="D281" s="929"/>
      <c r="E281" s="929"/>
      <c r="F281" s="2065"/>
      <c r="G281" s="2065"/>
      <c r="H281" s="2065"/>
      <c r="I281" s="2065"/>
      <c r="J281" s="2065"/>
      <c r="K281" s="2065"/>
      <c r="L281" s="2065"/>
      <c r="M281" s="2065"/>
      <c r="N281" s="2065"/>
      <c r="O281" s="2065"/>
      <c r="P281" s="2065"/>
      <c r="Q281" s="2065"/>
      <c r="R281" s="2065"/>
      <c r="S281" s="2065"/>
      <c r="T281" s="2065"/>
      <c r="U281" s="2065"/>
      <c r="V281" s="2065"/>
      <c r="W281" s="2065"/>
      <c r="X281" s="2065"/>
      <c r="Y281" s="2065"/>
      <c r="Z281" s="2065"/>
      <c r="AA281" s="2065"/>
      <c r="AB281" s="926"/>
    </row>
    <row r="282" spans="1:28" ht="15.75" customHeight="1">
      <c r="A282" s="929"/>
      <c r="B282" s="929"/>
      <c r="C282" s="929"/>
      <c r="D282" s="929"/>
      <c r="E282" s="929"/>
      <c r="F282" s="929"/>
      <c r="G282" s="929"/>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8" spans="1:28" ht="18.75" customHeight="1">
      <c r="A288" s="1627"/>
      <c r="B288" s="1627"/>
      <c r="C288" s="1627"/>
      <c r="D288" s="1627"/>
      <c r="E288" s="1627"/>
      <c r="F288" s="1627"/>
      <c r="G288" s="1627"/>
      <c r="H288" s="1627"/>
      <c r="I288" s="1627"/>
      <c r="J288" s="1627"/>
      <c r="K288" s="1627"/>
      <c r="L288" s="1627"/>
      <c r="M288" s="1627"/>
      <c r="N288" s="1627"/>
      <c r="O288" s="1627"/>
      <c r="P288" s="1627"/>
      <c r="Q288" s="1627"/>
      <c r="R288" s="1627"/>
      <c r="S288" s="1627"/>
      <c r="T288" s="1627"/>
      <c r="U288" s="1627"/>
      <c r="V288" s="1627"/>
      <c r="W288" s="1627"/>
      <c r="X288" s="1627"/>
      <c r="Y288" s="1627"/>
      <c r="Z288" s="1627"/>
      <c r="AA288" s="1627"/>
      <c r="AB288" s="926"/>
    </row>
    <row r="289" spans="1:28" ht="15.75" customHeight="1">
      <c r="A289" s="929"/>
      <c r="B289" s="929"/>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59"/>
      <c r="B290" s="929"/>
      <c r="C290" s="929"/>
      <c r="D290" s="929"/>
      <c r="E290" s="929"/>
      <c r="F290" s="929"/>
      <c r="G290" s="926"/>
      <c r="H290" s="929"/>
      <c r="I290" s="929"/>
      <c r="J290" s="929"/>
      <c r="K290" s="929"/>
      <c r="L290" s="929"/>
      <c r="M290" s="929"/>
      <c r="N290" s="929"/>
      <c r="O290" s="929"/>
      <c r="P290" s="929"/>
      <c r="Q290" s="929"/>
      <c r="R290" s="929"/>
      <c r="S290" s="929"/>
      <c r="T290" s="929"/>
      <c r="U290" s="929"/>
      <c r="V290" s="929"/>
      <c r="W290" s="929"/>
      <c r="X290" s="929"/>
      <c r="Y290" s="929"/>
      <c r="Z290" s="929"/>
      <c r="AA290" s="929"/>
      <c r="AB290" s="926"/>
    </row>
    <row r="291" spans="1:28" ht="15.75" customHeight="1">
      <c r="A291" s="959"/>
      <c r="B291" s="929"/>
      <c r="C291" s="929"/>
      <c r="D291" s="929"/>
      <c r="E291" s="929"/>
      <c r="F291" s="929"/>
      <c r="G291" s="926"/>
      <c r="H291" s="926"/>
      <c r="I291" s="929"/>
      <c r="J291" s="929"/>
      <c r="K291" s="929"/>
      <c r="L291" s="926"/>
      <c r="M291" s="929"/>
      <c r="N291" s="929"/>
      <c r="O291" s="929"/>
      <c r="P291" s="929"/>
      <c r="Q291" s="929"/>
      <c r="R291" s="929"/>
      <c r="S291" s="929"/>
      <c r="T291" s="929"/>
      <c r="U291" s="929"/>
      <c r="V291" s="929"/>
      <c r="W291" s="929"/>
      <c r="X291" s="929"/>
      <c r="Y291" s="929"/>
      <c r="Z291" s="929"/>
      <c r="AA291" s="929"/>
      <c r="AB291" s="926"/>
    </row>
    <row r="292" spans="1:28" ht="15.75" customHeight="1">
      <c r="A292" s="959"/>
      <c r="B292" s="929"/>
      <c r="C292" s="929"/>
      <c r="D292" s="929"/>
      <c r="E292" s="929"/>
      <c r="F292" s="929"/>
      <c r="G292" s="929"/>
      <c r="H292" s="929"/>
      <c r="I292" s="929"/>
      <c r="J292" s="1722"/>
      <c r="K292" s="1722"/>
      <c r="L292" s="1722"/>
      <c r="M292" s="1722"/>
      <c r="N292" s="1023"/>
      <c r="O292" s="929"/>
      <c r="P292" s="929"/>
      <c r="Q292" s="929"/>
      <c r="R292" s="929"/>
      <c r="S292" s="929"/>
      <c r="T292" s="929"/>
      <c r="U292" s="929"/>
      <c r="V292" s="929"/>
      <c r="W292" s="929"/>
      <c r="X292" s="929"/>
      <c r="Y292" s="929"/>
      <c r="Z292" s="929"/>
      <c r="AA292" s="929"/>
      <c r="AB292" s="926"/>
    </row>
    <row r="293" spans="1:28" ht="15.75" customHeight="1">
      <c r="A293" s="959"/>
      <c r="B293" s="929"/>
      <c r="C293" s="929"/>
      <c r="D293" s="929"/>
      <c r="E293" s="929"/>
      <c r="F293" s="929"/>
      <c r="G293" s="929"/>
      <c r="H293" s="929"/>
      <c r="I293" s="929"/>
      <c r="J293" s="1722"/>
      <c r="K293" s="1722"/>
      <c r="L293" s="1722"/>
      <c r="M293" s="1722"/>
      <c r="N293" s="1023"/>
      <c r="O293" s="929"/>
      <c r="P293" s="929"/>
      <c r="Q293" s="929"/>
      <c r="R293" s="929"/>
      <c r="S293" s="929"/>
      <c r="T293" s="929"/>
      <c r="U293" s="929"/>
      <c r="V293" s="929"/>
      <c r="W293" s="929"/>
      <c r="X293" s="929"/>
      <c r="Y293" s="929"/>
      <c r="Z293" s="929"/>
      <c r="AA293" s="929"/>
      <c r="AB293" s="926"/>
    </row>
    <row r="294" spans="1:28" ht="15.75" customHeight="1">
      <c r="A294" s="959"/>
      <c r="B294" s="929"/>
      <c r="C294" s="929"/>
      <c r="D294" s="929"/>
      <c r="E294" s="929"/>
      <c r="F294" s="929"/>
      <c r="G294" s="929"/>
      <c r="H294" s="929"/>
      <c r="I294" s="929"/>
      <c r="J294" s="1722"/>
      <c r="K294" s="1722"/>
      <c r="L294" s="1722"/>
      <c r="M294" s="1722"/>
      <c r="N294" s="1023"/>
      <c r="O294" s="929"/>
      <c r="P294" s="929"/>
      <c r="Q294" s="929"/>
      <c r="R294" s="929"/>
      <c r="S294" s="929"/>
      <c r="T294" s="929"/>
      <c r="U294" s="929"/>
      <c r="V294" s="929"/>
      <c r="W294" s="929"/>
      <c r="X294" s="929"/>
      <c r="Y294" s="929"/>
      <c r="Z294" s="929"/>
      <c r="AA294" s="929"/>
      <c r="AB294" s="926"/>
    </row>
    <row r="295" spans="1:28" ht="15.75" customHeight="1">
      <c r="A295" s="959"/>
      <c r="B295" s="929"/>
      <c r="C295" s="929"/>
      <c r="D295" s="929"/>
      <c r="E295" s="929"/>
      <c r="F295" s="929"/>
      <c r="G295" s="929"/>
      <c r="H295" s="929"/>
      <c r="I295" s="929"/>
      <c r="J295" s="1722"/>
      <c r="K295" s="1722"/>
      <c r="L295" s="1722"/>
      <c r="M295" s="1722"/>
      <c r="N295" s="1023"/>
      <c r="O295" s="929"/>
      <c r="P295" s="929"/>
      <c r="Q295" s="929"/>
      <c r="R295" s="929"/>
      <c r="S295" s="929"/>
      <c r="T295" s="929"/>
      <c r="U295" s="929"/>
      <c r="V295" s="929"/>
      <c r="W295" s="929"/>
      <c r="X295" s="929"/>
      <c r="Y295" s="929"/>
      <c r="Z295" s="929"/>
      <c r="AA295" s="929"/>
      <c r="AB295" s="926"/>
    </row>
    <row r="296" spans="1:28" ht="15.75" customHeight="1">
      <c r="A296" s="959"/>
      <c r="B296" s="929"/>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6"/>
    </row>
    <row r="297" spans="1:28" ht="15.75" customHeight="1">
      <c r="A297" s="929"/>
      <c r="B297" s="929"/>
      <c r="C297" s="929"/>
      <c r="D297" s="1627"/>
      <c r="E297" s="1627"/>
      <c r="F297" s="1627"/>
      <c r="G297" s="1627"/>
      <c r="H297" s="998"/>
      <c r="I297" s="1627"/>
      <c r="J297" s="1627"/>
      <c r="K297" s="1627"/>
      <c r="L297" s="1627"/>
      <c r="M297" s="1627"/>
      <c r="N297" s="1627"/>
      <c r="O297" s="1627"/>
      <c r="P297" s="1627"/>
      <c r="Q297" s="1627"/>
      <c r="R297" s="1627"/>
      <c r="S297" s="1627"/>
      <c r="T297" s="1627"/>
      <c r="U297" s="1627"/>
      <c r="V297" s="998"/>
      <c r="W297" s="998"/>
      <c r="X297" s="1627"/>
      <c r="Y297" s="1627"/>
      <c r="Z297" s="1627"/>
      <c r="AA297" s="929"/>
      <c r="AB297" s="926"/>
    </row>
    <row r="298" spans="1:28" ht="15.75" customHeight="1">
      <c r="A298" s="929"/>
      <c r="B298" s="929"/>
      <c r="C298" s="929"/>
      <c r="D298" s="998"/>
      <c r="E298" s="1656"/>
      <c r="F298" s="1656"/>
      <c r="G298" s="998"/>
      <c r="H298" s="998"/>
      <c r="I298" s="929"/>
      <c r="J298" s="929"/>
      <c r="K298" s="929"/>
      <c r="L298" s="926"/>
      <c r="M298" s="929"/>
      <c r="N298" s="929"/>
      <c r="O298" s="929"/>
      <c r="P298" s="929"/>
      <c r="Q298" s="929"/>
      <c r="R298" s="926"/>
      <c r="S298" s="926"/>
      <c r="T298" s="926"/>
      <c r="U298" s="926"/>
      <c r="V298" s="998"/>
      <c r="W298" s="998"/>
      <c r="X298" s="1718"/>
      <c r="Y298" s="1718"/>
      <c r="Z298" s="1718"/>
      <c r="AA298" s="929"/>
      <c r="AB298" s="926"/>
    </row>
    <row r="299" spans="1:28" ht="15.75" customHeight="1">
      <c r="A299" s="929"/>
      <c r="B299" s="929"/>
      <c r="C299" s="929"/>
      <c r="D299" s="998"/>
      <c r="E299" s="1656"/>
      <c r="F299" s="1656"/>
      <c r="G299" s="998"/>
      <c r="H299" s="998"/>
      <c r="I299" s="929"/>
      <c r="J299" s="929"/>
      <c r="K299" s="929"/>
      <c r="L299" s="926"/>
      <c r="M299" s="929"/>
      <c r="N299" s="929"/>
      <c r="O299" s="929"/>
      <c r="P299" s="929"/>
      <c r="Q299" s="929"/>
      <c r="R299" s="926"/>
      <c r="S299" s="926"/>
      <c r="T299" s="926"/>
      <c r="U299" s="926"/>
      <c r="V299" s="998"/>
      <c r="W299" s="998"/>
      <c r="X299" s="1718"/>
      <c r="Y299" s="1718"/>
      <c r="Z299" s="1718"/>
      <c r="AA299" s="929"/>
      <c r="AB299" s="926"/>
    </row>
    <row r="300" spans="1:28" ht="15.75" customHeight="1">
      <c r="A300" s="929"/>
      <c r="B300" s="929"/>
      <c r="C300" s="929"/>
      <c r="D300" s="998"/>
      <c r="E300" s="1656"/>
      <c r="F300" s="1656"/>
      <c r="G300" s="998"/>
      <c r="H300" s="998"/>
      <c r="I300" s="929"/>
      <c r="J300" s="929"/>
      <c r="K300" s="929"/>
      <c r="L300" s="926"/>
      <c r="M300" s="929"/>
      <c r="N300" s="929"/>
      <c r="O300" s="929"/>
      <c r="P300" s="929"/>
      <c r="Q300" s="929"/>
      <c r="R300" s="926"/>
      <c r="S300" s="926"/>
      <c r="T300" s="926"/>
      <c r="U300" s="926"/>
      <c r="V300" s="998"/>
      <c r="W300" s="998"/>
      <c r="X300" s="1718"/>
      <c r="Y300" s="1718"/>
      <c r="Z300" s="1718"/>
      <c r="AA300" s="929"/>
      <c r="AB300" s="926"/>
    </row>
    <row r="301" spans="1:28" ht="15.75" customHeight="1">
      <c r="A301" s="929"/>
      <c r="B301" s="929"/>
      <c r="C301" s="929"/>
      <c r="D301" s="998"/>
      <c r="E301" s="1656"/>
      <c r="F301" s="1656"/>
      <c r="G301" s="998"/>
      <c r="H301" s="998"/>
      <c r="I301" s="929"/>
      <c r="J301" s="929"/>
      <c r="K301" s="929"/>
      <c r="L301" s="926"/>
      <c r="M301" s="929"/>
      <c r="N301" s="929"/>
      <c r="O301" s="929"/>
      <c r="P301" s="929"/>
      <c r="Q301" s="929"/>
      <c r="R301" s="926"/>
      <c r="S301" s="926"/>
      <c r="T301" s="926"/>
      <c r="U301" s="926"/>
      <c r="V301" s="998"/>
      <c r="W301" s="998"/>
      <c r="X301" s="1718"/>
      <c r="Y301" s="1718"/>
      <c r="Z301" s="1718"/>
      <c r="AA301" s="929"/>
      <c r="AB301" s="926"/>
    </row>
    <row r="302" spans="1:28" ht="15.75" customHeight="1">
      <c r="A302" s="929"/>
      <c r="B302" s="929"/>
      <c r="C302" s="929"/>
      <c r="D302" s="998"/>
      <c r="E302" s="1656"/>
      <c r="F302" s="1656"/>
      <c r="G302" s="998"/>
      <c r="H302" s="998"/>
      <c r="I302" s="929"/>
      <c r="J302" s="929"/>
      <c r="K302" s="929"/>
      <c r="L302" s="926"/>
      <c r="M302" s="929"/>
      <c r="N302" s="929"/>
      <c r="O302" s="929"/>
      <c r="P302" s="929"/>
      <c r="Q302" s="929"/>
      <c r="R302" s="926"/>
      <c r="S302" s="926"/>
      <c r="T302" s="926"/>
      <c r="U302" s="926"/>
      <c r="V302" s="998"/>
      <c r="W302" s="998"/>
      <c r="X302" s="1718"/>
      <c r="Y302" s="1718"/>
      <c r="Z302" s="1718"/>
      <c r="AA302" s="929"/>
      <c r="AB302" s="926"/>
    </row>
    <row r="303" spans="1:28" ht="15.75" customHeight="1">
      <c r="A303" s="929"/>
      <c r="B303" s="929"/>
      <c r="C303" s="929"/>
      <c r="D303" s="998"/>
      <c r="E303" s="1656"/>
      <c r="F303" s="1656"/>
      <c r="G303" s="998"/>
      <c r="H303" s="998"/>
      <c r="I303" s="929"/>
      <c r="J303" s="929"/>
      <c r="K303" s="929"/>
      <c r="L303" s="926"/>
      <c r="M303" s="929"/>
      <c r="N303" s="929"/>
      <c r="O303" s="929"/>
      <c r="P303" s="929"/>
      <c r="Q303" s="929"/>
      <c r="R303" s="926"/>
      <c r="S303" s="926"/>
      <c r="T303" s="926"/>
      <c r="U303" s="926"/>
      <c r="V303" s="998"/>
      <c r="W303" s="998"/>
      <c r="X303" s="1718"/>
      <c r="Y303" s="1718"/>
      <c r="Z303" s="1718"/>
      <c r="AA303" s="929"/>
      <c r="AB303" s="926"/>
    </row>
    <row r="304" spans="1:28" ht="15.75" customHeight="1">
      <c r="A304" s="959"/>
      <c r="B304" s="929"/>
      <c r="C304" s="929"/>
      <c r="D304" s="929"/>
      <c r="E304" s="929"/>
      <c r="F304" s="929"/>
      <c r="G304" s="929"/>
      <c r="H304" s="929"/>
      <c r="I304" s="929"/>
      <c r="J304" s="929"/>
      <c r="K304" s="929"/>
      <c r="L304" s="929"/>
      <c r="M304" s="929"/>
      <c r="N304" s="929"/>
      <c r="O304" s="929"/>
      <c r="P304" s="929"/>
      <c r="Q304" s="929"/>
      <c r="R304" s="929"/>
      <c r="S304" s="929"/>
      <c r="T304" s="929"/>
      <c r="U304" s="929"/>
      <c r="V304" s="929"/>
      <c r="W304" s="929"/>
      <c r="X304" s="929"/>
      <c r="Y304" s="929"/>
      <c r="Z304" s="929"/>
      <c r="AA304" s="929"/>
      <c r="AB304" s="926"/>
    </row>
    <row r="305" spans="1:28" ht="15.75" customHeight="1">
      <c r="A305" s="959"/>
      <c r="B305" s="929"/>
      <c r="C305" s="929"/>
      <c r="D305" s="929"/>
      <c r="E305" s="929"/>
      <c r="F305" s="2065"/>
      <c r="G305" s="2065"/>
      <c r="H305" s="2065"/>
      <c r="I305" s="2065"/>
      <c r="J305" s="2065"/>
      <c r="K305" s="2065"/>
      <c r="L305" s="2065"/>
      <c r="M305" s="2065"/>
      <c r="N305" s="2065"/>
      <c r="O305" s="2065"/>
      <c r="P305" s="2065"/>
      <c r="Q305" s="2065"/>
      <c r="R305" s="2065"/>
      <c r="S305" s="2065"/>
      <c r="T305" s="2065"/>
      <c r="U305" s="2065"/>
      <c r="V305" s="2065"/>
      <c r="W305" s="2065"/>
      <c r="X305" s="2065"/>
      <c r="Y305" s="2065"/>
      <c r="Z305" s="2065"/>
      <c r="AA305" s="2065"/>
      <c r="AB305" s="926"/>
    </row>
    <row r="306" spans="1:28" ht="15.75" customHeight="1">
      <c r="A306" s="929"/>
      <c r="B306" s="929"/>
      <c r="C306" s="929"/>
      <c r="D306" s="929"/>
      <c r="E306" s="929"/>
      <c r="F306" s="2065"/>
      <c r="G306" s="2065"/>
      <c r="H306" s="2065"/>
      <c r="I306" s="2065"/>
      <c r="J306" s="2065"/>
      <c r="K306" s="2065"/>
      <c r="L306" s="2065"/>
      <c r="M306" s="2065"/>
      <c r="N306" s="2065"/>
      <c r="O306" s="2065"/>
      <c r="P306" s="2065"/>
      <c r="Q306" s="2065"/>
      <c r="R306" s="2065"/>
      <c r="S306" s="2065"/>
      <c r="T306" s="2065"/>
      <c r="U306" s="2065"/>
      <c r="V306" s="2065"/>
      <c r="W306" s="2065"/>
      <c r="X306" s="2065"/>
      <c r="Y306" s="2065"/>
      <c r="Z306" s="2065"/>
      <c r="AA306" s="2065"/>
      <c r="AB306" s="926"/>
    </row>
    <row r="307" spans="1:28" ht="15.75" customHeight="1">
      <c r="A307" s="959"/>
      <c r="B307" s="929"/>
      <c r="C307" s="929"/>
      <c r="D307" s="929"/>
      <c r="E307" s="929"/>
      <c r="F307" s="929"/>
      <c r="G307" s="929"/>
      <c r="H307" s="929"/>
      <c r="I307" s="929"/>
      <c r="J307" s="929"/>
      <c r="K307" s="929"/>
      <c r="L307" s="929"/>
      <c r="M307" s="929"/>
      <c r="N307" s="929"/>
      <c r="O307" s="929"/>
      <c r="P307" s="929"/>
      <c r="Q307" s="929"/>
      <c r="R307" s="929"/>
      <c r="S307" s="929"/>
      <c r="T307" s="929"/>
      <c r="U307" s="929"/>
      <c r="V307" s="929"/>
      <c r="W307" s="929"/>
      <c r="X307" s="929"/>
      <c r="Y307" s="929"/>
      <c r="Z307" s="929"/>
      <c r="AA307" s="929"/>
      <c r="AB307" s="926"/>
    </row>
    <row r="308" spans="1:28" ht="15.75" customHeight="1">
      <c r="A308" s="929"/>
      <c r="B308" s="929"/>
      <c r="C308" s="929"/>
      <c r="D308" s="929"/>
      <c r="E308" s="929"/>
      <c r="F308" s="2065"/>
      <c r="G308" s="2065"/>
      <c r="H308" s="2065"/>
      <c r="I308" s="2065"/>
      <c r="J308" s="2065"/>
      <c r="K308" s="2065"/>
      <c r="L308" s="2065"/>
      <c r="M308" s="2065"/>
      <c r="N308" s="2065"/>
      <c r="O308" s="2065"/>
      <c r="P308" s="2065"/>
      <c r="Q308" s="2065"/>
      <c r="R308" s="2065"/>
      <c r="S308" s="2065"/>
      <c r="T308" s="2065"/>
      <c r="U308" s="2065"/>
      <c r="V308" s="2065"/>
      <c r="W308" s="2065"/>
      <c r="X308" s="2065"/>
      <c r="Y308" s="2065"/>
      <c r="Z308" s="2065"/>
      <c r="AA308" s="2065"/>
      <c r="AB308" s="926"/>
    </row>
    <row r="309" spans="1:28" ht="15.75" customHeight="1">
      <c r="A309" s="929"/>
      <c r="B309" s="929"/>
      <c r="C309" s="929"/>
      <c r="D309" s="929"/>
      <c r="E309" s="929"/>
      <c r="F309" s="2065"/>
      <c r="G309" s="2065"/>
      <c r="H309" s="2065"/>
      <c r="I309" s="2065"/>
      <c r="J309" s="2065"/>
      <c r="K309" s="2065"/>
      <c r="L309" s="2065"/>
      <c r="M309" s="2065"/>
      <c r="N309" s="2065"/>
      <c r="O309" s="2065"/>
      <c r="P309" s="2065"/>
      <c r="Q309" s="2065"/>
      <c r="R309" s="2065"/>
      <c r="S309" s="2065"/>
      <c r="T309" s="2065"/>
      <c r="U309" s="2065"/>
      <c r="V309" s="2065"/>
      <c r="W309" s="2065"/>
      <c r="X309" s="2065"/>
      <c r="Y309" s="2065"/>
      <c r="Z309" s="2065"/>
      <c r="AA309" s="2065"/>
      <c r="AB309" s="926"/>
    </row>
    <row r="310" spans="1:28" ht="15.75" customHeight="1">
      <c r="A310" s="929"/>
      <c r="B310" s="929"/>
      <c r="C310" s="929"/>
      <c r="D310" s="929"/>
      <c r="E310" s="929"/>
      <c r="F310" s="929"/>
      <c r="G310" s="929"/>
      <c r="H310" s="929"/>
      <c r="I310" s="929"/>
      <c r="J310" s="929"/>
      <c r="K310" s="929"/>
      <c r="L310" s="929"/>
      <c r="M310" s="929"/>
      <c r="N310" s="929"/>
      <c r="O310" s="929"/>
      <c r="P310" s="929"/>
      <c r="Q310" s="929"/>
      <c r="R310" s="929"/>
      <c r="S310" s="929"/>
      <c r="T310" s="929"/>
      <c r="U310" s="929"/>
      <c r="V310" s="929"/>
      <c r="W310" s="929"/>
      <c r="X310" s="929"/>
      <c r="Y310" s="929"/>
      <c r="Z310" s="929"/>
      <c r="AA310" s="929"/>
      <c r="AB310" s="926"/>
    </row>
    <row r="311" spans="1:28" ht="15.75" customHeight="1">
      <c r="A311" s="1114"/>
      <c r="B311" s="1114"/>
      <c r="C311" s="1114"/>
      <c r="D311" s="1114"/>
      <c r="E311" s="1114"/>
      <c r="F311" s="1114"/>
      <c r="G311" s="1114"/>
      <c r="H311" s="1114"/>
      <c r="I311" s="1114"/>
      <c r="J311" s="1114"/>
      <c r="K311" s="1114"/>
      <c r="L311" s="1114"/>
      <c r="M311" s="1114"/>
      <c r="N311" s="1114"/>
      <c r="O311" s="1114"/>
      <c r="P311" s="1114"/>
      <c r="Q311" s="1114"/>
      <c r="R311" s="1114"/>
      <c r="S311" s="1114"/>
      <c r="T311" s="1114"/>
      <c r="U311" s="1114"/>
      <c r="V311" s="1114"/>
      <c r="W311" s="1114"/>
      <c r="X311" s="1114"/>
      <c r="Y311" s="1114"/>
      <c r="Z311" s="1114"/>
      <c r="AA311" s="1114"/>
    </row>
    <row r="312" spans="1:28" ht="15.75" customHeight="1">
      <c r="A312" s="1114"/>
      <c r="B312" s="1114"/>
      <c r="C312" s="1114"/>
      <c r="D312" s="1114"/>
      <c r="E312" s="1114"/>
      <c r="F312" s="1114"/>
      <c r="G312" s="1114"/>
      <c r="H312" s="1114"/>
      <c r="I312" s="1114"/>
      <c r="J312" s="1114"/>
      <c r="K312" s="1114"/>
      <c r="L312" s="1114"/>
      <c r="M312" s="1114"/>
      <c r="N312" s="1114"/>
      <c r="O312" s="1114"/>
      <c r="P312" s="1114"/>
      <c r="Q312" s="1114"/>
      <c r="R312" s="1114"/>
      <c r="S312" s="1114"/>
      <c r="T312" s="1114"/>
      <c r="U312" s="1114"/>
      <c r="V312" s="1114"/>
      <c r="W312" s="1114"/>
      <c r="X312" s="1114"/>
      <c r="Y312" s="1114"/>
      <c r="Z312" s="1114"/>
      <c r="AA312" s="1114"/>
    </row>
    <row r="313" spans="1:28" ht="15.75" customHeight="1">
      <c r="A313" s="1114"/>
      <c r="B313" s="1114"/>
      <c r="C313" s="1114"/>
      <c r="D313" s="1114"/>
      <c r="E313" s="1114"/>
      <c r="F313" s="1114"/>
      <c r="G313" s="1114"/>
      <c r="H313" s="1114"/>
      <c r="I313" s="1114"/>
      <c r="J313" s="1114"/>
      <c r="K313" s="1114"/>
      <c r="L313" s="1114"/>
      <c r="M313" s="1114"/>
      <c r="N313" s="1114"/>
      <c r="O313" s="1114"/>
      <c r="P313" s="1114"/>
      <c r="Q313" s="1114"/>
      <c r="R313" s="1114"/>
      <c r="S313" s="1114"/>
      <c r="T313" s="1114"/>
      <c r="U313" s="1114"/>
      <c r="V313" s="1114"/>
      <c r="W313" s="1114"/>
      <c r="X313" s="1114"/>
      <c r="Y313" s="1114"/>
      <c r="Z313" s="1114"/>
      <c r="AA313" s="1114"/>
    </row>
    <row r="314" spans="1:28" ht="18.75" customHeight="1">
      <c r="A314" s="1627"/>
      <c r="B314" s="1627"/>
      <c r="C314" s="1627"/>
      <c r="D314" s="1627"/>
      <c r="E314" s="1627"/>
      <c r="F314" s="1627"/>
      <c r="G314" s="1627"/>
      <c r="H314" s="1627"/>
      <c r="I314" s="1627"/>
      <c r="J314" s="1627"/>
      <c r="K314" s="1627"/>
      <c r="L314" s="1627"/>
      <c r="M314" s="1627"/>
      <c r="N314" s="1627"/>
      <c r="O314" s="1627"/>
      <c r="P314" s="1627"/>
      <c r="Q314" s="1627"/>
      <c r="R314" s="1627"/>
      <c r="S314" s="1627"/>
      <c r="T314" s="1627"/>
      <c r="U314" s="1627"/>
      <c r="V314" s="1627"/>
      <c r="W314" s="1627"/>
      <c r="X314" s="1627"/>
      <c r="Y314" s="1627"/>
      <c r="Z314" s="1627"/>
      <c r="AA314" s="1627"/>
      <c r="AB314" s="926"/>
    </row>
    <row r="315" spans="1:28" ht="15.75" customHeight="1">
      <c r="A315" s="929"/>
      <c r="B315" s="929"/>
      <c r="C315" s="929"/>
      <c r="D315" s="929"/>
      <c r="E315" s="929"/>
      <c r="F315" s="929"/>
      <c r="G315" s="929"/>
      <c r="H315" s="929"/>
      <c r="I315" s="929"/>
      <c r="J315" s="929"/>
      <c r="K315" s="929"/>
      <c r="L315" s="929"/>
      <c r="M315" s="929"/>
      <c r="N315" s="929"/>
      <c r="O315" s="929"/>
      <c r="P315" s="929"/>
      <c r="Q315" s="929"/>
      <c r="R315" s="929"/>
      <c r="S315" s="929"/>
      <c r="T315" s="929"/>
      <c r="U315" s="929"/>
      <c r="V315" s="929"/>
      <c r="W315" s="929"/>
      <c r="X315" s="929"/>
      <c r="Y315" s="929"/>
      <c r="Z315" s="929"/>
      <c r="AA315" s="929"/>
      <c r="AB315" s="926"/>
    </row>
    <row r="316" spans="1:28" ht="15.75" customHeight="1">
      <c r="A316" s="959"/>
      <c r="B316" s="929"/>
      <c r="C316" s="929"/>
      <c r="D316" s="929"/>
      <c r="E316" s="929"/>
      <c r="F316" s="929"/>
      <c r="G316" s="926"/>
      <c r="H316" s="929"/>
      <c r="I316" s="929"/>
      <c r="J316" s="929"/>
      <c r="K316" s="929"/>
      <c r="L316" s="929"/>
      <c r="M316" s="929"/>
      <c r="N316" s="929"/>
      <c r="O316" s="929"/>
      <c r="P316" s="929"/>
      <c r="Q316" s="929"/>
      <c r="R316" s="929"/>
      <c r="S316" s="929"/>
      <c r="T316" s="929"/>
      <c r="U316" s="929"/>
      <c r="V316" s="929"/>
      <c r="W316" s="929"/>
      <c r="X316" s="929"/>
      <c r="Y316" s="929"/>
      <c r="Z316" s="929"/>
      <c r="AA316" s="929"/>
      <c r="AB316" s="926"/>
    </row>
    <row r="317" spans="1:28" ht="15.75" customHeight="1">
      <c r="A317" s="959"/>
      <c r="B317" s="929"/>
      <c r="C317" s="929"/>
      <c r="D317" s="929"/>
      <c r="E317" s="929"/>
      <c r="F317" s="929"/>
      <c r="G317" s="926"/>
      <c r="H317" s="926"/>
      <c r="I317" s="929"/>
      <c r="J317" s="929"/>
      <c r="K317" s="929"/>
      <c r="L317" s="926"/>
      <c r="M317" s="929"/>
      <c r="N317" s="929"/>
      <c r="O317" s="929"/>
      <c r="P317" s="929"/>
      <c r="Q317" s="929"/>
      <c r="R317" s="929"/>
      <c r="S317" s="929"/>
      <c r="T317" s="929"/>
      <c r="U317" s="929"/>
      <c r="V317" s="929"/>
      <c r="W317" s="929"/>
      <c r="X317" s="929"/>
      <c r="Y317" s="929"/>
      <c r="Z317" s="929"/>
      <c r="AA317" s="929"/>
      <c r="AB317" s="926"/>
    </row>
    <row r="318" spans="1:28" ht="15.75" customHeight="1">
      <c r="A318" s="959"/>
      <c r="B318" s="929"/>
      <c r="C318" s="929"/>
      <c r="D318" s="929"/>
      <c r="E318" s="929"/>
      <c r="F318" s="929"/>
      <c r="G318" s="929"/>
      <c r="H318" s="929"/>
      <c r="I318" s="929"/>
      <c r="J318" s="1722"/>
      <c r="K318" s="1722"/>
      <c r="L318" s="1722"/>
      <c r="M318" s="1722"/>
      <c r="N318" s="1023"/>
      <c r="O318" s="929"/>
      <c r="P318" s="929"/>
      <c r="Q318" s="929"/>
      <c r="R318" s="929"/>
      <c r="S318" s="929"/>
      <c r="T318" s="929"/>
      <c r="U318" s="929"/>
      <c r="V318" s="929"/>
      <c r="W318" s="929"/>
      <c r="X318" s="929"/>
      <c r="Y318" s="929"/>
      <c r="Z318" s="929"/>
      <c r="AA318" s="929"/>
      <c r="AB318" s="926"/>
    </row>
    <row r="319" spans="1:28" ht="15.75" customHeight="1">
      <c r="A319" s="959"/>
      <c r="B319" s="929"/>
      <c r="C319" s="929"/>
      <c r="D319" s="929"/>
      <c r="E319" s="929"/>
      <c r="F319" s="929"/>
      <c r="G319" s="929"/>
      <c r="H319" s="929"/>
      <c r="I319" s="929"/>
      <c r="J319" s="1722"/>
      <c r="K319" s="1722"/>
      <c r="L319" s="1722"/>
      <c r="M319" s="1722"/>
      <c r="N319" s="1023"/>
      <c r="O319" s="929"/>
      <c r="P319" s="929"/>
      <c r="Q319" s="929"/>
      <c r="R319" s="929"/>
      <c r="S319" s="929"/>
      <c r="T319" s="929"/>
      <c r="U319" s="929"/>
      <c r="V319" s="929"/>
      <c r="W319" s="929"/>
      <c r="X319" s="929"/>
      <c r="Y319" s="929"/>
      <c r="Z319" s="929"/>
      <c r="AA319" s="929"/>
      <c r="AB319" s="926"/>
    </row>
    <row r="320" spans="1:28" ht="15.75" customHeight="1">
      <c r="A320" s="959"/>
      <c r="B320" s="929"/>
      <c r="C320" s="929"/>
      <c r="D320" s="929"/>
      <c r="E320" s="929"/>
      <c r="F320" s="929"/>
      <c r="G320" s="929"/>
      <c r="H320" s="929"/>
      <c r="I320" s="929"/>
      <c r="J320" s="1722"/>
      <c r="K320" s="1722"/>
      <c r="L320" s="1722"/>
      <c r="M320" s="1722"/>
      <c r="N320" s="1023"/>
      <c r="O320" s="929"/>
      <c r="P320" s="929"/>
      <c r="Q320" s="929"/>
      <c r="R320" s="929"/>
      <c r="S320" s="929"/>
      <c r="T320" s="929"/>
      <c r="U320" s="929"/>
      <c r="V320" s="929"/>
      <c r="W320" s="929"/>
      <c r="X320" s="929"/>
      <c r="Y320" s="929"/>
      <c r="Z320" s="929"/>
      <c r="AA320" s="929"/>
      <c r="AB320" s="926"/>
    </row>
    <row r="321" spans="1:28" ht="15.75" customHeight="1">
      <c r="A321" s="959"/>
      <c r="B321" s="929"/>
      <c r="C321" s="929"/>
      <c r="D321" s="929"/>
      <c r="E321" s="929"/>
      <c r="F321" s="929"/>
      <c r="G321" s="929"/>
      <c r="H321" s="929"/>
      <c r="I321" s="929"/>
      <c r="J321" s="1722"/>
      <c r="K321" s="1722"/>
      <c r="L321" s="1722"/>
      <c r="M321" s="1722"/>
      <c r="N321" s="1023"/>
      <c r="O321" s="929"/>
      <c r="P321" s="929"/>
      <c r="Q321" s="929"/>
      <c r="R321" s="929"/>
      <c r="S321" s="929"/>
      <c r="T321" s="929"/>
      <c r="U321" s="929"/>
      <c r="V321" s="929"/>
      <c r="W321" s="929"/>
      <c r="X321" s="929"/>
      <c r="Y321" s="929"/>
      <c r="Z321" s="929"/>
      <c r="AA321" s="929"/>
      <c r="AB321" s="926"/>
    </row>
    <row r="322" spans="1:28" ht="15.75" customHeight="1">
      <c r="A322" s="959"/>
      <c r="B322" s="929"/>
      <c r="C322" s="929"/>
      <c r="D322" s="929"/>
      <c r="E322" s="929"/>
      <c r="F322" s="929"/>
      <c r="G322" s="929"/>
      <c r="H322" s="929"/>
      <c r="I322" s="929"/>
      <c r="J322" s="929"/>
      <c r="K322" s="929"/>
      <c r="L322" s="929"/>
      <c r="M322" s="929"/>
      <c r="N322" s="929"/>
      <c r="O322" s="929"/>
      <c r="P322" s="929"/>
      <c r="Q322" s="929"/>
      <c r="R322" s="929"/>
      <c r="S322" s="929"/>
      <c r="T322" s="929"/>
      <c r="U322" s="929"/>
      <c r="V322" s="929"/>
      <c r="W322" s="929"/>
      <c r="X322" s="929"/>
      <c r="Y322" s="929"/>
      <c r="Z322" s="929"/>
      <c r="AA322" s="929"/>
      <c r="AB322" s="926"/>
    </row>
    <row r="323" spans="1:28" ht="15.75" customHeight="1">
      <c r="A323" s="929"/>
      <c r="B323" s="929"/>
      <c r="C323" s="929"/>
      <c r="D323" s="1627"/>
      <c r="E323" s="1627"/>
      <c r="F323" s="1627"/>
      <c r="G323" s="1627"/>
      <c r="H323" s="998"/>
      <c r="I323" s="1627"/>
      <c r="J323" s="1627"/>
      <c r="K323" s="1627"/>
      <c r="L323" s="1627"/>
      <c r="M323" s="1627"/>
      <c r="N323" s="1627"/>
      <c r="O323" s="1627"/>
      <c r="P323" s="1627"/>
      <c r="Q323" s="1627"/>
      <c r="R323" s="1627"/>
      <c r="S323" s="1627"/>
      <c r="T323" s="1627"/>
      <c r="U323" s="1627"/>
      <c r="V323" s="998"/>
      <c r="W323" s="998"/>
      <c r="X323" s="1627"/>
      <c r="Y323" s="1627"/>
      <c r="Z323" s="1627"/>
      <c r="AA323" s="929"/>
      <c r="AB323" s="926"/>
    </row>
    <row r="324" spans="1:28" ht="15.75" customHeight="1">
      <c r="A324" s="929"/>
      <c r="B324" s="929"/>
      <c r="C324" s="929"/>
      <c r="D324" s="998"/>
      <c r="E324" s="1656"/>
      <c r="F324" s="1656"/>
      <c r="G324" s="998"/>
      <c r="H324" s="998"/>
      <c r="I324" s="929"/>
      <c r="J324" s="929"/>
      <c r="K324" s="929"/>
      <c r="L324" s="926"/>
      <c r="M324" s="929"/>
      <c r="N324" s="929"/>
      <c r="O324" s="929"/>
      <c r="P324" s="929"/>
      <c r="Q324" s="929"/>
      <c r="R324" s="926"/>
      <c r="S324" s="926"/>
      <c r="T324" s="926"/>
      <c r="U324" s="926"/>
      <c r="V324" s="998"/>
      <c r="W324" s="998"/>
      <c r="X324" s="1718"/>
      <c r="Y324" s="1718"/>
      <c r="Z324" s="1718"/>
      <c r="AA324" s="929"/>
      <c r="AB324" s="926"/>
    </row>
    <row r="325" spans="1:28" ht="15.75" customHeight="1">
      <c r="A325" s="929"/>
      <c r="B325" s="929"/>
      <c r="C325" s="929"/>
      <c r="D325" s="998"/>
      <c r="E325" s="1656"/>
      <c r="F325" s="1656"/>
      <c r="G325" s="998"/>
      <c r="H325" s="998"/>
      <c r="I325" s="929"/>
      <c r="J325" s="929"/>
      <c r="K325" s="929"/>
      <c r="L325" s="926"/>
      <c r="M325" s="929"/>
      <c r="N325" s="929"/>
      <c r="O325" s="929"/>
      <c r="P325" s="929"/>
      <c r="Q325" s="929"/>
      <c r="R325" s="926"/>
      <c r="S325" s="926"/>
      <c r="T325" s="926"/>
      <c r="U325" s="926"/>
      <c r="V325" s="998"/>
      <c r="W325" s="998"/>
      <c r="X325" s="1718"/>
      <c r="Y325" s="1718"/>
      <c r="Z325" s="1718"/>
      <c r="AA325" s="929"/>
      <c r="AB325" s="926"/>
    </row>
    <row r="326" spans="1:28" ht="15.75" customHeight="1">
      <c r="A326" s="929"/>
      <c r="B326" s="929"/>
      <c r="C326" s="929"/>
      <c r="D326" s="998"/>
      <c r="E326" s="1656"/>
      <c r="F326" s="1656"/>
      <c r="G326" s="998"/>
      <c r="H326" s="998"/>
      <c r="I326" s="929"/>
      <c r="J326" s="929"/>
      <c r="K326" s="929"/>
      <c r="L326" s="926"/>
      <c r="M326" s="929"/>
      <c r="N326" s="929"/>
      <c r="O326" s="929"/>
      <c r="P326" s="929"/>
      <c r="Q326" s="929"/>
      <c r="R326" s="926"/>
      <c r="S326" s="926"/>
      <c r="T326" s="926"/>
      <c r="U326" s="926"/>
      <c r="V326" s="998"/>
      <c r="W326" s="998"/>
      <c r="X326" s="1718"/>
      <c r="Y326" s="1718"/>
      <c r="Z326" s="1718"/>
      <c r="AA326" s="929"/>
      <c r="AB326" s="926"/>
    </row>
    <row r="327" spans="1:28" ht="15.75" customHeight="1">
      <c r="A327" s="929"/>
      <c r="B327" s="929"/>
      <c r="C327" s="929"/>
      <c r="D327" s="998"/>
      <c r="E327" s="1656"/>
      <c r="F327" s="1656"/>
      <c r="G327" s="998"/>
      <c r="H327" s="998"/>
      <c r="I327" s="929"/>
      <c r="J327" s="929"/>
      <c r="K327" s="929"/>
      <c r="L327" s="926"/>
      <c r="M327" s="929"/>
      <c r="N327" s="929"/>
      <c r="O327" s="929"/>
      <c r="P327" s="929"/>
      <c r="Q327" s="929"/>
      <c r="R327" s="926"/>
      <c r="S327" s="926"/>
      <c r="T327" s="926"/>
      <c r="U327" s="926"/>
      <c r="V327" s="998"/>
      <c r="W327" s="998"/>
      <c r="X327" s="1718"/>
      <c r="Y327" s="1718"/>
      <c r="Z327" s="1718"/>
      <c r="AA327" s="929"/>
      <c r="AB327" s="926"/>
    </row>
    <row r="328" spans="1:28" ht="15.75" customHeight="1">
      <c r="A328" s="929"/>
      <c r="B328" s="929"/>
      <c r="C328" s="929"/>
      <c r="D328" s="998"/>
      <c r="E328" s="1656"/>
      <c r="F328" s="1656"/>
      <c r="G328" s="998"/>
      <c r="H328" s="998"/>
      <c r="I328" s="929"/>
      <c r="J328" s="929"/>
      <c r="K328" s="929"/>
      <c r="L328" s="926"/>
      <c r="M328" s="929"/>
      <c r="N328" s="929"/>
      <c r="O328" s="929"/>
      <c r="P328" s="929"/>
      <c r="Q328" s="929"/>
      <c r="R328" s="926"/>
      <c r="S328" s="926"/>
      <c r="T328" s="926"/>
      <c r="U328" s="926"/>
      <c r="V328" s="998"/>
      <c r="W328" s="998"/>
      <c r="X328" s="1718"/>
      <c r="Y328" s="1718"/>
      <c r="Z328" s="1718"/>
      <c r="AA328" s="929"/>
      <c r="AB328" s="926"/>
    </row>
    <row r="329" spans="1:28" ht="15.75" customHeight="1">
      <c r="A329" s="929"/>
      <c r="B329" s="929"/>
      <c r="C329" s="929"/>
      <c r="D329" s="998"/>
      <c r="E329" s="1656"/>
      <c r="F329" s="1656"/>
      <c r="G329" s="998"/>
      <c r="H329" s="998"/>
      <c r="I329" s="929"/>
      <c r="J329" s="929"/>
      <c r="K329" s="929"/>
      <c r="L329" s="926"/>
      <c r="M329" s="929"/>
      <c r="N329" s="929"/>
      <c r="O329" s="929"/>
      <c r="P329" s="929"/>
      <c r="Q329" s="929"/>
      <c r="R329" s="926"/>
      <c r="S329" s="926"/>
      <c r="T329" s="926"/>
      <c r="U329" s="926"/>
      <c r="V329" s="998"/>
      <c r="W329" s="998"/>
      <c r="X329" s="1718"/>
      <c r="Y329" s="1718"/>
      <c r="Z329" s="1718"/>
      <c r="AA329" s="929"/>
      <c r="AB329" s="926"/>
    </row>
    <row r="330" spans="1:28" ht="15.75" customHeight="1">
      <c r="A330" s="959"/>
      <c r="B330" s="929"/>
      <c r="C330" s="929"/>
      <c r="D330" s="929"/>
      <c r="E330" s="929"/>
      <c r="F330" s="929"/>
      <c r="G330" s="929"/>
      <c r="H330" s="929"/>
      <c r="I330" s="929"/>
      <c r="J330" s="929"/>
      <c r="K330" s="929"/>
      <c r="L330" s="929"/>
      <c r="M330" s="929"/>
      <c r="N330" s="929"/>
      <c r="O330" s="929"/>
      <c r="P330" s="929"/>
      <c r="Q330" s="929"/>
      <c r="R330" s="929"/>
      <c r="S330" s="929"/>
      <c r="T330" s="929"/>
      <c r="U330" s="929"/>
      <c r="V330" s="929"/>
      <c r="W330" s="929"/>
      <c r="X330" s="929"/>
      <c r="Y330" s="929"/>
      <c r="Z330" s="929"/>
      <c r="AA330" s="929"/>
      <c r="AB330" s="926"/>
    </row>
    <row r="331" spans="1:28" ht="15.75" customHeight="1">
      <c r="A331" s="959"/>
      <c r="B331" s="929"/>
      <c r="C331" s="929"/>
      <c r="D331" s="929"/>
      <c r="E331" s="929"/>
      <c r="F331" s="2065"/>
      <c r="G331" s="2065"/>
      <c r="H331" s="2065"/>
      <c r="I331" s="2065"/>
      <c r="J331" s="2065"/>
      <c r="K331" s="2065"/>
      <c r="L331" s="2065"/>
      <c r="M331" s="2065"/>
      <c r="N331" s="2065"/>
      <c r="O331" s="2065"/>
      <c r="P331" s="2065"/>
      <c r="Q331" s="2065"/>
      <c r="R331" s="2065"/>
      <c r="S331" s="2065"/>
      <c r="T331" s="2065"/>
      <c r="U331" s="2065"/>
      <c r="V331" s="2065"/>
      <c r="W331" s="2065"/>
      <c r="X331" s="2065"/>
      <c r="Y331" s="2065"/>
      <c r="Z331" s="2065"/>
      <c r="AA331" s="2065"/>
      <c r="AB331" s="926"/>
    </row>
    <row r="332" spans="1:28" ht="15.75" customHeight="1">
      <c r="A332" s="929"/>
      <c r="B332" s="929"/>
      <c r="C332" s="929"/>
      <c r="D332" s="929"/>
      <c r="E332" s="929"/>
      <c r="F332" s="2065"/>
      <c r="G332" s="2065"/>
      <c r="H332" s="2065"/>
      <c r="I332" s="2065"/>
      <c r="J332" s="2065"/>
      <c r="K332" s="2065"/>
      <c r="L332" s="2065"/>
      <c r="M332" s="2065"/>
      <c r="N332" s="2065"/>
      <c r="O332" s="2065"/>
      <c r="P332" s="2065"/>
      <c r="Q332" s="2065"/>
      <c r="R332" s="2065"/>
      <c r="S332" s="2065"/>
      <c r="T332" s="2065"/>
      <c r="U332" s="2065"/>
      <c r="V332" s="2065"/>
      <c r="W332" s="2065"/>
      <c r="X332" s="2065"/>
      <c r="Y332" s="2065"/>
      <c r="Z332" s="2065"/>
      <c r="AA332" s="2065"/>
      <c r="AB332" s="926"/>
    </row>
    <row r="333" spans="1:28" ht="15.75" customHeight="1">
      <c r="A333" s="959"/>
      <c r="B333" s="929"/>
      <c r="C333" s="929"/>
      <c r="D333" s="929"/>
      <c r="E333" s="929"/>
      <c r="F333" s="929"/>
      <c r="G333" s="929"/>
      <c r="H333" s="929"/>
      <c r="I333" s="929"/>
      <c r="J333" s="929"/>
      <c r="K333" s="929"/>
      <c r="L333" s="929"/>
      <c r="M333" s="929"/>
      <c r="N333" s="929"/>
      <c r="O333" s="929"/>
      <c r="P333" s="929"/>
      <c r="Q333" s="929"/>
      <c r="R333" s="929"/>
      <c r="S333" s="929"/>
      <c r="T333" s="929"/>
      <c r="U333" s="929"/>
      <c r="V333" s="929"/>
      <c r="W333" s="929"/>
      <c r="X333" s="929"/>
      <c r="Y333" s="929"/>
      <c r="Z333" s="929"/>
      <c r="AA333" s="929"/>
      <c r="AB333" s="926"/>
    </row>
    <row r="334" spans="1:28" ht="15.75" customHeight="1">
      <c r="A334" s="929"/>
      <c r="B334" s="929"/>
      <c r="C334" s="929"/>
      <c r="D334" s="929"/>
      <c r="E334" s="929"/>
      <c r="F334" s="2065"/>
      <c r="G334" s="2065"/>
      <c r="H334" s="2065"/>
      <c r="I334" s="2065"/>
      <c r="J334" s="2065"/>
      <c r="K334" s="2065"/>
      <c r="L334" s="2065"/>
      <c r="M334" s="2065"/>
      <c r="N334" s="2065"/>
      <c r="O334" s="2065"/>
      <c r="P334" s="2065"/>
      <c r="Q334" s="2065"/>
      <c r="R334" s="2065"/>
      <c r="S334" s="2065"/>
      <c r="T334" s="2065"/>
      <c r="U334" s="2065"/>
      <c r="V334" s="2065"/>
      <c r="W334" s="2065"/>
      <c r="X334" s="2065"/>
      <c r="Y334" s="2065"/>
      <c r="Z334" s="2065"/>
      <c r="AA334" s="2065"/>
      <c r="AB334" s="926"/>
    </row>
    <row r="335" spans="1:28" ht="15.75" customHeight="1">
      <c r="A335" s="929"/>
      <c r="B335" s="929"/>
      <c r="C335" s="929"/>
      <c r="D335" s="929"/>
      <c r="E335" s="929"/>
      <c r="F335" s="2065"/>
      <c r="G335" s="2065"/>
      <c r="H335" s="2065"/>
      <c r="I335" s="2065"/>
      <c r="J335" s="2065"/>
      <c r="K335" s="2065"/>
      <c r="L335" s="2065"/>
      <c r="M335" s="2065"/>
      <c r="N335" s="2065"/>
      <c r="O335" s="2065"/>
      <c r="P335" s="2065"/>
      <c r="Q335" s="2065"/>
      <c r="R335" s="2065"/>
      <c r="S335" s="2065"/>
      <c r="T335" s="2065"/>
      <c r="U335" s="2065"/>
      <c r="V335" s="2065"/>
      <c r="W335" s="2065"/>
      <c r="X335" s="2065"/>
      <c r="Y335" s="2065"/>
      <c r="Z335" s="2065"/>
      <c r="AA335" s="2065"/>
      <c r="AB335" s="926"/>
    </row>
    <row r="336" spans="1:28" ht="15.75" customHeight="1">
      <c r="A336" s="929"/>
      <c r="B336" s="929"/>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29"/>
      <c r="Y336" s="929"/>
      <c r="Z336" s="929"/>
      <c r="AA336" s="929"/>
      <c r="AB336" s="926"/>
    </row>
  </sheetData>
  <sheetProtection selectLockedCells="1"/>
  <mergeCells count="158">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G186:H186"/>
    <mergeCell ref="J186:AA186"/>
    <mergeCell ref="F178:H178"/>
    <mergeCell ref="S178:Z178"/>
    <mergeCell ref="I179:AA180"/>
    <mergeCell ref="I181:AA182"/>
    <mergeCell ref="A183:AA183"/>
    <mergeCell ref="F185:I185"/>
    <mergeCell ref="S176:Z176"/>
    <mergeCell ref="F177:H177"/>
    <mergeCell ref="S177:Z177"/>
    <mergeCell ref="C9:Y10"/>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X17:AA17"/>
  </mergeCells>
  <phoneticPr fontId="2"/>
  <hyperlinks>
    <hyperlink ref="Q1:T1" location="作業メニュー!A1" display="作業メニュー" xr:uid="{00000000-0004-0000-13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&amp;R250401</oddFooter>
  </headerFooter>
  <rowBreaks count="2" manualBreakCount="2">
    <brk id="43" max="27" man="1"/>
    <brk id="98" max="2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pageSetUpPr fitToPage="1"/>
  </sheetPr>
  <dimension ref="A1:AR126"/>
  <sheetViews>
    <sheetView workbookViewId="0">
      <selection activeCell="R1" sqref="R1"/>
    </sheetView>
  </sheetViews>
  <sheetFormatPr defaultColWidth="9" defaultRowHeight="13.5"/>
  <cols>
    <col min="1" max="5" width="3.125" style="927" customWidth="1"/>
    <col min="6" max="6" width="6.25" style="927" customWidth="1"/>
    <col min="7" max="26" width="3.125" style="927" customWidth="1"/>
    <col min="27" max="27" width="3.875" style="927" customWidth="1"/>
    <col min="28" max="16384" width="9" style="927"/>
  </cols>
  <sheetData>
    <row r="1" spans="1:30" s="920" customFormat="1" ht="38.25" customHeight="1" thickBot="1">
      <c r="A1" s="1070" t="s">
        <v>3777</v>
      </c>
      <c r="Q1" s="921" t="s">
        <v>64</v>
      </c>
      <c r="R1" s="921"/>
      <c r="S1" s="921"/>
      <c r="T1" s="921"/>
      <c r="U1" s="1116"/>
      <c r="X1" s="1116"/>
      <c r="AB1" s="1241"/>
      <c r="AC1" s="923" t="s">
        <v>549</v>
      </c>
    </row>
    <row r="2" spans="1:30" s="1076" customFormat="1" ht="12.75" customHeight="1" thickTop="1">
      <c r="A2" s="1242"/>
      <c r="Q2" s="1243"/>
      <c r="R2" s="1243"/>
      <c r="S2" s="1243"/>
      <c r="T2" s="1243"/>
      <c r="AC2" s="1244"/>
    </row>
    <row r="3" spans="1:30" ht="12" customHeight="1">
      <c r="B3" s="1077" t="str">
        <f>IF(作業メニュー!AM13=TRUE, "第四十二号の七様式（第八条の二の二及び第八条の二の五関係）（昇降機以外の建築設備用）（Ａ４） ", " 第八号様式（第一条の三、第二条の二、第三条の三関係）（昇降機以外の建築設備用） ")</f>
        <v xml:space="preserve"> 第八号様式（第一条の三、第二条の二、第三条の三関係）（昇降機以外の建築設備用） </v>
      </c>
      <c r="C3" s="1077"/>
      <c r="D3" s="1077"/>
      <c r="E3" s="1077"/>
    </row>
    <row r="4" spans="1:30" ht="24.95" customHeight="1">
      <c r="B4" s="1077"/>
      <c r="C4" s="1216" t="str">
        <f>IF(作業メニュー!AM13=TRUE, "建築基準法第87条の４において準用する同法第18条第２項又は第４項の規定による ", "")</f>
        <v/>
      </c>
      <c r="E4" s="1077"/>
    </row>
    <row r="5" spans="1:30" ht="24.75" customHeight="1">
      <c r="B5" s="1250" t="str">
        <f>IF(作業メニュー!AM13=TRUE, "計画通知書　（昇降機以外の建築設備） ", "確認申請書　（昇降機以外の建築設備） ")</f>
        <v xml:space="preserve">確認申請書　（昇降機以外の建築設備） </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row>
    <row r="7" spans="1:30">
      <c r="M7" s="1114"/>
      <c r="N7" s="1114" t="s">
        <v>754</v>
      </c>
      <c r="O7" s="1114"/>
      <c r="P7" s="1114"/>
      <c r="Q7" s="1114"/>
    </row>
    <row r="9" spans="1:30" s="1091" customFormat="1" ht="18.95" customHeight="1">
      <c r="B9" s="2072" t="str">
        <f>IF(作業メニュー!AM13=TRUE, "　建築基準法第87条の４において準用する同法第18条第２項又は第４項の規定により計画を通知します。",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C9" s="2072"/>
      <c r="D9" s="2072"/>
      <c r="E9" s="2072"/>
      <c r="F9" s="2072"/>
      <c r="G9" s="2072"/>
      <c r="H9" s="2072"/>
      <c r="I9" s="2072"/>
      <c r="J9" s="2072"/>
      <c r="K9" s="2072"/>
      <c r="L9" s="2072"/>
      <c r="M9" s="2072"/>
      <c r="N9" s="2072"/>
      <c r="O9" s="2072"/>
      <c r="P9" s="2072"/>
      <c r="Q9" s="2072"/>
      <c r="R9" s="2072"/>
      <c r="S9" s="2072"/>
      <c r="T9" s="2072"/>
      <c r="U9" s="2072"/>
      <c r="V9" s="2072"/>
      <c r="W9" s="2072"/>
      <c r="X9" s="2072"/>
      <c r="Y9" s="2072"/>
      <c r="AC9" s="927"/>
    </row>
    <row r="10" spans="1:30" s="1104" customFormat="1" ht="18.95" customHeight="1">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AC10" s="926"/>
    </row>
    <row r="11" spans="1:30" s="1091" customFormat="1" ht="18.95" customHeight="1">
      <c r="AD11" s="927"/>
    </row>
    <row r="12" spans="1:30" ht="18.95" customHeight="1"/>
    <row r="13" spans="1:30" ht="18.95" customHeight="1"/>
    <row r="14" spans="1:30" ht="27" customHeight="1"/>
    <row r="15" spans="1:30" ht="20.25" customHeight="1">
      <c r="A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row>
    <row r="16" spans="1:30" ht="27" customHeight="1">
      <c r="B16" s="1676" t="str">
        <f>IF('確認申請書（建築）入力'!$M$4=0,"",'確認申請書（建築）入力'!$M$4)</f>
        <v>指定確認検査機関
　株式会社東日本住宅評価センター　様</v>
      </c>
      <c r="C16" s="1676"/>
      <c r="D16" s="1676"/>
      <c r="E16" s="1676"/>
      <c r="F16" s="1676"/>
      <c r="G16" s="1676"/>
      <c r="H16" s="1676"/>
      <c r="I16" s="1676"/>
      <c r="J16" s="1676"/>
      <c r="K16" s="1676"/>
      <c r="L16" s="1676"/>
      <c r="M16" s="1676"/>
      <c r="N16" s="1676"/>
    </row>
    <row r="17" spans="1:44" ht="20.25" customHeight="1">
      <c r="B17" s="1676"/>
      <c r="C17" s="1676"/>
      <c r="D17" s="1676"/>
      <c r="E17" s="1676"/>
      <c r="F17" s="1676"/>
      <c r="G17" s="1676"/>
      <c r="H17" s="1676"/>
      <c r="I17" s="1676"/>
      <c r="J17" s="1676"/>
      <c r="K17" s="1676"/>
      <c r="L17" s="1676"/>
      <c r="M17" s="1676"/>
      <c r="N17" s="1676"/>
    </row>
    <row r="18" spans="1:44" ht="18.95" customHeight="1"/>
    <row r="19" spans="1:44" ht="18.95" customHeight="1">
      <c r="V19" s="931" t="str">
        <f>IF(作業メニュー!AM13=TRUE, "第", "")</f>
        <v/>
      </c>
      <c r="W19" s="1712"/>
      <c r="X19" s="1712"/>
      <c r="Y19" s="1712"/>
      <c r="Z19" s="1712"/>
      <c r="AA19" s="930" t="str">
        <f>IF(作業メニュー!AM13=TRUE, "号", "")</f>
        <v/>
      </c>
    </row>
    <row r="20" spans="1:44" ht="18.75" customHeight="1">
      <c r="A20" s="926"/>
      <c r="B20" s="926"/>
      <c r="C20" s="926"/>
      <c r="D20" s="926"/>
      <c r="E20" s="926"/>
      <c r="F20" s="926"/>
      <c r="G20" s="926"/>
      <c r="H20" s="926"/>
      <c r="I20" s="926"/>
      <c r="J20" s="926"/>
      <c r="K20" s="926"/>
      <c r="L20" s="926"/>
      <c r="M20" s="926"/>
      <c r="N20" s="926"/>
      <c r="O20" s="926"/>
      <c r="P20" s="926"/>
      <c r="Q20" s="926"/>
      <c r="R20" s="926"/>
      <c r="S20" s="926"/>
      <c r="T20" s="2076" t="s">
        <v>2832</v>
      </c>
      <c r="U20" s="1686"/>
      <c r="V20" s="1686"/>
      <c r="W20" s="1686"/>
      <c r="X20" s="1686"/>
      <c r="Y20" s="1686"/>
      <c r="Z20" s="1686"/>
      <c r="AA20" s="1221"/>
      <c r="AH20" s="1090"/>
    </row>
    <row r="21" spans="1:44" ht="18.75" customHeight="1">
      <c r="A21" s="926"/>
      <c r="B21" s="926"/>
      <c r="C21" s="926"/>
      <c r="D21" s="926"/>
      <c r="E21" s="926"/>
      <c r="F21" s="926"/>
      <c r="G21" s="926"/>
      <c r="H21" s="926"/>
      <c r="I21" s="926"/>
      <c r="J21" s="926"/>
      <c r="K21" s="926"/>
      <c r="L21" s="926"/>
      <c r="M21" s="926"/>
      <c r="N21" s="926"/>
      <c r="O21" s="926"/>
      <c r="P21" s="926"/>
      <c r="Q21" s="926"/>
      <c r="R21" s="926"/>
      <c r="AH21" s="929"/>
      <c r="AI21" s="929"/>
      <c r="AM21" s="929"/>
      <c r="AN21" s="2068"/>
      <c r="AO21" s="2068"/>
      <c r="AP21" s="2068"/>
      <c r="AQ21" s="2068"/>
      <c r="AR21" s="2068"/>
    </row>
    <row r="22" spans="1:44" ht="18.75" customHeight="1">
      <c r="A22" s="926"/>
      <c r="B22" s="926"/>
      <c r="C22" s="926"/>
      <c r="D22" s="926"/>
      <c r="E22" s="926"/>
      <c r="F22" s="926"/>
      <c r="G22" s="926"/>
      <c r="H22" s="926"/>
      <c r="I22" s="926"/>
      <c r="J22" s="926"/>
      <c r="K22" s="926"/>
      <c r="L22" s="926"/>
      <c r="M22" s="926"/>
      <c r="N22" s="926"/>
      <c r="O22" s="926"/>
      <c r="P22" s="926"/>
      <c r="Q22" s="926"/>
      <c r="R22" s="926"/>
      <c r="S22" s="926"/>
      <c r="T22" s="926"/>
      <c r="U22" s="926"/>
      <c r="AH22" s="1114"/>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AH23" s="1114"/>
    </row>
    <row r="24" spans="1:44" ht="18.75" customHeight="1">
      <c r="A24" s="926"/>
      <c r="B24" s="926"/>
      <c r="C24" s="926"/>
      <c r="D24" s="926"/>
      <c r="E24" s="926"/>
      <c r="F24" s="926"/>
      <c r="G24" s="926"/>
      <c r="H24" s="926"/>
      <c r="I24" s="926"/>
      <c r="J24" s="926"/>
      <c r="K24" s="926"/>
      <c r="L24" s="926"/>
      <c r="M24" s="926"/>
      <c r="N24" s="926"/>
      <c r="O24" s="926"/>
      <c r="P24" s="926"/>
      <c r="Q24" s="926"/>
      <c r="R24" s="926"/>
      <c r="S24" s="926"/>
      <c r="T24" s="926"/>
      <c r="U24" s="926"/>
      <c r="AH24" s="1114"/>
    </row>
    <row r="25" spans="1:44" ht="18.75" customHeight="1">
      <c r="A25" s="926"/>
      <c r="B25" s="926"/>
      <c r="C25" s="926"/>
      <c r="D25" s="926"/>
      <c r="E25" s="926"/>
      <c r="F25" s="926"/>
      <c r="G25" s="926"/>
      <c r="H25" s="926"/>
      <c r="I25" s="926"/>
      <c r="J25" s="926"/>
      <c r="K25" s="926"/>
      <c r="L25" s="926"/>
      <c r="M25" s="926"/>
      <c r="N25" s="926"/>
      <c r="O25" s="926"/>
      <c r="P25" s="926"/>
      <c r="Q25" s="926"/>
      <c r="R25" s="926"/>
      <c r="S25" s="926"/>
      <c r="T25" s="926"/>
      <c r="U25" s="926"/>
      <c r="V25" s="926"/>
      <c r="W25" s="926"/>
      <c r="X25" s="926"/>
      <c r="AA25" s="926"/>
    </row>
    <row r="26" spans="1:44" ht="18.75" customHeight="1">
      <c r="A26" s="926"/>
      <c r="B26" s="926"/>
      <c r="C26" s="926"/>
      <c r="D26" s="926"/>
      <c r="E26" s="926"/>
      <c r="F26" s="926"/>
      <c r="G26" s="926"/>
      <c r="H26" s="926"/>
      <c r="I26" s="926"/>
      <c r="K26" s="926"/>
      <c r="L26" s="926"/>
      <c r="M26" s="926"/>
      <c r="N26" s="926"/>
      <c r="O26" s="926"/>
      <c r="Q26" s="926"/>
      <c r="R26" s="926" t="str">
        <f>IF(項目一覧!$C$183=0,"",項目一覧!$C$183)</f>
        <v/>
      </c>
      <c r="S26" s="926"/>
      <c r="T26" s="926"/>
      <c r="U26" s="926"/>
      <c r="V26" s="926"/>
      <c r="W26" s="926"/>
      <c r="X26" s="926"/>
    </row>
    <row r="27" spans="1:44" ht="18.75" customHeight="1">
      <c r="A27" s="926"/>
      <c r="B27" s="926"/>
      <c r="C27" s="926"/>
      <c r="D27" s="926"/>
      <c r="E27" s="926"/>
      <c r="F27" s="926"/>
      <c r="G27" s="926"/>
      <c r="H27" s="926"/>
      <c r="I27" s="926"/>
      <c r="K27" s="926" t="str">
        <f>IF(作業メニュー!AM13=TRUE, "　通　知　者　官　職", "　申　請　者　　氏　　名")</f>
        <v>　申　請　者　　氏　　名</v>
      </c>
      <c r="L27" s="926"/>
      <c r="M27" s="926"/>
      <c r="N27" s="926"/>
      <c r="O27" s="926"/>
      <c r="Q27" s="952"/>
      <c r="R27" s="926" t="str">
        <f>IF(項目一覧!$C$4=0,"",項目一覧!$C$4)</f>
        <v/>
      </c>
      <c r="S27" s="952"/>
      <c r="T27" s="952"/>
      <c r="U27" s="952"/>
      <c r="V27" s="952"/>
      <c r="W27" s="952"/>
      <c r="X27" s="952"/>
      <c r="Y27" s="952"/>
      <c r="Z27" s="926"/>
    </row>
    <row r="28" spans="1:44" ht="18.95" customHeight="1"/>
    <row r="29" spans="1:44" ht="18.95" customHeight="1"/>
    <row r="30" spans="1:44" ht="18.95" customHeight="1"/>
    <row r="31" spans="1:44" ht="18.95" customHeight="1"/>
    <row r="32" spans="1:44" ht="18.95" customHeight="1"/>
    <row r="33" spans="1:27" ht="18.95" customHeight="1"/>
    <row r="34" spans="1:27" ht="18.95" customHeight="1"/>
    <row r="35" spans="1:27" ht="18.95" customHeight="1"/>
    <row r="36" spans="1:27" ht="28.5" customHeight="1">
      <c r="B36" s="1086"/>
      <c r="C36" s="1669" t="s">
        <v>768</v>
      </c>
      <c r="D36" s="1670"/>
      <c r="E36" s="1670"/>
      <c r="F36" s="1670"/>
      <c r="G36" s="1670"/>
      <c r="H36" s="1671"/>
      <c r="I36" s="1669" t="s">
        <v>767</v>
      </c>
      <c r="J36" s="1670"/>
      <c r="K36" s="1670"/>
      <c r="L36" s="1670"/>
      <c r="M36" s="1670"/>
      <c r="N36" s="1670"/>
      <c r="O36" s="1670"/>
      <c r="P36" s="1670"/>
      <c r="Q36" s="1670"/>
      <c r="R36" s="1670"/>
      <c r="S36" s="1670"/>
      <c r="T36" s="1671"/>
      <c r="U36" s="1669" t="s">
        <v>766</v>
      </c>
      <c r="V36" s="1670"/>
      <c r="W36" s="1670"/>
      <c r="X36" s="1670"/>
      <c r="Y36" s="1670"/>
      <c r="Z36" s="1671"/>
    </row>
    <row r="37" spans="1:27" ht="30" customHeight="1">
      <c r="B37" s="1086"/>
      <c r="C37" s="1246"/>
      <c r="D37" s="937"/>
      <c r="E37" s="937"/>
      <c r="F37" s="937"/>
      <c r="G37" s="937"/>
      <c r="H37" s="1247"/>
      <c r="I37" s="1696" t="s">
        <v>435</v>
      </c>
      <c r="J37" s="1697"/>
      <c r="K37" s="1697"/>
      <c r="L37" s="1697"/>
      <c r="M37" s="1697"/>
      <c r="N37" s="1697"/>
      <c r="O37" s="1697"/>
      <c r="P37" s="1697"/>
      <c r="Q37" s="1697"/>
      <c r="R37" s="1697"/>
      <c r="S37" s="1697"/>
      <c r="T37" s="1698"/>
      <c r="U37" s="1248" t="s">
        <v>2835</v>
      </c>
      <c r="V37" s="945"/>
      <c r="W37" s="945"/>
      <c r="X37" s="945"/>
      <c r="Y37" s="945"/>
      <c r="Z37" s="946"/>
    </row>
    <row r="38" spans="1:27" ht="24" customHeight="1">
      <c r="B38" s="1086"/>
      <c r="C38" s="949"/>
      <c r="D38" s="926"/>
      <c r="E38" s="926"/>
      <c r="F38" s="926"/>
      <c r="G38" s="926"/>
      <c r="H38" s="948"/>
      <c r="I38" s="1657"/>
      <c r="J38" s="1658"/>
      <c r="K38" s="1658"/>
      <c r="L38" s="1658"/>
      <c r="M38" s="1658"/>
      <c r="N38" s="1658"/>
      <c r="O38" s="1658"/>
      <c r="P38" s="1658"/>
      <c r="Q38" s="1658"/>
      <c r="R38" s="1658"/>
      <c r="S38" s="1658"/>
      <c r="T38" s="1659"/>
      <c r="U38" s="1246" t="s">
        <v>114</v>
      </c>
      <c r="V38" s="937" t="s">
        <v>759</v>
      </c>
      <c r="W38" s="939"/>
      <c r="X38" s="937"/>
      <c r="Y38" s="937"/>
      <c r="Z38" s="1080"/>
    </row>
    <row r="39" spans="1:27" ht="24" customHeight="1">
      <c r="B39" s="1086"/>
      <c r="C39" s="949"/>
      <c r="D39" s="926"/>
      <c r="E39" s="926"/>
      <c r="F39" s="926"/>
      <c r="G39" s="926"/>
      <c r="H39" s="948"/>
      <c r="I39" s="1657"/>
      <c r="J39" s="1658"/>
      <c r="K39" s="1658"/>
      <c r="L39" s="1658"/>
      <c r="M39" s="1658"/>
      <c r="N39" s="1658"/>
      <c r="O39" s="1658"/>
      <c r="P39" s="1658"/>
      <c r="Q39" s="1658"/>
      <c r="R39" s="1658"/>
      <c r="S39" s="1658"/>
      <c r="T39" s="1659"/>
      <c r="U39" s="949"/>
      <c r="V39" s="926"/>
      <c r="W39" s="926"/>
      <c r="X39" s="926"/>
      <c r="Y39" s="926"/>
      <c r="Z39" s="948" t="s">
        <v>765</v>
      </c>
    </row>
    <row r="40" spans="1:27" ht="38.25" customHeight="1">
      <c r="B40" s="1086"/>
      <c r="C40" s="954"/>
      <c r="D40" s="955"/>
      <c r="E40" s="955"/>
      <c r="F40" s="955"/>
      <c r="G40" s="955"/>
      <c r="H40" s="956"/>
      <c r="I40" s="1660"/>
      <c r="J40" s="1661"/>
      <c r="K40" s="1661"/>
      <c r="L40" s="1661"/>
      <c r="M40" s="1661"/>
      <c r="N40" s="1661"/>
      <c r="O40" s="1661"/>
      <c r="P40" s="1661"/>
      <c r="Q40" s="1661"/>
      <c r="R40" s="1661"/>
      <c r="S40" s="1661"/>
      <c r="T40" s="1662"/>
      <c r="U40" s="1660" t="s">
        <v>2394</v>
      </c>
      <c r="V40" s="1661"/>
      <c r="W40" s="1661"/>
      <c r="X40" s="1661"/>
      <c r="Y40" s="1661"/>
      <c r="Z40" s="1662"/>
    </row>
    <row r="41" spans="1:27" ht="21" customHeight="1">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row>
    <row r="42" spans="1:27" ht="6.75" customHeight="1">
      <c r="A42" s="926"/>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row>
    <row r="43" spans="1:27" ht="15.75" customHeight="1">
      <c r="A43" s="1656" t="s">
        <v>434</v>
      </c>
      <c r="B43" s="1656"/>
      <c r="C43" s="1656"/>
      <c r="D43" s="1656"/>
      <c r="E43" s="1656"/>
      <c r="F43" s="1656"/>
      <c r="G43" s="1656"/>
      <c r="H43" s="1656"/>
      <c r="I43" s="1656"/>
      <c r="J43" s="1656"/>
      <c r="K43" s="1656"/>
      <c r="L43" s="1656"/>
      <c r="M43" s="1656"/>
      <c r="N43" s="1656"/>
      <c r="O43" s="1656"/>
      <c r="P43" s="1656"/>
      <c r="Q43" s="1656"/>
      <c r="R43" s="1656"/>
      <c r="S43" s="1656"/>
      <c r="T43" s="1656"/>
      <c r="U43" s="1656"/>
      <c r="V43" s="1656"/>
      <c r="W43" s="1656"/>
      <c r="X43" s="1656"/>
      <c r="Y43" s="1656"/>
      <c r="Z43" s="1656"/>
      <c r="AA43" s="1656"/>
    </row>
    <row r="44" spans="1:27" ht="15.75" customHeight="1">
      <c r="A44" s="958"/>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row>
    <row r="45" spans="1:27" ht="15.75" customHeight="1">
      <c r="A45" s="959" t="s">
        <v>764</v>
      </c>
      <c r="B45" s="929" t="s">
        <v>752</v>
      </c>
      <c r="C45" s="929"/>
      <c r="D45" s="929"/>
      <c r="E45" s="929"/>
      <c r="F45" s="929"/>
      <c r="G45" s="929"/>
      <c r="J45" s="929"/>
      <c r="K45" s="929"/>
      <c r="L45" s="929"/>
      <c r="M45" s="929"/>
      <c r="N45" s="929"/>
      <c r="O45" s="929"/>
      <c r="P45" s="929"/>
      <c r="Q45" s="929"/>
      <c r="R45" s="929"/>
      <c r="S45" s="929"/>
      <c r="T45" s="929"/>
      <c r="U45" s="960"/>
      <c r="V45" s="960"/>
      <c r="W45" s="960"/>
      <c r="X45" s="960"/>
      <c r="Y45" s="960"/>
      <c r="Z45" s="960"/>
      <c r="AA45" s="960"/>
    </row>
    <row r="46" spans="1:27" ht="15.75" customHeight="1">
      <c r="A46" s="959"/>
      <c r="B46" s="929" t="s">
        <v>431</v>
      </c>
      <c r="C46" s="929"/>
      <c r="D46" s="929"/>
      <c r="E46" s="929"/>
      <c r="F46" s="929"/>
      <c r="G46" s="929" t="str">
        <f>IF(項目一覧!$C$21=0,"",項目一覧!$C$21&amp;"  ")&amp;IF(項目一覧!$C$5=0,"",項目一覧!$C$5)</f>
        <v xml:space="preserve">  </v>
      </c>
      <c r="J46" s="929"/>
      <c r="K46" s="929"/>
      <c r="L46" s="929"/>
      <c r="M46" s="929"/>
      <c r="N46" s="929"/>
      <c r="O46" s="929"/>
      <c r="P46" s="929"/>
      <c r="Q46" s="929"/>
      <c r="R46" s="929"/>
      <c r="S46" s="929"/>
      <c r="T46" s="929"/>
      <c r="U46" s="929"/>
      <c r="V46" s="929"/>
      <c r="W46" s="929"/>
      <c r="X46" s="929"/>
      <c r="Y46" s="929"/>
      <c r="Z46" s="929"/>
      <c r="AA46" s="929"/>
    </row>
    <row r="47" spans="1:27" ht="15.75" customHeight="1">
      <c r="A47" s="959"/>
      <c r="B47" s="929" t="s">
        <v>408</v>
      </c>
      <c r="C47" s="929"/>
      <c r="D47" s="929"/>
      <c r="E47" s="929"/>
      <c r="F47" s="929"/>
      <c r="G47" s="929" t="str">
        <f>IF(項目一覧!$C$183=0,"",項目一覧!$C$183&amp;"  ")&amp;IF(項目一覧!$C$4=0,"",項目一覧!$C$4)</f>
        <v xml:space="preserve">  </v>
      </c>
      <c r="J47" s="929"/>
      <c r="K47" s="929"/>
      <c r="L47" s="929"/>
      <c r="M47" s="929"/>
      <c r="N47" s="929"/>
      <c r="O47" s="929"/>
      <c r="P47" s="929"/>
      <c r="Q47" s="929"/>
      <c r="R47" s="929"/>
      <c r="S47" s="929"/>
      <c r="T47" s="929"/>
      <c r="U47" s="929"/>
      <c r="V47" s="929"/>
      <c r="W47" s="929"/>
      <c r="X47" s="929"/>
      <c r="Y47" s="929"/>
      <c r="Z47" s="929"/>
      <c r="AA47" s="929"/>
    </row>
    <row r="48" spans="1:27" ht="15.75" customHeight="1">
      <c r="A48" s="959"/>
      <c r="B48" s="929" t="s">
        <v>399</v>
      </c>
      <c r="C48" s="929"/>
      <c r="D48" s="929"/>
      <c r="E48" s="929"/>
      <c r="F48" s="929"/>
      <c r="G48" s="929" t="str">
        <f>IF(項目一覧!$C$6=0,"",項目一覧!$C$6)</f>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430</v>
      </c>
      <c r="C49" s="929"/>
      <c r="D49" s="929"/>
      <c r="E49" s="929"/>
      <c r="F49" s="929"/>
      <c r="G49" s="929" t="str">
        <f>IF(項目一覧!$C$7=0,"",項目一覧!$C$7)</f>
        <v/>
      </c>
      <c r="J49" s="929"/>
      <c r="K49" s="929"/>
      <c r="L49" s="929"/>
      <c r="M49" s="929"/>
      <c r="N49" s="929"/>
      <c r="O49" s="929"/>
      <c r="P49" s="929"/>
      <c r="Q49" s="929"/>
      <c r="R49" s="929"/>
      <c r="S49" s="929"/>
      <c r="T49" s="929"/>
      <c r="U49" s="929"/>
      <c r="V49" s="929"/>
      <c r="W49" s="929"/>
      <c r="X49" s="929"/>
      <c r="Y49" s="929"/>
      <c r="Z49" s="929"/>
      <c r="AA49" s="929"/>
    </row>
    <row r="50" spans="1:27" ht="15.75" customHeight="1">
      <c r="A50" s="963"/>
      <c r="B50" s="958" t="s">
        <v>397</v>
      </c>
      <c r="C50" s="958"/>
      <c r="D50" s="958"/>
      <c r="E50" s="958"/>
      <c r="F50" s="958"/>
      <c r="G50" s="958" t="str">
        <f>IF(項目一覧!$C$8=0,"",項目一覧!$C$8)</f>
        <v/>
      </c>
      <c r="H50" s="997"/>
      <c r="I50" s="997"/>
      <c r="J50" s="958"/>
      <c r="K50" s="958"/>
      <c r="L50" s="958"/>
      <c r="M50" s="958"/>
      <c r="N50" s="958"/>
      <c r="O50" s="958"/>
      <c r="P50" s="958"/>
      <c r="Q50" s="958"/>
      <c r="R50" s="958"/>
      <c r="S50" s="958"/>
      <c r="T50" s="958"/>
      <c r="U50" s="958"/>
      <c r="V50" s="958"/>
      <c r="W50" s="958"/>
      <c r="X50" s="958"/>
      <c r="Y50" s="958"/>
      <c r="Z50" s="958"/>
      <c r="AA50" s="958"/>
    </row>
    <row r="51" spans="1:27" ht="15.75" customHeight="1">
      <c r="A51" s="959" t="s">
        <v>764</v>
      </c>
      <c r="B51" s="929" t="s">
        <v>429</v>
      </c>
      <c r="C51" s="929"/>
      <c r="D51" s="929"/>
      <c r="E51" s="929"/>
      <c r="F51" s="929"/>
      <c r="G51" s="929"/>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409</v>
      </c>
      <c r="C52" s="929"/>
      <c r="D52" s="929"/>
      <c r="E52" s="929"/>
      <c r="F52" s="929"/>
      <c r="G52" s="966" t="str">
        <f>IF(項目一覧!$C$9=0,"","("&amp;項目一覧!$C$9&amp;") 建築士  （"&amp;項目一覧!$C$10&amp;"）登録　第　 "&amp;項目一覧!$C$11&amp;"　号")</f>
        <v>() 建築士  （）登録　第　 　号</v>
      </c>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408</v>
      </c>
      <c r="C53" s="929"/>
      <c r="D53" s="929"/>
      <c r="E53" s="929"/>
      <c r="F53" s="929"/>
      <c r="G53" s="929" t="str">
        <f>IF(項目一覧!$C$12=0,"",項目一覧!$C$12)</f>
        <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407</v>
      </c>
      <c r="C54" s="929"/>
      <c r="D54" s="929"/>
      <c r="E54" s="929"/>
      <c r="F54" s="929"/>
      <c r="G54" s="966" t="str">
        <f>IF(項目一覧!$C$12=0,"","("&amp;項目一覧!$C$13&amp;") 建築士事務所  （"&amp;項目一覧!$C$14&amp;"）知事登録　第　 "&amp;項目一覧!$C$15&amp;"　号")</f>
        <v>() 建築士事務所  （）知事登録　第　 　号</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c r="C55" s="929"/>
      <c r="D55" s="929"/>
      <c r="E55" s="929"/>
      <c r="F55" s="929"/>
      <c r="G55" s="929" t="str">
        <f>IF(項目一覧!$C$16=0,"",項目一覧!$C$16)</f>
        <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406</v>
      </c>
      <c r="C56" s="929"/>
      <c r="D56" s="929"/>
      <c r="E56" s="929"/>
      <c r="F56" s="929"/>
      <c r="G56" s="929" t="str">
        <f>IF(項目一覧!$C$17=0,"",項目一覧!$C$17)</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405</v>
      </c>
      <c r="C57" s="929"/>
      <c r="D57" s="929"/>
      <c r="E57" s="929"/>
      <c r="F57" s="929"/>
      <c r="G57" s="929" t="str">
        <f>IF(項目一覧!$C$18=0,"",項目一覧!$C$18)</f>
        <v/>
      </c>
      <c r="J57" s="929"/>
      <c r="K57" s="929"/>
      <c r="L57" s="929"/>
      <c r="M57" s="929"/>
      <c r="N57" s="929"/>
      <c r="O57" s="929"/>
      <c r="P57" s="929"/>
      <c r="Q57" s="929"/>
      <c r="R57" s="929"/>
      <c r="S57" s="929"/>
      <c r="T57" s="929"/>
      <c r="U57" s="929"/>
      <c r="V57" s="929"/>
      <c r="W57" s="929"/>
      <c r="X57" s="929"/>
      <c r="Y57" s="929"/>
      <c r="Z57" s="929"/>
      <c r="AA57" s="929"/>
    </row>
    <row r="58" spans="1:27" ht="15.75" customHeight="1">
      <c r="A58" s="963"/>
      <c r="B58" s="958" t="s">
        <v>404</v>
      </c>
      <c r="C58" s="958"/>
      <c r="D58" s="958"/>
      <c r="E58" s="958"/>
      <c r="F58" s="958"/>
      <c r="G58" s="958" t="str">
        <f>IF(項目一覧!$C$19=0,"",項目一覧!$C$19)</f>
        <v/>
      </c>
      <c r="H58" s="997"/>
      <c r="I58" s="997"/>
      <c r="J58" s="958"/>
      <c r="K58" s="958"/>
      <c r="L58" s="958"/>
      <c r="M58" s="958"/>
      <c r="N58" s="958"/>
      <c r="O58" s="958"/>
      <c r="P58" s="958"/>
      <c r="Q58" s="958"/>
      <c r="R58" s="958"/>
      <c r="S58" s="958"/>
      <c r="T58" s="958"/>
      <c r="U58" s="958"/>
      <c r="V58" s="958"/>
      <c r="W58" s="958"/>
      <c r="X58" s="958"/>
      <c r="Y58" s="958"/>
      <c r="Z58" s="958"/>
      <c r="AA58" s="958"/>
    </row>
    <row r="59" spans="1:27" ht="15.75" customHeight="1">
      <c r="A59" s="959" t="s">
        <v>764</v>
      </c>
      <c r="B59" s="929" t="s">
        <v>428</v>
      </c>
      <c r="C59" s="929"/>
      <c r="D59" s="929"/>
      <c r="E59" s="929"/>
      <c r="F59" s="929"/>
      <c r="G59" s="929"/>
      <c r="J59" s="929"/>
      <c r="K59" s="929"/>
      <c r="L59" s="929"/>
      <c r="M59" s="929"/>
      <c r="N59" s="929"/>
      <c r="O59" s="929"/>
      <c r="P59" s="929"/>
      <c r="Q59" s="929"/>
      <c r="R59" s="929"/>
      <c r="S59" s="929"/>
      <c r="T59" s="929"/>
      <c r="U59" s="929"/>
      <c r="V59" s="929"/>
      <c r="W59" s="929"/>
      <c r="X59" s="929"/>
      <c r="Y59" s="929"/>
      <c r="Z59" s="929"/>
      <c r="AA59" s="929"/>
    </row>
    <row r="60" spans="1:27" ht="18" customHeight="1">
      <c r="A60" s="959"/>
      <c r="B60" s="929" t="s">
        <v>427</v>
      </c>
      <c r="C60" s="929"/>
      <c r="D60" s="929"/>
      <c r="E60" s="929"/>
      <c r="F60" s="929"/>
      <c r="G60" s="929"/>
      <c r="H60" s="929"/>
      <c r="I60" s="929"/>
      <c r="J60" s="929"/>
      <c r="K60" s="929"/>
      <c r="L60" s="929"/>
      <c r="M60" s="929"/>
      <c r="N60" s="929"/>
      <c r="O60" s="929"/>
      <c r="P60" s="929"/>
      <c r="Q60" s="929"/>
      <c r="R60" s="929"/>
      <c r="S60" s="929"/>
      <c r="T60" s="929"/>
      <c r="U60" s="929"/>
      <c r="V60" s="929"/>
      <c r="W60" s="929"/>
      <c r="X60" s="929"/>
      <c r="Y60" s="929"/>
      <c r="Z60" s="929"/>
      <c r="AA60" s="929"/>
    </row>
    <row r="61" spans="1:27" ht="15.75" customHeight="1">
      <c r="A61" s="959"/>
      <c r="B61" s="929" t="s">
        <v>409</v>
      </c>
      <c r="C61" s="929"/>
      <c r="D61" s="929"/>
      <c r="E61" s="929"/>
      <c r="F61" s="929"/>
      <c r="G61" s="966" t="str">
        <f>IF(項目一覧!$C$22=0,"","("&amp;項目一覧!$C$22&amp;") 建築士  （"&amp;項目一覧!$C$23&amp;"）登録　第　 "&amp;項目一覧!$C$24&amp;"　号")</f>
        <v>() 建築士  （）登録　第　 　号</v>
      </c>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408</v>
      </c>
      <c r="C62" s="929"/>
      <c r="D62" s="929"/>
      <c r="E62" s="929"/>
      <c r="F62" s="929"/>
      <c r="G62" s="929" t="str">
        <f>IF(項目一覧!$C$25=0,"",項目一覧!$C$25)</f>
        <v/>
      </c>
      <c r="J62" s="929"/>
      <c r="K62" s="929"/>
      <c r="L62" s="929"/>
      <c r="M62" s="929"/>
      <c r="N62" s="929"/>
      <c r="O62" s="929"/>
      <c r="P62" s="929"/>
      <c r="Q62" s="929"/>
      <c r="R62" s="929"/>
      <c r="S62" s="929"/>
      <c r="T62" s="929"/>
      <c r="U62" s="929"/>
      <c r="V62" s="929"/>
      <c r="W62" s="929"/>
      <c r="X62" s="929"/>
      <c r="Y62" s="929"/>
      <c r="Z62" s="929"/>
      <c r="AA62" s="929"/>
    </row>
    <row r="63" spans="1:27" ht="15.75" customHeight="1">
      <c r="A63" s="968"/>
      <c r="B63" s="929" t="s">
        <v>407</v>
      </c>
      <c r="C63" s="929"/>
      <c r="D63" s="929"/>
      <c r="E63" s="929"/>
      <c r="F63" s="929"/>
      <c r="G63" s="1225" t="str">
        <f>IF(項目一覧!$C$27=0,"","("&amp;項目一覧!$C$27&amp;") 建築士事務所  （"&amp;項目一覧!$C$28&amp;"）知事登録　第　 "&amp;項目一覧!$C$29&amp;"　号")</f>
        <v>() 建築士事務所  （）知事登録　第　 　号</v>
      </c>
    </row>
    <row r="64" spans="1:27" ht="15.75" customHeight="1">
      <c r="A64" s="968"/>
      <c r="B64" s="929"/>
      <c r="C64" s="929"/>
      <c r="D64" s="929"/>
      <c r="E64" s="929"/>
      <c r="F64" s="929"/>
      <c r="G64" s="929" t="str">
        <f>IF(項目一覧!$C$30=0,"",項目一覧!$C$30)</f>
        <v/>
      </c>
      <c r="J64" s="929"/>
      <c r="K64" s="929"/>
      <c r="L64" s="929"/>
      <c r="M64" s="929"/>
      <c r="N64" s="929"/>
      <c r="O64" s="929"/>
      <c r="P64" s="929"/>
      <c r="Q64" s="929"/>
      <c r="R64" s="929"/>
      <c r="S64" s="929"/>
      <c r="T64" s="929"/>
      <c r="U64" s="929"/>
      <c r="V64" s="929"/>
      <c r="W64" s="929"/>
      <c r="X64" s="929"/>
      <c r="Y64" s="929"/>
      <c r="Z64" s="929"/>
      <c r="AA64" s="929"/>
    </row>
    <row r="65" spans="1:28" ht="15.75" customHeight="1">
      <c r="A65" s="968"/>
      <c r="B65" s="929" t="s">
        <v>406</v>
      </c>
      <c r="C65" s="929"/>
      <c r="D65" s="929"/>
      <c r="E65" s="929"/>
      <c r="F65" s="929"/>
      <c r="G65" s="929" t="str">
        <f>IF(項目一覧!$C$31=0,"",項目一覧!$C$31)</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405</v>
      </c>
      <c r="C66" s="929"/>
      <c r="D66" s="929"/>
      <c r="E66" s="929"/>
      <c r="F66" s="929"/>
      <c r="G66" s="929" t="str">
        <f>IF(項目一覧!$C$32=0,"",項目一覧!$C$32)</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404</v>
      </c>
      <c r="C67" s="929"/>
      <c r="D67" s="929"/>
      <c r="E67" s="929"/>
      <c r="F67" s="929"/>
      <c r="G67" s="929" t="str">
        <f>IF(項目一覧!$C$33=0,"",項目一覧!$C$33)</f>
        <v/>
      </c>
      <c r="J67" s="929"/>
      <c r="K67" s="929"/>
      <c r="L67" s="929"/>
      <c r="M67" s="929"/>
      <c r="N67" s="929"/>
      <c r="O67" s="929"/>
      <c r="P67" s="929"/>
      <c r="Q67" s="929"/>
      <c r="R67" s="929"/>
      <c r="S67" s="929"/>
      <c r="T67" s="929"/>
      <c r="U67" s="929"/>
      <c r="V67" s="929"/>
      <c r="W67" s="929"/>
      <c r="X67" s="929"/>
      <c r="Y67" s="929"/>
      <c r="Z67" s="929"/>
      <c r="AA67" s="929"/>
    </row>
    <row r="68" spans="1:28" ht="18" customHeight="1">
      <c r="A68" s="968"/>
      <c r="B68" s="925" t="s">
        <v>712</v>
      </c>
      <c r="C68" s="929"/>
      <c r="D68" s="929"/>
      <c r="E68" s="929"/>
      <c r="F68" s="929"/>
      <c r="G68" s="1685" t="str">
        <f>IF(項目一覧!$C$35=0,"",項目一覧!$C$35)</f>
        <v/>
      </c>
      <c r="H68" s="1685"/>
      <c r="I68" s="1685"/>
      <c r="J68" s="1685"/>
      <c r="K68" s="1685"/>
      <c r="L68" s="1685"/>
      <c r="M68" s="1685"/>
      <c r="N68" s="1685"/>
      <c r="O68" s="1685"/>
      <c r="P68" s="1685"/>
      <c r="Q68" s="1685"/>
      <c r="R68" s="1685"/>
      <c r="S68" s="1685"/>
      <c r="T68" s="1685"/>
      <c r="U68" s="1685"/>
      <c r="V68" s="1685"/>
      <c r="W68" s="1685"/>
      <c r="X68" s="1685"/>
      <c r="Y68" s="1685"/>
      <c r="Z68" s="1685"/>
      <c r="AA68" s="1685"/>
      <c r="AB68" s="926"/>
    </row>
    <row r="69" spans="1:28" ht="9.75" customHeight="1">
      <c r="A69" s="968"/>
      <c r="B69" s="925"/>
      <c r="C69" s="929"/>
      <c r="D69" s="929"/>
      <c r="E69" s="929"/>
      <c r="F69" s="929"/>
      <c r="G69" s="1685"/>
      <c r="H69" s="1685"/>
      <c r="I69" s="1685"/>
      <c r="J69" s="1685"/>
      <c r="K69" s="1685"/>
      <c r="L69" s="1685"/>
      <c r="M69" s="1685"/>
      <c r="N69" s="1685"/>
      <c r="O69" s="1685"/>
      <c r="P69" s="1685"/>
      <c r="Q69" s="1685"/>
      <c r="R69" s="1685"/>
      <c r="S69" s="1685"/>
      <c r="T69" s="1685"/>
      <c r="U69" s="1685"/>
      <c r="V69" s="1685"/>
      <c r="W69" s="1685"/>
      <c r="X69" s="1685"/>
      <c r="Y69" s="1685"/>
      <c r="Z69" s="1685"/>
      <c r="AA69" s="1685"/>
      <c r="AB69" s="1226"/>
    </row>
    <row r="70" spans="1:28" ht="18" customHeight="1">
      <c r="A70" s="959"/>
      <c r="B70" s="929" t="s">
        <v>426</v>
      </c>
      <c r="C70" s="929"/>
      <c r="D70" s="929"/>
      <c r="E70" s="929"/>
      <c r="F70" s="929"/>
      <c r="G70" s="929"/>
      <c r="H70" s="929"/>
      <c r="I70" s="929"/>
      <c r="J70" s="929"/>
      <c r="K70" s="929"/>
      <c r="L70" s="929"/>
      <c r="M70" s="929"/>
      <c r="N70" s="929"/>
      <c r="O70" s="929"/>
      <c r="P70" s="929"/>
      <c r="Q70" s="929"/>
      <c r="R70" s="929"/>
      <c r="S70" s="929"/>
      <c r="T70" s="929"/>
      <c r="U70" s="929"/>
      <c r="V70" s="929"/>
      <c r="W70" s="929"/>
      <c r="X70" s="929"/>
      <c r="Y70" s="929"/>
      <c r="Z70" s="929"/>
      <c r="AA70" s="929"/>
    </row>
    <row r="71" spans="1:28" ht="18" customHeight="1">
      <c r="A71" s="959"/>
      <c r="B71" s="929" t="s">
        <v>409</v>
      </c>
      <c r="C71" s="929"/>
      <c r="D71" s="929"/>
      <c r="E71" s="929"/>
      <c r="F71" s="929"/>
      <c r="G71" s="966" t="str">
        <f>IF(項目一覧!$C$189=0,"","("&amp;項目一覧!$C$189&amp;") 建築士  （"&amp;項目一覧!$C$190&amp;"）登録　第　 "&amp;項目一覧!$C$191&amp;"　号")</f>
        <v>() 建築士  （）登録　第　 　号</v>
      </c>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408</v>
      </c>
      <c r="C72" s="929"/>
      <c r="D72" s="929"/>
      <c r="E72" s="929"/>
      <c r="F72" s="929"/>
      <c r="G72" s="929" t="str">
        <f>IF(項目一覧!$C$192=0,"",項目一覧!$C$192)</f>
        <v/>
      </c>
      <c r="J72" s="929"/>
      <c r="K72" s="929"/>
      <c r="L72" s="929"/>
      <c r="M72" s="929"/>
      <c r="N72" s="929"/>
      <c r="O72" s="929"/>
      <c r="P72" s="929"/>
      <c r="Q72" s="929"/>
      <c r="R72" s="929"/>
      <c r="S72" s="929"/>
      <c r="T72" s="929"/>
      <c r="U72" s="929"/>
      <c r="V72" s="929"/>
      <c r="W72" s="929"/>
      <c r="X72" s="929"/>
      <c r="Y72" s="929"/>
      <c r="Z72" s="929"/>
      <c r="AA72" s="929"/>
    </row>
    <row r="73" spans="1:28" ht="18" customHeight="1">
      <c r="A73" s="968"/>
      <c r="B73" s="929" t="s">
        <v>407</v>
      </c>
      <c r="C73" s="929"/>
      <c r="D73" s="929"/>
      <c r="E73" s="929"/>
      <c r="F73" s="929"/>
      <c r="G73" s="929" t="str">
        <f>IF(項目一覧!$C$194=0,"","("&amp;項目一覧!$C$194&amp;") 建築士事務所  （"&amp;項目一覧!$C$195&amp;"）知事登録　第　 "&amp;項目一覧!$C$196&amp;"　号")</f>
        <v>() 建築士事務所  （）知事登録　第　 　号</v>
      </c>
      <c r="H73" s="1225"/>
    </row>
    <row r="74" spans="1:28" ht="18" customHeight="1">
      <c r="A74" s="968"/>
      <c r="B74" s="929"/>
      <c r="C74" s="929"/>
      <c r="D74" s="929"/>
      <c r="E74" s="929"/>
      <c r="F74" s="929"/>
      <c r="G74" s="929" t="str">
        <f>IF(項目一覧!$C$197=0,"",項目一覧!$C$197)</f>
        <v/>
      </c>
      <c r="J74" s="929"/>
      <c r="K74" s="929"/>
      <c r="L74" s="929"/>
      <c r="M74" s="929"/>
      <c r="N74" s="929"/>
      <c r="O74" s="929"/>
      <c r="P74" s="929"/>
      <c r="Q74" s="929"/>
      <c r="R74" s="929"/>
      <c r="S74" s="929"/>
      <c r="T74" s="929"/>
      <c r="U74" s="929"/>
      <c r="V74" s="929"/>
      <c r="W74" s="929"/>
      <c r="X74" s="929"/>
      <c r="Y74" s="929"/>
      <c r="Z74" s="929"/>
      <c r="AA74" s="929"/>
    </row>
    <row r="75" spans="1:28" ht="18" customHeight="1">
      <c r="A75" s="968"/>
      <c r="B75" s="929" t="s">
        <v>406</v>
      </c>
      <c r="C75" s="929"/>
      <c r="D75" s="929"/>
      <c r="E75" s="929"/>
      <c r="F75" s="929"/>
      <c r="G75" s="929" t="str">
        <f>IF(項目一覧!$C$198=0,"",項目一覧!$C$198)</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405</v>
      </c>
      <c r="C76" s="929"/>
      <c r="D76" s="929"/>
      <c r="E76" s="929"/>
      <c r="F76" s="929"/>
      <c r="G76" s="2066" t="str">
        <f>IF(項目一覧!$C$199=0,"",項目一覧!$C$199)</f>
        <v/>
      </c>
      <c r="H76" s="2067"/>
      <c r="I76" s="2067"/>
      <c r="J76" s="2067"/>
      <c r="K76" s="2067"/>
      <c r="L76" s="2067"/>
      <c r="M76" s="2067"/>
      <c r="N76" s="2067"/>
      <c r="O76" s="2067"/>
      <c r="P76" s="2067"/>
      <c r="Q76" s="2067"/>
      <c r="R76" s="2067"/>
      <c r="S76" s="2067"/>
      <c r="T76" s="2067"/>
      <c r="U76" s="2067"/>
      <c r="V76" s="2067"/>
      <c r="W76" s="2067"/>
      <c r="X76" s="2067"/>
      <c r="Y76" s="2067"/>
      <c r="Z76" s="2067"/>
      <c r="AA76" s="2067"/>
      <c r="AB76" s="1226"/>
    </row>
    <row r="77" spans="1:28" ht="18" customHeight="1">
      <c r="A77" s="968"/>
      <c r="B77" s="929" t="s">
        <v>404</v>
      </c>
      <c r="C77" s="929"/>
      <c r="D77" s="929"/>
      <c r="E77" s="929"/>
      <c r="F77" s="929"/>
      <c r="G77" s="929" t="str">
        <f>IF(項目一覧!$C$200=0,"",項目一覧!$C$200)</f>
        <v/>
      </c>
      <c r="J77" s="929"/>
      <c r="K77" s="929"/>
      <c r="L77" s="929"/>
      <c r="M77" s="929"/>
      <c r="N77" s="929"/>
      <c r="O77" s="929"/>
      <c r="P77" s="929"/>
      <c r="Q77" s="929"/>
      <c r="R77" s="929"/>
      <c r="S77" s="929"/>
      <c r="T77" s="929"/>
      <c r="U77" s="929"/>
      <c r="V77" s="929"/>
      <c r="W77" s="929"/>
      <c r="X77" s="929"/>
      <c r="Y77" s="929"/>
      <c r="Z77" s="929"/>
      <c r="AA77" s="929"/>
    </row>
    <row r="78" spans="1:28" ht="18" customHeight="1">
      <c r="A78" s="968"/>
      <c r="B78" s="925" t="s">
        <v>712</v>
      </c>
      <c r="C78" s="929"/>
      <c r="D78" s="929"/>
      <c r="E78" s="929"/>
      <c r="F78" s="929"/>
      <c r="G78" s="1685" t="str">
        <f>IF(項目一覧!$C$202=0,"",項目一覧!$C$202)</f>
        <v/>
      </c>
      <c r="H78" s="1685"/>
      <c r="I78" s="1685"/>
      <c r="J78" s="1685"/>
      <c r="K78" s="1685"/>
      <c r="L78" s="1685"/>
      <c r="M78" s="1685"/>
      <c r="N78" s="1685"/>
      <c r="O78" s="1685"/>
      <c r="P78" s="1685"/>
      <c r="Q78" s="1685"/>
      <c r="R78" s="1685"/>
      <c r="S78" s="1685"/>
      <c r="T78" s="1685"/>
      <c r="U78" s="1685"/>
      <c r="V78" s="1685"/>
      <c r="W78" s="1685"/>
      <c r="X78" s="1685"/>
      <c r="Y78" s="1685"/>
      <c r="Z78" s="1685"/>
      <c r="AA78" s="1685"/>
      <c r="AB78" s="926"/>
    </row>
    <row r="79" spans="1:28" ht="9.75" customHeight="1">
      <c r="A79" s="959"/>
      <c r="B79" s="929"/>
      <c r="C79" s="929"/>
      <c r="D79" s="929"/>
      <c r="E79" s="929"/>
      <c r="F79" s="929"/>
      <c r="G79" s="1685"/>
      <c r="H79" s="1685"/>
      <c r="I79" s="1685"/>
      <c r="J79" s="1685"/>
      <c r="K79" s="1685"/>
      <c r="L79" s="1685"/>
      <c r="M79" s="1685"/>
      <c r="N79" s="1685"/>
      <c r="O79" s="1685"/>
      <c r="P79" s="1685"/>
      <c r="Q79" s="1685"/>
      <c r="R79" s="1685"/>
      <c r="S79" s="1685"/>
      <c r="T79" s="1685"/>
      <c r="U79" s="1685"/>
      <c r="V79" s="1685"/>
      <c r="W79" s="1685"/>
      <c r="X79" s="1685"/>
      <c r="Y79" s="1685"/>
      <c r="Z79" s="1685"/>
      <c r="AA79" s="1685"/>
    </row>
    <row r="80" spans="1:28" ht="18" customHeight="1">
      <c r="A80" s="959"/>
      <c r="B80" s="929" t="s">
        <v>409</v>
      </c>
      <c r="C80" s="929"/>
      <c r="D80" s="929"/>
      <c r="E80" s="929"/>
      <c r="F80" s="929"/>
      <c r="G80" s="966" t="str">
        <f>IF(項目一覧!$C$203=0,"","("&amp;項目一覧!$C$203&amp;") 建築士  （"&amp;項目一覧!$C$204&amp;"）登録　第　 "&amp;項目一覧!$C$205&amp;"　号")</f>
        <v>() 建築士  （）登録　第　 　号</v>
      </c>
      <c r="J80" s="929"/>
      <c r="K80" s="929"/>
      <c r="L80" s="929"/>
      <c r="M80" s="929"/>
      <c r="N80" s="929"/>
      <c r="O80" s="929"/>
      <c r="P80" s="929"/>
      <c r="Q80" s="929"/>
      <c r="R80" s="929"/>
      <c r="S80" s="929"/>
      <c r="T80" s="929"/>
      <c r="U80" s="929"/>
      <c r="V80" s="929"/>
      <c r="W80" s="929"/>
      <c r="X80" s="929"/>
      <c r="Y80" s="929"/>
      <c r="Z80" s="929"/>
      <c r="AA80" s="929"/>
    </row>
    <row r="81" spans="1:28" ht="18" customHeight="1">
      <c r="A81" s="959"/>
      <c r="B81" s="929" t="s">
        <v>408</v>
      </c>
      <c r="C81" s="929"/>
      <c r="D81" s="929"/>
      <c r="E81" s="929"/>
      <c r="F81" s="929"/>
      <c r="G81" s="929" t="str">
        <f>IF(項目一覧!$C$206=0,"",項目一覧!$C$206)</f>
        <v/>
      </c>
      <c r="J81" s="929"/>
      <c r="K81" s="929"/>
      <c r="L81" s="929"/>
      <c r="M81" s="929"/>
      <c r="N81" s="929"/>
      <c r="O81" s="929"/>
      <c r="P81" s="929"/>
      <c r="Q81" s="929"/>
      <c r="R81" s="929"/>
      <c r="S81" s="929"/>
      <c r="T81" s="929"/>
      <c r="U81" s="929"/>
      <c r="V81" s="929"/>
      <c r="W81" s="929"/>
      <c r="X81" s="929"/>
      <c r="Y81" s="929"/>
      <c r="Z81" s="929"/>
      <c r="AA81" s="929"/>
    </row>
    <row r="82" spans="1:28" ht="18" customHeight="1">
      <c r="A82" s="968"/>
      <c r="B82" s="929" t="s">
        <v>407</v>
      </c>
      <c r="C82" s="929"/>
      <c r="D82" s="929"/>
      <c r="E82" s="929"/>
      <c r="F82" s="929"/>
      <c r="G82" s="1225" t="str">
        <f>IF(項目一覧!$C$208=0,"","("&amp;項目一覧!$C$208&amp;") 建築士事務所  （"&amp;項目一覧!$C$209&amp;"）知事登録　第　 "&amp;項目一覧!$C$210&amp;"　号")</f>
        <v>() 建築士事務所  （）知事登録　第　 　号</v>
      </c>
    </row>
    <row r="83" spans="1:28" ht="18" customHeight="1">
      <c r="A83" s="968"/>
      <c r="B83" s="929"/>
      <c r="C83" s="929"/>
      <c r="D83" s="929"/>
      <c r="E83" s="929"/>
      <c r="F83" s="929"/>
      <c r="G83" s="929" t="str">
        <f>IF(項目一覧!$C$211=0,"",項目一覧!$C$211)</f>
        <v/>
      </c>
      <c r="J83" s="929"/>
      <c r="K83" s="929"/>
      <c r="L83" s="929"/>
      <c r="M83" s="929"/>
      <c r="N83" s="929"/>
      <c r="O83" s="929"/>
      <c r="P83" s="929"/>
      <c r="Q83" s="929"/>
      <c r="R83" s="929"/>
      <c r="S83" s="929"/>
      <c r="T83" s="929"/>
      <c r="U83" s="929"/>
      <c r="V83" s="929"/>
      <c r="W83" s="929"/>
      <c r="X83" s="929"/>
      <c r="Y83" s="929"/>
      <c r="Z83" s="929"/>
      <c r="AA83" s="929"/>
    </row>
    <row r="84" spans="1:28" ht="18" customHeight="1">
      <c r="A84" s="968"/>
      <c r="B84" s="929" t="s">
        <v>406</v>
      </c>
      <c r="C84" s="929"/>
      <c r="D84" s="929"/>
      <c r="E84" s="929"/>
      <c r="F84" s="929"/>
      <c r="G84" s="929" t="str">
        <f>IF(項目一覧!$C$212=0,"",項目一覧!$C$212)</f>
        <v/>
      </c>
      <c r="J84" s="929"/>
      <c r="K84" s="929"/>
      <c r="L84" s="929"/>
      <c r="M84" s="929"/>
      <c r="N84" s="929"/>
      <c r="O84" s="929"/>
      <c r="P84" s="929"/>
      <c r="Q84" s="929"/>
      <c r="R84" s="929"/>
      <c r="S84" s="929"/>
      <c r="T84" s="929"/>
      <c r="U84" s="929"/>
      <c r="V84" s="929"/>
      <c r="W84" s="929"/>
      <c r="X84" s="929"/>
      <c r="Y84" s="929"/>
      <c r="Z84" s="929"/>
      <c r="AA84" s="929"/>
    </row>
    <row r="85" spans="1:28" ht="18" customHeight="1">
      <c r="A85" s="968"/>
      <c r="B85" s="929" t="s">
        <v>405</v>
      </c>
      <c r="C85" s="929"/>
      <c r="D85" s="929"/>
      <c r="E85" s="929"/>
      <c r="F85" s="929"/>
      <c r="G85" s="2066" t="str">
        <f>IF(項目一覧!$C$213=0,"",項目一覧!$C$213)</f>
        <v/>
      </c>
      <c r="H85" s="2067"/>
      <c r="I85" s="2067"/>
      <c r="J85" s="2067"/>
      <c r="K85" s="2067"/>
      <c r="L85" s="2067"/>
      <c r="M85" s="2067"/>
      <c r="N85" s="2067"/>
      <c r="O85" s="2067"/>
      <c r="P85" s="2067"/>
      <c r="Q85" s="2067"/>
      <c r="R85" s="2067"/>
      <c r="S85" s="2067"/>
      <c r="T85" s="2067"/>
      <c r="U85" s="2067"/>
      <c r="V85" s="2067"/>
      <c r="W85" s="2067"/>
      <c r="X85" s="2067"/>
      <c r="Y85" s="2067"/>
      <c r="Z85" s="2067"/>
      <c r="AA85" s="2067"/>
      <c r="AB85" s="1226"/>
    </row>
    <row r="86" spans="1:28" ht="18" customHeight="1">
      <c r="A86" s="968"/>
      <c r="B86" s="929" t="s">
        <v>404</v>
      </c>
      <c r="C86" s="929"/>
      <c r="D86" s="929"/>
      <c r="E86" s="929"/>
      <c r="F86" s="929"/>
      <c r="G86" s="929" t="str">
        <f>IF(項目一覧!$C$214=0,"",項目一覧!$C$214)</f>
        <v/>
      </c>
      <c r="J86" s="929"/>
      <c r="K86" s="929"/>
      <c r="L86" s="929"/>
      <c r="M86" s="929"/>
      <c r="N86" s="929"/>
      <c r="O86" s="929"/>
      <c r="P86" s="929"/>
      <c r="Q86" s="929"/>
      <c r="R86" s="929"/>
      <c r="S86" s="929"/>
      <c r="T86" s="929"/>
      <c r="U86" s="929"/>
      <c r="V86" s="929"/>
      <c r="W86" s="929"/>
      <c r="X86" s="929"/>
      <c r="Y86" s="929"/>
      <c r="Z86" s="929"/>
      <c r="AA86" s="929"/>
    </row>
    <row r="87" spans="1:28" ht="18" customHeight="1">
      <c r="A87" s="968"/>
      <c r="B87" s="925" t="s">
        <v>712</v>
      </c>
      <c r="C87" s="929"/>
      <c r="D87" s="929"/>
      <c r="E87" s="929"/>
      <c r="F87" s="929"/>
      <c r="G87" s="1685" t="str">
        <f>IF(項目一覧!$C$216=0,"",項目一覧!$C$216)</f>
        <v/>
      </c>
      <c r="H87" s="1685"/>
      <c r="I87" s="1685"/>
      <c r="J87" s="1685"/>
      <c r="K87" s="1685"/>
      <c r="L87" s="1685"/>
      <c r="M87" s="1685"/>
      <c r="N87" s="1685"/>
      <c r="O87" s="1685"/>
      <c r="P87" s="1685"/>
      <c r="Q87" s="1685"/>
      <c r="R87" s="1685"/>
      <c r="S87" s="1685"/>
      <c r="T87" s="1685"/>
      <c r="U87" s="1685"/>
      <c r="V87" s="1685"/>
      <c r="W87" s="1685"/>
      <c r="X87" s="1685"/>
      <c r="Y87" s="1685"/>
      <c r="Z87" s="1685"/>
      <c r="AA87" s="1685"/>
    </row>
    <row r="88" spans="1:28" ht="8.25" customHeight="1">
      <c r="A88" s="959"/>
      <c r="B88" s="929"/>
      <c r="C88" s="929"/>
      <c r="D88" s="929"/>
      <c r="E88" s="929"/>
      <c r="F88" s="929"/>
      <c r="G88" s="1685"/>
      <c r="H88" s="1685"/>
      <c r="I88" s="1685"/>
      <c r="J88" s="1685"/>
      <c r="K88" s="1685"/>
      <c r="L88" s="1685"/>
      <c r="M88" s="1685"/>
      <c r="N88" s="1685"/>
      <c r="O88" s="1685"/>
      <c r="P88" s="1685"/>
      <c r="Q88" s="1685"/>
      <c r="R88" s="1685"/>
      <c r="S88" s="1685"/>
      <c r="T88" s="1685"/>
      <c r="U88" s="1685"/>
      <c r="V88" s="1685"/>
      <c r="W88" s="1685"/>
      <c r="X88" s="1685"/>
      <c r="Y88" s="1685"/>
      <c r="Z88" s="1685"/>
      <c r="AA88" s="1685"/>
    </row>
    <row r="89" spans="1:28" ht="18" customHeight="1">
      <c r="A89" s="959"/>
      <c r="B89" s="929" t="s">
        <v>409</v>
      </c>
      <c r="C89" s="929"/>
      <c r="D89" s="929"/>
      <c r="E89" s="929"/>
      <c r="F89" s="929"/>
      <c r="G89" s="966" t="str">
        <f>IF(項目一覧!$C$217=0,"","("&amp;項目一覧!$C$217&amp;") 建築士  （"&amp;項目一覧!$C$218&amp;"）登録　第　 "&amp;項目一覧!$C$219&amp;"　号")</f>
        <v>() 建築士  （）登録　第　 　号</v>
      </c>
      <c r="J89" s="929"/>
      <c r="K89" s="929"/>
      <c r="L89" s="929"/>
      <c r="M89" s="929"/>
      <c r="N89" s="929"/>
      <c r="O89" s="929"/>
      <c r="P89" s="929"/>
      <c r="Q89" s="929"/>
      <c r="R89" s="929"/>
      <c r="S89" s="929"/>
      <c r="T89" s="929"/>
      <c r="U89" s="929"/>
      <c r="V89" s="929"/>
      <c r="W89" s="929"/>
      <c r="X89" s="929"/>
      <c r="Y89" s="929"/>
      <c r="Z89" s="929"/>
      <c r="AA89" s="929"/>
    </row>
    <row r="90" spans="1:28" ht="18" customHeight="1">
      <c r="A90" s="959"/>
      <c r="B90" s="929" t="s">
        <v>408</v>
      </c>
      <c r="C90" s="929"/>
      <c r="D90" s="929"/>
      <c r="E90" s="929"/>
      <c r="F90" s="929"/>
      <c r="G90" s="929" t="str">
        <f>IF(項目一覧!$C$220=0,"",項目一覧!$C$220)</f>
        <v/>
      </c>
      <c r="J90" s="929"/>
      <c r="K90" s="929"/>
      <c r="L90" s="929"/>
      <c r="M90" s="929"/>
      <c r="N90" s="929"/>
      <c r="O90" s="929"/>
      <c r="P90" s="929"/>
      <c r="Q90" s="929"/>
      <c r="R90" s="929"/>
      <c r="S90" s="929"/>
      <c r="T90" s="929"/>
      <c r="U90" s="929"/>
      <c r="V90" s="929"/>
      <c r="W90" s="929"/>
      <c r="X90" s="929"/>
      <c r="Y90" s="929"/>
      <c r="Z90" s="929"/>
      <c r="AA90" s="929"/>
    </row>
    <row r="91" spans="1:28" ht="18" customHeight="1">
      <c r="A91" s="968"/>
      <c r="B91" s="929" t="s">
        <v>407</v>
      </c>
      <c r="C91" s="929"/>
      <c r="D91" s="929"/>
      <c r="E91" s="929"/>
      <c r="F91" s="929"/>
      <c r="G91" s="1225" t="str">
        <f>IF(項目一覧!$C$222=0,"","("&amp;項目一覧!$C$222&amp;") 建築士事務所  （"&amp;項目一覧!$C$223&amp;"）知事登録　第　 "&amp;項目一覧!$C$224&amp;"　号")</f>
        <v>() 建築士事務所  （）知事登録　第　 　号</v>
      </c>
    </row>
    <row r="92" spans="1:28" ht="18" customHeight="1">
      <c r="A92" s="968"/>
      <c r="B92" s="929"/>
      <c r="C92" s="929"/>
      <c r="D92" s="929"/>
      <c r="E92" s="929"/>
      <c r="F92" s="929"/>
      <c r="G92" s="929" t="str">
        <f>IF(項目一覧!$C$225=0,"",項目一覧!$C$225)</f>
        <v/>
      </c>
      <c r="J92" s="929"/>
      <c r="K92" s="929"/>
      <c r="L92" s="929"/>
      <c r="M92" s="929"/>
      <c r="N92" s="929"/>
      <c r="O92" s="929"/>
      <c r="P92" s="929"/>
      <c r="Q92" s="929"/>
      <c r="R92" s="929"/>
      <c r="S92" s="929"/>
      <c r="T92" s="929"/>
      <c r="U92" s="929"/>
      <c r="V92" s="929"/>
      <c r="W92" s="929"/>
      <c r="X92" s="929"/>
      <c r="Y92" s="929"/>
      <c r="Z92" s="929"/>
      <c r="AA92" s="929"/>
    </row>
    <row r="93" spans="1:28" ht="18" customHeight="1">
      <c r="A93" s="968"/>
      <c r="B93" s="929" t="s">
        <v>406</v>
      </c>
      <c r="C93" s="929"/>
      <c r="D93" s="929"/>
      <c r="E93" s="929"/>
      <c r="F93" s="929"/>
      <c r="G93" s="929" t="str">
        <f>IF(項目一覧!$C$226=0,"",項目一覧!$C$226)</f>
        <v/>
      </c>
      <c r="J93" s="929"/>
      <c r="K93" s="929"/>
      <c r="L93" s="929"/>
      <c r="M93" s="929"/>
      <c r="N93" s="929"/>
      <c r="O93" s="929"/>
      <c r="P93" s="929"/>
      <c r="Q93" s="929"/>
      <c r="R93" s="929"/>
      <c r="S93" s="929"/>
      <c r="T93" s="929"/>
      <c r="U93" s="929"/>
      <c r="V93" s="929"/>
      <c r="W93" s="929"/>
      <c r="X93" s="929"/>
      <c r="Y93" s="929"/>
      <c r="Z93" s="929"/>
      <c r="AA93" s="929"/>
    </row>
    <row r="94" spans="1:28" ht="18" customHeight="1">
      <c r="A94" s="968"/>
      <c r="B94" s="929" t="s">
        <v>405</v>
      </c>
      <c r="C94" s="929"/>
      <c r="D94" s="929"/>
      <c r="E94" s="929"/>
      <c r="F94" s="929"/>
      <c r="G94" s="2066" t="str">
        <f>IF(項目一覧!$C$227=0,"",項目一覧!$C$227)</f>
        <v/>
      </c>
      <c r="H94" s="2067"/>
      <c r="I94" s="2067"/>
      <c r="J94" s="2067"/>
      <c r="K94" s="2067"/>
      <c r="L94" s="2067"/>
      <c r="M94" s="2067"/>
      <c r="N94" s="2067"/>
      <c r="O94" s="2067"/>
      <c r="P94" s="2067"/>
      <c r="Q94" s="2067"/>
      <c r="R94" s="2067"/>
      <c r="S94" s="2067"/>
      <c r="T94" s="2067"/>
      <c r="U94" s="2067"/>
      <c r="V94" s="2067"/>
      <c r="W94" s="2067"/>
      <c r="X94" s="2067"/>
      <c r="Y94" s="2067"/>
      <c r="Z94" s="2067"/>
      <c r="AA94" s="2067"/>
      <c r="AB94" s="1226"/>
    </row>
    <row r="95" spans="1:28" ht="18" customHeight="1">
      <c r="A95" s="968"/>
      <c r="B95" s="929" t="s">
        <v>404</v>
      </c>
      <c r="C95" s="929"/>
      <c r="D95" s="929"/>
      <c r="E95" s="929"/>
      <c r="F95" s="929"/>
      <c r="G95" s="929" t="str">
        <f>IF(項目一覧!$C$228=0,"",項目一覧!$C$228)</f>
        <v/>
      </c>
      <c r="J95" s="929"/>
      <c r="K95" s="929"/>
      <c r="L95" s="929"/>
      <c r="M95" s="929"/>
      <c r="N95" s="929"/>
      <c r="O95" s="929"/>
      <c r="P95" s="929"/>
      <c r="Q95" s="929"/>
      <c r="R95" s="929"/>
      <c r="S95" s="929"/>
      <c r="T95" s="929"/>
      <c r="U95" s="929"/>
      <c r="V95" s="929"/>
      <c r="W95" s="929"/>
      <c r="X95" s="929"/>
      <c r="Y95" s="929"/>
      <c r="Z95" s="929"/>
      <c r="AA95" s="929"/>
    </row>
    <row r="96" spans="1:28" ht="18" customHeight="1">
      <c r="A96" s="968"/>
      <c r="B96" s="925" t="s">
        <v>712</v>
      </c>
      <c r="C96" s="929"/>
      <c r="D96" s="929"/>
      <c r="E96" s="929"/>
      <c r="F96" s="929"/>
      <c r="G96" s="1685" t="str">
        <f>IF(項目一覧!$C$230=0,"",項目一覧!$C$230)</f>
        <v/>
      </c>
      <c r="H96" s="1685"/>
      <c r="I96" s="1685"/>
      <c r="J96" s="1685"/>
      <c r="K96" s="1685"/>
      <c r="L96" s="1685"/>
      <c r="M96" s="1685"/>
      <c r="N96" s="1685"/>
      <c r="O96" s="1685"/>
      <c r="P96" s="1685"/>
      <c r="Q96" s="1685"/>
      <c r="R96" s="1685"/>
      <c r="S96" s="1685"/>
      <c r="T96" s="1685"/>
      <c r="U96" s="1685"/>
      <c r="V96" s="1685"/>
      <c r="W96" s="1685"/>
      <c r="X96" s="1685"/>
      <c r="Y96" s="1685"/>
      <c r="Z96" s="1685"/>
      <c r="AA96" s="1685"/>
      <c r="AB96" s="926"/>
    </row>
    <row r="97" spans="1:30" ht="9" customHeight="1">
      <c r="A97" s="974"/>
      <c r="B97" s="958"/>
      <c r="C97" s="958"/>
      <c r="D97" s="958"/>
      <c r="E97" s="958"/>
      <c r="F97" s="958"/>
      <c r="G97" s="1688"/>
      <c r="H97" s="1688"/>
      <c r="I97" s="1688"/>
      <c r="J97" s="1688"/>
      <c r="K97" s="1688"/>
      <c r="L97" s="1688"/>
      <c r="M97" s="1688"/>
      <c r="N97" s="1688"/>
      <c r="O97" s="1688"/>
      <c r="P97" s="1688"/>
      <c r="Q97" s="1688"/>
      <c r="R97" s="1688"/>
      <c r="S97" s="1688"/>
      <c r="T97" s="1688"/>
      <c r="U97" s="1688"/>
      <c r="V97" s="1688"/>
      <c r="W97" s="1688"/>
      <c r="X97" s="1688"/>
      <c r="Y97" s="1688"/>
      <c r="Z97" s="1688"/>
      <c r="AA97" s="1688"/>
    </row>
    <row r="98" spans="1:30" ht="15.75" customHeight="1">
      <c r="A98" s="959" t="s">
        <v>764</v>
      </c>
      <c r="B98" s="929" t="s">
        <v>711</v>
      </c>
      <c r="C98" s="929"/>
      <c r="D98" s="929"/>
      <c r="E98" s="929"/>
      <c r="F98" s="929"/>
      <c r="G98" s="929"/>
      <c r="J98" s="929"/>
      <c r="K98" s="929"/>
      <c r="L98" s="929"/>
      <c r="M98" s="929"/>
      <c r="N98" s="929"/>
      <c r="O98" s="929"/>
      <c r="P98" s="929"/>
      <c r="Q98" s="929"/>
      <c r="R98" s="929"/>
      <c r="S98" s="929"/>
      <c r="T98" s="929"/>
      <c r="U98" s="929"/>
      <c r="V98" s="929"/>
      <c r="W98" s="929"/>
      <c r="X98" s="929"/>
      <c r="Y98" s="929"/>
      <c r="Z98" s="929"/>
      <c r="AA98" s="929"/>
    </row>
    <row r="99" spans="1:30" ht="15.75" customHeight="1">
      <c r="A99" s="968"/>
      <c r="B99" s="929" t="s">
        <v>401</v>
      </c>
      <c r="C99" s="929"/>
      <c r="D99" s="929"/>
      <c r="E99" s="929"/>
      <c r="F99" s="929"/>
      <c r="G99" s="929" t="str">
        <f>IF(項目一覧!$C$55=0,"",項目一覧!$C$55)</f>
        <v/>
      </c>
      <c r="J99" s="929"/>
      <c r="K99" s="929"/>
      <c r="L99" s="929"/>
      <c r="M99" s="929"/>
      <c r="N99" s="929"/>
      <c r="O99" s="929"/>
      <c r="P99" s="929"/>
      <c r="Q99" s="929"/>
      <c r="R99" s="929"/>
      <c r="S99" s="929"/>
      <c r="T99" s="929"/>
      <c r="U99" s="929"/>
      <c r="V99" s="929"/>
      <c r="W99" s="929"/>
      <c r="X99" s="929"/>
      <c r="Y99" s="929"/>
      <c r="Z99" s="929"/>
      <c r="AA99" s="929"/>
    </row>
    <row r="100" spans="1:30" ht="15.75" customHeight="1">
      <c r="A100" s="968"/>
      <c r="B100" s="929" t="s">
        <v>400</v>
      </c>
      <c r="C100" s="929"/>
      <c r="D100" s="929"/>
      <c r="E100" s="929"/>
      <c r="F100" s="929"/>
      <c r="G100" s="1225" t="str">
        <f>IF(項目一覧!$C$56=0,"","建設業の許可   ("&amp;項目一覧!$C$56&amp;")  第  （"&amp;項目一覧!$C$57&amp;"）　　 "&amp;項目一覧!$C$58&amp;"　号")</f>
        <v>建設業の許可   ()  第  （）　　 　号</v>
      </c>
      <c r="J100" s="929"/>
      <c r="K100" s="929"/>
      <c r="L100" s="929"/>
      <c r="M100" s="929"/>
      <c r="N100" s="929"/>
      <c r="O100" s="929"/>
      <c r="P100" s="929"/>
      <c r="Q100" s="929"/>
      <c r="R100" s="929"/>
      <c r="S100" s="929"/>
      <c r="T100" s="929"/>
      <c r="U100" s="929"/>
      <c r="V100" s="929"/>
      <c r="W100" s="929"/>
      <c r="X100" s="929"/>
      <c r="Y100" s="929"/>
      <c r="Z100" s="929"/>
      <c r="AA100" s="929"/>
    </row>
    <row r="101" spans="1:30" ht="15.75" customHeight="1">
      <c r="A101" s="968"/>
      <c r="B101" s="929"/>
      <c r="C101" s="929"/>
      <c r="D101" s="929"/>
      <c r="E101" s="929"/>
      <c r="F101" s="929"/>
      <c r="G101" s="929" t="str">
        <f>IF(項目一覧!$C$59=0,"",項目一覧!$C$59)</f>
        <v/>
      </c>
      <c r="J101" s="929"/>
      <c r="K101" s="929"/>
      <c r="L101" s="929"/>
      <c r="M101" s="929"/>
      <c r="N101" s="929"/>
      <c r="O101" s="929"/>
      <c r="P101" s="929"/>
      <c r="Q101" s="929"/>
      <c r="R101" s="929"/>
      <c r="S101" s="929"/>
      <c r="T101" s="929"/>
      <c r="U101" s="929"/>
      <c r="V101" s="929"/>
      <c r="W101" s="929"/>
      <c r="X101" s="929"/>
      <c r="Y101" s="929"/>
      <c r="Z101" s="929"/>
      <c r="AA101" s="929"/>
    </row>
    <row r="102" spans="1:30" ht="15.75" customHeight="1">
      <c r="A102" s="968"/>
      <c r="B102" s="929" t="s">
        <v>399</v>
      </c>
      <c r="C102" s="929"/>
      <c r="D102" s="929"/>
      <c r="E102" s="929"/>
      <c r="F102" s="929"/>
      <c r="G102" s="929" t="str">
        <f>IF(項目一覧!$C$60=0,"",項目一覧!$C$60)</f>
        <v/>
      </c>
      <c r="J102" s="929"/>
      <c r="K102" s="929"/>
      <c r="L102" s="929"/>
      <c r="M102" s="929"/>
      <c r="N102" s="929"/>
      <c r="O102" s="929"/>
      <c r="P102" s="929"/>
      <c r="Q102" s="929"/>
      <c r="R102" s="929"/>
      <c r="S102" s="929"/>
      <c r="T102" s="929"/>
      <c r="U102" s="929"/>
      <c r="V102" s="929"/>
      <c r="W102" s="929"/>
      <c r="X102" s="929"/>
      <c r="Y102" s="929"/>
      <c r="Z102" s="929"/>
      <c r="AA102" s="929"/>
    </row>
    <row r="103" spans="1:30" ht="15.75" customHeight="1">
      <c r="A103" s="968"/>
      <c r="B103" s="929" t="s">
        <v>398</v>
      </c>
      <c r="C103" s="929"/>
      <c r="D103" s="929"/>
      <c r="E103" s="929"/>
      <c r="F103" s="929"/>
      <c r="G103" s="929" t="str">
        <f>IF(項目一覧!$C$61=0,"",項目一覧!$C$61)</f>
        <v/>
      </c>
      <c r="J103" s="929"/>
      <c r="K103" s="929"/>
      <c r="L103" s="929"/>
      <c r="M103" s="929"/>
      <c r="N103" s="929"/>
      <c r="O103" s="929"/>
      <c r="P103" s="929"/>
      <c r="Q103" s="929"/>
      <c r="R103" s="929"/>
      <c r="S103" s="929"/>
      <c r="T103" s="929"/>
      <c r="U103" s="929"/>
      <c r="V103" s="929"/>
      <c r="W103" s="929"/>
      <c r="X103" s="929"/>
      <c r="Y103" s="929"/>
      <c r="Z103" s="929"/>
      <c r="AA103" s="929"/>
    </row>
    <row r="104" spans="1:30" ht="15.75" customHeight="1">
      <c r="A104" s="958"/>
      <c r="B104" s="958" t="s">
        <v>397</v>
      </c>
      <c r="C104" s="958"/>
      <c r="D104" s="958"/>
      <c r="E104" s="958"/>
      <c r="F104" s="958"/>
      <c r="G104" s="958" t="str">
        <f>IF(項目一覧!$C$62=0,"",項目一覧!$C$62)</f>
        <v/>
      </c>
      <c r="H104" s="997"/>
      <c r="I104" s="997"/>
      <c r="J104" s="958"/>
      <c r="K104" s="958"/>
      <c r="L104" s="958"/>
      <c r="M104" s="958"/>
      <c r="N104" s="958"/>
      <c r="O104" s="958"/>
      <c r="P104" s="958"/>
      <c r="Q104" s="958"/>
      <c r="R104" s="958"/>
      <c r="S104" s="958"/>
      <c r="T104" s="958"/>
      <c r="U104" s="958"/>
      <c r="V104" s="958"/>
      <c r="W104" s="958"/>
      <c r="X104" s="958"/>
      <c r="Y104" s="958"/>
      <c r="Z104" s="958"/>
      <c r="AA104" s="958"/>
    </row>
    <row r="105" spans="1:30" s="1091" customFormat="1" ht="15.75" customHeight="1">
      <c r="A105" s="1228" t="s">
        <v>102</v>
      </c>
      <c r="B105" s="973" t="s">
        <v>763</v>
      </c>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D105" s="927"/>
    </row>
    <row r="106" spans="1:30" s="1091" customFormat="1" ht="15.75" customHeight="1">
      <c r="A106" s="1229"/>
      <c r="B106" s="973" t="s">
        <v>750</v>
      </c>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1107"/>
      <c r="AD106" s="927"/>
    </row>
    <row r="107" spans="1:30" s="1091" customFormat="1" ht="15.75" customHeight="1">
      <c r="A107" s="1229"/>
      <c r="B107" s="973" t="s">
        <v>749</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1107"/>
      <c r="AD107" s="927"/>
    </row>
    <row r="108" spans="1:30" s="1091" customFormat="1" ht="15.75" customHeight="1">
      <c r="A108" s="1229"/>
      <c r="B108" s="973" t="s">
        <v>748</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D108" s="927"/>
    </row>
    <row r="109" spans="1:30" s="1091" customFormat="1" ht="15.75" customHeight="1">
      <c r="A109" s="1249"/>
      <c r="B109" s="973" t="s">
        <v>747</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D109" s="927"/>
    </row>
    <row r="110" spans="1:30" s="1091" customFormat="1" ht="15.75" customHeight="1">
      <c r="A110" s="1228" t="s">
        <v>102</v>
      </c>
      <c r="B110" s="1113" t="s">
        <v>762</v>
      </c>
      <c r="C110" s="1113"/>
      <c r="D110" s="1113"/>
      <c r="E110" s="1113"/>
      <c r="F110" s="1113"/>
      <c r="G110" s="1113"/>
      <c r="H110" s="1113"/>
      <c r="I110" s="1113"/>
      <c r="J110" s="1113"/>
      <c r="K110" s="1113"/>
      <c r="L110" s="1113"/>
      <c r="M110" s="1113"/>
      <c r="N110" s="1113"/>
      <c r="O110" s="1113"/>
      <c r="P110" s="1113"/>
      <c r="Q110" s="1113"/>
      <c r="R110" s="1113"/>
      <c r="S110" s="1113"/>
      <c r="T110" s="1113"/>
      <c r="U110" s="1113"/>
      <c r="V110" s="1113"/>
      <c r="W110" s="1113"/>
      <c r="X110" s="1113"/>
      <c r="Y110" s="1113"/>
      <c r="Z110" s="1113"/>
      <c r="AA110" s="1113"/>
      <c r="AD110" s="927"/>
    </row>
    <row r="111" spans="1:30" s="1091" customFormat="1" ht="15.75" customHeight="1">
      <c r="A111" s="1229"/>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D111" s="927"/>
    </row>
    <row r="112" spans="1:30" s="1091" customFormat="1" ht="15.75" customHeight="1">
      <c r="A112" s="1229"/>
      <c r="B112" s="973"/>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D112" s="927"/>
    </row>
    <row r="113" spans="1:30" s="1091" customFormat="1" ht="15.75" customHeight="1">
      <c r="A113" s="1229"/>
      <c r="B113" s="973"/>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D113" s="927"/>
    </row>
    <row r="114" spans="1:30" s="1091" customFormat="1" ht="15.75" customHeight="1">
      <c r="A114" s="973"/>
      <c r="B114" s="973"/>
      <c r="C114" s="973"/>
      <c r="D114" s="973"/>
      <c r="E114" s="973"/>
      <c r="F114" s="973"/>
      <c r="G114" s="1228"/>
      <c r="H114" s="973"/>
      <c r="I114" s="973"/>
      <c r="J114" s="973"/>
      <c r="K114" s="1228"/>
      <c r="L114" s="973"/>
      <c r="M114" s="973"/>
      <c r="N114" s="973"/>
      <c r="O114" s="1228"/>
      <c r="P114" s="973"/>
      <c r="Q114" s="973"/>
      <c r="R114" s="973"/>
      <c r="S114" s="1228"/>
      <c r="T114" s="973"/>
      <c r="U114" s="973"/>
      <c r="V114" s="973"/>
      <c r="W114" s="973"/>
      <c r="X114" s="973"/>
      <c r="Y114" s="973"/>
      <c r="Z114" s="973"/>
      <c r="AA114" s="973"/>
      <c r="AD114" s="927"/>
    </row>
    <row r="115" spans="1:30" s="1091" customFormat="1" ht="15.75" customHeight="1">
      <c r="A115" s="973"/>
      <c r="B115" s="973"/>
      <c r="C115" s="973"/>
      <c r="D115" s="973"/>
      <c r="E115" s="973"/>
      <c r="F115" s="973"/>
      <c r="G115" s="973"/>
      <c r="H115" s="1228"/>
      <c r="I115" s="973"/>
      <c r="J115" s="973"/>
      <c r="K115" s="973"/>
      <c r="L115" s="1228"/>
      <c r="M115" s="973"/>
      <c r="N115" s="973"/>
      <c r="O115" s="973"/>
      <c r="P115" s="1228"/>
      <c r="Q115" s="973"/>
      <c r="R115" s="973"/>
      <c r="S115" s="973"/>
      <c r="T115" s="1228"/>
      <c r="U115" s="973"/>
      <c r="V115" s="973"/>
      <c r="W115" s="973"/>
      <c r="X115" s="973"/>
      <c r="Y115" s="973"/>
      <c r="Z115" s="973"/>
      <c r="AA115" s="973"/>
      <c r="AD115" s="927"/>
    </row>
    <row r="116" spans="1:30" s="1091" customFormat="1" ht="15.75" customHeight="1">
      <c r="A116" s="1230"/>
      <c r="B116" s="1109"/>
      <c r="C116" s="1109"/>
      <c r="D116" s="1109"/>
      <c r="E116" s="1109"/>
      <c r="F116" s="1109"/>
      <c r="G116" s="1109"/>
      <c r="H116" s="1109"/>
      <c r="I116" s="1109"/>
      <c r="J116" s="1109"/>
      <c r="K116" s="1109"/>
      <c r="L116" s="1109"/>
      <c r="M116" s="1109"/>
      <c r="N116" s="1109"/>
      <c r="O116" s="1109"/>
      <c r="P116" s="1109"/>
      <c r="Q116" s="1109"/>
      <c r="R116" s="1109"/>
      <c r="S116" s="1109"/>
      <c r="T116" s="1109"/>
      <c r="U116" s="1109"/>
      <c r="V116" s="1109"/>
      <c r="W116" s="1109"/>
      <c r="X116" s="1109"/>
      <c r="Y116" s="1109"/>
      <c r="Z116" s="1109"/>
      <c r="AA116" s="1109"/>
      <c r="AD116" s="927"/>
    </row>
    <row r="117" spans="1:30" s="1091" customFormat="1" ht="18" customHeight="1">
      <c r="A117" s="1231" t="s">
        <v>102</v>
      </c>
      <c r="B117" s="1113" t="s">
        <v>738</v>
      </c>
      <c r="C117" s="1232"/>
      <c r="D117" s="1232"/>
      <c r="E117" s="1232"/>
      <c r="F117" s="1232"/>
      <c r="G117" s="1232"/>
      <c r="H117" s="1232"/>
      <c r="I117" s="1232"/>
      <c r="J117" s="1233"/>
      <c r="K117" s="1234" t="s">
        <v>2825</v>
      </c>
      <c r="L117" s="1235"/>
      <c r="M117" s="1235"/>
      <c r="N117" s="1235"/>
      <c r="O117" s="1235"/>
      <c r="P117" s="1235"/>
      <c r="Q117" s="1233"/>
      <c r="R117" s="1232"/>
      <c r="S117" s="1232"/>
      <c r="T117" s="1232"/>
      <c r="U117" s="1232"/>
      <c r="V117" s="1232"/>
      <c r="W117" s="1232"/>
      <c r="X117" s="1232"/>
      <c r="Y117" s="1232"/>
      <c r="Z117" s="1232"/>
      <c r="AA117" s="1232"/>
      <c r="AD117" s="927"/>
    </row>
    <row r="118" spans="1:30" s="1091" customFormat="1" ht="18" customHeight="1">
      <c r="A118" s="1236" t="s">
        <v>102</v>
      </c>
      <c r="B118" s="1234" t="s">
        <v>737</v>
      </c>
      <c r="C118" s="1233"/>
      <c r="D118" s="1233"/>
      <c r="E118" s="1233"/>
      <c r="F118" s="1233"/>
      <c r="G118" s="1233"/>
      <c r="H118" s="1233"/>
      <c r="I118" s="1237"/>
      <c r="J118" s="1237"/>
      <c r="K118" s="1234" t="s">
        <v>2825</v>
      </c>
      <c r="L118" s="1235"/>
      <c r="M118" s="1235"/>
      <c r="N118" s="1235"/>
      <c r="O118" s="1235"/>
      <c r="P118" s="1235"/>
      <c r="Q118" s="1237"/>
      <c r="R118" s="1237"/>
      <c r="S118" s="1237"/>
      <c r="T118" s="1237"/>
      <c r="U118" s="1237"/>
      <c r="V118" s="1237"/>
      <c r="W118" s="1237"/>
      <c r="X118" s="1237"/>
      <c r="Y118" s="1237"/>
      <c r="Z118" s="1237"/>
      <c r="AA118" s="1237"/>
      <c r="AD118" s="927"/>
    </row>
    <row r="119" spans="1:30" s="1091" customFormat="1" ht="15.75" customHeight="1">
      <c r="A119" s="1228" t="s">
        <v>102</v>
      </c>
      <c r="B119" s="973" t="s">
        <v>761</v>
      </c>
      <c r="C119" s="1104"/>
      <c r="D119" s="1104"/>
      <c r="E119" s="1104"/>
      <c r="F119" s="1104"/>
      <c r="G119" s="1104"/>
      <c r="H119" s="1104"/>
      <c r="Q119" s="1107"/>
      <c r="R119" s="1107" t="s">
        <v>760</v>
      </c>
      <c r="S119" s="1107"/>
      <c r="T119" s="1107"/>
      <c r="U119" s="1107"/>
      <c r="V119" s="1107"/>
      <c r="AD119" s="927"/>
    </row>
    <row r="120" spans="1:30" s="1091" customFormat="1" ht="15.75" customHeight="1">
      <c r="A120" s="1228"/>
      <c r="B120" s="973"/>
      <c r="C120" s="973"/>
      <c r="D120" s="973" t="s">
        <v>732</v>
      </c>
      <c r="E120" s="973"/>
      <c r="F120" s="973"/>
      <c r="G120" s="973"/>
      <c r="H120" s="973" t="s">
        <v>2825</v>
      </c>
      <c r="I120" s="1107"/>
      <c r="J120" s="1107"/>
      <c r="K120" s="1107"/>
      <c r="L120" s="1107"/>
      <c r="M120" s="1107"/>
      <c r="N120" s="1107"/>
      <c r="O120" s="1107" t="s">
        <v>71</v>
      </c>
      <c r="P120" s="2084"/>
      <c r="Q120" s="2084"/>
      <c r="R120" s="2084"/>
      <c r="S120" s="2084"/>
      <c r="T120" s="2084"/>
      <c r="U120" s="2084"/>
      <c r="V120" s="2084"/>
      <c r="W120" s="2084"/>
      <c r="X120" s="1107" t="s">
        <v>103</v>
      </c>
      <c r="Y120" s="1107"/>
      <c r="AD120" s="927"/>
    </row>
    <row r="121" spans="1:30" s="1091" customFormat="1" ht="15.75" customHeight="1">
      <c r="A121" s="1228"/>
      <c r="B121" s="973"/>
      <c r="C121" s="973"/>
      <c r="D121" s="973" t="s">
        <v>732</v>
      </c>
      <c r="E121" s="973"/>
      <c r="F121" s="973"/>
      <c r="G121" s="973"/>
      <c r="H121" s="973" t="s">
        <v>2825</v>
      </c>
      <c r="I121" s="1107"/>
      <c r="J121" s="1107"/>
      <c r="K121" s="1107"/>
      <c r="L121" s="1107"/>
      <c r="M121" s="1107"/>
      <c r="N121" s="1107"/>
      <c r="O121" s="1107" t="s">
        <v>71</v>
      </c>
      <c r="P121" s="2083"/>
      <c r="Q121" s="2083"/>
      <c r="R121" s="2083"/>
      <c r="S121" s="2083"/>
      <c r="T121" s="2083"/>
      <c r="U121" s="2083"/>
      <c r="V121" s="2083"/>
      <c r="W121" s="2083"/>
      <c r="X121" s="1107" t="s">
        <v>103</v>
      </c>
      <c r="Y121" s="1107"/>
      <c r="AD121" s="927"/>
    </row>
    <row r="122" spans="1:30" s="1091" customFormat="1" ht="15.75" customHeight="1">
      <c r="A122" s="1231" t="s">
        <v>102</v>
      </c>
      <c r="B122" s="1113" t="s">
        <v>731</v>
      </c>
      <c r="C122" s="1232"/>
      <c r="D122" s="1232"/>
      <c r="E122" s="1232"/>
      <c r="F122" s="1232"/>
      <c r="G122" s="1232"/>
      <c r="H122" s="1232"/>
      <c r="I122" s="1238"/>
      <c r="J122" s="1238"/>
      <c r="K122" s="1238"/>
      <c r="L122" s="1238"/>
      <c r="M122" s="1238"/>
      <c r="N122" s="1238"/>
      <c r="O122" s="1238"/>
      <c r="P122" s="1238"/>
      <c r="Q122" s="1238"/>
      <c r="R122" s="1238"/>
      <c r="S122" s="1238"/>
      <c r="T122" s="1238"/>
      <c r="U122" s="1238"/>
      <c r="V122" s="1238"/>
      <c r="W122" s="1238"/>
      <c r="X122" s="1238"/>
      <c r="Y122" s="1238"/>
      <c r="Z122" s="1238"/>
      <c r="AA122" s="1238"/>
      <c r="AD122" s="927"/>
    </row>
    <row r="123" spans="1:30" s="1091" customFormat="1" ht="15.75" customHeight="1">
      <c r="AD123" s="927"/>
    </row>
    <row r="124" spans="1:30" s="1091" customFormat="1" ht="15.75" customHeight="1">
      <c r="A124" s="1222"/>
      <c r="B124" s="1222"/>
      <c r="C124" s="1222"/>
      <c r="D124" s="1222"/>
      <c r="E124" s="1222"/>
      <c r="F124" s="1222"/>
      <c r="G124" s="1222"/>
      <c r="H124" s="1222"/>
      <c r="I124" s="1222"/>
      <c r="J124" s="1222"/>
      <c r="K124" s="1222"/>
      <c r="L124" s="1222"/>
      <c r="M124" s="1222"/>
      <c r="N124" s="1222"/>
      <c r="O124" s="1222"/>
      <c r="P124" s="1222"/>
      <c r="Q124" s="1222"/>
      <c r="R124" s="1222"/>
      <c r="S124" s="1222"/>
      <c r="T124" s="1222"/>
      <c r="U124" s="1222"/>
      <c r="V124" s="1222"/>
      <c r="W124" s="1222"/>
      <c r="X124" s="1222"/>
      <c r="Y124" s="1222"/>
      <c r="Z124" s="1222"/>
      <c r="AA124" s="1222"/>
      <c r="AD124" s="927"/>
    </row>
    <row r="125" spans="1:30" s="1091" customFormat="1">
      <c r="AD125" s="927"/>
    </row>
    <row r="126" spans="1:30" s="1091" customFormat="1">
      <c r="A126" s="1107"/>
      <c r="B126" s="973"/>
      <c r="C126" s="973"/>
      <c r="D126" s="973"/>
      <c r="E126" s="973"/>
      <c r="F126" s="973"/>
      <c r="G126" s="973"/>
      <c r="H126" s="973"/>
      <c r="I126" s="973"/>
      <c r="J126" s="973"/>
      <c r="K126" s="973"/>
      <c r="L126" s="973"/>
      <c r="M126" s="973"/>
      <c r="N126" s="973"/>
      <c r="O126" s="973"/>
      <c r="P126" s="973"/>
      <c r="Q126" s="973"/>
      <c r="R126" s="973"/>
      <c r="S126" s="973"/>
      <c r="T126" s="973"/>
      <c r="U126" s="973"/>
      <c r="V126" s="973"/>
      <c r="W126" s="973"/>
      <c r="X126" s="973"/>
      <c r="Y126" s="1107"/>
      <c r="Z126" s="1107"/>
      <c r="AA126" s="1107"/>
      <c r="AD126" s="927"/>
    </row>
  </sheetData>
  <mergeCells count="20">
    <mergeCell ref="P121:W121"/>
    <mergeCell ref="P120:W120"/>
    <mergeCell ref="B16:N17"/>
    <mergeCell ref="A43:AA43"/>
    <mergeCell ref="G85:AA85"/>
    <mergeCell ref="G94:AA94"/>
    <mergeCell ref="G87:AA88"/>
    <mergeCell ref="T20:Z20"/>
    <mergeCell ref="G96:AA97"/>
    <mergeCell ref="G68:AA69"/>
    <mergeCell ref="G78:AA79"/>
    <mergeCell ref="U40:Z40"/>
    <mergeCell ref="W19:Z19"/>
    <mergeCell ref="B9:Y10"/>
    <mergeCell ref="AN21:AR21"/>
    <mergeCell ref="I36:T36"/>
    <mergeCell ref="G76:AA76"/>
    <mergeCell ref="I37:T40"/>
    <mergeCell ref="C36:H36"/>
    <mergeCell ref="U36:Z36"/>
  </mergeCells>
  <phoneticPr fontId="2"/>
  <hyperlinks>
    <hyperlink ref="Q1:T1" location="作業メニュー!A1" display="作業メニュー" xr:uid="{00000000-0004-0000-1400-000000000000}"/>
  </hyperlinks>
  <printOptions horizontalCentered="1"/>
  <pageMargins left="0.59055118110236227" right="0.39370078740157483" top="0.59055118110236227" bottom="0.39370078740157483" header="0.51181102362204722" footer="0.19685039370078741"/>
  <pageSetup paperSize="9" scale="94" fitToHeight="0" orientation="portrait" r:id="rId1"/>
  <headerFooter alignWithMargins="0">
    <oddFooter>&amp;R250401</oddFooter>
  </headerFooter>
  <rowBreaks count="2" manualBreakCount="2">
    <brk id="41" max="26" man="1"/>
    <brk id="87"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pageSetUpPr autoPageBreaks="0"/>
  </sheetPr>
  <dimension ref="A1:AC126"/>
  <sheetViews>
    <sheetView topLeftCell="A67" workbookViewId="0">
      <selection activeCell="R1" sqref="R1"/>
    </sheetView>
  </sheetViews>
  <sheetFormatPr defaultColWidth="3.375" defaultRowHeight="13.5"/>
  <cols>
    <col min="1" max="16384" width="3.375" style="927"/>
  </cols>
  <sheetData>
    <row r="1" spans="1:28" s="920" customFormat="1" ht="38.25" customHeight="1" thickBot="1">
      <c r="A1" s="1070" t="s">
        <v>3778</v>
      </c>
      <c r="R1" s="921" t="s">
        <v>64</v>
      </c>
      <c r="S1" s="921"/>
      <c r="T1" s="921"/>
      <c r="U1" s="1116"/>
      <c r="AB1" s="923" t="s">
        <v>549</v>
      </c>
    </row>
    <row r="2" spans="1:28" s="1076" customFormat="1" ht="12.75" customHeight="1" thickTop="1">
      <c r="A2" s="1242"/>
      <c r="Q2" s="1243"/>
      <c r="R2" s="1243"/>
      <c r="S2" s="1243"/>
      <c r="T2" s="1243"/>
      <c r="AB2" s="1244"/>
    </row>
    <row r="3" spans="1:28" ht="12" customHeight="1">
      <c r="B3" s="1077" t="str">
        <f>IF(作業メニュー!AM13=TRUE, "第四十二号の八様式（第八条の二の五関係）（昇降機以外の建築設備用）（Ａ４）", "第九号様式（第二条の二、第三条の三関係）（昇降機以外の建築設備用）")</f>
        <v>第九号様式（第二条の二、第三条の三関係）（昇降機以外の建築設備用）</v>
      </c>
      <c r="C3" s="1077"/>
      <c r="D3" s="1077"/>
      <c r="E3" s="1077"/>
    </row>
    <row r="4" spans="1:28" s="1216" customFormat="1" ht="24.95" customHeight="1">
      <c r="E4" s="1216" t="str">
        <f>IF(作業メニュー!AM13=TRUE, "建築基準法第87条の４において準用する同法第18条第２項又は第４項の規定による", "")</f>
        <v/>
      </c>
    </row>
    <row r="5" spans="1:28" ht="27" customHeight="1">
      <c r="B5" s="1251" t="str">
        <f>IF(作業メニュー!AM13=TRUE, "計画変更通知書　（昇降機以外の建築設備）", "計画変更確認申請書　（昇降機以外の建築設備）")</f>
        <v>計画変更確認申請書　（昇降機以外の建築設備）</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row>
    <row r="7" spans="1:28">
      <c r="M7" s="1114"/>
      <c r="N7" s="1114" t="s">
        <v>754</v>
      </c>
      <c r="O7" s="1114"/>
      <c r="P7" s="1114"/>
      <c r="Q7" s="1114"/>
    </row>
    <row r="9" spans="1:28" ht="18.95" customHeight="1">
      <c r="B9" s="2072"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xml:space="preserve"> 　建築基準法第87条の４において準用する同法第６条第１項又は第６条の２第１項の規定による計画の変更の確認を申請します。この申請書及び添付図書に記載の事項は、事実に相違ありません。</v>
      </c>
      <c r="C9" s="2072"/>
      <c r="D9" s="2072"/>
      <c r="E9" s="2072"/>
      <c r="F9" s="2072"/>
      <c r="G9" s="2072"/>
      <c r="H9" s="2072"/>
      <c r="I9" s="2072"/>
      <c r="J9" s="2072"/>
      <c r="K9" s="2072"/>
      <c r="L9" s="2072"/>
      <c r="M9" s="2072"/>
      <c r="N9" s="2072"/>
      <c r="O9" s="2072"/>
      <c r="P9" s="2072"/>
      <c r="Q9" s="2072"/>
      <c r="R9" s="2072"/>
      <c r="S9" s="2072"/>
      <c r="T9" s="2072"/>
      <c r="U9" s="2072"/>
      <c r="V9" s="2072"/>
      <c r="W9" s="2072"/>
      <c r="X9" s="2072"/>
    </row>
    <row r="10" spans="1:28" ht="18.95" customHeight="1">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row>
    <row r="11" spans="1:28" ht="18.95" customHeight="1"/>
    <row r="12" spans="1:28" ht="18.95" customHeight="1"/>
    <row r="13" spans="1:28" ht="18.95" customHeight="1"/>
    <row r="14" spans="1:28" ht="18.95" customHeight="1"/>
    <row r="15" spans="1:28" ht="18.95" customHeight="1">
      <c r="B15" s="1676" t="str">
        <f>IF('確認申請書（建築）入力'!$M$4=0,"",'確認申請書（建築）入力'!$M$4)</f>
        <v>指定確認検査機関
　株式会社東日本住宅評価センター　様</v>
      </c>
      <c r="C15" s="1676"/>
      <c r="D15" s="1676"/>
      <c r="E15" s="1676"/>
      <c r="F15" s="1676"/>
      <c r="G15" s="1676"/>
      <c r="H15" s="1676"/>
      <c r="I15" s="1676"/>
      <c r="J15" s="1676"/>
      <c r="K15" s="1676"/>
      <c r="L15" s="1676"/>
      <c r="M15" s="1676"/>
      <c r="N15" s="1676"/>
    </row>
    <row r="16" spans="1:28" ht="18.95" customHeight="1">
      <c r="B16" s="1676"/>
      <c r="C16" s="1676"/>
      <c r="D16" s="1676"/>
      <c r="E16" s="1676"/>
      <c r="F16" s="1676"/>
      <c r="G16" s="1676"/>
      <c r="H16" s="1676"/>
      <c r="I16" s="1676"/>
      <c r="J16" s="1676"/>
      <c r="K16" s="1676"/>
      <c r="L16" s="1676"/>
      <c r="M16" s="1676"/>
      <c r="N16" s="1676"/>
    </row>
    <row r="17" spans="3:26" ht="18.95" customHeight="1">
      <c r="Q17" s="1091"/>
      <c r="R17" s="1091"/>
      <c r="S17" s="1091"/>
      <c r="T17" s="931" t="str">
        <f>IF(作業メニュー!AM13=TRUE, "第", "")</f>
        <v/>
      </c>
      <c r="U17" s="1712"/>
      <c r="V17" s="1712"/>
      <c r="W17" s="1712"/>
      <c r="X17" s="1712"/>
      <c r="Y17" s="930" t="str">
        <f>IF(作業メニュー!AM13=TRUE, "号", "")</f>
        <v/>
      </c>
    </row>
    <row r="18" spans="3:26" ht="18.95" customHeight="1">
      <c r="S18" s="927" t="s">
        <v>2829</v>
      </c>
    </row>
    <row r="19" spans="3:26" ht="18.95" customHeight="1"/>
    <row r="20" spans="3:26" ht="18.95" customHeight="1"/>
    <row r="21" spans="3:26" ht="18.95" customHeight="1"/>
    <row r="22" spans="3:26" ht="18.95" customHeight="1">
      <c r="R22" s="926" t="str">
        <f>IF(項目一覧!$C$183=0,"",項目一覧!$C$183)</f>
        <v/>
      </c>
    </row>
    <row r="23" spans="3:26" ht="18.95" customHeight="1">
      <c r="L23" s="926" t="str">
        <f>IF(作業メニュー!AM13=TRUE, "　通　知　者　官　職", "　申　請　者　　氏　　名")</f>
        <v>　申　請　者　　氏　　名</v>
      </c>
      <c r="R23" s="926" t="str">
        <f>IF(項目一覧!$C$4=0,"",項目一覧!$C$4)</f>
        <v/>
      </c>
    </row>
    <row r="24" spans="3:26" ht="18.95" customHeight="1"/>
    <row r="25" spans="3:26" ht="18.95" customHeight="1"/>
    <row r="26" spans="3:26" ht="13.5" customHeight="1"/>
    <row r="27" spans="3:26" ht="18.95" customHeight="1"/>
    <row r="28" spans="3:26" ht="18.95" customHeight="1">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row>
    <row r="29" spans="3:26" ht="18.95" customHeight="1">
      <c r="C29" s="927" t="str">
        <f>IF(作業メニュー!AM13=TRUE, "[計画を変更する昇降機の直前の審査]", "[計画を変更する昇降機の直前の確認]")</f>
        <v>[計画を変更する昇降機の直前の確認]</v>
      </c>
    </row>
    <row r="30" spans="3:26" ht="18.95" customHeight="1">
      <c r="D30" s="927" t="s">
        <v>554</v>
      </c>
      <c r="M30" s="927" t="s">
        <v>527</v>
      </c>
      <c r="V30" s="927" t="s">
        <v>111</v>
      </c>
    </row>
    <row r="31" spans="3:26" ht="18.95" customHeight="1">
      <c r="D31" s="927" t="s">
        <v>553</v>
      </c>
      <c r="M31" s="927" t="s">
        <v>2839</v>
      </c>
      <c r="P31" s="927" t="s">
        <v>603</v>
      </c>
      <c r="S31" s="927" t="s">
        <v>602</v>
      </c>
      <c r="V31" s="927" t="s">
        <v>601</v>
      </c>
    </row>
    <row r="32" spans="3:26" ht="18.95" customHeight="1">
      <c r="D32" s="927" t="s">
        <v>552</v>
      </c>
      <c r="M32" s="927" t="s">
        <v>773</v>
      </c>
    </row>
    <row r="33" spans="1:27" ht="18.95" customHeight="1">
      <c r="D33" s="927" t="s">
        <v>551</v>
      </c>
    </row>
    <row r="34" spans="1:27" ht="18.95" customHeight="1"/>
    <row r="35" spans="1:27" ht="18.95" customHeight="1"/>
    <row r="36" spans="1:27" ht="18.95" customHeight="1"/>
    <row r="37" spans="1:27" ht="14.25" customHeight="1"/>
    <row r="38" spans="1:27" ht="20.25" customHeight="1">
      <c r="B38" s="1086"/>
      <c r="C38" s="1248" t="s">
        <v>768</v>
      </c>
      <c r="D38" s="945"/>
      <c r="E38" s="945"/>
      <c r="F38" s="945"/>
      <c r="G38" s="945"/>
      <c r="H38" s="946"/>
      <c r="I38" s="1669" t="s">
        <v>767</v>
      </c>
      <c r="J38" s="1670"/>
      <c r="K38" s="1670"/>
      <c r="L38" s="1670"/>
      <c r="M38" s="1670"/>
      <c r="N38" s="1670"/>
      <c r="O38" s="1670"/>
      <c r="P38" s="1670"/>
      <c r="Q38" s="1670"/>
      <c r="R38" s="1670"/>
      <c r="S38" s="1670"/>
      <c r="T38" s="1671"/>
      <c r="U38" s="1248" t="s">
        <v>766</v>
      </c>
      <c r="V38" s="945"/>
      <c r="W38" s="945"/>
      <c r="X38" s="945"/>
      <c r="Y38" s="945"/>
      <c r="Z38" s="946"/>
    </row>
    <row r="39" spans="1:27" ht="28.5" customHeight="1">
      <c r="B39" s="1086"/>
      <c r="C39" s="1246"/>
      <c r="D39" s="937"/>
      <c r="E39" s="937"/>
      <c r="F39" s="937"/>
      <c r="G39" s="937"/>
      <c r="H39" s="1247"/>
      <c r="I39" s="1696" t="s">
        <v>435</v>
      </c>
      <c r="J39" s="1697"/>
      <c r="K39" s="1697"/>
      <c r="L39" s="1697"/>
      <c r="M39" s="1697"/>
      <c r="N39" s="1697"/>
      <c r="O39" s="1697"/>
      <c r="P39" s="1697"/>
      <c r="Q39" s="1697"/>
      <c r="R39" s="1697"/>
      <c r="S39" s="1697"/>
      <c r="T39" s="1698"/>
      <c r="U39" s="1248" t="s">
        <v>2835</v>
      </c>
      <c r="V39" s="945"/>
      <c r="W39" s="945"/>
      <c r="X39" s="945"/>
      <c r="Y39" s="945"/>
      <c r="Z39" s="946"/>
    </row>
    <row r="40" spans="1:27" ht="24" customHeight="1">
      <c r="B40" s="1086"/>
      <c r="C40" s="949"/>
      <c r="D40" s="926"/>
      <c r="E40" s="926"/>
      <c r="F40" s="926"/>
      <c r="G40" s="926"/>
      <c r="H40" s="948"/>
      <c r="I40" s="1657"/>
      <c r="J40" s="1658"/>
      <c r="K40" s="1658"/>
      <c r="L40" s="1658"/>
      <c r="M40" s="1658"/>
      <c r="N40" s="1658"/>
      <c r="O40" s="1658"/>
      <c r="P40" s="1658"/>
      <c r="Q40" s="1658"/>
      <c r="R40" s="1658"/>
      <c r="S40" s="1658"/>
      <c r="T40" s="1659"/>
      <c r="U40" s="1246" t="s">
        <v>114</v>
      </c>
      <c r="V40" s="937" t="s">
        <v>759</v>
      </c>
      <c r="W40" s="939"/>
      <c r="X40" s="937"/>
      <c r="Y40" s="937"/>
      <c r="Z40" s="1080"/>
    </row>
    <row r="41" spans="1:27" ht="24" customHeight="1">
      <c r="B41" s="1086"/>
      <c r="C41" s="949"/>
      <c r="D41" s="926"/>
      <c r="E41" s="926"/>
      <c r="F41" s="926"/>
      <c r="G41" s="926"/>
      <c r="H41" s="948"/>
      <c r="I41" s="1657"/>
      <c r="J41" s="1658"/>
      <c r="K41" s="1658"/>
      <c r="L41" s="1658"/>
      <c r="M41" s="1658"/>
      <c r="N41" s="1658"/>
      <c r="O41" s="1658"/>
      <c r="P41" s="1658"/>
      <c r="Q41" s="1658"/>
      <c r="R41" s="1658"/>
      <c r="S41" s="1658"/>
      <c r="T41" s="1659"/>
      <c r="U41" s="949"/>
      <c r="V41" s="926"/>
      <c r="W41" s="926"/>
      <c r="X41" s="926"/>
      <c r="Y41" s="926"/>
      <c r="Z41" s="948" t="s">
        <v>113</v>
      </c>
    </row>
    <row r="42" spans="1:27" ht="33.75" customHeight="1">
      <c r="B42" s="1086"/>
      <c r="C42" s="954"/>
      <c r="D42" s="955"/>
      <c r="E42" s="955"/>
      <c r="F42" s="955"/>
      <c r="G42" s="955"/>
      <c r="H42" s="956"/>
      <c r="I42" s="1660"/>
      <c r="J42" s="1661"/>
      <c r="K42" s="1661"/>
      <c r="L42" s="1661"/>
      <c r="M42" s="1661"/>
      <c r="N42" s="1661"/>
      <c r="O42" s="1661"/>
      <c r="P42" s="1661"/>
      <c r="Q42" s="1661"/>
      <c r="R42" s="1661"/>
      <c r="S42" s="1661"/>
      <c r="T42" s="1662"/>
      <c r="U42" s="1660" t="s">
        <v>2394</v>
      </c>
      <c r="V42" s="1661"/>
      <c r="W42" s="1661"/>
      <c r="X42" s="1661"/>
      <c r="Y42" s="1661"/>
      <c r="Z42" s="1662"/>
    </row>
    <row r="43" spans="1:27" ht="21" customHeight="1">
      <c r="C43" s="926"/>
      <c r="D43" s="926"/>
      <c r="E43" s="926"/>
      <c r="F43" s="926"/>
      <c r="G43" s="926"/>
      <c r="H43" s="926"/>
      <c r="I43" s="926"/>
      <c r="J43" s="926"/>
      <c r="K43" s="926"/>
      <c r="L43" s="926"/>
      <c r="M43" s="926"/>
      <c r="N43" s="926"/>
      <c r="O43" s="926"/>
      <c r="P43" s="926"/>
      <c r="Q43" s="926"/>
      <c r="R43" s="926"/>
      <c r="S43" s="926"/>
      <c r="T43" s="926"/>
      <c r="U43" s="926"/>
      <c r="V43" s="926"/>
      <c r="W43" s="926"/>
      <c r="X43" s="926"/>
      <c r="Y43" s="926"/>
      <c r="Z43" s="926"/>
    </row>
    <row r="44" spans="1:27" ht="10.5"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row>
    <row r="45" spans="1:27" ht="6.75" customHeight="1">
      <c r="A45" s="926"/>
      <c r="B45" s="926"/>
      <c r="C45" s="926"/>
      <c r="D45" s="926"/>
      <c r="E45" s="926"/>
      <c r="F45" s="926"/>
      <c r="G45" s="926"/>
      <c r="H45" s="926"/>
      <c r="I45" s="926"/>
      <c r="J45" s="926"/>
      <c r="K45" s="926"/>
      <c r="L45" s="926"/>
      <c r="M45" s="926"/>
      <c r="N45" s="926"/>
      <c r="O45" s="926"/>
      <c r="P45" s="926"/>
      <c r="Q45" s="926"/>
      <c r="R45" s="926"/>
      <c r="S45" s="926"/>
      <c r="T45" s="926"/>
      <c r="U45" s="926"/>
      <c r="V45" s="926"/>
      <c r="W45" s="926"/>
      <c r="X45" s="926"/>
      <c r="Y45" s="926"/>
      <c r="Z45" s="926"/>
      <c r="AA45" s="926"/>
    </row>
    <row r="46" spans="1:27" ht="15.75" customHeight="1">
      <c r="A46" s="1656" t="s">
        <v>434</v>
      </c>
      <c r="B46" s="1656"/>
      <c r="C46" s="1656"/>
      <c r="D46" s="1656"/>
      <c r="E46" s="1656"/>
      <c r="F46" s="1656"/>
      <c r="G46" s="1656"/>
      <c r="H46" s="1656"/>
      <c r="I46" s="1656"/>
      <c r="J46" s="1656"/>
      <c r="K46" s="1656"/>
      <c r="L46" s="1656"/>
      <c r="M46" s="1656"/>
      <c r="N46" s="1656"/>
      <c r="O46" s="1656"/>
      <c r="P46" s="1656"/>
      <c r="Q46" s="1656"/>
      <c r="R46" s="1656"/>
      <c r="S46" s="1656"/>
      <c r="T46" s="1656"/>
      <c r="U46" s="1656"/>
      <c r="V46" s="1656"/>
      <c r="W46" s="1656"/>
      <c r="X46" s="1656"/>
      <c r="Y46" s="1656"/>
      <c r="Z46" s="1656"/>
      <c r="AA46" s="1656"/>
    </row>
    <row r="47" spans="1:27" ht="15.75" customHeight="1">
      <c r="A47" s="982" t="s">
        <v>772</v>
      </c>
      <c r="B47" s="960" t="s">
        <v>752</v>
      </c>
      <c r="C47" s="960"/>
      <c r="D47" s="960"/>
      <c r="E47" s="960"/>
      <c r="F47" s="960"/>
      <c r="G47" s="960"/>
      <c r="H47" s="939"/>
      <c r="I47" s="939"/>
      <c r="J47" s="960"/>
      <c r="K47" s="960"/>
      <c r="L47" s="960"/>
      <c r="M47" s="960"/>
      <c r="N47" s="960"/>
      <c r="O47" s="960"/>
      <c r="P47" s="960"/>
      <c r="Q47" s="960"/>
      <c r="R47" s="960"/>
      <c r="S47" s="960"/>
      <c r="T47" s="960"/>
      <c r="U47" s="960"/>
      <c r="V47" s="960"/>
      <c r="W47" s="960"/>
      <c r="X47" s="960"/>
      <c r="Y47" s="960"/>
      <c r="Z47" s="960"/>
      <c r="AA47" s="960"/>
    </row>
    <row r="48" spans="1:27" ht="15.75" customHeight="1">
      <c r="A48" s="959"/>
      <c r="B48" s="929" t="s">
        <v>431</v>
      </c>
      <c r="C48" s="929"/>
      <c r="D48" s="929"/>
      <c r="E48" s="929"/>
      <c r="F48" s="929"/>
      <c r="G48" s="929" t="str">
        <f>IF(項目一覧!$C$21=0,"",項目一覧!$C$21&amp;"  ")&amp;IF(項目一覧!$C$5=0,"",項目一覧!$C$5)</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408</v>
      </c>
      <c r="C49" s="929"/>
      <c r="D49" s="929"/>
      <c r="E49" s="929"/>
      <c r="F49" s="929"/>
      <c r="G49" s="929" t="str">
        <f>IF(項目一覧!$C$183=0,"",項目一覧!$C$183&amp;"  ")&amp;IF(項目一覧!$C$4=0,"",項目一覧!$C$4)</f>
        <v xml:space="preserve">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399</v>
      </c>
      <c r="C50" s="929"/>
      <c r="D50" s="929"/>
      <c r="E50" s="929"/>
      <c r="F50" s="929"/>
      <c r="G50" s="929" t="str">
        <f>IF(項目一覧!$C$6=0,"",項目一覧!$C$6)</f>
        <v/>
      </c>
      <c r="J50" s="929"/>
      <c r="K50" s="929"/>
      <c r="L50" s="929"/>
      <c r="M50" s="929"/>
      <c r="N50" s="929"/>
      <c r="O50" s="929"/>
      <c r="P50" s="929"/>
      <c r="Q50" s="929"/>
      <c r="R50" s="929"/>
      <c r="S50" s="929"/>
      <c r="T50" s="929"/>
      <c r="U50" s="929"/>
      <c r="V50" s="929"/>
      <c r="W50" s="929"/>
      <c r="X50" s="929"/>
      <c r="Y50" s="929"/>
      <c r="Z50" s="929"/>
      <c r="AA50" s="929"/>
    </row>
    <row r="51" spans="1:27" ht="15.75" customHeight="1">
      <c r="A51" s="959"/>
      <c r="B51" s="929" t="s">
        <v>430</v>
      </c>
      <c r="C51" s="929"/>
      <c r="D51" s="929"/>
      <c r="E51" s="929"/>
      <c r="F51" s="929"/>
      <c r="G51" s="929" t="str">
        <f>IF(項目一覧!$C$7=0,"",項目一覧!$C$7)</f>
        <v/>
      </c>
      <c r="J51" s="929"/>
      <c r="K51" s="929"/>
      <c r="L51" s="929"/>
      <c r="M51" s="929"/>
      <c r="N51" s="929"/>
      <c r="O51" s="929"/>
      <c r="P51" s="929"/>
      <c r="Q51" s="929"/>
      <c r="R51" s="929"/>
      <c r="S51" s="929"/>
      <c r="T51" s="929"/>
      <c r="U51" s="929"/>
      <c r="V51" s="929"/>
      <c r="W51" s="929"/>
      <c r="X51" s="929"/>
      <c r="Y51" s="929"/>
      <c r="Z51" s="929"/>
      <c r="AA51" s="929"/>
    </row>
    <row r="52" spans="1:27" ht="15.75" customHeight="1">
      <c r="A52" s="963"/>
      <c r="B52" s="958" t="s">
        <v>397</v>
      </c>
      <c r="C52" s="958"/>
      <c r="D52" s="958"/>
      <c r="E52" s="958"/>
      <c r="F52" s="958"/>
      <c r="G52" s="958" t="str">
        <f>IF(項目一覧!$C$8=0,"",項目一覧!$C$8)</f>
        <v/>
      </c>
      <c r="H52" s="997"/>
      <c r="I52" s="997"/>
      <c r="J52" s="958"/>
      <c r="K52" s="958"/>
      <c r="L52" s="958"/>
      <c r="M52" s="958"/>
      <c r="N52" s="958"/>
      <c r="O52" s="958"/>
      <c r="P52" s="958"/>
      <c r="Q52" s="958"/>
      <c r="R52" s="958"/>
      <c r="S52" s="958"/>
      <c r="T52" s="958"/>
      <c r="U52" s="958"/>
      <c r="V52" s="958"/>
      <c r="W52" s="958"/>
      <c r="X52" s="958"/>
      <c r="Y52" s="958"/>
      <c r="Z52" s="958"/>
      <c r="AA52" s="958"/>
    </row>
    <row r="53" spans="1:27" ht="15.75" customHeight="1">
      <c r="A53" s="959" t="s">
        <v>772</v>
      </c>
      <c r="B53" s="929" t="s">
        <v>429</v>
      </c>
      <c r="C53" s="929"/>
      <c r="D53" s="929"/>
      <c r="E53" s="929"/>
      <c r="F53" s="929"/>
      <c r="G53" s="929"/>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409</v>
      </c>
      <c r="C54" s="929"/>
      <c r="D54" s="929"/>
      <c r="E54" s="929"/>
      <c r="F54" s="929"/>
      <c r="G54" s="966" t="str">
        <f>IF(項目一覧!$C$9=0,"","("&amp;項目一覧!$C$9&amp;") 建築士  （"&amp;項目一覧!$C$10&amp;"）登録　第　 "&amp;項目一覧!$C$11&amp;"　号")</f>
        <v>() 建築士  （）登録　第　 　号</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408</v>
      </c>
      <c r="C55" s="929"/>
      <c r="D55" s="929"/>
      <c r="E55" s="929"/>
      <c r="F55" s="929"/>
      <c r="G55" s="929" t="str">
        <f>IF(項目一覧!$C$12=0,"",項目一覧!$C$12)</f>
        <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407</v>
      </c>
      <c r="C56" s="929"/>
      <c r="D56" s="929"/>
      <c r="E56" s="929"/>
      <c r="F56" s="929"/>
      <c r="G56" s="966" t="str">
        <f>IF(項目一覧!$C$9=0,"","("&amp;項目一覧!$C$9&amp;") 建築士事務所  （"&amp;項目一覧!$C$10&amp;"）知事登録　第　 "&amp;項目一覧!$C$11&amp;"　号")</f>
        <v>() 建築士事務所  （）知事登録　第　 　号</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c r="C57" s="929"/>
      <c r="D57" s="929"/>
      <c r="E57" s="929"/>
      <c r="F57" s="929"/>
      <c r="G57" s="929" t="str">
        <f>IF(項目一覧!$C$16=0,"",項目一覧!$C$16)</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406</v>
      </c>
      <c r="C58" s="929"/>
      <c r="D58" s="929"/>
      <c r="E58" s="929"/>
      <c r="F58" s="929"/>
      <c r="G58" s="929" t="str">
        <f>IF(項目一覧!$C$17=0,"",項目一覧!$C$17)</f>
        <v/>
      </c>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t="s">
        <v>405</v>
      </c>
      <c r="C59" s="929"/>
      <c r="D59" s="929"/>
      <c r="E59" s="929"/>
      <c r="F59" s="929"/>
      <c r="G59" s="929" t="str">
        <f>IF(項目一覧!$C$18=0,"",項目一覧!$C$18)</f>
        <v/>
      </c>
      <c r="J59" s="929"/>
      <c r="K59" s="929"/>
      <c r="L59" s="929"/>
      <c r="M59" s="929"/>
      <c r="N59" s="929"/>
      <c r="O59" s="929"/>
      <c r="P59" s="929"/>
      <c r="Q59" s="929"/>
      <c r="R59" s="929"/>
      <c r="S59" s="929"/>
      <c r="T59" s="929"/>
      <c r="U59" s="929"/>
      <c r="V59" s="929"/>
      <c r="W59" s="929"/>
      <c r="X59" s="929"/>
      <c r="Y59" s="929"/>
      <c r="Z59" s="929"/>
      <c r="AA59" s="929"/>
    </row>
    <row r="60" spans="1:27" ht="15.75" customHeight="1">
      <c r="A60" s="963"/>
      <c r="B60" s="958" t="s">
        <v>404</v>
      </c>
      <c r="C60" s="958"/>
      <c r="D60" s="958"/>
      <c r="E60" s="958"/>
      <c r="F60" s="958"/>
      <c r="G60" s="958" t="str">
        <f>IF(項目一覧!$C$19=0,"",項目一覧!$C$19)</f>
        <v/>
      </c>
      <c r="H60" s="997"/>
      <c r="I60" s="997"/>
      <c r="J60" s="958"/>
      <c r="K60" s="958"/>
      <c r="L60" s="958"/>
      <c r="M60" s="958"/>
      <c r="N60" s="958"/>
      <c r="O60" s="958"/>
      <c r="P60" s="958"/>
      <c r="Q60" s="958"/>
      <c r="R60" s="958"/>
      <c r="S60" s="958"/>
      <c r="T60" s="958"/>
      <c r="U60" s="958"/>
      <c r="V60" s="958"/>
      <c r="W60" s="958"/>
      <c r="X60" s="958"/>
      <c r="Y60" s="958"/>
      <c r="Z60" s="958"/>
      <c r="AA60" s="958"/>
    </row>
    <row r="61" spans="1:27" ht="15.75" customHeight="1">
      <c r="A61" s="959" t="s">
        <v>772</v>
      </c>
      <c r="B61" s="929" t="s">
        <v>428</v>
      </c>
      <c r="C61" s="929"/>
      <c r="D61" s="929"/>
      <c r="E61" s="929"/>
      <c r="F61" s="929"/>
      <c r="G61" s="929"/>
      <c r="J61" s="929"/>
      <c r="K61" s="929"/>
      <c r="L61" s="929"/>
      <c r="M61" s="929"/>
      <c r="N61" s="929"/>
      <c r="O61" s="929"/>
      <c r="P61" s="929"/>
      <c r="Q61" s="929"/>
      <c r="R61" s="929"/>
      <c r="S61" s="929"/>
      <c r="T61" s="929"/>
      <c r="U61" s="929"/>
      <c r="V61" s="929"/>
      <c r="W61" s="929"/>
      <c r="X61" s="929"/>
      <c r="Y61" s="929"/>
      <c r="Z61" s="929"/>
      <c r="AA61" s="929"/>
    </row>
    <row r="62" spans="1:27" ht="18" customHeight="1">
      <c r="A62" s="959"/>
      <c r="B62" s="929" t="s">
        <v>427</v>
      </c>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409</v>
      </c>
      <c r="C63" s="929"/>
      <c r="D63" s="929"/>
      <c r="E63" s="929"/>
      <c r="F63" s="929"/>
      <c r="G63" s="966" t="str">
        <f>IF(項目一覧!$C$22=0,"","("&amp;項目一覧!$C$22&amp;") 建築士  （"&amp;項目一覧!$C$23&amp;"）登録　第　 "&amp;項目一覧!$C$24&amp;"　号")</f>
        <v>() 建築士  （）登録　第　 　号</v>
      </c>
      <c r="J63" s="929"/>
      <c r="K63" s="929"/>
      <c r="L63" s="929"/>
      <c r="M63" s="929"/>
      <c r="N63" s="929"/>
      <c r="O63" s="929"/>
      <c r="P63" s="929"/>
      <c r="Q63" s="929"/>
      <c r="R63" s="929"/>
      <c r="S63" s="929"/>
      <c r="T63" s="929"/>
      <c r="U63" s="929"/>
      <c r="V63" s="929"/>
      <c r="W63" s="929"/>
      <c r="X63" s="929"/>
      <c r="Y63" s="929"/>
      <c r="Z63" s="929"/>
      <c r="AA63" s="929"/>
    </row>
    <row r="64" spans="1:27" ht="15.75" customHeight="1">
      <c r="A64" s="959"/>
      <c r="B64" s="929" t="s">
        <v>408</v>
      </c>
      <c r="C64" s="929"/>
      <c r="D64" s="929"/>
      <c r="E64" s="929"/>
      <c r="F64" s="929"/>
      <c r="G64" s="929" t="str">
        <f>IF(項目一覧!$C$25=0,"",項目一覧!$C$25)</f>
        <v/>
      </c>
      <c r="J64" s="929"/>
      <c r="K64" s="929"/>
      <c r="L64" s="929"/>
      <c r="M64" s="929"/>
      <c r="N64" s="929"/>
      <c r="O64" s="929"/>
      <c r="P64" s="929"/>
      <c r="Q64" s="929"/>
      <c r="R64" s="929"/>
      <c r="S64" s="929"/>
      <c r="T64" s="929"/>
      <c r="U64" s="929"/>
      <c r="V64" s="929"/>
      <c r="W64" s="929"/>
      <c r="X64" s="929"/>
      <c r="Y64" s="929"/>
      <c r="Z64" s="929"/>
      <c r="AA64" s="929"/>
    </row>
    <row r="65" spans="1:27" ht="15.75" customHeight="1">
      <c r="A65" s="968"/>
      <c r="B65" s="929" t="s">
        <v>407</v>
      </c>
      <c r="C65" s="929"/>
      <c r="D65" s="929"/>
      <c r="E65" s="929"/>
      <c r="F65" s="929"/>
      <c r="G65" s="1225" t="str">
        <f>IF(項目一覧!$C$27=0,"","("&amp;項目一覧!$C$27&amp;") 建築士事務所  （"&amp;項目一覧!$C$28&amp;"）知事登録　第　 "&amp;項目一覧!$C$29&amp;"　号")</f>
        <v>() 建築士事務所  （）知事登録　第　 　号</v>
      </c>
    </row>
    <row r="66" spans="1:27" ht="15.75" customHeight="1">
      <c r="A66" s="968"/>
      <c r="B66" s="929"/>
      <c r="C66" s="929"/>
      <c r="D66" s="929"/>
      <c r="E66" s="929"/>
      <c r="F66" s="929"/>
      <c r="G66" s="929" t="str">
        <f>IF(項目一覧!$C$30=0,"",項目一覧!$C$30)</f>
        <v/>
      </c>
      <c r="J66" s="929"/>
      <c r="K66" s="929"/>
      <c r="L66" s="929"/>
      <c r="M66" s="929"/>
      <c r="N66" s="929"/>
      <c r="O66" s="929"/>
      <c r="P66" s="929"/>
      <c r="Q66" s="929"/>
      <c r="R66" s="929"/>
      <c r="S66" s="929"/>
      <c r="T66" s="929"/>
      <c r="U66" s="929"/>
      <c r="V66" s="929"/>
      <c r="W66" s="929"/>
      <c r="X66" s="929"/>
      <c r="Y66" s="929"/>
      <c r="Z66" s="929"/>
      <c r="AA66" s="929"/>
    </row>
    <row r="67" spans="1:27" ht="15.75" customHeight="1">
      <c r="A67" s="968"/>
      <c r="B67" s="929" t="s">
        <v>406</v>
      </c>
      <c r="C67" s="929"/>
      <c r="D67" s="929"/>
      <c r="E67" s="929"/>
      <c r="F67" s="929"/>
      <c r="G67" s="929" t="str">
        <f>IF(項目一覧!$C$31=0,"",項目一覧!$C$31)</f>
        <v/>
      </c>
      <c r="J67" s="929"/>
      <c r="K67" s="929"/>
      <c r="L67" s="929"/>
      <c r="M67" s="929"/>
      <c r="N67" s="929"/>
      <c r="O67" s="929"/>
      <c r="P67" s="929"/>
      <c r="Q67" s="929"/>
      <c r="R67" s="929"/>
      <c r="S67" s="929"/>
      <c r="T67" s="929"/>
      <c r="U67" s="929"/>
      <c r="V67" s="929"/>
      <c r="W67" s="929"/>
      <c r="X67" s="929"/>
      <c r="Y67" s="929"/>
      <c r="Z67" s="929"/>
      <c r="AA67" s="929"/>
    </row>
    <row r="68" spans="1:27" ht="15.75" customHeight="1">
      <c r="A68" s="968"/>
      <c r="B68" s="929" t="s">
        <v>405</v>
      </c>
      <c r="C68" s="929"/>
      <c r="D68" s="929"/>
      <c r="E68" s="929"/>
      <c r="F68" s="929"/>
      <c r="G68" s="929" t="str">
        <f>IF(項目一覧!$C$32=0,"",項目一覧!$C$32)</f>
        <v/>
      </c>
      <c r="J68" s="929"/>
      <c r="K68" s="929"/>
      <c r="L68" s="929"/>
      <c r="M68" s="929"/>
      <c r="N68" s="929"/>
      <c r="O68" s="929"/>
      <c r="P68" s="929"/>
      <c r="Q68" s="929"/>
      <c r="R68" s="929"/>
      <c r="S68" s="929"/>
      <c r="T68" s="929"/>
      <c r="U68" s="929"/>
      <c r="V68" s="929"/>
      <c r="W68" s="929"/>
      <c r="X68" s="929"/>
      <c r="Y68" s="929"/>
      <c r="Z68" s="929"/>
      <c r="AA68" s="929"/>
    </row>
    <row r="69" spans="1:27" ht="15.75" customHeight="1">
      <c r="A69" s="968"/>
      <c r="B69" s="929" t="s">
        <v>404</v>
      </c>
      <c r="C69" s="929"/>
      <c r="D69" s="929"/>
      <c r="E69" s="929"/>
      <c r="F69" s="929"/>
      <c r="G69" s="929" t="str">
        <f>IF(項目一覧!$C$33=0,"",項目一覧!$C$33)</f>
        <v/>
      </c>
      <c r="J69" s="929"/>
      <c r="K69" s="929"/>
      <c r="L69" s="929"/>
      <c r="M69" s="929"/>
      <c r="N69" s="929"/>
      <c r="O69" s="929"/>
      <c r="P69" s="929"/>
      <c r="Q69" s="929"/>
      <c r="R69" s="929"/>
      <c r="S69" s="929"/>
      <c r="T69" s="929"/>
      <c r="U69" s="929"/>
      <c r="V69" s="929"/>
      <c r="W69" s="929"/>
      <c r="X69" s="929"/>
      <c r="Y69" s="929"/>
      <c r="Z69" s="929"/>
      <c r="AA69" s="929"/>
    </row>
    <row r="70" spans="1:27" ht="18" customHeight="1">
      <c r="A70" s="968"/>
      <c r="B70" s="925" t="s">
        <v>712</v>
      </c>
      <c r="C70" s="929"/>
      <c r="D70" s="929"/>
      <c r="E70" s="929"/>
      <c r="F70" s="929"/>
      <c r="G70" s="1685" t="str">
        <f>IF(項目一覧!$C$35=0,"",項目一覧!$C$35)</f>
        <v/>
      </c>
      <c r="H70" s="1685"/>
      <c r="I70" s="1685"/>
      <c r="J70" s="1685"/>
      <c r="K70" s="1685"/>
      <c r="L70" s="1685"/>
      <c r="M70" s="1685"/>
      <c r="N70" s="1685"/>
      <c r="O70" s="1685"/>
      <c r="P70" s="1685"/>
      <c r="Q70" s="1685"/>
      <c r="R70" s="1685"/>
      <c r="S70" s="1685"/>
      <c r="T70" s="1685"/>
      <c r="U70" s="1685"/>
      <c r="V70" s="1685"/>
      <c r="W70" s="1685"/>
      <c r="X70" s="1685"/>
      <c r="Y70" s="1685"/>
      <c r="Z70" s="1685"/>
      <c r="AA70" s="1685"/>
    </row>
    <row r="71" spans="1:27" ht="9.75" customHeight="1">
      <c r="A71" s="968"/>
      <c r="B71" s="925"/>
      <c r="C71" s="929"/>
      <c r="D71" s="929"/>
      <c r="E71" s="929"/>
      <c r="F71" s="929"/>
      <c r="G71" s="1685"/>
      <c r="H71" s="1685"/>
      <c r="I71" s="1685"/>
      <c r="J71" s="1685"/>
      <c r="K71" s="1685"/>
      <c r="L71" s="1685"/>
      <c r="M71" s="1685"/>
      <c r="N71" s="1685"/>
      <c r="O71" s="1685"/>
      <c r="P71" s="1685"/>
      <c r="Q71" s="1685"/>
      <c r="R71" s="1685"/>
      <c r="S71" s="1685"/>
      <c r="T71" s="1685"/>
      <c r="U71" s="1685"/>
      <c r="V71" s="1685"/>
      <c r="W71" s="1685"/>
      <c r="X71" s="1685"/>
      <c r="Y71" s="1685"/>
      <c r="Z71" s="1685"/>
      <c r="AA71" s="1685"/>
    </row>
    <row r="72" spans="1:27" ht="18" customHeight="1">
      <c r="A72" s="959"/>
      <c r="B72" s="929" t="s">
        <v>426</v>
      </c>
      <c r="C72" s="929"/>
      <c r="D72" s="929"/>
      <c r="E72" s="929"/>
      <c r="F72" s="929"/>
      <c r="G72" s="929"/>
      <c r="H72" s="929"/>
      <c r="I72" s="929"/>
      <c r="J72" s="929"/>
      <c r="K72" s="929"/>
      <c r="L72" s="929"/>
      <c r="M72" s="929"/>
      <c r="N72" s="929"/>
      <c r="O72" s="929"/>
      <c r="P72" s="929"/>
      <c r="Q72" s="929"/>
      <c r="R72" s="929"/>
      <c r="S72" s="929"/>
      <c r="T72" s="929"/>
      <c r="U72" s="929"/>
      <c r="V72" s="929"/>
      <c r="W72" s="929"/>
      <c r="X72" s="929"/>
      <c r="Y72" s="929"/>
      <c r="Z72" s="929"/>
      <c r="AA72" s="929"/>
    </row>
    <row r="73" spans="1:27" ht="18" customHeight="1">
      <c r="A73" s="959"/>
      <c r="B73" s="929" t="s">
        <v>409</v>
      </c>
      <c r="C73" s="929"/>
      <c r="D73" s="929"/>
      <c r="E73" s="929"/>
      <c r="F73" s="929"/>
      <c r="G73" s="966" t="str">
        <f>IF(項目一覧!$C$189=0,"","("&amp;項目一覧!$C$189&amp;") 建築士  （"&amp;項目一覧!$C$190&amp;"）登録　第　 "&amp;項目一覧!$C$191&amp;"　号")</f>
        <v>() 建築士  （）登録　第　 　号</v>
      </c>
      <c r="J73" s="929"/>
      <c r="K73" s="929"/>
      <c r="L73" s="929"/>
      <c r="M73" s="929"/>
      <c r="N73" s="929"/>
      <c r="O73" s="929"/>
      <c r="P73" s="929"/>
      <c r="Q73" s="929"/>
      <c r="R73" s="929"/>
      <c r="S73" s="929"/>
      <c r="T73" s="929"/>
      <c r="U73" s="929"/>
      <c r="V73" s="929"/>
      <c r="W73" s="929"/>
      <c r="X73" s="929"/>
      <c r="Y73" s="929"/>
      <c r="Z73" s="929"/>
      <c r="AA73" s="929"/>
    </row>
    <row r="74" spans="1:27" ht="18" customHeight="1">
      <c r="A74" s="959"/>
      <c r="B74" s="929" t="s">
        <v>408</v>
      </c>
      <c r="C74" s="929"/>
      <c r="D74" s="929"/>
      <c r="E74" s="929"/>
      <c r="F74" s="929"/>
      <c r="G74" s="929" t="str">
        <f>IF(項目一覧!$C$192=0,"",項目一覧!$C$192)</f>
        <v/>
      </c>
      <c r="J74" s="929"/>
      <c r="K74" s="929"/>
      <c r="L74" s="929"/>
      <c r="M74" s="929"/>
      <c r="N74" s="929"/>
      <c r="O74" s="929"/>
      <c r="P74" s="929"/>
      <c r="Q74" s="929"/>
      <c r="R74" s="929"/>
      <c r="S74" s="929"/>
      <c r="T74" s="929"/>
      <c r="U74" s="929"/>
      <c r="V74" s="929"/>
      <c r="W74" s="929"/>
      <c r="X74" s="929"/>
      <c r="Y74" s="929"/>
      <c r="Z74" s="929"/>
      <c r="AA74" s="929"/>
    </row>
    <row r="75" spans="1:27" ht="18" customHeight="1">
      <c r="A75" s="968"/>
      <c r="B75" s="929" t="s">
        <v>407</v>
      </c>
      <c r="C75" s="929"/>
      <c r="D75" s="929"/>
      <c r="E75" s="929"/>
      <c r="F75" s="929"/>
      <c r="G75" s="929" t="str">
        <f>IF(項目一覧!$C$194=0,"","("&amp;項目一覧!$C$194&amp;") 建築士事務所  （"&amp;項目一覧!$C$195&amp;"）知事登録　第　 "&amp;項目一覧!$C$196&amp;"　号")</f>
        <v>() 建築士事務所  （）知事登録　第　 　号</v>
      </c>
      <c r="H75" s="1225"/>
    </row>
    <row r="76" spans="1:27" ht="18" customHeight="1">
      <c r="A76" s="968"/>
      <c r="B76" s="929"/>
      <c r="C76" s="929"/>
      <c r="D76" s="929"/>
      <c r="E76" s="929"/>
      <c r="F76" s="929"/>
      <c r="G76" s="929" t="str">
        <f>IF(項目一覧!$C$197=0,"",項目一覧!$C$197)</f>
        <v/>
      </c>
      <c r="J76" s="929"/>
      <c r="K76" s="929"/>
      <c r="L76" s="929"/>
      <c r="M76" s="929"/>
      <c r="N76" s="929"/>
      <c r="O76" s="929"/>
      <c r="P76" s="929"/>
      <c r="Q76" s="929"/>
      <c r="R76" s="929"/>
      <c r="S76" s="929"/>
      <c r="T76" s="929"/>
      <c r="U76" s="929"/>
      <c r="V76" s="929"/>
      <c r="W76" s="929"/>
      <c r="X76" s="929"/>
      <c r="Y76" s="929"/>
      <c r="Z76" s="929"/>
      <c r="AA76" s="929"/>
    </row>
    <row r="77" spans="1:27" ht="18" customHeight="1">
      <c r="A77" s="968"/>
      <c r="B77" s="929" t="s">
        <v>406</v>
      </c>
      <c r="C77" s="929"/>
      <c r="D77" s="929"/>
      <c r="E77" s="929"/>
      <c r="F77" s="929"/>
      <c r="G77" s="929" t="str">
        <f>IF(項目一覧!$C$198=0,"",項目一覧!$C$198)</f>
        <v/>
      </c>
      <c r="J77" s="929"/>
      <c r="K77" s="929"/>
      <c r="L77" s="929"/>
      <c r="M77" s="929"/>
      <c r="N77" s="929"/>
      <c r="O77" s="929"/>
      <c r="P77" s="929"/>
      <c r="Q77" s="929"/>
      <c r="R77" s="929"/>
      <c r="S77" s="929"/>
      <c r="T77" s="929"/>
      <c r="U77" s="929"/>
      <c r="V77" s="929"/>
      <c r="W77" s="929"/>
      <c r="X77" s="929"/>
      <c r="Y77" s="929"/>
      <c r="Z77" s="929"/>
      <c r="AA77" s="929"/>
    </row>
    <row r="78" spans="1:27" ht="18" customHeight="1">
      <c r="A78" s="968"/>
      <c r="B78" s="929" t="s">
        <v>405</v>
      </c>
      <c r="C78" s="929"/>
      <c r="D78" s="929"/>
      <c r="E78" s="929"/>
      <c r="F78" s="929"/>
      <c r="G78" s="2066" t="str">
        <f>IF(項目一覧!$C$199=0,"",項目一覧!$C$199)</f>
        <v/>
      </c>
      <c r="H78" s="2067"/>
      <c r="I78" s="2067"/>
      <c r="J78" s="2067"/>
      <c r="K78" s="2067"/>
      <c r="L78" s="2067"/>
      <c r="M78" s="2067"/>
      <c r="N78" s="2067"/>
      <c r="O78" s="2067"/>
      <c r="P78" s="2067"/>
      <c r="Q78" s="2067"/>
      <c r="R78" s="2067"/>
      <c r="S78" s="2067"/>
      <c r="T78" s="2067"/>
      <c r="U78" s="2067"/>
      <c r="V78" s="2067"/>
      <c r="W78" s="2067"/>
      <c r="X78" s="2067"/>
      <c r="Y78" s="2067"/>
      <c r="Z78" s="2067"/>
      <c r="AA78" s="2067"/>
    </row>
    <row r="79" spans="1:27" ht="18" customHeight="1">
      <c r="A79" s="968"/>
      <c r="B79" s="929" t="s">
        <v>404</v>
      </c>
      <c r="C79" s="929"/>
      <c r="D79" s="929"/>
      <c r="E79" s="929"/>
      <c r="F79" s="929"/>
      <c r="G79" s="929" t="str">
        <f>IF(項目一覧!$C$200=0,"",項目一覧!$C$200)</f>
        <v/>
      </c>
      <c r="J79" s="929"/>
      <c r="K79" s="929"/>
      <c r="L79" s="929"/>
      <c r="M79" s="929"/>
      <c r="N79" s="929"/>
      <c r="O79" s="929"/>
      <c r="P79" s="929"/>
      <c r="Q79" s="929"/>
      <c r="R79" s="929"/>
      <c r="S79" s="929"/>
      <c r="T79" s="929"/>
      <c r="U79" s="929"/>
      <c r="V79" s="929"/>
      <c r="W79" s="929"/>
      <c r="X79" s="929"/>
      <c r="Y79" s="929"/>
      <c r="Z79" s="929"/>
      <c r="AA79" s="929"/>
    </row>
    <row r="80" spans="1:27" ht="18" customHeight="1">
      <c r="A80" s="968"/>
      <c r="B80" s="925" t="s">
        <v>712</v>
      </c>
      <c r="C80" s="929"/>
      <c r="D80" s="929"/>
      <c r="E80" s="929"/>
      <c r="F80" s="929"/>
      <c r="G80" s="1685" t="str">
        <f>IF(項目一覧!$C$202=0,"",項目一覧!$C$202)</f>
        <v/>
      </c>
      <c r="H80" s="1685"/>
      <c r="I80" s="1685"/>
      <c r="J80" s="1685"/>
      <c r="K80" s="1685"/>
      <c r="L80" s="1685"/>
      <c r="M80" s="1685"/>
      <c r="N80" s="1685"/>
      <c r="O80" s="1685"/>
      <c r="P80" s="1685"/>
      <c r="Q80" s="1685"/>
      <c r="R80" s="1685"/>
      <c r="S80" s="1685"/>
      <c r="T80" s="1685"/>
      <c r="U80" s="1685"/>
      <c r="V80" s="1685"/>
      <c r="W80" s="1685"/>
      <c r="X80" s="1685"/>
      <c r="Y80" s="1685"/>
      <c r="Z80" s="1685"/>
      <c r="AA80" s="1685"/>
    </row>
    <row r="81" spans="1:27" ht="9.75" customHeight="1">
      <c r="A81" s="959"/>
      <c r="B81" s="929"/>
      <c r="C81" s="929"/>
      <c r="D81" s="929"/>
      <c r="E81" s="929"/>
      <c r="F81" s="929"/>
      <c r="G81" s="1685"/>
      <c r="H81" s="1685"/>
      <c r="I81" s="1685"/>
      <c r="J81" s="1685"/>
      <c r="K81" s="1685"/>
      <c r="L81" s="1685"/>
      <c r="M81" s="1685"/>
      <c r="N81" s="1685"/>
      <c r="O81" s="1685"/>
      <c r="P81" s="1685"/>
      <c r="Q81" s="1685"/>
      <c r="R81" s="1685"/>
      <c r="S81" s="1685"/>
      <c r="T81" s="1685"/>
      <c r="U81" s="1685"/>
      <c r="V81" s="1685"/>
      <c r="W81" s="1685"/>
      <c r="X81" s="1685"/>
      <c r="Y81" s="1685"/>
      <c r="Z81" s="1685"/>
      <c r="AA81" s="1685"/>
    </row>
    <row r="82" spans="1:27" ht="18" customHeight="1">
      <c r="A82" s="959"/>
      <c r="B82" s="929" t="s">
        <v>409</v>
      </c>
      <c r="C82" s="929"/>
      <c r="D82" s="929"/>
      <c r="E82" s="929"/>
      <c r="F82" s="929"/>
      <c r="G82" s="966" t="str">
        <f>IF(項目一覧!$C$203=0,"","("&amp;項目一覧!$C$203&amp;") 建築士  （"&amp;項目一覧!$C$204&amp;"）登録　第　 "&amp;項目一覧!$C$205&amp;"　号")</f>
        <v>() 建築士  （）登録　第　 　号</v>
      </c>
      <c r="J82" s="929"/>
      <c r="K82" s="929"/>
      <c r="L82" s="929"/>
      <c r="M82" s="929"/>
      <c r="N82" s="929"/>
      <c r="O82" s="929"/>
      <c r="P82" s="929"/>
      <c r="Q82" s="929"/>
      <c r="R82" s="929"/>
      <c r="S82" s="929"/>
      <c r="T82" s="929"/>
      <c r="U82" s="929"/>
      <c r="V82" s="929"/>
      <c r="W82" s="929"/>
      <c r="X82" s="929"/>
      <c r="Y82" s="929"/>
      <c r="Z82" s="929"/>
      <c r="AA82" s="929"/>
    </row>
    <row r="83" spans="1:27" ht="18" customHeight="1">
      <c r="A83" s="959"/>
      <c r="B83" s="929" t="s">
        <v>408</v>
      </c>
      <c r="C83" s="929"/>
      <c r="D83" s="929"/>
      <c r="E83" s="929"/>
      <c r="F83" s="929"/>
      <c r="G83" s="929" t="str">
        <f>IF(項目一覧!$C$206=0,"",項目一覧!$C$206)</f>
        <v/>
      </c>
      <c r="J83" s="929"/>
      <c r="K83" s="929"/>
      <c r="L83" s="929"/>
      <c r="M83" s="929"/>
      <c r="N83" s="929"/>
      <c r="O83" s="929"/>
      <c r="P83" s="929"/>
      <c r="Q83" s="929"/>
      <c r="R83" s="929"/>
      <c r="S83" s="929"/>
      <c r="T83" s="929"/>
      <c r="U83" s="929"/>
      <c r="V83" s="929"/>
      <c r="W83" s="929"/>
      <c r="X83" s="929"/>
      <c r="Y83" s="929"/>
      <c r="Z83" s="929"/>
      <c r="AA83" s="929"/>
    </row>
    <row r="84" spans="1:27" ht="18" customHeight="1">
      <c r="A84" s="968"/>
      <c r="B84" s="929" t="s">
        <v>407</v>
      </c>
      <c r="C84" s="929"/>
      <c r="D84" s="929"/>
      <c r="E84" s="929"/>
      <c r="F84" s="929"/>
      <c r="G84" s="1225" t="str">
        <f>IF(項目一覧!$C$208=0,"","("&amp;項目一覧!$C$208&amp;") 建築士事務所  （"&amp;項目一覧!$C$209&amp;"）知事登録　第　 "&amp;項目一覧!$C$210&amp;"　号")</f>
        <v>() 建築士事務所  （）知事登録　第　 　号</v>
      </c>
    </row>
    <row r="85" spans="1:27" ht="18" customHeight="1">
      <c r="A85" s="968"/>
      <c r="B85" s="929"/>
      <c r="C85" s="929"/>
      <c r="D85" s="929"/>
      <c r="E85" s="929"/>
      <c r="F85" s="929"/>
      <c r="G85" s="929" t="str">
        <f>IF(項目一覧!$C$211=0,"",項目一覧!$C$211)</f>
        <v/>
      </c>
      <c r="J85" s="929"/>
      <c r="K85" s="929"/>
      <c r="L85" s="929"/>
      <c r="M85" s="929"/>
      <c r="N85" s="929"/>
      <c r="O85" s="929"/>
      <c r="P85" s="929"/>
      <c r="Q85" s="929"/>
      <c r="R85" s="929"/>
      <c r="S85" s="929"/>
      <c r="T85" s="929"/>
      <c r="U85" s="929"/>
      <c r="V85" s="929"/>
      <c r="W85" s="929"/>
      <c r="X85" s="929"/>
      <c r="Y85" s="929"/>
      <c r="Z85" s="929"/>
      <c r="AA85" s="929"/>
    </row>
    <row r="86" spans="1:27" ht="18" customHeight="1">
      <c r="A86" s="968"/>
      <c r="B86" s="929" t="s">
        <v>406</v>
      </c>
      <c r="C86" s="929"/>
      <c r="D86" s="929"/>
      <c r="E86" s="929"/>
      <c r="F86" s="929"/>
      <c r="G86" s="929" t="str">
        <f>IF(項目一覧!$C$212=0,"",項目一覧!$C$212)</f>
        <v/>
      </c>
      <c r="J86" s="929"/>
      <c r="K86" s="929"/>
      <c r="L86" s="929"/>
      <c r="M86" s="929"/>
      <c r="N86" s="929"/>
      <c r="O86" s="929"/>
      <c r="P86" s="929"/>
      <c r="Q86" s="929"/>
      <c r="R86" s="929"/>
      <c r="S86" s="929"/>
      <c r="T86" s="929"/>
      <c r="U86" s="929"/>
      <c r="V86" s="929"/>
      <c r="W86" s="929"/>
      <c r="X86" s="929"/>
      <c r="Y86" s="929"/>
      <c r="Z86" s="929"/>
      <c r="AA86" s="929"/>
    </row>
    <row r="87" spans="1:27" ht="18" customHeight="1">
      <c r="A87" s="968"/>
      <c r="B87" s="929" t="s">
        <v>405</v>
      </c>
      <c r="C87" s="929"/>
      <c r="D87" s="929"/>
      <c r="E87" s="929"/>
      <c r="F87" s="929"/>
      <c r="G87" s="2066" t="str">
        <f>IF(項目一覧!$C$213=0,"",項目一覧!$C$213)</f>
        <v/>
      </c>
      <c r="H87" s="2067"/>
      <c r="I87" s="2067"/>
      <c r="J87" s="2067"/>
      <c r="K87" s="2067"/>
      <c r="L87" s="2067"/>
      <c r="M87" s="2067"/>
      <c r="N87" s="2067"/>
      <c r="O87" s="2067"/>
      <c r="P87" s="2067"/>
      <c r="Q87" s="2067"/>
      <c r="R87" s="2067"/>
      <c r="S87" s="2067"/>
      <c r="T87" s="2067"/>
      <c r="U87" s="2067"/>
      <c r="V87" s="2067"/>
      <c r="W87" s="2067"/>
      <c r="X87" s="2067"/>
      <c r="Y87" s="2067"/>
      <c r="Z87" s="2067"/>
      <c r="AA87" s="2067"/>
    </row>
    <row r="88" spans="1:27" ht="18" customHeight="1">
      <c r="A88" s="968"/>
      <c r="B88" s="929" t="s">
        <v>404</v>
      </c>
      <c r="C88" s="929"/>
      <c r="D88" s="929"/>
      <c r="E88" s="929"/>
      <c r="F88" s="929"/>
      <c r="G88" s="929" t="str">
        <f>IF(項目一覧!$C$214=0,"",項目一覧!$C$214)</f>
        <v/>
      </c>
      <c r="J88" s="929"/>
      <c r="K88" s="929"/>
      <c r="L88" s="929"/>
      <c r="M88" s="929"/>
      <c r="N88" s="929"/>
      <c r="O88" s="929"/>
      <c r="P88" s="929"/>
      <c r="Q88" s="929"/>
      <c r="R88" s="929"/>
      <c r="S88" s="929"/>
      <c r="T88" s="929"/>
      <c r="U88" s="929"/>
      <c r="V88" s="929"/>
      <c r="W88" s="929"/>
      <c r="X88" s="929"/>
      <c r="Y88" s="929"/>
      <c r="Z88" s="929"/>
      <c r="AA88" s="929"/>
    </row>
    <row r="89" spans="1:27" ht="18" customHeight="1">
      <c r="A89" s="968"/>
      <c r="B89" s="925" t="s">
        <v>712</v>
      </c>
      <c r="C89" s="929"/>
      <c r="D89" s="929"/>
      <c r="E89" s="929"/>
      <c r="F89" s="929"/>
      <c r="G89" s="1685" t="str">
        <f>IF(項目一覧!$C$216=0,"",項目一覧!$C$216)</f>
        <v/>
      </c>
      <c r="H89" s="1685"/>
      <c r="I89" s="1685"/>
      <c r="J89" s="1685"/>
      <c r="K89" s="1685"/>
      <c r="L89" s="1685"/>
      <c r="M89" s="1685"/>
      <c r="N89" s="1685"/>
      <c r="O89" s="1685"/>
      <c r="P89" s="1685"/>
      <c r="Q89" s="1685"/>
      <c r="R89" s="1685"/>
      <c r="S89" s="1685"/>
      <c r="T89" s="1685"/>
      <c r="U89" s="1685"/>
      <c r="V89" s="1685"/>
      <c r="W89" s="1685"/>
      <c r="X89" s="1685"/>
      <c r="Y89" s="1685"/>
      <c r="Z89" s="1685"/>
      <c r="AA89" s="1685"/>
    </row>
    <row r="90" spans="1:27" ht="8.25" customHeight="1">
      <c r="A90" s="959"/>
      <c r="B90" s="929"/>
      <c r="C90" s="929"/>
      <c r="D90" s="929"/>
      <c r="E90" s="929"/>
      <c r="F90" s="929"/>
      <c r="G90" s="1685"/>
      <c r="H90" s="1685"/>
      <c r="I90" s="1685"/>
      <c r="J90" s="1685"/>
      <c r="K90" s="1685"/>
      <c r="L90" s="1685"/>
      <c r="M90" s="1685"/>
      <c r="N90" s="1685"/>
      <c r="O90" s="1685"/>
      <c r="P90" s="1685"/>
      <c r="Q90" s="1685"/>
      <c r="R90" s="1685"/>
      <c r="S90" s="1685"/>
      <c r="T90" s="1685"/>
      <c r="U90" s="1685"/>
      <c r="V90" s="1685"/>
      <c r="W90" s="1685"/>
      <c r="X90" s="1685"/>
      <c r="Y90" s="1685"/>
      <c r="Z90" s="1685"/>
      <c r="AA90" s="1685"/>
    </row>
    <row r="91" spans="1:27" ht="18" customHeight="1">
      <c r="A91" s="959"/>
      <c r="B91" s="929" t="s">
        <v>409</v>
      </c>
      <c r="C91" s="929"/>
      <c r="D91" s="929"/>
      <c r="E91" s="929"/>
      <c r="F91" s="929"/>
      <c r="G91" s="966" t="str">
        <f>IF(項目一覧!$C$217=0,"","("&amp;項目一覧!$C$217&amp;") 建築士  （"&amp;項目一覧!$C$218&amp;"）登録　第　 "&amp;項目一覧!$C$219&amp;"　号")</f>
        <v>() 建築士  （）登録　第　 　号</v>
      </c>
      <c r="J91" s="929"/>
      <c r="K91" s="929"/>
      <c r="L91" s="929"/>
      <c r="M91" s="929"/>
      <c r="N91" s="929"/>
      <c r="O91" s="929"/>
      <c r="P91" s="929"/>
      <c r="Q91" s="929"/>
      <c r="R91" s="929"/>
      <c r="S91" s="929"/>
      <c r="T91" s="929"/>
      <c r="U91" s="929"/>
      <c r="V91" s="929"/>
      <c r="W91" s="929"/>
      <c r="X91" s="929"/>
      <c r="Y91" s="929"/>
      <c r="Z91" s="929"/>
      <c r="AA91" s="929"/>
    </row>
    <row r="92" spans="1:27" ht="18" customHeight="1">
      <c r="A92" s="959"/>
      <c r="B92" s="929" t="s">
        <v>408</v>
      </c>
      <c r="C92" s="929"/>
      <c r="D92" s="929"/>
      <c r="E92" s="929"/>
      <c r="F92" s="929"/>
      <c r="G92" s="929" t="str">
        <f>IF(項目一覧!$C$220=0,"",項目一覧!$C$220)</f>
        <v/>
      </c>
      <c r="J92" s="929"/>
      <c r="K92" s="929"/>
      <c r="L92" s="929"/>
      <c r="M92" s="929"/>
      <c r="N92" s="929"/>
      <c r="O92" s="929"/>
      <c r="P92" s="929"/>
      <c r="Q92" s="929"/>
      <c r="R92" s="929"/>
      <c r="S92" s="929"/>
      <c r="T92" s="929"/>
      <c r="U92" s="929"/>
      <c r="V92" s="929"/>
      <c r="W92" s="929"/>
      <c r="X92" s="929"/>
      <c r="Y92" s="929"/>
      <c r="Z92" s="929"/>
      <c r="AA92" s="929"/>
    </row>
    <row r="93" spans="1:27" ht="18" customHeight="1">
      <c r="A93" s="968"/>
      <c r="B93" s="929" t="s">
        <v>407</v>
      </c>
      <c r="C93" s="929"/>
      <c r="D93" s="929"/>
      <c r="E93" s="929"/>
      <c r="F93" s="929"/>
      <c r="G93" s="1225" t="str">
        <f>IF(項目一覧!$C$222=0,"","("&amp;項目一覧!$C$222&amp;") 建築士事務所  （"&amp;項目一覧!$C$223&amp;"）知事登録　第　 "&amp;項目一覧!$C$224&amp;"　号")</f>
        <v>() 建築士事務所  （）知事登録　第　 　号</v>
      </c>
    </row>
    <row r="94" spans="1:27" ht="18" customHeight="1">
      <c r="A94" s="968"/>
      <c r="B94" s="929"/>
      <c r="C94" s="929"/>
      <c r="D94" s="929"/>
      <c r="E94" s="929"/>
      <c r="F94" s="929"/>
      <c r="G94" s="929" t="str">
        <f>IF(項目一覧!$C$225=0,"",項目一覧!$C$225)</f>
        <v/>
      </c>
      <c r="J94" s="929"/>
      <c r="K94" s="929"/>
      <c r="L94" s="929"/>
      <c r="M94" s="929"/>
      <c r="N94" s="929"/>
      <c r="O94" s="929"/>
      <c r="P94" s="929"/>
      <c r="Q94" s="929"/>
      <c r="R94" s="929"/>
      <c r="S94" s="929"/>
      <c r="T94" s="929"/>
      <c r="U94" s="929"/>
      <c r="V94" s="929"/>
      <c r="W94" s="929"/>
      <c r="X94" s="929"/>
      <c r="Y94" s="929"/>
      <c r="Z94" s="929"/>
      <c r="AA94" s="929"/>
    </row>
    <row r="95" spans="1:27" ht="18" customHeight="1">
      <c r="A95" s="968"/>
      <c r="B95" s="929" t="s">
        <v>406</v>
      </c>
      <c r="C95" s="929"/>
      <c r="D95" s="929"/>
      <c r="E95" s="929"/>
      <c r="F95" s="929"/>
      <c r="G95" s="929" t="str">
        <f>IF(項目一覧!$C$226=0,"",項目一覧!$C$226)</f>
        <v/>
      </c>
      <c r="J95" s="929"/>
      <c r="K95" s="929"/>
      <c r="L95" s="929"/>
      <c r="M95" s="929"/>
      <c r="N95" s="929"/>
      <c r="O95" s="929"/>
      <c r="P95" s="929"/>
      <c r="Q95" s="929"/>
      <c r="R95" s="929"/>
      <c r="S95" s="929"/>
      <c r="T95" s="929"/>
      <c r="U95" s="929"/>
      <c r="V95" s="929"/>
      <c r="W95" s="929"/>
      <c r="X95" s="929"/>
      <c r="Y95" s="929"/>
      <c r="Z95" s="929"/>
      <c r="AA95" s="929"/>
    </row>
    <row r="96" spans="1:27" ht="18" customHeight="1">
      <c r="A96" s="968"/>
      <c r="B96" s="929" t="s">
        <v>405</v>
      </c>
      <c r="C96" s="929"/>
      <c r="D96" s="929"/>
      <c r="E96" s="929"/>
      <c r="F96" s="929"/>
      <c r="G96" s="2066" t="str">
        <f>IF(項目一覧!$C$227=0,"",項目一覧!$C$227)</f>
        <v/>
      </c>
      <c r="H96" s="2067"/>
      <c r="I96" s="2067"/>
      <c r="J96" s="2067"/>
      <c r="K96" s="2067"/>
      <c r="L96" s="2067"/>
      <c r="M96" s="2067"/>
      <c r="N96" s="2067"/>
      <c r="O96" s="2067"/>
      <c r="P96" s="2067"/>
      <c r="Q96" s="2067"/>
      <c r="R96" s="2067"/>
      <c r="S96" s="2067"/>
      <c r="T96" s="2067"/>
      <c r="U96" s="2067"/>
      <c r="V96" s="2067"/>
      <c r="W96" s="2067"/>
      <c r="X96" s="2067"/>
      <c r="Y96" s="2067"/>
      <c r="Z96" s="2067"/>
      <c r="AA96" s="2067"/>
    </row>
    <row r="97" spans="1:29" ht="18" customHeight="1">
      <c r="A97" s="968"/>
      <c r="B97" s="929" t="s">
        <v>404</v>
      </c>
      <c r="C97" s="929"/>
      <c r="D97" s="929"/>
      <c r="E97" s="929"/>
      <c r="F97" s="929"/>
      <c r="G97" s="929" t="str">
        <f>IF(項目一覧!$C$228=0,"",項目一覧!$C$228)</f>
        <v/>
      </c>
      <c r="J97" s="929"/>
      <c r="K97" s="929"/>
      <c r="L97" s="929"/>
      <c r="M97" s="929"/>
      <c r="N97" s="929"/>
      <c r="O97" s="929"/>
      <c r="P97" s="929"/>
      <c r="Q97" s="929"/>
      <c r="R97" s="929"/>
      <c r="S97" s="929"/>
      <c r="T97" s="929"/>
      <c r="U97" s="929"/>
      <c r="V97" s="929"/>
      <c r="W97" s="929"/>
      <c r="X97" s="929"/>
      <c r="Y97" s="929"/>
      <c r="Z97" s="929"/>
      <c r="AA97" s="929"/>
    </row>
    <row r="98" spans="1:29" ht="18" customHeight="1">
      <c r="A98" s="968"/>
      <c r="B98" s="925" t="s">
        <v>712</v>
      </c>
      <c r="C98" s="929"/>
      <c r="D98" s="929"/>
      <c r="E98" s="929"/>
      <c r="F98" s="929"/>
      <c r="G98" s="1685" t="str">
        <f>IF(項目一覧!$C$230=0,"",項目一覧!$C$230)</f>
        <v/>
      </c>
      <c r="H98" s="1685"/>
      <c r="I98" s="1685"/>
      <c r="J98" s="1685"/>
      <c r="K98" s="1685"/>
      <c r="L98" s="1685"/>
      <c r="M98" s="1685"/>
      <c r="N98" s="1685"/>
      <c r="O98" s="1685"/>
      <c r="P98" s="1685"/>
      <c r="Q98" s="1685"/>
      <c r="R98" s="1685"/>
      <c r="S98" s="1685"/>
      <c r="T98" s="1685"/>
      <c r="U98" s="1685"/>
      <c r="V98" s="1685"/>
      <c r="W98" s="1685"/>
      <c r="X98" s="1685"/>
      <c r="Y98" s="1685"/>
      <c r="Z98" s="1685"/>
      <c r="AA98" s="1685"/>
    </row>
    <row r="99" spans="1:29" ht="15.75" customHeight="1">
      <c r="A99" s="974"/>
      <c r="B99" s="958"/>
      <c r="C99" s="958"/>
      <c r="D99" s="958"/>
      <c r="E99" s="958"/>
      <c r="F99" s="958"/>
      <c r="G99" s="1688"/>
      <c r="H99" s="1688"/>
      <c r="I99" s="1688"/>
      <c r="J99" s="1688"/>
      <c r="K99" s="1688"/>
      <c r="L99" s="1688"/>
      <c r="M99" s="1688"/>
      <c r="N99" s="1688"/>
      <c r="O99" s="1688"/>
      <c r="P99" s="1688"/>
      <c r="Q99" s="1688"/>
      <c r="R99" s="1688"/>
      <c r="S99" s="1688"/>
      <c r="T99" s="1688"/>
      <c r="U99" s="1688"/>
      <c r="V99" s="1688"/>
      <c r="W99" s="1688"/>
      <c r="X99" s="1688"/>
      <c r="Y99" s="1688"/>
      <c r="Z99" s="1688"/>
      <c r="AA99" s="1688"/>
    </row>
    <row r="100" spans="1:29" ht="15.75" customHeight="1">
      <c r="A100" s="982" t="s">
        <v>772</v>
      </c>
      <c r="B100" s="960" t="s">
        <v>711</v>
      </c>
      <c r="C100" s="960"/>
      <c r="D100" s="960"/>
      <c r="E100" s="960"/>
      <c r="F100" s="960"/>
      <c r="G100" s="960"/>
      <c r="H100" s="939"/>
      <c r="I100" s="939"/>
      <c r="J100" s="960"/>
      <c r="K100" s="960"/>
      <c r="L100" s="960"/>
      <c r="M100" s="960"/>
      <c r="N100" s="960"/>
      <c r="O100" s="960"/>
      <c r="P100" s="960"/>
      <c r="Q100" s="960"/>
      <c r="R100" s="960"/>
      <c r="S100" s="960"/>
      <c r="T100" s="960"/>
      <c r="U100" s="960"/>
      <c r="V100" s="960"/>
      <c r="W100" s="960"/>
      <c r="X100" s="960"/>
      <c r="Y100" s="960"/>
      <c r="Z100" s="960"/>
      <c r="AA100" s="960"/>
    </row>
    <row r="101" spans="1:29" ht="15.75" customHeight="1">
      <c r="A101" s="968"/>
      <c r="B101" s="929" t="s">
        <v>401</v>
      </c>
      <c r="C101" s="929"/>
      <c r="D101" s="929"/>
      <c r="E101" s="929"/>
      <c r="F101" s="929"/>
      <c r="G101" s="929" t="str">
        <f>IF(項目一覧!$C$55=0,"",項目一覧!$C$55)</f>
        <v/>
      </c>
      <c r="J101" s="929"/>
      <c r="K101" s="929"/>
      <c r="L101" s="929"/>
      <c r="M101" s="929"/>
      <c r="N101" s="929"/>
      <c r="O101" s="929"/>
      <c r="P101" s="929"/>
      <c r="Q101" s="929"/>
      <c r="R101" s="929"/>
      <c r="S101" s="929"/>
      <c r="T101" s="929"/>
      <c r="U101" s="929"/>
      <c r="V101" s="929"/>
      <c r="W101" s="929"/>
      <c r="X101" s="929"/>
      <c r="Y101" s="929"/>
      <c r="Z101" s="929"/>
      <c r="AA101" s="929"/>
    </row>
    <row r="102" spans="1:29" ht="15.75" customHeight="1">
      <c r="A102" s="968"/>
      <c r="B102" s="929" t="s">
        <v>400</v>
      </c>
      <c r="C102" s="929"/>
      <c r="D102" s="929"/>
      <c r="E102" s="929"/>
      <c r="F102" s="929"/>
      <c r="G102" s="1225" t="str">
        <f>IF(項目一覧!$C$56=0,"","建設業の許可   ("&amp;項目一覧!$C$56&amp;")  第  （"&amp;項目一覧!$C$57&amp;"）　　 "&amp;項目一覧!$C$58&amp;"　号")</f>
        <v>建設業の許可   ()  第  （）　　 　号</v>
      </c>
      <c r="J102" s="929"/>
      <c r="K102" s="929"/>
      <c r="L102" s="929"/>
      <c r="M102" s="929"/>
      <c r="N102" s="929"/>
      <c r="O102" s="929"/>
      <c r="P102" s="929"/>
      <c r="Q102" s="929"/>
      <c r="R102" s="929"/>
      <c r="S102" s="929"/>
      <c r="T102" s="929"/>
      <c r="U102" s="929"/>
      <c r="V102" s="929"/>
      <c r="W102" s="929"/>
      <c r="X102" s="929"/>
      <c r="Y102" s="929"/>
      <c r="Z102" s="929"/>
      <c r="AA102" s="929"/>
    </row>
    <row r="103" spans="1:29" ht="15.75" customHeight="1">
      <c r="A103" s="968"/>
      <c r="B103" s="929"/>
      <c r="C103" s="929"/>
      <c r="D103" s="929"/>
      <c r="E103" s="929"/>
      <c r="F103" s="929"/>
      <c r="G103" s="929" t="str">
        <f>IF(項目一覧!$C$59=0,"",項目一覧!$C$59)</f>
        <v/>
      </c>
      <c r="J103" s="929"/>
      <c r="K103" s="929"/>
      <c r="L103" s="929"/>
      <c r="M103" s="929"/>
      <c r="N103" s="929"/>
      <c r="O103" s="929"/>
      <c r="P103" s="929"/>
      <c r="Q103" s="929"/>
      <c r="R103" s="929"/>
      <c r="S103" s="929"/>
      <c r="T103" s="929"/>
      <c r="U103" s="929"/>
      <c r="V103" s="929"/>
      <c r="W103" s="929"/>
      <c r="X103" s="929"/>
      <c r="Y103" s="929"/>
      <c r="Z103" s="929"/>
      <c r="AA103" s="929"/>
    </row>
    <row r="104" spans="1:29" ht="15.75" customHeight="1">
      <c r="A104" s="968"/>
      <c r="B104" s="929" t="s">
        <v>399</v>
      </c>
      <c r="C104" s="929"/>
      <c r="D104" s="929"/>
      <c r="E104" s="929"/>
      <c r="F104" s="929"/>
      <c r="G104" s="929" t="str">
        <f>IF(項目一覧!$C$60=0,"",項目一覧!$C$60)</f>
        <v/>
      </c>
      <c r="J104" s="929"/>
      <c r="K104" s="929"/>
      <c r="L104" s="929"/>
      <c r="M104" s="929"/>
      <c r="N104" s="929"/>
      <c r="O104" s="929"/>
      <c r="P104" s="929"/>
      <c r="Q104" s="929"/>
      <c r="R104" s="929"/>
      <c r="S104" s="929"/>
      <c r="T104" s="929"/>
      <c r="U104" s="929"/>
      <c r="V104" s="929"/>
      <c r="W104" s="929"/>
      <c r="X104" s="929"/>
      <c r="Y104" s="929"/>
      <c r="Z104" s="929"/>
      <c r="AA104" s="929"/>
    </row>
    <row r="105" spans="1:29" ht="15.75" customHeight="1">
      <c r="A105" s="968"/>
      <c r="B105" s="929" t="s">
        <v>398</v>
      </c>
      <c r="C105" s="929"/>
      <c r="D105" s="929"/>
      <c r="E105" s="929"/>
      <c r="F105" s="929"/>
      <c r="G105" s="929" t="str">
        <f>IF(項目一覧!$C$61=0,"",項目一覧!$C$61)</f>
        <v/>
      </c>
      <c r="J105" s="929"/>
      <c r="K105" s="929"/>
      <c r="L105" s="929"/>
      <c r="M105" s="929"/>
      <c r="N105" s="929"/>
      <c r="O105" s="929"/>
      <c r="P105" s="929"/>
      <c r="Q105" s="929"/>
      <c r="R105" s="929"/>
      <c r="S105" s="929"/>
      <c r="T105" s="929"/>
      <c r="U105" s="929"/>
      <c r="V105" s="929"/>
      <c r="W105" s="929"/>
      <c r="X105" s="929"/>
      <c r="Y105" s="929"/>
      <c r="Z105" s="929"/>
      <c r="AA105" s="929"/>
    </row>
    <row r="106" spans="1:29" ht="15.75" customHeight="1">
      <c r="A106" s="958"/>
      <c r="B106" s="958" t="s">
        <v>397</v>
      </c>
      <c r="C106" s="958"/>
      <c r="D106" s="958"/>
      <c r="E106" s="958"/>
      <c r="F106" s="958"/>
      <c r="G106" s="958" t="str">
        <f>IF(項目一覧!$C$62=0,"",項目一覧!$C$62)</f>
        <v/>
      </c>
      <c r="H106" s="997"/>
      <c r="I106" s="997"/>
      <c r="J106" s="958"/>
      <c r="K106" s="958"/>
      <c r="L106" s="958"/>
      <c r="M106" s="958"/>
      <c r="N106" s="958"/>
      <c r="O106" s="958"/>
      <c r="P106" s="958"/>
      <c r="Q106" s="958"/>
      <c r="R106" s="958"/>
      <c r="S106" s="958"/>
      <c r="T106" s="958"/>
      <c r="U106" s="958"/>
      <c r="V106" s="958"/>
      <c r="W106" s="958"/>
      <c r="X106" s="958"/>
      <c r="Y106" s="958"/>
      <c r="Z106" s="958"/>
      <c r="AA106" s="958"/>
    </row>
    <row r="107" spans="1:29" s="1091" customFormat="1" ht="15.75" customHeight="1">
      <c r="A107" s="1228" t="s">
        <v>102</v>
      </c>
      <c r="B107" s="973" t="s">
        <v>771</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973"/>
      <c r="AC107" s="927"/>
    </row>
    <row r="108" spans="1:29" s="1091" customFormat="1" ht="15.75" customHeight="1">
      <c r="A108" s="1229"/>
      <c r="B108" s="973" t="s">
        <v>750</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C108" s="927"/>
    </row>
    <row r="109" spans="1:29" s="1091" customFormat="1" ht="15.75" customHeight="1">
      <c r="A109" s="1229"/>
      <c r="B109" s="973" t="s">
        <v>749</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C109" s="927"/>
    </row>
    <row r="110" spans="1:29" s="1091" customFormat="1" ht="15.75" customHeight="1">
      <c r="A110" s="1229"/>
      <c r="B110" s="973" t="s">
        <v>748</v>
      </c>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1107"/>
      <c r="AC110" s="927"/>
    </row>
    <row r="111" spans="1:29" s="1091" customFormat="1" ht="15.75" customHeight="1">
      <c r="A111" s="1249"/>
      <c r="B111" s="973" t="s">
        <v>747</v>
      </c>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1107"/>
      <c r="AC111" s="927"/>
    </row>
    <row r="112" spans="1:29" s="1091" customFormat="1" ht="15.75" customHeight="1">
      <c r="A112" s="1228" t="s">
        <v>102</v>
      </c>
      <c r="B112" s="1113" t="s">
        <v>762</v>
      </c>
      <c r="C112" s="1113"/>
      <c r="D112" s="1113"/>
      <c r="E112" s="1113"/>
      <c r="F112" s="1113"/>
      <c r="G112" s="1113"/>
      <c r="H112" s="1113"/>
      <c r="I112" s="1113"/>
      <c r="J112" s="1113"/>
      <c r="K112" s="1113"/>
      <c r="L112" s="1113"/>
      <c r="M112" s="1113"/>
      <c r="N112" s="1113"/>
      <c r="O112" s="1113"/>
      <c r="P112" s="1113"/>
      <c r="Q112" s="1113"/>
      <c r="R112" s="1113"/>
      <c r="S112" s="1113"/>
      <c r="T112" s="1113"/>
      <c r="U112" s="1113"/>
      <c r="V112" s="1113"/>
      <c r="W112" s="1113"/>
      <c r="X112" s="1113"/>
      <c r="Y112" s="1113"/>
      <c r="Z112" s="1113"/>
      <c r="AA112" s="1113"/>
      <c r="AC112" s="927"/>
    </row>
    <row r="113" spans="1:29" s="1091" customFormat="1" ht="15.75" customHeight="1">
      <c r="A113" s="1229"/>
      <c r="B113" s="973"/>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C113" s="927"/>
    </row>
    <row r="114" spans="1:29" s="1091" customFormat="1" ht="15.75" customHeight="1">
      <c r="A114" s="1229"/>
      <c r="B114" s="973"/>
      <c r="C114" s="973"/>
      <c r="D114" s="973"/>
      <c r="E114" s="973"/>
      <c r="F114" s="973"/>
      <c r="G114" s="973"/>
      <c r="H114" s="973"/>
      <c r="I114" s="973"/>
      <c r="J114" s="973"/>
      <c r="K114" s="973"/>
      <c r="L114" s="973"/>
      <c r="M114" s="973"/>
      <c r="N114" s="973"/>
      <c r="O114" s="973"/>
      <c r="P114" s="973"/>
      <c r="Q114" s="973"/>
      <c r="R114" s="973"/>
      <c r="S114" s="973"/>
      <c r="T114" s="973"/>
      <c r="U114" s="973"/>
      <c r="V114" s="973"/>
      <c r="W114" s="973"/>
      <c r="X114" s="973"/>
      <c r="Y114" s="973"/>
      <c r="Z114" s="973"/>
      <c r="AA114" s="973"/>
      <c r="AC114" s="927"/>
    </row>
    <row r="115" spans="1:29" s="1091" customFormat="1" ht="15.75" customHeight="1">
      <c r="A115" s="1229"/>
      <c r="B115" s="973"/>
      <c r="C115" s="973"/>
      <c r="D115" s="973"/>
      <c r="E115" s="973"/>
      <c r="F115" s="973"/>
      <c r="G115" s="973"/>
      <c r="H115" s="973"/>
      <c r="I115" s="973"/>
      <c r="J115" s="973"/>
      <c r="K115" s="973"/>
      <c r="L115" s="973"/>
      <c r="M115" s="973"/>
      <c r="N115" s="973"/>
      <c r="O115" s="973"/>
      <c r="P115" s="973"/>
      <c r="Q115" s="973"/>
      <c r="R115" s="973"/>
      <c r="S115" s="973"/>
      <c r="T115" s="973"/>
      <c r="U115" s="973"/>
      <c r="V115" s="973"/>
      <c r="W115" s="973"/>
      <c r="X115" s="973"/>
      <c r="Y115" s="973"/>
      <c r="Z115" s="973"/>
      <c r="AA115" s="973"/>
      <c r="AC115" s="927"/>
    </row>
    <row r="116" spans="1:29" s="1091" customFormat="1" ht="15.75" customHeight="1">
      <c r="A116" s="973"/>
      <c r="B116" s="973"/>
      <c r="C116" s="973"/>
      <c r="D116" s="973"/>
      <c r="E116" s="973"/>
      <c r="F116" s="973"/>
      <c r="G116" s="1228"/>
      <c r="H116" s="973"/>
      <c r="I116" s="973"/>
      <c r="J116" s="973"/>
      <c r="K116" s="1228"/>
      <c r="L116" s="973"/>
      <c r="M116" s="973"/>
      <c r="N116" s="973"/>
      <c r="O116" s="1228"/>
      <c r="P116" s="973"/>
      <c r="Q116" s="973"/>
      <c r="R116" s="973"/>
      <c r="S116" s="1228"/>
      <c r="T116" s="973"/>
      <c r="U116" s="973"/>
      <c r="V116" s="973"/>
      <c r="W116" s="973"/>
      <c r="X116" s="973"/>
      <c r="Y116" s="973"/>
      <c r="Z116" s="973"/>
      <c r="AA116" s="973"/>
      <c r="AC116" s="927"/>
    </row>
    <row r="117" spans="1:29" s="1091" customFormat="1" ht="15.75" customHeight="1">
      <c r="A117" s="973"/>
      <c r="B117" s="973"/>
      <c r="C117" s="973"/>
      <c r="D117" s="973"/>
      <c r="E117" s="973"/>
      <c r="F117" s="973"/>
      <c r="G117" s="973"/>
      <c r="H117" s="1228"/>
      <c r="I117" s="973"/>
      <c r="J117" s="973"/>
      <c r="K117" s="973"/>
      <c r="L117" s="1228"/>
      <c r="M117" s="973"/>
      <c r="N117" s="973"/>
      <c r="O117" s="973"/>
      <c r="P117" s="1228"/>
      <c r="Q117" s="973"/>
      <c r="R117" s="973"/>
      <c r="S117" s="973"/>
      <c r="T117" s="1228"/>
      <c r="U117" s="973"/>
      <c r="V117" s="973"/>
      <c r="W117" s="973"/>
      <c r="X117" s="973"/>
      <c r="Y117" s="973"/>
      <c r="Z117" s="973"/>
      <c r="AA117" s="973"/>
      <c r="AC117" s="927"/>
    </row>
    <row r="118" spans="1:29" s="1091" customFormat="1" ht="15.75" customHeight="1">
      <c r="A118" s="1230"/>
      <c r="B118" s="1109"/>
      <c r="C118" s="1109"/>
      <c r="D118" s="1109"/>
      <c r="E118" s="1109"/>
      <c r="F118" s="1109"/>
      <c r="G118" s="1109"/>
      <c r="H118" s="1109"/>
      <c r="I118" s="1109"/>
      <c r="J118" s="1109"/>
      <c r="K118" s="1109"/>
      <c r="L118" s="1109"/>
      <c r="M118" s="1109"/>
      <c r="N118" s="1109"/>
      <c r="O118" s="1109"/>
      <c r="P118" s="1109"/>
      <c r="Q118" s="1109"/>
      <c r="R118" s="1109"/>
      <c r="S118" s="1109"/>
      <c r="T118" s="1109"/>
      <c r="U118" s="1109"/>
      <c r="V118" s="1109"/>
      <c r="W118" s="1109"/>
      <c r="X118" s="1109"/>
      <c r="Y118" s="1109"/>
      <c r="Z118" s="1109"/>
      <c r="AA118" s="1109"/>
      <c r="AC118" s="927"/>
    </row>
    <row r="119" spans="1:29" s="1091" customFormat="1" ht="18" customHeight="1">
      <c r="A119" s="1231" t="s">
        <v>102</v>
      </c>
      <c r="B119" s="1113" t="s">
        <v>738</v>
      </c>
      <c r="C119" s="1232"/>
      <c r="D119" s="1232"/>
      <c r="E119" s="1232"/>
      <c r="F119" s="1232"/>
      <c r="G119" s="1232"/>
      <c r="H119" s="1232"/>
      <c r="I119" s="1232"/>
      <c r="J119" s="1233"/>
      <c r="K119" s="1234" t="s">
        <v>2825</v>
      </c>
      <c r="L119" s="1235"/>
      <c r="M119" s="1235"/>
      <c r="N119" s="1235"/>
      <c r="O119" s="1235"/>
      <c r="P119" s="1235"/>
      <c r="Q119" s="1233"/>
      <c r="R119" s="1232"/>
      <c r="S119" s="1232"/>
      <c r="T119" s="1232"/>
      <c r="U119" s="1232"/>
      <c r="V119" s="1232"/>
      <c r="W119" s="1232"/>
      <c r="X119" s="1232"/>
      <c r="Y119" s="1232"/>
      <c r="Z119" s="1232"/>
      <c r="AA119" s="1232"/>
      <c r="AC119" s="927"/>
    </row>
    <row r="120" spans="1:29" s="1091" customFormat="1" ht="18" customHeight="1">
      <c r="A120" s="1236" t="s">
        <v>102</v>
      </c>
      <c r="B120" s="1234" t="s">
        <v>737</v>
      </c>
      <c r="C120" s="1233"/>
      <c r="D120" s="1233"/>
      <c r="E120" s="1233"/>
      <c r="F120" s="1233"/>
      <c r="G120" s="1233"/>
      <c r="H120" s="1233"/>
      <c r="I120" s="1237"/>
      <c r="J120" s="1237"/>
      <c r="K120" s="1234" t="s">
        <v>2825</v>
      </c>
      <c r="L120" s="1235"/>
      <c r="M120" s="1235"/>
      <c r="N120" s="1235"/>
      <c r="O120" s="1235"/>
      <c r="P120" s="1235"/>
      <c r="Q120" s="1237"/>
      <c r="R120" s="1237"/>
      <c r="S120" s="1237"/>
      <c r="T120" s="1237"/>
      <c r="U120" s="1237"/>
      <c r="V120" s="1237"/>
      <c r="W120" s="1237"/>
      <c r="X120" s="1237"/>
      <c r="Y120" s="1237"/>
      <c r="Z120" s="1237"/>
      <c r="AA120" s="1237"/>
      <c r="AC120" s="927"/>
    </row>
    <row r="121" spans="1:29" s="1091" customFormat="1" ht="15.75" customHeight="1">
      <c r="A121" s="1228" t="s">
        <v>102</v>
      </c>
      <c r="B121" s="973" t="s">
        <v>770</v>
      </c>
      <c r="C121" s="1104"/>
      <c r="D121" s="1104"/>
      <c r="E121" s="1104"/>
      <c r="F121" s="1104"/>
      <c r="G121" s="1104"/>
      <c r="H121" s="1104"/>
      <c r="Q121" s="1107"/>
      <c r="R121" s="1107" t="s">
        <v>769</v>
      </c>
      <c r="S121" s="1107"/>
      <c r="T121" s="1107"/>
      <c r="U121" s="1107"/>
      <c r="V121" s="1107"/>
      <c r="AC121" s="927"/>
    </row>
    <row r="122" spans="1:29" s="1091" customFormat="1" ht="15.75" customHeight="1">
      <c r="A122" s="1228"/>
      <c r="B122" s="973"/>
      <c r="C122" s="973"/>
      <c r="D122" s="973" t="s">
        <v>732</v>
      </c>
      <c r="E122" s="973"/>
      <c r="F122" s="973"/>
      <c r="G122" s="973"/>
      <c r="H122" s="973" t="s">
        <v>2825</v>
      </c>
      <c r="I122" s="1107"/>
      <c r="J122" s="1107"/>
      <c r="K122" s="1107"/>
      <c r="L122" s="1107"/>
      <c r="M122" s="1107"/>
      <c r="N122" s="1107"/>
      <c r="O122" s="1107" t="s">
        <v>71</v>
      </c>
      <c r="P122" s="2084"/>
      <c r="Q122" s="2084"/>
      <c r="R122" s="2084"/>
      <c r="S122" s="2084"/>
      <c r="T122" s="2084"/>
      <c r="U122" s="2084"/>
      <c r="V122" s="2084"/>
      <c r="W122" s="2084"/>
      <c r="X122" s="1107" t="s">
        <v>103</v>
      </c>
      <c r="Y122" s="1107"/>
      <c r="AC122" s="927"/>
    </row>
    <row r="123" spans="1:29" s="1091" customFormat="1" ht="15.75" customHeight="1">
      <c r="A123" s="1228"/>
      <c r="B123" s="973"/>
      <c r="C123" s="973"/>
      <c r="D123" s="973" t="s">
        <v>732</v>
      </c>
      <c r="E123" s="973"/>
      <c r="F123" s="973"/>
      <c r="G123" s="973"/>
      <c r="H123" s="973" t="s">
        <v>2825</v>
      </c>
      <c r="I123" s="1107"/>
      <c r="J123" s="1107"/>
      <c r="K123" s="1107"/>
      <c r="L123" s="1107"/>
      <c r="M123" s="1107"/>
      <c r="N123" s="1107"/>
      <c r="O123" s="1107" t="s">
        <v>71</v>
      </c>
      <c r="P123" s="2083"/>
      <c r="Q123" s="2083"/>
      <c r="R123" s="2083"/>
      <c r="S123" s="2083"/>
      <c r="T123" s="2083"/>
      <c r="U123" s="2083"/>
      <c r="V123" s="2083"/>
      <c r="W123" s="2083"/>
      <c r="X123" s="1107" t="s">
        <v>103</v>
      </c>
      <c r="Y123" s="1107"/>
      <c r="AC123" s="927"/>
    </row>
    <row r="124" spans="1:29" s="1091" customFormat="1" ht="15.75" customHeight="1">
      <c r="A124" s="1231" t="s">
        <v>102</v>
      </c>
      <c r="B124" s="1113" t="s">
        <v>731</v>
      </c>
      <c r="C124" s="1232"/>
      <c r="D124" s="1232"/>
      <c r="E124" s="1232"/>
      <c r="F124" s="1232"/>
      <c r="G124" s="1232"/>
      <c r="H124" s="1232"/>
      <c r="I124" s="1238"/>
      <c r="J124" s="1238"/>
      <c r="K124" s="1238"/>
      <c r="L124" s="1238"/>
      <c r="M124" s="1238"/>
      <c r="N124" s="1238"/>
      <c r="O124" s="1238"/>
      <c r="P124" s="1238"/>
      <c r="Q124" s="1238"/>
      <c r="R124" s="1238"/>
      <c r="S124" s="1238"/>
      <c r="T124" s="1238"/>
      <c r="U124" s="1238"/>
      <c r="V124" s="1238"/>
      <c r="W124" s="1238"/>
      <c r="X124" s="1238"/>
      <c r="Y124" s="1238"/>
      <c r="Z124" s="1238"/>
      <c r="AA124" s="1238"/>
      <c r="AC124" s="927"/>
    </row>
    <row r="125" spans="1:29" s="1091" customFormat="1" ht="15.75" customHeight="1">
      <c r="AC125" s="927"/>
    </row>
    <row r="126" spans="1:29" s="1091" customFormat="1" ht="15.75" customHeight="1">
      <c r="AC126" s="927"/>
    </row>
  </sheetData>
  <mergeCells count="16">
    <mergeCell ref="P123:W123"/>
    <mergeCell ref="P122:W122"/>
    <mergeCell ref="G98:AA99"/>
    <mergeCell ref="I38:T38"/>
    <mergeCell ref="A46:AA46"/>
    <mergeCell ref="G96:AA96"/>
    <mergeCell ref="G89:AA90"/>
    <mergeCell ref="U42:Z42"/>
    <mergeCell ref="B9:X10"/>
    <mergeCell ref="B15:N16"/>
    <mergeCell ref="G70:AA71"/>
    <mergeCell ref="G78:AA78"/>
    <mergeCell ref="G87:AA87"/>
    <mergeCell ref="G80:AA81"/>
    <mergeCell ref="I39:T42"/>
    <mergeCell ref="U17:X17"/>
  </mergeCells>
  <phoneticPr fontId="2"/>
  <hyperlinks>
    <hyperlink ref="R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&amp;R250401</oddFooter>
  </headerFooter>
  <rowBreaks count="1" manualBreakCount="1">
    <brk id="45"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autoPageBreaks="0"/>
  </sheetPr>
  <dimension ref="A1:AJ206"/>
  <sheetViews>
    <sheetView workbookViewId="0">
      <selection sqref="A1:XFD1048576"/>
    </sheetView>
  </sheetViews>
  <sheetFormatPr defaultColWidth="2.875" defaultRowHeight="12.95" customHeight="1"/>
  <cols>
    <col min="1" max="16384" width="2.875" style="40"/>
  </cols>
  <sheetData>
    <row r="1" spans="1:36" s="366" customFormat="1" ht="39.950000000000003" customHeight="1" thickBot="1">
      <c r="A1" s="365" t="s">
        <v>690</v>
      </c>
      <c r="B1" s="365"/>
      <c r="C1" s="365"/>
      <c r="D1" s="365"/>
      <c r="AG1" s="710" t="s">
        <v>64</v>
      </c>
      <c r="AJ1" s="367" t="s">
        <v>549</v>
      </c>
    </row>
    <row r="2" spans="1:36" ht="12.95" customHeight="1" thickTop="1" thickBot="1"/>
    <row r="3" spans="1:36" ht="12.95" customHeight="1">
      <c r="A3" s="902"/>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4"/>
    </row>
    <row r="4" spans="1:36" ht="15.95" customHeight="1">
      <c r="A4" s="905"/>
      <c r="B4" s="901" t="s">
        <v>3768</v>
      </c>
      <c r="F4" s="901"/>
      <c r="G4" s="901"/>
      <c r="H4" s="901"/>
      <c r="AH4" s="906"/>
    </row>
    <row r="5" spans="1:36" ht="12.95" customHeight="1">
      <c r="A5" s="905"/>
      <c r="R5" s="709" t="s">
        <v>683</v>
      </c>
      <c r="S5" s="706"/>
      <c r="T5" s="706"/>
      <c r="U5" s="706"/>
      <c r="V5" s="706"/>
      <c r="W5" s="706"/>
      <c r="X5" s="706"/>
      <c r="Y5" s="706"/>
      <c r="Z5" s="706"/>
      <c r="AA5" s="706"/>
      <c r="AB5" s="706"/>
      <c r="AC5" s="706"/>
      <c r="AD5" s="706"/>
      <c r="AE5" s="706"/>
      <c r="AF5" s="706"/>
      <c r="AG5" s="709"/>
      <c r="AH5" s="906"/>
    </row>
    <row r="6" spans="1:36" ht="12.95" customHeight="1">
      <c r="A6" s="905"/>
      <c r="AH6" s="906"/>
    </row>
    <row r="7" spans="1:36" ht="12.95" customHeight="1">
      <c r="A7" s="905"/>
      <c r="E7" s="907"/>
      <c r="F7" s="907"/>
      <c r="G7" s="907"/>
      <c r="H7" s="907"/>
      <c r="M7" s="719" t="s">
        <v>682</v>
      </c>
      <c r="N7" s="908"/>
      <c r="O7" s="908"/>
      <c r="P7" s="908"/>
      <c r="Q7" s="908"/>
      <c r="R7" s="709" t="str">
        <f>IF(建築名称=0,"                      邸新築工事",建築名称)</f>
        <v/>
      </c>
      <c r="S7" s="706"/>
      <c r="T7" s="706"/>
      <c r="U7" s="706"/>
      <c r="V7" s="706"/>
      <c r="W7" s="706"/>
      <c r="X7" s="706"/>
      <c r="Y7" s="706"/>
      <c r="Z7" s="706"/>
      <c r="AA7" s="706"/>
      <c r="AB7" s="706"/>
      <c r="AC7" s="706"/>
      <c r="AD7" s="706"/>
      <c r="AE7" s="706"/>
      <c r="AF7" s="706"/>
      <c r="AG7" s="909"/>
      <c r="AH7" s="906"/>
    </row>
    <row r="8" spans="1:36" ht="12.95" customHeight="1" thickBot="1">
      <c r="A8" s="910"/>
      <c r="B8" s="911"/>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2"/>
    </row>
    <row r="9" spans="1:36" ht="12.95" customHeight="1">
      <c r="A9" s="902"/>
      <c r="B9" s="903"/>
      <c r="C9" s="903"/>
      <c r="D9" s="903"/>
      <c r="E9" s="903"/>
      <c r="F9" s="903"/>
      <c r="G9" s="903"/>
      <c r="H9" s="903"/>
      <c r="I9" s="913"/>
      <c r="J9" s="903"/>
      <c r="K9" s="903"/>
      <c r="L9" s="903"/>
      <c r="M9" s="903"/>
      <c r="N9" s="903"/>
      <c r="O9" s="903"/>
      <c r="P9" s="903"/>
      <c r="Q9" s="903"/>
      <c r="R9" s="903"/>
      <c r="S9" s="903"/>
      <c r="T9" s="903"/>
      <c r="U9" s="903"/>
      <c r="V9" s="903"/>
      <c r="W9" s="903"/>
      <c r="X9" s="903"/>
      <c r="Y9" s="903"/>
      <c r="Z9" s="903"/>
      <c r="AA9" s="903"/>
      <c r="AB9" s="903"/>
      <c r="AC9" s="903"/>
      <c r="AD9" s="903"/>
      <c r="AE9" s="903"/>
      <c r="AF9" s="903"/>
      <c r="AG9" s="903"/>
      <c r="AH9" s="904"/>
    </row>
    <row r="10" spans="1:36" ht="12.95" customHeight="1">
      <c r="A10" s="905"/>
      <c r="B10" s="40" t="s">
        <v>689</v>
      </c>
      <c r="I10" s="714"/>
      <c r="AH10" s="906"/>
    </row>
    <row r="11" spans="1:36" ht="12.95" customHeight="1">
      <c r="A11" s="905"/>
      <c r="B11" s="40" t="s">
        <v>688</v>
      </c>
      <c r="I11" s="714"/>
      <c r="AH11" s="906"/>
    </row>
    <row r="12" spans="1:36" ht="12.95" customHeight="1">
      <c r="A12" s="905"/>
      <c r="I12" s="714"/>
      <c r="AH12" s="906"/>
    </row>
    <row r="13" spans="1:36" ht="12.95" customHeight="1">
      <c r="A13" s="914"/>
      <c r="B13" s="706"/>
      <c r="C13" s="706"/>
      <c r="D13" s="706"/>
      <c r="E13" s="709"/>
      <c r="F13" s="706"/>
      <c r="G13" s="706"/>
      <c r="H13" s="706"/>
      <c r="I13" s="722"/>
      <c r="AH13" s="906"/>
    </row>
    <row r="14" spans="1:36" ht="12.95" customHeight="1">
      <c r="A14" s="905"/>
      <c r="I14" s="714"/>
      <c r="AH14" s="906"/>
    </row>
    <row r="15" spans="1:36" ht="12.95" customHeight="1">
      <c r="A15" s="905"/>
      <c r="I15" s="714"/>
      <c r="AH15" s="906"/>
    </row>
    <row r="16" spans="1:36" ht="12.95" customHeight="1">
      <c r="A16" s="905"/>
      <c r="I16" s="714"/>
      <c r="AH16" s="906"/>
    </row>
    <row r="17" spans="1:34" ht="12.95" customHeight="1">
      <c r="A17" s="905"/>
      <c r="I17" s="714"/>
      <c r="AH17" s="906"/>
    </row>
    <row r="18" spans="1:34" ht="12.95" customHeight="1">
      <c r="A18" s="905"/>
      <c r="I18" s="714"/>
      <c r="M18" s="40" t="s">
        <v>678</v>
      </c>
      <c r="AH18" s="906"/>
    </row>
    <row r="19" spans="1:34" ht="12.95" customHeight="1">
      <c r="A19" s="905"/>
      <c r="I19" s="714"/>
      <c r="AH19" s="906"/>
    </row>
    <row r="20" spans="1:34" ht="12.95" customHeight="1">
      <c r="A20" s="905"/>
      <c r="I20" s="714"/>
      <c r="AH20" s="906"/>
    </row>
    <row r="21" spans="1:34" ht="12.95" customHeight="1">
      <c r="A21" s="905"/>
      <c r="I21" s="714"/>
      <c r="AH21" s="906"/>
    </row>
    <row r="22" spans="1:34" ht="12.95" customHeight="1">
      <c r="A22" s="905"/>
      <c r="I22" s="714"/>
      <c r="AH22" s="906"/>
    </row>
    <row r="23" spans="1:34" ht="12.95" customHeight="1">
      <c r="A23" s="905"/>
      <c r="I23" s="714"/>
      <c r="AH23" s="906"/>
    </row>
    <row r="24" spans="1:34" ht="12.95" customHeight="1">
      <c r="A24" s="905"/>
      <c r="I24" s="714"/>
      <c r="AH24" s="906"/>
    </row>
    <row r="25" spans="1:34" ht="12.95" customHeight="1">
      <c r="A25" s="905"/>
      <c r="I25" s="714"/>
      <c r="AH25" s="906"/>
    </row>
    <row r="26" spans="1:34" ht="12.95" customHeight="1">
      <c r="A26" s="905"/>
      <c r="I26" s="714"/>
      <c r="AH26" s="906"/>
    </row>
    <row r="27" spans="1:34" ht="12.95" customHeight="1">
      <c r="A27" s="905"/>
      <c r="B27" s="40" t="s">
        <v>677</v>
      </c>
      <c r="I27" s="714"/>
      <c r="AH27" s="906"/>
    </row>
    <row r="28" spans="1:34" ht="12.95" customHeight="1" thickBot="1">
      <c r="A28" s="910"/>
      <c r="B28" s="911"/>
      <c r="C28" s="911"/>
      <c r="D28" s="911"/>
      <c r="E28" s="911"/>
      <c r="F28" s="911"/>
      <c r="G28" s="911"/>
      <c r="H28" s="911"/>
      <c r="I28" s="915"/>
      <c r="J28" s="911"/>
      <c r="K28" s="911"/>
      <c r="L28" s="911"/>
      <c r="M28" s="911"/>
      <c r="N28" s="911"/>
      <c r="O28" s="911"/>
      <c r="P28" s="911"/>
      <c r="Q28" s="911"/>
      <c r="R28" s="911"/>
      <c r="S28" s="911"/>
      <c r="T28" s="911"/>
      <c r="U28" s="911"/>
      <c r="V28" s="911"/>
      <c r="W28" s="911"/>
      <c r="X28" s="911"/>
      <c r="Y28" s="911"/>
      <c r="Z28" s="911"/>
      <c r="AA28" s="911"/>
      <c r="AB28" s="911"/>
      <c r="AC28" s="911"/>
      <c r="AD28" s="911"/>
      <c r="AE28" s="911"/>
      <c r="AF28" s="911"/>
      <c r="AG28" s="911"/>
      <c r="AH28" s="912"/>
    </row>
    <row r="29" spans="1:34" ht="12.95" customHeight="1" thickBot="1"/>
    <row r="30" spans="1:34" ht="12.95" customHeight="1">
      <c r="A30" s="902"/>
      <c r="B30" s="903"/>
      <c r="C30" s="903"/>
      <c r="D30" s="903"/>
      <c r="E30" s="903"/>
      <c r="F30" s="903"/>
      <c r="G30" s="903"/>
      <c r="H30" s="903"/>
      <c r="I30" s="913"/>
      <c r="J30" s="903"/>
      <c r="K30" s="903"/>
      <c r="L30" s="903"/>
      <c r="M30" s="903"/>
      <c r="N30" s="903"/>
      <c r="O30" s="903"/>
      <c r="P30" s="903"/>
      <c r="Q30" s="903"/>
      <c r="R30" s="903"/>
      <c r="S30" s="903"/>
      <c r="T30" s="903"/>
      <c r="U30" s="903"/>
      <c r="V30" s="903"/>
      <c r="W30" s="903"/>
      <c r="X30" s="903"/>
      <c r="Y30" s="903"/>
      <c r="Z30" s="903"/>
      <c r="AA30" s="903"/>
      <c r="AB30" s="903"/>
      <c r="AC30" s="903"/>
      <c r="AD30" s="903"/>
      <c r="AE30" s="903"/>
      <c r="AF30" s="903"/>
      <c r="AG30" s="903"/>
      <c r="AH30" s="904"/>
    </row>
    <row r="31" spans="1:34" ht="12.95" customHeight="1">
      <c r="A31" s="905"/>
      <c r="B31" s="40" t="s">
        <v>687</v>
      </c>
      <c r="I31" s="714"/>
      <c r="AH31" s="906"/>
    </row>
    <row r="32" spans="1:34" ht="12.95" customHeight="1">
      <c r="A32" s="905"/>
      <c r="B32" s="40" t="s">
        <v>686</v>
      </c>
      <c r="I32" s="714"/>
      <c r="AH32" s="906"/>
    </row>
    <row r="33" spans="1:34" ht="12.95" customHeight="1">
      <c r="A33" s="905"/>
      <c r="B33" s="40" t="s">
        <v>684</v>
      </c>
      <c r="I33" s="714"/>
      <c r="AH33" s="906"/>
    </row>
    <row r="34" spans="1:34" ht="12.95" customHeight="1">
      <c r="A34" s="914"/>
      <c r="B34" s="706"/>
      <c r="C34" s="706"/>
      <c r="D34" s="706"/>
      <c r="E34" s="709"/>
      <c r="F34" s="706"/>
      <c r="G34" s="706"/>
      <c r="H34" s="706"/>
      <c r="I34" s="722"/>
      <c r="AH34" s="906"/>
    </row>
    <row r="35" spans="1:34" ht="12.95" customHeight="1">
      <c r="A35" s="905"/>
      <c r="I35" s="714"/>
      <c r="AH35" s="906"/>
    </row>
    <row r="36" spans="1:34" ht="12.95" customHeight="1">
      <c r="A36" s="905"/>
      <c r="I36" s="714"/>
      <c r="AH36" s="906"/>
    </row>
    <row r="37" spans="1:34" ht="12.95" customHeight="1">
      <c r="A37" s="905"/>
      <c r="I37" s="714"/>
      <c r="AH37" s="906"/>
    </row>
    <row r="38" spans="1:34" ht="12.95" customHeight="1">
      <c r="A38" s="905"/>
      <c r="I38" s="714"/>
      <c r="AH38" s="906"/>
    </row>
    <row r="39" spans="1:34" ht="12.95" customHeight="1">
      <c r="A39" s="905"/>
      <c r="I39" s="714"/>
      <c r="M39" s="40" t="s">
        <v>678</v>
      </c>
      <c r="AH39" s="906"/>
    </row>
    <row r="40" spans="1:34" ht="12.95" customHeight="1">
      <c r="A40" s="905"/>
      <c r="I40" s="714"/>
      <c r="AH40" s="906"/>
    </row>
    <row r="41" spans="1:34" ht="12.95" customHeight="1">
      <c r="A41" s="905"/>
      <c r="I41" s="714"/>
      <c r="AH41" s="906"/>
    </row>
    <row r="42" spans="1:34" ht="12.95" customHeight="1">
      <c r="A42" s="905"/>
      <c r="I42" s="714"/>
      <c r="AH42" s="906"/>
    </row>
    <row r="43" spans="1:34" ht="12.95" customHeight="1">
      <c r="A43" s="905"/>
      <c r="I43" s="714"/>
      <c r="AH43" s="906"/>
    </row>
    <row r="44" spans="1:34" ht="12.95" customHeight="1">
      <c r="A44" s="905"/>
      <c r="I44" s="714"/>
      <c r="AH44" s="906"/>
    </row>
    <row r="45" spans="1:34" ht="12.95" customHeight="1">
      <c r="A45" s="905"/>
      <c r="I45" s="714"/>
      <c r="AH45" s="906"/>
    </row>
    <row r="46" spans="1:34" ht="12.95" customHeight="1">
      <c r="A46" s="905"/>
      <c r="I46" s="714"/>
      <c r="AH46" s="906"/>
    </row>
    <row r="47" spans="1:34" ht="12.95" customHeight="1">
      <c r="A47" s="905"/>
      <c r="I47" s="714"/>
      <c r="AH47" s="906"/>
    </row>
    <row r="48" spans="1:34" ht="12.95" customHeight="1">
      <c r="A48" s="905"/>
      <c r="B48" s="40" t="s">
        <v>677</v>
      </c>
      <c r="I48" s="714"/>
      <c r="AH48" s="906"/>
    </row>
    <row r="49" spans="1:34" ht="12.95" customHeight="1" thickBot="1">
      <c r="A49" s="910"/>
      <c r="B49" s="911"/>
      <c r="C49" s="911"/>
      <c r="D49" s="911"/>
      <c r="E49" s="911"/>
      <c r="F49" s="911"/>
      <c r="G49" s="911"/>
      <c r="H49" s="911"/>
      <c r="I49" s="915"/>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2"/>
    </row>
    <row r="50" spans="1:34" ht="12.95" customHeight="1" thickBot="1"/>
    <row r="51" spans="1:34" ht="12.95" customHeight="1">
      <c r="A51" s="902"/>
      <c r="B51" s="903"/>
      <c r="C51" s="903"/>
      <c r="D51" s="903"/>
      <c r="E51" s="903"/>
      <c r="F51" s="903"/>
      <c r="G51" s="903"/>
      <c r="H51" s="903"/>
      <c r="I51" s="913"/>
      <c r="J51" s="903"/>
      <c r="K51" s="903"/>
      <c r="L51" s="903"/>
      <c r="M51" s="903"/>
      <c r="N51" s="903"/>
      <c r="O51" s="903"/>
      <c r="P51" s="903"/>
      <c r="Q51" s="903"/>
      <c r="R51" s="903"/>
      <c r="S51" s="903"/>
      <c r="T51" s="903"/>
      <c r="U51" s="903"/>
      <c r="V51" s="903"/>
      <c r="W51" s="903"/>
      <c r="X51" s="903"/>
      <c r="Y51" s="903"/>
      <c r="Z51" s="903"/>
      <c r="AA51" s="903"/>
      <c r="AB51" s="903"/>
      <c r="AC51" s="903"/>
      <c r="AD51" s="903"/>
      <c r="AE51" s="903"/>
      <c r="AF51" s="903"/>
      <c r="AG51" s="903"/>
      <c r="AH51" s="904"/>
    </row>
    <row r="52" spans="1:34" ht="12.95" customHeight="1">
      <c r="A52" s="905"/>
      <c r="B52" s="40" t="s">
        <v>685</v>
      </c>
      <c r="I52" s="714"/>
      <c r="AH52" s="906"/>
    </row>
    <row r="53" spans="1:34" ht="12.95" customHeight="1">
      <c r="A53" s="905"/>
      <c r="B53" s="40" t="s">
        <v>684</v>
      </c>
      <c r="I53" s="714"/>
      <c r="AH53" s="906"/>
    </row>
    <row r="54" spans="1:34" ht="12.95" customHeight="1">
      <c r="A54" s="905"/>
      <c r="I54" s="714"/>
      <c r="AH54" s="906"/>
    </row>
    <row r="55" spans="1:34" ht="12.95" customHeight="1">
      <c r="A55" s="914"/>
      <c r="B55" s="706"/>
      <c r="C55" s="706"/>
      <c r="D55" s="706"/>
      <c r="E55" s="709"/>
      <c r="F55" s="706"/>
      <c r="G55" s="706"/>
      <c r="H55" s="706"/>
      <c r="I55" s="722"/>
      <c r="AH55" s="906"/>
    </row>
    <row r="56" spans="1:34" ht="12.95" customHeight="1">
      <c r="A56" s="905"/>
      <c r="I56" s="714"/>
      <c r="AH56" s="906"/>
    </row>
    <row r="57" spans="1:34" ht="12.95" customHeight="1">
      <c r="A57" s="905"/>
      <c r="I57" s="714"/>
      <c r="AH57" s="906"/>
    </row>
    <row r="58" spans="1:34" ht="12.95" customHeight="1">
      <c r="A58" s="905"/>
      <c r="I58" s="714"/>
      <c r="AH58" s="906"/>
    </row>
    <row r="59" spans="1:34" ht="12.95" customHeight="1">
      <c r="A59" s="905"/>
      <c r="I59" s="714"/>
      <c r="AH59" s="906"/>
    </row>
    <row r="60" spans="1:34" ht="12.95" customHeight="1">
      <c r="A60" s="905"/>
      <c r="I60" s="714"/>
      <c r="M60" s="40" t="s">
        <v>678</v>
      </c>
      <c r="AH60" s="906"/>
    </row>
    <row r="61" spans="1:34" ht="12.95" customHeight="1">
      <c r="A61" s="905"/>
      <c r="I61" s="714"/>
      <c r="AH61" s="906"/>
    </row>
    <row r="62" spans="1:34" ht="12.95" customHeight="1">
      <c r="A62" s="905"/>
      <c r="I62" s="714"/>
      <c r="AH62" s="906"/>
    </row>
    <row r="63" spans="1:34" ht="12.95" customHeight="1">
      <c r="A63" s="905"/>
      <c r="I63" s="714"/>
      <c r="AH63" s="906"/>
    </row>
    <row r="64" spans="1:34" ht="12.95" customHeight="1">
      <c r="A64" s="905"/>
      <c r="I64" s="714"/>
      <c r="AH64" s="906"/>
    </row>
    <row r="65" spans="1:34" ht="12.95" customHeight="1">
      <c r="A65" s="905"/>
      <c r="I65" s="714"/>
      <c r="AH65" s="906"/>
    </row>
    <row r="66" spans="1:34" ht="12.95" customHeight="1">
      <c r="A66" s="905"/>
      <c r="I66" s="714"/>
      <c r="AH66" s="906"/>
    </row>
    <row r="67" spans="1:34" ht="12.95" customHeight="1">
      <c r="A67" s="905"/>
      <c r="I67" s="714"/>
      <c r="AH67" s="906"/>
    </row>
    <row r="68" spans="1:34" ht="12.95" customHeight="1">
      <c r="A68" s="905"/>
      <c r="I68" s="714"/>
      <c r="AH68" s="906"/>
    </row>
    <row r="69" spans="1:34" ht="12.95" customHeight="1">
      <c r="A69" s="905"/>
      <c r="B69" s="40" t="s">
        <v>677</v>
      </c>
      <c r="I69" s="714"/>
      <c r="AH69" s="906"/>
    </row>
    <row r="70" spans="1:34" ht="12.95" customHeight="1" thickBot="1">
      <c r="A70" s="910"/>
      <c r="B70" s="911"/>
      <c r="C70" s="911"/>
      <c r="D70" s="911"/>
      <c r="E70" s="911"/>
      <c r="F70" s="911"/>
      <c r="G70" s="911"/>
      <c r="H70" s="911"/>
      <c r="I70" s="915"/>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1"/>
      <c r="AG70" s="911"/>
      <c r="AH70" s="912"/>
    </row>
    <row r="71" spans="1:34" ht="12.95" customHeight="1" thickBot="1"/>
    <row r="72" spans="1:34" ht="12.95" customHeight="1">
      <c r="A72" s="902"/>
      <c r="B72" s="903"/>
      <c r="C72" s="903"/>
      <c r="D72" s="903"/>
      <c r="E72" s="903"/>
      <c r="F72" s="903"/>
      <c r="G72" s="903"/>
      <c r="H72" s="903"/>
      <c r="I72" s="903"/>
      <c r="J72" s="903"/>
      <c r="K72" s="903"/>
      <c r="L72" s="903"/>
      <c r="M72" s="903"/>
      <c r="N72" s="903"/>
      <c r="O72" s="903"/>
      <c r="P72" s="903"/>
      <c r="Q72" s="903"/>
      <c r="R72" s="903"/>
      <c r="S72" s="903"/>
      <c r="T72" s="903"/>
      <c r="U72" s="903"/>
      <c r="V72" s="903"/>
      <c r="W72" s="903"/>
      <c r="X72" s="903"/>
      <c r="Y72" s="903"/>
      <c r="Z72" s="903"/>
      <c r="AA72" s="903"/>
      <c r="AB72" s="903"/>
      <c r="AC72" s="903"/>
      <c r="AD72" s="903"/>
      <c r="AE72" s="903"/>
      <c r="AF72" s="903"/>
      <c r="AG72" s="903"/>
      <c r="AH72" s="904"/>
    </row>
    <row r="73" spans="1:34" ht="15.95" customHeight="1">
      <c r="A73" s="905"/>
      <c r="B73" s="901" t="s">
        <v>3768</v>
      </c>
      <c r="F73" s="901"/>
      <c r="G73" s="901"/>
      <c r="H73" s="901"/>
      <c r="AH73" s="906"/>
    </row>
    <row r="74" spans="1:34" ht="12.95" customHeight="1">
      <c r="A74" s="905"/>
      <c r="R74" s="709" t="s">
        <v>683</v>
      </c>
      <c r="S74" s="706"/>
      <c r="T74" s="706"/>
      <c r="U74" s="706"/>
      <c r="V74" s="706"/>
      <c r="W74" s="706"/>
      <c r="X74" s="706"/>
      <c r="Y74" s="706"/>
      <c r="Z74" s="706"/>
      <c r="AA74" s="706"/>
      <c r="AB74" s="706"/>
      <c r="AC74" s="706"/>
      <c r="AD74" s="706"/>
      <c r="AE74" s="706"/>
      <c r="AF74" s="706"/>
      <c r="AG74" s="708">
        <f>AG5</f>
        <v>0</v>
      </c>
      <c r="AH74" s="906"/>
    </row>
    <row r="75" spans="1:34" ht="12.95" customHeight="1">
      <c r="A75" s="905"/>
      <c r="AH75" s="906"/>
    </row>
    <row r="76" spans="1:34" ht="12.95" customHeight="1">
      <c r="A76" s="905"/>
      <c r="E76" s="907"/>
      <c r="F76" s="907"/>
      <c r="G76" s="907"/>
      <c r="H76" s="907"/>
      <c r="M76" s="719" t="s">
        <v>682</v>
      </c>
      <c r="N76" s="908"/>
      <c r="O76" s="908"/>
      <c r="P76" s="908"/>
      <c r="Q76" s="908"/>
      <c r="R76" s="709" t="str">
        <f>IF('確認申請書（建築）入力'!$M$19=0,"                      ",'確認申請書（建築）入力'!$M$19) &amp; "　邸新築工事"</f>
        <v xml:space="preserve">                      　邸新築工事</v>
      </c>
      <c r="S76" s="706"/>
      <c r="T76" s="706"/>
      <c r="U76" s="706"/>
      <c r="V76" s="706"/>
      <c r="W76" s="706"/>
      <c r="X76" s="706"/>
      <c r="Y76" s="706"/>
      <c r="Z76" s="706"/>
      <c r="AA76" s="706"/>
      <c r="AB76" s="706"/>
      <c r="AC76" s="706"/>
      <c r="AD76" s="706"/>
      <c r="AE76" s="706"/>
      <c r="AF76" s="706"/>
      <c r="AG76" s="909"/>
      <c r="AH76" s="906"/>
    </row>
    <row r="77" spans="1:34" ht="12.95" customHeight="1" thickBot="1">
      <c r="A77" s="910"/>
      <c r="B77" s="911"/>
      <c r="C77" s="911"/>
      <c r="D77" s="911"/>
      <c r="E77" s="911"/>
      <c r="F77" s="911"/>
      <c r="G77" s="911"/>
      <c r="H77" s="911"/>
      <c r="I77" s="911"/>
      <c r="J77" s="911"/>
      <c r="K77" s="911"/>
      <c r="L77" s="911"/>
      <c r="M77" s="911"/>
      <c r="N77" s="911"/>
      <c r="O77" s="911"/>
      <c r="P77" s="911"/>
      <c r="Q77" s="911"/>
      <c r="R77" s="911"/>
      <c r="S77" s="911"/>
      <c r="T77" s="911"/>
      <c r="U77" s="911"/>
      <c r="V77" s="911"/>
      <c r="W77" s="911"/>
      <c r="X77" s="911"/>
      <c r="Y77" s="911"/>
      <c r="Z77" s="911"/>
      <c r="AA77" s="911"/>
      <c r="AB77" s="911"/>
      <c r="AC77" s="911"/>
      <c r="AD77" s="911"/>
      <c r="AE77" s="911"/>
      <c r="AF77" s="911"/>
      <c r="AG77" s="911"/>
      <c r="AH77" s="912"/>
    </row>
    <row r="78" spans="1:34" ht="12.95" customHeight="1">
      <c r="A78" s="902"/>
      <c r="B78" s="903"/>
      <c r="C78" s="903"/>
      <c r="D78" s="903"/>
      <c r="E78" s="903"/>
      <c r="F78" s="903"/>
      <c r="G78" s="903"/>
      <c r="H78" s="903"/>
      <c r="I78" s="91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4"/>
    </row>
    <row r="79" spans="1:34" ht="12.95" customHeight="1">
      <c r="A79" s="905"/>
      <c r="B79" s="40" t="s">
        <v>681</v>
      </c>
      <c r="I79" s="714"/>
      <c r="AH79" s="906"/>
    </row>
    <row r="80" spans="1:34" ht="12.95" customHeight="1">
      <c r="A80" s="905"/>
      <c r="B80" s="40" t="s">
        <v>680</v>
      </c>
      <c r="I80" s="714"/>
      <c r="AH80" s="906"/>
    </row>
    <row r="81" spans="1:34" ht="12.95" customHeight="1">
      <c r="A81" s="905"/>
      <c r="B81" s="40" t="s">
        <v>679</v>
      </c>
      <c r="I81" s="714"/>
      <c r="AH81" s="906"/>
    </row>
    <row r="82" spans="1:34" ht="12.95" customHeight="1">
      <c r="A82" s="914"/>
      <c r="B82" s="706"/>
      <c r="C82" s="706"/>
      <c r="D82" s="706"/>
      <c r="E82" s="709"/>
      <c r="F82" s="706"/>
      <c r="G82" s="706"/>
      <c r="H82" s="706"/>
      <c r="I82" s="722"/>
      <c r="AH82" s="906"/>
    </row>
    <row r="83" spans="1:34" ht="12.95" customHeight="1">
      <c r="A83" s="905"/>
      <c r="I83" s="714"/>
      <c r="AH83" s="906"/>
    </row>
    <row r="84" spans="1:34" ht="12.95" customHeight="1">
      <c r="A84" s="905"/>
      <c r="I84" s="714"/>
      <c r="AH84" s="906"/>
    </row>
    <row r="85" spans="1:34" ht="12.95" customHeight="1">
      <c r="A85" s="905"/>
      <c r="I85" s="714"/>
      <c r="AH85" s="906"/>
    </row>
    <row r="86" spans="1:34" ht="12.95" customHeight="1">
      <c r="A86" s="905"/>
      <c r="I86" s="714"/>
      <c r="AH86" s="906"/>
    </row>
    <row r="87" spans="1:34" ht="12.95" customHeight="1">
      <c r="A87" s="905"/>
      <c r="I87" s="714"/>
      <c r="M87" s="40" t="s">
        <v>678</v>
      </c>
      <c r="AH87" s="906"/>
    </row>
    <row r="88" spans="1:34" ht="12.95" customHeight="1">
      <c r="A88" s="905"/>
      <c r="I88" s="714"/>
      <c r="AH88" s="906"/>
    </row>
    <row r="89" spans="1:34" ht="12.95" customHeight="1">
      <c r="A89" s="905"/>
      <c r="I89" s="714"/>
      <c r="AH89" s="906"/>
    </row>
    <row r="90" spans="1:34" ht="12.95" customHeight="1">
      <c r="A90" s="905"/>
      <c r="I90" s="714"/>
      <c r="AH90" s="906"/>
    </row>
    <row r="91" spans="1:34" ht="12.95" customHeight="1">
      <c r="A91" s="905"/>
      <c r="I91" s="714"/>
      <c r="AH91" s="906"/>
    </row>
    <row r="92" spans="1:34" ht="12.95" customHeight="1">
      <c r="A92" s="905"/>
      <c r="I92" s="714"/>
      <c r="AH92" s="906"/>
    </row>
    <row r="93" spans="1:34" ht="12.95" customHeight="1">
      <c r="A93" s="905"/>
      <c r="I93" s="714"/>
      <c r="AH93" s="906"/>
    </row>
    <row r="94" spans="1:34" ht="12.95" customHeight="1">
      <c r="A94" s="905"/>
      <c r="I94" s="714"/>
      <c r="AH94" s="906"/>
    </row>
    <row r="95" spans="1:34" ht="12.95" customHeight="1">
      <c r="A95" s="905"/>
      <c r="I95" s="714"/>
      <c r="AH95" s="906"/>
    </row>
    <row r="96" spans="1:34" ht="12.95" customHeight="1">
      <c r="A96" s="905"/>
      <c r="B96" s="40" t="s">
        <v>677</v>
      </c>
      <c r="I96" s="714"/>
      <c r="AH96" s="906"/>
    </row>
    <row r="97" spans="1:34" ht="12.95" customHeight="1" thickBot="1">
      <c r="A97" s="910"/>
      <c r="B97" s="911"/>
      <c r="C97" s="911"/>
      <c r="D97" s="911"/>
      <c r="E97" s="911"/>
      <c r="F97" s="911"/>
      <c r="G97" s="911"/>
      <c r="H97" s="911"/>
      <c r="I97" s="915"/>
      <c r="J97" s="911"/>
      <c r="K97" s="911"/>
      <c r="L97" s="911"/>
      <c r="M97" s="911"/>
      <c r="N97" s="911"/>
      <c r="O97" s="911"/>
      <c r="P97" s="911"/>
      <c r="Q97" s="911"/>
      <c r="R97" s="911"/>
      <c r="S97" s="911"/>
      <c r="T97" s="911"/>
      <c r="U97" s="911"/>
      <c r="V97" s="911"/>
      <c r="W97" s="911"/>
      <c r="X97" s="911"/>
      <c r="Y97" s="911"/>
      <c r="Z97" s="911"/>
      <c r="AA97" s="911"/>
      <c r="AB97" s="911"/>
      <c r="AC97" s="911"/>
      <c r="AD97" s="911"/>
      <c r="AE97" s="911"/>
      <c r="AF97" s="911"/>
      <c r="AG97" s="911"/>
      <c r="AH97" s="912"/>
    </row>
    <row r="98" spans="1:34" ht="12.95" customHeight="1" thickBot="1"/>
    <row r="99" spans="1:34" ht="12.95" customHeight="1">
      <c r="A99" s="902"/>
      <c r="B99" s="903"/>
      <c r="C99" s="903"/>
      <c r="D99" s="903"/>
      <c r="E99" s="903"/>
      <c r="F99" s="903"/>
      <c r="G99" s="903"/>
      <c r="H99" s="903"/>
      <c r="I99" s="913"/>
      <c r="J99" s="903"/>
      <c r="K99" s="903"/>
      <c r="L99" s="903"/>
      <c r="M99" s="903"/>
      <c r="N99" s="903"/>
      <c r="O99" s="903"/>
      <c r="P99" s="903"/>
      <c r="Q99" s="903"/>
      <c r="R99" s="903"/>
      <c r="S99" s="903"/>
      <c r="T99" s="903"/>
      <c r="U99" s="903"/>
      <c r="V99" s="903"/>
      <c r="W99" s="903"/>
      <c r="X99" s="903"/>
      <c r="Y99" s="903"/>
      <c r="Z99" s="903"/>
      <c r="AA99" s="903"/>
      <c r="AB99" s="903"/>
      <c r="AC99" s="903"/>
      <c r="AD99" s="903"/>
      <c r="AE99" s="903"/>
      <c r="AF99" s="903"/>
      <c r="AG99" s="903"/>
      <c r="AH99" s="904"/>
    </row>
    <row r="100" spans="1:34" ht="12.95" customHeight="1">
      <c r="A100" s="905"/>
      <c r="B100" s="40" t="s">
        <v>681</v>
      </c>
      <c r="I100" s="714"/>
      <c r="AH100" s="906"/>
    </row>
    <row r="101" spans="1:34" ht="12.95" customHeight="1">
      <c r="A101" s="905"/>
      <c r="B101" s="40" t="s">
        <v>680</v>
      </c>
      <c r="I101" s="714"/>
      <c r="AH101" s="906"/>
    </row>
    <row r="102" spans="1:34" ht="12.95" customHeight="1">
      <c r="A102" s="905"/>
      <c r="B102" s="40" t="s">
        <v>679</v>
      </c>
      <c r="I102" s="714"/>
      <c r="AH102" s="906"/>
    </row>
    <row r="103" spans="1:34" ht="12.95" customHeight="1">
      <c r="A103" s="914"/>
      <c r="B103" s="706"/>
      <c r="C103" s="706"/>
      <c r="D103" s="706"/>
      <c r="E103" s="709"/>
      <c r="F103" s="706"/>
      <c r="G103" s="706"/>
      <c r="H103" s="706"/>
      <c r="I103" s="722"/>
      <c r="AH103" s="906"/>
    </row>
    <row r="104" spans="1:34" ht="12.95" customHeight="1">
      <c r="A104" s="905"/>
      <c r="I104" s="714"/>
      <c r="AH104" s="906"/>
    </row>
    <row r="105" spans="1:34" ht="12.95" customHeight="1">
      <c r="A105" s="905"/>
      <c r="I105" s="714"/>
      <c r="AH105" s="906"/>
    </row>
    <row r="106" spans="1:34" ht="12.95" customHeight="1">
      <c r="A106" s="905"/>
      <c r="I106" s="714"/>
      <c r="AH106" s="906"/>
    </row>
    <row r="107" spans="1:34" ht="12.95" customHeight="1">
      <c r="A107" s="905"/>
      <c r="I107" s="714"/>
      <c r="AH107" s="906"/>
    </row>
    <row r="108" spans="1:34" ht="12.95" customHeight="1">
      <c r="A108" s="905"/>
      <c r="I108" s="714"/>
      <c r="M108" s="40" t="s">
        <v>678</v>
      </c>
      <c r="AH108" s="906"/>
    </row>
    <row r="109" spans="1:34" ht="12.95" customHeight="1">
      <c r="A109" s="905"/>
      <c r="I109" s="714"/>
      <c r="AH109" s="906"/>
    </row>
    <row r="110" spans="1:34" ht="12.95" customHeight="1">
      <c r="A110" s="905"/>
      <c r="I110" s="714"/>
      <c r="AH110" s="906"/>
    </row>
    <row r="111" spans="1:34" ht="12.95" customHeight="1">
      <c r="A111" s="905"/>
      <c r="I111" s="714"/>
      <c r="AH111" s="906"/>
    </row>
    <row r="112" spans="1:34" ht="12.95" customHeight="1">
      <c r="A112" s="905"/>
      <c r="I112" s="714"/>
      <c r="AH112" s="906"/>
    </row>
    <row r="113" spans="1:34" ht="12.95" customHeight="1">
      <c r="A113" s="905"/>
      <c r="I113" s="714"/>
      <c r="AH113" s="906"/>
    </row>
    <row r="114" spans="1:34" ht="12.95" customHeight="1">
      <c r="A114" s="905"/>
      <c r="I114" s="714"/>
      <c r="AH114" s="906"/>
    </row>
    <row r="115" spans="1:34" ht="12.95" customHeight="1">
      <c r="A115" s="905"/>
      <c r="I115" s="714"/>
      <c r="AH115" s="906"/>
    </row>
    <row r="116" spans="1:34" ht="12.95" customHeight="1">
      <c r="A116" s="905"/>
      <c r="I116" s="714"/>
      <c r="AH116" s="906"/>
    </row>
    <row r="117" spans="1:34" ht="12.95" customHeight="1">
      <c r="A117" s="905"/>
      <c r="B117" s="40" t="s">
        <v>677</v>
      </c>
      <c r="I117" s="714"/>
      <c r="AH117" s="906"/>
    </row>
    <row r="118" spans="1:34" ht="12.95" customHeight="1" thickBot="1">
      <c r="A118" s="910"/>
      <c r="B118" s="911"/>
      <c r="C118" s="911"/>
      <c r="D118" s="911"/>
      <c r="E118" s="911"/>
      <c r="F118" s="911"/>
      <c r="G118" s="911"/>
      <c r="H118" s="911"/>
      <c r="I118" s="915"/>
      <c r="J118" s="911"/>
      <c r="K118" s="911"/>
      <c r="L118" s="911"/>
      <c r="M118" s="911"/>
      <c r="N118" s="911"/>
      <c r="O118" s="911"/>
      <c r="P118" s="911"/>
      <c r="Q118" s="911"/>
      <c r="R118" s="911"/>
      <c r="S118" s="911"/>
      <c r="T118" s="911"/>
      <c r="U118" s="911"/>
      <c r="V118" s="911"/>
      <c r="W118" s="911"/>
      <c r="X118" s="911"/>
      <c r="Y118" s="911"/>
      <c r="Z118" s="911"/>
      <c r="AA118" s="911"/>
      <c r="AB118" s="911"/>
      <c r="AC118" s="911"/>
      <c r="AD118" s="911"/>
      <c r="AE118" s="911"/>
      <c r="AF118" s="911"/>
      <c r="AG118" s="911"/>
      <c r="AH118" s="912"/>
    </row>
    <row r="119" spans="1:34" ht="12.95" customHeight="1" thickBot="1"/>
    <row r="120" spans="1:34" ht="12.95" customHeight="1">
      <c r="A120" s="902"/>
      <c r="B120" s="903"/>
      <c r="C120" s="903"/>
      <c r="D120" s="903"/>
      <c r="E120" s="903"/>
      <c r="F120" s="903"/>
      <c r="G120" s="903"/>
      <c r="H120" s="903"/>
      <c r="I120" s="913"/>
      <c r="J120" s="903"/>
      <c r="K120" s="903"/>
      <c r="L120" s="903"/>
      <c r="M120" s="903"/>
      <c r="N120" s="903"/>
      <c r="O120" s="903"/>
      <c r="P120" s="903"/>
      <c r="Q120" s="903"/>
      <c r="R120" s="903"/>
      <c r="S120" s="903"/>
      <c r="T120" s="903"/>
      <c r="U120" s="903"/>
      <c r="V120" s="903"/>
      <c r="W120" s="903"/>
      <c r="X120" s="903"/>
      <c r="Y120" s="903"/>
      <c r="Z120" s="903"/>
      <c r="AA120" s="903"/>
      <c r="AB120" s="903"/>
      <c r="AC120" s="903"/>
      <c r="AD120" s="903"/>
      <c r="AE120" s="903"/>
      <c r="AF120" s="903"/>
      <c r="AG120" s="903"/>
      <c r="AH120" s="904"/>
    </row>
    <row r="121" spans="1:34" ht="12.95" customHeight="1">
      <c r="A121" s="905"/>
      <c r="B121" s="40" t="s">
        <v>681</v>
      </c>
      <c r="I121" s="714"/>
      <c r="AH121" s="906"/>
    </row>
    <row r="122" spans="1:34" ht="12.95" customHeight="1">
      <c r="A122" s="905"/>
      <c r="B122" s="40" t="s">
        <v>680</v>
      </c>
      <c r="I122" s="714"/>
      <c r="AH122" s="906"/>
    </row>
    <row r="123" spans="1:34" ht="12.95" customHeight="1">
      <c r="A123" s="905"/>
      <c r="B123" s="40" t="s">
        <v>679</v>
      </c>
      <c r="I123" s="714"/>
      <c r="AH123" s="906"/>
    </row>
    <row r="124" spans="1:34" ht="12.95" customHeight="1">
      <c r="A124" s="914"/>
      <c r="B124" s="706"/>
      <c r="C124" s="706"/>
      <c r="D124" s="706"/>
      <c r="E124" s="709"/>
      <c r="F124" s="706"/>
      <c r="G124" s="706"/>
      <c r="H124" s="706"/>
      <c r="I124" s="722"/>
      <c r="AH124" s="906"/>
    </row>
    <row r="125" spans="1:34" ht="12.95" customHeight="1">
      <c r="A125" s="905"/>
      <c r="I125" s="714"/>
      <c r="AH125" s="906"/>
    </row>
    <row r="126" spans="1:34" ht="12.95" customHeight="1">
      <c r="A126" s="905"/>
      <c r="I126" s="714"/>
      <c r="AH126" s="906"/>
    </row>
    <row r="127" spans="1:34" ht="12.95" customHeight="1">
      <c r="A127" s="905"/>
      <c r="I127" s="714"/>
      <c r="AH127" s="906"/>
    </row>
    <row r="128" spans="1:34" ht="12.95" customHeight="1">
      <c r="A128" s="905"/>
      <c r="I128" s="714"/>
      <c r="AH128" s="906"/>
    </row>
    <row r="129" spans="1:34" ht="12.95" customHeight="1">
      <c r="A129" s="905"/>
      <c r="I129" s="714"/>
      <c r="M129" s="40" t="s">
        <v>678</v>
      </c>
      <c r="AH129" s="906"/>
    </row>
    <row r="130" spans="1:34" ht="12.95" customHeight="1">
      <c r="A130" s="905"/>
      <c r="I130" s="714"/>
      <c r="AH130" s="906"/>
    </row>
    <row r="131" spans="1:34" ht="12.95" customHeight="1">
      <c r="A131" s="905"/>
      <c r="I131" s="714"/>
      <c r="AH131" s="906"/>
    </row>
    <row r="132" spans="1:34" ht="12.95" customHeight="1">
      <c r="A132" s="905"/>
      <c r="I132" s="714"/>
      <c r="AH132" s="906"/>
    </row>
    <row r="133" spans="1:34" ht="12.95" customHeight="1">
      <c r="A133" s="905"/>
      <c r="I133" s="714"/>
      <c r="AH133" s="906"/>
    </row>
    <row r="134" spans="1:34" ht="12.95" customHeight="1">
      <c r="A134" s="905"/>
      <c r="I134" s="714"/>
      <c r="AH134" s="906"/>
    </row>
    <row r="135" spans="1:34" ht="12.95" customHeight="1">
      <c r="A135" s="905"/>
      <c r="I135" s="714"/>
      <c r="AH135" s="906"/>
    </row>
    <row r="136" spans="1:34" ht="12.95" customHeight="1">
      <c r="A136" s="905"/>
      <c r="I136" s="714"/>
      <c r="AH136" s="906"/>
    </row>
    <row r="137" spans="1:34" ht="12.95" customHeight="1">
      <c r="A137" s="905"/>
      <c r="I137" s="714"/>
      <c r="AH137" s="906"/>
    </row>
    <row r="138" spans="1:34" ht="12.95" customHeight="1">
      <c r="A138" s="905"/>
      <c r="B138" s="40" t="s">
        <v>677</v>
      </c>
      <c r="I138" s="714"/>
      <c r="AH138" s="906"/>
    </row>
    <row r="139" spans="1:34" ht="12.95" customHeight="1" thickBot="1">
      <c r="A139" s="910"/>
      <c r="B139" s="911"/>
      <c r="C139" s="911"/>
      <c r="D139" s="911"/>
      <c r="E139" s="911"/>
      <c r="F139" s="911"/>
      <c r="G139" s="911"/>
      <c r="H139" s="911"/>
      <c r="I139" s="915"/>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2"/>
    </row>
    <row r="142" spans="1:34" ht="12.95" customHeight="1">
      <c r="E142" s="901"/>
      <c r="F142" s="901"/>
      <c r="G142" s="901"/>
      <c r="H142" s="901"/>
    </row>
    <row r="145" spans="5:33" ht="12.95" customHeight="1">
      <c r="E145" s="907"/>
      <c r="F145" s="907"/>
      <c r="G145" s="907"/>
      <c r="H145" s="907"/>
      <c r="M145" s="716"/>
      <c r="N145" s="716"/>
      <c r="O145" s="716"/>
      <c r="P145" s="716"/>
      <c r="Q145" s="716"/>
      <c r="AG145" s="916"/>
    </row>
    <row r="148" spans="5:33" ht="12.95" customHeight="1">
      <c r="E148" s="917"/>
      <c r="F148" s="917"/>
      <c r="G148" s="917"/>
      <c r="H148" s="917"/>
    </row>
    <row r="164" spans="5:9" ht="12.95" customHeight="1">
      <c r="I164" s="40" t="s">
        <v>676</v>
      </c>
    </row>
    <row r="169" spans="5:9" ht="12.95" customHeight="1">
      <c r="E169" s="917"/>
      <c r="F169" s="917"/>
      <c r="G169" s="917"/>
      <c r="H169" s="917"/>
    </row>
    <row r="185" spans="5:9" ht="12.95" customHeight="1">
      <c r="I185" s="40" t="s">
        <v>676</v>
      </c>
    </row>
    <row r="190" spans="5:9" ht="12.95" customHeight="1">
      <c r="E190" s="917"/>
      <c r="F190" s="917"/>
      <c r="G190" s="917"/>
      <c r="H190" s="917"/>
    </row>
    <row r="206" spans="9:9" ht="12.95" customHeight="1">
      <c r="I206" s="40" t="s">
        <v>676</v>
      </c>
    </row>
  </sheetData>
  <phoneticPr fontId="2"/>
  <hyperlinks>
    <hyperlink ref="AG1" location="作業メニュー!A1" display="作業メニュー" xr:uid="{00000000-0004-0000-16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R285"/>
  <sheetViews>
    <sheetView workbookViewId="0">
      <selection activeCell="Q1" sqref="Q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25"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9.950000000000003" customHeight="1" thickBot="1">
      <c r="A1" s="1070" t="s">
        <v>3779</v>
      </c>
      <c r="Q1" s="921" t="s">
        <v>64</v>
      </c>
      <c r="R1" s="921"/>
      <c r="S1" s="921"/>
      <c r="T1" s="921"/>
      <c r="AE1" s="923" t="s">
        <v>549</v>
      </c>
    </row>
    <row r="2" spans="1:31" ht="12" customHeight="1" thickTop="1">
      <c r="A2" s="1076"/>
    </row>
    <row r="3" spans="1:31" ht="12" customHeight="1">
      <c r="A3" s="926"/>
      <c r="B3" s="925" t="str">
        <f>IF(作業メニュー!AM13=TRUE, "第四十二号の九様式（第八条の二の六関係）（Ａ４）", "第十号様式（第三条、第三条の三関係）")</f>
        <v>第十号様式（第三条、第三条の三関係）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1" ht="24.95" customHeight="1">
      <c r="A4" s="926"/>
      <c r="B4" s="925"/>
      <c r="C4" s="925"/>
      <c r="D4" s="925"/>
      <c r="E4" s="925"/>
      <c r="F4" s="1216" t="str">
        <f>IF(作業メニュー!AM13=TRUE, "建築基準法第88条第１項において準用する同法第18条第２項又は第４項の規定による ", "")</f>
        <v/>
      </c>
      <c r="G4" s="926"/>
      <c r="H4" s="926"/>
      <c r="I4" s="926"/>
      <c r="J4" s="926"/>
      <c r="K4" s="926"/>
      <c r="L4" s="926"/>
      <c r="M4" s="926"/>
      <c r="N4" s="926"/>
      <c r="O4" s="926"/>
      <c r="P4" s="926"/>
      <c r="Q4" s="926"/>
      <c r="R4" s="926"/>
      <c r="S4" s="926"/>
      <c r="T4" s="926"/>
      <c r="U4" s="926"/>
      <c r="V4" s="926"/>
      <c r="W4" s="926"/>
      <c r="X4" s="926"/>
      <c r="Y4" s="926"/>
      <c r="Z4" s="926"/>
      <c r="AA4" s="926"/>
    </row>
    <row r="5" spans="1:31" ht="24.75" customHeight="1">
      <c r="A5" s="926"/>
      <c r="B5" s="1655" t="str">
        <f>IF(作業メニュー!AM13=TRUE, "計画通知書　（工作物）", "確認申請書　（工作物）")</f>
        <v>確認申請書　（工作物）</v>
      </c>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row>
    <row r="6" spans="1:31">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1">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1">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1" s="1091" customFormat="1" ht="18.95" customHeight="1">
      <c r="C9" s="2072" t="str">
        <f>IF(作業メニュー!AM13=TRUE, "　建築基準法第88条第１項において準用する同法第18条第２項又は第４項の規定により計画を通知します。", "　建築基準法第８８条第１項において準用する同法第６条第１項又は第６条の２第１項の規定による確認を申請します。この申請書及び添付図書に記載の事項は、事実に相違ありません。")</f>
        <v>　建築基準法第８８条第１項において準用する同法第６条第１項又は第６条の２第１項の規定による確認を申請します。この申請書及び添付図書に記載の事項は、事実に相違ありません。</v>
      </c>
      <c r="D9" s="2072"/>
      <c r="E9" s="2072"/>
      <c r="F9" s="2072"/>
      <c r="G9" s="2072"/>
      <c r="H9" s="2072"/>
      <c r="I9" s="2072"/>
      <c r="J9" s="2072"/>
      <c r="K9" s="2072"/>
      <c r="L9" s="2072"/>
      <c r="M9" s="2072"/>
      <c r="N9" s="2072"/>
      <c r="O9" s="2072"/>
      <c r="P9" s="2072"/>
      <c r="Q9" s="2072"/>
      <c r="R9" s="2072"/>
      <c r="S9" s="2072"/>
      <c r="T9" s="2072"/>
      <c r="U9" s="2072"/>
      <c r="V9" s="2072"/>
      <c r="W9" s="2072"/>
      <c r="X9" s="2072"/>
      <c r="Y9" s="2072"/>
      <c r="AB9" s="927"/>
      <c r="AD9" s="927"/>
    </row>
    <row r="10" spans="1:31" s="1091" customFormat="1" ht="18.95" customHeight="1">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AB10" s="927"/>
      <c r="AD10" s="927"/>
    </row>
    <row r="11" spans="1:31" s="1091" customFormat="1" ht="18.95" customHeight="1">
      <c r="AB11" s="927"/>
      <c r="AD11" s="927"/>
    </row>
    <row r="12" spans="1:31" ht="18.75" customHeight="1">
      <c r="A12" s="926"/>
      <c r="B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1" ht="18.75"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1" ht="20.2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1.75" customHeight="1">
      <c r="A15" s="926"/>
      <c r="B15" s="1682" t="str">
        <f>IF('確認申請書（建築）入力'!$M$4=0,"",'確認申請書（建築）入力'!$M$4)</f>
        <v>指定確認検査機関
　株式会社東日本住宅評価センター　様</v>
      </c>
      <c r="C15" s="1682"/>
      <c r="D15" s="1682"/>
      <c r="E15" s="1682"/>
      <c r="F15" s="1682"/>
      <c r="G15" s="1682"/>
      <c r="H15" s="1682"/>
      <c r="I15" s="1682"/>
      <c r="J15" s="1682"/>
      <c r="K15" s="1682"/>
      <c r="L15" s="1682"/>
      <c r="M15" s="1682"/>
      <c r="N15" s="1682"/>
      <c r="O15" s="1682"/>
      <c r="P15" s="1682"/>
      <c r="Q15" s="1682"/>
      <c r="R15" s="926"/>
      <c r="S15" s="926"/>
      <c r="T15" s="926"/>
      <c r="U15" s="926"/>
      <c r="V15" s="926"/>
      <c r="W15" s="926"/>
      <c r="X15" s="926"/>
      <c r="Y15" s="926"/>
      <c r="Z15" s="926"/>
      <c r="AA15" s="926"/>
    </row>
    <row r="16" spans="1:31" ht="18.75" customHeight="1">
      <c r="A16" s="926"/>
      <c r="B16" s="1682"/>
      <c r="C16" s="1682"/>
      <c r="D16" s="1682"/>
      <c r="E16" s="1682"/>
      <c r="F16" s="1682"/>
      <c r="G16" s="1682"/>
      <c r="H16" s="1682"/>
      <c r="I16" s="1682"/>
      <c r="J16" s="1682"/>
      <c r="K16" s="1682"/>
      <c r="L16" s="1682"/>
      <c r="M16" s="1682"/>
      <c r="N16" s="1682"/>
      <c r="O16" s="1682"/>
      <c r="P16" s="1682"/>
      <c r="Q16" s="1682"/>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R17" s="926"/>
      <c r="S17" s="926"/>
      <c r="T17" s="926"/>
      <c r="U17" s="926"/>
      <c r="V17" s="926"/>
      <c r="W17" s="931" t="str">
        <f>IF(作業メニュー!AM13=TRUE, "第", "")</f>
        <v/>
      </c>
      <c r="X17" s="1712"/>
      <c r="Y17" s="1712"/>
      <c r="Z17" s="1712"/>
      <c r="AA17" s="1712"/>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76" t="s">
        <v>2832</v>
      </c>
      <c r="V18" s="2076"/>
      <c r="W18" s="2076"/>
      <c r="X18" s="2076"/>
      <c r="Y18" s="2076"/>
      <c r="Z18" s="2076"/>
      <c r="AA18" s="2076"/>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68"/>
      <c r="AO19" s="2068"/>
      <c r="AP19" s="2068"/>
      <c r="AQ19" s="2068"/>
      <c r="AR19" s="2068"/>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ht="18.75" customHeight="1">
      <c r="A21" s="926"/>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AA21" s="926"/>
    </row>
    <row r="22" spans="1:44" ht="18.75" customHeight="1">
      <c r="A22" s="926"/>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AA22" s="926"/>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AA23" s="926"/>
    </row>
    <row r="24" spans="1:44" ht="18.75" customHeight="1">
      <c r="A24" s="926"/>
      <c r="B24" s="926"/>
      <c r="C24" s="926"/>
      <c r="D24" s="926"/>
      <c r="E24" s="926"/>
      <c r="F24" s="926"/>
      <c r="G24" s="926"/>
      <c r="H24" s="926"/>
      <c r="I24" s="926"/>
      <c r="K24" s="926"/>
      <c r="L24" s="926"/>
      <c r="M24" s="926"/>
      <c r="N24" s="926"/>
      <c r="O24" s="926"/>
      <c r="Q24" s="926"/>
      <c r="R24" s="926"/>
      <c r="S24" s="926"/>
      <c r="T24" s="926"/>
      <c r="U24" s="926"/>
      <c r="V24" s="926"/>
      <c r="W24" s="926"/>
      <c r="X24" s="926"/>
    </row>
    <row r="25" spans="1:44" ht="18.75" customHeight="1">
      <c r="A25" s="926"/>
      <c r="B25" s="926"/>
      <c r="C25" s="926"/>
      <c r="D25" s="926"/>
      <c r="E25" s="926"/>
      <c r="F25" s="926"/>
      <c r="G25" s="926"/>
      <c r="H25" s="926"/>
      <c r="I25" s="926"/>
      <c r="J25" s="926"/>
      <c r="K25" s="926"/>
      <c r="L25" s="926"/>
      <c r="M25" s="926"/>
      <c r="N25" s="926"/>
      <c r="O25" s="926"/>
      <c r="P25" s="926" t="str">
        <f>IF(項目一覧!$C$183=0,"",項目一覧!$C$183)</f>
        <v/>
      </c>
      <c r="Q25" s="952"/>
      <c r="R25" s="952"/>
      <c r="S25" s="952"/>
      <c r="T25" s="952"/>
      <c r="U25" s="952"/>
      <c r="V25" s="952"/>
      <c r="W25" s="952"/>
      <c r="X25" s="952"/>
      <c r="Y25" s="952"/>
      <c r="Z25" s="952"/>
      <c r="AA25" s="952"/>
    </row>
    <row r="26" spans="1:44" ht="18.75" customHeight="1">
      <c r="A26" s="926"/>
      <c r="B26" s="926"/>
      <c r="C26" s="926"/>
      <c r="D26" s="926"/>
      <c r="E26" s="926"/>
      <c r="F26" s="926"/>
      <c r="G26" s="926"/>
      <c r="H26" s="926"/>
      <c r="I26" s="926"/>
      <c r="J26" s="926" t="str">
        <f>IF(作業メニュー!AM13=TRUE, "　通　知　者　官　職", "　申　請　者　　氏　　名")</f>
        <v>　申　請　者　　氏　　名</v>
      </c>
      <c r="K26" s="926"/>
      <c r="L26" s="926"/>
      <c r="M26" s="926"/>
      <c r="N26" s="926"/>
      <c r="O26" s="926"/>
      <c r="P26" s="926" t="str">
        <f>IF(項目一覧!$C$4=0,"",項目一覧!$C$4)</f>
        <v/>
      </c>
      <c r="Q26" s="952"/>
      <c r="R26" s="952"/>
      <c r="S26" s="952"/>
      <c r="T26" s="952"/>
      <c r="U26" s="952"/>
      <c r="V26" s="952"/>
      <c r="W26" s="952"/>
      <c r="X26" s="952"/>
      <c r="Y26" s="952"/>
      <c r="Z26" s="952"/>
      <c r="AA26" s="926"/>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13.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44" ht="18.75" customHeight="1">
      <c r="A29" s="926"/>
      <c r="B29" s="926"/>
      <c r="C29" s="926"/>
      <c r="D29" s="926"/>
      <c r="E29" s="926"/>
      <c r="F29" s="926"/>
      <c r="G29" s="926"/>
      <c r="H29" s="926"/>
      <c r="I29" s="926"/>
      <c r="J29" s="926"/>
      <c r="K29" s="926"/>
      <c r="L29" s="926"/>
      <c r="M29" s="926"/>
      <c r="N29" s="926"/>
      <c r="O29" s="926"/>
      <c r="P29" s="952"/>
      <c r="Q29" s="952"/>
      <c r="R29" s="952"/>
      <c r="S29" s="952"/>
      <c r="T29" s="952"/>
      <c r="U29" s="952"/>
      <c r="V29" s="952"/>
      <c r="W29" s="952"/>
      <c r="X29" s="952"/>
      <c r="Y29" s="952"/>
      <c r="Z29" s="952"/>
      <c r="AA29" s="952"/>
    </row>
    <row r="30" spans="1:44" ht="18.75" customHeight="1">
      <c r="A30" s="926"/>
      <c r="B30" s="926"/>
      <c r="C30" s="926"/>
      <c r="D30" s="926"/>
      <c r="E30" s="926"/>
      <c r="F30" s="926"/>
      <c r="G30" s="926"/>
      <c r="H30" s="926"/>
      <c r="I30" s="926"/>
      <c r="J30" s="926"/>
      <c r="K30" s="926"/>
      <c r="L30" s="926"/>
      <c r="M30" s="926"/>
      <c r="N30" s="926"/>
      <c r="O30" s="926"/>
      <c r="P30" s="952"/>
      <c r="Q30" s="952"/>
      <c r="R30" s="952"/>
      <c r="S30" s="952"/>
      <c r="T30" s="952"/>
      <c r="U30" s="952"/>
      <c r="V30" s="952"/>
      <c r="W30" s="952"/>
      <c r="X30" s="952"/>
      <c r="Y30" s="952"/>
      <c r="Z30" s="952"/>
      <c r="AA30" s="952"/>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18.75" customHeight="1">
      <c r="A32" s="926"/>
      <c r="B32" s="926"/>
      <c r="C32" s="926"/>
      <c r="D32" s="926"/>
      <c r="E32" s="926"/>
      <c r="F32" s="926"/>
      <c r="G32" s="926"/>
      <c r="H32" s="926"/>
      <c r="I32" s="926"/>
      <c r="J32" s="926"/>
      <c r="K32" s="926"/>
      <c r="L32" s="926"/>
      <c r="M32" s="926"/>
      <c r="N32" s="926"/>
      <c r="O32" s="926"/>
      <c r="P32" s="952"/>
      <c r="Q32" s="952"/>
      <c r="R32" s="952"/>
      <c r="S32" s="952"/>
      <c r="T32" s="952"/>
      <c r="U32" s="952"/>
      <c r="V32" s="952"/>
      <c r="W32" s="952"/>
      <c r="X32" s="952"/>
      <c r="Y32" s="952"/>
      <c r="Z32" s="952"/>
      <c r="AA32" s="952"/>
    </row>
    <row r="33" spans="1:29" ht="18.75" customHeight="1">
      <c r="A33" s="926"/>
      <c r="B33" s="926"/>
      <c r="C33" s="926"/>
      <c r="D33" s="926"/>
      <c r="E33" s="926"/>
      <c r="F33" s="926"/>
      <c r="G33" s="926"/>
      <c r="H33" s="926"/>
      <c r="I33" s="926"/>
      <c r="J33" s="926"/>
      <c r="K33" s="926"/>
      <c r="L33" s="926"/>
      <c r="M33" s="926"/>
      <c r="N33" s="926"/>
      <c r="O33" s="926"/>
      <c r="P33" s="952"/>
      <c r="Q33" s="952"/>
      <c r="R33" s="952"/>
      <c r="S33" s="952"/>
      <c r="T33" s="952"/>
      <c r="U33" s="952"/>
      <c r="V33" s="952"/>
      <c r="W33" s="952"/>
      <c r="X33" s="952"/>
      <c r="Y33" s="952"/>
      <c r="Z33" s="952"/>
      <c r="AA33" s="952"/>
    </row>
    <row r="34" spans="1:29" ht="18.75"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row>
    <row r="35" spans="1:29" ht="18.75"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6"/>
    </row>
    <row r="36" spans="1:29"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row>
    <row r="37" spans="1:29" ht="18.75" customHeight="1">
      <c r="A37" s="926"/>
      <c r="B37" s="926"/>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row>
    <row r="38" spans="1:29" ht="26.25" customHeight="1">
      <c r="A38" s="926"/>
      <c r="B38" s="1669" t="s">
        <v>438</v>
      </c>
      <c r="C38" s="1670"/>
      <c r="D38" s="1670"/>
      <c r="E38" s="1670"/>
      <c r="F38" s="1670"/>
      <c r="G38" s="1670"/>
      <c r="H38" s="1671"/>
      <c r="I38" s="1669" t="s">
        <v>437</v>
      </c>
      <c r="J38" s="1670"/>
      <c r="K38" s="1670"/>
      <c r="L38" s="1670"/>
      <c r="M38" s="1670"/>
      <c r="N38" s="1670"/>
      <c r="O38" s="1670"/>
      <c r="P38" s="1670"/>
      <c r="Q38" s="1670"/>
      <c r="R38" s="1670"/>
      <c r="S38" s="1670"/>
      <c r="T38" s="1671"/>
      <c r="U38" s="1669" t="s">
        <v>436</v>
      </c>
      <c r="V38" s="1670"/>
      <c r="W38" s="1670"/>
      <c r="X38" s="1670"/>
      <c r="Y38" s="1670"/>
      <c r="Z38" s="1670"/>
      <c r="AA38" s="1670"/>
      <c r="AB38" s="1671"/>
      <c r="AC38" s="926"/>
    </row>
    <row r="39" spans="1:29" ht="33" customHeight="1">
      <c r="A39" s="926"/>
      <c r="B39" s="1666"/>
      <c r="C39" s="1667"/>
      <c r="D39" s="1667"/>
      <c r="E39" s="1667"/>
      <c r="F39" s="1667"/>
      <c r="G39" s="1667"/>
      <c r="H39" s="1668"/>
      <c r="I39" s="1696" t="s">
        <v>435</v>
      </c>
      <c r="J39" s="1697"/>
      <c r="K39" s="1697"/>
      <c r="L39" s="1697"/>
      <c r="M39" s="1697"/>
      <c r="N39" s="1697"/>
      <c r="O39" s="1697"/>
      <c r="P39" s="1697"/>
      <c r="Q39" s="1697"/>
      <c r="R39" s="1697"/>
      <c r="S39" s="1697"/>
      <c r="T39" s="1698"/>
      <c r="U39" s="1669" t="s">
        <v>2838</v>
      </c>
      <c r="V39" s="1670"/>
      <c r="W39" s="1670"/>
      <c r="X39" s="1670"/>
      <c r="Y39" s="1670"/>
      <c r="Z39" s="1670"/>
      <c r="AA39" s="1670"/>
      <c r="AB39" s="1671"/>
      <c r="AC39" s="926"/>
    </row>
    <row r="40" spans="1:29" ht="63" customHeight="1">
      <c r="A40" s="926"/>
      <c r="B40" s="949"/>
      <c r="C40" s="926"/>
      <c r="D40" s="926"/>
      <c r="E40" s="926"/>
      <c r="F40" s="926"/>
      <c r="G40" s="926"/>
      <c r="H40" s="950"/>
      <c r="I40" s="1657"/>
      <c r="J40" s="1658"/>
      <c r="K40" s="1658"/>
      <c r="L40" s="1658"/>
      <c r="M40" s="1658"/>
      <c r="N40" s="1658"/>
      <c r="O40" s="1658"/>
      <c r="P40" s="1658"/>
      <c r="Q40" s="1658"/>
      <c r="R40" s="1658"/>
      <c r="S40" s="1658"/>
      <c r="T40" s="1659"/>
      <c r="U40" s="2080" t="s">
        <v>714</v>
      </c>
      <c r="V40" s="2081"/>
      <c r="W40" s="2081"/>
      <c r="X40" s="2081"/>
      <c r="Y40" s="2081"/>
      <c r="Z40" s="2081"/>
      <c r="AA40" s="2081"/>
      <c r="AB40" s="2082"/>
      <c r="AC40" s="926"/>
    </row>
    <row r="41" spans="1:29" ht="33" customHeight="1">
      <c r="A41" s="926"/>
      <c r="B41" s="954"/>
      <c r="C41" s="955"/>
      <c r="D41" s="955"/>
      <c r="E41" s="955"/>
      <c r="F41" s="955"/>
      <c r="G41" s="955"/>
      <c r="H41" s="956"/>
      <c r="I41" s="1660"/>
      <c r="J41" s="1661"/>
      <c r="K41" s="1661"/>
      <c r="L41" s="1661"/>
      <c r="M41" s="1661"/>
      <c r="N41" s="1661"/>
      <c r="O41" s="1661"/>
      <c r="P41" s="1661"/>
      <c r="Q41" s="1661"/>
      <c r="R41" s="1661"/>
      <c r="S41" s="1661"/>
      <c r="T41" s="1662"/>
      <c r="U41" s="1660" t="s">
        <v>2394</v>
      </c>
      <c r="V41" s="1661"/>
      <c r="W41" s="1661"/>
      <c r="X41" s="1661"/>
      <c r="Y41" s="1661"/>
      <c r="Z41" s="1661"/>
      <c r="AA41" s="1661"/>
      <c r="AB41" s="1662"/>
      <c r="AC41" s="926"/>
    </row>
    <row r="42" spans="1:29" ht="15.75" customHeight="1">
      <c r="A42" s="926"/>
      <c r="B42" s="926"/>
      <c r="C42" s="926"/>
      <c r="D42" s="926"/>
      <c r="E42" s="1114"/>
      <c r="F42" s="1114"/>
      <c r="G42" s="926"/>
      <c r="H42" s="926"/>
      <c r="I42" s="926"/>
      <c r="J42" s="926"/>
      <c r="K42" s="926"/>
      <c r="L42" s="926"/>
      <c r="M42" s="926"/>
      <c r="N42" s="926"/>
      <c r="O42" s="926"/>
      <c r="P42" s="926"/>
      <c r="Q42" s="926"/>
      <c r="R42" s="926"/>
      <c r="S42" s="926"/>
      <c r="T42" s="926"/>
      <c r="U42" s="926"/>
      <c r="V42" s="926"/>
      <c r="W42" s="926"/>
      <c r="X42" s="926"/>
      <c r="Y42" s="926"/>
      <c r="Z42" s="926"/>
      <c r="AA42" s="926"/>
    </row>
    <row r="43" spans="1:29" ht="6.75" customHeight="1">
      <c r="A43" s="926"/>
      <c r="B43" s="926"/>
      <c r="C43" s="926"/>
      <c r="D43" s="926"/>
      <c r="E43" s="926"/>
      <c r="F43" s="926"/>
      <c r="G43" s="926"/>
      <c r="H43" s="926"/>
      <c r="I43" s="926"/>
      <c r="J43" s="926"/>
      <c r="K43" s="926"/>
      <c r="L43" s="926"/>
      <c r="M43" s="926"/>
      <c r="N43" s="926"/>
      <c r="O43" s="926"/>
      <c r="P43" s="926"/>
      <c r="Q43" s="926"/>
      <c r="R43" s="926"/>
      <c r="S43" s="926"/>
      <c r="T43" s="926"/>
      <c r="U43" s="926"/>
      <c r="V43" s="926"/>
      <c r="W43" s="926"/>
      <c r="X43" s="926"/>
      <c r="Y43" s="926"/>
      <c r="Z43" s="926"/>
      <c r="AA43" s="926"/>
    </row>
    <row r="44" spans="1:29" ht="15.75" customHeight="1">
      <c r="A44" s="1656" t="s">
        <v>434</v>
      </c>
      <c r="B44" s="1656"/>
      <c r="C44" s="1656"/>
      <c r="D44" s="1656"/>
      <c r="E44" s="1656"/>
      <c r="F44" s="1656"/>
      <c r="G44" s="1656"/>
      <c r="H44" s="1656"/>
      <c r="I44" s="1656"/>
      <c r="J44" s="1656"/>
      <c r="K44" s="1656"/>
      <c r="L44" s="1656"/>
      <c r="M44" s="1656"/>
      <c r="N44" s="1656"/>
      <c r="O44" s="1656"/>
      <c r="P44" s="1656"/>
      <c r="Q44" s="1656"/>
      <c r="R44" s="1656"/>
      <c r="S44" s="1656"/>
      <c r="T44" s="1656"/>
      <c r="U44" s="1656"/>
      <c r="V44" s="1656"/>
      <c r="W44" s="1656"/>
      <c r="X44" s="1656"/>
      <c r="Y44" s="1656"/>
      <c r="Z44" s="1656"/>
      <c r="AA44" s="1656"/>
    </row>
    <row r="45" spans="1:29" ht="15.75" customHeight="1">
      <c r="A45" s="958"/>
      <c r="B45" s="958"/>
      <c r="C45" s="958"/>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row>
    <row r="46" spans="1:29" ht="15.75" customHeight="1">
      <c r="A46" s="959" t="s">
        <v>323</v>
      </c>
      <c r="B46" s="929" t="s">
        <v>713</v>
      </c>
      <c r="C46" s="929"/>
      <c r="D46" s="929"/>
      <c r="E46" s="929"/>
      <c r="F46" s="929"/>
      <c r="G46" s="929"/>
      <c r="J46" s="929"/>
      <c r="K46" s="929"/>
      <c r="L46" s="929"/>
      <c r="M46" s="929"/>
      <c r="N46" s="929"/>
      <c r="O46" s="929"/>
      <c r="P46" s="929"/>
      <c r="Q46" s="929"/>
      <c r="R46" s="929"/>
      <c r="S46" s="929"/>
      <c r="T46" s="929"/>
      <c r="U46" s="960"/>
      <c r="V46" s="960"/>
      <c r="W46" s="960"/>
      <c r="X46" s="960"/>
      <c r="Y46" s="960"/>
      <c r="Z46" s="960"/>
      <c r="AA46" s="960"/>
    </row>
    <row r="47" spans="1:29" ht="15.75" customHeight="1">
      <c r="A47" s="959"/>
      <c r="B47" s="929" t="s">
        <v>431</v>
      </c>
      <c r="C47" s="929"/>
      <c r="D47" s="929"/>
      <c r="E47" s="929"/>
      <c r="F47" s="929"/>
      <c r="G47" s="929" t="str">
        <f>IF(項目一覧!$C$21=0,"",項目一覧!$C$21&amp;"  ")&amp;IF(項目一覧!$C$5=0,"",項目一覧!$C$5)</f>
        <v xml:space="preserve">  </v>
      </c>
      <c r="J47" s="929"/>
      <c r="K47" s="929"/>
      <c r="L47" s="929"/>
      <c r="M47" s="929"/>
      <c r="N47" s="929"/>
      <c r="O47" s="929"/>
      <c r="P47" s="929"/>
      <c r="Q47" s="929"/>
      <c r="R47" s="929"/>
      <c r="S47" s="929"/>
      <c r="T47" s="929"/>
      <c r="U47" s="929"/>
      <c r="V47" s="929"/>
      <c r="W47" s="929"/>
      <c r="X47" s="929"/>
      <c r="Y47" s="929"/>
      <c r="Z47" s="929"/>
      <c r="AA47" s="929"/>
    </row>
    <row r="48" spans="1:29" ht="15.75" customHeight="1">
      <c r="A48" s="959"/>
      <c r="B48" s="929" t="s">
        <v>408</v>
      </c>
      <c r="C48" s="929"/>
      <c r="D48" s="929"/>
      <c r="E48" s="929"/>
      <c r="F48" s="929"/>
      <c r="G48" s="929" t="str">
        <f>IF(項目一覧!$C$183=0,"",項目一覧!$C$183&amp;"  ")&amp;IF(項目一覧!$C$4=0,"",項目一覧!$C$4)</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399</v>
      </c>
      <c r="C49" s="929"/>
      <c r="D49" s="929"/>
      <c r="E49" s="929"/>
      <c r="F49" s="929"/>
      <c r="G49" s="929" t="str">
        <f>IF(項目一覧!$C$6=0,"",項目一覧!$C$6)</f>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430</v>
      </c>
      <c r="C50" s="929"/>
      <c r="D50" s="929"/>
      <c r="E50" s="929"/>
      <c r="F50" s="929"/>
      <c r="G50" s="929" t="str">
        <f>IF(項目一覧!$C$7=0,"",項目一覧!$C$7)</f>
        <v/>
      </c>
      <c r="J50" s="929"/>
      <c r="K50" s="929"/>
      <c r="L50" s="929"/>
      <c r="M50" s="929"/>
      <c r="N50" s="929"/>
      <c r="O50" s="929"/>
      <c r="P50" s="929"/>
      <c r="Q50" s="929"/>
      <c r="R50" s="929"/>
      <c r="S50" s="929"/>
      <c r="T50" s="929"/>
      <c r="U50" s="929"/>
      <c r="V50" s="929"/>
      <c r="W50" s="929"/>
      <c r="X50" s="929"/>
      <c r="Y50" s="929"/>
      <c r="Z50" s="929"/>
      <c r="AA50" s="929"/>
    </row>
    <row r="51" spans="1:27" ht="15.75" customHeight="1">
      <c r="A51" s="963"/>
      <c r="B51" s="958" t="s">
        <v>397</v>
      </c>
      <c r="C51" s="958"/>
      <c r="D51" s="958"/>
      <c r="E51" s="958"/>
      <c r="F51" s="958"/>
      <c r="G51" s="958" t="str">
        <f>IF(項目一覧!$C$8=0,"",項目一覧!$C$8)</f>
        <v/>
      </c>
      <c r="H51" s="997"/>
      <c r="I51" s="997"/>
      <c r="J51" s="958"/>
      <c r="K51" s="958"/>
      <c r="L51" s="958"/>
      <c r="M51" s="958"/>
      <c r="N51" s="958"/>
      <c r="O51" s="958"/>
      <c r="P51" s="958"/>
      <c r="Q51" s="958"/>
      <c r="R51" s="958"/>
      <c r="S51" s="958"/>
      <c r="T51" s="958"/>
      <c r="U51" s="958"/>
      <c r="V51" s="958"/>
      <c r="W51" s="958"/>
      <c r="X51" s="958"/>
      <c r="Y51" s="958"/>
      <c r="Z51" s="958"/>
      <c r="AA51" s="958"/>
    </row>
    <row r="52" spans="1:27" ht="15.75" customHeight="1">
      <c r="A52" s="959" t="s">
        <v>323</v>
      </c>
      <c r="B52" s="929" t="s">
        <v>429</v>
      </c>
      <c r="C52" s="929"/>
      <c r="D52" s="929"/>
      <c r="E52" s="929"/>
      <c r="F52" s="929"/>
      <c r="G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409</v>
      </c>
      <c r="C53" s="929"/>
      <c r="D53" s="929"/>
      <c r="E53" s="929"/>
      <c r="F53" s="929"/>
      <c r="G53" s="966" t="str">
        <f>IF(項目一覧!$C$9=0,"","("&amp;項目一覧!$C$9&amp;") 建築士  （"&amp;項目一覧!$C$10&amp;"）登録　第　 "&amp;項目一覧!$C$11&amp;"　号")</f>
        <v>() 建築士  （）登録　第　 　号</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408</v>
      </c>
      <c r="C54" s="929"/>
      <c r="D54" s="929"/>
      <c r="E54" s="929"/>
      <c r="F54" s="929"/>
      <c r="G54" s="929" t="str">
        <f>IF(項目一覧!$C$12=0,"",項目一覧!$C$12)</f>
        <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407</v>
      </c>
      <c r="C55" s="929"/>
      <c r="D55" s="929"/>
      <c r="E55" s="929"/>
      <c r="F55" s="929"/>
      <c r="G55" s="966" t="str">
        <f>IF(項目一覧!$C$13=0,"","("&amp;項目一覧!$C$13&amp;") 建築士事務所  （"&amp;項目一覧!$C$14&amp;"）知事登録　第　 "&amp;項目一覧!$C$15&amp;"　号")</f>
        <v>() 建築士事務所  （）知事登録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c r="C56" s="929"/>
      <c r="D56" s="929"/>
      <c r="E56" s="929"/>
      <c r="F56" s="929"/>
      <c r="G56" s="929" t="str">
        <f>IF(項目一覧!$C$16=0,"",項目一覧!$C$16)</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406</v>
      </c>
      <c r="C57" s="929"/>
      <c r="D57" s="929"/>
      <c r="E57" s="929"/>
      <c r="F57" s="929"/>
      <c r="G57" s="929" t="str">
        <f>IF(項目一覧!$C$17=0,"",項目一覧!$C$17)</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405</v>
      </c>
      <c r="C58" s="929"/>
      <c r="D58" s="929"/>
      <c r="E58" s="929"/>
      <c r="F58" s="929"/>
      <c r="G58" s="929" t="str">
        <f>IF(項目一覧!$C$18=0,"",項目一覧!$C$18)</f>
        <v/>
      </c>
      <c r="J58" s="929"/>
      <c r="K58" s="929"/>
      <c r="L58" s="929"/>
      <c r="M58" s="929"/>
      <c r="N58" s="929"/>
      <c r="O58" s="929"/>
      <c r="P58" s="929"/>
      <c r="Q58" s="929"/>
      <c r="R58" s="929"/>
      <c r="S58" s="929"/>
      <c r="T58" s="929"/>
      <c r="U58" s="929"/>
      <c r="V58" s="929"/>
      <c r="W58" s="929"/>
      <c r="X58" s="929"/>
      <c r="Y58" s="929"/>
      <c r="Z58" s="929"/>
      <c r="AA58" s="929"/>
    </row>
    <row r="59" spans="1:27" ht="15.75" customHeight="1">
      <c r="A59" s="963"/>
      <c r="B59" s="958" t="s">
        <v>404</v>
      </c>
      <c r="C59" s="958"/>
      <c r="D59" s="958"/>
      <c r="E59" s="958"/>
      <c r="F59" s="958"/>
      <c r="G59" s="958" t="str">
        <f>IF(項目一覧!$C$19=0,"",項目一覧!$C$19)</f>
        <v/>
      </c>
      <c r="H59" s="997"/>
      <c r="I59" s="997"/>
      <c r="J59" s="958"/>
      <c r="K59" s="958"/>
      <c r="L59" s="958"/>
      <c r="M59" s="958"/>
      <c r="N59" s="958"/>
      <c r="O59" s="958"/>
      <c r="P59" s="958"/>
      <c r="Q59" s="958"/>
      <c r="R59" s="958"/>
      <c r="S59" s="958"/>
      <c r="T59" s="958"/>
      <c r="U59" s="958"/>
      <c r="V59" s="958"/>
      <c r="W59" s="958"/>
      <c r="X59" s="958"/>
      <c r="Y59" s="958"/>
      <c r="Z59" s="958"/>
      <c r="AA59" s="958"/>
    </row>
    <row r="60" spans="1:27" ht="15.75" customHeight="1">
      <c r="A60" s="959" t="s">
        <v>323</v>
      </c>
      <c r="B60" s="929" t="s">
        <v>428</v>
      </c>
      <c r="C60" s="929"/>
      <c r="D60" s="929"/>
      <c r="E60" s="929"/>
      <c r="F60" s="929"/>
      <c r="G60" s="929"/>
      <c r="J60" s="929"/>
      <c r="K60" s="929"/>
      <c r="L60" s="929"/>
      <c r="M60" s="929"/>
      <c r="N60" s="929"/>
      <c r="O60" s="929"/>
      <c r="P60" s="929"/>
      <c r="Q60" s="929"/>
      <c r="R60" s="929"/>
      <c r="S60" s="929"/>
      <c r="T60" s="929"/>
      <c r="U60" s="929"/>
      <c r="V60" s="929"/>
      <c r="W60" s="929"/>
      <c r="X60" s="929"/>
      <c r="Y60" s="929"/>
      <c r="Z60" s="929"/>
      <c r="AA60" s="929"/>
    </row>
    <row r="61" spans="1:27" ht="18" customHeight="1">
      <c r="A61" s="959"/>
      <c r="B61" s="929" t="s">
        <v>427</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409</v>
      </c>
      <c r="C62" s="929"/>
      <c r="D62" s="929"/>
      <c r="E62" s="929"/>
      <c r="F62" s="929"/>
      <c r="G62" s="966" t="str">
        <f>IF(項目一覧!$C$22=0,"","("&amp;項目一覧!$C$22&amp;") 建築士  （"&amp;項目一覧!$C$23&amp;"）登録　第　 "&amp;項目一覧!$C$24&amp;"　号")</f>
        <v>() 建築士  （）登録　第　 　号</v>
      </c>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408</v>
      </c>
      <c r="C63" s="929"/>
      <c r="D63" s="929"/>
      <c r="E63" s="929"/>
      <c r="F63" s="929"/>
      <c r="G63" s="929" t="str">
        <f>IF(項目一覧!$C$25=0,"",項目一覧!$C$25)</f>
        <v/>
      </c>
      <c r="J63" s="929"/>
      <c r="K63" s="929"/>
      <c r="L63" s="929"/>
      <c r="M63" s="929"/>
      <c r="N63" s="929"/>
      <c r="O63" s="929"/>
      <c r="P63" s="929"/>
      <c r="Q63" s="929"/>
      <c r="R63" s="929"/>
      <c r="S63" s="929"/>
      <c r="T63" s="929"/>
      <c r="U63" s="929"/>
      <c r="V63" s="929"/>
      <c r="W63" s="929"/>
      <c r="X63" s="929"/>
      <c r="Y63" s="929"/>
      <c r="Z63" s="929"/>
      <c r="AA63" s="929"/>
    </row>
    <row r="64" spans="1:27" ht="15.75" customHeight="1">
      <c r="A64" s="968"/>
      <c r="B64" s="929" t="s">
        <v>407</v>
      </c>
      <c r="C64" s="929"/>
      <c r="D64" s="929"/>
      <c r="E64" s="929"/>
      <c r="F64" s="929"/>
      <c r="G64" s="1225" t="str">
        <f>IF(項目一覧!$C$27=0,"","("&amp;項目一覧!$C$27&amp;") 建築士事務所  （"&amp;項目一覧!$C$28&amp;"）知事登録　第　 "&amp;項目一覧!$C$29&amp;"　号")</f>
        <v>() 建築士事務所  （）知事登録　第　 　号</v>
      </c>
    </row>
    <row r="65" spans="1:28" ht="15.75" customHeight="1">
      <c r="A65" s="968"/>
      <c r="B65" s="929"/>
      <c r="C65" s="929"/>
      <c r="D65" s="929"/>
      <c r="E65" s="929"/>
      <c r="F65" s="929"/>
      <c r="G65" s="929" t="str">
        <f>IF(項目一覧!$C$30=0,"",項目一覧!$C$30)</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406</v>
      </c>
      <c r="C66" s="929"/>
      <c r="D66" s="929"/>
      <c r="E66" s="929"/>
      <c r="F66" s="929"/>
      <c r="G66" s="929" t="str">
        <f>IF(項目一覧!$C$31=0,"",項目一覧!$C$31)</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405</v>
      </c>
      <c r="C67" s="929"/>
      <c r="D67" s="929"/>
      <c r="E67" s="929"/>
      <c r="F67" s="929"/>
      <c r="G67" s="929" t="str">
        <f>IF(項目一覧!$C$32=0,"",項目一覧!$C$32)</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404</v>
      </c>
      <c r="C68" s="929"/>
      <c r="D68" s="929"/>
      <c r="E68" s="929"/>
      <c r="F68" s="929"/>
      <c r="G68" s="929" t="str">
        <f>IF(項目一覧!$C$33=0,"",項目一覧!$C$33)</f>
        <v/>
      </c>
      <c r="J68" s="929"/>
      <c r="K68" s="929"/>
      <c r="L68" s="929"/>
      <c r="M68" s="929"/>
      <c r="N68" s="929"/>
      <c r="O68" s="929"/>
      <c r="P68" s="929"/>
      <c r="Q68" s="929"/>
      <c r="R68" s="929"/>
      <c r="S68" s="929"/>
      <c r="T68" s="929"/>
      <c r="U68" s="929"/>
      <c r="V68" s="929"/>
      <c r="W68" s="929"/>
      <c r="X68" s="929"/>
      <c r="Y68" s="929"/>
      <c r="Z68" s="929"/>
      <c r="AA68" s="929"/>
    </row>
    <row r="69" spans="1:28" ht="18" customHeight="1">
      <c r="A69" s="968"/>
      <c r="B69" s="925" t="s">
        <v>712</v>
      </c>
      <c r="C69" s="929"/>
      <c r="D69" s="929"/>
      <c r="E69" s="929"/>
      <c r="F69" s="929"/>
      <c r="G69" s="1685" t="str">
        <f>IF(項目一覧!$C$35=0,"",項目一覧!$C$35)</f>
        <v/>
      </c>
      <c r="H69" s="1685"/>
      <c r="I69" s="1685"/>
      <c r="J69" s="1685"/>
      <c r="K69" s="1685"/>
      <c r="L69" s="1685"/>
      <c r="M69" s="1685"/>
      <c r="N69" s="1685"/>
      <c r="O69" s="1685"/>
      <c r="P69" s="1685"/>
      <c r="Q69" s="1685"/>
      <c r="R69" s="1685"/>
      <c r="S69" s="1685"/>
      <c r="T69" s="1685"/>
      <c r="U69" s="1685"/>
      <c r="V69" s="1685"/>
      <c r="W69" s="1685"/>
      <c r="X69" s="1685"/>
      <c r="Y69" s="1685"/>
      <c r="Z69" s="1685"/>
      <c r="AA69" s="1685"/>
      <c r="AB69" s="1685"/>
    </row>
    <row r="70" spans="1:28" ht="8.25" customHeight="1">
      <c r="A70" s="968"/>
      <c r="B70" s="929"/>
      <c r="C70" s="929"/>
      <c r="D70" s="929"/>
      <c r="E70" s="929"/>
      <c r="F70" s="929"/>
      <c r="G70" s="1685"/>
      <c r="H70" s="1685"/>
      <c r="I70" s="1685"/>
      <c r="J70" s="1685"/>
      <c r="K70" s="1685"/>
      <c r="L70" s="1685"/>
      <c r="M70" s="1685"/>
      <c r="N70" s="1685"/>
      <c r="O70" s="1685"/>
      <c r="P70" s="1685"/>
      <c r="Q70" s="1685"/>
      <c r="R70" s="1685"/>
      <c r="S70" s="1685"/>
      <c r="T70" s="1685"/>
      <c r="U70" s="1685"/>
      <c r="V70" s="1685"/>
      <c r="W70" s="1685"/>
      <c r="X70" s="1685"/>
      <c r="Y70" s="1685"/>
      <c r="Z70" s="1685"/>
      <c r="AA70" s="1685"/>
      <c r="AB70" s="1685"/>
    </row>
    <row r="71" spans="1:28" ht="15" customHeight="1">
      <c r="A71" s="959"/>
      <c r="B71" s="929" t="s">
        <v>426</v>
      </c>
      <c r="C71" s="929"/>
      <c r="D71" s="929"/>
      <c r="E71" s="929"/>
      <c r="F71" s="929"/>
      <c r="G71" s="929"/>
      <c r="H71" s="929"/>
      <c r="I71" s="929"/>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409</v>
      </c>
      <c r="C72" s="929"/>
      <c r="D72" s="929"/>
      <c r="E72" s="929"/>
      <c r="F72" s="929"/>
      <c r="G72" s="966" t="str">
        <f>IF(項目一覧!$C$189=0,"","("&amp;項目一覧!$C$189&amp;") 建築士  （"&amp;項目一覧!$C$190&amp;"）登録　第　 "&amp;項目一覧!$C$191&amp;"　号")</f>
        <v>() 建築士  （）登録　第　 　号</v>
      </c>
      <c r="J72" s="929"/>
      <c r="K72" s="929"/>
      <c r="L72" s="929"/>
      <c r="M72" s="929"/>
      <c r="N72" s="929"/>
      <c r="O72" s="929"/>
      <c r="P72" s="929"/>
      <c r="Q72" s="929"/>
      <c r="R72" s="929"/>
      <c r="S72" s="929"/>
      <c r="T72" s="929"/>
      <c r="U72" s="929"/>
      <c r="V72" s="929"/>
      <c r="W72" s="929"/>
      <c r="X72" s="929"/>
      <c r="Y72" s="929"/>
      <c r="Z72" s="929"/>
      <c r="AA72" s="929"/>
    </row>
    <row r="73" spans="1:28" ht="18" customHeight="1">
      <c r="A73" s="959"/>
      <c r="B73" s="929" t="s">
        <v>408</v>
      </c>
      <c r="C73" s="929"/>
      <c r="D73" s="929"/>
      <c r="E73" s="929"/>
      <c r="F73" s="929"/>
      <c r="G73" s="929" t="str">
        <f>IF(項目一覧!$C$192=0,"",項目一覧!$C$192)</f>
        <v/>
      </c>
      <c r="J73" s="929"/>
      <c r="K73" s="929"/>
      <c r="L73" s="929"/>
      <c r="M73" s="929"/>
      <c r="N73" s="929"/>
      <c r="O73" s="929"/>
      <c r="P73" s="929"/>
      <c r="Q73" s="929"/>
      <c r="R73" s="929"/>
      <c r="S73" s="929"/>
      <c r="T73" s="929"/>
      <c r="U73" s="929"/>
      <c r="V73" s="929"/>
      <c r="W73" s="929"/>
      <c r="X73" s="929"/>
      <c r="Y73" s="929"/>
      <c r="Z73" s="929"/>
      <c r="AA73" s="929"/>
    </row>
    <row r="74" spans="1:28" ht="18" customHeight="1">
      <c r="A74" s="968"/>
      <c r="B74" s="929" t="s">
        <v>407</v>
      </c>
      <c r="C74" s="929"/>
      <c r="D74" s="929"/>
      <c r="E74" s="929"/>
      <c r="F74" s="929"/>
      <c r="G74" s="929" t="str">
        <f>IF(項目一覧!$C$194=0,"","("&amp;項目一覧!$C$194&amp;") 建築士事務所  （"&amp;項目一覧!$C$195&amp;"）知事登録　第　 "&amp;項目一覧!$C$196&amp;"　号")</f>
        <v>() 建築士事務所  （）知事登録　第　 　号</v>
      </c>
      <c r="H74" s="1225"/>
    </row>
    <row r="75" spans="1:28" ht="18" customHeight="1">
      <c r="A75" s="968"/>
      <c r="B75" s="929"/>
      <c r="C75" s="929"/>
      <c r="D75" s="929"/>
      <c r="E75" s="929"/>
      <c r="F75" s="929"/>
      <c r="G75" s="929" t="str">
        <f>IF(項目一覧!$C$197=0,"",項目一覧!$C$197)</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406</v>
      </c>
      <c r="C76" s="929"/>
      <c r="D76" s="929"/>
      <c r="E76" s="929"/>
      <c r="F76" s="929"/>
      <c r="G76" s="929" t="str">
        <f>IF(項目一覧!$C$198=0,"",項目一覧!$C$198)</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405</v>
      </c>
      <c r="C77" s="929"/>
      <c r="D77" s="929"/>
      <c r="E77" s="929"/>
      <c r="F77" s="929"/>
      <c r="G77" s="2066" t="str">
        <f>IF(項目一覧!$C$199=0,"",項目一覧!$C$199)</f>
        <v/>
      </c>
      <c r="H77" s="2067"/>
      <c r="I77" s="2067"/>
      <c r="J77" s="2067"/>
      <c r="K77" s="2067"/>
      <c r="L77" s="2067"/>
      <c r="M77" s="2067"/>
      <c r="N77" s="2067"/>
      <c r="O77" s="2067"/>
      <c r="P77" s="2067"/>
      <c r="Q77" s="2067"/>
      <c r="R77" s="2067"/>
      <c r="S77" s="2067"/>
      <c r="T77" s="2067"/>
      <c r="U77" s="2067"/>
      <c r="V77" s="2067"/>
      <c r="W77" s="2067"/>
      <c r="X77" s="2067"/>
      <c r="Y77" s="2067"/>
      <c r="Z77" s="2067"/>
      <c r="AA77" s="2067"/>
      <c r="AB77" s="2067"/>
    </row>
    <row r="78" spans="1:28" ht="18" customHeight="1">
      <c r="A78" s="968"/>
      <c r="B78" s="929" t="s">
        <v>404</v>
      </c>
      <c r="C78" s="929"/>
      <c r="D78" s="929"/>
      <c r="E78" s="929"/>
      <c r="F78" s="929"/>
      <c r="G78" s="929" t="str">
        <f>IF(項目一覧!$C$200=0,"",項目一覧!$C$200)</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5" t="s">
        <v>712</v>
      </c>
      <c r="C79" s="929"/>
      <c r="D79" s="929"/>
      <c r="E79" s="929"/>
      <c r="F79" s="929"/>
      <c r="G79" s="1685" t="str">
        <f>IF(項目一覧!$C$202=0,"",項目一覧!$C$202)</f>
        <v/>
      </c>
      <c r="H79" s="1685"/>
      <c r="I79" s="1685"/>
      <c r="J79" s="1685"/>
      <c r="K79" s="1685"/>
      <c r="L79" s="1685"/>
      <c r="M79" s="1685"/>
      <c r="N79" s="1685"/>
      <c r="O79" s="1685"/>
      <c r="P79" s="1685"/>
      <c r="Q79" s="1685"/>
      <c r="R79" s="1685"/>
      <c r="S79" s="1685"/>
      <c r="T79" s="1685"/>
      <c r="U79" s="1685"/>
      <c r="V79" s="1685"/>
      <c r="W79" s="1685"/>
      <c r="X79" s="1685"/>
      <c r="Y79" s="1685"/>
      <c r="Z79" s="1685"/>
      <c r="AA79" s="1685"/>
      <c r="AB79" s="1685"/>
    </row>
    <row r="80" spans="1:28" ht="9" customHeight="1">
      <c r="A80" s="959"/>
      <c r="B80" s="929"/>
      <c r="C80" s="929"/>
      <c r="D80" s="929"/>
      <c r="E80" s="929"/>
      <c r="F80" s="929"/>
      <c r="G80" s="1685"/>
      <c r="H80" s="1685"/>
      <c r="I80" s="1685"/>
      <c r="J80" s="1685"/>
      <c r="K80" s="1685"/>
      <c r="L80" s="1685"/>
      <c r="M80" s="1685"/>
      <c r="N80" s="1685"/>
      <c r="O80" s="1685"/>
      <c r="P80" s="1685"/>
      <c r="Q80" s="1685"/>
      <c r="R80" s="1685"/>
      <c r="S80" s="1685"/>
      <c r="T80" s="1685"/>
      <c r="U80" s="1685"/>
      <c r="V80" s="1685"/>
      <c r="W80" s="1685"/>
      <c r="X80" s="1685"/>
      <c r="Y80" s="1685"/>
      <c r="Z80" s="1685"/>
      <c r="AA80" s="1685"/>
      <c r="AB80" s="1685"/>
    </row>
    <row r="81" spans="1:34" ht="18" customHeight="1">
      <c r="A81" s="959"/>
      <c r="B81" s="929" t="s">
        <v>409</v>
      </c>
      <c r="C81" s="929"/>
      <c r="D81" s="929"/>
      <c r="E81" s="929"/>
      <c r="F81" s="929"/>
      <c r="G81" s="966" t="str">
        <f>IF(項目一覧!$C$203=0,"","("&amp;項目一覧!$C$203&amp;") 建築士  （"&amp;項目一覧!$C$204&amp;"）登録　第　 "&amp;項目一覧!$C$205&amp;"　号")</f>
        <v>() 建築士  （）登録　第　 　号</v>
      </c>
      <c r="J81" s="929"/>
      <c r="K81" s="929"/>
      <c r="L81" s="929"/>
      <c r="M81" s="929"/>
      <c r="N81" s="929"/>
      <c r="O81" s="929"/>
      <c r="P81" s="929"/>
      <c r="Q81" s="929"/>
      <c r="R81" s="929"/>
      <c r="S81" s="929"/>
      <c r="T81" s="929"/>
      <c r="U81" s="929"/>
      <c r="V81" s="929"/>
      <c r="W81" s="929"/>
      <c r="X81" s="929"/>
      <c r="Y81" s="929"/>
      <c r="Z81" s="929"/>
      <c r="AA81" s="929"/>
    </row>
    <row r="82" spans="1:34" ht="18" customHeight="1">
      <c r="A82" s="959"/>
      <c r="B82" s="929" t="s">
        <v>408</v>
      </c>
      <c r="C82" s="929"/>
      <c r="D82" s="929"/>
      <c r="E82" s="929"/>
      <c r="F82" s="929"/>
      <c r="G82" s="929" t="str">
        <f>IF(項目一覧!$C$206=0,"",項目一覧!$C$206)</f>
        <v/>
      </c>
      <c r="J82" s="929"/>
      <c r="K82" s="929"/>
      <c r="L82" s="929"/>
      <c r="M82" s="929"/>
      <c r="N82" s="929"/>
      <c r="O82" s="929"/>
      <c r="P82" s="929"/>
      <c r="Q82" s="929"/>
      <c r="R82" s="929"/>
      <c r="S82" s="929"/>
      <c r="T82" s="929"/>
      <c r="U82" s="929"/>
      <c r="V82" s="929"/>
      <c r="W82" s="929"/>
      <c r="X82" s="929"/>
      <c r="Y82" s="929"/>
      <c r="Z82" s="929"/>
      <c r="AA82" s="929"/>
    </row>
    <row r="83" spans="1:34" ht="18" customHeight="1">
      <c r="A83" s="968"/>
      <c r="B83" s="929" t="s">
        <v>407</v>
      </c>
      <c r="C83" s="929"/>
      <c r="D83" s="929"/>
      <c r="E83" s="929"/>
      <c r="F83" s="929"/>
      <c r="G83" s="1225" t="str">
        <f>IF(項目一覧!$C$208=0,"","("&amp;項目一覧!$C$208&amp;") 建築士事務所  （"&amp;項目一覧!$C$209&amp;"）知事登録　第　 "&amp;項目一覧!$C$210&amp;"　号")</f>
        <v>() 建築士事務所  （）知事登録　第　 　号</v>
      </c>
    </row>
    <row r="84" spans="1:34" ht="18" customHeight="1">
      <c r="A84" s="968"/>
      <c r="B84" s="929"/>
      <c r="C84" s="929"/>
      <c r="D84" s="929"/>
      <c r="E84" s="929"/>
      <c r="F84" s="929"/>
      <c r="G84" s="929" t="str">
        <f>IF(項目一覧!$C$211=0,"",項目一覧!$C$211)</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406</v>
      </c>
      <c r="C85" s="929"/>
      <c r="D85" s="929"/>
      <c r="E85" s="929"/>
      <c r="F85" s="929"/>
      <c r="G85" s="929" t="str">
        <f>IF(項目一覧!$C$212=0,"",項目一覧!$C$212)</f>
        <v/>
      </c>
      <c r="J85" s="929"/>
      <c r="K85" s="929"/>
      <c r="L85" s="929"/>
      <c r="M85" s="929"/>
      <c r="N85" s="929"/>
      <c r="O85" s="929"/>
      <c r="P85" s="929"/>
      <c r="Q85" s="929"/>
      <c r="R85" s="929"/>
      <c r="S85" s="929"/>
      <c r="T85" s="929"/>
      <c r="U85" s="929"/>
      <c r="V85" s="929"/>
      <c r="W85" s="929"/>
      <c r="X85" s="929"/>
      <c r="Y85" s="929"/>
      <c r="Z85" s="929"/>
      <c r="AA85" s="929"/>
    </row>
    <row r="86" spans="1:34" ht="18" customHeight="1">
      <c r="A86" s="968"/>
      <c r="B86" s="929" t="s">
        <v>405</v>
      </c>
      <c r="C86" s="929"/>
      <c r="D86" s="929"/>
      <c r="E86" s="929"/>
      <c r="F86" s="929"/>
      <c r="G86" s="2066" t="str">
        <f>IF(項目一覧!$C$213=0,"",項目一覧!$C$213)</f>
        <v/>
      </c>
      <c r="H86" s="2067"/>
      <c r="I86" s="2067"/>
      <c r="J86" s="2067"/>
      <c r="K86" s="2067"/>
      <c r="L86" s="2067"/>
      <c r="M86" s="2067"/>
      <c r="N86" s="2067"/>
      <c r="O86" s="2067"/>
      <c r="P86" s="2067"/>
      <c r="Q86" s="2067"/>
      <c r="R86" s="2067"/>
      <c r="S86" s="2067"/>
      <c r="T86" s="2067"/>
      <c r="U86" s="2067"/>
      <c r="V86" s="2067"/>
      <c r="W86" s="2067"/>
      <c r="X86" s="2067"/>
      <c r="Y86" s="2067"/>
      <c r="Z86" s="2067"/>
      <c r="AA86" s="2067"/>
      <c r="AB86" s="2067"/>
    </row>
    <row r="87" spans="1:34" ht="18" customHeight="1">
      <c r="A87" s="968"/>
      <c r="B87" s="929" t="s">
        <v>404</v>
      </c>
      <c r="C87" s="929"/>
      <c r="D87" s="929"/>
      <c r="E87" s="929"/>
      <c r="F87" s="929"/>
      <c r="G87" s="929" t="str">
        <f>IF(項目一覧!$C$214=0,"",項目一覧!$C$214)</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5" t="s">
        <v>712</v>
      </c>
      <c r="C88" s="929"/>
      <c r="D88" s="929"/>
      <c r="E88" s="929"/>
      <c r="F88" s="929"/>
      <c r="G88" s="1685" t="str">
        <f>IF(項目一覧!$C$216=0,"",項目一覧!$C$216)</f>
        <v/>
      </c>
      <c r="H88" s="1685"/>
      <c r="I88" s="1685"/>
      <c r="J88" s="1685"/>
      <c r="K88" s="1685"/>
      <c r="L88" s="1685"/>
      <c r="M88" s="1685"/>
      <c r="N88" s="1685"/>
      <c r="O88" s="1685"/>
      <c r="P88" s="1685"/>
      <c r="Q88" s="1685"/>
      <c r="R88" s="1685"/>
      <c r="S88" s="1685"/>
      <c r="T88" s="1685"/>
      <c r="U88" s="1685"/>
      <c r="V88" s="1685"/>
      <c r="W88" s="1685"/>
      <c r="X88" s="1685"/>
      <c r="Y88" s="1685"/>
      <c r="Z88" s="1685"/>
      <c r="AA88" s="1685"/>
      <c r="AB88" s="1685"/>
      <c r="AC88" s="1227"/>
      <c r="AE88" s="1227"/>
      <c r="AF88" s="1227"/>
      <c r="AG88" s="1227"/>
      <c r="AH88" s="1227"/>
    </row>
    <row r="89" spans="1:34" ht="8.25" customHeight="1">
      <c r="A89" s="959"/>
      <c r="B89" s="929"/>
      <c r="C89" s="929"/>
      <c r="D89" s="929"/>
      <c r="E89" s="929"/>
      <c r="F89" s="929"/>
      <c r="G89" s="1685"/>
      <c r="H89" s="1685"/>
      <c r="I89" s="1685"/>
      <c r="J89" s="1685"/>
      <c r="K89" s="1685"/>
      <c r="L89" s="1685"/>
      <c r="M89" s="1685"/>
      <c r="N89" s="1685"/>
      <c r="O89" s="1685"/>
      <c r="P89" s="1685"/>
      <c r="Q89" s="1685"/>
      <c r="R89" s="1685"/>
      <c r="S89" s="1685"/>
      <c r="T89" s="1685"/>
      <c r="U89" s="1685"/>
      <c r="V89" s="1685"/>
      <c r="W89" s="1685"/>
      <c r="X89" s="1685"/>
      <c r="Y89" s="1685"/>
      <c r="Z89" s="1685"/>
      <c r="AA89" s="1685"/>
      <c r="AB89" s="1685"/>
    </row>
    <row r="90" spans="1:34" ht="18" customHeight="1">
      <c r="A90" s="959"/>
      <c r="B90" s="929" t="s">
        <v>409</v>
      </c>
      <c r="C90" s="929"/>
      <c r="D90" s="929"/>
      <c r="E90" s="929"/>
      <c r="F90" s="929"/>
      <c r="G90" s="966" t="str">
        <f>IF(項目一覧!$C$217=0,"","("&amp;項目一覧!$C$217&amp;") 建築士  （"&amp;項目一覧!$C$218&amp;"）登録　第　 "&amp;項目一覧!$C$219&amp;"　号")</f>
        <v>() 建築士  （）登録　第　 　号</v>
      </c>
      <c r="J90" s="929"/>
      <c r="K90" s="929"/>
      <c r="L90" s="929"/>
      <c r="M90" s="929"/>
      <c r="N90" s="929"/>
      <c r="O90" s="929"/>
      <c r="P90" s="929"/>
      <c r="Q90" s="929"/>
      <c r="R90" s="929"/>
      <c r="S90" s="929"/>
      <c r="T90" s="929"/>
      <c r="U90" s="929"/>
      <c r="V90" s="929"/>
      <c r="W90" s="929"/>
      <c r="X90" s="929"/>
      <c r="Y90" s="929"/>
      <c r="Z90" s="929"/>
      <c r="AA90" s="929"/>
    </row>
    <row r="91" spans="1:34" ht="18" customHeight="1">
      <c r="A91" s="959"/>
      <c r="B91" s="929" t="s">
        <v>408</v>
      </c>
      <c r="C91" s="929"/>
      <c r="D91" s="929"/>
      <c r="E91" s="929"/>
      <c r="F91" s="929"/>
      <c r="G91" s="929" t="str">
        <f>IF(項目一覧!$C$220=0,"",項目一覧!$C$220)</f>
        <v/>
      </c>
      <c r="J91" s="929"/>
      <c r="K91" s="929"/>
      <c r="L91" s="929"/>
      <c r="M91" s="929"/>
      <c r="N91" s="929"/>
      <c r="O91" s="929"/>
      <c r="P91" s="929"/>
      <c r="Q91" s="929"/>
      <c r="R91" s="929"/>
      <c r="S91" s="929"/>
      <c r="T91" s="929"/>
      <c r="U91" s="929"/>
      <c r="V91" s="929"/>
      <c r="W91" s="929"/>
      <c r="X91" s="929"/>
      <c r="Y91" s="929"/>
      <c r="Z91" s="929"/>
      <c r="AA91" s="929"/>
    </row>
    <row r="92" spans="1:34" ht="18" customHeight="1">
      <c r="A92" s="968"/>
      <c r="B92" s="929" t="s">
        <v>407</v>
      </c>
      <c r="C92" s="929"/>
      <c r="D92" s="929"/>
      <c r="E92" s="929"/>
      <c r="F92" s="929"/>
      <c r="G92" s="1225" t="str">
        <f>IF(項目一覧!$C$222=0,"","("&amp;項目一覧!$C$222&amp;") 建築士事務所  （"&amp;項目一覧!$C$223&amp;"）知事登録　第　 "&amp;項目一覧!$C$224&amp;"　号")</f>
        <v>() 建築士事務所  （）知事登録　第　 　号</v>
      </c>
    </row>
    <row r="93" spans="1:34" ht="18" customHeight="1">
      <c r="A93" s="968"/>
      <c r="B93" s="929"/>
      <c r="C93" s="929"/>
      <c r="D93" s="929"/>
      <c r="E93" s="929"/>
      <c r="F93" s="929"/>
      <c r="G93" s="929" t="str">
        <f>IF(項目一覧!$C$225=0,"",項目一覧!$C$225)</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406</v>
      </c>
      <c r="C94" s="929"/>
      <c r="D94" s="929"/>
      <c r="E94" s="929"/>
      <c r="F94" s="929"/>
      <c r="G94" s="929" t="str">
        <f>IF(項目一覧!$C$226=0,"",項目一覧!$C$226)</f>
        <v/>
      </c>
      <c r="J94" s="929"/>
      <c r="K94" s="929"/>
      <c r="L94" s="929"/>
      <c r="M94" s="929"/>
      <c r="N94" s="929"/>
      <c r="O94" s="929"/>
      <c r="P94" s="929"/>
      <c r="Q94" s="929"/>
      <c r="R94" s="929"/>
      <c r="S94" s="929"/>
      <c r="T94" s="929"/>
      <c r="U94" s="929"/>
      <c r="V94" s="929"/>
      <c r="W94" s="929"/>
      <c r="X94" s="929"/>
      <c r="Y94" s="929"/>
      <c r="Z94" s="929"/>
      <c r="AA94" s="929"/>
    </row>
    <row r="95" spans="1:34" ht="18" customHeight="1">
      <c r="A95" s="968"/>
      <c r="B95" s="929" t="s">
        <v>405</v>
      </c>
      <c r="C95" s="929"/>
      <c r="D95" s="929"/>
      <c r="E95" s="929"/>
      <c r="F95" s="929"/>
      <c r="G95" s="2066" t="str">
        <f>IF(項目一覧!$C$227=0,"",項目一覧!$C$227)</f>
        <v/>
      </c>
      <c r="H95" s="2067"/>
      <c r="I95" s="2067"/>
      <c r="J95" s="2067"/>
      <c r="K95" s="2067"/>
      <c r="L95" s="2067"/>
      <c r="M95" s="2067"/>
      <c r="N95" s="2067"/>
      <c r="O95" s="2067"/>
      <c r="P95" s="2067"/>
      <c r="Q95" s="2067"/>
      <c r="R95" s="2067"/>
      <c r="S95" s="2067"/>
      <c r="T95" s="2067"/>
      <c r="U95" s="2067"/>
      <c r="V95" s="2067"/>
      <c r="W95" s="2067"/>
      <c r="X95" s="2067"/>
      <c r="Y95" s="2067"/>
      <c r="Z95" s="2067"/>
      <c r="AA95" s="2067"/>
      <c r="AB95" s="2067"/>
    </row>
    <row r="96" spans="1:34" ht="18" customHeight="1">
      <c r="A96" s="968"/>
      <c r="B96" s="929" t="s">
        <v>404</v>
      </c>
      <c r="C96" s="929"/>
      <c r="D96" s="929"/>
      <c r="E96" s="929"/>
      <c r="F96" s="929"/>
      <c r="G96" s="929" t="str">
        <f>IF(項目一覧!$C$228=0,"",項目一覧!$C$228)</f>
        <v/>
      </c>
      <c r="J96" s="929"/>
      <c r="K96" s="929"/>
      <c r="L96" s="929"/>
      <c r="M96" s="929"/>
      <c r="N96" s="929"/>
      <c r="O96" s="929"/>
      <c r="P96" s="929"/>
      <c r="Q96" s="929"/>
      <c r="R96" s="929"/>
      <c r="S96" s="929"/>
      <c r="T96" s="929"/>
      <c r="U96" s="929"/>
      <c r="V96" s="929"/>
      <c r="W96" s="929"/>
      <c r="X96" s="929"/>
      <c r="Y96" s="929"/>
      <c r="Z96" s="929"/>
      <c r="AA96" s="929"/>
    </row>
    <row r="97" spans="1:34" ht="18" customHeight="1">
      <c r="A97" s="968"/>
      <c r="B97" s="925" t="s">
        <v>712</v>
      </c>
      <c r="C97" s="929"/>
      <c r="D97" s="929"/>
      <c r="E97" s="929"/>
      <c r="F97" s="929"/>
      <c r="G97" s="1685" t="str">
        <f>IF(項目一覧!$C$230=0,"",項目一覧!$C$230)</f>
        <v/>
      </c>
      <c r="H97" s="1685"/>
      <c r="I97" s="1685"/>
      <c r="J97" s="1685"/>
      <c r="K97" s="1685"/>
      <c r="L97" s="1685"/>
      <c r="M97" s="1685"/>
      <c r="N97" s="1685"/>
      <c r="O97" s="1685"/>
      <c r="P97" s="1685"/>
      <c r="Q97" s="1685"/>
      <c r="R97" s="1685"/>
      <c r="S97" s="1685"/>
      <c r="T97" s="1685"/>
      <c r="U97" s="1685"/>
      <c r="V97" s="1685"/>
      <c r="W97" s="1685"/>
      <c r="X97" s="1685"/>
      <c r="Y97" s="1685"/>
      <c r="Z97" s="1685"/>
      <c r="AA97" s="1685"/>
      <c r="AB97" s="1685"/>
    </row>
    <row r="98" spans="1:34" ht="9" customHeight="1">
      <c r="A98" s="974"/>
      <c r="B98" s="958"/>
      <c r="C98" s="958"/>
      <c r="D98" s="958"/>
      <c r="E98" s="958"/>
      <c r="F98" s="958"/>
      <c r="G98" s="1688"/>
      <c r="H98" s="1688"/>
      <c r="I98" s="1688"/>
      <c r="J98" s="1688"/>
      <c r="K98" s="1688"/>
      <c r="L98" s="1688"/>
      <c r="M98" s="1688"/>
      <c r="N98" s="1688"/>
      <c r="O98" s="1688"/>
      <c r="P98" s="1688"/>
      <c r="Q98" s="1688"/>
      <c r="R98" s="1688"/>
      <c r="S98" s="1688"/>
      <c r="T98" s="1688"/>
      <c r="U98" s="1688"/>
      <c r="V98" s="1688"/>
      <c r="W98" s="1688"/>
      <c r="X98" s="1688"/>
      <c r="Y98" s="1688"/>
      <c r="Z98" s="1688"/>
      <c r="AA98" s="1688"/>
      <c r="AB98" s="1688"/>
    </row>
    <row r="99" spans="1:34" ht="15.75" customHeight="1">
      <c r="A99" s="959" t="s">
        <v>323</v>
      </c>
      <c r="B99" s="929" t="s">
        <v>711</v>
      </c>
      <c r="C99" s="929"/>
      <c r="D99" s="929"/>
      <c r="E99" s="929"/>
      <c r="F99" s="929"/>
      <c r="G99" s="929"/>
      <c r="J99" s="929"/>
      <c r="K99" s="929"/>
      <c r="L99" s="929"/>
      <c r="M99" s="929"/>
      <c r="N99" s="929"/>
      <c r="O99" s="929"/>
      <c r="P99" s="929"/>
      <c r="Q99" s="929"/>
      <c r="R99" s="929"/>
      <c r="S99" s="929"/>
      <c r="T99" s="929"/>
      <c r="U99" s="929"/>
      <c r="V99" s="929"/>
      <c r="W99" s="929"/>
      <c r="X99" s="929"/>
      <c r="Y99" s="929"/>
      <c r="Z99" s="929"/>
      <c r="AA99" s="929"/>
    </row>
    <row r="100" spans="1:34" ht="15.75" customHeight="1">
      <c r="A100" s="968"/>
      <c r="B100" s="929" t="s">
        <v>401</v>
      </c>
      <c r="C100" s="929"/>
      <c r="D100" s="929"/>
      <c r="E100" s="929"/>
      <c r="F100" s="929"/>
      <c r="G100" s="929" t="str">
        <f>IF(項目一覧!$C$55=0,"",項目一覧!$C$55)</f>
        <v/>
      </c>
      <c r="J100" s="929"/>
      <c r="K100" s="929"/>
      <c r="L100" s="929"/>
      <c r="M100" s="929"/>
      <c r="N100" s="929"/>
      <c r="O100" s="929"/>
      <c r="P100" s="929"/>
      <c r="Q100" s="929"/>
      <c r="R100" s="929"/>
      <c r="S100" s="929"/>
      <c r="T100" s="929"/>
      <c r="U100" s="929"/>
      <c r="V100" s="929"/>
      <c r="W100" s="929"/>
      <c r="X100" s="929"/>
      <c r="Y100" s="929"/>
      <c r="Z100" s="929"/>
      <c r="AA100" s="929"/>
    </row>
    <row r="101" spans="1:34" ht="15.75" customHeight="1">
      <c r="A101" s="968"/>
      <c r="B101" s="929" t="s">
        <v>400</v>
      </c>
      <c r="C101" s="929"/>
      <c r="D101" s="929"/>
      <c r="E101" s="929"/>
      <c r="F101" s="929"/>
      <c r="G101" s="1225" t="str">
        <f>IF(項目一覧!$C$56=0,"","建設業の許可   ("&amp;項目一覧!$C$56&amp;")  第  （"&amp;項目一覧!$C$57&amp;"）　　 "&amp;項目一覧!$C$58&amp;"　号")</f>
        <v>建設業の許可   ()  第  （）　　 　号</v>
      </c>
      <c r="J101" s="929"/>
      <c r="K101" s="929"/>
      <c r="L101" s="929"/>
      <c r="M101" s="929"/>
      <c r="N101" s="929"/>
      <c r="O101" s="929"/>
      <c r="P101" s="929"/>
      <c r="Q101" s="929"/>
      <c r="R101" s="929"/>
      <c r="S101" s="929"/>
      <c r="T101" s="929"/>
      <c r="U101" s="929"/>
      <c r="V101" s="929"/>
      <c r="W101" s="929"/>
      <c r="X101" s="929"/>
      <c r="Y101" s="929"/>
      <c r="Z101" s="929"/>
      <c r="AA101" s="929"/>
    </row>
    <row r="102" spans="1:34" ht="15.75" customHeight="1">
      <c r="A102" s="968"/>
      <c r="B102" s="929"/>
      <c r="C102" s="929"/>
      <c r="D102" s="929"/>
      <c r="E102" s="929"/>
      <c r="F102" s="929"/>
      <c r="G102" s="929" t="str">
        <f>IF(項目一覧!$C$59=0,"",項目一覧!$C$59)</f>
        <v/>
      </c>
      <c r="J102" s="929"/>
      <c r="K102" s="929"/>
      <c r="L102" s="929"/>
      <c r="M102" s="929"/>
      <c r="N102" s="929"/>
      <c r="O102" s="929"/>
      <c r="P102" s="929"/>
      <c r="Q102" s="929"/>
      <c r="R102" s="929"/>
      <c r="S102" s="929"/>
      <c r="T102" s="929"/>
      <c r="U102" s="929"/>
      <c r="V102" s="929"/>
      <c r="W102" s="929"/>
      <c r="X102" s="929"/>
      <c r="Y102" s="929"/>
      <c r="Z102" s="929"/>
      <c r="AA102" s="929"/>
    </row>
    <row r="103" spans="1:34" ht="15.75" customHeight="1">
      <c r="A103" s="968"/>
      <c r="B103" s="929" t="s">
        <v>399</v>
      </c>
      <c r="C103" s="929"/>
      <c r="D103" s="929"/>
      <c r="E103" s="929"/>
      <c r="F103" s="929"/>
      <c r="G103" s="929" t="str">
        <f>IF(項目一覧!$C$60=0,"",項目一覧!$C$60)</f>
        <v/>
      </c>
      <c r="J103" s="929"/>
      <c r="K103" s="929"/>
      <c r="L103" s="929"/>
      <c r="M103" s="929"/>
      <c r="N103" s="929"/>
      <c r="O103" s="929"/>
      <c r="P103" s="929"/>
      <c r="Q103" s="929"/>
      <c r="R103" s="929"/>
      <c r="S103" s="929"/>
      <c r="T103" s="929"/>
      <c r="U103" s="929"/>
      <c r="V103" s="929"/>
      <c r="W103" s="929"/>
      <c r="X103" s="929"/>
      <c r="Y103" s="929"/>
      <c r="Z103" s="929"/>
      <c r="AA103" s="929"/>
    </row>
    <row r="104" spans="1:34" ht="15.75" customHeight="1">
      <c r="A104" s="968"/>
      <c r="B104" s="929" t="s">
        <v>398</v>
      </c>
      <c r="C104" s="929"/>
      <c r="D104" s="929"/>
      <c r="E104" s="929"/>
      <c r="F104" s="929"/>
      <c r="G104" s="929" t="str">
        <f>IF(項目一覧!$C$61=0,"",項目一覧!$C$61)</f>
        <v/>
      </c>
      <c r="J104" s="929"/>
      <c r="K104" s="929"/>
      <c r="L104" s="929"/>
      <c r="M104" s="929"/>
      <c r="N104" s="929"/>
      <c r="O104" s="929"/>
      <c r="P104" s="929"/>
      <c r="Q104" s="929"/>
      <c r="R104" s="929"/>
      <c r="S104" s="929"/>
      <c r="T104" s="929"/>
      <c r="U104" s="929"/>
      <c r="V104" s="929"/>
      <c r="W104" s="929"/>
      <c r="X104" s="929"/>
      <c r="Y104" s="929"/>
      <c r="Z104" s="929"/>
      <c r="AA104" s="929"/>
    </row>
    <row r="105" spans="1:34" ht="15.75" customHeight="1">
      <c r="A105" s="958"/>
      <c r="B105" s="958" t="s">
        <v>397</v>
      </c>
      <c r="C105" s="958"/>
      <c r="D105" s="958"/>
      <c r="E105" s="958"/>
      <c r="F105" s="958"/>
      <c r="G105" s="958" t="str">
        <f>IF(項目一覧!$C$62=0,"",項目一覧!$C$62)</f>
        <v/>
      </c>
      <c r="H105" s="997"/>
      <c r="I105" s="997"/>
      <c r="J105" s="958"/>
      <c r="K105" s="958"/>
      <c r="L105" s="958"/>
      <c r="M105" s="958"/>
      <c r="N105" s="958"/>
      <c r="O105" s="958"/>
      <c r="P105" s="958"/>
      <c r="Q105" s="958"/>
      <c r="R105" s="958"/>
      <c r="S105" s="958"/>
      <c r="T105" s="958"/>
      <c r="U105" s="958"/>
      <c r="V105" s="958"/>
      <c r="W105" s="958"/>
      <c r="X105" s="958"/>
      <c r="Y105" s="958"/>
      <c r="Z105" s="958"/>
      <c r="AA105" s="958"/>
    </row>
    <row r="106" spans="1:34" ht="15.75" customHeight="1">
      <c r="A106" s="1252" t="s">
        <v>323</v>
      </c>
      <c r="B106" s="960" t="s">
        <v>710</v>
      </c>
      <c r="C106" s="937"/>
      <c r="D106" s="937"/>
      <c r="E106" s="937"/>
      <c r="F106" s="1016"/>
      <c r="G106" s="1016"/>
      <c r="J106" s="971"/>
      <c r="K106" s="1016"/>
      <c r="L106" s="1016"/>
      <c r="M106" s="1016"/>
      <c r="N106" s="1016"/>
      <c r="O106" s="1016"/>
      <c r="P106" s="1016"/>
      <c r="Q106" s="1016"/>
      <c r="R106" s="1016"/>
      <c r="S106" s="1016"/>
      <c r="T106" s="1016"/>
      <c r="U106" s="1016"/>
      <c r="V106" s="1016"/>
      <c r="W106" s="1016"/>
      <c r="X106" s="1016"/>
      <c r="Y106" s="1016"/>
      <c r="Z106" s="1016"/>
      <c r="AA106" s="1016"/>
    </row>
    <row r="107" spans="1:34" ht="26.25" customHeight="1">
      <c r="A107" s="1099"/>
      <c r="B107" s="929" t="s">
        <v>709</v>
      </c>
      <c r="C107" s="929"/>
      <c r="D107" s="929"/>
      <c r="E107" s="929"/>
      <c r="F107" s="1685" t="str">
        <f>IF(項目一覧!$C$69=0,"",IF(項目一覧!$C$71=0,項目一覧!$C$69&amp;項目一覧!$C$70,項目一覧!$C$69&amp;項目一覧!$C$70&amp;項目一覧!$C$71))</f>
        <v/>
      </c>
      <c r="G107" s="1685"/>
      <c r="H107" s="1685"/>
      <c r="I107" s="1685"/>
      <c r="J107" s="1685"/>
      <c r="K107" s="1685"/>
      <c r="L107" s="1685"/>
      <c r="M107" s="1685"/>
      <c r="N107" s="1685"/>
      <c r="O107" s="1685"/>
      <c r="P107" s="1685"/>
      <c r="Q107" s="1685"/>
      <c r="R107" s="1685"/>
      <c r="S107" s="1685"/>
      <c r="T107" s="1685"/>
      <c r="U107" s="1685"/>
      <c r="V107" s="1685"/>
      <c r="W107" s="1685"/>
      <c r="X107" s="1685"/>
      <c r="Y107" s="1685"/>
      <c r="Z107" s="1685"/>
      <c r="AA107" s="1685"/>
    </row>
    <row r="108" spans="1:34" ht="26.25" customHeight="1">
      <c r="A108" s="1098"/>
      <c r="B108" s="958" t="s">
        <v>623</v>
      </c>
      <c r="C108" s="958"/>
      <c r="D108" s="958"/>
      <c r="E108" s="958"/>
      <c r="F108" s="1688" t="str">
        <f>IF(項目一覧!$C$72=0,"",IF(項目一覧!$C$74=0,項目一覧!$C$72&amp;項目一覧!$C$73,項目一覧!$C$72&amp;項目一覧!$C$73&amp;項目一覧!$C$74))</f>
        <v/>
      </c>
      <c r="G108" s="1688"/>
      <c r="H108" s="1688"/>
      <c r="I108" s="1688"/>
      <c r="J108" s="1688"/>
      <c r="K108" s="1688"/>
      <c r="L108" s="1688"/>
      <c r="M108" s="1688"/>
      <c r="N108" s="1688"/>
      <c r="O108" s="1688"/>
      <c r="P108" s="1688"/>
      <c r="Q108" s="1688"/>
      <c r="R108" s="1688"/>
      <c r="S108" s="1688"/>
      <c r="T108" s="1688"/>
      <c r="U108" s="1688"/>
      <c r="V108" s="1688"/>
      <c r="W108" s="1688"/>
      <c r="X108" s="1688"/>
      <c r="Y108" s="1688"/>
      <c r="Z108" s="1688"/>
      <c r="AA108" s="1688"/>
    </row>
    <row r="109" spans="1:34" ht="15.75" customHeight="1">
      <c r="A109" s="959" t="s">
        <v>323</v>
      </c>
      <c r="B109" s="929" t="s">
        <v>708</v>
      </c>
      <c r="C109" s="929"/>
      <c r="D109" s="929"/>
      <c r="E109" s="929"/>
      <c r="F109" s="929"/>
      <c r="G109" s="929"/>
      <c r="H109" s="929" t="s">
        <v>707</v>
      </c>
      <c r="I109" s="929"/>
      <c r="J109" s="929"/>
      <c r="K109" s="929"/>
      <c r="L109" s="929"/>
      <c r="M109" s="929" t="s">
        <v>700</v>
      </c>
      <c r="N109" s="929"/>
      <c r="O109" s="929"/>
      <c r="P109" s="929"/>
      <c r="Q109" s="929"/>
      <c r="R109" s="929"/>
      <c r="S109" s="929"/>
      <c r="T109" s="929"/>
      <c r="U109" s="929"/>
      <c r="V109" s="929"/>
      <c r="W109" s="929"/>
      <c r="X109" s="929"/>
      <c r="Y109" s="929"/>
      <c r="Z109" s="929"/>
      <c r="AA109" s="929"/>
      <c r="AH109" s="1090"/>
    </row>
    <row r="110" spans="1:34" ht="15.75" customHeight="1">
      <c r="A110" s="968"/>
      <c r="B110" s="929" t="s">
        <v>706</v>
      </c>
      <c r="C110" s="929"/>
      <c r="D110" s="929"/>
      <c r="E110" s="929" t="s">
        <v>165</v>
      </c>
      <c r="F110" s="929"/>
      <c r="G110" s="929"/>
      <c r="H110" s="929"/>
      <c r="I110" s="929"/>
      <c r="J110" s="929" t="s">
        <v>700</v>
      </c>
      <c r="N110" s="929"/>
      <c r="O110" s="929"/>
      <c r="P110" s="929"/>
      <c r="Q110" s="929"/>
      <c r="R110" s="929"/>
      <c r="S110" s="929"/>
      <c r="T110" s="929"/>
      <c r="U110" s="929"/>
      <c r="V110" s="929"/>
      <c r="W110" s="929"/>
      <c r="X110" s="929"/>
      <c r="Y110" s="929"/>
      <c r="Z110" s="929"/>
      <c r="AA110" s="929"/>
    </row>
    <row r="111" spans="1:34" ht="15.75" customHeight="1">
      <c r="A111" s="968"/>
      <c r="B111" s="929" t="s">
        <v>705</v>
      </c>
      <c r="C111" s="929"/>
      <c r="D111" s="929"/>
      <c r="E111" s="929"/>
      <c r="F111" s="929"/>
      <c r="G111" s="929"/>
      <c r="H111" s="929"/>
      <c r="I111" s="1225"/>
      <c r="J111" s="929"/>
      <c r="K111" s="929"/>
      <c r="L111" s="929" t="s">
        <v>704</v>
      </c>
      <c r="M111" s="929"/>
      <c r="N111" s="929"/>
      <c r="O111" s="929"/>
      <c r="P111" s="929"/>
      <c r="Q111" s="929"/>
      <c r="R111" s="929"/>
      <c r="S111" s="929"/>
      <c r="T111" s="929"/>
      <c r="U111" s="929"/>
      <c r="V111" s="929"/>
      <c r="W111" s="929"/>
      <c r="X111" s="929"/>
      <c r="Y111" s="929"/>
      <c r="Z111" s="929"/>
      <c r="AA111" s="929"/>
    </row>
    <row r="112" spans="1:34" ht="15.75" customHeight="1">
      <c r="A112" s="968"/>
      <c r="B112" s="929" t="s">
        <v>329</v>
      </c>
      <c r="C112" s="929"/>
      <c r="D112" s="929"/>
      <c r="E112" s="929"/>
    </row>
    <row r="113" spans="1:27" ht="15.75" customHeight="1">
      <c r="A113" s="968"/>
      <c r="B113" s="929" t="s">
        <v>703</v>
      </c>
      <c r="C113" s="929"/>
      <c r="D113" s="929"/>
      <c r="E113" s="929"/>
      <c r="F113" s="959" t="s">
        <v>701</v>
      </c>
      <c r="G113" s="929" t="s">
        <v>308</v>
      </c>
      <c r="H113" s="929"/>
      <c r="I113" s="1228" t="s">
        <v>701</v>
      </c>
      <c r="J113" s="929" t="s">
        <v>307</v>
      </c>
      <c r="K113" s="929"/>
      <c r="L113" s="959" t="s">
        <v>701</v>
      </c>
      <c r="M113" s="929" t="s">
        <v>702</v>
      </c>
      <c r="N113" s="929"/>
      <c r="O113" s="959" t="s">
        <v>701</v>
      </c>
      <c r="P113" s="929" t="s">
        <v>177</v>
      </c>
      <c r="Q113" s="929"/>
      <c r="R113" s="929"/>
      <c r="S113" s="929"/>
      <c r="T113" s="929"/>
      <c r="U113" s="929"/>
      <c r="V113" s="929"/>
      <c r="W113" s="929"/>
      <c r="X113" s="929"/>
      <c r="Y113" s="929"/>
      <c r="Z113" s="929"/>
      <c r="AA113" s="929" t="s">
        <v>700</v>
      </c>
    </row>
    <row r="114" spans="1:27" ht="15.75" customHeight="1">
      <c r="A114" s="968"/>
      <c r="B114" s="929" t="s">
        <v>699</v>
      </c>
      <c r="F114" s="929"/>
      <c r="G114" s="929"/>
      <c r="H114" s="929"/>
      <c r="I114" s="929"/>
      <c r="J114" s="929"/>
      <c r="K114" s="929"/>
      <c r="L114" s="929"/>
      <c r="M114" s="929"/>
      <c r="N114" s="929"/>
      <c r="O114" s="929"/>
      <c r="P114" s="929"/>
      <c r="Q114" s="929"/>
      <c r="R114" s="929"/>
      <c r="S114" s="929"/>
      <c r="T114" s="929"/>
      <c r="U114" s="929"/>
      <c r="V114" s="929"/>
      <c r="W114" s="929"/>
      <c r="X114" s="929"/>
      <c r="Y114" s="929"/>
      <c r="Z114" s="929"/>
      <c r="AA114" s="929"/>
    </row>
    <row r="115" spans="1:27" ht="16.5" customHeight="1">
      <c r="A115" s="995" t="s">
        <v>323</v>
      </c>
      <c r="B115" s="996" t="s">
        <v>698</v>
      </c>
      <c r="C115" s="996"/>
      <c r="D115" s="996"/>
      <c r="E115" s="996"/>
      <c r="F115" s="996"/>
      <c r="G115" s="996"/>
      <c r="H115" s="996"/>
      <c r="I115" s="996"/>
      <c r="J115" s="945" t="s">
        <v>2839</v>
      </c>
      <c r="K115" s="996"/>
      <c r="L115" s="995"/>
      <c r="M115" s="996" t="s">
        <v>318</v>
      </c>
      <c r="N115" s="995"/>
      <c r="O115" s="996" t="s">
        <v>317</v>
      </c>
      <c r="P115" s="995"/>
      <c r="Q115" s="996" t="s">
        <v>316</v>
      </c>
      <c r="R115" s="996"/>
      <c r="S115" s="945"/>
      <c r="T115" s="945"/>
      <c r="U115" s="996"/>
      <c r="V115" s="996"/>
      <c r="W115" s="996"/>
      <c r="X115" s="996"/>
      <c r="Y115" s="996"/>
      <c r="Z115" s="996"/>
      <c r="AA115" s="996"/>
    </row>
    <row r="116" spans="1:27" ht="16.5" customHeight="1">
      <c r="A116" s="995" t="s">
        <v>323</v>
      </c>
      <c r="B116" s="996" t="s">
        <v>697</v>
      </c>
      <c r="C116" s="996"/>
      <c r="D116" s="996"/>
      <c r="E116" s="996"/>
      <c r="F116" s="996"/>
      <c r="G116" s="996"/>
      <c r="H116" s="996"/>
      <c r="I116" s="996"/>
      <c r="J116" s="955" t="s">
        <v>2839</v>
      </c>
      <c r="K116" s="996"/>
      <c r="L116" s="995"/>
      <c r="M116" s="996" t="s">
        <v>318</v>
      </c>
      <c r="N116" s="995"/>
      <c r="O116" s="996" t="s">
        <v>317</v>
      </c>
      <c r="P116" s="995"/>
      <c r="Q116" s="996" t="s">
        <v>316</v>
      </c>
      <c r="R116" s="996"/>
      <c r="S116" s="945"/>
      <c r="T116" s="945"/>
      <c r="U116" s="996"/>
      <c r="V116" s="996"/>
      <c r="W116" s="996"/>
      <c r="X116" s="996"/>
      <c r="Y116" s="996"/>
      <c r="Z116" s="996"/>
      <c r="AA116" s="996"/>
    </row>
    <row r="117" spans="1:27" ht="15.75" customHeight="1">
      <c r="A117" s="959" t="s">
        <v>323</v>
      </c>
      <c r="B117" s="929" t="s">
        <v>696</v>
      </c>
      <c r="C117" s="929"/>
      <c r="D117" s="929"/>
      <c r="E117" s="929"/>
      <c r="F117" s="929"/>
      <c r="G117" s="929"/>
      <c r="H117" s="929"/>
      <c r="I117" s="929"/>
      <c r="J117" s="929"/>
      <c r="K117" s="929"/>
      <c r="L117" s="929"/>
      <c r="M117" s="929"/>
      <c r="N117" s="929"/>
      <c r="O117" s="929"/>
      <c r="P117" s="929"/>
      <c r="Q117" s="929"/>
      <c r="R117" s="929"/>
      <c r="S117" s="926"/>
      <c r="T117" s="926"/>
      <c r="U117" s="929" t="s">
        <v>321</v>
      </c>
      <c r="V117" s="929"/>
      <c r="W117" s="929"/>
      <c r="X117" s="929"/>
      <c r="Y117" s="929"/>
      <c r="Z117" s="929"/>
      <c r="AA117" s="929"/>
    </row>
    <row r="118" spans="1:27" ht="15.75" customHeight="1">
      <c r="A118" s="959"/>
      <c r="B118" s="929"/>
      <c r="C118" s="929"/>
      <c r="D118" s="929"/>
      <c r="E118" s="998" t="s">
        <v>695</v>
      </c>
      <c r="F118" s="1627"/>
      <c r="G118" s="1627"/>
      <c r="H118" s="959" t="s">
        <v>694</v>
      </c>
      <c r="J118" s="926" t="s">
        <v>2839</v>
      </c>
      <c r="K118" s="929"/>
      <c r="L118" s="959"/>
      <c r="M118" s="929" t="s">
        <v>318</v>
      </c>
      <c r="N118" s="929"/>
      <c r="O118" s="929" t="s">
        <v>317</v>
      </c>
      <c r="P118" s="929"/>
      <c r="Q118" s="929" t="s">
        <v>316</v>
      </c>
      <c r="R118" s="998" t="s">
        <v>319</v>
      </c>
      <c r="S118" s="2086"/>
      <c r="T118" s="2086"/>
      <c r="U118" s="2086"/>
      <c r="V118" s="2086"/>
      <c r="W118" s="2086"/>
      <c r="X118" s="2086"/>
      <c r="Y118" s="2086"/>
      <c r="Z118" s="2086"/>
      <c r="AA118" s="998" t="s">
        <v>320</v>
      </c>
    </row>
    <row r="119" spans="1:27" ht="15.75" customHeight="1">
      <c r="A119" s="955"/>
      <c r="B119" s="955"/>
      <c r="C119" s="955"/>
      <c r="D119" s="955"/>
      <c r="E119" s="1004" t="s">
        <v>695</v>
      </c>
      <c r="F119" s="1651"/>
      <c r="G119" s="1651"/>
      <c r="H119" s="963" t="s">
        <v>694</v>
      </c>
      <c r="I119" s="1004"/>
      <c r="J119" s="955" t="s">
        <v>2839</v>
      </c>
      <c r="K119" s="958"/>
      <c r="L119" s="958"/>
      <c r="M119" s="958" t="s">
        <v>318</v>
      </c>
      <c r="N119" s="958"/>
      <c r="O119" s="958" t="s">
        <v>317</v>
      </c>
      <c r="P119" s="958"/>
      <c r="Q119" s="958" t="s">
        <v>316</v>
      </c>
      <c r="R119" s="1004" t="s">
        <v>693</v>
      </c>
      <c r="S119" s="2085"/>
      <c r="T119" s="2085"/>
      <c r="U119" s="2085"/>
      <c r="V119" s="2085"/>
      <c r="W119" s="2085"/>
      <c r="X119" s="2085"/>
      <c r="Y119" s="2085"/>
      <c r="Z119" s="2085"/>
      <c r="AA119" s="1224" t="s">
        <v>314</v>
      </c>
    </row>
    <row r="120" spans="1:27" ht="16.5" customHeight="1">
      <c r="A120" s="959" t="s">
        <v>692</v>
      </c>
      <c r="B120" s="929" t="s">
        <v>691</v>
      </c>
      <c r="C120" s="929"/>
      <c r="D120" s="929"/>
      <c r="E120" s="929"/>
      <c r="F120" s="929"/>
      <c r="G120" s="929"/>
      <c r="H120" s="929"/>
      <c r="I120" s="929"/>
      <c r="J120" s="929"/>
      <c r="K120" s="929"/>
      <c r="L120" s="929"/>
      <c r="M120" s="929"/>
      <c r="N120" s="929"/>
      <c r="O120" s="929"/>
      <c r="P120" s="929"/>
      <c r="Q120" s="929"/>
      <c r="R120" s="929"/>
      <c r="S120" s="929"/>
      <c r="T120" s="929"/>
      <c r="U120" s="929"/>
      <c r="V120" s="929"/>
      <c r="W120" s="929"/>
      <c r="X120" s="929"/>
      <c r="Y120" s="929"/>
      <c r="Z120" s="929"/>
      <c r="AA120" s="929"/>
    </row>
    <row r="121" spans="1:27" ht="16.5" customHeight="1">
      <c r="A121" s="959"/>
      <c r="B121" s="929"/>
      <c r="C121" s="929"/>
      <c r="D121" s="929"/>
      <c r="E121" s="929"/>
      <c r="F121" s="929"/>
      <c r="G121" s="929"/>
      <c r="H121" s="929"/>
      <c r="I121" s="929"/>
      <c r="J121" s="929"/>
      <c r="K121" s="929"/>
      <c r="L121" s="929"/>
      <c r="M121" s="929"/>
      <c r="N121" s="929"/>
      <c r="O121" s="929"/>
      <c r="P121" s="929"/>
      <c r="Q121" s="929"/>
      <c r="R121" s="929"/>
      <c r="S121" s="929"/>
      <c r="T121" s="929"/>
      <c r="U121" s="929"/>
      <c r="V121" s="929"/>
      <c r="W121" s="929"/>
      <c r="X121" s="929"/>
      <c r="Y121" s="929"/>
      <c r="Z121" s="929"/>
      <c r="AA121" s="929"/>
    </row>
    <row r="122" spans="1:27" ht="16.5" customHeight="1">
      <c r="A122" s="963"/>
      <c r="B122" s="958"/>
      <c r="C122" s="958"/>
      <c r="D122" s="958"/>
      <c r="E122" s="958"/>
      <c r="F122" s="958"/>
      <c r="G122" s="958"/>
      <c r="H122" s="958"/>
      <c r="I122" s="958"/>
      <c r="J122" s="958"/>
      <c r="K122" s="958"/>
      <c r="L122" s="958"/>
      <c r="M122" s="958"/>
      <c r="N122" s="958"/>
      <c r="O122" s="958"/>
      <c r="P122" s="958"/>
      <c r="Q122" s="958"/>
      <c r="R122" s="958"/>
      <c r="S122" s="958"/>
      <c r="T122" s="958"/>
      <c r="U122" s="958"/>
      <c r="V122" s="958"/>
      <c r="W122" s="958"/>
      <c r="X122" s="958"/>
      <c r="Y122" s="958"/>
      <c r="Z122" s="958"/>
      <c r="AA122" s="958"/>
    </row>
    <row r="123" spans="1:27">
      <c r="A123" s="959"/>
      <c r="B123" s="929"/>
      <c r="C123" s="929"/>
      <c r="D123" s="929"/>
      <c r="E123" s="929"/>
      <c r="F123" s="929"/>
      <c r="G123" s="929"/>
      <c r="H123" s="929"/>
      <c r="I123" s="929"/>
      <c r="J123" s="929"/>
      <c r="K123" s="929"/>
      <c r="L123" s="959"/>
      <c r="M123" s="929"/>
      <c r="N123" s="959"/>
      <c r="O123" s="929"/>
      <c r="P123" s="959"/>
      <c r="Q123" s="929"/>
      <c r="R123" s="929"/>
      <c r="S123" s="926"/>
      <c r="T123" s="926"/>
      <c r="U123" s="929"/>
      <c r="V123" s="929"/>
      <c r="W123" s="929"/>
      <c r="X123" s="929"/>
      <c r="Y123" s="929"/>
      <c r="Z123" s="929"/>
      <c r="AA123" s="929"/>
    </row>
    <row r="124" spans="1:27" ht="13.5" customHeight="1">
      <c r="C124" s="929"/>
      <c r="D124" s="929"/>
      <c r="E124" s="929"/>
      <c r="F124" s="929"/>
      <c r="G124" s="929"/>
      <c r="H124" s="929"/>
      <c r="I124" s="929"/>
      <c r="J124" s="929"/>
      <c r="K124" s="929"/>
      <c r="L124" s="929"/>
      <c r="M124" s="929"/>
      <c r="N124" s="929"/>
      <c r="O124" s="929"/>
      <c r="P124" s="929"/>
      <c r="Q124" s="929"/>
      <c r="R124" s="929"/>
      <c r="S124" s="926"/>
      <c r="T124" s="926"/>
      <c r="U124" s="929"/>
      <c r="V124" s="929"/>
      <c r="W124" s="929"/>
      <c r="X124" s="929"/>
      <c r="Y124" s="929"/>
      <c r="Z124" s="929"/>
      <c r="AA124" s="929"/>
    </row>
    <row r="125" spans="1:27" ht="15" customHeight="1">
      <c r="A125" s="959"/>
      <c r="C125" s="929"/>
      <c r="D125" s="929"/>
      <c r="E125" s="998"/>
      <c r="F125" s="929"/>
      <c r="G125" s="929"/>
      <c r="H125" s="929"/>
      <c r="I125" s="998"/>
      <c r="J125" s="929"/>
      <c r="K125" s="929"/>
      <c r="L125" s="959"/>
      <c r="M125" s="929"/>
      <c r="N125" s="929"/>
      <c r="O125" s="929"/>
      <c r="P125" s="929"/>
      <c r="Q125" s="929"/>
      <c r="R125" s="998"/>
      <c r="S125" s="1627"/>
      <c r="T125" s="1627"/>
      <c r="U125" s="1627"/>
      <c r="V125" s="1627"/>
      <c r="W125" s="1627"/>
      <c r="X125" s="1627"/>
      <c r="Y125" s="1627"/>
      <c r="Z125" s="1627"/>
      <c r="AA125" s="998"/>
    </row>
    <row r="126" spans="1:27" ht="15" customHeight="1">
      <c r="A126" s="926"/>
      <c r="B126" s="926"/>
      <c r="C126" s="926"/>
      <c r="D126" s="926"/>
      <c r="E126" s="998"/>
      <c r="F126" s="1627"/>
      <c r="G126" s="1627"/>
      <c r="H126" s="1627"/>
      <c r="I126" s="998"/>
      <c r="J126" s="926"/>
      <c r="K126" s="929"/>
      <c r="L126" s="929"/>
      <c r="M126" s="929"/>
      <c r="N126" s="929"/>
      <c r="O126" s="929"/>
      <c r="P126" s="929"/>
      <c r="Q126" s="929"/>
      <c r="R126" s="998"/>
      <c r="S126" s="1627"/>
      <c r="T126" s="1627"/>
      <c r="U126" s="1627"/>
      <c r="V126" s="1627"/>
      <c r="W126" s="1627"/>
      <c r="X126" s="1627"/>
      <c r="Y126" s="1627"/>
      <c r="Z126" s="1627"/>
      <c r="AA126" s="957"/>
    </row>
    <row r="127" spans="1:27" ht="15" customHeight="1">
      <c r="A127" s="926"/>
      <c r="B127" s="926"/>
      <c r="C127" s="926"/>
      <c r="D127" s="926"/>
      <c r="E127" s="998"/>
      <c r="F127" s="1627"/>
      <c r="G127" s="1627"/>
      <c r="H127" s="1627"/>
      <c r="I127" s="998"/>
      <c r="J127" s="926"/>
      <c r="K127" s="929"/>
      <c r="L127" s="929"/>
      <c r="M127" s="929"/>
      <c r="N127" s="929"/>
      <c r="O127" s="929"/>
      <c r="P127" s="929"/>
      <c r="Q127" s="929"/>
      <c r="R127" s="998"/>
      <c r="S127" s="1627"/>
      <c r="T127" s="1627"/>
      <c r="U127" s="1627"/>
      <c r="V127" s="1627"/>
      <c r="W127" s="1627"/>
      <c r="X127" s="1627"/>
      <c r="Y127" s="1627"/>
      <c r="Z127" s="1627"/>
      <c r="AA127" s="957"/>
    </row>
    <row r="128" spans="1:27" ht="13.5" customHeight="1">
      <c r="A128" s="959"/>
      <c r="B128" s="929"/>
      <c r="C128" s="929"/>
      <c r="D128" s="929"/>
      <c r="E128" s="929"/>
      <c r="F128" s="929"/>
      <c r="G128" s="929"/>
      <c r="H128" s="929"/>
      <c r="I128" s="1741"/>
      <c r="J128" s="1741"/>
      <c r="K128" s="1741"/>
      <c r="L128" s="1741"/>
      <c r="M128" s="1741"/>
      <c r="N128" s="1741"/>
      <c r="O128" s="1741"/>
      <c r="P128" s="1741"/>
      <c r="Q128" s="1741"/>
      <c r="R128" s="1741"/>
      <c r="S128" s="1741"/>
      <c r="T128" s="1741"/>
      <c r="U128" s="1741"/>
      <c r="V128" s="1741"/>
      <c r="W128" s="1741"/>
      <c r="X128" s="1741"/>
      <c r="Y128" s="1741"/>
      <c r="Z128" s="1741"/>
      <c r="AA128" s="1741"/>
    </row>
    <row r="129" spans="1:27" ht="15.75" customHeight="1">
      <c r="A129" s="926"/>
      <c r="B129" s="926"/>
      <c r="C129" s="926"/>
      <c r="D129" s="926"/>
      <c r="E129" s="926"/>
      <c r="F129" s="926"/>
      <c r="G129" s="926"/>
      <c r="H129" s="926"/>
      <c r="I129" s="1741"/>
      <c r="J129" s="1741"/>
      <c r="K129" s="1741"/>
      <c r="L129" s="1741"/>
      <c r="M129" s="1741"/>
      <c r="N129" s="1741"/>
      <c r="O129" s="1741"/>
      <c r="P129" s="1741"/>
      <c r="Q129" s="1741"/>
      <c r="R129" s="1741"/>
      <c r="S129" s="1741"/>
      <c r="T129" s="1741"/>
      <c r="U129" s="1741"/>
      <c r="V129" s="1741"/>
      <c r="W129" s="1741"/>
      <c r="X129" s="1741"/>
      <c r="Y129" s="1741"/>
      <c r="Z129" s="1741"/>
      <c r="AA129" s="1741"/>
    </row>
    <row r="130" spans="1:27" ht="15.75" customHeight="1">
      <c r="A130" s="959"/>
      <c r="B130" s="929"/>
      <c r="C130" s="929"/>
      <c r="D130" s="929"/>
      <c r="E130" s="929"/>
      <c r="F130" s="929"/>
      <c r="G130" s="929"/>
      <c r="H130" s="929"/>
      <c r="I130" s="1741"/>
      <c r="J130" s="1686"/>
      <c r="K130" s="1686"/>
      <c r="L130" s="1686"/>
      <c r="M130" s="1686"/>
      <c r="N130" s="1686"/>
      <c r="O130" s="1686"/>
      <c r="P130" s="1686"/>
      <c r="Q130" s="1686"/>
      <c r="R130" s="1686"/>
      <c r="S130" s="1686"/>
      <c r="T130" s="1686"/>
      <c r="U130" s="1686"/>
      <c r="V130" s="1686"/>
      <c r="W130" s="1686"/>
      <c r="X130" s="1686"/>
      <c r="Y130" s="1686"/>
      <c r="Z130" s="1686"/>
      <c r="AA130" s="1686"/>
    </row>
    <row r="131" spans="1:27" ht="15.75" customHeight="1">
      <c r="A131" s="926"/>
      <c r="B131" s="926"/>
      <c r="C131" s="926"/>
      <c r="D131" s="926"/>
      <c r="E131" s="926"/>
      <c r="F131" s="926"/>
      <c r="G131" s="926"/>
      <c r="H131" s="926"/>
      <c r="I131" s="1686"/>
      <c r="J131" s="1686"/>
      <c r="K131" s="1686"/>
      <c r="L131" s="1686"/>
      <c r="M131" s="1686"/>
      <c r="N131" s="1686"/>
      <c r="O131" s="1686"/>
      <c r="P131" s="1686"/>
      <c r="Q131" s="1686"/>
      <c r="R131" s="1686"/>
      <c r="S131" s="1686"/>
      <c r="T131" s="1686"/>
      <c r="U131" s="1686"/>
      <c r="V131" s="1686"/>
      <c r="W131" s="1686"/>
      <c r="X131" s="1686"/>
      <c r="Y131" s="1686"/>
      <c r="Z131" s="1686"/>
      <c r="AA131" s="1686"/>
    </row>
    <row r="132" spans="1:27" ht="18" customHeight="1">
      <c r="A132" s="1656"/>
      <c r="B132" s="1656"/>
      <c r="C132" s="1656"/>
      <c r="D132" s="1656"/>
      <c r="E132" s="1656"/>
      <c r="F132" s="1656"/>
      <c r="G132" s="1656"/>
      <c r="H132" s="1656"/>
      <c r="I132" s="1656"/>
      <c r="J132" s="1656"/>
      <c r="K132" s="1656"/>
      <c r="L132" s="1656"/>
      <c r="M132" s="1656"/>
      <c r="N132" s="1656"/>
      <c r="O132" s="1656"/>
      <c r="P132" s="1656"/>
      <c r="Q132" s="1656"/>
      <c r="R132" s="1656"/>
      <c r="S132" s="1656"/>
      <c r="T132" s="1656"/>
      <c r="U132" s="1656"/>
      <c r="V132" s="1656"/>
      <c r="W132" s="1656"/>
      <c r="X132" s="1656"/>
      <c r="Y132" s="1656"/>
      <c r="Z132" s="1656"/>
      <c r="AA132" s="1656"/>
    </row>
    <row r="133" spans="1:27" ht="15.75" customHeight="1">
      <c r="A133" s="929"/>
      <c r="B133" s="929"/>
      <c r="C133" s="929"/>
      <c r="D133" s="929"/>
      <c r="E133" s="929"/>
      <c r="F133" s="929"/>
      <c r="G133" s="929"/>
      <c r="H133" s="929"/>
      <c r="I133" s="929"/>
      <c r="J133" s="929"/>
      <c r="K133" s="929"/>
      <c r="L133" s="929"/>
      <c r="M133" s="929"/>
      <c r="N133" s="929"/>
      <c r="O133" s="929"/>
      <c r="P133" s="929"/>
      <c r="Q133" s="929"/>
      <c r="R133" s="929"/>
      <c r="S133" s="929"/>
      <c r="T133" s="929"/>
      <c r="U133" s="929"/>
      <c r="V133" s="929"/>
      <c r="W133" s="929"/>
      <c r="X133" s="929"/>
      <c r="Y133" s="929"/>
      <c r="Z133" s="929"/>
      <c r="AA133" s="929"/>
    </row>
    <row r="134" spans="1:27" ht="15.75" customHeight="1">
      <c r="A134" s="959"/>
      <c r="B134" s="929"/>
      <c r="C134" s="929"/>
      <c r="D134" s="929"/>
      <c r="E134" s="929"/>
      <c r="F134" s="1627"/>
      <c r="G134" s="1627"/>
      <c r="H134" s="1627"/>
      <c r="I134" s="1627"/>
      <c r="K134" s="929"/>
      <c r="L134" s="929"/>
      <c r="M134" s="929"/>
      <c r="N134" s="929"/>
      <c r="O134" s="929"/>
      <c r="P134" s="929"/>
      <c r="Q134" s="929"/>
      <c r="R134" s="929"/>
      <c r="S134" s="929"/>
      <c r="T134" s="929"/>
      <c r="U134" s="929"/>
      <c r="V134" s="929"/>
      <c r="W134" s="929"/>
      <c r="X134" s="929"/>
      <c r="Y134" s="929"/>
      <c r="Z134" s="929"/>
      <c r="AA134" s="929"/>
    </row>
    <row r="135" spans="1:27" ht="15.75" customHeight="1">
      <c r="A135" s="959"/>
      <c r="B135" s="929"/>
      <c r="C135" s="929"/>
      <c r="D135" s="929"/>
      <c r="E135" s="929"/>
      <c r="F135" s="929"/>
      <c r="G135" s="1627"/>
      <c r="H135" s="1627"/>
      <c r="I135" s="929"/>
      <c r="J135" s="1702"/>
      <c r="K135" s="1702"/>
      <c r="L135" s="1702"/>
      <c r="M135" s="1702"/>
      <c r="N135" s="1702"/>
      <c r="O135" s="1702"/>
      <c r="P135" s="1702"/>
      <c r="Q135" s="1702"/>
      <c r="R135" s="1702"/>
      <c r="S135" s="1702"/>
      <c r="T135" s="1702"/>
      <c r="U135" s="1702"/>
      <c r="V135" s="1702"/>
      <c r="W135" s="1702"/>
      <c r="X135" s="1702"/>
      <c r="Y135" s="1702"/>
      <c r="Z135" s="1702"/>
      <c r="AA135" s="1702"/>
    </row>
    <row r="136" spans="1:27" ht="15.75" customHeight="1">
      <c r="A136" s="929"/>
      <c r="B136" s="929"/>
      <c r="C136" s="929"/>
      <c r="D136" s="929"/>
      <c r="E136" s="929"/>
      <c r="F136" s="929"/>
      <c r="G136" s="1627"/>
      <c r="H136" s="1627"/>
      <c r="I136" s="929"/>
      <c r="J136" s="1702"/>
      <c r="K136" s="1702"/>
      <c r="L136" s="1702"/>
      <c r="M136" s="1702"/>
      <c r="N136" s="1702"/>
      <c r="O136" s="1702"/>
      <c r="P136" s="1702"/>
      <c r="Q136" s="1702"/>
      <c r="R136" s="1702"/>
      <c r="S136" s="1702"/>
      <c r="T136" s="1702"/>
      <c r="U136" s="1702"/>
      <c r="V136" s="1702"/>
      <c r="W136" s="1702"/>
      <c r="X136" s="1702"/>
      <c r="Y136" s="1702"/>
      <c r="Z136" s="1702"/>
      <c r="AA136" s="1702"/>
    </row>
    <row r="137" spans="1:27" ht="15.75" customHeight="1">
      <c r="A137" s="929"/>
      <c r="B137" s="929"/>
      <c r="C137" s="929"/>
      <c r="D137" s="929"/>
      <c r="E137" s="929"/>
      <c r="F137" s="929"/>
      <c r="G137" s="1627"/>
      <c r="H137" s="1627"/>
      <c r="I137" s="929"/>
      <c r="J137" s="1702"/>
      <c r="K137" s="1702"/>
      <c r="L137" s="1702"/>
      <c r="M137" s="1702"/>
      <c r="N137" s="1702"/>
      <c r="O137" s="1702"/>
      <c r="P137" s="1702"/>
      <c r="Q137" s="1702"/>
      <c r="R137" s="1702"/>
      <c r="S137" s="1702"/>
      <c r="T137" s="1702"/>
      <c r="U137" s="1702"/>
      <c r="V137" s="1702"/>
      <c r="W137" s="1702"/>
      <c r="X137" s="1702"/>
      <c r="Y137" s="1702"/>
      <c r="Z137" s="1702"/>
      <c r="AA137" s="1702"/>
    </row>
    <row r="138" spans="1:27" ht="15.75" customHeight="1">
      <c r="A138" s="929"/>
      <c r="B138" s="929"/>
      <c r="C138" s="929"/>
      <c r="D138" s="929"/>
      <c r="E138" s="929"/>
      <c r="F138" s="929"/>
      <c r="G138" s="929"/>
      <c r="H138" s="929"/>
      <c r="I138" s="929"/>
      <c r="J138" s="929"/>
      <c r="K138" s="929"/>
      <c r="L138" s="929"/>
      <c r="M138" s="929"/>
      <c r="N138" s="929"/>
      <c r="O138" s="929"/>
      <c r="P138" s="929"/>
      <c r="Q138" s="929"/>
      <c r="R138" s="929"/>
      <c r="S138" s="929"/>
      <c r="T138" s="929"/>
      <c r="U138" s="929"/>
      <c r="V138" s="929"/>
      <c r="W138" s="929"/>
      <c r="X138" s="929"/>
      <c r="Y138" s="929"/>
      <c r="Z138" s="929"/>
      <c r="AA138" s="929"/>
    </row>
    <row r="139" spans="1:27" ht="15.75" customHeight="1">
      <c r="A139" s="959"/>
      <c r="B139" s="929"/>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row>
    <row r="140" spans="1:27">
      <c r="A140" s="959"/>
      <c r="B140" s="959"/>
      <c r="C140" s="929"/>
      <c r="D140" s="929"/>
      <c r="E140" s="959"/>
      <c r="F140" s="929"/>
      <c r="G140" s="929"/>
      <c r="H140" s="959"/>
      <c r="I140" s="929"/>
      <c r="J140" s="929"/>
      <c r="K140" s="959"/>
      <c r="L140" s="929"/>
      <c r="M140" s="929"/>
      <c r="N140" s="959"/>
      <c r="O140" s="929"/>
      <c r="P140" s="929"/>
      <c r="Q140" s="929"/>
      <c r="R140" s="959"/>
      <c r="S140" s="929"/>
      <c r="T140" s="929"/>
      <c r="U140" s="929"/>
      <c r="V140" s="929"/>
      <c r="W140" s="959"/>
      <c r="X140" s="968"/>
      <c r="Y140" s="929"/>
      <c r="Z140" s="929"/>
      <c r="AA140" s="926"/>
    </row>
    <row r="141" spans="1:27" ht="15.75" customHeight="1">
      <c r="A141" s="959"/>
      <c r="B141" s="929"/>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row>
    <row r="142" spans="1:27" ht="15.75" customHeight="1">
      <c r="A142" s="959"/>
      <c r="B142" s="929"/>
      <c r="C142" s="929"/>
      <c r="D142" s="929"/>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c r="AA142" s="929"/>
    </row>
    <row r="143" spans="1:27" ht="15.75" customHeight="1">
      <c r="A143" s="959"/>
      <c r="B143" s="929"/>
      <c r="C143" s="929"/>
      <c r="D143" s="929"/>
      <c r="E143" s="929"/>
      <c r="F143" s="929"/>
      <c r="G143" s="929"/>
      <c r="H143" s="929"/>
      <c r="I143" s="929"/>
      <c r="J143" s="929"/>
      <c r="K143" s="929"/>
      <c r="L143" s="929"/>
      <c r="M143" s="929"/>
      <c r="N143" s="929"/>
      <c r="O143" s="929"/>
      <c r="P143" s="929"/>
      <c r="Q143" s="929"/>
      <c r="R143" s="929"/>
      <c r="S143" s="929"/>
      <c r="T143" s="929"/>
      <c r="U143" s="929"/>
      <c r="V143" s="929"/>
      <c r="W143" s="929"/>
      <c r="X143" s="929"/>
      <c r="Y143" s="929"/>
      <c r="Z143" s="929"/>
      <c r="AA143" s="929"/>
    </row>
    <row r="144" spans="1:27" ht="15.75" customHeight="1">
      <c r="A144" s="929"/>
      <c r="B144" s="929"/>
      <c r="C144" s="929"/>
      <c r="D144" s="929"/>
      <c r="E144" s="929"/>
      <c r="F144" s="929"/>
      <c r="G144" s="929"/>
      <c r="H144" s="929"/>
      <c r="I144" s="929"/>
      <c r="J144" s="929"/>
      <c r="K144" s="1627"/>
      <c r="L144" s="1627"/>
      <c r="M144" s="1627"/>
      <c r="N144" s="929"/>
      <c r="O144" s="929"/>
      <c r="P144" s="929"/>
      <c r="Q144" s="929"/>
      <c r="R144" s="929"/>
      <c r="S144" s="929"/>
      <c r="T144" s="929"/>
      <c r="U144" s="929"/>
      <c r="V144" s="929"/>
      <c r="W144" s="929"/>
      <c r="X144" s="929"/>
      <c r="Y144" s="929"/>
      <c r="Z144" s="929"/>
      <c r="AA144" s="929"/>
    </row>
    <row r="145" spans="1:27" ht="15.75" customHeight="1">
      <c r="A145" s="929"/>
      <c r="B145" s="929"/>
      <c r="C145" s="929"/>
      <c r="D145" s="929"/>
      <c r="E145" s="929"/>
      <c r="F145" s="929"/>
      <c r="G145" s="929"/>
      <c r="H145" s="929"/>
      <c r="I145" s="929"/>
      <c r="J145" s="929"/>
      <c r="K145" s="1627"/>
      <c r="L145" s="1627"/>
      <c r="M145" s="1627"/>
      <c r="N145" s="929"/>
      <c r="O145" s="929"/>
      <c r="P145" s="929"/>
      <c r="Q145" s="929"/>
      <c r="R145" s="929"/>
      <c r="S145" s="929"/>
      <c r="T145" s="929"/>
      <c r="U145" s="929"/>
      <c r="V145" s="929"/>
      <c r="W145" s="929"/>
      <c r="X145" s="929"/>
      <c r="Y145" s="929"/>
      <c r="Z145" s="929"/>
      <c r="AA145" s="929"/>
    </row>
    <row r="146" spans="1:27" ht="15.75" customHeight="1">
      <c r="A146" s="929"/>
      <c r="B146" s="929"/>
      <c r="C146" s="929"/>
      <c r="D146" s="929"/>
      <c r="E146" s="929"/>
      <c r="F146" s="929"/>
      <c r="G146" s="929"/>
      <c r="H146" s="929"/>
      <c r="I146" s="929"/>
      <c r="J146" s="929"/>
      <c r="K146" s="1627"/>
      <c r="L146" s="1627"/>
      <c r="M146" s="1627"/>
      <c r="N146" s="929"/>
      <c r="O146" s="929"/>
      <c r="P146" s="929"/>
      <c r="Q146" s="929"/>
      <c r="R146" s="929"/>
      <c r="S146" s="929"/>
      <c r="T146" s="929"/>
      <c r="U146" s="929"/>
      <c r="V146" s="929"/>
      <c r="W146" s="929"/>
      <c r="X146" s="929"/>
      <c r="Y146" s="929"/>
      <c r="Z146" s="929"/>
      <c r="AA146" s="929"/>
    </row>
    <row r="147" spans="1:27" ht="15.75" customHeight="1">
      <c r="A147" s="929"/>
      <c r="B147" s="929"/>
      <c r="C147" s="929"/>
      <c r="D147" s="929"/>
      <c r="E147" s="929"/>
      <c r="F147" s="929"/>
      <c r="G147" s="929"/>
      <c r="H147" s="929"/>
      <c r="I147" s="929"/>
      <c r="J147" s="929"/>
      <c r="K147" s="1627"/>
      <c r="L147" s="1627"/>
      <c r="M147" s="1627"/>
      <c r="N147" s="929"/>
      <c r="O147" s="929"/>
      <c r="P147" s="929"/>
      <c r="Q147" s="929"/>
      <c r="R147" s="929"/>
      <c r="S147" s="929"/>
      <c r="T147" s="929"/>
      <c r="U147" s="929"/>
      <c r="V147" s="929"/>
      <c r="W147" s="929"/>
      <c r="X147" s="929"/>
      <c r="Y147" s="929"/>
      <c r="Z147" s="929"/>
      <c r="AA147" s="929"/>
    </row>
    <row r="148" spans="1:27" ht="15.75" customHeight="1">
      <c r="A148" s="959"/>
      <c r="B148" s="929"/>
      <c r="C148" s="929"/>
      <c r="D148" s="929"/>
      <c r="E148" s="929"/>
      <c r="F148" s="929"/>
      <c r="G148" s="929"/>
      <c r="H148" s="929"/>
      <c r="I148" s="929"/>
      <c r="J148" s="929"/>
      <c r="K148" s="929"/>
      <c r="L148" s="929"/>
      <c r="M148" s="929"/>
      <c r="N148" s="929"/>
      <c r="O148" s="929"/>
      <c r="P148" s="929"/>
      <c r="Q148" s="929"/>
      <c r="R148" s="929"/>
      <c r="S148" s="929"/>
      <c r="T148" s="929"/>
      <c r="U148" s="929"/>
      <c r="V148" s="929"/>
      <c r="W148" s="929"/>
      <c r="X148" s="929"/>
      <c r="Y148" s="929"/>
      <c r="Z148" s="929"/>
      <c r="AA148" s="929"/>
    </row>
    <row r="149" spans="1:27" ht="15.75" customHeight="1">
      <c r="A149" s="929"/>
      <c r="B149" s="929"/>
      <c r="C149" s="929"/>
      <c r="D149" s="929"/>
      <c r="E149" s="929"/>
      <c r="F149" s="929"/>
      <c r="G149" s="929"/>
      <c r="H149" s="929"/>
      <c r="I149" s="929"/>
      <c r="J149" s="929"/>
      <c r="K149" s="2071"/>
      <c r="L149" s="2071"/>
      <c r="M149" s="2071"/>
      <c r="N149" s="2071"/>
      <c r="O149" s="929"/>
      <c r="P149" s="929"/>
      <c r="Q149" s="929"/>
      <c r="R149" s="929"/>
      <c r="S149" s="929"/>
      <c r="T149" s="929"/>
      <c r="U149" s="929"/>
      <c r="V149" s="929"/>
      <c r="W149" s="929"/>
      <c r="X149" s="929"/>
      <c r="Y149" s="929"/>
      <c r="Z149" s="929"/>
      <c r="AA149" s="929"/>
    </row>
    <row r="150" spans="1:27" ht="15.75" customHeight="1">
      <c r="A150" s="929"/>
      <c r="B150" s="929"/>
      <c r="C150" s="929"/>
      <c r="D150" s="929"/>
      <c r="E150" s="929"/>
      <c r="F150" s="929"/>
      <c r="G150" s="929"/>
      <c r="H150" s="929"/>
      <c r="I150" s="929"/>
      <c r="J150" s="929"/>
      <c r="K150" s="2071"/>
      <c r="L150" s="2071"/>
      <c r="M150" s="2071"/>
      <c r="N150" s="2071"/>
      <c r="O150" s="929"/>
      <c r="P150" s="929"/>
      <c r="Q150" s="929"/>
      <c r="R150" s="929"/>
      <c r="S150" s="929"/>
      <c r="T150" s="929"/>
      <c r="U150" s="929"/>
      <c r="V150" s="929"/>
      <c r="W150" s="929"/>
      <c r="X150" s="929"/>
      <c r="Y150" s="929"/>
      <c r="Z150" s="929"/>
      <c r="AA150" s="929"/>
    </row>
    <row r="151" spans="1:27" ht="15.75" customHeight="1">
      <c r="A151" s="959"/>
      <c r="B151" s="929"/>
      <c r="C151" s="929"/>
      <c r="D151" s="929"/>
      <c r="E151" s="929"/>
      <c r="F151" s="929"/>
      <c r="G151" s="929"/>
      <c r="H151" s="929"/>
      <c r="I151" s="929"/>
      <c r="J151" s="929"/>
      <c r="K151" s="929"/>
      <c r="L151" s="929"/>
      <c r="M151" s="929"/>
      <c r="N151" s="929"/>
      <c r="O151" s="929"/>
      <c r="P151" s="929"/>
      <c r="Q151" s="929"/>
      <c r="R151" s="929"/>
      <c r="S151" s="929"/>
      <c r="T151" s="929"/>
      <c r="U151" s="929"/>
      <c r="V151" s="929"/>
      <c r="W151" s="929"/>
      <c r="X151" s="929"/>
      <c r="Y151" s="929"/>
      <c r="Z151" s="929"/>
      <c r="AA151" s="929"/>
    </row>
    <row r="152" spans="1:27" ht="15.75" customHeight="1">
      <c r="A152" s="959"/>
      <c r="B152" s="929"/>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29"/>
    </row>
    <row r="153" spans="1:27" ht="15.75" customHeight="1">
      <c r="A153" s="929"/>
      <c r="B153" s="929"/>
      <c r="C153" s="929"/>
      <c r="D153" s="929"/>
      <c r="E153" s="929"/>
      <c r="F153" s="929"/>
      <c r="G153" s="929"/>
      <c r="H153" s="929"/>
      <c r="I153" s="929"/>
      <c r="J153" s="929"/>
      <c r="K153" s="929"/>
      <c r="L153" s="929"/>
      <c r="M153" s="929"/>
      <c r="N153" s="929"/>
      <c r="O153" s="929"/>
      <c r="P153" s="929"/>
      <c r="Q153" s="929"/>
      <c r="R153" s="929"/>
      <c r="S153" s="929"/>
      <c r="T153" s="929"/>
      <c r="U153" s="959"/>
      <c r="V153" s="929"/>
      <c r="W153" s="929"/>
      <c r="X153" s="959"/>
      <c r="Y153" s="929"/>
      <c r="Z153" s="929"/>
      <c r="AA153" s="929"/>
    </row>
    <row r="154" spans="1:27" ht="15.75" customHeight="1">
      <c r="A154" s="929"/>
      <c r="B154" s="929"/>
      <c r="C154" s="929"/>
      <c r="D154" s="929"/>
      <c r="E154" s="929"/>
      <c r="F154" s="929"/>
      <c r="G154" s="929"/>
      <c r="H154" s="929"/>
      <c r="I154" s="929"/>
      <c r="J154" s="929"/>
      <c r="K154" s="929"/>
      <c r="L154" s="929"/>
      <c r="M154" s="929"/>
      <c r="N154" s="929"/>
      <c r="O154" s="929"/>
      <c r="P154" s="929"/>
      <c r="Q154" s="929"/>
      <c r="R154" s="929"/>
      <c r="S154" s="929"/>
      <c r="T154" s="929"/>
      <c r="U154" s="929"/>
      <c r="V154" s="929"/>
      <c r="W154" s="929"/>
      <c r="X154" s="929"/>
      <c r="Y154" s="929"/>
      <c r="Z154" s="929"/>
      <c r="AA154" s="929"/>
    </row>
    <row r="155" spans="1:27" ht="15.75" customHeight="1">
      <c r="A155" s="929"/>
      <c r="B155" s="929"/>
      <c r="C155" s="929"/>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row>
    <row r="156" spans="1:27" ht="15.75" customHeight="1">
      <c r="A156" s="929"/>
      <c r="B156" s="929"/>
      <c r="C156" s="929"/>
      <c r="D156" s="929"/>
      <c r="E156" s="929"/>
      <c r="F156" s="929"/>
      <c r="G156" s="929"/>
      <c r="H156" s="929"/>
      <c r="I156" s="929"/>
      <c r="J156" s="929"/>
      <c r="K156" s="929"/>
      <c r="L156" s="929"/>
      <c r="M156" s="929"/>
      <c r="N156" s="929"/>
      <c r="O156" s="929"/>
      <c r="P156" s="929"/>
      <c r="Q156" s="929"/>
      <c r="R156" s="929"/>
      <c r="S156" s="929"/>
      <c r="T156" s="929"/>
      <c r="U156" s="929"/>
      <c r="V156" s="929"/>
      <c r="W156" s="929"/>
      <c r="X156" s="929"/>
      <c r="Y156" s="929"/>
      <c r="Z156" s="929"/>
      <c r="AA156" s="929"/>
    </row>
    <row r="157" spans="1:27" ht="15.75" customHeight="1">
      <c r="A157" s="929"/>
      <c r="B157" s="929"/>
      <c r="C157" s="929"/>
      <c r="D157" s="929"/>
      <c r="E157" s="929"/>
      <c r="F157" s="929"/>
      <c r="G157" s="929"/>
      <c r="H157" s="929"/>
      <c r="I157" s="929"/>
      <c r="J157" s="929"/>
      <c r="K157" s="929"/>
      <c r="L157" s="929"/>
      <c r="M157" s="929"/>
      <c r="N157" s="929"/>
      <c r="O157" s="929"/>
      <c r="P157" s="929"/>
      <c r="Q157" s="929"/>
      <c r="R157" s="929"/>
      <c r="S157" s="929"/>
      <c r="T157" s="929"/>
      <c r="U157" s="929"/>
      <c r="V157" s="929"/>
      <c r="W157" s="929"/>
      <c r="X157" s="929"/>
      <c r="Y157" s="929"/>
      <c r="Z157" s="929"/>
      <c r="AA157" s="929"/>
    </row>
    <row r="158" spans="1:27" ht="15.75" customHeight="1">
      <c r="A158" s="929"/>
      <c r="B158" s="929"/>
      <c r="C158" s="929"/>
      <c r="D158" s="929"/>
      <c r="E158" s="929"/>
      <c r="F158" s="929"/>
      <c r="G158" s="929"/>
      <c r="H158" s="929"/>
      <c r="I158" s="929"/>
      <c r="J158" s="929"/>
      <c r="K158" s="929"/>
      <c r="L158" s="929"/>
      <c r="M158" s="929"/>
      <c r="N158" s="929"/>
      <c r="O158" s="929"/>
      <c r="P158" s="929"/>
      <c r="Q158" s="929"/>
      <c r="R158" s="929"/>
      <c r="S158" s="929"/>
      <c r="T158" s="929"/>
      <c r="U158" s="929"/>
      <c r="V158" s="929"/>
      <c r="W158" s="929"/>
      <c r="X158" s="929"/>
      <c r="Y158" s="929"/>
      <c r="Z158" s="929"/>
      <c r="AA158" s="929"/>
    </row>
    <row r="159" spans="1:27" ht="15.75" customHeight="1">
      <c r="A159" s="92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ht="15.75" customHeight="1">
      <c r="A160" s="959"/>
      <c r="B160" s="929"/>
      <c r="C160" s="929"/>
      <c r="D160" s="929"/>
      <c r="E160" s="929"/>
      <c r="F160" s="929"/>
      <c r="G160" s="929"/>
      <c r="H160" s="929"/>
      <c r="I160" s="929"/>
      <c r="J160" s="929"/>
      <c r="K160" s="929"/>
      <c r="L160" s="929"/>
      <c r="M160" s="929"/>
      <c r="N160" s="929"/>
      <c r="O160" s="929"/>
      <c r="P160" s="929"/>
      <c r="Q160" s="929"/>
      <c r="R160" s="929"/>
      <c r="S160" s="929"/>
      <c r="T160" s="929"/>
      <c r="U160" s="929"/>
      <c r="V160" s="929"/>
      <c r="W160" s="929"/>
      <c r="X160" s="929"/>
      <c r="Y160" s="929"/>
      <c r="Z160" s="929"/>
      <c r="AA160" s="929"/>
    </row>
    <row r="161" spans="1:27" ht="15.75" customHeight="1">
      <c r="A161" s="929"/>
      <c r="B161" s="929"/>
      <c r="C161" s="929"/>
      <c r="D161" s="929"/>
      <c r="E161" s="929"/>
      <c r="F161" s="929"/>
      <c r="G161" s="929"/>
      <c r="H161" s="929"/>
      <c r="I161" s="998"/>
      <c r="J161" s="1627"/>
      <c r="K161" s="1627"/>
      <c r="L161" s="1627"/>
      <c r="M161" s="1627"/>
      <c r="N161" s="998"/>
      <c r="O161" s="998"/>
      <c r="P161" s="1627"/>
      <c r="Q161" s="1627"/>
      <c r="R161" s="1627"/>
      <c r="S161" s="1627"/>
      <c r="T161" s="998"/>
      <c r="U161" s="998"/>
      <c r="V161" s="1627"/>
      <c r="W161" s="1627"/>
      <c r="X161" s="1627"/>
      <c r="Y161" s="1627"/>
      <c r="Z161" s="968"/>
      <c r="AA161" s="929"/>
    </row>
    <row r="162" spans="1:27" ht="15.75" customHeight="1">
      <c r="A162" s="929"/>
      <c r="B162" s="929"/>
      <c r="C162" s="929"/>
      <c r="D162" s="998"/>
      <c r="E162" s="1627"/>
      <c r="F162" s="1627"/>
      <c r="G162" s="998"/>
      <c r="H162" s="929"/>
      <c r="I162" s="998"/>
      <c r="J162" s="2069"/>
      <c r="K162" s="2069"/>
      <c r="L162" s="2069"/>
      <c r="M162" s="2069"/>
      <c r="N162" s="998"/>
      <c r="O162" s="998"/>
      <c r="P162" s="2069"/>
      <c r="Q162" s="2069"/>
      <c r="R162" s="2069"/>
      <c r="S162" s="2069"/>
      <c r="T162" s="998"/>
      <c r="U162" s="998"/>
      <c r="V162" s="1652"/>
      <c r="W162" s="1652"/>
      <c r="X162" s="1652"/>
      <c r="Y162" s="1652"/>
      <c r="Z162" s="929"/>
      <c r="AA162" s="929"/>
    </row>
    <row r="163" spans="1:27" ht="15.75" customHeight="1">
      <c r="A163" s="929"/>
      <c r="B163" s="929"/>
      <c r="C163" s="929"/>
      <c r="D163" s="998"/>
      <c r="E163" s="1627"/>
      <c r="F163" s="1627"/>
      <c r="G163" s="998"/>
      <c r="H163" s="929"/>
      <c r="I163" s="998"/>
      <c r="J163" s="2069"/>
      <c r="K163" s="2069"/>
      <c r="L163" s="2069"/>
      <c r="M163" s="2069"/>
      <c r="N163" s="998"/>
      <c r="O163" s="998"/>
      <c r="P163" s="2069"/>
      <c r="Q163" s="2069"/>
      <c r="R163" s="2069"/>
      <c r="S163" s="2069"/>
      <c r="T163" s="998"/>
      <c r="U163" s="998"/>
      <c r="V163" s="1652"/>
      <c r="W163" s="1652"/>
      <c r="X163" s="1652"/>
      <c r="Y163" s="1652"/>
      <c r="Z163" s="929"/>
      <c r="AA163" s="929"/>
    </row>
    <row r="164" spans="1:27" ht="15.75" customHeight="1">
      <c r="A164" s="929"/>
      <c r="B164" s="929"/>
      <c r="C164" s="929"/>
      <c r="D164" s="998"/>
      <c r="E164" s="1627"/>
      <c r="F164" s="1627"/>
      <c r="G164" s="998"/>
      <c r="H164" s="929"/>
      <c r="I164" s="998"/>
      <c r="J164" s="2069"/>
      <c r="K164" s="2069"/>
      <c r="L164" s="2069"/>
      <c r="M164" s="2069"/>
      <c r="N164" s="998"/>
      <c r="O164" s="998"/>
      <c r="P164" s="2069"/>
      <c r="Q164" s="2069"/>
      <c r="R164" s="2069"/>
      <c r="S164" s="2069"/>
      <c r="T164" s="998"/>
      <c r="U164" s="998"/>
      <c r="V164" s="1652"/>
      <c r="W164" s="1652"/>
      <c r="X164" s="1652"/>
      <c r="Y164" s="1652"/>
      <c r="Z164" s="929"/>
      <c r="AA164" s="929"/>
    </row>
    <row r="165" spans="1:27" ht="15.75" customHeight="1">
      <c r="A165" s="929"/>
      <c r="B165" s="929"/>
      <c r="C165" s="929"/>
      <c r="D165" s="998"/>
      <c r="E165" s="1627"/>
      <c r="F165" s="1627"/>
      <c r="G165" s="998"/>
      <c r="H165" s="929"/>
      <c r="I165" s="998"/>
      <c r="J165" s="2069"/>
      <c r="K165" s="2069"/>
      <c r="L165" s="2069"/>
      <c r="M165" s="2069"/>
      <c r="N165" s="998"/>
      <c r="O165" s="998"/>
      <c r="P165" s="2069"/>
      <c r="Q165" s="2069"/>
      <c r="R165" s="2069"/>
      <c r="S165" s="2069"/>
      <c r="T165" s="998"/>
      <c r="U165" s="998"/>
      <c r="V165" s="1652"/>
      <c r="W165" s="1652"/>
      <c r="X165" s="1652"/>
      <c r="Y165" s="1652"/>
      <c r="Z165" s="929"/>
      <c r="AA165" s="929"/>
    </row>
    <row r="166" spans="1:27" ht="15.75" customHeight="1">
      <c r="A166" s="929"/>
      <c r="B166" s="929"/>
      <c r="C166" s="929"/>
      <c r="D166" s="998"/>
      <c r="E166" s="929"/>
      <c r="F166" s="929"/>
      <c r="G166" s="998"/>
      <c r="H166" s="929"/>
      <c r="I166" s="998"/>
      <c r="J166" s="929"/>
      <c r="K166" s="929"/>
      <c r="L166" s="929"/>
      <c r="M166" s="929"/>
      <c r="N166" s="998"/>
      <c r="O166" s="998"/>
      <c r="P166" s="998"/>
      <c r="Q166" s="929"/>
      <c r="R166" s="929"/>
      <c r="S166" s="998"/>
      <c r="T166" s="998"/>
      <c r="U166" s="998"/>
      <c r="V166" s="929"/>
      <c r="W166" s="929"/>
      <c r="X166" s="929"/>
      <c r="Y166" s="929"/>
      <c r="Z166" s="929"/>
      <c r="AA166" s="929"/>
    </row>
    <row r="167" spans="1:27" ht="15.75" customHeight="1">
      <c r="A167" s="929"/>
      <c r="B167" s="929"/>
      <c r="C167" s="929"/>
      <c r="D167" s="998"/>
      <c r="E167" s="929"/>
      <c r="F167" s="929"/>
      <c r="G167" s="998"/>
      <c r="H167" s="929"/>
      <c r="I167" s="998"/>
      <c r="J167" s="929"/>
      <c r="K167" s="929"/>
      <c r="L167" s="929"/>
      <c r="M167" s="929"/>
      <c r="N167" s="998"/>
      <c r="O167" s="998"/>
      <c r="P167" s="998"/>
      <c r="Q167" s="929"/>
      <c r="R167" s="929"/>
      <c r="S167" s="998"/>
      <c r="T167" s="998"/>
      <c r="U167" s="998"/>
      <c r="V167" s="929"/>
      <c r="W167" s="929"/>
      <c r="X167" s="929"/>
      <c r="Y167" s="929"/>
      <c r="Z167" s="929"/>
      <c r="AA167" s="929"/>
    </row>
    <row r="168" spans="1:27" ht="15.75" customHeight="1">
      <c r="A168" s="929"/>
      <c r="B168" s="929"/>
      <c r="C168" s="929"/>
      <c r="D168" s="998"/>
      <c r="E168" s="929"/>
      <c r="F168" s="929"/>
      <c r="G168" s="998"/>
      <c r="H168" s="929"/>
      <c r="I168" s="998"/>
      <c r="J168" s="929"/>
      <c r="K168" s="929"/>
      <c r="L168" s="929"/>
      <c r="M168" s="929"/>
      <c r="N168" s="998"/>
      <c r="O168" s="998"/>
      <c r="P168" s="998"/>
      <c r="Q168" s="929"/>
      <c r="R168" s="929"/>
      <c r="S168" s="998"/>
      <c r="T168" s="998"/>
      <c r="U168" s="998"/>
      <c r="V168" s="929"/>
      <c r="W168" s="929"/>
      <c r="X168" s="929"/>
      <c r="Y168" s="929"/>
      <c r="Z168" s="929"/>
      <c r="AA168" s="929"/>
    </row>
    <row r="169" spans="1:27" ht="15.75" customHeight="1">
      <c r="A169" s="929"/>
      <c r="B169" s="929"/>
      <c r="C169" s="929"/>
      <c r="D169" s="998"/>
      <c r="E169" s="929"/>
      <c r="F169" s="929"/>
      <c r="G169" s="998"/>
      <c r="H169" s="929"/>
      <c r="I169" s="998"/>
      <c r="J169" s="929"/>
      <c r="K169" s="929"/>
      <c r="L169" s="929"/>
      <c r="M169" s="929"/>
      <c r="N169" s="998"/>
      <c r="O169" s="998"/>
      <c r="P169" s="998"/>
      <c r="Q169" s="929"/>
      <c r="R169" s="929"/>
      <c r="S169" s="998"/>
      <c r="T169" s="998"/>
      <c r="U169" s="998"/>
      <c r="V169" s="929"/>
      <c r="W169" s="929"/>
      <c r="X169" s="929"/>
      <c r="Y169" s="929"/>
      <c r="Z169" s="929"/>
      <c r="AA169" s="929"/>
    </row>
    <row r="170" spans="1:27" ht="15.75" customHeight="1">
      <c r="A170" s="929"/>
      <c r="B170" s="929"/>
      <c r="C170" s="929"/>
      <c r="D170" s="929"/>
      <c r="E170" s="929"/>
      <c r="F170" s="929"/>
      <c r="G170" s="929"/>
      <c r="H170" s="929"/>
      <c r="I170" s="998"/>
      <c r="J170" s="2069"/>
      <c r="K170" s="2069"/>
      <c r="L170" s="2069"/>
      <c r="M170" s="2069"/>
      <c r="N170" s="998"/>
      <c r="O170" s="998"/>
      <c r="P170" s="2069"/>
      <c r="Q170" s="2069"/>
      <c r="R170" s="2069"/>
      <c r="S170" s="2069"/>
      <c r="T170" s="998"/>
      <c r="U170" s="998"/>
      <c r="V170" s="2069"/>
      <c r="W170" s="2069"/>
      <c r="X170" s="2069"/>
      <c r="Y170" s="2069"/>
      <c r="Z170" s="929"/>
      <c r="AA170" s="929"/>
    </row>
    <row r="171" spans="1:27" ht="15.75" customHeight="1">
      <c r="A171" s="959"/>
      <c r="B171" s="929"/>
      <c r="C171" s="929"/>
      <c r="D171" s="929"/>
      <c r="E171" s="929"/>
      <c r="F171" s="929"/>
      <c r="G171" s="929"/>
      <c r="H171" s="929"/>
      <c r="I171" s="929"/>
      <c r="J171" s="929"/>
      <c r="K171" s="929"/>
      <c r="L171" s="929"/>
      <c r="M171" s="929"/>
      <c r="N171" s="929"/>
      <c r="O171" s="929"/>
      <c r="P171" s="929"/>
      <c r="Q171" s="929"/>
      <c r="R171" s="929"/>
      <c r="S171" s="929"/>
      <c r="T171" s="929"/>
      <c r="U171" s="929"/>
      <c r="V171" s="929"/>
      <c r="W171" s="929"/>
      <c r="X171" s="929"/>
      <c r="Y171" s="929"/>
      <c r="Z171" s="929"/>
      <c r="AA171" s="929"/>
    </row>
    <row r="172" spans="1:27" ht="15.75" customHeight="1">
      <c r="A172" s="959"/>
      <c r="B172" s="929"/>
      <c r="C172" s="929"/>
      <c r="D172" s="929"/>
      <c r="E172" s="929"/>
      <c r="F172" s="929"/>
      <c r="G172" s="929"/>
      <c r="H172" s="929"/>
      <c r="I172" s="929"/>
      <c r="J172" s="929"/>
      <c r="K172" s="929"/>
      <c r="L172" s="929"/>
      <c r="M172" s="929"/>
      <c r="N172" s="929"/>
      <c r="O172" s="929"/>
      <c r="P172" s="929"/>
      <c r="Q172" s="929"/>
      <c r="R172" s="929"/>
      <c r="S172" s="929"/>
      <c r="T172" s="929"/>
      <c r="U172" s="929"/>
      <c r="V172" s="929"/>
      <c r="W172" s="929"/>
      <c r="X172" s="929"/>
      <c r="Y172" s="929"/>
      <c r="Z172" s="929"/>
      <c r="AA172" s="929"/>
    </row>
    <row r="173" spans="1:27" ht="15.75" customHeight="1">
      <c r="A173" s="959"/>
      <c r="B173" s="929"/>
      <c r="C173" s="929"/>
      <c r="D173" s="929"/>
      <c r="E173" s="929"/>
      <c r="F173" s="929"/>
      <c r="G173" s="929"/>
      <c r="H173" s="929"/>
      <c r="I173" s="929"/>
      <c r="J173" s="929"/>
      <c r="K173" s="929"/>
      <c r="L173" s="929"/>
      <c r="M173" s="929"/>
      <c r="N173" s="929"/>
      <c r="O173" s="929"/>
      <c r="P173" s="929"/>
      <c r="Q173" s="929"/>
      <c r="R173" s="929"/>
      <c r="S173" s="929"/>
      <c r="T173" s="929"/>
      <c r="U173" s="929"/>
      <c r="V173" s="929"/>
      <c r="W173" s="929"/>
      <c r="X173" s="929"/>
      <c r="Y173" s="929"/>
      <c r="Z173" s="929"/>
      <c r="AA173" s="929"/>
    </row>
    <row r="174" spans="1:27" ht="15.75" customHeight="1">
      <c r="A174" s="959"/>
      <c r="B174" s="929"/>
      <c r="C174" s="929"/>
      <c r="D174" s="929"/>
      <c r="E174" s="929"/>
      <c r="F174" s="929"/>
      <c r="G174" s="929"/>
      <c r="H174" s="929"/>
      <c r="I174" s="929"/>
      <c r="J174" s="1722"/>
      <c r="K174" s="1722"/>
      <c r="L174" s="1722"/>
      <c r="M174" s="1722"/>
      <c r="N174" s="1722"/>
      <c r="O174" s="998"/>
      <c r="P174" s="929"/>
      <c r="Q174" s="929"/>
      <c r="R174" s="929"/>
      <c r="S174" s="929"/>
      <c r="T174" s="929"/>
      <c r="U174" s="929"/>
      <c r="V174" s="929"/>
      <c r="W174" s="929"/>
      <c r="X174" s="929"/>
      <c r="Y174" s="929"/>
      <c r="Z174" s="929"/>
      <c r="AA174" s="929"/>
    </row>
    <row r="175" spans="1:27" ht="15.75" customHeight="1">
      <c r="A175" s="959"/>
      <c r="B175" s="929"/>
      <c r="C175" s="929"/>
      <c r="D175" s="929"/>
      <c r="E175" s="929"/>
      <c r="F175" s="929"/>
      <c r="G175" s="929"/>
      <c r="H175" s="929"/>
      <c r="I175" s="929"/>
      <c r="J175" s="929"/>
      <c r="K175" s="929"/>
      <c r="L175" s="1627"/>
      <c r="M175" s="1627"/>
      <c r="N175" s="1627"/>
      <c r="O175" s="1627"/>
      <c r="P175" s="1627"/>
      <c r="Q175" s="1627"/>
      <c r="R175" s="929"/>
      <c r="S175" s="929"/>
      <c r="T175" s="929"/>
      <c r="U175" s="929"/>
      <c r="V175" s="929"/>
      <c r="W175" s="929"/>
      <c r="X175" s="929"/>
      <c r="Y175" s="929"/>
      <c r="Z175" s="929"/>
      <c r="AA175" s="929"/>
    </row>
    <row r="176" spans="1:27" ht="15.75" customHeight="1">
      <c r="A176" s="959"/>
      <c r="B176" s="929"/>
      <c r="C176" s="929"/>
      <c r="D176" s="929"/>
      <c r="E176" s="929"/>
      <c r="F176" s="929"/>
      <c r="G176" s="929"/>
      <c r="H176" s="929"/>
      <c r="I176" s="1685"/>
      <c r="J176" s="1685"/>
      <c r="K176" s="1685"/>
      <c r="L176" s="1685"/>
      <c r="M176" s="1685"/>
      <c r="N176" s="1685"/>
      <c r="O176" s="1685"/>
      <c r="P176" s="1685"/>
      <c r="Q176" s="1685"/>
      <c r="R176" s="1685"/>
      <c r="S176" s="1685"/>
      <c r="T176" s="1685"/>
      <c r="U176" s="1685"/>
      <c r="V176" s="1685"/>
      <c r="W176" s="1685"/>
      <c r="X176" s="1685"/>
      <c r="Y176" s="1685"/>
      <c r="Z176" s="1685"/>
      <c r="AA176" s="1685"/>
    </row>
    <row r="177" spans="1:28">
      <c r="I177" s="2070"/>
      <c r="J177" s="2070"/>
      <c r="K177" s="2070"/>
      <c r="L177" s="2070"/>
      <c r="M177" s="2070"/>
      <c r="N177" s="2070"/>
      <c r="O177" s="2070"/>
      <c r="P177" s="2070"/>
      <c r="Q177" s="2070"/>
      <c r="R177" s="2070"/>
      <c r="S177" s="2070"/>
      <c r="T177" s="2070"/>
      <c r="U177" s="2070"/>
      <c r="V177" s="2070"/>
      <c r="W177" s="2070"/>
      <c r="X177" s="2070"/>
      <c r="Y177" s="2070"/>
      <c r="Z177" s="2070"/>
      <c r="AA177" s="2070"/>
    </row>
    <row r="178" spans="1:28" ht="13.5" customHeight="1">
      <c r="A178" s="959"/>
      <c r="B178" s="929"/>
      <c r="C178" s="929"/>
      <c r="D178" s="929"/>
      <c r="E178" s="929"/>
      <c r="F178" s="1685"/>
      <c r="G178" s="1685"/>
      <c r="H178" s="1685"/>
      <c r="I178" s="1685"/>
      <c r="J178" s="1685"/>
      <c r="K178" s="1685"/>
      <c r="L178" s="1685"/>
      <c r="M178" s="1685"/>
      <c r="N178" s="1685"/>
      <c r="O178" s="1685"/>
      <c r="P178" s="1685"/>
      <c r="Q178" s="1685"/>
      <c r="R178" s="1685"/>
      <c r="S178" s="1685"/>
      <c r="T178" s="1685"/>
      <c r="U178" s="1685"/>
      <c r="V178" s="1685"/>
      <c r="W178" s="1685"/>
      <c r="X178" s="1685"/>
      <c r="Y178" s="1685"/>
      <c r="Z178" s="1685"/>
      <c r="AA178" s="1685"/>
    </row>
    <row r="179" spans="1:28">
      <c r="A179" s="929"/>
      <c r="B179" s="929"/>
      <c r="C179" s="929"/>
      <c r="D179" s="929"/>
      <c r="E179" s="929"/>
      <c r="F179" s="1682"/>
      <c r="G179" s="1682"/>
      <c r="H179" s="1682"/>
      <c r="I179" s="1682"/>
      <c r="J179" s="1682"/>
      <c r="K179" s="1682"/>
      <c r="L179" s="1682"/>
      <c r="M179" s="1682"/>
      <c r="N179" s="1682"/>
      <c r="O179" s="1682"/>
      <c r="P179" s="1682"/>
      <c r="Q179" s="1682"/>
      <c r="R179" s="1682"/>
      <c r="S179" s="1682"/>
      <c r="T179" s="1682"/>
      <c r="U179" s="1682"/>
      <c r="V179" s="1682"/>
      <c r="W179" s="1682"/>
      <c r="X179" s="1682"/>
      <c r="Y179" s="1682"/>
      <c r="Z179" s="1682"/>
      <c r="AA179" s="1682"/>
    </row>
    <row r="180" spans="1:28">
      <c r="A180" s="929"/>
      <c r="B180" s="929"/>
      <c r="C180" s="929"/>
      <c r="D180" s="929"/>
      <c r="E180" s="929"/>
      <c r="F180" s="929"/>
      <c r="G180" s="929"/>
      <c r="H180" s="929"/>
      <c r="I180" s="929"/>
      <c r="J180" s="929"/>
      <c r="K180" s="929"/>
      <c r="L180" s="929"/>
      <c r="M180" s="929"/>
      <c r="N180" s="929"/>
      <c r="O180" s="929"/>
      <c r="P180" s="929"/>
      <c r="Q180" s="929"/>
      <c r="R180" s="929"/>
      <c r="S180" s="929"/>
      <c r="T180" s="929"/>
      <c r="U180" s="929"/>
      <c r="V180" s="929"/>
      <c r="W180" s="929"/>
      <c r="X180" s="929"/>
      <c r="Y180" s="929"/>
      <c r="Z180" s="929"/>
      <c r="AA180" s="929"/>
    </row>
    <row r="181" spans="1:28" ht="15.75" customHeight="1">
      <c r="A181" s="929"/>
      <c r="B181" s="929"/>
      <c r="C181" s="929"/>
      <c r="D181" s="929"/>
      <c r="E181" s="929"/>
      <c r="F181" s="929"/>
      <c r="G181" s="929"/>
      <c r="H181" s="929"/>
      <c r="I181" s="929"/>
      <c r="J181" s="929"/>
      <c r="K181" s="929"/>
      <c r="L181" s="929"/>
      <c r="M181" s="929"/>
      <c r="N181" s="929"/>
      <c r="O181" s="929"/>
      <c r="P181" s="929"/>
      <c r="Q181" s="929"/>
      <c r="R181" s="929"/>
      <c r="S181" s="929"/>
      <c r="T181" s="929"/>
      <c r="U181" s="929"/>
      <c r="V181" s="929"/>
      <c r="W181" s="929"/>
      <c r="X181" s="929"/>
      <c r="Y181" s="929"/>
      <c r="Z181" s="929"/>
      <c r="AA181" s="929"/>
    </row>
    <row r="182" spans="1:28" ht="15.75" customHeight="1">
      <c r="A182" s="929"/>
      <c r="B182" s="929"/>
      <c r="C182" s="929"/>
      <c r="D182" s="929"/>
      <c r="E182" s="929"/>
      <c r="F182" s="929"/>
      <c r="G182" s="929"/>
      <c r="H182" s="929"/>
      <c r="I182" s="929"/>
      <c r="J182" s="929"/>
      <c r="K182" s="929"/>
      <c r="L182" s="929"/>
      <c r="M182" s="929"/>
      <c r="N182" s="929"/>
      <c r="O182" s="929"/>
      <c r="P182" s="929"/>
      <c r="Q182" s="929"/>
      <c r="R182" s="929"/>
      <c r="S182" s="929"/>
      <c r="T182" s="929"/>
      <c r="U182" s="929"/>
      <c r="V182" s="929"/>
      <c r="W182" s="929"/>
      <c r="X182" s="929"/>
      <c r="Y182" s="929"/>
      <c r="Z182" s="929"/>
      <c r="AA182" s="929"/>
    </row>
    <row r="183" spans="1:28" ht="18.75" customHeight="1">
      <c r="A183" s="1627"/>
      <c r="B183" s="1627"/>
      <c r="C183" s="1627"/>
      <c r="D183" s="1627"/>
      <c r="E183" s="1627"/>
      <c r="F183" s="1627"/>
      <c r="G183" s="1627"/>
      <c r="H183" s="1627"/>
      <c r="I183" s="1627"/>
      <c r="J183" s="1627"/>
      <c r="K183" s="1627"/>
      <c r="L183" s="1627"/>
      <c r="M183" s="1627"/>
      <c r="N183" s="1627"/>
      <c r="O183" s="1627"/>
      <c r="P183" s="1627"/>
      <c r="Q183" s="1627"/>
      <c r="R183" s="1627"/>
      <c r="S183" s="1627"/>
      <c r="T183" s="1627"/>
      <c r="U183" s="1627"/>
      <c r="V183" s="1627"/>
      <c r="W183" s="1627"/>
      <c r="X183" s="1627"/>
      <c r="Y183" s="1627"/>
      <c r="Z183" s="1627"/>
      <c r="AA183" s="1627"/>
      <c r="AB183" s="926"/>
    </row>
    <row r="184" spans="1:28" ht="15.75" customHeight="1">
      <c r="A184" s="929"/>
      <c r="B184" s="929"/>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29"/>
      <c r="Z184" s="929"/>
      <c r="AA184" s="929"/>
      <c r="AB184" s="926"/>
    </row>
    <row r="185" spans="1:28" ht="15.75" customHeight="1">
      <c r="A185" s="959"/>
      <c r="B185" s="929"/>
      <c r="C185" s="929"/>
      <c r="D185" s="929"/>
      <c r="E185" s="929"/>
      <c r="F185" s="929"/>
      <c r="G185" s="926"/>
      <c r="H185" s="929"/>
      <c r="I185" s="929"/>
      <c r="J185" s="929"/>
      <c r="K185" s="929"/>
      <c r="L185" s="929"/>
      <c r="M185" s="929"/>
      <c r="N185" s="929"/>
      <c r="O185" s="929"/>
      <c r="P185" s="929"/>
      <c r="Q185" s="929"/>
      <c r="R185" s="929"/>
      <c r="S185" s="929"/>
      <c r="T185" s="929"/>
      <c r="U185" s="929"/>
      <c r="V185" s="929"/>
      <c r="W185" s="929"/>
      <c r="X185" s="929"/>
      <c r="Y185" s="929"/>
      <c r="Z185" s="929"/>
      <c r="AA185" s="929"/>
      <c r="AB185" s="926"/>
    </row>
    <row r="186" spans="1:28" ht="15.75" customHeight="1">
      <c r="A186" s="959"/>
      <c r="B186" s="929"/>
      <c r="C186" s="929"/>
      <c r="D186" s="929"/>
      <c r="E186" s="929"/>
      <c r="F186" s="929"/>
      <c r="G186" s="926"/>
      <c r="H186" s="926"/>
      <c r="I186" s="929"/>
      <c r="J186" s="929"/>
      <c r="K186" s="929"/>
      <c r="L186" s="926"/>
      <c r="M186" s="929"/>
      <c r="N186" s="929"/>
      <c r="O186" s="929"/>
      <c r="P186" s="929"/>
      <c r="Q186" s="929"/>
      <c r="R186" s="929"/>
      <c r="S186" s="929"/>
      <c r="T186" s="929"/>
      <c r="U186" s="929"/>
      <c r="V186" s="929"/>
      <c r="W186" s="929"/>
      <c r="X186" s="929"/>
      <c r="Y186" s="929"/>
      <c r="Z186" s="929"/>
      <c r="AA186" s="929"/>
      <c r="AB186" s="926"/>
    </row>
    <row r="187" spans="1:28" ht="15.75" customHeight="1">
      <c r="A187" s="959"/>
      <c r="B187" s="929"/>
      <c r="C187" s="929"/>
      <c r="D187" s="929"/>
      <c r="E187" s="929"/>
      <c r="F187" s="929"/>
      <c r="G187" s="929"/>
      <c r="H187" s="929"/>
      <c r="I187" s="929"/>
      <c r="J187" s="1722"/>
      <c r="K187" s="1722"/>
      <c r="L187" s="1722"/>
      <c r="M187" s="1722"/>
      <c r="N187" s="1023"/>
      <c r="O187" s="929"/>
      <c r="P187" s="929"/>
      <c r="Q187" s="929"/>
      <c r="R187" s="929"/>
      <c r="S187" s="929"/>
      <c r="T187" s="929"/>
      <c r="U187" s="929"/>
      <c r="V187" s="929"/>
      <c r="W187" s="929"/>
      <c r="X187" s="929"/>
      <c r="Y187" s="929"/>
      <c r="Z187" s="929"/>
      <c r="AA187" s="929"/>
      <c r="AB187" s="926"/>
    </row>
    <row r="188" spans="1:28" ht="15.75" customHeight="1">
      <c r="A188" s="959"/>
      <c r="B188" s="929"/>
      <c r="C188" s="929"/>
      <c r="D188" s="929"/>
      <c r="E188" s="929"/>
      <c r="F188" s="929"/>
      <c r="G188" s="929"/>
      <c r="H188" s="929"/>
      <c r="I188" s="929"/>
      <c r="J188" s="1722"/>
      <c r="K188" s="1722"/>
      <c r="L188" s="1722"/>
      <c r="M188" s="1722"/>
      <c r="N188" s="1023"/>
      <c r="O188" s="929"/>
      <c r="P188" s="929"/>
      <c r="Q188" s="929"/>
      <c r="R188" s="929"/>
      <c r="S188" s="929"/>
      <c r="T188" s="929"/>
      <c r="U188" s="929"/>
      <c r="V188" s="929"/>
      <c r="W188" s="929"/>
      <c r="X188" s="929"/>
      <c r="Y188" s="929"/>
      <c r="Z188" s="929"/>
      <c r="AA188" s="929"/>
      <c r="AB188" s="926"/>
    </row>
    <row r="189" spans="1:28" ht="15.75" customHeight="1">
      <c r="A189" s="959"/>
      <c r="B189" s="929"/>
      <c r="C189" s="929"/>
      <c r="D189" s="929"/>
      <c r="E189" s="929"/>
      <c r="F189" s="929"/>
      <c r="G189" s="929"/>
      <c r="H189" s="929"/>
      <c r="I189" s="929"/>
      <c r="J189" s="1722"/>
      <c r="K189" s="1722"/>
      <c r="L189" s="1722"/>
      <c r="M189" s="1722"/>
      <c r="N189" s="1023"/>
      <c r="O189" s="929"/>
      <c r="P189" s="929"/>
      <c r="Q189" s="929"/>
      <c r="R189" s="929"/>
      <c r="S189" s="929"/>
      <c r="T189" s="929"/>
      <c r="U189" s="929"/>
      <c r="V189" s="929"/>
      <c r="W189" s="929"/>
      <c r="X189" s="929"/>
      <c r="Y189" s="929"/>
      <c r="Z189" s="929"/>
      <c r="AA189" s="929"/>
      <c r="AB189" s="926"/>
    </row>
    <row r="190" spans="1:28" ht="15.75" customHeight="1">
      <c r="A190" s="959"/>
      <c r="B190" s="929"/>
      <c r="C190" s="929"/>
      <c r="D190" s="929"/>
      <c r="E190" s="929"/>
      <c r="F190" s="929"/>
      <c r="G190" s="929"/>
      <c r="H190" s="929"/>
      <c r="I190" s="929"/>
      <c r="J190" s="1722"/>
      <c r="K190" s="1722"/>
      <c r="L190" s="1722"/>
      <c r="M190" s="1722"/>
      <c r="N190" s="1023"/>
      <c r="O190" s="929"/>
      <c r="P190" s="929"/>
      <c r="Q190" s="929"/>
      <c r="R190" s="929"/>
      <c r="S190" s="929"/>
      <c r="T190" s="929"/>
      <c r="U190" s="929"/>
      <c r="V190" s="929"/>
      <c r="W190" s="929"/>
      <c r="X190" s="929"/>
      <c r="Y190" s="929"/>
      <c r="Z190" s="929"/>
      <c r="AA190" s="929"/>
      <c r="AB190" s="926"/>
    </row>
    <row r="191" spans="1:28" ht="15.75" customHeight="1">
      <c r="A191" s="959"/>
      <c r="B191" s="929"/>
      <c r="C191" s="929"/>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c r="AA191" s="929"/>
      <c r="AB191" s="926"/>
    </row>
    <row r="192" spans="1:28" ht="15.75" customHeight="1">
      <c r="A192" s="929"/>
      <c r="B192" s="929"/>
      <c r="C192" s="929"/>
      <c r="D192" s="1627"/>
      <c r="E192" s="1627"/>
      <c r="F192" s="1627"/>
      <c r="G192" s="1627"/>
      <c r="H192" s="998"/>
      <c r="I192" s="1627"/>
      <c r="J192" s="1627"/>
      <c r="K192" s="1627"/>
      <c r="L192" s="1627"/>
      <c r="M192" s="1627"/>
      <c r="N192" s="1627"/>
      <c r="O192" s="1627"/>
      <c r="P192" s="1627"/>
      <c r="Q192" s="1627"/>
      <c r="R192" s="1627"/>
      <c r="S192" s="1627"/>
      <c r="T192" s="1627"/>
      <c r="U192" s="1627"/>
      <c r="V192" s="998"/>
      <c r="W192" s="998"/>
      <c r="X192" s="1627"/>
      <c r="Y192" s="1627"/>
      <c r="Z192" s="1627"/>
      <c r="AA192" s="929"/>
      <c r="AB192" s="926"/>
    </row>
    <row r="193" spans="1:28" ht="15.75" customHeight="1">
      <c r="A193" s="929"/>
      <c r="B193" s="929"/>
      <c r="C193" s="929"/>
      <c r="D193" s="998"/>
      <c r="E193" s="1656"/>
      <c r="F193" s="1656"/>
      <c r="G193" s="998"/>
      <c r="H193" s="998"/>
      <c r="I193" s="929"/>
      <c r="J193" s="929"/>
      <c r="K193" s="929"/>
      <c r="L193" s="926"/>
      <c r="M193" s="929"/>
      <c r="N193" s="929"/>
      <c r="O193" s="929"/>
      <c r="P193" s="929"/>
      <c r="Q193" s="929"/>
      <c r="R193" s="926"/>
      <c r="S193" s="926"/>
      <c r="T193" s="926"/>
      <c r="U193" s="926"/>
      <c r="V193" s="998"/>
      <c r="W193" s="998"/>
      <c r="X193" s="1718"/>
      <c r="Y193" s="1718"/>
      <c r="Z193" s="1718"/>
      <c r="AA193" s="929"/>
      <c r="AB193" s="926"/>
    </row>
    <row r="194" spans="1:28" ht="15.75" customHeight="1">
      <c r="A194" s="929"/>
      <c r="B194" s="929"/>
      <c r="C194" s="929"/>
      <c r="D194" s="998"/>
      <c r="E194" s="1656"/>
      <c r="F194" s="1656"/>
      <c r="G194" s="998"/>
      <c r="H194" s="998"/>
      <c r="I194" s="929"/>
      <c r="J194" s="929"/>
      <c r="K194" s="929"/>
      <c r="L194" s="926"/>
      <c r="M194" s="929"/>
      <c r="N194" s="929"/>
      <c r="O194" s="929"/>
      <c r="P194" s="929"/>
      <c r="Q194" s="929"/>
      <c r="R194" s="926"/>
      <c r="S194" s="926"/>
      <c r="T194" s="926"/>
      <c r="U194" s="926"/>
      <c r="V194" s="998"/>
      <c r="W194" s="998"/>
      <c r="X194" s="1718"/>
      <c r="Y194" s="1718"/>
      <c r="Z194" s="1718"/>
      <c r="AA194" s="929"/>
      <c r="AB194" s="926"/>
    </row>
    <row r="195" spans="1:28" ht="15.75" customHeight="1">
      <c r="A195" s="929"/>
      <c r="B195" s="929"/>
      <c r="C195" s="929"/>
      <c r="D195" s="998"/>
      <c r="E195" s="1656"/>
      <c r="F195" s="1656"/>
      <c r="G195" s="998"/>
      <c r="H195" s="998"/>
      <c r="I195" s="929"/>
      <c r="J195" s="929"/>
      <c r="K195" s="929"/>
      <c r="L195" s="926"/>
      <c r="M195" s="929"/>
      <c r="N195" s="929"/>
      <c r="O195" s="929"/>
      <c r="P195" s="929"/>
      <c r="Q195" s="929"/>
      <c r="R195" s="926"/>
      <c r="S195" s="926"/>
      <c r="T195" s="926"/>
      <c r="U195" s="926"/>
      <c r="V195" s="998"/>
      <c r="W195" s="998"/>
      <c r="X195" s="1718"/>
      <c r="Y195" s="1718"/>
      <c r="Z195" s="1718"/>
      <c r="AA195" s="929"/>
      <c r="AB195" s="926"/>
    </row>
    <row r="196" spans="1:28" ht="15.75" customHeight="1">
      <c r="A196" s="929"/>
      <c r="B196" s="929"/>
      <c r="C196" s="929"/>
      <c r="D196" s="998"/>
      <c r="E196" s="1656"/>
      <c r="F196" s="1656"/>
      <c r="G196" s="998"/>
      <c r="H196" s="998"/>
      <c r="I196" s="929"/>
      <c r="J196" s="929"/>
      <c r="K196" s="929"/>
      <c r="L196" s="926"/>
      <c r="M196" s="929"/>
      <c r="N196" s="929"/>
      <c r="O196" s="929"/>
      <c r="P196" s="929"/>
      <c r="Q196" s="929"/>
      <c r="R196" s="926"/>
      <c r="S196" s="926"/>
      <c r="T196" s="926"/>
      <c r="U196" s="926"/>
      <c r="V196" s="998"/>
      <c r="W196" s="998"/>
      <c r="X196" s="1718"/>
      <c r="Y196" s="1718"/>
      <c r="Z196" s="1718"/>
      <c r="AA196" s="929"/>
      <c r="AB196" s="926"/>
    </row>
    <row r="197" spans="1:28" ht="15.75" customHeight="1">
      <c r="A197" s="929"/>
      <c r="B197" s="929"/>
      <c r="C197" s="929"/>
      <c r="D197" s="998"/>
      <c r="E197" s="1656"/>
      <c r="F197" s="1656"/>
      <c r="G197" s="998"/>
      <c r="H197" s="998"/>
      <c r="I197" s="929"/>
      <c r="J197" s="929"/>
      <c r="K197" s="929"/>
      <c r="L197" s="926"/>
      <c r="M197" s="929"/>
      <c r="N197" s="929"/>
      <c r="O197" s="929"/>
      <c r="P197" s="929"/>
      <c r="Q197" s="929"/>
      <c r="R197" s="926"/>
      <c r="S197" s="926"/>
      <c r="T197" s="926"/>
      <c r="U197" s="926"/>
      <c r="V197" s="998"/>
      <c r="W197" s="998"/>
      <c r="X197" s="1718"/>
      <c r="Y197" s="1718"/>
      <c r="Z197" s="1718"/>
      <c r="AA197" s="929"/>
      <c r="AB197" s="926"/>
    </row>
    <row r="198" spans="1:28" ht="15.75" customHeight="1">
      <c r="A198" s="929"/>
      <c r="B198" s="929"/>
      <c r="C198" s="929"/>
      <c r="D198" s="998"/>
      <c r="E198" s="1656"/>
      <c r="F198" s="1656"/>
      <c r="G198" s="998"/>
      <c r="H198" s="998"/>
      <c r="I198" s="929"/>
      <c r="J198" s="929"/>
      <c r="K198" s="929"/>
      <c r="L198" s="926"/>
      <c r="M198" s="929"/>
      <c r="N198" s="929"/>
      <c r="O198" s="929"/>
      <c r="P198" s="929"/>
      <c r="Q198" s="929"/>
      <c r="R198" s="926"/>
      <c r="S198" s="926"/>
      <c r="T198" s="926"/>
      <c r="U198" s="926"/>
      <c r="V198" s="998"/>
      <c r="W198" s="998"/>
      <c r="X198" s="1718"/>
      <c r="Y198" s="1718"/>
      <c r="Z198" s="1718"/>
      <c r="AA198" s="929"/>
      <c r="AB198" s="926"/>
    </row>
    <row r="199" spans="1:28" ht="15.75" customHeight="1">
      <c r="A199" s="95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c r="AB199" s="926"/>
    </row>
    <row r="200" spans="1:28" ht="15.75" customHeight="1">
      <c r="A200" s="959"/>
      <c r="B200" s="929"/>
      <c r="C200" s="929"/>
      <c r="D200" s="929"/>
      <c r="E200" s="929"/>
      <c r="F200" s="2065"/>
      <c r="G200" s="2065"/>
      <c r="H200" s="2065"/>
      <c r="I200" s="2065"/>
      <c r="J200" s="2065"/>
      <c r="K200" s="2065"/>
      <c r="L200" s="2065"/>
      <c r="M200" s="2065"/>
      <c r="N200" s="2065"/>
      <c r="O200" s="2065"/>
      <c r="P200" s="2065"/>
      <c r="Q200" s="2065"/>
      <c r="R200" s="2065"/>
      <c r="S200" s="2065"/>
      <c r="T200" s="2065"/>
      <c r="U200" s="2065"/>
      <c r="V200" s="2065"/>
      <c r="W200" s="2065"/>
      <c r="X200" s="2065"/>
      <c r="Y200" s="2065"/>
      <c r="Z200" s="2065"/>
      <c r="AA200" s="2065"/>
      <c r="AB200" s="926"/>
    </row>
    <row r="201" spans="1:28" ht="15.75" customHeight="1">
      <c r="A201" s="929"/>
      <c r="B201" s="929"/>
      <c r="C201" s="929"/>
      <c r="D201" s="929"/>
      <c r="E201" s="929"/>
      <c r="F201" s="2065"/>
      <c r="G201" s="2065"/>
      <c r="H201" s="2065"/>
      <c r="I201" s="2065"/>
      <c r="J201" s="2065"/>
      <c r="K201" s="2065"/>
      <c r="L201" s="2065"/>
      <c r="M201" s="2065"/>
      <c r="N201" s="2065"/>
      <c r="O201" s="2065"/>
      <c r="P201" s="2065"/>
      <c r="Q201" s="2065"/>
      <c r="R201" s="2065"/>
      <c r="S201" s="2065"/>
      <c r="T201" s="2065"/>
      <c r="U201" s="2065"/>
      <c r="V201" s="2065"/>
      <c r="W201" s="2065"/>
      <c r="X201" s="2065"/>
      <c r="Y201" s="2065"/>
      <c r="Z201" s="2065"/>
      <c r="AA201" s="2065"/>
      <c r="AB201" s="926"/>
    </row>
    <row r="202" spans="1:28"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c r="AB202" s="926"/>
    </row>
    <row r="203" spans="1:28" ht="15.75" customHeight="1">
      <c r="A203" s="929"/>
      <c r="B203" s="929"/>
      <c r="C203" s="929"/>
      <c r="D203" s="929"/>
      <c r="E203" s="929"/>
      <c r="F203" s="2065"/>
      <c r="G203" s="2065"/>
      <c r="H203" s="2065"/>
      <c r="I203" s="2065"/>
      <c r="J203" s="2065"/>
      <c r="K203" s="2065"/>
      <c r="L203" s="2065"/>
      <c r="M203" s="2065"/>
      <c r="N203" s="2065"/>
      <c r="O203" s="2065"/>
      <c r="P203" s="2065"/>
      <c r="Q203" s="2065"/>
      <c r="R203" s="2065"/>
      <c r="S203" s="2065"/>
      <c r="T203" s="2065"/>
      <c r="U203" s="2065"/>
      <c r="V203" s="2065"/>
      <c r="W203" s="2065"/>
      <c r="X203" s="2065"/>
      <c r="Y203" s="2065"/>
      <c r="Z203" s="2065"/>
      <c r="AA203" s="2065"/>
      <c r="AB203" s="926"/>
    </row>
    <row r="204" spans="1:28" ht="15.75" customHeight="1">
      <c r="A204" s="929"/>
      <c r="B204" s="929"/>
      <c r="C204" s="929"/>
      <c r="D204" s="929"/>
      <c r="E204" s="929"/>
      <c r="F204" s="2065"/>
      <c r="G204" s="2065"/>
      <c r="H204" s="2065"/>
      <c r="I204" s="2065"/>
      <c r="J204" s="2065"/>
      <c r="K204" s="2065"/>
      <c r="L204" s="2065"/>
      <c r="M204" s="2065"/>
      <c r="N204" s="2065"/>
      <c r="O204" s="2065"/>
      <c r="P204" s="2065"/>
      <c r="Q204" s="2065"/>
      <c r="R204" s="2065"/>
      <c r="S204" s="2065"/>
      <c r="T204" s="2065"/>
      <c r="U204" s="2065"/>
      <c r="V204" s="2065"/>
      <c r="W204" s="2065"/>
      <c r="X204" s="2065"/>
      <c r="Y204" s="2065"/>
      <c r="Z204" s="2065"/>
      <c r="AA204" s="2065"/>
      <c r="AB204" s="926"/>
    </row>
    <row r="205" spans="1:28"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c r="AB205" s="926"/>
    </row>
    <row r="206" spans="1:28" ht="15.75" customHeight="1">
      <c r="A206" s="1114"/>
      <c r="B206" s="1114"/>
      <c r="C206" s="1114"/>
      <c r="D206" s="1114"/>
      <c r="E206" s="1114"/>
      <c r="F206" s="1114"/>
      <c r="G206" s="1114"/>
      <c r="H206" s="1114"/>
      <c r="I206" s="1114"/>
      <c r="J206" s="1114"/>
      <c r="K206" s="1114"/>
      <c r="L206" s="1114"/>
      <c r="M206" s="1114"/>
      <c r="N206" s="1114"/>
      <c r="O206" s="1114"/>
      <c r="P206" s="1114"/>
      <c r="Q206" s="1114"/>
      <c r="R206" s="1114"/>
      <c r="S206" s="1114"/>
      <c r="T206" s="1114"/>
      <c r="U206" s="1114"/>
      <c r="V206" s="1114"/>
      <c r="W206" s="1114"/>
      <c r="X206" s="1114"/>
      <c r="Y206" s="1114"/>
      <c r="Z206" s="1114"/>
      <c r="AA206" s="1114"/>
    </row>
    <row r="207" spans="1:28" ht="15.75" customHeight="1">
      <c r="A207" s="1114"/>
      <c r="B207" s="1114"/>
      <c r="C207" s="1114"/>
      <c r="D207" s="1114"/>
      <c r="E207" s="1114"/>
      <c r="F207" s="1114"/>
      <c r="G207" s="1114"/>
      <c r="H207" s="1114"/>
      <c r="I207" s="1114"/>
      <c r="J207" s="1114"/>
      <c r="K207" s="1114"/>
      <c r="L207" s="1114"/>
      <c r="M207" s="1114"/>
      <c r="N207" s="1114"/>
      <c r="O207" s="1114"/>
      <c r="P207" s="1114"/>
      <c r="Q207" s="1114"/>
      <c r="R207" s="1114"/>
      <c r="S207" s="1114"/>
      <c r="T207" s="1114"/>
      <c r="U207" s="1114"/>
      <c r="V207" s="1114"/>
      <c r="W207" s="1114"/>
      <c r="X207" s="1114"/>
      <c r="Y207" s="1114"/>
      <c r="Z207" s="1114"/>
      <c r="AA207" s="1114"/>
    </row>
    <row r="208" spans="1:28" ht="15.75" customHeight="1">
      <c r="A208" s="1114"/>
      <c r="B208" s="1114"/>
      <c r="C208" s="1114"/>
      <c r="D208" s="1114"/>
      <c r="E208" s="1114"/>
      <c r="F208" s="1114"/>
      <c r="G208" s="1114"/>
      <c r="H208" s="1114"/>
      <c r="I208" s="1114"/>
      <c r="J208" s="1114"/>
      <c r="K208" s="1114"/>
      <c r="L208" s="1114"/>
      <c r="M208" s="1114"/>
      <c r="N208" s="1114"/>
      <c r="O208" s="1114"/>
      <c r="P208" s="1114"/>
      <c r="Q208" s="1114"/>
      <c r="R208" s="1114"/>
      <c r="S208" s="1114"/>
      <c r="T208" s="1114"/>
      <c r="U208" s="1114"/>
      <c r="V208" s="1114"/>
      <c r="W208" s="1114"/>
      <c r="X208" s="1114"/>
      <c r="Y208" s="1114"/>
      <c r="Z208" s="1114"/>
      <c r="AA208" s="1114"/>
    </row>
    <row r="209" spans="1:28" ht="18.75" customHeight="1">
      <c r="A209" s="1627"/>
      <c r="B209" s="1627"/>
      <c r="C209" s="1627"/>
      <c r="D209" s="1627"/>
      <c r="E209" s="1627"/>
      <c r="F209" s="1627"/>
      <c r="G209" s="1627"/>
      <c r="H209" s="1627"/>
      <c r="I209" s="1627"/>
      <c r="J209" s="1627"/>
      <c r="K209" s="1627"/>
      <c r="L209" s="1627"/>
      <c r="M209" s="1627"/>
      <c r="N209" s="1627"/>
      <c r="O209" s="1627"/>
      <c r="P209" s="1627"/>
      <c r="Q209" s="1627"/>
      <c r="R209" s="1627"/>
      <c r="S209" s="1627"/>
      <c r="T209" s="1627"/>
      <c r="U209" s="1627"/>
      <c r="V209" s="1627"/>
      <c r="W209" s="1627"/>
      <c r="X209" s="1627"/>
      <c r="Y209" s="1627"/>
      <c r="Z209" s="1627"/>
      <c r="AA209" s="1627"/>
      <c r="AB209" s="926"/>
    </row>
    <row r="210" spans="1:28" ht="15.75" customHeight="1">
      <c r="A210" s="92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c r="AB210" s="926"/>
    </row>
    <row r="211" spans="1:28" ht="15.75" customHeight="1">
      <c r="A211" s="959"/>
      <c r="B211" s="929"/>
      <c r="C211" s="929"/>
      <c r="D211" s="929"/>
      <c r="E211" s="929"/>
      <c r="F211" s="929"/>
      <c r="G211" s="926"/>
      <c r="H211" s="929"/>
      <c r="I211" s="929"/>
      <c r="J211" s="929"/>
      <c r="K211" s="929"/>
      <c r="L211" s="929"/>
      <c r="M211" s="929"/>
      <c r="N211" s="929"/>
      <c r="O211" s="929"/>
      <c r="P211" s="929"/>
      <c r="Q211" s="929"/>
      <c r="R211" s="929"/>
      <c r="S211" s="929"/>
      <c r="T211" s="929"/>
      <c r="U211" s="929"/>
      <c r="V211" s="929"/>
      <c r="W211" s="929"/>
      <c r="X211" s="929"/>
      <c r="Y211" s="929"/>
      <c r="Z211" s="929"/>
      <c r="AA211" s="929"/>
      <c r="AB211" s="926"/>
    </row>
    <row r="212" spans="1:28" ht="15.75" customHeight="1">
      <c r="A212" s="959"/>
      <c r="B212" s="929"/>
      <c r="C212" s="929"/>
      <c r="D212" s="929"/>
      <c r="E212" s="929"/>
      <c r="F212" s="929"/>
      <c r="G212" s="926"/>
      <c r="H212" s="926"/>
      <c r="I212" s="929"/>
      <c r="J212" s="929"/>
      <c r="K212" s="929"/>
      <c r="L212" s="926"/>
      <c r="M212" s="929"/>
      <c r="N212" s="929"/>
      <c r="O212" s="929"/>
      <c r="P212" s="929"/>
      <c r="Q212" s="929"/>
      <c r="R212" s="929"/>
      <c r="S212" s="929"/>
      <c r="T212" s="929"/>
      <c r="U212" s="929"/>
      <c r="V212" s="929"/>
      <c r="W212" s="929"/>
      <c r="X212" s="929"/>
      <c r="Y212" s="929"/>
      <c r="Z212" s="929"/>
      <c r="AA212" s="929"/>
      <c r="AB212" s="926"/>
    </row>
    <row r="213" spans="1:28" ht="15.75" customHeight="1">
      <c r="A213" s="959"/>
      <c r="B213" s="929"/>
      <c r="C213" s="929"/>
      <c r="D213" s="929"/>
      <c r="E213" s="929"/>
      <c r="F213" s="929"/>
      <c r="G213" s="929"/>
      <c r="H213" s="929"/>
      <c r="I213" s="929"/>
      <c r="J213" s="1722"/>
      <c r="K213" s="1722"/>
      <c r="L213" s="1722"/>
      <c r="M213" s="1722"/>
      <c r="N213" s="1023"/>
      <c r="O213" s="929"/>
      <c r="P213" s="929"/>
      <c r="Q213" s="929"/>
      <c r="R213" s="929"/>
      <c r="S213" s="929"/>
      <c r="T213" s="929"/>
      <c r="U213" s="929"/>
      <c r="V213" s="929"/>
      <c r="W213" s="929"/>
      <c r="X213" s="929"/>
      <c r="Y213" s="929"/>
      <c r="Z213" s="929"/>
      <c r="AA213" s="929"/>
      <c r="AB213" s="926"/>
    </row>
    <row r="214" spans="1:28" ht="15.75" customHeight="1">
      <c r="A214" s="959"/>
      <c r="B214" s="929"/>
      <c r="C214" s="929"/>
      <c r="D214" s="929"/>
      <c r="E214" s="929"/>
      <c r="F214" s="929"/>
      <c r="G214" s="929"/>
      <c r="H214" s="929"/>
      <c r="I214" s="929"/>
      <c r="J214" s="1722"/>
      <c r="K214" s="1722"/>
      <c r="L214" s="1722"/>
      <c r="M214" s="1722"/>
      <c r="N214" s="1023"/>
      <c r="O214" s="929"/>
      <c r="P214" s="929"/>
      <c r="Q214" s="929"/>
      <c r="R214" s="929"/>
      <c r="S214" s="929"/>
      <c r="T214" s="929"/>
      <c r="U214" s="929"/>
      <c r="V214" s="929"/>
      <c r="W214" s="929"/>
      <c r="X214" s="929"/>
      <c r="Y214" s="929"/>
      <c r="Z214" s="929"/>
      <c r="AA214" s="929"/>
      <c r="AB214" s="926"/>
    </row>
    <row r="215" spans="1:28" ht="15.75" customHeight="1">
      <c r="A215" s="959"/>
      <c r="B215" s="929"/>
      <c r="C215" s="929"/>
      <c r="D215" s="929"/>
      <c r="E215" s="929"/>
      <c r="F215" s="929"/>
      <c r="G215" s="929"/>
      <c r="H215" s="929"/>
      <c r="I215" s="929"/>
      <c r="J215" s="1722"/>
      <c r="K215" s="1722"/>
      <c r="L215" s="1722"/>
      <c r="M215" s="1722"/>
      <c r="N215" s="1023"/>
      <c r="O215" s="929"/>
      <c r="P215" s="929"/>
      <c r="Q215" s="929"/>
      <c r="R215" s="929"/>
      <c r="S215" s="929"/>
      <c r="T215" s="929"/>
      <c r="U215" s="929"/>
      <c r="V215" s="929"/>
      <c r="W215" s="929"/>
      <c r="X215" s="929"/>
      <c r="Y215" s="929"/>
      <c r="Z215" s="929"/>
      <c r="AA215" s="929"/>
      <c r="AB215" s="926"/>
    </row>
    <row r="216" spans="1:28" ht="15.75" customHeight="1">
      <c r="A216" s="959"/>
      <c r="B216" s="929"/>
      <c r="C216" s="929"/>
      <c r="D216" s="929"/>
      <c r="E216" s="929"/>
      <c r="F216" s="929"/>
      <c r="G216" s="929"/>
      <c r="H216" s="929"/>
      <c r="I216" s="929"/>
      <c r="J216" s="1722"/>
      <c r="K216" s="1722"/>
      <c r="L216" s="1722"/>
      <c r="M216" s="1722"/>
      <c r="N216" s="1023"/>
      <c r="O216" s="929"/>
      <c r="P216" s="929"/>
      <c r="Q216" s="929"/>
      <c r="R216" s="929"/>
      <c r="S216" s="929"/>
      <c r="T216" s="929"/>
      <c r="U216" s="929"/>
      <c r="V216" s="929"/>
      <c r="W216" s="929"/>
      <c r="X216" s="929"/>
      <c r="Y216" s="929"/>
      <c r="Z216" s="929"/>
      <c r="AA216" s="929"/>
      <c r="AB216" s="926"/>
    </row>
    <row r="217" spans="1:28" ht="15.75" customHeight="1">
      <c r="A217" s="959"/>
      <c r="B217" s="929"/>
      <c r="C217" s="929"/>
      <c r="D217" s="929"/>
      <c r="E217" s="929"/>
      <c r="F217" s="929"/>
      <c r="G217" s="929"/>
      <c r="H217" s="929"/>
      <c r="I217" s="929"/>
      <c r="J217" s="929"/>
      <c r="K217" s="929"/>
      <c r="L217" s="929"/>
      <c r="M217" s="929"/>
      <c r="N217" s="929"/>
      <c r="O217" s="929"/>
      <c r="P217" s="929"/>
      <c r="Q217" s="929"/>
      <c r="R217" s="929"/>
      <c r="S217" s="929"/>
      <c r="T217" s="929"/>
      <c r="U217" s="929"/>
      <c r="V217" s="929"/>
      <c r="W217" s="929"/>
      <c r="X217" s="929"/>
      <c r="Y217" s="929"/>
      <c r="Z217" s="929"/>
      <c r="AA217" s="929"/>
      <c r="AB217" s="926"/>
    </row>
    <row r="218" spans="1:28" ht="15.75" customHeight="1">
      <c r="A218" s="929"/>
      <c r="B218" s="929"/>
      <c r="C218" s="929"/>
      <c r="D218" s="1627"/>
      <c r="E218" s="1627"/>
      <c r="F218" s="1627"/>
      <c r="G218" s="1627"/>
      <c r="H218" s="998"/>
      <c r="I218" s="1627"/>
      <c r="J218" s="1627"/>
      <c r="K218" s="1627"/>
      <c r="L218" s="1627"/>
      <c r="M218" s="1627"/>
      <c r="N218" s="1627"/>
      <c r="O218" s="1627"/>
      <c r="P218" s="1627"/>
      <c r="Q218" s="1627"/>
      <c r="R218" s="1627"/>
      <c r="S218" s="1627"/>
      <c r="T218" s="1627"/>
      <c r="U218" s="1627"/>
      <c r="V218" s="998"/>
      <c r="W218" s="998"/>
      <c r="X218" s="1627"/>
      <c r="Y218" s="1627"/>
      <c r="Z218" s="1627"/>
      <c r="AA218" s="929"/>
      <c r="AB218" s="926"/>
    </row>
    <row r="219" spans="1:28" ht="15.75" customHeight="1">
      <c r="A219" s="929"/>
      <c r="B219" s="929"/>
      <c r="C219" s="929"/>
      <c r="D219" s="998"/>
      <c r="E219" s="1656"/>
      <c r="F219" s="1656"/>
      <c r="G219" s="998"/>
      <c r="H219" s="998"/>
      <c r="I219" s="929"/>
      <c r="J219" s="929"/>
      <c r="K219" s="929"/>
      <c r="L219" s="926"/>
      <c r="M219" s="929"/>
      <c r="N219" s="929"/>
      <c r="O219" s="929"/>
      <c r="P219" s="929"/>
      <c r="Q219" s="929"/>
      <c r="R219" s="926"/>
      <c r="S219" s="926"/>
      <c r="T219" s="926"/>
      <c r="U219" s="926"/>
      <c r="V219" s="998"/>
      <c r="W219" s="998"/>
      <c r="X219" s="1718"/>
      <c r="Y219" s="1718"/>
      <c r="Z219" s="1718"/>
      <c r="AA219" s="929"/>
      <c r="AB219" s="926"/>
    </row>
    <row r="220" spans="1:28" ht="15.75" customHeight="1">
      <c r="A220" s="929"/>
      <c r="B220" s="929"/>
      <c r="C220" s="929"/>
      <c r="D220" s="998"/>
      <c r="E220" s="1656"/>
      <c r="F220" s="1656"/>
      <c r="G220" s="998"/>
      <c r="H220" s="998"/>
      <c r="I220" s="929"/>
      <c r="J220" s="929"/>
      <c r="K220" s="929"/>
      <c r="L220" s="926"/>
      <c r="M220" s="929"/>
      <c r="N220" s="929"/>
      <c r="O220" s="929"/>
      <c r="P220" s="929"/>
      <c r="Q220" s="929"/>
      <c r="R220" s="926"/>
      <c r="S220" s="926"/>
      <c r="T220" s="926"/>
      <c r="U220" s="926"/>
      <c r="V220" s="998"/>
      <c r="W220" s="998"/>
      <c r="X220" s="1718"/>
      <c r="Y220" s="1718"/>
      <c r="Z220" s="1718"/>
      <c r="AA220" s="929"/>
      <c r="AB220" s="926"/>
    </row>
    <row r="221" spans="1:28" ht="15.75" customHeight="1">
      <c r="A221" s="929"/>
      <c r="B221" s="929"/>
      <c r="C221" s="929"/>
      <c r="D221" s="998"/>
      <c r="E221" s="1656"/>
      <c r="F221" s="1656"/>
      <c r="G221" s="998"/>
      <c r="H221" s="998"/>
      <c r="I221" s="929"/>
      <c r="J221" s="929"/>
      <c r="K221" s="929"/>
      <c r="L221" s="926"/>
      <c r="M221" s="929"/>
      <c r="N221" s="929"/>
      <c r="O221" s="929"/>
      <c r="P221" s="929"/>
      <c r="Q221" s="929"/>
      <c r="R221" s="926"/>
      <c r="S221" s="926"/>
      <c r="T221" s="926"/>
      <c r="U221" s="926"/>
      <c r="V221" s="998"/>
      <c r="W221" s="998"/>
      <c r="X221" s="1718"/>
      <c r="Y221" s="1718"/>
      <c r="Z221" s="1718"/>
      <c r="AA221" s="929"/>
      <c r="AB221" s="926"/>
    </row>
    <row r="222" spans="1:28" ht="15.75" customHeight="1">
      <c r="A222" s="929"/>
      <c r="B222" s="929"/>
      <c r="C222" s="929"/>
      <c r="D222" s="998"/>
      <c r="E222" s="1656"/>
      <c r="F222" s="1656"/>
      <c r="G222" s="998"/>
      <c r="H222" s="998"/>
      <c r="I222" s="929"/>
      <c r="J222" s="929"/>
      <c r="K222" s="929"/>
      <c r="L222" s="926"/>
      <c r="M222" s="929"/>
      <c r="N222" s="929"/>
      <c r="O222" s="929"/>
      <c r="P222" s="929"/>
      <c r="Q222" s="929"/>
      <c r="R222" s="926"/>
      <c r="S222" s="926"/>
      <c r="T222" s="926"/>
      <c r="U222" s="926"/>
      <c r="V222" s="998"/>
      <c r="W222" s="998"/>
      <c r="X222" s="1718"/>
      <c r="Y222" s="1718"/>
      <c r="Z222" s="1718"/>
      <c r="AA222" s="929"/>
      <c r="AB222" s="926"/>
    </row>
    <row r="223" spans="1:28" ht="15.75" customHeight="1">
      <c r="A223" s="929"/>
      <c r="B223" s="929"/>
      <c r="C223" s="929"/>
      <c r="D223" s="998"/>
      <c r="E223" s="1656"/>
      <c r="F223" s="1656"/>
      <c r="G223" s="998"/>
      <c r="H223" s="998"/>
      <c r="I223" s="929"/>
      <c r="J223" s="929"/>
      <c r="K223" s="929"/>
      <c r="L223" s="926"/>
      <c r="M223" s="929"/>
      <c r="N223" s="929"/>
      <c r="O223" s="929"/>
      <c r="P223" s="929"/>
      <c r="Q223" s="929"/>
      <c r="R223" s="926"/>
      <c r="S223" s="926"/>
      <c r="T223" s="926"/>
      <c r="U223" s="926"/>
      <c r="V223" s="998"/>
      <c r="W223" s="998"/>
      <c r="X223" s="1718"/>
      <c r="Y223" s="1718"/>
      <c r="Z223" s="1718"/>
      <c r="AA223" s="929"/>
      <c r="AB223" s="926"/>
    </row>
    <row r="224" spans="1:28" ht="15.75" customHeight="1">
      <c r="A224" s="929"/>
      <c r="B224" s="929"/>
      <c r="C224" s="929"/>
      <c r="D224" s="998"/>
      <c r="E224" s="1656"/>
      <c r="F224" s="1656"/>
      <c r="G224" s="998"/>
      <c r="H224" s="998"/>
      <c r="I224" s="929"/>
      <c r="J224" s="929"/>
      <c r="K224" s="929"/>
      <c r="L224" s="926"/>
      <c r="M224" s="929"/>
      <c r="N224" s="929"/>
      <c r="O224" s="929"/>
      <c r="P224" s="929"/>
      <c r="Q224" s="929"/>
      <c r="R224" s="926"/>
      <c r="S224" s="926"/>
      <c r="T224" s="926"/>
      <c r="U224" s="926"/>
      <c r="V224" s="998"/>
      <c r="W224" s="998"/>
      <c r="X224" s="1718"/>
      <c r="Y224" s="1718"/>
      <c r="Z224" s="1718"/>
      <c r="AA224" s="929"/>
      <c r="AB224" s="926"/>
    </row>
    <row r="225" spans="1:28" ht="15.75" customHeight="1">
      <c r="A225" s="959"/>
      <c r="B225" s="929"/>
      <c r="C225" s="929"/>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929"/>
      <c r="Z225" s="929"/>
      <c r="AA225" s="929"/>
      <c r="AB225" s="926"/>
    </row>
    <row r="226" spans="1:28" ht="15.75" customHeight="1">
      <c r="A226" s="959"/>
      <c r="B226" s="929"/>
      <c r="C226" s="929"/>
      <c r="D226" s="929"/>
      <c r="E226" s="929"/>
      <c r="F226" s="2065"/>
      <c r="G226" s="2065"/>
      <c r="H226" s="2065"/>
      <c r="I226" s="2065"/>
      <c r="J226" s="2065"/>
      <c r="K226" s="2065"/>
      <c r="L226" s="2065"/>
      <c r="M226" s="2065"/>
      <c r="N226" s="2065"/>
      <c r="O226" s="2065"/>
      <c r="P226" s="2065"/>
      <c r="Q226" s="2065"/>
      <c r="R226" s="2065"/>
      <c r="S226" s="2065"/>
      <c r="T226" s="2065"/>
      <c r="U226" s="2065"/>
      <c r="V226" s="2065"/>
      <c r="W226" s="2065"/>
      <c r="X226" s="2065"/>
      <c r="Y226" s="2065"/>
      <c r="Z226" s="2065"/>
      <c r="AA226" s="2065"/>
      <c r="AB226" s="926"/>
    </row>
    <row r="227" spans="1:28" ht="15.75" customHeight="1">
      <c r="A227" s="929"/>
      <c r="B227" s="929"/>
      <c r="C227" s="929"/>
      <c r="D227" s="929"/>
      <c r="E227" s="929"/>
      <c r="F227" s="2065"/>
      <c r="G227" s="2065"/>
      <c r="H227" s="2065"/>
      <c r="I227" s="2065"/>
      <c r="J227" s="2065"/>
      <c r="K227" s="2065"/>
      <c r="L227" s="2065"/>
      <c r="M227" s="2065"/>
      <c r="N227" s="2065"/>
      <c r="O227" s="2065"/>
      <c r="P227" s="2065"/>
      <c r="Q227" s="2065"/>
      <c r="R227" s="2065"/>
      <c r="S227" s="2065"/>
      <c r="T227" s="2065"/>
      <c r="U227" s="2065"/>
      <c r="V227" s="2065"/>
      <c r="W227" s="2065"/>
      <c r="X227" s="2065"/>
      <c r="Y227" s="2065"/>
      <c r="Z227" s="2065"/>
      <c r="AA227" s="2065"/>
      <c r="AB227" s="926"/>
    </row>
    <row r="228" spans="1:28" ht="15.75" customHeight="1">
      <c r="A228" s="959"/>
      <c r="B228" s="929"/>
      <c r="C228" s="929"/>
      <c r="D228" s="929"/>
      <c r="E228" s="929"/>
      <c r="F228" s="929"/>
      <c r="G228" s="929"/>
      <c r="H228" s="929"/>
      <c r="I228" s="929"/>
      <c r="J228" s="929"/>
      <c r="K228" s="929"/>
      <c r="L228" s="929"/>
      <c r="M228" s="929"/>
      <c r="N228" s="929"/>
      <c r="O228" s="929"/>
      <c r="P228" s="929"/>
      <c r="Q228" s="929"/>
      <c r="R228" s="929"/>
      <c r="S228" s="929"/>
      <c r="T228" s="929"/>
      <c r="U228" s="929"/>
      <c r="V228" s="929"/>
      <c r="W228" s="929"/>
      <c r="X228" s="929"/>
      <c r="Y228" s="929"/>
      <c r="Z228" s="929"/>
      <c r="AA228" s="929"/>
      <c r="AB228" s="926"/>
    </row>
    <row r="229" spans="1:28" ht="15.75" customHeight="1">
      <c r="A229" s="929"/>
      <c r="B229" s="929"/>
      <c r="C229" s="929"/>
      <c r="D229" s="929"/>
      <c r="E229" s="929"/>
      <c r="F229" s="2065"/>
      <c r="G229" s="2065"/>
      <c r="H229" s="2065"/>
      <c r="I229" s="2065"/>
      <c r="J229" s="2065"/>
      <c r="K229" s="2065"/>
      <c r="L229" s="2065"/>
      <c r="M229" s="2065"/>
      <c r="N229" s="2065"/>
      <c r="O229" s="2065"/>
      <c r="P229" s="2065"/>
      <c r="Q229" s="2065"/>
      <c r="R229" s="2065"/>
      <c r="S229" s="2065"/>
      <c r="T229" s="2065"/>
      <c r="U229" s="2065"/>
      <c r="V229" s="2065"/>
      <c r="W229" s="2065"/>
      <c r="X229" s="2065"/>
      <c r="Y229" s="2065"/>
      <c r="Z229" s="2065"/>
      <c r="AA229" s="2065"/>
      <c r="AB229" s="926"/>
    </row>
    <row r="230" spans="1:28" ht="15.75" customHeight="1">
      <c r="A230" s="929"/>
      <c r="B230" s="929"/>
      <c r="C230" s="929"/>
      <c r="D230" s="929"/>
      <c r="E230" s="929"/>
      <c r="F230" s="2065"/>
      <c r="G230" s="2065"/>
      <c r="H230" s="2065"/>
      <c r="I230" s="2065"/>
      <c r="J230" s="2065"/>
      <c r="K230" s="2065"/>
      <c r="L230" s="2065"/>
      <c r="M230" s="2065"/>
      <c r="N230" s="2065"/>
      <c r="O230" s="2065"/>
      <c r="P230" s="2065"/>
      <c r="Q230" s="2065"/>
      <c r="R230" s="2065"/>
      <c r="S230" s="2065"/>
      <c r="T230" s="2065"/>
      <c r="U230" s="2065"/>
      <c r="V230" s="2065"/>
      <c r="W230" s="2065"/>
      <c r="X230" s="2065"/>
      <c r="Y230" s="2065"/>
      <c r="Z230" s="2065"/>
      <c r="AA230" s="2065"/>
      <c r="AB230" s="926"/>
    </row>
    <row r="231" spans="1:28" ht="15.75" customHeight="1">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c r="AB231" s="926"/>
    </row>
    <row r="237" spans="1:28" ht="18.75" customHeight="1">
      <c r="A237" s="1627"/>
      <c r="B237" s="1627"/>
      <c r="C237" s="1627"/>
      <c r="D237" s="1627"/>
      <c r="E237" s="1627"/>
      <c r="F237" s="1627"/>
      <c r="G237" s="1627"/>
      <c r="H237" s="1627"/>
      <c r="I237" s="1627"/>
      <c r="J237" s="1627"/>
      <c r="K237" s="1627"/>
      <c r="L237" s="1627"/>
      <c r="M237" s="1627"/>
      <c r="N237" s="1627"/>
      <c r="O237" s="1627"/>
      <c r="P237" s="1627"/>
      <c r="Q237" s="1627"/>
      <c r="R237" s="1627"/>
      <c r="S237" s="1627"/>
      <c r="T237" s="1627"/>
      <c r="U237" s="1627"/>
      <c r="V237" s="1627"/>
      <c r="W237" s="1627"/>
      <c r="X237" s="1627"/>
      <c r="Y237" s="1627"/>
      <c r="Z237" s="1627"/>
      <c r="AA237" s="1627"/>
      <c r="AB237" s="926"/>
    </row>
    <row r="238" spans="1:28" ht="15.75" customHeight="1">
      <c r="A238" s="929"/>
      <c r="B238" s="929"/>
      <c r="C238" s="929"/>
      <c r="D238" s="929"/>
      <c r="E238" s="929"/>
      <c r="F238" s="929"/>
      <c r="G238" s="929"/>
      <c r="H238" s="929"/>
      <c r="I238" s="929"/>
      <c r="J238" s="929"/>
      <c r="K238" s="929"/>
      <c r="L238" s="929"/>
      <c r="M238" s="929"/>
      <c r="N238" s="929"/>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6"/>
      <c r="H239" s="929"/>
      <c r="I239" s="929"/>
      <c r="J239" s="929"/>
      <c r="K239" s="929"/>
      <c r="L239" s="929"/>
      <c r="M239" s="929"/>
      <c r="N239" s="929"/>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6"/>
      <c r="H240" s="926"/>
      <c r="I240" s="929"/>
      <c r="J240" s="929"/>
      <c r="K240" s="929"/>
      <c r="L240" s="926"/>
      <c r="M240" s="929"/>
      <c r="N240" s="929"/>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1722"/>
      <c r="K241" s="1722"/>
      <c r="L241" s="1722"/>
      <c r="M241" s="1722"/>
      <c r="N241" s="1023"/>
      <c r="O241" s="929"/>
      <c r="P241" s="929"/>
      <c r="Q241" s="929"/>
      <c r="R241" s="929"/>
      <c r="S241" s="929"/>
      <c r="T241" s="929"/>
      <c r="U241" s="929"/>
      <c r="V241" s="929"/>
      <c r="W241" s="929"/>
      <c r="X241" s="929"/>
      <c r="Y241" s="929"/>
      <c r="Z241" s="929"/>
      <c r="AA241" s="929"/>
      <c r="AB241" s="926"/>
    </row>
    <row r="242" spans="1:28" ht="15.75" customHeight="1">
      <c r="A242" s="959"/>
      <c r="B242" s="929"/>
      <c r="C242" s="929"/>
      <c r="D242" s="929"/>
      <c r="E242" s="929"/>
      <c r="F242" s="929"/>
      <c r="G242" s="929"/>
      <c r="H242" s="929"/>
      <c r="I242" s="929"/>
      <c r="J242" s="1722"/>
      <c r="K242" s="1722"/>
      <c r="L242" s="1722"/>
      <c r="M242" s="1722"/>
      <c r="N242" s="1023"/>
      <c r="O242" s="929"/>
      <c r="P242" s="929"/>
      <c r="Q242" s="929"/>
      <c r="R242" s="929"/>
      <c r="S242" s="929"/>
      <c r="T242" s="929"/>
      <c r="U242" s="929"/>
      <c r="V242" s="929"/>
      <c r="W242" s="929"/>
      <c r="X242" s="929"/>
      <c r="Y242" s="929"/>
      <c r="Z242" s="929"/>
      <c r="AA242" s="929"/>
      <c r="AB242" s="926"/>
    </row>
    <row r="243" spans="1:28" ht="15.75" customHeight="1">
      <c r="A243" s="959"/>
      <c r="B243" s="929"/>
      <c r="C243" s="929"/>
      <c r="D243" s="929"/>
      <c r="E243" s="929"/>
      <c r="F243" s="929"/>
      <c r="G243" s="929"/>
      <c r="H243" s="929"/>
      <c r="I243" s="929"/>
      <c r="J243" s="1722"/>
      <c r="K243" s="1722"/>
      <c r="L243" s="1722"/>
      <c r="M243" s="1722"/>
      <c r="N243" s="1023"/>
      <c r="O243" s="929"/>
      <c r="P243" s="929"/>
      <c r="Q243" s="929"/>
      <c r="R243" s="929"/>
      <c r="S243" s="929"/>
      <c r="T243" s="929"/>
      <c r="U243" s="929"/>
      <c r="V243" s="929"/>
      <c r="W243" s="929"/>
      <c r="X243" s="929"/>
      <c r="Y243" s="929"/>
      <c r="Z243" s="929"/>
      <c r="AA243" s="929"/>
      <c r="AB243" s="926"/>
    </row>
    <row r="244" spans="1:28" ht="15.75" customHeight="1">
      <c r="A244" s="959"/>
      <c r="B244" s="929"/>
      <c r="C244" s="929"/>
      <c r="D244" s="929"/>
      <c r="E244" s="929"/>
      <c r="F244" s="929"/>
      <c r="G244" s="929"/>
      <c r="H244" s="929"/>
      <c r="I244" s="929"/>
      <c r="J244" s="1722"/>
      <c r="K244" s="1722"/>
      <c r="L244" s="1722"/>
      <c r="M244" s="1722"/>
      <c r="N244" s="1023"/>
      <c r="O244" s="929"/>
      <c r="P244" s="929"/>
      <c r="Q244" s="929"/>
      <c r="R244" s="929"/>
      <c r="S244" s="929"/>
      <c r="T244" s="929"/>
      <c r="U244" s="929"/>
      <c r="V244" s="929"/>
      <c r="W244" s="929"/>
      <c r="X244" s="929"/>
      <c r="Y244" s="929"/>
      <c r="Z244" s="929"/>
      <c r="AA244" s="929"/>
      <c r="AB244" s="926"/>
    </row>
    <row r="245" spans="1:28" ht="15.75" customHeight="1">
      <c r="A245" s="959"/>
      <c r="B245" s="929"/>
      <c r="C245" s="929"/>
      <c r="D245" s="929"/>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6"/>
    </row>
    <row r="246" spans="1:28" ht="15.75" customHeight="1">
      <c r="A246" s="929"/>
      <c r="B246" s="929"/>
      <c r="C246" s="929"/>
      <c r="D246" s="1627"/>
      <c r="E246" s="1627"/>
      <c r="F246" s="1627"/>
      <c r="G246" s="1627"/>
      <c r="H246" s="998"/>
      <c r="I246" s="1627"/>
      <c r="J246" s="1627"/>
      <c r="K246" s="1627"/>
      <c r="L246" s="1627"/>
      <c r="M246" s="1627"/>
      <c r="N246" s="1627"/>
      <c r="O246" s="1627"/>
      <c r="P246" s="1627"/>
      <c r="Q246" s="1627"/>
      <c r="R246" s="1627"/>
      <c r="S246" s="1627"/>
      <c r="T246" s="1627"/>
      <c r="U246" s="1627"/>
      <c r="V246" s="998"/>
      <c r="W246" s="998"/>
      <c r="X246" s="1627"/>
      <c r="Y246" s="1627"/>
      <c r="Z246" s="1627"/>
      <c r="AA246" s="929"/>
      <c r="AB246" s="926"/>
    </row>
    <row r="247" spans="1:28" ht="15.75" customHeight="1">
      <c r="A247" s="929"/>
      <c r="B247" s="929"/>
      <c r="C247" s="929"/>
      <c r="D247" s="998"/>
      <c r="E247" s="1656"/>
      <c r="F247" s="1656"/>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56"/>
      <c r="F248" s="1656"/>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29"/>
      <c r="B249" s="929"/>
      <c r="C249" s="929"/>
      <c r="D249" s="998"/>
      <c r="E249" s="1656"/>
      <c r="F249" s="1656"/>
      <c r="G249" s="998"/>
      <c r="H249" s="998"/>
      <c r="I249" s="929"/>
      <c r="J249" s="929"/>
      <c r="K249" s="929"/>
      <c r="L249" s="926"/>
      <c r="M249" s="929"/>
      <c r="N249" s="929"/>
      <c r="O249" s="929"/>
      <c r="P249" s="929"/>
      <c r="Q249" s="929"/>
      <c r="R249" s="926"/>
      <c r="S249" s="926"/>
      <c r="T249" s="926"/>
      <c r="U249" s="926"/>
      <c r="V249" s="998"/>
      <c r="W249" s="998"/>
      <c r="X249" s="1718"/>
      <c r="Y249" s="1718"/>
      <c r="Z249" s="1718"/>
      <c r="AA249" s="929"/>
      <c r="AB249" s="926"/>
    </row>
    <row r="250" spans="1:28" ht="15.75" customHeight="1">
      <c r="A250" s="929"/>
      <c r="B250" s="929"/>
      <c r="C250" s="929"/>
      <c r="D250" s="998"/>
      <c r="E250" s="1656"/>
      <c r="F250" s="1656"/>
      <c r="G250" s="998"/>
      <c r="H250" s="998"/>
      <c r="I250" s="929"/>
      <c r="J250" s="929"/>
      <c r="K250" s="929"/>
      <c r="L250" s="926"/>
      <c r="M250" s="929"/>
      <c r="N250" s="929"/>
      <c r="O250" s="929"/>
      <c r="P250" s="929"/>
      <c r="Q250" s="929"/>
      <c r="R250" s="926"/>
      <c r="S250" s="926"/>
      <c r="T250" s="926"/>
      <c r="U250" s="926"/>
      <c r="V250" s="998"/>
      <c r="W250" s="998"/>
      <c r="X250" s="1718"/>
      <c r="Y250" s="1718"/>
      <c r="Z250" s="1718"/>
      <c r="AA250" s="929"/>
      <c r="AB250" s="926"/>
    </row>
    <row r="251" spans="1:28" ht="15.75" customHeight="1">
      <c r="A251" s="929"/>
      <c r="B251" s="929"/>
      <c r="C251" s="929"/>
      <c r="D251" s="998"/>
      <c r="E251" s="1656"/>
      <c r="F251" s="1656"/>
      <c r="G251" s="998"/>
      <c r="H251" s="998"/>
      <c r="I251" s="929"/>
      <c r="J251" s="929"/>
      <c r="K251" s="929"/>
      <c r="L251" s="926"/>
      <c r="M251" s="929"/>
      <c r="N251" s="929"/>
      <c r="O251" s="929"/>
      <c r="P251" s="929"/>
      <c r="Q251" s="929"/>
      <c r="R251" s="926"/>
      <c r="S251" s="926"/>
      <c r="T251" s="926"/>
      <c r="U251" s="926"/>
      <c r="V251" s="998"/>
      <c r="W251" s="998"/>
      <c r="X251" s="1718"/>
      <c r="Y251" s="1718"/>
      <c r="Z251" s="1718"/>
      <c r="AA251" s="929"/>
      <c r="AB251" s="926"/>
    </row>
    <row r="252" spans="1:28" ht="15.75" customHeight="1">
      <c r="A252" s="929"/>
      <c r="B252" s="929"/>
      <c r="C252" s="929"/>
      <c r="D252" s="998"/>
      <c r="E252" s="1656"/>
      <c r="F252" s="1656"/>
      <c r="G252" s="998"/>
      <c r="H252" s="998"/>
      <c r="I252" s="929"/>
      <c r="J252" s="929"/>
      <c r="K252" s="929"/>
      <c r="L252" s="926"/>
      <c r="M252" s="929"/>
      <c r="N252" s="929"/>
      <c r="O252" s="929"/>
      <c r="P252" s="929"/>
      <c r="Q252" s="929"/>
      <c r="R252" s="926"/>
      <c r="S252" s="926"/>
      <c r="T252" s="926"/>
      <c r="U252" s="926"/>
      <c r="V252" s="998"/>
      <c r="W252" s="998"/>
      <c r="X252" s="1718"/>
      <c r="Y252" s="1718"/>
      <c r="Z252" s="1718"/>
      <c r="AA252" s="929"/>
      <c r="AB252" s="926"/>
    </row>
    <row r="253" spans="1:28" ht="15.75" customHeight="1">
      <c r="A253" s="959"/>
      <c r="B253" s="929"/>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6"/>
    </row>
    <row r="254" spans="1:28" ht="15.75" customHeight="1">
      <c r="A254" s="959"/>
      <c r="B254" s="929"/>
      <c r="C254" s="929"/>
      <c r="D254" s="929"/>
      <c r="E254" s="929"/>
      <c r="F254" s="2065"/>
      <c r="G254" s="2065"/>
      <c r="H254" s="2065"/>
      <c r="I254" s="2065"/>
      <c r="J254" s="2065"/>
      <c r="K254" s="2065"/>
      <c r="L254" s="2065"/>
      <c r="M254" s="2065"/>
      <c r="N254" s="2065"/>
      <c r="O254" s="2065"/>
      <c r="P254" s="2065"/>
      <c r="Q254" s="2065"/>
      <c r="R254" s="2065"/>
      <c r="S254" s="2065"/>
      <c r="T254" s="2065"/>
      <c r="U254" s="2065"/>
      <c r="V254" s="2065"/>
      <c r="W254" s="2065"/>
      <c r="X254" s="2065"/>
      <c r="Y254" s="2065"/>
      <c r="Z254" s="2065"/>
      <c r="AA254" s="2065"/>
      <c r="AB254" s="926"/>
    </row>
    <row r="255" spans="1:28" ht="15.75" customHeight="1">
      <c r="A255" s="929"/>
      <c r="B255" s="929"/>
      <c r="C255" s="929"/>
      <c r="D255" s="929"/>
      <c r="E255" s="929"/>
      <c r="F255" s="2065"/>
      <c r="G255" s="2065"/>
      <c r="H255" s="2065"/>
      <c r="I255" s="2065"/>
      <c r="J255" s="2065"/>
      <c r="K255" s="2065"/>
      <c r="L255" s="2065"/>
      <c r="M255" s="2065"/>
      <c r="N255" s="2065"/>
      <c r="O255" s="2065"/>
      <c r="P255" s="2065"/>
      <c r="Q255" s="2065"/>
      <c r="R255" s="2065"/>
      <c r="S255" s="2065"/>
      <c r="T255" s="2065"/>
      <c r="U255" s="2065"/>
      <c r="V255" s="2065"/>
      <c r="W255" s="2065"/>
      <c r="X255" s="2065"/>
      <c r="Y255" s="2065"/>
      <c r="Z255" s="2065"/>
      <c r="AA255" s="2065"/>
      <c r="AB255" s="926"/>
    </row>
    <row r="256" spans="1:28" ht="15.75" customHeight="1">
      <c r="A256" s="959"/>
      <c r="B256" s="929"/>
      <c r="C256" s="929"/>
      <c r="D256" s="929"/>
      <c r="E256" s="929"/>
      <c r="F256" s="929"/>
      <c r="G256" s="929"/>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929"/>
      <c r="B257" s="929"/>
      <c r="C257" s="929"/>
      <c r="D257" s="929"/>
      <c r="E257" s="929"/>
      <c r="F257" s="2065"/>
      <c r="G257" s="2065"/>
      <c r="H257" s="2065"/>
      <c r="I257" s="2065"/>
      <c r="J257" s="2065"/>
      <c r="K257" s="2065"/>
      <c r="L257" s="2065"/>
      <c r="M257" s="2065"/>
      <c r="N257" s="2065"/>
      <c r="O257" s="2065"/>
      <c r="P257" s="2065"/>
      <c r="Q257" s="2065"/>
      <c r="R257" s="2065"/>
      <c r="S257" s="2065"/>
      <c r="T257" s="2065"/>
      <c r="U257" s="2065"/>
      <c r="V257" s="2065"/>
      <c r="W257" s="2065"/>
      <c r="X257" s="2065"/>
      <c r="Y257" s="2065"/>
      <c r="Z257" s="2065"/>
      <c r="AA257" s="2065"/>
      <c r="AB257" s="926"/>
    </row>
    <row r="258" spans="1:28" ht="15.75" customHeight="1">
      <c r="A258" s="929"/>
      <c r="B258" s="929"/>
      <c r="C258" s="929"/>
      <c r="D258" s="929"/>
      <c r="E258" s="929"/>
      <c r="F258" s="2065"/>
      <c r="G258" s="2065"/>
      <c r="H258" s="2065"/>
      <c r="I258" s="2065"/>
      <c r="J258" s="2065"/>
      <c r="K258" s="2065"/>
      <c r="L258" s="2065"/>
      <c r="M258" s="2065"/>
      <c r="N258" s="2065"/>
      <c r="O258" s="2065"/>
      <c r="P258" s="2065"/>
      <c r="Q258" s="2065"/>
      <c r="R258" s="2065"/>
      <c r="S258" s="2065"/>
      <c r="T258" s="2065"/>
      <c r="U258" s="2065"/>
      <c r="V258" s="2065"/>
      <c r="W258" s="2065"/>
      <c r="X258" s="2065"/>
      <c r="Y258" s="2065"/>
      <c r="Z258" s="2065"/>
      <c r="AA258" s="2065"/>
      <c r="AB258" s="926"/>
    </row>
    <row r="259" spans="1:28" ht="15.75" customHeight="1">
      <c r="A259" s="929"/>
      <c r="B259" s="929"/>
      <c r="C259" s="929"/>
      <c r="D259" s="929"/>
      <c r="E259" s="929"/>
      <c r="F259" s="929"/>
      <c r="G259" s="929"/>
      <c r="H259" s="929"/>
      <c r="I259" s="929"/>
      <c r="J259" s="929"/>
      <c r="K259" s="929"/>
      <c r="L259" s="929"/>
      <c r="M259" s="929"/>
      <c r="N259" s="929"/>
      <c r="O259" s="929"/>
      <c r="P259" s="929"/>
      <c r="Q259" s="929"/>
      <c r="R259" s="929"/>
      <c r="S259" s="929"/>
      <c r="T259" s="929"/>
      <c r="U259" s="929"/>
      <c r="V259" s="929"/>
      <c r="W259" s="929"/>
      <c r="X259" s="929"/>
      <c r="Y259" s="929"/>
      <c r="Z259" s="929"/>
      <c r="AA259" s="929"/>
      <c r="AB259" s="926"/>
    </row>
    <row r="260" spans="1:28" ht="15.75" customHeight="1">
      <c r="A260" s="1114"/>
      <c r="B260" s="1114"/>
      <c r="C260" s="1114"/>
      <c r="D260" s="1114"/>
      <c r="E260" s="1114"/>
      <c r="F260" s="1114"/>
      <c r="G260" s="1114"/>
      <c r="H260" s="1114"/>
      <c r="I260" s="1114"/>
      <c r="J260" s="1114"/>
      <c r="K260" s="1114"/>
      <c r="L260" s="1114"/>
      <c r="M260" s="1114"/>
      <c r="N260" s="1114"/>
      <c r="O260" s="1114"/>
      <c r="P260" s="1114"/>
      <c r="Q260" s="1114"/>
      <c r="R260" s="1114"/>
      <c r="S260" s="1114"/>
      <c r="T260" s="1114"/>
      <c r="U260" s="1114"/>
      <c r="V260" s="1114"/>
      <c r="W260" s="1114"/>
      <c r="X260" s="1114"/>
      <c r="Y260" s="1114"/>
      <c r="Z260" s="1114"/>
      <c r="AA260" s="1114"/>
    </row>
    <row r="261" spans="1:28" ht="15.75" customHeight="1">
      <c r="A261" s="1114"/>
      <c r="B261" s="1114"/>
      <c r="C261" s="1114"/>
      <c r="D261" s="1114"/>
      <c r="E261" s="1114"/>
      <c r="F261" s="1114"/>
      <c r="G261" s="1114"/>
      <c r="H261" s="1114"/>
      <c r="I261" s="1114"/>
      <c r="J261" s="1114"/>
      <c r="K261" s="1114"/>
      <c r="L261" s="1114"/>
      <c r="M261" s="1114"/>
      <c r="N261" s="1114"/>
      <c r="O261" s="1114"/>
      <c r="P261" s="1114"/>
      <c r="Q261" s="1114"/>
      <c r="R261" s="1114"/>
      <c r="S261" s="1114"/>
      <c r="T261" s="1114"/>
      <c r="U261" s="1114"/>
      <c r="V261" s="1114"/>
      <c r="W261" s="1114"/>
      <c r="X261" s="1114"/>
      <c r="Y261" s="1114"/>
      <c r="Z261" s="1114"/>
      <c r="AA261" s="1114"/>
    </row>
    <row r="262" spans="1:28" ht="15.75" customHeight="1">
      <c r="A262" s="1114"/>
      <c r="B262" s="1114"/>
      <c r="C262" s="1114"/>
      <c r="D262" s="1114"/>
      <c r="E262" s="1114"/>
      <c r="F262" s="1114"/>
      <c r="G262" s="1114"/>
      <c r="H262" s="1114"/>
      <c r="I262" s="1114"/>
      <c r="J262" s="1114"/>
      <c r="K262" s="1114"/>
      <c r="L262" s="1114"/>
      <c r="M262" s="1114"/>
      <c r="N262" s="1114"/>
      <c r="O262" s="1114"/>
      <c r="P262" s="1114"/>
      <c r="Q262" s="1114"/>
      <c r="R262" s="1114"/>
      <c r="S262" s="1114"/>
      <c r="T262" s="1114"/>
      <c r="U262" s="1114"/>
      <c r="V262" s="1114"/>
      <c r="W262" s="1114"/>
      <c r="X262" s="1114"/>
      <c r="Y262" s="1114"/>
      <c r="Z262" s="1114"/>
      <c r="AA262" s="1114"/>
    </row>
    <row r="263" spans="1:28" ht="18.75" customHeight="1">
      <c r="A263" s="1627"/>
      <c r="B263" s="1627"/>
      <c r="C263" s="1627"/>
      <c r="D263" s="1627"/>
      <c r="E263" s="1627"/>
      <c r="F263" s="1627"/>
      <c r="G263" s="1627"/>
      <c r="H263" s="1627"/>
      <c r="I263" s="1627"/>
      <c r="J263" s="1627"/>
      <c r="K263" s="1627"/>
      <c r="L263" s="1627"/>
      <c r="M263" s="1627"/>
      <c r="N263" s="1627"/>
      <c r="O263" s="1627"/>
      <c r="P263" s="1627"/>
      <c r="Q263" s="1627"/>
      <c r="R263" s="1627"/>
      <c r="S263" s="1627"/>
      <c r="T263" s="1627"/>
      <c r="U263" s="1627"/>
      <c r="V263" s="1627"/>
      <c r="W263" s="1627"/>
      <c r="X263" s="1627"/>
      <c r="Y263" s="1627"/>
      <c r="Z263" s="1627"/>
      <c r="AA263" s="1627"/>
      <c r="AB263" s="926"/>
    </row>
    <row r="264" spans="1:28" ht="15.75" customHeight="1">
      <c r="A264" s="929"/>
      <c r="B264" s="929"/>
      <c r="C264" s="929"/>
      <c r="D264" s="929"/>
      <c r="E264" s="929"/>
      <c r="F264" s="929"/>
      <c r="G264" s="929"/>
      <c r="H264" s="929"/>
      <c r="I264" s="929"/>
      <c r="J264" s="929"/>
      <c r="K264" s="929"/>
      <c r="L264" s="929"/>
      <c r="M264" s="929"/>
      <c r="N264" s="929"/>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6"/>
      <c r="H265" s="929"/>
      <c r="I265" s="929"/>
      <c r="J265" s="929"/>
      <c r="K265" s="929"/>
      <c r="L265" s="929"/>
      <c r="M265" s="929"/>
      <c r="N265" s="929"/>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6"/>
      <c r="H266" s="926"/>
      <c r="I266" s="929"/>
      <c r="J266" s="929"/>
      <c r="K266" s="929"/>
      <c r="L266" s="926"/>
      <c r="M266" s="929"/>
      <c r="N266" s="929"/>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1722"/>
      <c r="K267" s="1722"/>
      <c r="L267" s="1722"/>
      <c r="M267" s="1722"/>
      <c r="N267" s="1023"/>
      <c r="O267" s="929"/>
      <c r="P267" s="929"/>
      <c r="Q267" s="929"/>
      <c r="R267" s="929"/>
      <c r="S267" s="929"/>
      <c r="T267" s="929"/>
      <c r="U267" s="929"/>
      <c r="V267" s="929"/>
      <c r="W267" s="929"/>
      <c r="X267" s="929"/>
      <c r="Y267" s="929"/>
      <c r="Z267" s="929"/>
      <c r="AA267" s="929"/>
      <c r="AB267" s="926"/>
    </row>
    <row r="268" spans="1:28" ht="15.75" customHeight="1">
      <c r="A268" s="959"/>
      <c r="B268" s="929"/>
      <c r="C268" s="929"/>
      <c r="D268" s="929"/>
      <c r="E268" s="929"/>
      <c r="F268" s="929"/>
      <c r="G268" s="929"/>
      <c r="H268" s="929"/>
      <c r="I268" s="929"/>
      <c r="J268" s="1722"/>
      <c r="K268" s="1722"/>
      <c r="L268" s="1722"/>
      <c r="M268" s="1722"/>
      <c r="N268" s="1023"/>
      <c r="O268" s="929"/>
      <c r="P268" s="929"/>
      <c r="Q268" s="929"/>
      <c r="R268" s="929"/>
      <c r="S268" s="929"/>
      <c r="T268" s="929"/>
      <c r="U268" s="929"/>
      <c r="V268" s="929"/>
      <c r="W268" s="929"/>
      <c r="X268" s="929"/>
      <c r="Y268" s="929"/>
      <c r="Z268" s="929"/>
      <c r="AA268" s="929"/>
      <c r="AB268" s="926"/>
    </row>
    <row r="269" spans="1:28" ht="15.75" customHeight="1">
      <c r="A269" s="959"/>
      <c r="B269" s="929"/>
      <c r="C269" s="929"/>
      <c r="D269" s="929"/>
      <c r="E269" s="929"/>
      <c r="F269" s="929"/>
      <c r="G269" s="929"/>
      <c r="H269" s="929"/>
      <c r="I269" s="929"/>
      <c r="J269" s="1722"/>
      <c r="K269" s="1722"/>
      <c r="L269" s="1722"/>
      <c r="M269" s="1722"/>
      <c r="N269" s="1023"/>
      <c r="O269" s="929"/>
      <c r="P269" s="929"/>
      <c r="Q269" s="929"/>
      <c r="R269" s="929"/>
      <c r="S269" s="929"/>
      <c r="T269" s="929"/>
      <c r="U269" s="929"/>
      <c r="V269" s="929"/>
      <c r="W269" s="929"/>
      <c r="X269" s="929"/>
      <c r="Y269" s="929"/>
      <c r="Z269" s="929"/>
      <c r="AA269" s="929"/>
      <c r="AB269" s="926"/>
    </row>
    <row r="270" spans="1:28" ht="15.75" customHeight="1">
      <c r="A270" s="959"/>
      <c r="B270" s="929"/>
      <c r="C270" s="929"/>
      <c r="D270" s="929"/>
      <c r="E270" s="929"/>
      <c r="F270" s="929"/>
      <c r="G270" s="929"/>
      <c r="H270" s="929"/>
      <c r="I270" s="929"/>
      <c r="J270" s="1722"/>
      <c r="K270" s="1722"/>
      <c r="L270" s="1722"/>
      <c r="M270" s="1722"/>
      <c r="N270" s="1023"/>
      <c r="O270" s="929"/>
      <c r="P270" s="929"/>
      <c r="Q270" s="929"/>
      <c r="R270" s="929"/>
      <c r="S270" s="929"/>
      <c r="T270" s="929"/>
      <c r="U270" s="929"/>
      <c r="V270" s="929"/>
      <c r="W270" s="929"/>
      <c r="X270" s="929"/>
      <c r="Y270" s="929"/>
      <c r="Z270" s="929"/>
      <c r="AA270" s="929"/>
      <c r="AB270" s="926"/>
    </row>
    <row r="271" spans="1:28" ht="15.75" customHeight="1">
      <c r="A271" s="959"/>
      <c r="B271" s="929"/>
      <c r="C271" s="929"/>
      <c r="D271" s="929"/>
      <c r="E271" s="929"/>
      <c r="F271" s="929"/>
      <c r="G271" s="929"/>
      <c r="H271" s="929"/>
      <c r="I271" s="929"/>
      <c r="J271" s="929"/>
      <c r="K271" s="929"/>
      <c r="L271" s="929"/>
      <c r="M271" s="929"/>
      <c r="N271" s="929"/>
      <c r="O271" s="929"/>
      <c r="P271" s="929"/>
      <c r="Q271" s="929"/>
      <c r="R271" s="929"/>
      <c r="S271" s="929"/>
      <c r="T271" s="929"/>
      <c r="U271" s="929"/>
      <c r="V271" s="929"/>
      <c r="W271" s="929"/>
      <c r="X271" s="929"/>
      <c r="Y271" s="929"/>
      <c r="Z271" s="929"/>
      <c r="AA271" s="929"/>
      <c r="AB271" s="926"/>
    </row>
    <row r="272" spans="1:28" ht="15.75" customHeight="1">
      <c r="A272" s="929"/>
      <c r="B272" s="929"/>
      <c r="C272" s="929"/>
      <c r="D272" s="1627"/>
      <c r="E272" s="1627"/>
      <c r="F272" s="1627"/>
      <c r="G272" s="1627"/>
      <c r="H272" s="998"/>
      <c r="I272" s="1627"/>
      <c r="J272" s="1627"/>
      <c r="K272" s="1627"/>
      <c r="L272" s="1627"/>
      <c r="M272" s="1627"/>
      <c r="N272" s="1627"/>
      <c r="O272" s="1627"/>
      <c r="P272" s="1627"/>
      <c r="Q272" s="1627"/>
      <c r="R272" s="1627"/>
      <c r="S272" s="1627"/>
      <c r="T272" s="1627"/>
      <c r="U272" s="1627"/>
      <c r="V272" s="998"/>
      <c r="W272" s="998"/>
      <c r="X272" s="1627"/>
      <c r="Y272" s="1627"/>
      <c r="Z272" s="1627"/>
      <c r="AA272" s="929"/>
      <c r="AB272" s="926"/>
    </row>
    <row r="273" spans="1:28" ht="15.75" customHeight="1">
      <c r="A273" s="929"/>
      <c r="B273" s="929"/>
      <c r="C273" s="929"/>
      <c r="D273" s="998"/>
      <c r="E273" s="1656"/>
      <c r="F273" s="1656"/>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56"/>
      <c r="F274" s="1656"/>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29"/>
      <c r="B275" s="929"/>
      <c r="C275" s="929"/>
      <c r="D275" s="998"/>
      <c r="E275" s="1656"/>
      <c r="F275" s="1656"/>
      <c r="G275" s="998"/>
      <c r="H275" s="998"/>
      <c r="I275" s="929"/>
      <c r="J275" s="929"/>
      <c r="K275" s="929"/>
      <c r="L275" s="926"/>
      <c r="M275" s="929"/>
      <c r="N275" s="929"/>
      <c r="O275" s="929"/>
      <c r="P275" s="929"/>
      <c r="Q275" s="929"/>
      <c r="R275" s="926"/>
      <c r="S275" s="926"/>
      <c r="T275" s="926"/>
      <c r="U275" s="926"/>
      <c r="V275" s="998"/>
      <c r="W275" s="998"/>
      <c r="X275" s="1718"/>
      <c r="Y275" s="1718"/>
      <c r="Z275" s="1718"/>
      <c r="AA275" s="929"/>
      <c r="AB275" s="926"/>
    </row>
    <row r="276" spans="1:28" ht="15.75" customHeight="1">
      <c r="A276" s="929"/>
      <c r="B276" s="929"/>
      <c r="C276" s="929"/>
      <c r="D276" s="998"/>
      <c r="E276" s="1656"/>
      <c r="F276" s="1656"/>
      <c r="G276" s="998"/>
      <c r="H276" s="998"/>
      <c r="I276" s="929"/>
      <c r="J276" s="929"/>
      <c r="K276" s="929"/>
      <c r="L276" s="926"/>
      <c r="M276" s="929"/>
      <c r="N276" s="929"/>
      <c r="O276" s="929"/>
      <c r="P276" s="929"/>
      <c r="Q276" s="929"/>
      <c r="R276" s="926"/>
      <c r="S276" s="926"/>
      <c r="T276" s="926"/>
      <c r="U276" s="926"/>
      <c r="V276" s="998"/>
      <c r="W276" s="998"/>
      <c r="X276" s="1718"/>
      <c r="Y276" s="1718"/>
      <c r="Z276" s="1718"/>
      <c r="AA276" s="929"/>
      <c r="AB276" s="926"/>
    </row>
    <row r="277" spans="1:28" ht="15.75" customHeight="1">
      <c r="A277" s="929"/>
      <c r="B277" s="929"/>
      <c r="C277" s="929"/>
      <c r="D277" s="998"/>
      <c r="E277" s="1656"/>
      <c r="F277" s="1656"/>
      <c r="G277" s="998"/>
      <c r="H277" s="998"/>
      <c r="I277" s="929"/>
      <c r="J277" s="929"/>
      <c r="K277" s="929"/>
      <c r="L277" s="926"/>
      <c r="M277" s="929"/>
      <c r="N277" s="929"/>
      <c r="O277" s="929"/>
      <c r="P277" s="929"/>
      <c r="Q277" s="929"/>
      <c r="R277" s="926"/>
      <c r="S277" s="926"/>
      <c r="T277" s="926"/>
      <c r="U277" s="926"/>
      <c r="V277" s="998"/>
      <c r="W277" s="998"/>
      <c r="X277" s="1718"/>
      <c r="Y277" s="1718"/>
      <c r="Z277" s="1718"/>
      <c r="AA277" s="929"/>
      <c r="AB277" s="926"/>
    </row>
    <row r="278" spans="1:28" ht="15.75" customHeight="1">
      <c r="A278" s="929"/>
      <c r="B278" s="929"/>
      <c r="C278" s="929"/>
      <c r="D278" s="998"/>
      <c r="E278" s="1656"/>
      <c r="F278" s="1656"/>
      <c r="G278" s="998"/>
      <c r="H278" s="998"/>
      <c r="I278" s="929"/>
      <c r="J278" s="929"/>
      <c r="K278" s="929"/>
      <c r="L278" s="926"/>
      <c r="M278" s="929"/>
      <c r="N278" s="929"/>
      <c r="O278" s="929"/>
      <c r="P278" s="929"/>
      <c r="Q278" s="929"/>
      <c r="R278" s="926"/>
      <c r="S278" s="926"/>
      <c r="T278" s="926"/>
      <c r="U278" s="926"/>
      <c r="V278" s="998"/>
      <c r="W278" s="998"/>
      <c r="X278" s="1718"/>
      <c r="Y278" s="1718"/>
      <c r="Z278" s="1718"/>
      <c r="AA278" s="929"/>
      <c r="AB278" s="926"/>
    </row>
    <row r="279" spans="1:28" ht="15.75" customHeight="1">
      <c r="A279" s="959"/>
      <c r="B279" s="929"/>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929"/>
      <c r="Z279" s="929"/>
      <c r="AA279" s="929"/>
      <c r="AB279" s="926"/>
    </row>
    <row r="280" spans="1:28" ht="15.75" customHeight="1">
      <c r="A280" s="959"/>
      <c r="B280" s="929"/>
      <c r="C280" s="929"/>
      <c r="D280" s="929"/>
      <c r="E280" s="929"/>
      <c r="F280" s="2065"/>
      <c r="G280" s="2065"/>
      <c r="H280" s="2065"/>
      <c r="I280" s="2065"/>
      <c r="J280" s="2065"/>
      <c r="K280" s="2065"/>
      <c r="L280" s="2065"/>
      <c r="M280" s="2065"/>
      <c r="N280" s="2065"/>
      <c r="O280" s="2065"/>
      <c r="P280" s="2065"/>
      <c r="Q280" s="2065"/>
      <c r="R280" s="2065"/>
      <c r="S280" s="2065"/>
      <c r="T280" s="2065"/>
      <c r="U280" s="2065"/>
      <c r="V280" s="2065"/>
      <c r="W280" s="2065"/>
      <c r="X280" s="2065"/>
      <c r="Y280" s="2065"/>
      <c r="Z280" s="2065"/>
      <c r="AA280" s="2065"/>
      <c r="AB280" s="926"/>
    </row>
    <row r="281" spans="1:28" ht="15.75" customHeight="1">
      <c r="A281" s="929"/>
      <c r="B281" s="929"/>
      <c r="C281" s="929"/>
      <c r="D281" s="929"/>
      <c r="E281" s="929"/>
      <c r="F281" s="2065"/>
      <c r="G281" s="2065"/>
      <c r="H281" s="2065"/>
      <c r="I281" s="2065"/>
      <c r="J281" s="2065"/>
      <c r="K281" s="2065"/>
      <c r="L281" s="2065"/>
      <c r="M281" s="2065"/>
      <c r="N281" s="2065"/>
      <c r="O281" s="2065"/>
      <c r="P281" s="2065"/>
      <c r="Q281" s="2065"/>
      <c r="R281" s="2065"/>
      <c r="S281" s="2065"/>
      <c r="T281" s="2065"/>
      <c r="U281" s="2065"/>
      <c r="V281" s="2065"/>
      <c r="W281" s="2065"/>
      <c r="X281" s="2065"/>
      <c r="Y281" s="2065"/>
      <c r="Z281" s="2065"/>
      <c r="AA281" s="2065"/>
      <c r="AB281" s="926"/>
    </row>
    <row r="282" spans="1:28" ht="15.75" customHeight="1">
      <c r="A282" s="959"/>
      <c r="B282" s="929"/>
      <c r="C282" s="929"/>
      <c r="D282" s="929"/>
      <c r="E282" s="929"/>
      <c r="F282" s="929"/>
      <c r="G282" s="929"/>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3" spans="1:28" ht="15.75" customHeight="1">
      <c r="A283" s="929"/>
      <c r="B283" s="929"/>
      <c r="C283" s="929"/>
      <c r="D283" s="929"/>
      <c r="E283" s="929"/>
      <c r="F283" s="2065"/>
      <c r="G283" s="2065"/>
      <c r="H283" s="2065"/>
      <c r="I283" s="2065"/>
      <c r="J283" s="2065"/>
      <c r="K283" s="2065"/>
      <c r="L283" s="2065"/>
      <c r="M283" s="2065"/>
      <c r="N283" s="2065"/>
      <c r="O283" s="2065"/>
      <c r="P283" s="2065"/>
      <c r="Q283" s="2065"/>
      <c r="R283" s="2065"/>
      <c r="S283" s="2065"/>
      <c r="T283" s="2065"/>
      <c r="U283" s="2065"/>
      <c r="V283" s="2065"/>
      <c r="W283" s="2065"/>
      <c r="X283" s="2065"/>
      <c r="Y283" s="2065"/>
      <c r="Z283" s="2065"/>
      <c r="AA283" s="2065"/>
      <c r="AB283" s="926"/>
    </row>
    <row r="284" spans="1:28" ht="15.75" customHeight="1">
      <c r="A284" s="929"/>
      <c r="B284" s="929"/>
      <c r="C284" s="929"/>
      <c r="D284" s="929"/>
      <c r="E284" s="929"/>
      <c r="F284" s="2065"/>
      <c r="G284" s="2065"/>
      <c r="H284" s="2065"/>
      <c r="I284" s="2065"/>
      <c r="J284" s="2065"/>
      <c r="K284" s="2065"/>
      <c r="L284" s="2065"/>
      <c r="M284" s="2065"/>
      <c r="N284" s="2065"/>
      <c r="O284" s="2065"/>
      <c r="P284" s="2065"/>
      <c r="Q284" s="2065"/>
      <c r="R284" s="2065"/>
      <c r="S284" s="2065"/>
      <c r="T284" s="2065"/>
      <c r="U284" s="2065"/>
      <c r="V284" s="2065"/>
      <c r="W284" s="2065"/>
      <c r="X284" s="2065"/>
      <c r="Y284" s="2065"/>
      <c r="Z284" s="2065"/>
      <c r="AA284" s="2065"/>
      <c r="AB284" s="926"/>
    </row>
    <row r="285" spans="1:28" ht="15.75" customHeight="1">
      <c r="A285" s="929"/>
      <c r="B285" s="929"/>
      <c r="C285" s="929"/>
      <c r="D285" s="929"/>
      <c r="E285" s="929"/>
      <c r="F285" s="929"/>
      <c r="G285" s="929"/>
      <c r="H285" s="929"/>
      <c r="I285" s="929"/>
      <c r="J285" s="929"/>
      <c r="K285" s="929"/>
      <c r="L285" s="929"/>
      <c r="M285" s="929"/>
      <c r="N285" s="929"/>
      <c r="O285" s="929"/>
      <c r="P285" s="929"/>
      <c r="Q285" s="929"/>
      <c r="R285" s="929"/>
      <c r="S285" s="929"/>
      <c r="T285" s="929"/>
      <c r="U285" s="929"/>
      <c r="V285" s="929"/>
      <c r="W285" s="929"/>
      <c r="X285" s="929"/>
      <c r="Y285" s="929"/>
      <c r="Z285" s="929"/>
      <c r="AA285" s="929"/>
      <c r="AB285" s="926"/>
    </row>
  </sheetData>
  <sheetProtection selectLockedCells="1"/>
  <mergeCells count="163">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AN19:AR19"/>
    <mergeCell ref="I38:T38"/>
    <mergeCell ref="S118:Z118"/>
    <mergeCell ref="U40:AB40"/>
    <mergeCell ref="G77:AB77"/>
    <mergeCell ref="F108:AA108"/>
    <mergeCell ref="I39:T41"/>
    <mergeCell ref="G69:AB70"/>
    <mergeCell ref="B39:H39"/>
    <mergeCell ref="U39:AB39"/>
    <mergeCell ref="U41:AB41"/>
    <mergeCell ref="E224:F224"/>
    <mergeCell ref="X224:Z224"/>
    <mergeCell ref="F229:AA230"/>
    <mergeCell ref="A237:AA237"/>
    <mergeCell ref="E220:F220"/>
    <mergeCell ref="X220:Z220"/>
    <mergeCell ref="E221:F221"/>
    <mergeCell ref="X221:Z221"/>
    <mergeCell ref="E222:F222"/>
    <mergeCell ref="X222:Z222"/>
    <mergeCell ref="F226:AA227"/>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G137:H137"/>
    <mergeCell ref="J137:AA137"/>
    <mergeCell ref="K144:M144"/>
    <mergeCell ref="K145:M145"/>
    <mergeCell ref="V162:Y162"/>
    <mergeCell ref="K146:M146"/>
    <mergeCell ref="K147:M147"/>
    <mergeCell ref="K149:N149"/>
    <mergeCell ref="K150:N150"/>
    <mergeCell ref="J161:M161"/>
    <mergeCell ref="P161:S161"/>
    <mergeCell ref="V161:Y161"/>
    <mergeCell ref="B5:AA5"/>
    <mergeCell ref="B15:Q16"/>
    <mergeCell ref="B38:H38"/>
    <mergeCell ref="U38:AB38"/>
    <mergeCell ref="U18:AA18"/>
    <mergeCell ref="F107:AA107"/>
    <mergeCell ref="A44:AA44"/>
    <mergeCell ref="G88:AB89"/>
    <mergeCell ref="G97:AB98"/>
    <mergeCell ref="G95:AB95"/>
    <mergeCell ref="C9:Y10"/>
    <mergeCell ref="X17:AA17"/>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s>
  <phoneticPr fontId="2"/>
  <hyperlinks>
    <hyperlink ref="Q1:T1" location="作業メニュー!A1" display="作業メニュー" xr:uid="{00000000-0004-0000-17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&amp;R250401</oddFooter>
  </headerFooter>
  <rowBreaks count="2" manualBreakCount="2">
    <brk id="42" max="27" man="1"/>
    <brk id="95" max="2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R292"/>
  <sheetViews>
    <sheetView topLeftCell="A103" workbookViewId="0">
      <selection activeCell="Q1" sqref="Q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8.25" customHeight="1" thickBot="1">
      <c r="A1" s="1070" t="s">
        <v>3780</v>
      </c>
      <c r="Q1" s="921" t="s">
        <v>64</v>
      </c>
      <c r="R1" s="921"/>
      <c r="S1" s="921"/>
      <c r="T1" s="921"/>
      <c r="AE1" s="923" t="s">
        <v>549</v>
      </c>
    </row>
    <row r="2" spans="1:31" ht="12" customHeight="1" thickTop="1">
      <c r="A2" s="1076"/>
    </row>
    <row r="3" spans="1:31" ht="12" customHeight="1">
      <c r="A3" s="926"/>
      <c r="B3" s="925" t="str">
        <f>IF(作業メニュー!AM13=TRUE, "第四十二号の十様式（第八条の二の六関係）（Ａ４） ", "第十一号様式（第三条、第三条の三関係）")</f>
        <v>第十一号様式（第三条、第三条の三関係）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1" ht="24.95" customHeight="1">
      <c r="A4" s="926"/>
      <c r="B4" s="925"/>
      <c r="C4" s="925"/>
      <c r="D4" s="925"/>
      <c r="E4" s="1216" t="str">
        <f>IF(作業メニュー!AM13=TRUE, "建築基準法第88条第２項において準用する同法第18条第２項又は第４項の規定による", "")</f>
        <v/>
      </c>
      <c r="F4" s="926"/>
      <c r="G4" s="926"/>
      <c r="H4" s="926"/>
      <c r="I4" s="926"/>
      <c r="J4" s="926"/>
      <c r="K4" s="926"/>
      <c r="L4" s="926"/>
      <c r="M4" s="926"/>
      <c r="N4" s="926"/>
      <c r="O4" s="926"/>
      <c r="P4" s="926"/>
      <c r="Q4" s="926"/>
      <c r="R4" s="926"/>
      <c r="S4" s="926"/>
      <c r="T4" s="926"/>
      <c r="U4" s="926"/>
      <c r="V4" s="926"/>
      <c r="W4" s="926"/>
      <c r="X4" s="926"/>
      <c r="Y4" s="926"/>
      <c r="Z4" s="926"/>
      <c r="AA4" s="926"/>
    </row>
    <row r="5" spans="1:31" ht="24.75" customHeight="1">
      <c r="A5" s="926"/>
      <c r="B5" s="1655" t="str">
        <f>IF(作業メニュー!AM13=TRUE, "計画通知書　（工作物）", "確認申請書　（工作物）")</f>
        <v>確認申請書　（工作物）</v>
      </c>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row>
    <row r="6" spans="1:31">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1">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1">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1" s="1091" customFormat="1" ht="18.95" customHeight="1">
      <c r="C9" s="2072" t="str">
        <f>IF(作業メニュー!AM13=TRUE, "　建築基準法第８８条第２項において準用する同法第１８条第２項又は第４項の規定により計画を通知します。", "　建築基準法第８８条第２項において準用する同法第６条第１項又は第６条の２第１項の規定による確認を申請します。この申請書及び添付図書に記載の事項は、事実に相違ありません。")</f>
        <v>　建築基準法第８８条第２項において準用する同法第６条第１項又は第６条の２第１項の規定による確認を申請します。この申請書及び添付図書に記載の事項は、事実に相違ありません。</v>
      </c>
      <c r="D9" s="2072"/>
      <c r="E9" s="2072"/>
      <c r="F9" s="2072"/>
      <c r="G9" s="2072"/>
      <c r="H9" s="2072"/>
      <c r="I9" s="2072"/>
      <c r="J9" s="2072"/>
      <c r="K9" s="2072"/>
      <c r="L9" s="2072"/>
      <c r="M9" s="2072"/>
      <c r="N9" s="2072"/>
      <c r="O9" s="2072"/>
      <c r="P9" s="2072"/>
      <c r="Q9" s="2072"/>
      <c r="R9" s="2072"/>
      <c r="S9" s="2072"/>
      <c r="T9" s="2072"/>
      <c r="U9" s="2072"/>
      <c r="V9" s="2072"/>
      <c r="W9" s="2072"/>
      <c r="X9" s="2072"/>
      <c r="AB9" s="927"/>
      <c r="AD9" s="927"/>
    </row>
    <row r="10" spans="1:31" s="1091" customFormat="1" ht="18.95" customHeight="1">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AB10" s="927"/>
      <c r="AD10" s="927"/>
    </row>
    <row r="11" spans="1:31" s="1091" customFormat="1" ht="18.95" customHeight="1">
      <c r="AB11" s="927"/>
      <c r="AD11" s="927"/>
    </row>
    <row r="12" spans="1:31" ht="18.75" customHeight="1">
      <c r="A12" s="926"/>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1" ht="18.75"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1" ht="20.2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1.75" customHeight="1">
      <c r="A15" s="926"/>
      <c r="B15" s="1682" t="str">
        <f>IF('確認申請書（建築）入力'!$M$4=0,"",'確認申請書（建築）入力'!$M$4)</f>
        <v>指定確認検査機関
　株式会社東日本住宅評価センター　様</v>
      </c>
      <c r="C15" s="1682"/>
      <c r="D15" s="1682"/>
      <c r="E15" s="1682"/>
      <c r="F15" s="1682"/>
      <c r="G15" s="1682"/>
      <c r="H15" s="1682"/>
      <c r="I15" s="1682"/>
      <c r="J15" s="1682"/>
      <c r="K15" s="1682"/>
      <c r="L15" s="1682"/>
      <c r="M15" s="1682"/>
      <c r="N15" s="1682"/>
      <c r="O15" s="1682"/>
      <c r="P15" s="1682"/>
      <c r="Q15" s="1682"/>
      <c r="R15" s="926"/>
      <c r="S15" s="926"/>
      <c r="T15" s="926"/>
      <c r="U15" s="926"/>
      <c r="V15" s="926"/>
      <c r="W15" s="926"/>
      <c r="X15" s="926"/>
      <c r="Y15" s="926"/>
      <c r="Z15" s="926"/>
      <c r="AA15" s="926"/>
    </row>
    <row r="16" spans="1:31" ht="21.75" customHeight="1">
      <c r="A16" s="926"/>
      <c r="B16" s="1682"/>
      <c r="C16" s="1682"/>
      <c r="D16" s="1682"/>
      <c r="E16" s="1682"/>
      <c r="F16" s="1682"/>
      <c r="G16" s="1682"/>
      <c r="H16" s="1682"/>
      <c r="I16" s="1682"/>
      <c r="J16" s="1682"/>
      <c r="K16" s="1682"/>
      <c r="L16" s="1682"/>
      <c r="M16" s="1682"/>
      <c r="N16" s="1682"/>
      <c r="O16" s="1682"/>
      <c r="P16" s="1682"/>
      <c r="Q16" s="1682"/>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R17" s="926"/>
      <c r="S17" s="926"/>
      <c r="T17" s="926"/>
      <c r="U17" s="926"/>
      <c r="V17" s="926"/>
      <c r="W17" s="931" t="str">
        <f>IF(作業メニュー!AM13=TRUE, "第", "")</f>
        <v/>
      </c>
      <c r="X17" s="1712"/>
      <c r="Y17" s="1712"/>
      <c r="Z17" s="1712"/>
      <c r="AA17" s="1712"/>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76" t="s">
        <v>2832</v>
      </c>
      <c r="V18" s="2076"/>
      <c r="W18" s="2076"/>
      <c r="X18" s="2076"/>
      <c r="Y18" s="2076"/>
      <c r="Z18" s="2076"/>
      <c r="AA18" s="2076"/>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68"/>
      <c r="AO19" s="2068"/>
      <c r="AP19" s="2068"/>
      <c r="AQ19" s="2068"/>
      <c r="AR19" s="2068"/>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ht="18.75" customHeight="1">
      <c r="A21" s="926"/>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AA21" s="926"/>
    </row>
    <row r="22" spans="1:44" ht="18.75" customHeight="1">
      <c r="A22" s="926"/>
      <c r="B22" s="926"/>
      <c r="C22" s="926"/>
      <c r="D22" s="926"/>
      <c r="E22" s="926"/>
      <c r="F22" s="926"/>
      <c r="G22" s="926"/>
      <c r="H22" s="926"/>
      <c r="I22" s="926"/>
      <c r="J22" s="926"/>
      <c r="K22" s="926"/>
      <c r="L22" s="926"/>
      <c r="M22" s="926"/>
      <c r="N22" s="926"/>
      <c r="O22" s="926"/>
      <c r="P22" s="952"/>
      <c r="Q22" s="952"/>
      <c r="R22" s="952"/>
      <c r="S22" s="952"/>
      <c r="T22" s="952"/>
      <c r="U22" s="952"/>
      <c r="V22" s="952"/>
      <c r="W22" s="952"/>
      <c r="X22" s="952"/>
      <c r="Y22" s="952"/>
      <c r="Z22" s="952"/>
      <c r="AA22" s="952"/>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AA23" s="926"/>
    </row>
    <row r="24" spans="1:44" ht="18.75" customHeight="1">
      <c r="A24" s="926"/>
      <c r="B24" s="926"/>
      <c r="C24" s="926"/>
      <c r="D24" s="926"/>
      <c r="E24" s="926"/>
      <c r="F24" s="926"/>
      <c r="G24" s="926"/>
      <c r="H24" s="926"/>
      <c r="I24" s="926"/>
      <c r="K24" s="926"/>
      <c r="L24" s="926"/>
      <c r="M24" s="926"/>
      <c r="N24" s="926"/>
      <c r="O24" s="926"/>
      <c r="Q24" s="926"/>
      <c r="R24" s="926"/>
      <c r="S24" s="926"/>
      <c r="T24" s="926"/>
      <c r="U24" s="926"/>
      <c r="V24" s="926"/>
      <c r="W24" s="926"/>
      <c r="X24" s="926"/>
    </row>
    <row r="25" spans="1:44" ht="18.75" customHeight="1">
      <c r="A25" s="926"/>
      <c r="B25" s="926"/>
      <c r="C25" s="926"/>
      <c r="D25" s="926"/>
      <c r="E25" s="926"/>
      <c r="F25" s="926"/>
      <c r="G25" s="926"/>
      <c r="H25" s="926"/>
      <c r="I25" s="926"/>
      <c r="J25" s="926"/>
      <c r="K25" s="926"/>
      <c r="L25" s="926"/>
      <c r="M25" s="926"/>
      <c r="N25" s="926"/>
      <c r="O25" s="926"/>
      <c r="P25" s="926" t="str">
        <f>IF(項目一覧!$C$183=0,"",項目一覧!$C$183)</f>
        <v/>
      </c>
      <c r="Q25" s="952"/>
      <c r="R25" s="952"/>
      <c r="S25" s="952"/>
      <c r="T25" s="952"/>
      <c r="U25" s="952"/>
      <c r="V25" s="952"/>
      <c r="W25" s="952"/>
      <c r="X25" s="952"/>
      <c r="Y25" s="952"/>
      <c r="Z25" s="952"/>
      <c r="AA25" s="952"/>
    </row>
    <row r="26" spans="1:44" ht="18.75" customHeight="1">
      <c r="A26" s="926"/>
      <c r="B26" s="926"/>
      <c r="C26" s="926"/>
      <c r="D26" s="926"/>
      <c r="E26" s="926"/>
      <c r="F26" s="926"/>
      <c r="G26" s="926"/>
      <c r="H26" s="926"/>
      <c r="I26" s="926"/>
      <c r="J26" s="926" t="str">
        <f>IF(作業メニュー!AM13=TRUE, "　通　知　者　官　職", "　申　請　者　　氏　　名")</f>
        <v>　申　請　者　　氏　　名</v>
      </c>
      <c r="K26" s="926"/>
      <c r="L26" s="926"/>
      <c r="M26" s="926"/>
      <c r="N26" s="926"/>
      <c r="O26" s="926"/>
      <c r="P26" s="926" t="str">
        <f>IF(項目一覧!$C$4=0,"",項目一覧!$C$4)</f>
        <v/>
      </c>
      <c r="Q26" s="952"/>
      <c r="R26" s="952"/>
      <c r="S26" s="952"/>
      <c r="T26" s="952"/>
      <c r="U26" s="952"/>
      <c r="V26" s="952"/>
      <c r="W26" s="952"/>
      <c r="X26" s="952"/>
      <c r="Y26" s="952"/>
      <c r="Z26" s="952"/>
      <c r="AA26" s="926"/>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13.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44" ht="18.75" customHeight="1">
      <c r="A29" s="926"/>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AA29" s="926"/>
    </row>
    <row r="30" spans="1:44" ht="18.75" customHeight="1">
      <c r="A30" s="926"/>
      <c r="B30" s="926"/>
      <c r="C30" s="926"/>
      <c r="D30" s="926"/>
      <c r="E30" s="926"/>
      <c r="F30" s="926"/>
      <c r="G30" s="926"/>
      <c r="H30" s="926"/>
      <c r="I30" s="926"/>
      <c r="J30" s="926"/>
      <c r="K30" s="926"/>
      <c r="L30" s="926"/>
      <c r="M30" s="926"/>
      <c r="N30" s="926"/>
      <c r="O30" s="926"/>
      <c r="P30" s="952"/>
      <c r="Q30" s="952"/>
      <c r="R30" s="952"/>
      <c r="S30" s="952"/>
      <c r="T30" s="952"/>
      <c r="U30" s="952"/>
      <c r="V30" s="952"/>
      <c r="W30" s="952"/>
      <c r="X30" s="952"/>
      <c r="Y30" s="952"/>
      <c r="Z30" s="952"/>
      <c r="AA30" s="952"/>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18.75" customHeight="1">
      <c r="A32" s="926"/>
      <c r="B32" s="926"/>
      <c r="C32" s="926"/>
      <c r="D32" s="926"/>
      <c r="E32" s="926"/>
      <c r="F32" s="926"/>
      <c r="G32" s="926"/>
      <c r="H32" s="926"/>
      <c r="I32" s="926"/>
      <c r="J32" s="926"/>
      <c r="K32" s="926"/>
      <c r="L32" s="926"/>
      <c r="M32" s="926"/>
      <c r="N32" s="926"/>
      <c r="O32" s="926"/>
      <c r="P32" s="952"/>
      <c r="Q32" s="952"/>
      <c r="R32" s="952"/>
      <c r="S32" s="952"/>
      <c r="T32" s="952"/>
      <c r="U32" s="952"/>
      <c r="V32" s="952"/>
      <c r="W32" s="952"/>
      <c r="X32" s="952"/>
      <c r="Y32" s="952"/>
      <c r="Z32" s="952"/>
      <c r="AA32" s="952"/>
    </row>
    <row r="33" spans="1:30" ht="18.75" customHeight="1">
      <c r="A33" s="926"/>
      <c r="B33" s="926"/>
      <c r="C33" s="926"/>
      <c r="D33" s="926"/>
      <c r="E33" s="926"/>
      <c r="F33" s="926"/>
      <c r="G33" s="926"/>
      <c r="H33" s="926"/>
      <c r="I33" s="926"/>
      <c r="J33" s="926"/>
      <c r="K33" s="926"/>
      <c r="L33" s="926"/>
      <c r="M33" s="926"/>
      <c r="N33" s="926"/>
      <c r="O33" s="926"/>
      <c r="P33" s="952"/>
      <c r="Q33" s="952"/>
      <c r="R33" s="952"/>
      <c r="S33" s="952"/>
      <c r="T33" s="952"/>
      <c r="U33" s="952"/>
      <c r="V33" s="952"/>
      <c r="W33" s="952"/>
      <c r="X33" s="952"/>
      <c r="Y33" s="952"/>
      <c r="Z33" s="952"/>
      <c r="AA33" s="952"/>
    </row>
    <row r="34" spans="1:30" ht="18.75"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row>
    <row r="35" spans="1:30" ht="18.75"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6"/>
    </row>
    <row r="36" spans="1:30"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row>
    <row r="37" spans="1:30" ht="18.75" customHeight="1">
      <c r="A37" s="926"/>
      <c r="B37" s="926"/>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row>
    <row r="38" spans="1:30" ht="26.25" customHeight="1">
      <c r="A38" s="926"/>
      <c r="B38" s="1669" t="s">
        <v>438</v>
      </c>
      <c r="C38" s="1670"/>
      <c r="D38" s="1670"/>
      <c r="E38" s="1670"/>
      <c r="F38" s="1670"/>
      <c r="G38" s="1670"/>
      <c r="H38" s="1671"/>
      <c r="I38" s="1669" t="s">
        <v>437</v>
      </c>
      <c r="J38" s="1670"/>
      <c r="K38" s="1670"/>
      <c r="L38" s="1670"/>
      <c r="M38" s="1670"/>
      <c r="N38" s="1670"/>
      <c r="O38" s="1670"/>
      <c r="P38" s="1670"/>
      <c r="Q38" s="1670"/>
      <c r="R38" s="1670"/>
      <c r="S38" s="1670"/>
      <c r="T38" s="1671"/>
      <c r="U38" s="1669" t="s">
        <v>436</v>
      </c>
      <c r="V38" s="1670"/>
      <c r="W38" s="1670"/>
      <c r="X38" s="1670"/>
      <c r="Y38" s="1670"/>
      <c r="Z38" s="1670"/>
      <c r="AA38" s="1670"/>
      <c r="AB38" s="1671"/>
      <c r="AC38" s="926"/>
    </row>
    <row r="39" spans="1:30" ht="33" customHeight="1">
      <c r="A39" s="926"/>
      <c r="B39" s="1666"/>
      <c r="C39" s="1667"/>
      <c r="D39" s="1667"/>
      <c r="E39" s="1667"/>
      <c r="F39" s="1667"/>
      <c r="G39" s="1667"/>
      <c r="H39" s="1668"/>
      <c r="I39" s="2087" t="s">
        <v>435</v>
      </c>
      <c r="J39" s="1693"/>
      <c r="K39" s="1693"/>
      <c r="L39" s="1693"/>
      <c r="M39" s="1693"/>
      <c r="N39" s="1693"/>
      <c r="O39" s="1693"/>
      <c r="P39" s="1693"/>
      <c r="Q39" s="1693"/>
      <c r="R39" s="1693"/>
      <c r="S39" s="1693"/>
      <c r="T39" s="2088"/>
      <c r="U39" s="1669" t="s">
        <v>2838</v>
      </c>
      <c r="V39" s="1670"/>
      <c r="W39" s="1670"/>
      <c r="X39" s="1670"/>
      <c r="Y39" s="1670"/>
      <c r="Z39" s="1670"/>
      <c r="AA39" s="1670"/>
      <c r="AB39" s="1671"/>
      <c r="AC39" s="926"/>
    </row>
    <row r="40" spans="1:30" ht="63" customHeight="1">
      <c r="A40" s="926"/>
      <c r="B40" s="949"/>
      <c r="C40" s="926"/>
      <c r="D40" s="926"/>
      <c r="E40" s="926"/>
      <c r="F40" s="926"/>
      <c r="G40" s="926"/>
      <c r="H40" s="950"/>
      <c r="I40" s="2089"/>
      <c r="J40" s="1627"/>
      <c r="K40" s="1627"/>
      <c r="L40" s="1627"/>
      <c r="M40" s="1627"/>
      <c r="N40" s="1627"/>
      <c r="O40" s="1627"/>
      <c r="P40" s="1627"/>
      <c r="Q40" s="1627"/>
      <c r="R40" s="1627"/>
      <c r="S40" s="1627"/>
      <c r="T40" s="2090"/>
      <c r="U40" s="2080" t="s">
        <v>727</v>
      </c>
      <c r="V40" s="2081"/>
      <c r="W40" s="2081"/>
      <c r="X40" s="2081"/>
      <c r="Y40" s="2081"/>
      <c r="Z40" s="2081"/>
      <c r="AA40" s="2081"/>
      <c r="AB40" s="2082"/>
      <c r="AC40" s="926"/>
    </row>
    <row r="41" spans="1:30" ht="33" customHeight="1">
      <c r="A41" s="926"/>
      <c r="B41" s="954"/>
      <c r="C41" s="955"/>
      <c r="D41" s="955"/>
      <c r="E41" s="955"/>
      <c r="F41" s="955"/>
      <c r="G41" s="955"/>
      <c r="H41" s="956"/>
      <c r="I41" s="2091"/>
      <c r="J41" s="1651"/>
      <c r="K41" s="1651"/>
      <c r="L41" s="1651"/>
      <c r="M41" s="1651"/>
      <c r="N41" s="1651"/>
      <c r="O41" s="1651"/>
      <c r="P41" s="1651"/>
      <c r="Q41" s="1651"/>
      <c r="R41" s="1651"/>
      <c r="S41" s="1651"/>
      <c r="T41" s="2092"/>
      <c r="U41" s="1660" t="s">
        <v>2394</v>
      </c>
      <c r="V41" s="1661"/>
      <c r="W41" s="1661"/>
      <c r="X41" s="1661"/>
      <c r="Y41" s="1661"/>
      <c r="Z41" s="1661"/>
      <c r="AA41" s="1661"/>
      <c r="AB41" s="1662"/>
      <c r="AC41" s="926"/>
    </row>
    <row r="42" spans="1:30" ht="15.75" customHeight="1">
      <c r="A42" s="926"/>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row>
    <row r="43" spans="1:30" ht="15.75" customHeight="1">
      <c r="A43" s="926"/>
      <c r="B43" s="926"/>
      <c r="C43" s="926"/>
      <c r="D43" s="926"/>
      <c r="E43" s="1114"/>
      <c r="F43" s="926"/>
      <c r="G43" s="926"/>
      <c r="H43" s="926"/>
      <c r="I43" s="926"/>
      <c r="J43" s="926"/>
      <c r="K43" s="926"/>
      <c r="L43" s="926"/>
      <c r="M43" s="926"/>
      <c r="N43" s="926"/>
      <c r="O43" s="926"/>
      <c r="P43" s="926"/>
      <c r="Q43" s="926"/>
      <c r="R43" s="926"/>
      <c r="S43" s="926"/>
      <c r="T43" s="926"/>
      <c r="U43" s="926"/>
      <c r="V43" s="926"/>
      <c r="W43" s="926"/>
      <c r="X43" s="926"/>
      <c r="Y43" s="926"/>
      <c r="Z43" s="926"/>
      <c r="AA43" s="926"/>
      <c r="AB43" s="926"/>
      <c r="AC43" s="926"/>
      <c r="AD43" s="926"/>
    </row>
    <row r="44" spans="1:30" ht="15.75"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row>
    <row r="45" spans="1:30" ht="6.75" customHeight="1">
      <c r="A45" s="926"/>
      <c r="B45" s="926"/>
      <c r="C45" s="926"/>
      <c r="D45" s="926"/>
      <c r="E45" s="926"/>
      <c r="F45" s="926"/>
      <c r="G45" s="926"/>
      <c r="H45" s="926"/>
      <c r="I45" s="926"/>
      <c r="J45" s="926"/>
      <c r="K45" s="926"/>
      <c r="L45" s="926"/>
      <c r="M45" s="926"/>
      <c r="N45" s="926"/>
      <c r="O45" s="926"/>
      <c r="P45" s="926"/>
      <c r="Q45" s="926"/>
      <c r="R45" s="926"/>
      <c r="S45" s="926"/>
      <c r="T45" s="926"/>
      <c r="U45" s="926"/>
      <c r="V45" s="926"/>
      <c r="W45" s="926"/>
      <c r="X45" s="926"/>
      <c r="Y45" s="926"/>
      <c r="Z45" s="926"/>
      <c r="AA45" s="926"/>
    </row>
    <row r="46" spans="1:30" ht="15.75" customHeight="1">
      <c r="A46" s="1656" t="s">
        <v>434</v>
      </c>
      <c r="B46" s="1656"/>
      <c r="C46" s="1656"/>
      <c r="D46" s="1656"/>
      <c r="E46" s="1656"/>
      <c r="F46" s="1656"/>
      <c r="G46" s="1656"/>
      <c r="H46" s="1656"/>
      <c r="I46" s="1656"/>
      <c r="J46" s="1656"/>
      <c r="K46" s="1656"/>
      <c r="L46" s="1656"/>
      <c r="M46" s="1656"/>
      <c r="N46" s="1656"/>
      <c r="O46" s="1656"/>
      <c r="P46" s="1656"/>
      <c r="Q46" s="1656"/>
      <c r="R46" s="1656"/>
      <c r="S46" s="1656"/>
      <c r="T46" s="1656"/>
      <c r="U46" s="1656"/>
      <c r="V46" s="1656"/>
      <c r="W46" s="1656"/>
      <c r="X46" s="1656"/>
      <c r="Y46" s="1656"/>
      <c r="Z46" s="1656"/>
      <c r="AA46" s="1656"/>
    </row>
    <row r="47" spans="1:30" ht="15.75" customHeight="1">
      <c r="A47" s="958"/>
      <c r="B47" s="958"/>
      <c r="C47" s="958"/>
      <c r="D47" s="958"/>
      <c r="E47" s="958"/>
      <c r="F47" s="958"/>
      <c r="G47" s="958"/>
      <c r="H47" s="958"/>
      <c r="I47" s="958"/>
      <c r="J47" s="958"/>
      <c r="K47" s="958"/>
      <c r="L47" s="958"/>
      <c r="M47" s="958"/>
      <c r="N47" s="958"/>
      <c r="O47" s="958"/>
      <c r="P47" s="958"/>
      <c r="Q47" s="958"/>
      <c r="R47" s="958"/>
      <c r="S47" s="958"/>
      <c r="T47" s="958"/>
      <c r="U47" s="958"/>
      <c r="V47" s="958"/>
      <c r="W47" s="958"/>
      <c r="X47" s="958"/>
      <c r="Y47" s="958"/>
      <c r="Z47" s="958"/>
      <c r="AA47" s="958"/>
    </row>
    <row r="48" spans="1:30" ht="15.75" customHeight="1">
      <c r="A48" s="959" t="s">
        <v>323</v>
      </c>
      <c r="B48" s="929" t="s">
        <v>713</v>
      </c>
      <c r="C48" s="929"/>
      <c r="D48" s="929"/>
      <c r="E48" s="929"/>
      <c r="F48" s="929"/>
      <c r="G48" s="929"/>
      <c r="J48" s="929"/>
      <c r="K48" s="929"/>
      <c r="L48" s="929"/>
      <c r="M48" s="929"/>
      <c r="N48" s="929"/>
      <c r="O48" s="929"/>
      <c r="P48" s="929"/>
      <c r="Q48" s="929"/>
      <c r="R48" s="929"/>
      <c r="S48" s="929"/>
      <c r="T48" s="929"/>
      <c r="U48" s="960"/>
      <c r="V48" s="960"/>
      <c r="W48" s="960"/>
      <c r="X48" s="960"/>
      <c r="Y48" s="960"/>
      <c r="Z48" s="960"/>
      <c r="AA48" s="960"/>
    </row>
    <row r="49" spans="1:27" ht="15.75" customHeight="1">
      <c r="A49" s="959"/>
      <c r="B49" s="929" t="s">
        <v>431</v>
      </c>
      <c r="C49" s="929"/>
      <c r="D49" s="929"/>
      <c r="E49" s="929"/>
      <c r="F49" s="929"/>
      <c r="G49" s="929" t="str">
        <f>IF(項目一覧!$C$21=0,"",項目一覧!$C$21&amp;"  ")&amp;IF(項目一覧!$C$5=0,"",項目一覧!$C$5)</f>
        <v xml:space="preserve">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408</v>
      </c>
      <c r="C50" s="929"/>
      <c r="D50" s="929"/>
      <c r="E50" s="929"/>
      <c r="F50" s="929"/>
      <c r="G50" s="929" t="str">
        <f>IF(項目一覧!$C$183=0,"",項目一覧!$C$183&amp;"  ")&amp;IF(項目一覧!$C$4=0,"",項目一覧!$C$4)</f>
        <v xml:space="preserve">  </v>
      </c>
      <c r="J50" s="929"/>
      <c r="K50" s="929"/>
      <c r="L50" s="929"/>
      <c r="M50" s="929"/>
      <c r="N50" s="929"/>
      <c r="O50" s="929"/>
      <c r="P50" s="929"/>
      <c r="Q50" s="929"/>
      <c r="R50" s="929"/>
      <c r="S50" s="929"/>
      <c r="T50" s="929"/>
      <c r="U50" s="929"/>
      <c r="V50" s="929"/>
      <c r="W50" s="929"/>
      <c r="X50" s="929"/>
      <c r="Y50" s="929"/>
      <c r="Z50" s="929"/>
      <c r="AA50" s="929"/>
    </row>
    <row r="51" spans="1:27" ht="15.75" customHeight="1">
      <c r="A51" s="959"/>
      <c r="B51" s="929" t="s">
        <v>399</v>
      </c>
      <c r="C51" s="929"/>
      <c r="D51" s="929"/>
      <c r="E51" s="929"/>
      <c r="F51" s="929"/>
      <c r="G51" s="929" t="str">
        <f>IF(項目一覧!$C$6=0,"",項目一覧!$C$6)</f>
        <v/>
      </c>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430</v>
      </c>
      <c r="C52" s="929"/>
      <c r="D52" s="929"/>
      <c r="E52" s="929"/>
      <c r="F52" s="929"/>
      <c r="G52" s="929" t="str">
        <f>IF(項目一覧!$C$7=0,"",項目一覧!$C$7)</f>
        <v/>
      </c>
      <c r="J52" s="929"/>
      <c r="K52" s="929"/>
      <c r="L52" s="929"/>
      <c r="M52" s="929"/>
      <c r="N52" s="929"/>
      <c r="O52" s="929"/>
      <c r="P52" s="929"/>
      <c r="Q52" s="929"/>
      <c r="R52" s="929"/>
      <c r="S52" s="929"/>
      <c r="T52" s="929"/>
      <c r="U52" s="929"/>
      <c r="V52" s="929"/>
      <c r="W52" s="929"/>
      <c r="X52" s="929"/>
      <c r="Y52" s="929"/>
      <c r="Z52" s="929"/>
      <c r="AA52" s="929"/>
    </row>
    <row r="53" spans="1:27" ht="15.75" customHeight="1">
      <c r="A53" s="963"/>
      <c r="B53" s="958" t="s">
        <v>397</v>
      </c>
      <c r="C53" s="958"/>
      <c r="D53" s="958"/>
      <c r="E53" s="958"/>
      <c r="F53" s="958"/>
      <c r="G53" s="958" t="str">
        <f>IF(項目一覧!$C$8=0,"",項目一覧!$C$8)</f>
        <v/>
      </c>
      <c r="H53" s="997"/>
      <c r="I53" s="997"/>
      <c r="J53" s="958"/>
      <c r="K53" s="958"/>
      <c r="L53" s="958"/>
      <c r="M53" s="958"/>
      <c r="N53" s="958"/>
      <c r="O53" s="958"/>
      <c r="P53" s="958"/>
      <c r="Q53" s="958"/>
      <c r="R53" s="958"/>
      <c r="S53" s="958"/>
      <c r="T53" s="958"/>
      <c r="U53" s="958"/>
      <c r="V53" s="958"/>
      <c r="W53" s="958"/>
      <c r="X53" s="958"/>
      <c r="Y53" s="958"/>
      <c r="Z53" s="958"/>
      <c r="AA53" s="958"/>
    </row>
    <row r="54" spans="1:27" ht="15.75" customHeight="1">
      <c r="A54" s="959" t="s">
        <v>323</v>
      </c>
      <c r="B54" s="929" t="s">
        <v>429</v>
      </c>
      <c r="C54" s="929"/>
      <c r="D54" s="929"/>
      <c r="E54" s="929"/>
      <c r="F54" s="929"/>
      <c r="G54" s="966"/>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409</v>
      </c>
      <c r="C55" s="929"/>
      <c r="D55" s="929"/>
      <c r="E55" s="929"/>
      <c r="F55" s="929"/>
      <c r="G55" s="966" t="str">
        <f>IF(項目一覧!$C$9=0,"","("&amp;項目一覧!$C$9&amp;") 建築士  （"&amp;項目一覧!$C$10&amp;"）登録　第　 "&amp;項目一覧!$C$11&amp;"　号")</f>
        <v>() 建築士  （）登録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408</v>
      </c>
      <c r="C56" s="929"/>
      <c r="D56" s="929"/>
      <c r="E56" s="929"/>
      <c r="F56" s="929"/>
      <c r="G56" s="929" t="str">
        <f>IF(項目一覧!$C$12=0,"",項目一覧!$C$12)</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407</v>
      </c>
      <c r="C57" s="929"/>
      <c r="D57" s="929"/>
      <c r="E57" s="929"/>
      <c r="F57" s="929"/>
      <c r="G57" s="966" t="str">
        <f>IF(項目一覧!$C$13=0,"","("&amp;項目一覧!$C$13&amp;") 建築士事務所  （"&amp;項目一覧!$C$14&amp;"）知事登録　第　 "&amp;項目一覧!$C$15&amp;"　号")</f>
        <v>() 建築士事務所  （）知事登録　第　 　号</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c r="C58" s="929"/>
      <c r="D58" s="929"/>
      <c r="E58" s="929"/>
      <c r="F58" s="929"/>
      <c r="G58" s="929" t="str">
        <f>IF(項目一覧!$C$16=0,"",項目一覧!$C$16)</f>
        <v/>
      </c>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t="s">
        <v>406</v>
      </c>
      <c r="C59" s="929"/>
      <c r="D59" s="929"/>
      <c r="E59" s="929"/>
      <c r="F59" s="929"/>
      <c r="G59" s="929" t="str">
        <f>IF(項目一覧!$C$17=0,"",項目一覧!$C$17)</f>
        <v/>
      </c>
      <c r="J59" s="929"/>
      <c r="K59" s="929"/>
      <c r="L59" s="929"/>
      <c r="M59" s="929"/>
      <c r="N59" s="929"/>
      <c r="O59" s="929"/>
      <c r="P59" s="929"/>
      <c r="Q59" s="929"/>
      <c r="R59" s="929"/>
      <c r="S59" s="929"/>
      <c r="T59" s="929"/>
      <c r="U59" s="929"/>
      <c r="V59" s="929"/>
      <c r="W59" s="929"/>
      <c r="X59" s="929"/>
      <c r="Y59" s="929"/>
      <c r="Z59" s="929"/>
      <c r="AA59" s="929"/>
    </row>
    <row r="60" spans="1:27" ht="15.75" customHeight="1">
      <c r="A60" s="959"/>
      <c r="B60" s="929" t="s">
        <v>405</v>
      </c>
      <c r="C60" s="929"/>
      <c r="D60" s="929"/>
      <c r="E60" s="929"/>
      <c r="F60" s="929"/>
      <c r="G60" s="929" t="str">
        <f>IF(項目一覧!$C$18=0,"",項目一覧!$C$18)</f>
        <v/>
      </c>
      <c r="J60" s="929"/>
      <c r="K60" s="929"/>
      <c r="L60" s="929"/>
      <c r="M60" s="929"/>
      <c r="N60" s="929"/>
      <c r="O60" s="929"/>
      <c r="P60" s="929"/>
      <c r="Q60" s="929"/>
      <c r="R60" s="929"/>
      <c r="S60" s="929"/>
      <c r="T60" s="929"/>
      <c r="U60" s="929"/>
      <c r="V60" s="929"/>
      <c r="W60" s="929"/>
      <c r="X60" s="929"/>
      <c r="Y60" s="929"/>
      <c r="Z60" s="929"/>
      <c r="AA60" s="929"/>
    </row>
    <row r="61" spans="1:27" ht="15.75" customHeight="1">
      <c r="A61" s="963"/>
      <c r="B61" s="958" t="s">
        <v>404</v>
      </c>
      <c r="C61" s="958"/>
      <c r="D61" s="958"/>
      <c r="E61" s="958"/>
      <c r="F61" s="958"/>
      <c r="G61" s="958" t="str">
        <f>IF(項目一覧!$C$19=0,"",項目一覧!$C$19)</f>
        <v/>
      </c>
      <c r="H61" s="997"/>
      <c r="I61" s="997"/>
      <c r="J61" s="958"/>
      <c r="K61" s="958"/>
      <c r="L61" s="958"/>
      <c r="M61" s="958"/>
      <c r="N61" s="958"/>
      <c r="O61" s="958"/>
      <c r="P61" s="958"/>
      <c r="Q61" s="958"/>
      <c r="R61" s="958"/>
      <c r="S61" s="958"/>
      <c r="T61" s="958"/>
      <c r="U61" s="958"/>
      <c r="V61" s="958"/>
      <c r="W61" s="958"/>
      <c r="X61" s="958"/>
      <c r="Y61" s="958"/>
      <c r="Z61" s="958"/>
      <c r="AA61" s="958"/>
    </row>
    <row r="62" spans="1:27" ht="15.75" customHeight="1">
      <c r="A62" s="959" t="s">
        <v>323</v>
      </c>
      <c r="B62" s="929" t="s">
        <v>428</v>
      </c>
      <c r="C62" s="929"/>
      <c r="D62" s="929"/>
      <c r="E62" s="929"/>
      <c r="F62" s="929"/>
      <c r="G62" s="929"/>
      <c r="J62" s="929"/>
      <c r="K62" s="929"/>
      <c r="L62" s="929"/>
      <c r="M62" s="929"/>
      <c r="N62" s="929"/>
      <c r="O62" s="929"/>
      <c r="P62" s="929"/>
      <c r="Q62" s="929"/>
      <c r="R62" s="929"/>
      <c r="S62" s="929"/>
      <c r="T62" s="929"/>
      <c r="U62" s="929"/>
      <c r="V62" s="929"/>
      <c r="W62" s="929"/>
      <c r="X62" s="929"/>
      <c r="Y62" s="929"/>
      <c r="Z62" s="929"/>
      <c r="AA62" s="929"/>
    </row>
    <row r="63" spans="1:27" ht="18" customHeight="1">
      <c r="A63" s="959"/>
      <c r="B63" s="929" t="s">
        <v>427</v>
      </c>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29"/>
      <c r="AA63" s="929"/>
    </row>
    <row r="64" spans="1:27" ht="15.75" customHeight="1">
      <c r="A64" s="959"/>
      <c r="B64" s="929" t="s">
        <v>409</v>
      </c>
      <c r="C64" s="929"/>
      <c r="D64" s="929"/>
      <c r="E64" s="929"/>
      <c r="F64" s="929"/>
      <c r="G64" s="966" t="str">
        <f>IF(項目一覧!$C$22=0,"","("&amp;項目一覧!$C$22&amp;") 建築士  （"&amp;項目一覧!$C$23&amp;"）登録　第　 "&amp;項目一覧!$C$24&amp;"　号")</f>
        <v>() 建築士  （）登録　第　 　号</v>
      </c>
      <c r="J64" s="929"/>
      <c r="K64" s="929"/>
      <c r="L64" s="929"/>
      <c r="M64" s="929"/>
      <c r="N64" s="929"/>
      <c r="O64" s="929"/>
      <c r="P64" s="929"/>
      <c r="Q64" s="929"/>
      <c r="R64" s="929"/>
      <c r="S64" s="929"/>
      <c r="T64" s="929"/>
      <c r="U64" s="929"/>
      <c r="V64" s="929"/>
      <c r="W64" s="929"/>
      <c r="X64" s="929"/>
      <c r="Y64" s="929"/>
      <c r="Z64" s="929"/>
      <c r="AA64" s="929"/>
    </row>
    <row r="65" spans="1:28" ht="15.75" customHeight="1">
      <c r="A65" s="959"/>
      <c r="B65" s="929" t="s">
        <v>408</v>
      </c>
      <c r="C65" s="929"/>
      <c r="D65" s="929"/>
      <c r="E65" s="929"/>
      <c r="F65" s="929"/>
      <c r="G65" s="929" t="str">
        <f>IF(項目一覧!$C$25=0,"",項目一覧!$C$25)</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407</v>
      </c>
      <c r="C66" s="929"/>
      <c r="D66" s="929"/>
      <c r="E66" s="929"/>
      <c r="F66" s="929"/>
      <c r="G66" s="1225" t="str">
        <f>IF(項目一覧!$C$27=0,"","("&amp;項目一覧!$C$27&amp;") 建築士事務所  （"&amp;項目一覧!$C$28&amp;"）知事登録　第　 "&amp;項目一覧!$C$29&amp;"　号")</f>
        <v>() 建築士事務所  （）知事登録　第　 　号</v>
      </c>
    </row>
    <row r="67" spans="1:28" ht="15.75" customHeight="1">
      <c r="A67" s="968"/>
      <c r="B67" s="929"/>
      <c r="C67" s="929"/>
      <c r="D67" s="929"/>
      <c r="E67" s="929"/>
      <c r="F67" s="929"/>
      <c r="G67" s="929" t="str">
        <f>IF(項目一覧!$C$30=0,"",項目一覧!$C$30)</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406</v>
      </c>
      <c r="C68" s="929"/>
      <c r="D68" s="929"/>
      <c r="E68" s="929"/>
      <c r="F68" s="929"/>
      <c r="G68" s="929" t="str">
        <f>IF(項目一覧!$C$31=0,"",項目一覧!$C$31)</f>
        <v/>
      </c>
      <c r="J68" s="929"/>
      <c r="K68" s="929"/>
      <c r="L68" s="929"/>
      <c r="M68" s="929"/>
      <c r="N68" s="929"/>
      <c r="O68" s="929"/>
      <c r="P68" s="929"/>
      <c r="Q68" s="929"/>
      <c r="R68" s="929"/>
      <c r="S68" s="929"/>
      <c r="T68" s="929"/>
      <c r="U68" s="929"/>
      <c r="V68" s="929"/>
      <c r="W68" s="929"/>
      <c r="X68" s="929"/>
      <c r="Y68" s="929"/>
      <c r="Z68" s="929"/>
      <c r="AA68" s="929"/>
    </row>
    <row r="69" spans="1:28" ht="15.75" customHeight="1">
      <c r="A69" s="968"/>
      <c r="B69" s="929" t="s">
        <v>405</v>
      </c>
      <c r="C69" s="929"/>
      <c r="D69" s="929"/>
      <c r="E69" s="929"/>
      <c r="F69" s="929"/>
      <c r="G69" s="929" t="str">
        <f>IF(項目一覧!$C$32=0,"",項目一覧!$C$32)</f>
        <v/>
      </c>
      <c r="J69" s="929"/>
      <c r="K69" s="929"/>
      <c r="L69" s="929"/>
      <c r="M69" s="929"/>
      <c r="N69" s="929"/>
      <c r="O69" s="929"/>
      <c r="P69" s="929"/>
      <c r="Q69" s="929"/>
      <c r="R69" s="929"/>
      <c r="S69" s="929"/>
      <c r="T69" s="929"/>
      <c r="U69" s="929"/>
      <c r="V69" s="929"/>
      <c r="W69" s="929"/>
      <c r="X69" s="929"/>
      <c r="Y69" s="929"/>
      <c r="Z69" s="929"/>
      <c r="AA69" s="929"/>
    </row>
    <row r="70" spans="1:28" ht="15.75" customHeight="1">
      <c r="A70" s="968"/>
      <c r="B70" s="929" t="s">
        <v>404</v>
      </c>
      <c r="C70" s="929"/>
      <c r="D70" s="929"/>
      <c r="E70" s="929"/>
      <c r="F70" s="929"/>
      <c r="G70" s="929" t="str">
        <f>IF(項目一覧!$C$33=0,"",項目一覧!$C$33)</f>
        <v/>
      </c>
      <c r="J70" s="929"/>
      <c r="K70" s="929"/>
      <c r="L70" s="929"/>
      <c r="M70" s="929"/>
      <c r="N70" s="929"/>
      <c r="O70" s="929"/>
      <c r="P70" s="929"/>
      <c r="Q70" s="929"/>
      <c r="R70" s="929"/>
      <c r="S70" s="929"/>
      <c r="T70" s="929"/>
      <c r="U70" s="929"/>
      <c r="V70" s="929"/>
      <c r="W70" s="929"/>
      <c r="X70" s="929"/>
      <c r="Y70" s="929"/>
      <c r="Z70" s="929"/>
      <c r="AA70" s="929"/>
    </row>
    <row r="71" spans="1:28" ht="18" customHeight="1">
      <c r="A71" s="968"/>
      <c r="B71" s="925" t="s">
        <v>712</v>
      </c>
      <c r="C71" s="929"/>
      <c r="D71" s="929"/>
      <c r="E71" s="929"/>
      <c r="F71" s="929"/>
      <c r="G71" s="1685" t="str">
        <f>IF(項目一覧!$C$35=0,"",項目一覧!$C$35)</f>
        <v/>
      </c>
      <c r="H71" s="1685"/>
      <c r="I71" s="1685"/>
      <c r="J71" s="1685"/>
      <c r="K71" s="1685"/>
      <c r="L71" s="1685"/>
      <c r="M71" s="1685"/>
      <c r="N71" s="1685"/>
      <c r="O71" s="1685"/>
      <c r="P71" s="1685"/>
      <c r="Q71" s="1685"/>
      <c r="R71" s="1685"/>
      <c r="S71" s="1685"/>
      <c r="T71" s="1685"/>
      <c r="U71" s="1685"/>
      <c r="V71" s="1685"/>
      <c r="W71" s="1685"/>
      <c r="X71" s="1685"/>
      <c r="Y71" s="1685"/>
      <c r="Z71" s="1685"/>
      <c r="AA71" s="1685"/>
      <c r="AB71" s="1685"/>
    </row>
    <row r="72" spans="1:28" ht="12.75" customHeight="1">
      <c r="A72" s="968"/>
      <c r="B72" s="925"/>
      <c r="C72" s="929"/>
      <c r="D72" s="929"/>
      <c r="E72" s="929"/>
      <c r="F72" s="929"/>
      <c r="G72" s="1685"/>
      <c r="H72" s="1685"/>
      <c r="I72" s="1685"/>
      <c r="J72" s="1685"/>
      <c r="K72" s="1685"/>
      <c r="L72" s="1685"/>
      <c r="M72" s="1685"/>
      <c r="N72" s="1685"/>
      <c r="O72" s="1685"/>
      <c r="P72" s="1685"/>
      <c r="Q72" s="1685"/>
      <c r="R72" s="1685"/>
      <c r="S72" s="1685"/>
      <c r="T72" s="1685"/>
      <c r="U72" s="1685"/>
      <c r="V72" s="1685"/>
      <c r="W72" s="1685"/>
      <c r="X72" s="1685"/>
      <c r="Y72" s="1685"/>
      <c r="Z72" s="1685"/>
      <c r="AA72" s="1685"/>
      <c r="AB72" s="1685"/>
    </row>
    <row r="73" spans="1:28" ht="15" customHeight="1">
      <c r="A73" s="959"/>
      <c r="B73" s="929" t="s">
        <v>426</v>
      </c>
      <c r="C73" s="929"/>
      <c r="D73" s="929"/>
      <c r="E73" s="929"/>
      <c r="F73" s="929"/>
      <c r="G73" s="929"/>
      <c r="H73" s="929"/>
      <c r="I73" s="929"/>
      <c r="J73" s="929"/>
      <c r="K73" s="929"/>
      <c r="L73" s="929"/>
      <c r="M73" s="929"/>
      <c r="N73" s="929"/>
      <c r="O73" s="929"/>
      <c r="P73" s="929"/>
      <c r="Q73" s="929"/>
      <c r="R73" s="929"/>
      <c r="S73" s="929"/>
      <c r="T73" s="929"/>
      <c r="U73" s="929"/>
      <c r="V73" s="929"/>
      <c r="W73" s="929"/>
      <c r="X73" s="929"/>
      <c r="Y73" s="929"/>
      <c r="Z73" s="929"/>
      <c r="AA73" s="929"/>
    </row>
    <row r="74" spans="1:28" ht="18" customHeight="1">
      <c r="A74" s="959"/>
      <c r="B74" s="929" t="s">
        <v>409</v>
      </c>
      <c r="C74" s="929"/>
      <c r="D74" s="929"/>
      <c r="E74" s="929"/>
      <c r="F74" s="929"/>
      <c r="G74" s="966" t="str">
        <f>IF(項目一覧!$C$189=0,"","("&amp;項目一覧!$C$189&amp;") 建築士  （"&amp;項目一覧!$C$190&amp;"）登録　第　 "&amp;項目一覧!$C$191&amp;"　号")</f>
        <v>() 建築士  （）登録　第　 　号</v>
      </c>
      <c r="J74" s="929"/>
      <c r="K74" s="929"/>
      <c r="L74" s="929"/>
      <c r="M74" s="929"/>
      <c r="N74" s="929"/>
      <c r="O74" s="929"/>
      <c r="P74" s="929"/>
      <c r="Q74" s="929"/>
      <c r="R74" s="929"/>
      <c r="S74" s="929"/>
      <c r="T74" s="929"/>
      <c r="U74" s="929"/>
      <c r="V74" s="929"/>
      <c r="W74" s="929"/>
      <c r="X74" s="929"/>
      <c r="Y74" s="929"/>
      <c r="Z74" s="929"/>
      <c r="AA74" s="929"/>
    </row>
    <row r="75" spans="1:28" ht="18" customHeight="1">
      <c r="A75" s="959"/>
      <c r="B75" s="929" t="s">
        <v>408</v>
      </c>
      <c r="C75" s="929"/>
      <c r="D75" s="929"/>
      <c r="E75" s="929"/>
      <c r="F75" s="929"/>
      <c r="G75" s="929" t="str">
        <f>IF(項目一覧!$C$192=0,"",項目一覧!$C$192)</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407</v>
      </c>
      <c r="C76" s="929"/>
      <c r="D76" s="929"/>
      <c r="E76" s="929"/>
      <c r="F76" s="929"/>
      <c r="G76" s="929" t="str">
        <f>IF(項目一覧!$C$194=0,"","("&amp;項目一覧!$C$194&amp;") 建築士事務所  （"&amp;項目一覧!$C$195&amp;"）知事登録　第　 "&amp;項目一覧!$C$196&amp;"　号")</f>
        <v>() 建築士事務所  （）知事登録　第　 　号</v>
      </c>
      <c r="H76" s="1225"/>
    </row>
    <row r="77" spans="1:28" ht="18" customHeight="1">
      <c r="A77" s="968"/>
      <c r="B77" s="929"/>
      <c r="C77" s="929"/>
      <c r="D77" s="929"/>
      <c r="E77" s="929"/>
      <c r="F77" s="929"/>
      <c r="G77" s="929" t="str">
        <f>IF(項目一覧!$C$197=0,"",項目一覧!$C$197)</f>
        <v/>
      </c>
      <c r="J77" s="929"/>
      <c r="K77" s="929"/>
      <c r="L77" s="929"/>
      <c r="M77" s="929"/>
      <c r="N77" s="929"/>
      <c r="O77" s="929"/>
      <c r="P77" s="929"/>
      <c r="Q77" s="929"/>
      <c r="R77" s="929"/>
      <c r="S77" s="929"/>
      <c r="T77" s="929"/>
      <c r="U77" s="929"/>
      <c r="V77" s="929"/>
      <c r="W77" s="929"/>
      <c r="X77" s="929"/>
      <c r="Y77" s="929"/>
      <c r="Z77" s="929"/>
      <c r="AA77" s="929"/>
    </row>
    <row r="78" spans="1:28" ht="18" customHeight="1">
      <c r="A78" s="968"/>
      <c r="B78" s="929" t="s">
        <v>406</v>
      </c>
      <c r="C78" s="929"/>
      <c r="D78" s="929"/>
      <c r="E78" s="929"/>
      <c r="F78" s="929"/>
      <c r="G78" s="929" t="str">
        <f>IF(項目一覧!$C$198=0,"",項目一覧!$C$198)</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9" t="s">
        <v>405</v>
      </c>
      <c r="C79" s="929"/>
      <c r="D79" s="929"/>
      <c r="E79" s="929"/>
      <c r="F79" s="929"/>
      <c r="G79" s="2066" t="str">
        <f>IF(項目一覧!$C$199=0,"",項目一覧!$C$199)</f>
        <v/>
      </c>
      <c r="H79" s="2067"/>
      <c r="I79" s="2067"/>
      <c r="J79" s="2067"/>
      <c r="K79" s="2067"/>
      <c r="L79" s="2067"/>
      <c r="M79" s="2067"/>
      <c r="N79" s="2067"/>
      <c r="O79" s="2067"/>
      <c r="P79" s="2067"/>
      <c r="Q79" s="2067"/>
      <c r="R79" s="2067"/>
      <c r="S79" s="2067"/>
      <c r="T79" s="2067"/>
      <c r="U79" s="2067"/>
      <c r="V79" s="2067"/>
      <c r="W79" s="2067"/>
      <c r="X79" s="2067"/>
      <c r="Y79" s="2067"/>
      <c r="Z79" s="2067"/>
      <c r="AA79" s="2067"/>
      <c r="AB79" s="2067"/>
    </row>
    <row r="80" spans="1:28" ht="18" customHeight="1">
      <c r="A80" s="968"/>
      <c r="B80" s="929" t="s">
        <v>404</v>
      </c>
      <c r="C80" s="929"/>
      <c r="D80" s="929"/>
      <c r="E80" s="929"/>
      <c r="F80" s="929"/>
      <c r="G80" s="929" t="str">
        <f>IF(項目一覧!$C$200=0,"",項目一覧!$C$200)</f>
        <v/>
      </c>
      <c r="J80" s="929"/>
      <c r="K80" s="929"/>
      <c r="L80" s="929"/>
      <c r="M80" s="929"/>
      <c r="N80" s="929"/>
      <c r="O80" s="929"/>
      <c r="P80" s="929"/>
      <c r="Q80" s="929"/>
      <c r="R80" s="929"/>
      <c r="S80" s="929"/>
      <c r="T80" s="929"/>
      <c r="U80" s="929"/>
      <c r="V80" s="929"/>
      <c r="W80" s="929"/>
      <c r="X80" s="929"/>
      <c r="Y80" s="929"/>
      <c r="Z80" s="929"/>
      <c r="AA80" s="929"/>
    </row>
    <row r="81" spans="1:34" ht="18" customHeight="1">
      <c r="A81" s="968"/>
      <c r="B81" s="925" t="s">
        <v>726</v>
      </c>
      <c r="C81" s="929"/>
      <c r="D81" s="929"/>
      <c r="E81" s="929"/>
      <c r="F81" s="929"/>
      <c r="G81" s="1685" t="str">
        <f>IF(項目一覧!$C$202=0,"",項目一覧!$C$202)</f>
        <v/>
      </c>
      <c r="H81" s="1685"/>
      <c r="I81" s="1685"/>
      <c r="J81" s="1685"/>
      <c r="K81" s="1685"/>
      <c r="L81" s="1685"/>
      <c r="M81" s="1685"/>
      <c r="N81" s="1685"/>
      <c r="O81" s="1685"/>
      <c r="P81" s="1685"/>
      <c r="Q81" s="1685"/>
      <c r="R81" s="1685"/>
      <c r="S81" s="1685"/>
      <c r="T81" s="1685"/>
      <c r="U81" s="1685"/>
      <c r="V81" s="1685"/>
      <c r="W81" s="1685"/>
      <c r="X81" s="1685"/>
      <c r="Y81" s="1685"/>
      <c r="Z81" s="1685"/>
      <c r="AA81" s="1685"/>
      <c r="AB81" s="1685"/>
    </row>
    <row r="82" spans="1:34" ht="9" customHeight="1">
      <c r="A82" s="959"/>
      <c r="B82" s="929"/>
      <c r="C82" s="929"/>
      <c r="D82" s="929"/>
      <c r="E82" s="929"/>
      <c r="F82" s="929"/>
      <c r="G82" s="1685"/>
      <c r="H82" s="1685"/>
      <c r="I82" s="1685"/>
      <c r="J82" s="1685"/>
      <c r="K82" s="1685"/>
      <c r="L82" s="1685"/>
      <c r="M82" s="1685"/>
      <c r="N82" s="1685"/>
      <c r="O82" s="1685"/>
      <c r="P82" s="1685"/>
      <c r="Q82" s="1685"/>
      <c r="R82" s="1685"/>
      <c r="S82" s="1685"/>
      <c r="T82" s="1685"/>
      <c r="U82" s="1685"/>
      <c r="V82" s="1685"/>
      <c r="W82" s="1685"/>
      <c r="X82" s="1685"/>
      <c r="Y82" s="1685"/>
      <c r="Z82" s="1685"/>
      <c r="AA82" s="1685"/>
      <c r="AB82" s="1685"/>
    </row>
    <row r="83" spans="1:34" ht="18" customHeight="1">
      <c r="A83" s="959"/>
      <c r="B83" s="929" t="s">
        <v>409</v>
      </c>
      <c r="C83" s="929"/>
      <c r="D83" s="929"/>
      <c r="E83" s="929"/>
      <c r="F83" s="929"/>
      <c r="G83" s="966" t="str">
        <f>IF(項目一覧!$C$203=0,"","("&amp;項目一覧!$C$203&amp;") 建築士  （"&amp;項目一覧!$C$204&amp;"）登録　第　 "&amp;項目一覧!$C$205&amp;"　号")</f>
        <v>() 建築士  （）登録　第　 　号</v>
      </c>
      <c r="J83" s="929"/>
      <c r="K83" s="929"/>
      <c r="L83" s="929"/>
      <c r="M83" s="929"/>
      <c r="N83" s="929"/>
      <c r="O83" s="929"/>
      <c r="P83" s="929"/>
      <c r="Q83" s="929"/>
      <c r="R83" s="929"/>
      <c r="S83" s="929"/>
      <c r="T83" s="929"/>
      <c r="U83" s="929"/>
      <c r="V83" s="929"/>
      <c r="W83" s="929"/>
      <c r="X83" s="929"/>
      <c r="Y83" s="929"/>
      <c r="Z83" s="929"/>
      <c r="AA83" s="929"/>
    </row>
    <row r="84" spans="1:34" ht="18" customHeight="1">
      <c r="A84" s="959"/>
      <c r="B84" s="929" t="s">
        <v>408</v>
      </c>
      <c r="C84" s="929"/>
      <c r="D84" s="929"/>
      <c r="E84" s="929"/>
      <c r="F84" s="929"/>
      <c r="G84" s="929" t="str">
        <f>IF(項目一覧!$C$206=0,"",項目一覧!$C$206)</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407</v>
      </c>
      <c r="C85" s="929"/>
      <c r="D85" s="929"/>
      <c r="E85" s="929"/>
      <c r="F85" s="929"/>
      <c r="G85" s="1225" t="str">
        <f>IF(項目一覧!$C$208=0,"","("&amp;項目一覧!$C$208&amp;") 建築士事務所  （"&amp;項目一覧!$C$209&amp;"）知事登録　第　 "&amp;項目一覧!$C$210&amp;"　号")</f>
        <v>() 建築士事務所  （）知事登録　第　 　号</v>
      </c>
    </row>
    <row r="86" spans="1:34" ht="18" customHeight="1">
      <c r="A86" s="968"/>
      <c r="B86" s="929"/>
      <c r="C86" s="929"/>
      <c r="D86" s="929"/>
      <c r="E86" s="929"/>
      <c r="F86" s="929"/>
      <c r="G86" s="929" t="str">
        <f>IF(項目一覧!$C$211=0,"",項目一覧!$C$211)</f>
        <v/>
      </c>
      <c r="J86" s="929"/>
      <c r="K86" s="929"/>
      <c r="L86" s="929"/>
      <c r="M86" s="929"/>
      <c r="N86" s="929"/>
      <c r="O86" s="929"/>
      <c r="P86" s="929"/>
      <c r="Q86" s="929"/>
      <c r="R86" s="929"/>
      <c r="S86" s="929"/>
      <c r="T86" s="929"/>
      <c r="U86" s="929"/>
      <c r="V86" s="929"/>
      <c r="W86" s="929"/>
      <c r="X86" s="929"/>
      <c r="Y86" s="929"/>
      <c r="Z86" s="929"/>
      <c r="AA86" s="929"/>
    </row>
    <row r="87" spans="1:34" ht="18" customHeight="1">
      <c r="A87" s="968"/>
      <c r="B87" s="929" t="s">
        <v>406</v>
      </c>
      <c r="C87" s="929"/>
      <c r="D87" s="929"/>
      <c r="E87" s="929"/>
      <c r="F87" s="929"/>
      <c r="G87" s="929" t="str">
        <f>IF(項目一覧!$C$212=0,"",項目一覧!$C$212)</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9" t="s">
        <v>405</v>
      </c>
      <c r="C88" s="929"/>
      <c r="D88" s="929"/>
      <c r="E88" s="929"/>
      <c r="F88" s="929"/>
      <c r="G88" s="2066" t="str">
        <f>IF(項目一覧!$C$213=0,"",項目一覧!$C$213)</f>
        <v/>
      </c>
      <c r="H88" s="2067"/>
      <c r="I88" s="2067"/>
      <c r="J88" s="2067"/>
      <c r="K88" s="2067"/>
      <c r="L88" s="2067"/>
      <c r="M88" s="2067"/>
      <c r="N88" s="2067"/>
      <c r="O88" s="2067"/>
      <c r="P88" s="2067"/>
      <c r="Q88" s="2067"/>
      <c r="R88" s="2067"/>
      <c r="S88" s="2067"/>
      <c r="T88" s="2067"/>
      <c r="U88" s="2067"/>
      <c r="V88" s="2067"/>
      <c r="W88" s="2067"/>
      <c r="X88" s="2067"/>
      <c r="Y88" s="2067"/>
      <c r="Z88" s="2067"/>
      <c r="AA88" s="2067"/>
      <c r="AB88" s="2067"/>
    </row>
    <row r="89" spans="1:34" ht="18" customHeight="1">
      <c r="A89" s="968"/>
      <c r="B89" s="929" t="s">
        <v>404</v>
      </c>
      <c r="C89" s="929"/>
      <c r="D89" s="929"/>
      <c r="E89" s="929"/>
      <c r="F89" s="929"/>
      <c r="G89" s="929" t="str">
        <f>IF(項目一覧!$C$214=0,"",項目一覧!$C$214)</f>
        <v/>
      </c>
      <c r="J89" s="929"/>
      <c r="K89" s="929"/>
      <c r="L89" s="929"/>
      <c r="M89" s="929"/>
      <c r="N89" s="929"/>
      <c r="O89" s="929"/>
      <c r="P89" s="929"/>
      <c r="Q89" s="929"/>
      <c r="R89" s="929"/>
      <c r="S89" s="929"/>
      <c r="T89" s="929"/>
      <c r="U89" s="929"/>
      <c r="V89" s="929"/>
      <c r="W89" s="929"/>
      <c r="X89" s="929"/>
      <c r="Y89" s="929"/>
      <c r="Z89" s="929"/>
      <c r="AA89" s="929"/>
    </row>
    <row r="90" spans="1:34" ht="18" customHeight="1">
      <c r="A90" s="968"/>
      <c r="B90" s="925" t="s">
        <v>726</v>
      </c>
      <c r="C90" s="929"/>
      <c r="D90" s="929"/>
      <c r="E90" s="929"/>
      <c r="F90" s="929"/>
      <c r="G90" s="1685" t="str">
        <f>IF(項目一覧!$C$216=0,"",項目一覧!$C$216)</f>
        <v/>
      </c>
      <c r="H90" s="1685"/>
      <c r="I90" s="1685"/>
      <c r="J90" s="1685"/>
      <c r="K90" s="1685"/>
      <c r="L90" s="1685"/>
      <c r="M90" s="1685"/>
      <c r="N90" s="1685"/>
      <c r="O90" s="1685"/>
      <c r="P90" s="1685"/>
      <c r="Q90" s="1685"/>
      <c r="R90" s="1685"/>
      <c r="S90" s="1685"/>
      <c r="T90" s="1685"/>
      <c r="U90" s="1685"/>
      <c r="V90" s="1685"/>
      <c r="W90" s="1685"/>
      <c r="X90" s="1685"/>
      <c r="Y90" s="1685"/>
      <c r="Z90" s="1685"/>
      <c r="AA90" s="1685"/>
      <c r="AB90" s="1685"/>
      <c r="AC90" s="1227"/>
      <c r="AE90" s="1227"/>
      <c r="AF90" s="1227"/>
      <c r="AG90" s="1227"/>
      <c r="AH90" s="1227"/>
    </row>
    <row r="91" spans="1:34" ht="8.25" customHeight="1">
      <c r="A91" s="959"/>
      <c r="B91" s="929"/>
      <c r="C91" s="929"/>
      <c r="D91" s="929"/>
      <c r="E91" s="929"/>
      <c r="F91" s="929"/>
      <c r="G91" s="1685"/>
      <c r="H91" s="1685"/>
      <c r="I91" s="1685"/>
      <c r="J91" s="1685"/>
      <c r="K91" s="1685"/>
      <c r="L91" s="1685"/>
      <c r="M91" s="1685"/>
      <c r="N91" s="1685"/>
      <c r="O91" s="1685"/>
      <c r="P91" s="1685"/>
      <c r="Q91" s="1685"/>
      <c r="R91" s="1685"/>
      <c r="S91" s="1685"/>
      <c r="T91" s="1685"/>
      <c r="U91" s="1685"/>
      <c r="V91" s="1685"/>
      <c r="W91" s="1685"/>
      <c r="X91" s="1685"/>
      <c r="Y91" s="1685"/>
      <c r="Z91" s="1685"/>
      <c r="AA91" s="1685"/>
      <c r="AB91" s="1685"/>
    </row>
    <row r="92" spans="1:34" ht="18" customHeight="1">
      <c r="A92" s="959"/>
      <c r="B92" s="929" t="s">
        <v>409</v>
      </c>
      <c r="C92" s="929"/>
      <c r="D92" s="929"/>
      <c r="E92" s="929"/>
      <c r="F92" s="929"/>
      <c r="G92" s="966" t="str">
        <f>IF(項目一覧!$C$217=0,"","("&amp;項目一覧!$C$217&amp;") 建築士  （"&amp;項目一覧!$C$218&amp;"）登録　第　 "&amp;項目一覧!$C$219&amp;"　号")</f>
        <v>() 建築士  （）登録　第　 　号</v>
      </c>
      <c r="J92" s="929"/>
      <c r="K92" s="929"/>
      <c r="L92" s="929"/>
      <c r="M92" s="929"/>
      <c r="N92" s="929"/>
      <c r="O92" s="929"/>
      <c r="P92" s="929"/>
      <c r="Q92" s="929"/>
      <c r="R92" s="929"/>
      <c r="S92" s="929"/>
      <c r="T92" s="929"/>
      <c r="U92" s="929"/>
      <c r="V92" s="929"/>
      <c r="W92" s="929"/>
      <c r="X92" s="929"/>
      <c r="Y92" s="929"/>
      <c r="Z92" s="929"/>
      <c r="AA92" s="929"/>
    </row>
    <row r="93" spans="1:34" ht="18" customHeight="1">
      <c r="A93" s="959"/>
      <c r="B93" s="929" t="s">
        <v>408</v>
      </c>
      <c r="C93" s="929"/>
      <c r="D93" s="929"/>
      <c r="E93" s="929"/>
      <c r="F93" s="929"/>
      <c r="G93" s="929" t="str">
        <f>IF(項目一覧!$C$220=0,"",項目一覧!$C$220)</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407</v>
      </c>
      <c r="C94" s="929"/>
      <c r="D94" s="929"/>
      <c r="E94" s="929"/>
      <c r="F94" s="929"/>
      <c r="G94" s="1225" t="str">
        <f>IF(項目一覧!$C$222=0,"","("&amp;項目一覧!$C$222&amp;") 建築士事務所  （"&amp;項目一覧!$C$223&amp;"）知事登録　第　 "&amp;項目一覧!$C$224&amp;"　号")</f>
        <v>() 建築士事務所  （）知事登録　第　 　号</v>
      </c>
    </row>
    <row r="95" spans="1:34" ht="18" customHeight="1">
      <c r="A95" s="968"/>
      <c r="B95" s="929"/>
      <c r="C95" s="929"/>
      <c r="D95" s="929"/>
      <c r="E95" s="929"/>
      <c r="F95" s="929"/>
      <c r="G95" s="929" t="str">
        <f>IF(項目一覧!$C$225=0,"",項目一覧!$C$225)</f>
        <v/>
      </c>
      <c r="J95" s="929"/>
      <c r="K95" s="929"/>
      <c r="L95" s="929"/>
      <c r="M95" s="929"/>
      <c r="N95" s="929"/>
      <c r="O95" s="929"/>
      <c r="P95" s="929"/>
      <c r="Q95" s="929"/>
      <c r="R95" s="929"/>
      <c r="S95" s="929"/>
      <c r="T95" s="929"/>
      <c r="U95" s="929"/>
      <c r="V95" s="929"/>
      <c r="W95" s="929"/>
      <c r="X95" s="929"/>
      <c r="Y95" s="929"/>
      <c r="Z95" s="929"/>
      <c r="AA95" s="929"/>
    </row>
    <row r="96" spans="1:34" ht="18" customHeight="1">
      <c r="A96" s="968"/>
      <c r="B96" s="929" t="s">
        <v>406</v>
      </c>
      <c r="C96" s="929"/>
      <c r="D96" s="929"/>
      <c r="E96" s="929"/>
      <c r="F96" s="929"/>
      <c r="G96" s="929" t="str">
        <f>IF(項目一覧!$C$226=0,"",項目一覧!$C$226)</f>
        <v/>
      </c>
      <c r="J96" s="929"/>
      <c r="K96" s="929"/>
      <c r="L96" s="929"/>
      <c r="M96" s="929"/>
      <c r="N96" s="929"/>
      <c r="O96" s="929"/>
      <c r="P96" s="929"/>
      <c r="Q96" s="929"/>
      <c r="R96" s="929"/>
      <c r="S96" s="929"/>
      <c r="T96" s="929"/>
      <c r="U96" s="929"/>
      <c r="V96" s="929"/>
      <c r="W96" s="929"/>
      <c r="X96" s="929"/>
      <c r="Y96" s="929"/>
      <c r="Z96" s="929"/>
      <c r="AA96" s="929"/>
    </row>
    <row r="97" spans="1:28" ht="18" customHeight="1">
      <c r="A97" s="968"/>
      <c r="B97" s="929" t="s">
        <v>405</v>
      </c>
      <c r="C97" s="929"/>
      <c r="D97" s="929"/>
      <c r="E97" s="929"/>
      <c r="F97" s="929"/>
      <c r="G97" s="2066" t="str">
        <f>IF(項目一覧!$C$227=0,"",項目一覧!$C$227)</f>
        <v/>
      </c>
      <c r="H97" s="2067"/>
      <c r="I97" s="2067"/>
      <c r="J97" s="2067"/>
      <c r="K97" s="2067"/>
      <c r="L97" s="2067"/>
      <c r="M97" s="2067"/>
      <c r="N97" s="2067"/>
      <c r="O97" s="2067"/>
      <c r="P97" s="2067"/>
      <c r="Q97" s="2067"/>
      <c r="R97" s="2067"/>
      <c r="S97" s="2067"/>
      <c r="T97" s="2067"/>
      <c r="U97" s="2067"/>
      <c r="V97" s="2067"/>
      <c r="W97" s="2067"/>
      <c r="X97" s="2067"/>
      <c r="Y97" s="2067"/>
      <c r="Z97" s="2067"/>
      <c r="AA97" s="2067"/>
      <c r="AB97" s="2067"/>
    </row>
    <row r="98" spans="1:28" ht="18" customHeight="1">
      <c r="A98" s="968"/>
      <c r="B98" s="929" t="s">
        <v>404</v>
      </c>
      <c r="C98" s="929"/>
      <c r="D98" s="929"/>
      <c r="E98" s="929"/>
      <c r="F98" s="929"/>
      <c r="G98" s="929" t="str">
        <f>IF(項目一覧!$C$228=0,"",項目一覧!$C$228)</f>
        <v/>
      </c>
      <c r="J98" s="929"/>
      <c r="K98" s="929"/>
      <c r="L98" s="929"/>
      <c r="M98" s="929"/>
      <c r="N98" s="929"/>
      <c r="O98" s="929"/>
      <c r="P98" s="929"/>
      <c r="Q98" s="929"/>
      <c r="R98" s="929"/>
      <c r="S98" s="929"/>
      <c r="T98" s="929"/>
      <c r="U98" s="929"/>
      <c r="V98" s="929"/>
      <c r="W98" s="929"/>
      <c r="X98" s="929"/>
      <c r="Y98" s="929"/>
      <c r="Z98" s="929"/>
      <c r="AA98" s="929"/>
    </row>
    <row r="99" spans="1:28" ht="18" customHeight="1">
      <c r="A99" s="968"/>
      <c r="B99" s="925" t="s">
        <v>726</v>
      </c>
      <c r="C99" s="929"/>
      <c r="D99" s="929"/>
      <c r="E99" s="929"/>
      <c r="F99" s="929"/>
      <c r="G99" s="1685" t="str">
        <f>IF(項目一覧!$C$230=0,"",項目一覧!$C$230)</f>
        <v/>
      </c>
      <c r="H99" s="1685"/>
      <c r="I99" s="1685"/>
      <c r="J99" s="1685"/>
      <c r="K99" s="1685"/>
      <c r="L99" s="1685"/>
      <c r="M99" s="1685"/>
      <c r="N99" s="1685"/>
      <c r="O99" s="1685"/>
      <c r="P99" s="1685"/>
      <c r="Q99" s="1685"/>
      <c r="R99" s="1685"/>
      <c r="S99" s="1685"/>
      <c r="T99" s="1685"/>
      <c r="U99" s="1685"/>
      <c r="V99" s="1685"/>
      <c r="W99" s="1685"/>
      <c r="X99" s="1685"/>
      <c r="Y99" s="1685"/>
      <c r="Z99" s="1685"/>
      <c r="AA99" s="1685"/>
      <c r="AB99" s="1685"/>
    </row>
    <row r="100" spans="1:28" ht="9" customHeight="1">
      <c r="A100" s="974"/>
      <c r="B100" s="958"/>
      <c r="C100" s="958"/>
      <c r="D100" s="958"/>
      <c r="E100" s="958"/>
      <c r="F100" s="958"/>
      <c r="G100" s="1688"/>
      <c r="H100" s="1688"/>
      <c r="I100" s="1688"/>
      <c r="J100" s="1688"/>
      <c r="K100" s="1688"/>
      <c r="L100" s="1688"/>
      <c r="M100" s="1688"/>
      <c r="N100" s="1688"/>
      <c r="O100" s="1688"/>
      <c r="P100" s="1688"/>
      <c r="Q100" s="1688"/>
      <c r="R100" s="1688"/>
      <c r="S100" s="1688"/>
      <c r="T100" s="1688"/>
      <c r="U100" s="1688"/>
      <c r="V100" s="1688"/>
      <c r="W100" s="1688"/>
      <c r="X100" s="1688"/>
      <c r="Y100" s="1688"/>
      <c r="Z100" s="1688"/>
      <c r="AA100" s="1688"/>
      <c r="AB100" s="1688"/>
    </row>
    <row r="101" spans="1:28" ht="15.75" customHeight="1">
      <c r="A101" s="959" t="s">
        <v>323</v>
      </c>
      <c r="B101" s="929" t="s">
        <v>711</v>
      </c>
      <c r="C101" s="929"/>
      <c r="D101" s="929"/>
      <c r="E101" s="929"/>
      <c r="F101" s="929"/>
      <c r="G101" s="929"/>
      <c r="J101" s="929"/>
      <c r="K101" s="929"/>
      <c r="L101" s="929"/>
      <c r="M101" s="929"/>
      <c r="N101" s="929"/>
      <c r="O101" s="929"/>
      <c r="P101" s="929"/>
      <c r="Q101" s="929"/>
      <c r="R101" s="929"/>
      <c r="S101" s="929"/>
      <c r="T101" s="929"/>
      <c r="U101" s="929"/>
      <c r="V101" s="929"/>
      <c r="W101" s="929"/>
      <c r="X101" s="929"/>
      <c r="Y101" s="929"/>
      <c r="Z101" s="929"/>
      <c r="AA101" s="929"/>
    </row>
    <row r="102" spans="1:28" ht="15.75" customHeight="1">
      <c r="A102" s="968"/>
      <c r="B102" s="929" t="s">
        <v>401</v>
      </c>
      <c r="C102" s="929"/>
      <c r="D102" s="929"/>
      <c r="E102" s="929"/>
      <c r="F102" s="929"/>
      <c r="G102" s="929" t="str">
        <f>IF(項目一覧!$C$55=0,"",項目一覧!$C$55)</f>
        <v/>
      </c>
      <c r="J102" s="929"/>
      <c r="K102" s="929"/>
      <c r="L102" s="929"/>
      <c r="M102" s="929"/>
      <c r="N102" s="929"/>
      <c r="O102" s="929"/>
      <c r="P102" s="929"/>
      <c r="Q102" s="929"/>
      <c r="R102" s="929"/>
      <c r="S102" s="929"/>
      <c r="T102" s="929"/>
      <c r="U102" s="929"/>
      <c r="V102" s="929"/>
      <c r="W102" s="929"/>
      <c r="X102" s="929"/>
      <c r="Y102" s="929"/>
      <c r="Z102" s="929"/>
      <c r="AA102" s="929"/>
    </row>
    <row r="103" spans="1:28" ht="15.75" customHeight="1">
      <c r="A103" s="968"/>
      <c r="B103" s="929" t="s">
        <v>400</v>
      </c>
      <c r="C103" s="929"/>
      <c r="D103" s="929"/>
      <c r="E103" s="929"/>
      <c r="F103" s="929"/>
      <c r="G103" s="1225" t="str">
        <f>IF(項目一覧!$C$56=0,"","建設業の許可   ("&amp;項目一覧!$C$56&amp;")  第  （"&amp;項目一覧!$C$57&amp;"）　　 "&amp;項目一覧!$C$58&amp;"　号")</f>
        <v>建設業の許可   ()  第  （）　　 　号</v>
      </c>
      <c r="J103" s="929"/>
      <c r="K103" s="929"/>
      <c r="L103" s="929"/>
      <c r="M103" s="929"/>
      <c r="N103" s="929"/>
      <c r="O103" s="929"/>
      <c r="P103" s="929"/>
      <c r="Q103" s="929"/>
      <c r="R103" s="929"/>
      <c r="S103" s="929"/>
      <c r="T103" s="929"/>
      <c r="U103" s="929"/>
      <c r="V103" s="929"/>
      <c r="W103" s="929"/>
      <c r="X103" s="929"/>
      <c r="Y103" s="929"/>
      <c r="Z103" s="929"/>
      <c r="AA103" s="929"/>
    </row>
    <row r="104" spans="1:28" ht="15.75" customHeight="1">
      <c r="A104" s="968"/>
      <c r="B104" s="929"/>
      <c r="C104" s="929"/>
      <c r="D104" s="929"/>
      <c r="E104" s="929"/>
      <c r="F104" s="929"/>
      <c r="G104" s="929" t="str">
        <f>IF(項目一覧!$C$59=0,"",項目一覧!$C$59)</f>
        <v/>
      </c>
      <c r="J104" s="929"/>
      <c r="K104" s="929"/>
      <c r="L104" s="929"/>
      <c r="M104" s="929"/>
      <c r="N104" s="929"/>
      <c r="O104" s="929"/>
      <c r="P104" s="929"/>
      <c r="Q104" s="929"/>
      <c r="R104" s="929"/>
      <c r="S104" s="929"/>
      <c r="T104" s="929"/>
      <c r="U104" s="929"/>
      <c r="V104" s="929"/>
      <c r="W104" s="929"/>
      <c r="X104" s="929"/>
      <c r="Y104" s="929"/>
      <c r="Z104" s="929"/>
      <c r="AA104" s="929"/>
    </row>
    <row r="105" spans="1:28" ht="15.75" customHeight="1">
      <c r="A105" s="968"/>
      <c r="B105" s="929" t="s">
        <v>399</v>
      </c>
      <c r="C105" s="929"/>
      <c r="D105" s="929"/>
      <c r="E105" s="929"/>
      <c r="F105" s="929"/>
      <c r="G105" s="929" t="str">
        <f>IF(項目一覧!$C$60=0,"",項目一覧!$C$60)</f>
        <v/>
      </c>
      <c r="J105" s="929"/>
      <c r="K105" s="929"/>
      <c r="L105" s="929"/>
      <c r="M105" s="929"/>
      <c r="N105" s="929"/>
      <c r="O105" s="929"/>
      <c r="P105" s="929"/>
      <c r="Q105" s="929"/>
      <c r="R105" s="929"/>
      <c r="S105" s="929"/>
      <c r="T105" s="929"/>
      <c r="U105" s="929"/>
      <c r="V105" s="929"/>
      <c r="W105" s="929"/>
      <c r="X105" s="929"/>
      <c r="Y105" s="929"/>
      <c r="Z105" s="929"/>
      <c r="AA105" s="929"/>
    </row>
    <row r="106" spans="1:28" ht="15.75" customHeight="1">
      <c r="A106" s="968"/>
      <c r="B106" s="929" t="s">
        <v>398</v>
      </c>
      <c r="C106" s="929"/>
      <c r="D106" s="929"/>
      <c r="E106" s="929"/>
      <c r="F106" s="929"/>
      <c r="G106" s="929" t="str">
        <f>IF(項目一覧!$C$61=0,"",項目一覧!$C$61)</f>
        <v/>
      </c>
      <c r="J106" s="929"/>
      <c r="K106" s="929"/>
      <c r="L106" s="929"/>
      <c r="M106" s="929"/>
      <c r="N106" s="929"/>
      <c r="O106" s="929"/>
      <c r="P106" s="929"/>
      <c r="Q106" s="929"/>
      <c r="R106" s="929"/>
      <c r="S106" s="929"/>
      <c r="T106" s="929"/>
      <c r="U106" s="929"/>
      <c r="V106" s="929"/>
      <c r="W106" s="929"/>
      <c r="X106" s="929"/>
      <c r="Y106" s="929"/>
      <c r="Z106" s="929"/>
      <c r="AA106" s="929"/>
    </row>
    <row r="107" spans="1:28" ht="15.75" customHeight="1">
      <c r="A107" s="958"/>
      <c r="B107" s="958" t="s">
        <v>397</v>
      </c>
      <c r="C107" s="958"/>
      <c r="D107" s="958"/>
      <c r="E107" s="958"/>
      <c r="F107" s="958"/>
      <c r="G107" s="958" t="str">
        <f>IF(項目一覧!$C$62=0,"",項目一覧!$C$62)</f>
        <v/>
      </c>
      <c r="H107" s="997"/>
      <c r="I107" s="997"/>
      <c r="J107" s="958"/>
      <c r="K107" s="958"/>
      <c r="L107" s="958"/>
      <c r="M107" s="958"/>
      <c r="N107" s="958"/>
      <c r="O107" s="958"/>
      <c r="P107" s="958"/>
      <c r="Q107" s="958"/>
      <c r="R107" s="958"/>
      <c r="S107" s="958"/>
      <c r="T107" s="958"/>
      <c r="U107" s="958"/>
      <c r="V107" s="958"/>
      <c r="W107" s="958"/>
      <c r="X107" s="958"/>
      <c r="Y107" s="958"/>
      <c r="Z107" s="958"/>
      <c r="AA107" s="958"/>
    </row>
    <row r="108" spans="1:28" ht="15.75" customHeight="1">
      <c r="A108" s="1252" t="s">
        <v>323</v>
      </c>
      <c r="B108" s="960" t="s">
        <v>710</v>
      </c>
      <c r="C108" s="937"/>
      <c r="D108" s="937"/>
      <c r="E108" s="937"/>
      <c r="F108" s="1016"/>
      <c r="G108" s="1016"/>
      <c r="J108" s="971"/>
      <c r="K108" s="1016"/>
      <c r="L108" s="1016"/>
      <c r="M108" s="1016"/>
      <c r="N108" s="1016"/>
      <c r="O108" s="1016"/>
      <c r="P108" s="1016"/>
      <c r="Q108" s="1016"/>
      <c r="R108" s="1016"/>
      <c r="S108" s="1016"/>
      <c r="T108" s="1016"/>
      <c r="U108" s="1016"/>
      <c r="V108" s="1016"/>
      <c r="W108" s="1016"/>
      <c r="X108" s="1016"/>
      <c r="Y108" s="1016"/>
      <c r="Z108" s="1016"/>
      <c r="AA108" s="1016"/>
    </row>
    <row r="109" spans="1:28" ht="26.25" customHeight="1">
      <c r="A109" s="1099"/>
      <c r="B109" s="929" t="s">
        <v>709</v>
      </c>
      <c r="C109" s="929"/>
      <c r="D109" s="929"/>
      <c r="E109" s="929"/>
      <c r="F109" s="1685" t="str">
        <f>IF(項目一覧!$C$69=0,"",IF(項目一覧!$C$71=0,項目一覧!$C$69&amp;項目一覧!$C$70,項目一覧!$C$69&amp;項目一覧!$C$70&amp;項目一覧!$C$71))</f>
        <v/>
      </c>
      <c r="G109" s="1685"/>
      <c r="H109" s="1685"/>
      <c r="I109" s="1685"/>
      <c r="J109" s="1685"/>
      <c r="K109" s="1685"/>
      <c r="L109" s="1685"/>
      <c r="M109" s="1685"/>
      <c r="N109" s="1685"/>
      <c r="O109" s="1685"/>
      <c r="P109" s="1685"/>
      <c r="Q109" s="1685"/>
      <c r="R109" s="1685"/>
      <c r="S109" s="1685"/>
      <c r="T109" s="1685"/>
      <c r="U109" s="1685"/>
      <c r="V109" s="1685"/>
      <c r="W109" s="1685"/>
      <c r="X109" s="1685"/>
      <c r="Y109" s="1685"/>
      <c r="Z109" s="1685"/>
      <c r="AA109" s="1685"/>
    </row>
    <row r="110" spans="1:28" ht="26.25" customHeight="1">
      <c r="A110" s="1099"/>
      <c r="B110" s="929" t="s">
        <v>725</v>
      </c>
      <c r="C110" s="929"/>
      <c r="D110" s="929"/>
      <c r="E110" s="929"/>
      <c r="F110" s="1685" t="str">
        <f>IF(項目一覧!$C$72=0,"",IF(項目一覧!$C$74=0,項目一覧!$C$72&amp;項目一覧!$C$73,項目一覧!$C$72&amp;項目一覧!$C$73&amp;項目一覧!$C$74))</f>
        <v/>
      </c>
      <c r="G110" s="1685"/>
      <c r="H110" s="1685"/>
      <c r="I110" s="1685"/>
      <c r="J110" s="1685"/>
      <c r="K110" s="1685"/>
      <c r="L110" s="1685"/>
      <c r="M110" s="1685"/>
      <c r="N110" s="1685"/>
      <c r="O110" s="1685"/>
      <c r="P110" s="1685"/>
      <c r="Q110" s="1685"/>
      <c r="R110" s="1685"/>
      <c r="S110" s="1685"/>
      <c r="T110" s="1685"/>
      <c r="U110" s="1685"/>
      <c r="V110" s="1685"/>
      <c r="W110" s="1685"/>
      <c r="X110" s="1685"/>
      <c r="Y110" s="1685"/>
      <c r="Z110" s="1685"/>
      <c r="AA110" s="1685"/>
    </row>
    <row r="111" spans="1:28" ht="15.75" customHeight="1">
      <c r="A111" s="1099"/>
      <c r="B111" s="929" t="s">
        <v>724</v>
      </c>
      <c r="C111" s="929"/>
      <c r="D111" s="929"/>
      <c r="E111" s="929"/>
      <c r="F111" s="971"/>
      <c r="G111" s="929"/>
      <c r="J111" s="971"/>
      <c r="K111" s="971"/>
      <c r="L111" s="971"/>
      <c r="M111" s="971"/>
      <c r="N111" s="971"/>
      <c r="O111" s="971"/>
      <c r="P111" s="971"/>
      <c r="Q111" s="971"/>
      <c r="R111" s="971"/>
      <c r="S111" s="971"/>
      <c r="T111" s="971"/>
      <c r="U111" s="971"/>
      <c r="V111" s="971"/>
      <c r="W111" s="971"/>
      <c r="X111" s="971"/>
      <c r="Y111" s="971"/>
      <c r="Z111" s="971"/>
      <c r="AA111" s="971"/>
    </row>
    <row r="112" spans="1:28" ht="15.75" customHeight="1">
      <c r="A112" s="1098"/>
      <c r="B112" s="958" t="s">
        <v>723</v>
      </c>
      <c r="C112" s="958"/>
      <c r="D112" s="958"/>
      <c r="E112" s="958"/>
      <c r="F112" s="975"/>
      <c r="G112" s="997"/>
      <c r="H112" s="997"/>
      <c r="I112" s="997"/>
      <c r="J112" s="975"/>
      <c r="K112" s="975"/>
      <c r="L112" s="975"/>
      <c r="M112" s="975"/>
      <c r="N112" s="975"/>
      <c r="O112" s="975"/>
      <c r="P112" s="975"/>
      <c r="Q112" s="975"/>
      <c r="R112" s="975"/>
      <c r="S112" s="975"/>
      <c r="T112" s="975"/>
      <c r="U112" s="975"/>
      <c r="V112" s="975"/>
      <c r="W112" s="975"/>
      <c r="X112" s="975"/>
      <c r="Y112" s="975"/>
      <c r="Z112" s="975"/>
      <c r="AA112" s="975"/>
    </row>
    <row r="113" spans="1:34" ht="15.75" customHeight="1">
      <c r="A113" s="959" t="s">
        <v>323</v>
      </c>
      <c r="B113" s="929" t="s">
        <v>708</v>
      </c>
      <c r="C113" s="929"/>
      <c r="D113" s="929"/>
      <c r="E113" s="929"/>
      <c r="F113" s="929"/>
      <c r="G113" s="929"/>
      <c r="H113" s="929" t="s">
        <v>707</v>
      </c>
      <c r="I113" s="929"/>
      <c r="J113" s="929"/>
      <c r="K113" s="929"/>
      <c r="L113" s="929"/>
      <c r="M113" s="929" t="s">
        <v>700</v>
      </c>
      <c r="N113" s="929"/>
      <c r="O113" s="929"/>
      <c r="P113" s="929"/>
      <c r="Q113" s="929"/>
      <c r="R113" s="929"/>
      <c r="S113" s="929"/>
      <c r="T113" s="929"/>
      <c r="U113" s="929"/>
      <c r="V113" s="929"/>
      <c r="W113" s="929"/>
      <c r="X113" s="929"/>
      <c r="Y113" s="929"/>
      <c r="Z113" s="929"/>
      <c r="AA113" s="929"/>
      <c r="AH113" s="1090"/>
    </row>
    <row r="114" spans="1:34" ht="15.75" customHeight="1">
      <c r="A114" s="968"/>
      <c r="B114" s="929" t="s">
        <v>706</v>
      </c>
      <c r="C114" s="929"/>
      <c r="D114" s="929"/>
      <c r="E114" s="929" t="s">
        <v>165</v>
      </c>
      <c r="F114" s="929"/>
      <c r="G114" s="929"/>
      <c r="H114" s="929"/>
      <c r="I114" s="929"/>
      <c r="J114" s="929" t="s">
        <v>700</v>
      </c>
      <c r="N114" s="929"/>
      <c r="O114" s="929"/>
      <c r="P114" s="929"/>
      <c r="Q114" s="929"/>
      <c r="R114" s="929"/>
      <c r="S114" s="929"/>
      <c r="T114" s="929"/>
      <c r="U114" s="929"/>
      <c r="V114" s="929"/>
      <c r="W114" s="929"/>
      <c r="X114" s="929"/>
      <c r="Y114" s="929"/>
      <c r="Z114" s="929"/>
      <c r="AA114" s="929"/>
    </row>
    <row r="115" spans="1:34" ht="15.75" customHeight="1">
      <c r="A115" s="968"/>
      <c r="B115" s="929" t="s">
        <v>705</v>
      </c>
      <c r="C115" s="929"/>
      <c r="D115" s="929"/>
      <c r="E115" s="929"/>
      <c r="F115" s="929"/>
      <c r="G115" s="929"/>
      <c r="H115" s="929"/>
      <c r="I115" s="1225"/>
      <c r="J115" s="929"/>
      <c r="K115" s="929"/>
      <c r="L115" s="929" t="s">
        <v>704</v>
      </c>
      <c r="M115" s="929"/>
      <c r="N115" s="929"/>
      <c r="O115" s="929"/>
      <c r="P115" s="929"/>
      <c r="Q115" s="929"/>
      <c r="R115" s="929"/>
      <c r="S115" s="929"/>
      <c r="T115" s="929"/>
      <c r="U115" s="929"/>
      <c r="V115" s="929"/>
      <c r="W115" s="929"/>
      <c r="X115" s="929"/>
      <c r="Y115" s="929"/>
      <c r="Z115" s="929"/>
      <c r="AA115" s="929"/>
    </row>
    <row r="116" spans="1:34" ht="15.75" customHeight="1">
      <c r="A116" s="968"/>
      <c r="B116" s="929" t="s">
        <v>722</v>
      </c>
      <c r="C116" s="929"/>
      <c r="D116" s="929"/>
      <c r="E116" s="929"/>
      <c r="F116" s="959" t="s">
        <v>701</v>
      </c>
      <c r="G116" s="929" t="s">
        <v>308</v>
      </c>
      <c r="H116" s="929"/>
      <c r="I116" s="1228" t="s">
        <v>701</v>
      </c>
      <c r="J116" s="929" t="s">
        <v>307</v>
      </c>
      <c r="K116" s="929"/>
      <c r="L116" s="959" t="s">
        <v>701</v>
      </c>
      <c r="M116" s="929" t="s">
        <v>702</v>
      </c>
      <c r="N116" s="929"/>
      <c r="O116" s="959" t="s">
        <v>701</v>
      </c>
      <c r="P116" s="929" t="s">
        <v>177</v>
      </c>
      <c r="Q116" s="929"/>
      <c r="R116" s="929"/>
      <c r="S116" s="929"/>
      <c r="T116" s="929"/>
      <c r="U116" s="929"/>
      <c r="V116" s="929"/>
      <c r="W116" s="929"/>
      <c r="X116" s="929"/>
      <c r="Y116" s="929"/>
      <c r="Z116" s="929"/>
      <c r="AA116" s="929" t="s">
        <v>700</v>
      </c>
    </row>
    <row r="117" spans="1:34" ht="15.75" customHeight="1">
      <c r="A117" s="968"/>
      <c r="B117" s="929"/>
      <c r="C117" s="929"/>
      <c r="D117" s="929"/>
      <c r="E117" s="929"/>
      <c r="F117" s="959" t="s">
        <v>719</v>
      </c>
      <c r="G117" s="929" t="s">
        <v>299</v>
      </c>
      <c r="H117" s="929"/>
      <c r="I117" s="1228"/>
      <c r="J117" s="929"/>
      <c r="K117" s="929"/>
      <c r="M117" s="959" t="s">
        <v>718</v>
      </c>
      <c r="N117" s="929" t="s">
        <v>298</v>
      </c>
      <c r="P117" s="929"/>
      <c r="Q117" s="929"/>
      <c r="T117" s="929" t="s">
        <v>718</v>
      </c>
      <c r="U117" s="929" t="s">
        <v>297</v>
      </c>
      <c r="W117" s="929"/>
      <c r="X117" s="929"/>
      <c r="Y117" s="929"/>
      <c r="AA117" s="929" t="s">
        <v>700</v>
      </c>
    </row>
    <row r="118" spans="1:34" ht="15.75" customHeight="1">
      <c r="A118" s="968"/>
      <c r="B118" s="929" t="s">
        <v>721</v>
      </c>
      <c r="C118" s="929"/>
      <c r="D118" s="929"/>
      <c r="E118" s="929"/>
      <c r="F118" s="959" t="s">
        <v>719</v>
      </c>
      <c r="G118" s="929"/>
      <c r="H118" s="929"/>
      <c r="I118" s="1228"/>
      <c r="J118" s="929"/>
      <c r="K118" s="929"/>
      <c r="L118" s="959"/>
      <c r="M118" s="959" t="s">
        <v>718</v>
      </c>
      <c r="N118" s="929"/>
      <c r="O118" s="959"/>
      <c r="P118" s="929"/>
      <c r="Q118" s="929"/>
      <c r="R118" s="929"/>
      <c r="S118" s="929"/>
      <c r="T118" s="929" t="s">
        <v>718</v>
      </c>
      <c r="U118" s="929"/>
      <c r="V118" s="929"/>
      <c r="W118" s="929"/>
      <c r="X118" s="929"/>
      <c r="Y118" s="929"/>
      <c r="Z118" s="929"/>
      <c r="AA118" s="929" t="s">
        <v>700</v>
      </c>
    </row>
    <row r="119" spans="1:34" ht="15.75" customHeight="1">
      <c r="A119" s="968"/>
      <c r="B119" s="929" t="s">
        <v>720</v>
      </c>
      <c r="C119" s="929"/>
      <c r="D119" s="929"/>
      <c r="E119" s="929"/>
      <c r="F119" s="959" t="s">
        <v>719</v>
      </c>
      <c r="G119" s="929"/>
      <c r="H119" s="929"/>
      <c r="I119" s="1228"/>
      <c r="J119" s="929"/>
      <c r="K119" s="929"/>
      <c r="L119" s="959"/>
      <c r="M119" s="959" t="s">
        <v>718</v>
      </c>
      <c r="N119" s="929"/>
      <c r="O119" s="959"/>
      <c r="P119" s="929"/>
      <c r="Q119" s="929"/>
      <c r="R119" s="929"/>
      <c r="S119" s="929"/>
      <c r="T119" s="929" t="s">
        <v>718</v>
      </c>
      <c r="U119" s="929"/>
      <c r="V119" s="929"/>
      <c r="W119" s="929"/>
      <c r="X119" s="929"/>
      <c r="Y119" s="929"/>
      <c r="Z119" s="929"/>
      <c r="AA119" s="929" t="s">
        <v>700</v>
      </c>
    </row>
    <row r="120" spans="1:34" ht="15.75" customHeight="1">
      <c r="A120" s="968"/>
      <c r="B120" s="929" t="s">
        <v>717</v>
      </c>
      <c r="F120" s="929"/>
      <c r="G120" s="929"/>
      <c r="H120" s="929"/>
      <c r="I120" s="929"/>
      <c r="J120" s="929"/>
      <c r="K120" s="929"/>
      <c r="L120" s="929"/>
      <c r="M120" s="929"/>
      <c r="N120" s="929"/>
      <c r="O120" s="929"/>
      <c r="P120" s="929"/>
      <c r="Q120" s="929"/>
      <c r="R120" s="929"/>
      <c r="S120" s="929"/>
      <c r="T120" s="929"/>
      <c r="U120" s="929"/>
      <c r="V120" s="929"/>
      <c r="W120" s="929"/>
      <c r="X120" s="929"/>
      <c r="Y120" s="929"/>
      <c r="Z120" s="929"/>
      <c r="AA120" s="929"/>
    </row>
    <row r="121" spans="1:34" ht="16.5" customHeight="1">
      <c r="A121" s="995" t="s">
        <v>323</v>
      </c>
      <c r="B121" s="996" t="s">
        <v>698</v>
      </c>
      <c r="C121" s="996"/>
      <c r="D121" s="996"/>
      <c r="E121" s="996"/>
      <c r="F121" s="996"/>
      <c r="G121" s="996"/>
      <c r="H121" s="996"/>
      <c r="I121" s="996"/>
      <c r="J121" s="996" t="s">
        <v>2839</v>
      </c>
      <c r="K121" s="996"/>
      <c r="L121" s="995"/>
      <c r="M121" s="996" t="s">
        <v>318</v>
      </c>
      <c r="N121" s="995"/>
      <c r="O121" s="996" t="s">
        <v>317</v>
      </c>
      <c r="P121" s="995"/>
      <c r="Q121" s="996" t="s">
        <v>316</v>
      </c>
      <c r="R121" s="996"/>
      <c r="S121" s="945"/>
      <c r="T121" s="945"/>
      <c r="U121" s="996"/>
      <c r="V121" s="996"/>
      <c r="W121" s="996"/>
      <c r="X121" s="996"/>
      <c r="Y121" s="996"/>
      <c r="Z121" s="996"/>
      <c r="AA121" s="996"/>
    </row>
    <row r="122" spans="1:34" ht="16.5" customHeight="1">
      <c r="A122" s="995" t="s">
        <v>323</v>
      </c>
      <c r="B122" s="996" t="s">
        <v>697</v>
      </c>
      <c r="C122" s="996"/>
      <c r="D122" s="996"/>
      <c r="E122" s="996"/>
      <c r="F122" s="996"/>
      <c r="G122" s="996"/>
      <c r="H122" s="996"/>
      <c r="I122" s="996"/>
      <c r="J122" s="958" t="s">
        <v>2839</v>
      </c>
      <c r="K122" s="996"/>
      <c r="L122" s="995"/>
      <c r="M122" s="996" t="s">
        <v>318</v>
      </c>
      <c r="N122" s="995"/>
      <c r="O122" s="996" t="s">
        <v>317</v>
      </c>
      <c r="P122" s="995"/>
      <c r="Q122" s="996" t="s">
        <v>316</v>
      </c>
      <c r="R122" s="996"/>
      <c r="S122" s="945"/>
      <c r="T122" s="945"/>
      <c r="U122" s="996"/>
      <c r="V122" s="996"/>
      <c r="W122" s="996"/>
      <c r="X122" s="996"/>
      <c r="Y122" s="996"/>
      <c r="Z122" s="996"/>
      <c r="AA122" s="996"/>
    </row>
    <row r="123" spans="1:34" ht="15.75" customHeight="1">
      <c r="A123" s="959" t="s">
        <v>323</v>
      </c>
      <c r="B123" s="929" t="s">
        <v>696</v>
      </c>
      <c r="C123" s="929"/>
      <c r="D123" s="929"/>
      <c r="E123" s="929"/>
      <c r="F123" s="929"/>
      <c r="G123" s="929"/>
      <c r="H123" s="929"/>
      <c r="I123" s="929"/>
      <c r="J123" s="929"/>
      <c r="K123" s="929"/>
      <c r="L123" s="929"/>
      <c r="M123" s="929"/>
      <c r="N123" s="929"/>
      <c r="O123" s="929"/>
      <c r="P123" s="929"/>
      <c r="Q123" s="929"/>
      <c r="R123" s="929"/>
      <c r="S123" s="926"/>
      <c r="T123" s="926"/>
      <c r="U123" s="929" t="s">
        <v>321</v>
      </c>
      <c r="V123" s="929"/>
      <c r="W123" s="929"/>
      <c r="X123" s="929"/>
      <c r="Y123" s="929"/>
      <c r="Z123" s="929"/>
      <c r="AA123" s="929"/>
    </row>
    <row r="124" spans="1:34" ht="15.75" customHeight="1">
      <c r="A124" s="959"/>
      <c r="B124" s="929"/>
      <c r="C124" s="929"/>
      <c r="D124" s="929"/>
      <c r="E124" s="998" t="s">
        <v>695</v>
      </c>
      <c r="F124" s="1627"/>
      <c r="G124" s="1627"/>
      <c r="H124" s="959" t="s">
        <v>694</v>
      </c>
      <c r="J124" s="929" t="s">
        <v>2839</v>
      </c>
      <c r="K124" s="929"/>
      <c r="L124" s="959"/>
      <c r="M124" s="929" t="s">
        <v>318</v>
      </c>
      <c r="N124" s="929"/>
      <c r="O124" s="929" t="s">
        <v>317</v>
      </c>
      <c r="P124" s="929"/>
      <c r="Q124" s="929" t="s">
        <v>316</v>
      </c>
      <c r="R124" s="998" t="s">
        <v>319</v>
      </c>
      <c r="S124" s="2086"/>
      <c r="T124" s="2086"/>
      <c r="U124" s="2086"/>
      <c r="V124" s="2086"/>
      <c r="W124" s="2086"/>
      <c r="X124" s="2086"/>
      <c r="Y124" s="2086"/>
      <c r="Z124" s="2086"/>
      <c r="AA124" s="998" t="s">
        <v>320</v>
      </c>
    </row>
    <row r="125" spans="1:34" ht="15.75" customHeight="1">
      <c r="A125" s="955"/>
      <c r="B125" s="955"/>
      <c r="C125" s="955"/>
      <c r="D125" s="955"/>
      <c r="E125" s="1004" t="s">
        <v>695</v>
      </c>
      <c r="F125" s="1651"/>
      <c r="G125" s="1651"/>
      <c r="H125" s="963" t="s">
        <v>694</v>
      </c>
      <c r="I125" s="1004"/>
      <c r="J125" s="958" t="s">
        <v>2839</v>
      </c>
      <c r="K125" s="958"/>
      <c r="L125" s="958"/>
      <c r="M125" s="958" t="s">
        <v>318</v>
      </c>
      <c r="N125" s="958"/>
      <c r="O125" s="958" t="s">
        <v>317</v>
      </c>
      <c r="P125" s="958"/>
      <c r="Q125" s="958" t="s">
        <v>316</v>
      </c>
      <c r="R125" s="1004" t="s">
        <v>693</v>
      </c>
      <c r="S125" s="2085"/>
      <c r="T125" s="2085"/>
      <c r="U125" s="2085"/>
      <c r="V125" s="2085"/>
      <c r="W125" s="2085"/>
      <c r="X125" s="2085"/>
      <c r="Y125" s="2085"/>
      <c r="Z125" s="2085"/>
      <c r="AA125" s="1224" t="s">
        <v>314</v>
      </c>
    </row>
    <row r="126" spans="1:34" ht="16.5" customHeight="1">
      <c r="A126" s="959" t="s">
        <v>692</v>
      </c>
      <c r="B126" s="929" t="s">
        <v>716</v>
      </c>
      <c r="C126" s="929"/>
      <c r="D126" s="929"/>
      <c r="E126" s="929"/>
      <c r="F126" s="929"/>
      <c r="G126" s="929"/>
      <c r="H126" s="929"/>
      <c r="I126" s="929"/>
      <c r="J126" s="929"/>
      <c r="K126" s="929"/>
      <c r="L126" s="929"/>
      <c r="M126" s="929"/>
      <c r="N126" s="929"/>
      <c r="O126" s="929"/>
      <c r="P126" s="929"/>
      <c r="Q126" s="929"/>
      <c r="R126" s="929"/>
      <c r="S126" s="929"/>
      <c r="T126" s="929"/>
      <c r="U126" s="929"/>
      <c r="V126" s="929"/>
      <c r="W126" s="929"/>
      <c r="X126" s="929"/>
      <c r="Y126" s="929"/>
      <c r="Z126" s="929"/>
      <c r="AA126" s="929"/>
    </row>
    <row r="127" spans="1:34" ht="16.5" customHeight="1">
      <c r="A127" s="963"/>
      <c r="B127" s="958"/>
      <c r="C127" s="958"/>
      <c r="D127" s="958"/>
      <c r="E127" s="958"/>
      <c r="F127" s="958"/>
      <c r="G127" s="958"/>
      <c r="H127" s="958"/>
      <c r="I127" s="958"/>
      <c r="J127" s="958"/>
      <c r="K127" s="958"/>
      <c r="L127" s="958"/>
      <c r="M127" s="958"/>
      <c r="N127" s="958"/>
      <c r="O127" s="958"/>
      <c r="P127" s="958"/>
      <c r="Q127" s="958"/>
      <c r="R127" s="958"/>
      <c r="S127" s="958"/>
      <c r="T127" s="958"/>
      <c r="U127" s="958"/>
      <c r="V127" s="958"/>
      <c r="W127" s="958"/>
      <c r="X127" s="958"/>
      <c r="Y127" s="958"/>
      <c r="Z127" s="958"/>
      <c r="AA127" s="958"/>
    </row>
    <row r="128" spans="1:34" ht="16.5" customHeight="1">
      <c r="A128" s="959" t="s">
        <v>692</v>
      </c>
      <c r="B128" s="929" t="s">
        <v>715</v>
      </c>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row>
    <row r="129" spans="1:27" ht="16.5" customHeight="1">
      <c r="A129" s="963"/>
      <c r="B129" s="958"/>
      <c r="C129" s="958"/>
      <c r="D129" s="958"/>
      <c r="E129" s="958"/>
      <c r="F129" s="958"/>
      <c r="G129" s="958"/>
      <c r="H129" s="958"/>
      <c r="I129" s="958"/>
      <c r="J129" s="958"/>
      <c r="K129" s="958"/>
      <c r="L129" s="958"/>
      <c r="M129" s="958"/>
      <c r="N129" s="958"/>
      <c r="O129" s="958"/>
      <c r="P129" s="958"/>
      <c r="Q129" s="958"/>
      <c r="R129" s="958"/>
      <c r="S129" s="958"/>
      <c r="T129" s="958"/>
      <c r="U129" s="958"/>
      <c r="V129" s="958"/>
      <c r="W129" s="958"/>
      <c r="X129" s="958"/>
      <c r="Y129" s="958"/>
      <c r="Z129" s="958"/>
      <c r="AA129" s="958"/>
    </row>
    <row r="130" spans="1:27">
      <c r="A130" s="959"/>
      <c r="B130" s="929"/>
      <c r="C130" s="929"/>
      <c r="D130" s="929"/>
      <c r="E130" s="929"/>
      <c r="F130" s="929"/>
      <c r="G130" s="929"/>
      <c r="H130" s="929"/>
      <c r="I130" s="929"/>
      <c r="J130" s="929"/>
      <c r="K130" s="929"/>
      <c r="L130" s="959"/>
      <c r="M130" s="929"/>
      <c r="N130" s="959"/>
      <c r="O130" s="929"/>
      <c r="P130" s="959"/>
      <c r="Q130" s="929"/>
      <c r="R130" s="929"/>
      <c r="S130" s="926"/>
      <c r="T130" s="926"/>
      <c r="U130" s="929"/>
      <c r="V130" s="929"/>
      <c r="W130" s="929"/>
      <c r="X130" s="929"/>
      <c r="Y130" s="929"/>
      <c r="Z130" s="929"/>
      <c r="AA130" s="929"/>
    </row>
    <row r="131" spans="1:27" ht="13.5" customHeight="1">
      <c r="C131" s="929"/>
      <c r="D131" s="929"/>
      <c r="E131" s="929"/>
      <c r="F131" s="929"/>
      <c r="G131" s="929"/>
      <c r="H131" s="929"/>
      <c r="I131" s="929"/>
      <c r="J131" s="929"/>
      <c r="K131" s="929"/>
      <c r="L131" s="929"/>
      <c r="M131" s="929"/>
      <c r="N131" s="929"/>
      <c r="O131" s="929"/>
      <c r="P131" s="929"/>
      <c r="Q131" s="929"/>
      <c r="R131" s="929"/>
      <c r="S131" s="926"/>
      <c r="T131" s="926"/>
      <c r="U131" s="929"/>
      <c r="V131" s="929"/>
      <c r="W131" s="929"/>
      <c r="X131" s="929"/>
      <c r="Y131" s="929"/>
      <c r="Z131" s="929"/>
      <c r="AA131" s="929"/>
    </row>
    <row r="132" spans="1:27" ht="15" customHeight="1">
      <c r="A132" s="959"/>
      <c r="C132" s="929"/>
      <c r="D132" s="929"/>
      <c r="E132" s="998"/>
      <c r="F132" s="929"/>
      <c r="G132" s="929"/>
      <c r="H132" s="929"/>
      <c r="I132" s="998"/>
      <c r="J132" s="929"/>
      <c r="K132" s="929"/>
      <c r="L132" s="959"/>
      <c r="M132" s="929"/>
      <c r="N132" s="929"/>
      <c r="O132" s="929"/>
      <c r="P132" s="929"/>
      <c r="Q132" s="929"/>
      <c r="R132" s="998"/>
      <c r="S132" s="1627"/>
      <c r="T132" s="1627"/>
      <c r="U132" s="1627"/>
      <c r="V132" s="1627"/>
      <c r="W132" s="1627"/>
      <c r="X132" s="1627"/>
      <c r="Y132" s="1627"/>
      <c r="Z132" s="1627"/>
      <c r="AA132" s="998"/>
    </row>
    <row r="133" spans="1:27" ht="15" customHeight="1">
      <c r="A133" s="926"/>
      <c r="B133" s="926"/>
      <c r="C133" s="926"/>
      <c r="D133" s="926"/>
      <c r="E133" s="998"/>
      <c r="F133" s="1627"/>
      <c r="G133" s="1627"/>
      <c r="H133" s="1627"/>
      <c r="I133" s="998"/>
      <c r="J133" s="926"/>
      <c r="K133" s="929"/>
      <c r="L133" s="929"/>
      <c r="M133" s="929"/>
      <c r="N133" s="929"/>
      <c r="O133" s="929"/>
      <c r="P133" s="929"/>
      <c r="Q133" s="929"/>
      <c r="R133" s="998"/>
      <c r="S133" s="1627"/>
      <c r="T133" s="1627"/>
      <c r="U133" s="1627"/>
      <c r="V133" s="1627"/>
      <c r="W133" s="1627"/>
      <c r="X133" s="1627"/>
      <c r="Y133" s="1627"/>
      <c r="Z133" s="1627"/>
      <c r="AA133" s="957"/>
    </row>
    <row r="134" spans="1:27" ht="15" customHeight="1">
      <c r="A134" s="926"/>
      <c r="B134" s="926"/>
      <c r="C134" s="926"/>
      <c r="D134" s="926"/>
      <c r="E134" s="998"/>
      <c r="F134" s="1627"/>
      <c r="G134" s="1627"/>
      <c r="H134" s="1627"/>
      <c r="I134" s="998"/>
      <c r="J134" s="926"/>
      <c r="K134" s="929"/>
      <c r="L134" s="929"/>
      <c r="M134" s="929"/>
      <c r="N134" s="929"/>
      <c r="O134" s="929"/>
      <c r="P134" s="929"/>
      <c r="Q134" s="929"/>
      <c r="R134" s="998"/>
      <c r="S134" s="1627"/>
      <c r="T134" s="1627"/>
      <c r="U134" s="1627"/>
      <c r="V134" s="1627"/>
      <c r="W134" s="1627"/>
      <c r="X134" s="1627"/>
      <c r="Y134" s="1627"/>
      <c r="Z134" s="1627"/>
      <c r="AA134" s="957"/>
    </row>
    <row r="135" spans="1:27" ht="13.5" customHeight="1">
      <c r="A135" s="959"/>
      <c r="B135" s="929"/>
      <c r="C135" s="929"/>
      <c r="D135" s="929"/>
      <c r="E135" s="929"/>
      <c r="F135" s="929"/>
      <c r="G135" s="929"/>
      <c r="H135" s="929"/>
      <c r="I135" s="1741"/>
      <c r="J135" s="1741"/>
      <c r="K135" s="1741"/>
      <c r="L135" s="1741"/>
      <c r="M135" s="1741"/>
      <c r="N135" s="1741"/>
      <c r="O135" s="1741"/>
      <c r="P135" s="1741"/>
      <c r="Q135" s="1741"/>
      <c r="R135" s="1741"/>
      <c r="S135" s="1741"/>
      <c r="T135" s="1741"/>
      <c r="U135" s="1741"/>
      <c r="V135" s="1741"/>
      <c r="W135" s="1741"/>
      <c r="X135" s="1741"/>
      <c r="Y135" s="1741"/>
      <c r="Z135" s="1741"/>
      <c r="AA135" s="1741"/>
    </row>
    <row r="136" spans="1:27" ht="15.75" customHeight="1">
      <c r="A136" s="926"/>
      <c r="B136" s="926"/>
      <c r="C136" s="926"/>
      <c r="D136" s="926"/>
      <c r="E136" s="926"/>
      <c r="F136" s="926"/>
      <c r="G136" s="926"/>
      <c r="H136" s="926"/>
      <c r="I136" s="1741"/>
      <c r="J136" s="1741"/>
      <c r="K136" s="1741"/>
      <c r="L136" s="1741"/>
      <c r="M136" s="1741"/>
      <c r="N136" s="1741"/>
      <c r="O136" s="1741"/>
      <c r="P136" s="1741"/>
      <c r="Q136" s="1741"/>
      <c r="R136" s="1741"/>
      <c r="S136" s="1741"/>
      <c r="T136" s="1741"/>
      <c r="U136" s="1741"/>
      <c r="V136" s="1741"/>
      <c r="W136" s="1741"/>
      <c r="X136" s="1741"/>
      <c r="Y136" s="1741"/>
      <c r="Z136" s="1741"/>
      <c r="AA136" s="1741"/>
    </row>
    <row r="137" spans="1:27" ht="15.75" customHeight="1">
      <c r="A137" s="959"/>
      <c r="B137" s="929"/>
      <c r="C137" s="929"/>
      <c r="D137" s="929"/>
      <c r="E137" s="929"/>
      <c r="F137" s="929"/>
      <c r="G137" s="929"/>
      <c r="H137" s="929"/>
      <c r="I137" s="1741"/>
      <c r="J137" s="1686"/>
      <c r="K137" s="1686"/>
      <c r="L137" s="1686"/>
      <c r="M137" s="1686"/>
      <c r="N137" s="1686"/>
      <c r="O137" s="1686"/>
      <c r="P137" s="1686"/>
      <c r="Q137" s="1686"/>
      <c r="R137" s="1686"/>
      <c r="S137" s="1686"/>
      <c r="T137" s="1686"/>
      <c r="U137" s="1686"/>
      <c r="V137" s="1686"/>
      <c r="W137" s="1686"/>
      <c r="X137" s="1686"/>
      <c r="Y137" s="1686"/>
      <c r="Z137" s="1686"/>
      <c r="AA137" s="1686"/>
    </row>
    <row r="138" spans="1:27" ht="15.75" customHeight="1">
      <c r="A138" s="926"/>
      <c r="B138" s="926"/>
      <c r="C138" s="926"/>
      <c r="D138" s="926"/>
      <c r="E138" s="926"/>
      <c r="F138" s="926"/>
      <c r="G138" s="926"/>
      <c r="H138" s="926"/>
      <c r="I138" s="1686"/>
      <c r="J138" s="1686"/>
      <c r="K138" s="1686"/>
      <c r="L138" s="1686"/>
      <c r="M138" s="1686"/>
      <c r="N138" s="1686"/>
      <c r="O138" s="1686"/>
      <c r="P138" s="1686"/>
      <c r="Q138" s="1686"/>
      <c r="R138" s="1686"/>
      <c r="S138" s="1686"/>
      <c r="T138" s="1686"/>
      <c r="U138" s="1686"/>
      <c r="V138" s="1686"/>
      <c r="W138" s="1686"/>
      <c r="X138" s="1686"/>
      <c r="Y138" s="1686"/>
      <c r="Z138" s="1686"/>
      <c r="AA138" s="1686"/>
    </row>
    <row r="139" spans="1:27" ht="18" customHeight="1">
      <c r="A139" s="1656"/>
      <c r="B139" s="1656"/>
      <c r="C139" s="1656"/>
      <c r="D139" s="1656"/>
      <c r="E139" s="1656"/>
      <c r="F139" s="1656"/>
      <c r="G139" s="1656"/>
      <c r="H139" s="1656"/>
      <c r="I139" s="1656"/>
      <c r="J139" s="1656"/>
      <c r="K139" s="1656"/>
      <c r="L139" s="1656"/>
      <c r="M139" s="1656"/>
      <c r="N139" s="1656"/>
      <c r="O139" s="1656"/>
      <c r="P139" s="1656"/>
      <c r="Q139" s="1656"/>
      <c r="R139" s="1656"/>
      <c r="S139" s="1656"/>
      <c r="T139" s="1656"/>
      <c r="U139" s="1656"/>
      <c r="V139" s="1656"/>
      <c r="W139" s="1656"/>
      <c r="X139" s="1656"/>
      <c r="Y139" s="1656"/>
      <c r="Z139" s="1656"/>
      <c r="AA139" s="1656"/>
    </row>
    <row r="140" spans="1:27" ht="15.75" customHeight="1">
      <c r="A140" s="929"/>
      <c r="B140" s="929"/>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row>
    <row r="141" spans="1:27" ht="15.75" customHeight="1">
      <c r="A141" s="959"/>
      <c r="B141" s="929"/>
      <c r="C141" s="929"/>
      <c r="D141" s="929"/>
      <c r="E141" s="929"/>
      <c r="F141" s="1627"/>
      <c r="G141" s="1627"/>
      <c r="H141" s="1627"/>
      <c r="I141" s="1627"/>
      <c r="K141" s="929"/>
      <c r="L141" s="929"/>
      <c r="M141" s="929"/>
      <c r="N141" s="929"/>
      <c r="O141" s="929"/>
      <c r="P141" s="929"/>
      <c r="Q141" s="929"/>
      <c r="R141" s="929"/>
      <c r="S141" s="929"/>
      <c r="T141" s="929"/>
      <c r="U141" s="929"/>
      <c r="V141" s="929"/>
      <c r="W141" s="929"/>
      <c r="X141" s="929"/>
      <c r="Y141" s="929"/>
      <c r="Z141" s="929"/>
      <c r="AA141" s="929"/>
    </row>
    <row r="142" spans="1:27" ht="15.75" customHeight="1">
      <c r="A142" s="959"/>
      <c r="B142" s="929"/>
      <c r="C142" s="929"/>
      <c r="D142" s="929"/>
      <c r="E142" s="929"/>
      <c r="F142" s="929"/>
      <c r="G142" s="1627"/>
      <c r="H142" s="1627"/>
      <c r="I142" s="929"/>
      <c r="J142" s="1702"/>
      <c r="K142" s="1702"/>
      <c r="L142" s="1702"/>
      <c r="M142" s="1702"/>
      <c r="N142" s="1702"/>
      <c r="O142" s="1702"/>
      <c r="P142" s="1702"/>
      <c r="Q142" s="1702"/>
      <c r="R142" s="1702"/>
      <c r="S142" s="1702"/>
      <c r="T142" s="1702"/>
      <c r="U142" s="1702"/>
      <c r="V142" s="1702"/>
      <c r="W142" s="1702"/>
      <c r="X142" s="1702"/>
      <c r="Y142" s="1702"/>
      <c r="Z142" s="1702"/>
      <c r="AA142" s="1702"/>
    </row>
    <row r="143" spans="1:27" ht="15.75" customHeight="1">
      <c r="A143" s="929"/>
      <c r="B143" s="929"/>
      <c r="C143" s="929"/>
      <c r="D143" s="929"/>
      <c r="E143" s="929"/>
      <c r="F143" s="929"/>
      <c r="G143" s="1627"/>
      <c r="H143" s="1627"/>
      <c r="I143" s="929"/>
      <c r="J143" s="1702"/>
      <c r="K143" s="1702"/>
      <c r="L143" s="1702"/>
      <c r="M143" s="1702"/>
      <c r="N143" s="1702"/>
      <c r="O143" s="1702"/>
      <c r="P143" s="1702"/>
      <c r="Q143" s="1702"/>
      <c r="R143" s="1702"/>
      <c r="S143" s="1702"/>
      <c r="T143" s="1702"/>
      <c r="U143" s="1702"/>
      <c r="V143" s="1702"/>
      <c r="W143" s="1702"/>
      <c r="X143" s="1702"/>
      <c r="Y143" s="1702"/>
      <c r="Z143" s="1702"/>
      <c r="AA143" s="1702"/>
    </row>
    <row r="144" spans="1:27" ht="15.75" customHeight="1">
      <c r="A144" s="929"/>
      <c r="B144" s="929"/>
      <c r="C144" s="929"/>
      <c r="D144" s="929"/>
      <c r="E144" s="929"/>
      <c r="F144" s="929"/>
      <c r="G144" s="1627"/>
      <c r="H144" s="1627"/>
      <c r="I144" s="929"/>
      <c r="J144" s="1702"/>
      <c r="K144" s="1702"/>
      <c r="L144" s="1702"/>
      <c r="M144" s="1702"/>
      <c r="N144" s="1702"/>
      <c r="O144" s="1702"/>
      <c r="P144" s="1702"/>
      <c r="Q144" s="1702"/>
      <c r="R144" s="1702"/>
      <c r="S144" s="1702"/>
      <c r="T144" s="1702"/>
      <c r="U144" s="1702"/>
      <c r="V144" s="1702"/>
      <c r="W144" s="1702"/>
      <c r="X144" s="1702"/>
      <c r="Y144" s="1702"/>
      <c r="Z144" s="1702"/>
      <c r="AA144" s="1702"/>
    </row>
    <row r="145" spans="1:27" ht="15.75" customHeight="1">
      <c r="A145" s="929"/>
      <c r="B145" s="929"/>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row>
    <row r="146" spans="1:27" ht="15.75" customHeight="1">
      <c r="A146" s="959"/>
      <c r="B146" s="929"/>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row>
    <row r="147" spans="1:27">
      <c r="A147" s="959"/>
      <c r="B147" s="959"/>
      <c r="C147" s="929"/>
      <c r="D147" s="929"/>
      <c r="E147" s="959"/>
      <c r="F147" s="929"/>
      <c r="G147" s="929"/>
      <c r="H147" s="959"/>
      <c r="I147" s="929"/>
      <c r="J147" s="929"/>
      <c r="K147" s="959"/>
      <c r="L147" s="929"/>
      <c r="M147" s="929"/>
      <c r="N147" s="959"/>
      <c r="O147" s="929"/>
      <c r="P147" s="929"/>
      <c r="Q147" s="929"/>
      <c r="R147" s="959"/>
      <c r="S147" s="929"/>
      <c r="T147" s="929"/>
      <c r="U147" s="929"/>
      <c r="V147" s="929"/>
      <c r="W147" s="959"/>
      <c r="X147" s="968"/>
      <c r="Y147" s="929"/>
      <c r="Z147" s="929"/>
      <c r="AA147" s="926"/>
    </row>
    <row r="148" spans="1:27" ht="15.75" customHeight="1">
      <c r="A148" s="959"/>
      <c r="B148" s="929"/>
      <c r="C148" s="929"/>
      <c r="D148" s="929"/>
      <c r="E148" s="929"/>
      <c r="F148" s="929"/>
      <c r="G148" s="929"/>
      <c r="H148" s="929"/>
      <c r="I148" s="929"/>
      <c r="J148" s="929"/>
      <c r="K148" s="929"/>
      <c r="L148" s="929"/>
      <c r="M148" s="929"/>
      <c r="N148" s="929"/>
      <c r="O148" s="929"/>
      <c r="P148" s="929"/>
      <c r="Q148" s="929"/>
      <c r="R148" s="929"/>
      <c r="S148" s="929"/>
      <c r="T148" s="929"/>
      <c r="U148" s="929"/>
      <c r="V148" s="929"/>
      <c r="W148" s="929"/>
      <c r="X148" s="929"/>
      <c r="Y148" s="929"/>
      <c r="Z148" s="929"/>
      <c r="AA148" s="929"/>
    </row>
    <row r="149" spans="1:27" ht="15.75" customHeight="1">
      <c r="A149" s="959"/>
      <c r="B149" s="929"/>
      <c r="C149" s="929"/>
      <c r="D149" s="929"/>
      <c r="E149" s="929"/>
      <c r="F149" s="929"/>
      <c r="G149" s="929"/>
      <c r="H149" s="929"/>
      <c r="I149" s="929"/>
      <c r="J149" s="929"/>
      <c r="K149" s="929"/>
      <c r="L149" s="929"/>
      <c r="M149" s="929"/>
      <c r="N149" s="929"/>
      <c r="O149" s="929"/>
      <c r="P149" s="929"/>
      <c r="Q149" s="929"/>
      <c r="R149" s="929"/>
      <c r="S149" s="929"/>
      <c r="T149" s="929"/>
      <c r="U149" s="929"/>
      <c r="V149" s="929"/>
      <c r="W149" s="929"/>
      <c r="X149" s="929"/>
      <c r="Y149" s="929"/>
      <c r="Z149" s="929"/>
      <c r="AA149" s="929"/>
    </row>
    <row r="150" spans="1:27" ht="15.75" customHeight="1">
      <c r="A150" s="959"/>
      <c r="B150" s="929"/>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row>
    <row r="151" spans="1:27" ht="15.75" customHeight="1">
      <c r="A151" s="929"/>
      <c r="B151" s="929"/>
      <c r="C151" s="929"/>
      <c r="D151" s="929"/>
      <c r="E151" s="929"/>
      <c r="F151" s="929"/>
      <c r="G151" s="929"/>
      <c r="H151" s="929"/>
      <c r="I151" s="929"/>
      <c r="J151" s="929"/>
      <c r="K151" s="1627"/>
      <c r="L151" s="1627"/>
      <c r="M151" s="1627"/>
      <c r="N151" s="929"/>
      <c r="O151" s="929"/>
      <c r="P151" s="929"/>
      <c r="Q151" s="929"/>
      <c r="R151" s="929"/>
      <c r="S151" s="929"/>
      <c r="T151" s="929"/>
      <c r="U151" s="929"/>
      <c r="V151" s="929"/>
      <c r="W151" s="929"/>
      <c r="X151" s="929"/>
      <c r="Y151" s="929"/>
      <c r="Z151" s="929"/>
      <c r="AA151" s="929"/>
    </row>
    <row r="152" spans="1:27" ht="15.75" customHeight="1">
      <c r="A152" s="929"/>
      <c r="B152" s="929"/>
      <c r="C152" s="929"/>
      <c r="D152" s="929"/>
      <c r="E152" s="929"/>
      <c r="F152" s="929"/>
      <c r="G152" s="929"/>
      <c r="H152" s="929"/>
      <c r="I152" s="929"/>
      <c r="J152" s="929"/>
      <c r="K152" s="1627"/>
      <c r="L152" s="1627"/>
      <c r="M152" s="1627"/>
      <c r="N152" s="929"/>
      <c r="O152" s="929"/>
      <c r="P152" s="929"/>
      <c r="Q152" s="929"/>
      <c r="R152" s="929"/>
      <c r="S152" s="929"/>
      <c r="T152" s="929"/>
      <c r="U152" s="929"/>
      <c r="V152" s="929"/>
      <c r="W152" s="929"/>
      <c r="X152" s="929"/>
      <c r="Y152" s="929"/>
      <c r="Z152" s="929"/>
      <c r="AA152" s="929"/>
    </row>
    <row r="153" spans="1:27" ht="15.75" customHeight="1">
      <c r="A153" s="929"/>
      <c r="B153" s="929"/>
      <c r="C153" s="929"/>
      <c r="D153" s="929"/>
      <c r="E153" s="929"/>
      <c r="F153" s="929"/>
      <c r="G153" s="929"/>
      <c r="H153" s="929"/>
      <c r="I153" s="929"/>
      <c r="J153" s="929"/>
      <c r="K153" s="1627"/>
      <c r="L153" s="1627"/>
      <c r="M153" s="1627"/>
      <c r="N153" s="929"/>
      <c r="O153" s="929"/>
      <c r="P153" s="929"/>
      <c r="Q153" s="929"/>
      <c r="R153" s="929"/>
      <c r="S153" s="929"/>
      <c r="T153" s="929"/>
      <c r="U153" s="929"/>
      <c r="V153" s="929"/>
      <c r="W153" s="929"/>
      <c r="X153" s="929"/>
      <c r="Y153" s="929"/>
      <c r="Z153" s="929"/>
      <c r="AA153" s="929"/>
    </row>
    <row r="154" spans="1:27" ht="15.75" customHeight="1">
      <c r="A154" s="929"/>
      <c r="B154" s="929"/>
      <c r="C154" s="929"/>
      <c r="D154" s="929"/>
      <c r="E154" s="929"/>
      <c r="F154" s="929"/>
      <c r="G154" s="929"/>
      <c r="H154" s="929"/>
      <c r="I154" s="929"/>
      <c r="J154" s="929"/>
      <c r="K154" s="1627"/>
      <c r="L154" s="1627"/>
      <c r="M154" s="1627"/>
      <c r="N154" s="929"/>
      <c r="O154" s="929"/>
      <c r="P154" s="929"/>
      <c r="Q154" s="929"/>
      <c r="R154" s="929"/>
      <c r="S154" s="929"/>
      <c r="T154" s="929"/>
      <c r="U154" s="929"/>
      <c r="V154" s="929"/>
      <c r="W154" s="929"/>
      <c r="X154" s="929"/>
      <c r="Y154" s="929"/>
      <c r="Z154" s="929"/>
      <c r="AA154" s="929"/>
    </row>
    <row r="155" spans="1:27" ht="15.75" customHeight="1">
      <c r="A155" s="959"/>
      <c r="B155" s="929"/>
      <c r="C155" s="929"/>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row>
    <row r="156" spans="1:27" ht="15.75" customHeight="1">
      <c r="A156" s="929"/>
      <c r="B156" s="929"/>
      <c r="C156" s="929"/>
      <c r="D156" s="929"/>
      <c r="E156" s="929"/>
      <c r="F156" s="929"/>
      <c r="G156" s="929"/>
      <c r="H156" s="929"/>
      <c r="I156" s="929"/>
      <c r="J156" s="929"/>
      <c r="K156" s="2071"/>
      <c r="L156" s="2071"/>
      <c r="M156" s="2071"/>
      <c r="N156" s="2071"/>
      <c r="O156" s="929"/>
      <c r="P156" s="929"/>
      <c r="Q156" s="929"/>
      <c r="R156" s="929"/>
      <c r="S156" s="929"/>
      <c r="T156" s="929"/>
      <c r="U156" s="929"/>
      <c r="V156" s="929"/>
      <c r="W156" s="929"/>
      <c r="X156" s="929"/>
      <c r="Y156" s="929"/>
      <c r="Z156" s="929"/>
      <c r="AA156" s="929"/>
    </row>
    <row r="157" spans="1:27" ht="15.75" customHeight="1">
      <c r="A157" s="929"/>
      <c r="B157" s="929"/>
      <c r="C157" s="929"/>
      <c r="D157" s="929"/>
      <c r="E157" s="929"/>
      <c r="F157" s="929"/>
      <c r="G157" s="929"/>
      <c r="H157" s="929"/>
      <c r="I157" s="929"/>
      <c r="J157" s="929"/>
      <c r="K157" s="2071"/>
      <c r="L157" s="2071"/>
      <c r="M157" s="2071"/>
      <c r="N157" s="2071"/>
      <c r="O157" s="929"/>
      <c r="P157" s="929"/>
      <c r="Q157" s="929"/>
      <c r="R157" s="929"/>
      <c r="S157" s="929"/>
      <c r="T157" s="929"/>
      <c r="U157" s="929"/>
      <c r="V157" s="929"/>
      <c r="W157" s="929"/>
      <c r="X157" s="929"/>
      <c r="Y157" s="929"/>
      <c r="Z157" s="929"/>
      <c r="AA157" s="929"/>
    </row>
    <row r="158" spans="1:27" ht="15.75" customHeight="1">
      <c r="A158" s="959"/>
      <c r="B158" s="929"/>
      <c r="C158" s="929"/>
      <c r="D158" s="929"/>
      <c r="E158" s="929"/>
      <c r="F158" s="929"/>
      <c r="G158" s="929"/>
      <c r="H158" s="929"/>
      <c r="I158" s="929"/>
      <c r="J158" s="929"/>
      <c r="K158" s="929"/>
      <c r="L158" s="929"/>
      <c r="M158" s="929"/>
      <c r="N158" s="929"/>
      <c r="O158" s="929"/>
      <c r="P158" s="929"/>
      <c r="Q158" s="929"/>
      <c r="R158" s="929"/>
      <c r="S158" s="929"/>
      <c r="T158" s="929"/>
      <c r="U158" s="929"/>
      <c r="V158" s="929"/>
      <c r="W158" s="929"/>
      <c r="X158" s="929"/>
      <c r="Y158" s="929"/>
      <c r="Z158" s="929"/>
      <c r="AA158" s="929"/>
    </row>
    <row r="159" spans="1:27" ht="15.75" customHeight="1">
      <c r="A159" s="95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ht="15.75" customHeight="1">
      <c r="A160" s="929"/>
      <c r="B160" s="929"/>
      <c r="C160" s="929"/>
      <c r="D160" s="929"/>
      <c r="E160" s="929"/>
      <c r="F160" s="929"/>
      <c r="G160" s="929"/>
      <c r="H160" s="929"/>
      <c r="I160" s="929"/>
      <c r="J160" s="929"/>
      <c r="K160" s="929"/>
      <c r="L160" s="929"/>
      <c r="M160" s="929"/>
      <c r="N160" s="929"/>
      <c r="O160" s="929"/>
      <c r="P160" s="929"/>
      <c r="Q160" s="929"/>
      <c r="R160" s="929"/>
      <c r="S160" s="929"/>
      <c r="T160" s="929"/>
      <c r="U160" s="959"/>
      <c r="V160" s="929"/>
      <c r="W160" s="929"/>
      <c r="X160" s="959"/>
      <c r="Y160" s="929"/>
      <c r="Z160" s="929"/>
      <c r="AA160" s="929"/>
    </row>
    <row r="161" spans="1:27" ht="15.75" customHeight="1">
      <c r="A161" s="929"/>
      <c r="B161" s="929"/>
      <c r="C161" s="929"/>
      <c r="D161" s="929"/>
      <c r="E161" s="929"/>
      <c r="F161" s="929"/>
      <c r="G161" s="929"/>
      <c r="H161" s="929"/>
      <c r="I161" s="929"/>
      <c r="J161" s="929"/>
      <c r="K161" s="929"/>
      <c r="L161" s="929"/>
      <c r="M161" s="929"/>
      <c r="N161" s="929"/>
      <c r="O161" s="929"/>
      <c r="P161" s="929"/>
      <c r="Q161" s="929"/>
      <c r="R161" s="929"/>
      <c r="S161" s="929"/>
      <c r="T161" s="929"/>
      <c r="U161" s="929"/>
      <c r="V161" s="929"/>
      <c r="W161" s="929"/>
      <c r="X161" s="929"/>
      <c r="Y161" s="929"/>
      <c r="Z161" s="929"/>
      <c r="AA161" s="929"/>
    </row>
    <row r="162" spans="1:27" ht="15.75" customHeight="1">
      <c r="A162" s="929"/>
      <c r="B162" s="929"/>
      <c r="C162" s="929"/>
      <c r="D162" s="929"/>
      <c r="E162" s="929"/>
      <c r="F162" s="929"/>
      <c r="G162" s="929"/>
      <c r="H162" s="929"/>
      <c r="I162" s="929"/>
      <c r="J162" s="929"/>
      <c r="K162" s="929"/>
      <c r="L162" s="929"/>
      <c r="M162" s="929"/>
      <c r="N162" s="929"/>
      <c r="O162" s="929"/>
      <c r="P162" s="929"/>
      <c r="Q162" s="929"/>
      <c r="R162" s="929"/>
      <c r="S162" s="929"/>
      <c r="T162" s="929"/>
      <c r="U162" s="929"/>
      <c r="V162" s="929"/>
      <c r="W162" s="929"/>
      <c r="X162" s="929"/>
      <c r="Y162" s="929"/>
      <c r="Z162" s="929"/>
      <c r="AA162" s="929"/>
    </row>
    <row r="163" spans="1:27" ht="15.75" customHeight="1">
      <c r="A163" s="929"/>
      <c r="B163" s="929"/>
      <c r="C163" s="929"/>
      <c r="D163" s="929"/>
      <c r="E163" s="929"/>
      <c r="F163" s="929"/>
      <c r="G163" s="929"/>
      <c r="H163" s="929"/>
      <c r="I163" s="929"/>
      <c r="J163" s="929"/>
      <c r="K163" s="929"/>
      <c r="L163" s="929"/>
      <c r="M163" s="929"/>
      <c r="N163" s="929"/>
      <c r="O163" s="929"/>
      <c r="P163" s="929"/>
      <c r="Q163" s="929"/>
      <c r="R163" s="929"/>
      <c r="S163" s="929"/>
      <c r="T163" s="929"/>
      <c r="U163" s="929"/>
      <c r="V163" s="929"/>
      <c r="W163" s="929"/>
      <c r="X163" s="929"/>
      <c r="Y163" s="929"/>
      <c r="Z163" s="929"/>
      <c r="AA163" s="929"/>
    </row>
    <row r="164" spans="1:27" ht="15.75" customHeight="1">
      <c r="A164" s="929"/>
      <c r="B164" s="929"/>
      <c r="C164" s="929"/>
      <c r="D164" s="929"/>
      <c r="E164" s="929"/>
      <c r="F164" s="929"/>
      <c r="G164" s="929"/>
      <c r="H164" s="929"/>
      <c r="I164" s="929"/>
      <c r="J164" s="929"/>
      <c r="K164" s="929"/>
      <c r="L164" s="929"/>
      <c r="M164" s="929"/>
      <c r="N164" s="929"/>
      <c r="O164" s="929"/>
      <c r="P164" s="929"/>
      <c r="Q164" s="929"/>
      <c r="R164" s="929"/>
      <c r="S164" s="929"/>
      <c r="T164" s="929"/>
      <c r="U164" s="929"/>
      <c r="V164" s="929"/>
      <c r="W164" s="929"/>
      <c r="X164" s="929"/>
      <c r="Y164" s="929"/>
      <c r="Z164" s="929"/>
      <c r="AA164" s="929"/>
    </row>
    <row r="165" spans="1:27" ht="15.75" customHeight="1">
      <c r="A165" s="929"/>
      <c r="B165" s="929"/>
      <c r="C165" s="929"/>
      <c r="D165" s="929"/>
      <c r="E165" s="929"/>
      <c r="F165" s="929"/>
      <c r="G165" s="929"/>
      <c r="H165" s="929"/>
      <c r="I165" s="929"/>
      <c r="J165" s="929"/>
      <c r="K165" s="929"/>
      <c r="L165" s="929"/>
      <c r="M165" s="929"/>
      <c r="N165" s="929"/>
      <c r="O165" s="929"/>
      <c r="P165" s="929"/>
      <c r="Q165" s="929"/>
      <c r="R165" s="929"/>
      <c r="S165" s="929"/>
      <c r="T165" s="929"/>
      <c r="U165" s="929"/>
      <c r="V165" s="929"/>
      <c r="W165" s="929"/>
      <c r="X165" s="929"/>
      <c r="Y165" s="929"/>
      <c r="Z165" s="929"/>
      <c r="AA165" s="929"/>
    </row>
    <row r="166" spans="1:27" ht="15.75" customHeight="1">
      <c r="A166" s="929"/>
      <c r="B166" s="929"/>
      <c r="C166" s="929"/>
      <c r="D166" s="929"/>
      <c r="E166" s="929"/>
      <c r="F166" s="929"/>
      <c r="G166" s="929"/>
      <c r="H166" s="929"/>
      <c r="I166" s="929"/>
      <c r="J166" s="929"/>
      <c r="K166" s="929"/>
      <c r="L166" s="929"/>
      <c r="M166" s="929"/>
      <c r="N166" s="929"/>
      <c r="O166" s="929"/>
      <c r="P166" s="929"/>
      <c r="Q166" s="929"/>
      <c r="R166" s="929"/>
      <c r="S166" s="929"/>
      <c r="T166" s="929"/>
      <c r="U166" s="929"/>
      <c r="V166" s="929"/>
      <c r="W166" s="929"/>
      <c r="X166" s="929"/>
      <c r="Y166" s="929"/>
      <c r="Z166" s="929"/>
      <c r="AA166" s="929"/>
    </row>
    <row r="167" spans="1:27" ht="15.75" customHeight="1">
      <c r="A167" s="959"/>
      <c r="B167" s="929"/>
      <c r="C167" s="929"/>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929"/>
      <c r="Z167" s="929"/>
      <c r="AA167" s="929"/>
    </row>
    <row r="168" spans="1:27" ht="15.75" customHeight="1">
      <c r="A168" s="929"/>
      <c r="B168" s="929"/>
      <c r="C168" s="929"/>
      <c r="D168" s="929"/>
      <c r="E168" s="929"/>
      <c r="F168" s="929"/>
      <c r="G168" s="929"/>
      <c r="H168" s="929"/>
      <c r="I168" s="998"/>
      <c r="J168" s="1627"/>
      <c r="K168" s="1627"/>
      <c r="L168" s="1627"/>
      <c r="M168" s="1627"/>
      <c r="N168" s="998"/>
      <c r="O168" s="998"/>
      <c r="P168" s="1627"/>
      <c r="Q168" s="1627"/>
      <c r="R168" s="1627"/>
      <c r="S168" s="1627"/>
      <c r="T168" s="998"/>
      <c r="U168" s="998"/>
      <c r="V168" s="1627"/>
      <c r="W168" s="1627"/>
      <c r="X168" s="1627"/>
      <c r="Y168" s="1627"/>
      <c r="Z168" s="968"/>
      <c r="AA168" s="929"/>
    </row>
    <row r="169" spans="1:27" ht="15.75" customHeight="1">
      <c r="A169" s="929"/>
      <c r="B169" s="929"/>
      <c r="C169" s="929"/>
      <c r="D169" s="998"/>
      <c r="E169" s="1627"/>
      <c r="F169" s="1627"/>
      <c r="G169" s="998"/>
      <c r="H169" s="929"/>
      <c r="I169" s="998"/>
      <c r="J169" s="2069"/>
      <c r="K169" s="2069"/>
      <c r="L169" s="2069"/>
      <c r="M169" s="2069"/>
      <c r="N169" s="998"/>
      <c r="O169" s="998"/>
      <c r="P169" s="2069"/>
      <c r="Q169" s="2069"/>
      <c r="R169" s="2069"/>
      <c r="S169" s="2069"/>
      <c r="T169" s="998"/>
      <c r="U169" s="998"/>
      <c r="V169" s="1652"/>
      <c r="W169" s="1652"/>
      <c r="X169" s="1652"/>
      <c r="Y169" s="1652"/>
      <c r="Z169" s="929"/>
      <c r="AA169" s="929"/>
    </row>
    <row r="170" spans="1:27" ht="15.75" customHeight="1">
      <c r="A170" s="929"/>
      <c r="B170" s="929"/>
      <c r="C170" s="929"/>
      <c r="D170" s="998"/>
      <c r="E170" s="1627"/>
      <c r="F170" s="1627"/>
      <c r="G170" s="998"/>
      <c r="H170" s="929"/>
      <c r="I170" s="998"/>
      <c r="J170" s="2069"/>
      <c r="K170" s="2069"/>
      <c r="L170" s="2069"/>
      <c r="M170" s="2069"/>
      <c r="N170" s="998"/>
      <c r="O170" s="998"/>
      <c r="P170" s="2069"/>
      <c r="Q170" s="2069"/>
      <c r="R170" s="2069"/>
      <c r="S170" s="2069"/>
      <c r="T170" s="998"/>
      <c r="U170" s="998"/>
      <c r="V170" s="1652"/>
      <c r="W170" s="1652"/>
      <c r="X170" s="1652"/>
      <c r="Y170" s="1652"/>
      <c r="Z170" s="929"/>
      <c r="AA170" s="929"/>
    </row>
    <row r="171" spans="1:27" ht="15.75" customHeight="1">
      <c r="A171" s="929"/>
      <c r="B171" s="929"/>
      <c r="C171" s="929"/>
      <c r="D171" s="998"/>
      <c r="E171" s="1627"/>
      <c r="F171" s="1627"/>
      <c r="G171" s="998"/>
      <c r="H171" s="929"/>
      <c r="I171" s="998"/>
      <c r="J171" s="2069"/>
      <c r="K171" s="2069"/>
      <c r="L171" s="2069"/>
      <c r="M171" s="2069"/>
      <c r="N171" s="998"/>
      <c r="O171" s="998"/>
      <c r="P171" s="2069"/>
      <c r="Q171" s="2069"/>
      <c r="R171" s="2069"/>
      <c r="S171" s="2069"/>
      <c r="T171" s="998"/>
      <c r="U171" s="998"/>
      <c r="V171" s="1652"/>
      <c r="W171" s="1652"/>
      <c r="X171" s="1652"/>
      <c r="Y171" s="1652"/>
      <c r="Z171" s="929"/>
      <c r="AA171" s="929"/>
    </row>
    <row r="172" spans="1:27" ht="15.75" customHeight="1">
      <c r="A172" s="929"/>
      <c r="B172" s="929"/>
      <c r="C172" s="929"/>
      <c r="D172" s="998"/>
      <c r="E172" s="1627"/>
      <c r="F172" s="1627"/>
      <c r="G172" s="998"/>
      <c r="H172" s="929"/>
      <c r="I172" s="998"/>
      <c r="J172" s="2069"/>
      <c r="K172" s="2069"/>
      <c r="L172" s="2069"/>
      <c r="M172" s="2069"/>
      <c r="N172" s="998"/>
      <c r="O172" s="998"/>
      <c r="P172" s="2069"/>
      <c r="Q172" s="2069"/>
      <c r="R172" s="2069"/>
      <c r="S172" s="2069"/>
      <c r="T172" s="998"/>
      <c r="U172" s="998"/>
      <c r="V172" s="1652"/>
      <c r="W172" s="1652"/>
      <c r="X172" s="1652"/>
      <c r="Y172" s="1652"/>
      <c r="Z172" s="929"/>
      <c r="AA172" s="929"/>
    </row>
    <row r="173" spans="1:27" ht="15.75" customHeight="1">
      <c r="A173" s="929"/>
      <c r="B173" s="929"/>
      <c r="C173" s="929"/>
      <c r="D173" s="998"/>
      <c r="E173" s="929"/>
      <c r="F173" s="929"/>
      <c r="G173" s="998"/>
      <c r="H173" s="929"/>
      <c r="I173" s="998"/>
      <c r="J173" s="929"/>
      <c r="K173" s="929"/>
      <c r="L173" s="929"/>
      <c r="M173" s="929"/>
      <c r="N173" s="998"/>
      <c r="O173" s="998"/>
      <c r="P173" s="998"/>
      <c r="Q173" s="929"/>
      <c r="R173" s="929"/>
      <c r="S173" s="998"/>
      <c r="T173" s="998"/>
      <c r="U173" s="998"/>
      <c r="V173" s="929"/>
      <c r="W173" s="929"/>
      <c r="X173" s="929"/>
      <c r="Y173" s="929"/>
      <c r="Z173" s="929"/>
      <c r="AA173" s="929"/>
    </row>
    <row r="174" spans="1:27" ht="15.75" customHeight="1">
      <c r="A174" s="929"/>
      <c r="B174" s="929"/>
      <c r="C174" s="929"/>
      <c r="D174" s="998"/>
      <c r="E174" s="929"/>
      <c r="F174" s="929"/>
      <c r="G174" s="998"/>
      <c r="H174" s="929"/>
      <c r="I174" s="998"/>
      <c r="J174" s="929"/>
      <c r="K174" s="929"/>
      <c r="L174" s="929"/>
      <c r="M174" s="929"/>
      <c r="N174" s="998"/>
      <c r="O174" s="998"/>
      <c r="P174" s="998"/>
      <c r="Q174" s="929"/>
      <c r="R174" s="929"/>
      <c r="S174" s="998"/>
      <c r="T174" s="998"/>
      <c r="U174" s="998"/>
      <c r="V174" s="929"/>
      <c r="W174" s="929"/>
      <c r="X174" s="929"/>
      <c r="Y174" s="929"/>
      <c r="Z174" s="929"/>
      <c r="AA174" s="929"/>
    </row>
    <row r="175" spans="1:27" ht="15.75" customHeight="1">
      <c r="A175" s="929"/>
      <c r="B175" s="929"/>
      <c r="C175" s="929"/>
      <c r="D175" s="998"/>
      <c r="E175" s="929"/>
      <c r="F175" s="929"/>
      <c r="G175" s="998"/>
      <c r="H175" s="929"/>
      <c r="I175" s="998"/>
      <c r="J175" s="929"/>
      <c r="K175" s="929"/>
      <c r="L175" s="929"/>
      <c r="M175" s="929"/>
      <c r="N175" s="998"/>
      <c r="O175" s="998"/>
      <c r="P175" s="998"/>
      <c r="Q175" s="929"/>
      <c r="R175" s="929"/>
      <c r="S175" s="998"/>
      <c r="T175" s="998"/>
      <c r="U175" s="998"/>
      <c r="V175" s="929"/>
      <c r="W175" s="929"/>
      <c r="X175" s="929"/>
      <c r="Y175" s="929"/>
      <c r="Z175" s="929"/>
      <c r="AA175" s="929"/>
    </row>
    <row r="176" spans="1:27" ht="15.75" customHeight="1">
      <c r="A176" s="929"/>
      <c r="B176" s="929"/>
      <c r="C176" s="929"/>
      <c r="D176" s="998"/>
      <c r="E176" s="929"/>
      <c r="F176" s="929"/>
      <c r="G176" s="998"/>
      <c r="H176" s="929"/>
      <c r="I176" s="998"/>
      <c r="J176" s="929"/>
      <c r="K176" s="929"/>
      <c r="L176" s="929"/>
      <c r="M176" s="929"/>
      <c r="N176" s="998"/>
      <c r="O176" s="998"/>
      <c r="P176" s="998"/>
      <c r="Q176" s="929"/>
      <c r="R176" s="929"/>
      <c r="S176" s="998"/>
      <c r="T176" s="998"/>
      <c r="U176" s="998"/>
      <c r="V176" s="929"/>
      <c r="W176" s="929"/>
      <c r="X176" s="929"/>
      <c r="Y176" s="929"/>
      <c r="Z176" s="929"/>
      <c r="AA176" s="929"/>
    </row>
    <row r="177" spans="1:28" ht="15.75" customHeight="1">
      <c r="A177" s="929"/>
      <c r="B177" s="929"/>
      <c r="C177" s="929"/>
      <c r="D177" s="929"/>
      <c r="E177" s="929"/>
      <c r="F177" s="929"/>
      <c r="G177" s="929"/>
      <c r="H177" s="929"/>
      <c r="I177" s="998"/>
      <c r="J177" s="2069"/>
      <c r="K177" s="2069"/>
      <c r="L177" s="2069"/>
      <c r="M177" s="2069"/>
      <c r="N177" s="998"/>
      <c r="O177" s="998"/>
      <c r="P177" s="2069"/>
      <c r="Q177" s="2069"/>
      <c r="R177" s="2069"/>
      <c r="S177" s="2069"/>
      <c r="T177" s="998"/>
      <c r="U177" s="998"/>
      <c r="V177" s="2069"/>
      <c r="W177" s="2069"/>
      <c r="X177" s="2069"/>
      <c r="Y177" s="2069"/>
      <c r="Z177" s="929"/>
      <c r="AA177" s="929"/>
    </row>
    <row r="178" spans="1:28" ht="15.75" customHeight="1">
      <c r="A178" s="959"/>
      <c r="B178" s="929"/>
      <c r="C178" s="929"/>
      <c r="D178" s="929"/>
      <c r="E178" s="929"/>
      <c r="F178" s="929"/>
      <c r="G178" s="929"/>
      <c r="H178" s="929"/>
      <c r="I178" s="929"/>
      <c r="J178" s="929"/>
      <c r="K178" s="929"/>
      <c r="L178" s="929"/>
      <c r="M178" s="929"/>
      <c r="N178" s="929"/>
      <c r="O178" s="929"/>
      <c r="P178" s="929"/>
      <c r="Q178" s="929"/>
      <c r="R178" s="929"/>
      <c r="S178" s="929"/>
      <c r="T178" s="929"/>
      <c r="U178" s="929"/>
      <c r="V178" s="929"/>
      <c r="W178" s="929"/>
      <c r="X178" s="929"/>
      <c r="Y178" s="929"/>
      <c r="Z178" s="929"/>
      <c r="AA178" s="929"/>
    </row>
    <row r="179" spans="1:28" ht="15.75" customHeight="1">
      <c r="A179" s="959"/>
      <c r="B179" s="929"/>
      <c r="C179" s="929"/>
      <c r="D179" s="929"/>
      <c r="E179" s="929"/>
      <c r="F179" s="929"/>
      <c r="G179" s="929"/>
      <c r="H179" s="929"/>
      <c r="I179" s="929"/>
      <c r="J179" s="929"/>
      <c r="K179" s="929"/>
      <c r="L179" s="929"/>
      <c r="M179" s="929"/>
      <c r="N179" s="929"/>
      <c r="O179" s="929"/>
      <c r="P179" s="929"/>
      <c r="Q179" s="929"/>
      <c r="R179" s="929"/>
      <c r="S179" s="929"/>
      <c r="T179" s="929"/>
      <c r="U179" s="929"/>
      <c r="V179" s="929"/>
      <c r="W179" s="929"/>
      <c r="X179" s="929"/>
      <c r="Y179" s="929"/>
      <c r="Z179" s="929"/>
      <c r="AA179" s="929"/>
    </row>
    <row r="180" spans="1:28" ht="15.75" customHeight="1">
      <c r="A180" s="959"/>
      <c r="B180" s="929"/>
      <c r="C180" s="929"/>
      <c r="D180" s="929"/>
      <c r="E180" s="929"/>
      <c r="F180" s="929"/>
      <c r="G180" s="929"/>
      <c r="H180" s="929"/>
      <c r="I180" s="929"/>
      <c r="J180" s="929"/>
      <c r="K180" s="929"/>
      <c r="L180" s="929"/>
      <c r="M180" s="929"/>
      <c r="N180" s="929"/>
      <c r="O180" s="929"/>
      <c r="P180" s="929"/>
      <c r="Q180" s="929"/>
      <c r="R180" s="929"/>
      <c r="S180" s="929"/>
      <c r="T180" s="929"/>
      <c r="U180" s="929"/>
      <c r="V180" s="929"/>
      <c r="W180" s="929"/>
      <c r="X180" s="929"/>
      <c r="Y180" s="929"/>
      <c r="Z180" s="929"/>
      <c r="AA180" s="929"/>
    </row>
    <row r="181" spans="1:28" ht="15.75" customHeight="1">
      <c r="A181" s="959"/>
      <c r="B181" s="929"/>
      <c r="C181" s="929"/>
      <c r="D181" s="929"/>
      <c r="E181" s="929"/>
      <c r="F181" s="929"/>
      <c r="G181" s="929"/>
      <c r="H181" s="929"/>
      <c r="I181" s="929"/>
      <c r="J181" s="1722"/>
      <c r="K181" s="1722"/>
      <c r="L181" s="1722"/>
      <c r="M181" s="1722"/>
      <c r="N181" s="1722"/>
      <c r="O181" s="998"/>
      <c r="P181" s="929"/>
      <c r="Q181" s="929"/>
      <c r="R181" s="929"/>
      <c r="S181" s="929"/>
      <c r="T181" s="929"/>
      <c r="U181" s="929"/>
      <c r="V181" s="929"/>
      <c r="W181" s="929"/>
      <c r="X181" s="929"/>
      <c r="Y181" s="929"/>
      <c r="Z181" s="929"/>
      <c r="AA181" s="929"/>
    </row>
    <row r="182" spans="1:28" ht="15.75" customHeight="1">
      <c r="A182" s="959"/>
      <c r="B182" s="929"/>
      <c r="C182" s="929"/>
      <c r="D182" s="929"/>
      <c r="E182" s="929"/>
      <c r="F182" s="929"/>
      <c r="G182" s="929"/>
      <c r="H182" s="929"/>
      <c r="I182" s="929"/>
      <c r="J182" s="929"/>
      <c r="K182" s="929"/>
      <c r="L182" s="1627"/>
      <c r="M182" s="1627"/>
      <c r="N182" s="1627"/>
      <c r="O182" s="1627"/>
      <c r="P182" s="1627"/>
      <c r="Q182" s="1627"/>
      <c r="R182" s="929"/>
      <c r="S182" s="929"/>
      <c r="T182" s="929"/>
      <c r="U182" s="929"/>
      <c r="V182" s="929"/>
      <c r="W182" s="929"/>
      <c r="X182" s="929"/>
      <c r="Y182" s="929"/>
      <c r="Z182" s="929"/>
      <c r="AA182" s="929"/>
    </row>
    <row r="183" spans="1:28" ht="15.75" customHeight="1">
      <c r="A183" s="959"/>
      <c r="B183" s="929"/>
      <c r="C183" s="929"/>
      <c r="D183" s="929"/>
      <c r="E183" s="929"/>
      <c r="F183" s="929"/>
      <c r="G183" s="929"/>
      <c r="H183" s="929"/>
      <c r="I183" s="1685"/>
      <c r="J183" s="1685"/>
      <c r="K183" s="1685"/>
      <c r="L183" s="1685"/>
      <c r="M183" s="1685"/>
      <c r="N183" s="1685"/>
      <c r="O183" s="1685"/>
      <c r="P183" s="1685"/>
      <c r="Q183" s="1685"/>
      <c r="R183" s="1685"/>
      <c r="S183" s="1685"/>
      <c r="T183" s="1685"/>
      <c r="U183" s="1685"/>
      <c r="V183" s="1685"/>
      <c r="W183" s="1685"/>
      <c r="X183" s="1685"/>
      <c r="Y183" s="1685"/>
      <c r="Z183" s="1685"/>
      <c r="AA183" s="1685"/>
    </row>
    <row r="184" spans="1:28">
      <c r="I184" s="2070"/>
      <c r="J184" s="2070"/>
      <c r="K184" s="2070"/>
      <c r="L184" s="2070"/>
      <c r="M184" s="2070"/>
      <c r="N184" s="2070"/>
      <c r="O184" s="2070"/>
      <c r="P184" s="2070"/>
      <c r="Q184" s="2070"/>
      <c r="R184" s="2070"/>
      <c r="S184" s="2070"/>
      <c r="T184" s="2070"/>
      <c r="U184" s="2070"/>
      <c r="V184" s="2070"/>
      <c r="W184" s="2070"/>
      <c r="X184" s="2070"/>
      <c r="Y184" s="2070"/>
      <c r="Z184" s="2070"/>
      <c r="AA184" s="2070"/>
    </row>
    <row r="185" spans="1:28" ht="13.5" customHeight="1">
      <c r="A185" s="959"/>
      <c r="B185" s="929"/>
      <c r="C185" s="929"/>
      <c r="D185" s="929"/>
      <c r="E185" s="929"/>
      <c r="F185" s="1685"/>
      <c r="G185" s="1685"/>
      <c r="H185" s="1685"/>
      <c r="I185" s="1685"/>
      <c r="J185" s="1685"/>
      <c r="K185" s="1685"/>
      <c r="L185" s="1685"/>
      <c r="M185" s="1685"/>
      <c r="N185" s="1685"/>
      <c r="O185" s="1685"/>
      <c r="P185" s="1685"/>
      <c r="Q185" s="1685"/>
      <c r="R185" s="1685"/>
      <c r="S185" s="1685"/>
      <c r="T185" s="1685"/>
      <c r="U185" s="1685"/>
      <c r="V185" s="1685"/>
      <c r="W185" s="1685"/>
      <c r="X185" s="1685"/>
      <c r="Y185" s="1685"/>
      <c r="Z185" s="1685"/>
      <c r="AA185" s="1685"/>
    </row>
    <row r="186" spans="1:28">
      <c r="A186" s="929"/>
      <c r="B186" s="929"/>
      <c r="C186" s="929"/>
      <c r="D186" s="929"/>
      <c r="E186" s="929"/>
      <c r="F186" s="1682"/>
      <c r="G186" s="1682"/>
      <c r="H186" s="1682"/>
      <c r="I186" s="1682"/>
      <c r="J186" s="1682"/>
      <c r="K186" s="1682"/>
      <c r="L186" s="1682"/>
      <c r="M186" s="1682"/>
      <c r="N186" s="1682"/>
      <c r="O186" s="1682"/>
      <c r="P186" s="1682"/>
      <c r="Q186" s="1682"/>
      <c r="R186" s="1682"/>
      <c r="S186" s="1682"/>
      <c r="T186" s="1682"/>
      <c r="U186" s="1682"/>
      <c r="V186" s="1682"/>
      <c r="W186" s="1682"/>
      <c r="X186" s="1682"/>
      <c r="Y186" s="1682"/>
      <c r="Z186" s="1682"/>
      <c r="AA186" s="1682"/>
    </row>
    <row r="187" spans="1:28">
      <c r="A187" s="929"/>
      <c r="B187" s="929"/>
      <c r="C187" s="929"/>
      <c r="D187" s="929"/>
      <c r="E187" s="929"/>
      <c r="F187" s="929"/>
      <c r="G187" s="929"/>
      <c r="H187" s="929"/>
      <c r="I187" s="929"/>
      <c r="J187" s="929"/>
      <c r="K187" s="929"/>
      <c r="L187" s="929"/>
      <c r="M187" s="929"/>
      <c r="N187" s="929"/>
      <c r="O187" s="929"/>
      <c r="P187" s="929"/>
      <c r="Q187" s="929"/>
      <c r="R187" s="929"/>
      <c r="S187" s="929"/>
      <c r="T187" s="929"/>
      <c r="U187" s="929"/>
      <c r="V187" s="929"/>
      <c r="W187" s="929"/>
      <c r="X187" s="929"/>
      <c r="Y187" s="929"/>
      <c r="Z187" s="929"/>
      <c r="AA187" s="929"/>
    </row>
    <row r="188" spans="1:28" ht="15.75" customHeight="1">
      <c r="A188" s="929"/>
      <c r="B188" s="929"/>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929"/>
      <c r="Z188" s="929"/>
      <c r="AA188" s="929"/>
    </row>
    <row r="189" spans="1:28" ht="15.75" customHeight="1">
      <c r="A189" s="92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8" ht="18.75" customHeight="1">
      <c r="A190" s="1627"/>
      <c r="B190" s="1627"/>
      <c r="C190" s="1627"/>
      <c r="D190" s="1627"/>
      <c r="E190" s="1627"/>
      <c r="F190" s="1627"/>
      <c r="G190" s="1627"/>
      <c r="H190" s="1627"/>
      <c r="I190" s="1627"/>
      <c r="J190" s="1627"/>
      <c r="K190" s="1627"/>
      <c r="L190" s="1627"/>
      <c r="M190" s="1627"/>
      <c r="N190" s="1627"/>
      <c r="O190" s="1627"/>
      <c r="P190" s="1627"/>
      <c r="Q190" s="1627"/>
      <c r="R190" s="1627"/>
      <c r="S190" s="1627"/>
      <c r="T190" s="1627"/>
      <c r="U190" s="1627"/>
      <c r="V190" s="1627"/>
      <c r="W190" s="1627"/>
      <c r="X190" s="1627"/>
      <c r="Y190" s="1627"/>
      <c r="Z190" s="1627"/>
      <c r="AA190" s="1627"/>
      <c r="AB190" s="926"/>
    </row>
    <row r="191" spans="1:28" ht="15.75" customHeight="1">
      <c r="A191" s="929"/>
      <c r="B191" s="929"/>
      <c r="C191" s="929"/>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c r="AA191" s="929"/>
      <c r="AB191" s="926"/>
    </row>
    <row r="192" spans="1:28" ht="15.75" customHeight="1">
      <c r="A192" s="959"/>
      <c r="B192" s="929"/>
      <c r="C192" s="929"/>
      <c r="D192" s="929"/>
      <c r="E192" s="929"/>
      <c r="F192" s="929"/>
      <c r="G192" s="926"/>
      <c r="H192" s="929"/>
      <c r="I192" s="929"/>
      <c r="J192" s="929"/>
      <c r="K192" s="929"/>
      <c r="L192" s="929"/>
      <c r="M192" s="929"/>
      <c r="N192" s="929"/>
      <c r="O192" s="929"/>
      <c r="P192" s="929"/>
      <c r="Q192" s="929"/>
      <c r="R192" s="929"/>
      <c r="S192" s="929"/>
      <c r="T192" s="929"/>
      <c r="U192" s="929"/>
      <c r="V192" s="929"/>
      <c r="W192" s="929"/>
      <c r="X192" s="929"/>
      <c r="Y192" s="929"/>
      <c r="Z192" s="929"/>
      <c r="AA192" s="929"/>
      <c r="AB192" s="926"/>
    </row>
    <row r="193" spans="1:28" ht="15.75" customHeight="1">
      <c r="A193" s="959"/>
      <c r="B193" s="929"/>
      <c r="C193" s="929"/>
      <c r="D193" s="929"/>
      <c r="E193" s="929"/>
      <c r="F193" s="929"/>
      <c r="G193" s="926"/>
      <c r="H193" s="926"/>
      <c r="I193" s="929"/>
      <c r="J193" s="929"/>
      <c r="K193" s="929"/>
      <c r="L193" s="926"/>
      <c r="M193" s="929"/>
      <c r="N193" s="929"/>
      <c r="O193" s="929"/>
      <c r="P193" s="929"/>
      <c r="Q193" s="929"/>
      <c r="R193" s="929"/>
      <c r="S193" s="929"/>
      <c r="T193" s="929"/>
      <c r="U193" s="929"/>
      <c r="V193" s="929"/>
      <c r="W193" s="929"/>
      <c r="X193" s="929"/>
      <c r="Y193" s="929"/>
      <c r="Z193" s="929"/>
      <c r="AA193" s="929"/>
      <c r="AB193" s="926"/>
    </row>
    <row r="194" spans="1:28" ht="15.75" customHeight="1">
      <c r="A194" s="959"/>
      <c r="B194" s="929"/>
      <c r="C194" s="929"/>
      <c r="D194" s="929"/>
      <c r="E194" s="929"/>
      <c r="F194" s="929"/>
      <c r="G194" s="929"/>
      <c r="H194" s="929"/>
      <c r="I194" s="929"/>
      <c r="J194" s="1722"/>
      <c r="K194" s="1722"/>
      <c r="L194" s="1722"/>
      <c r="M194" s="1722"/>
      <c r="N194" s="1023"/>
      <c r="O194" s="929"/>
      <c r="P194" s="929"/>
      <c r="Q194" s="929"/>
      <c r="R194" s="929"/>
      <c r="S194" s="929"/>
      <c r="T194" s="929"/>
      <c r="U194" s="929"/>
      <c r="V194" s="929"/>
      <c r="W194" s="929"/>
      <c r="X194" s="929"/>
      <c r="Y194" s="929"/>
      <c r="Z194" s="929"/>
      <c r="AA194" s="929"/>
      <c r="AB194" s="926"/>
    </row>
    <row r="195" spans="1:28" ht="15.75" customHeight="1">
      <c r="A195" s="959"/>
      <c r="B195" s="929"/>
      <c r="C195" s="929"/>
      <c r="D195" s="929"/>
      <c r="E195" s="929"/>
      <c r="F195" s="929"/>
      <c r="G195" s="929"/>
      <c r="H195" s="929"/>
      <c r="I195" s="929"/>
      <c r="J195" s="1722"/>
      <c r="K195" s="1722"/>
      <c r="L195" s="1722"/>
      <c r="M195" s="1722"/>
      <c r="N195" s="1023"/>
      <c r="O195" s="929"/>
      <c r="P195" s="929"/>
      <c r="Q195" s="929"/>
      <c r="R195" s="929"/>
      <c r="S195" s="929"/>
      <c r="T195" s="929"/>
      <c r="U195" s="929"/>
      <c r="V195" s="929"/>
      <c r="W195" s="929"/>
      <c r="X195" s="929"/>
      <c r="Y195" s="929"/>
      <c r="Z195" s="929"/>
      <c r="AA195" s="929"/>
      <c r="AB195" s="926"/>
    </row>
    <row r="196" spans="1:28" ht="15.75" customHeight="1">
      <c r="A196" s="959"/>
      <c r="B196" s="929"/>
      <c r="C196" s="929"/>
      <c r="D196" s="929"/>
      <c r="E196" s="929"/>
      <c r="F196" s="929"/>
      <c r="G196" s="929"/>
      <c r="H196" s="929"/>
      <c r="I196" s="929"/>
      <c r="J196" s="1722"/>
      <c r="K196" s="1722"/>
      <c r="L196" s="1722"/>
      <c r="M196" s="1722"/>
      <c r="N196" s="1023"/>
      <c r="O196" s="929"/>
      <c r="P196" s="929"/>
      <c r="Q196" s="929"/>
      <c r="R196" s="929"/>
      <c r="S196" s="929"/>
      <c r="T196" s="929"/>
      <c r="U196" s="929"/>
      <c r="V196" s="929"/>
      <c r="W196" s="929"/>
      <c r="X196" s="929"/>
      <c r="Y196" s="929"/>
      <c r="Z196" s="929"/>
      <c r="AA196" s="929"/>
      <c r="AB196" s="926"/>
    </row>
    <row r="197" spans="1:28" ht="15.75" customHeight="1">
      <c r="A197" s="959"/>
      <c r="B197" s="929"/>
      <c r="C197" s="929"/>
      <c r="D197" s="929"/>
      <c r="E197" s="929"/>
      <c r="F197" s="929"/>
      <c r="G197" s="929"/>
      <c r="H197" s="929"/>
      <c r="I197" s="929"/>
      <c r="J197" s="1722"/>
      <c r="K197" s="1722"/>
      <c r="L197" s="1722"/>
      <c r="M197" s="1722"/>
      <c r="N197" s="1023"/>
      <c r="O197" s="929"/>
      <c r="P197" s="929"/>
      <c r="Q197" s="929"/>
      <c r="R197" s="929"/>
      <c r="S197" s="929"/>
      <c r="T197" s="929"/>
      <c r="U197" s="929"/>
      <c r="V197" s="929"/>
      <c r="W197" s="929"/>
      <c r="X197" s="929"/>
      <c r="Y197" s="929"/>
      <c r="Z197" s="929"/>
      <c r="AA197" s="929"/>
      <c r="AB197" s="926"/>
    </row>
    <row r="198" spans="1:28" ht="15.75" customHeight="1">
      <c r="A198" s="959"/>
      <c r="B198" s="929"/>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29"/>
      <c r="Z198" s="929"/>
      <c r="AA198" s="929"/>
      <c r="AB198" s="926"/>
    </row>
    <row r="199" spans="1:28" ht="15.75" customHeight="1">
      <c r="A199" s="929"/>
      <c r="B199" s="929"/>
      <c r="C199" s="929"/>
      <c r="D199" s="1627"/>
      <c r="E199" s="1627"/>
      <c r="F199" s="1627"/>
      <c r="G199" s="1627"/>
      <c r="H199" s="998"/>
      <c r="I199" s="1627"/>
      <c r="J199" s="1627"/>
      <c r="K199" s="1627"/>
      <c r="L199" s="1627"/>
      <c r="M199" s="1627"/>
      <c r="N199" s="1627"/>
      <c r="O199" s="1627"/>
      <c r="P199" s="1627"/>
      <c r="Q199" s="1627"/>
      <c r="R199" s="1627"/>
      <c r="S199" s="1627"/>
      <c r="T199" s="1627"/>
      <c r="U199" s="1627"/>
      <c r="V199" s="998"/>
      <c r="W199" s="998"/>
      <c r="X199" s="1627"/>
      <c r="Y199" s="1627"/>
      <c r="Z199" s="1627"/>
      <c r="AA199" s="929"/>
      <c r="AB199" s="926"/>
    </row>
    <row r="200" spans="1:28" ht="15.75" customHeight="1">
      <c r="A200" s="929"/>
      <c r="B200" s="929"/>
      <c r="C200" s="929"/>
      <c r="D200" s="998"/>
      <c r="E200" s="1656"/>
      <c r="F200" s="1656"/>
      <c r="G200" s="998"/>
      <c r="H200" s="998"/>
      <c r="I200" s="929"/>
      <c r="J200" s="929"/>
      <c r="K200" s="929"/>
      <c r="L200" s="926"/>
      <c r="M200" s="929"/>
      <c r="N200" s="929"/>
      <c r="O200" s="929"/>
      <c r="P200" s="929"/>
      <c r="Q200" s="929"/>
      <c r="R200" s="926"/>
      <c r="S200" s="926"/>
      <c r="T200" s="926"/>
      <c r="U200" s="926"/>
      <c r="V200" s="998"/>
      <c r="W200" s="998"/>
      <c r="X200" s="1718"/>
      <c r="Y200" s="1718"/>
      <c r="Z200" s="1718"/>
      <c r="AA200" s="929"/>
      <c r="AB200" s="926"/>
    </row>
    <row r="201" spans="1:28" ht="15.75" customHeight="1">
      <c r="A201" s="929"/>
      <c r="B201" s="929"/>
      <c r="C201" s="929"/>
      <c r="D201" s="998"/>
      <c r="E201" s="1656"/>
      <c r="F201" s="1656"/>
      <c r="G201" s="998"/>
      <c r="H201" s="998"/>
      <c r="I201" s="929"/>
      <c r="J201" s="929"/>
      <c r="K201" s="929"/>
      <c r="L201" s="926"/>
      <c r="M201" s="929"/>
      <c r="N201" s="929"/>
      <c r="O201" s="929"/>
      <c r="P201" s="929"/>
      <c r="Q201" s="929"/>
      <c r="R201" s="926"/>
      <c r="S201" s="926"/>
      <c r="T201" s="926"/>
      <c r="U201" s="926"/>
      <c r="V201" s="998"/>
      <c r="W201" s="998"/>
      <c r="X201" s="1718"/>
      <c r="Y201" s="1718"/>
      <c r="Z201" s="1718"/>
      <c r="AA201" s="929"/>
      <c r="AB201" s="926"/>
    </row>
    <row r="202" spans="1:28" ht="15.75" customHeight="1">
      <c r="A202" s="929"/>
      <c r="B202" s="929"/>
      <c r="C202" s="929"/>
      <c r="D202" s="998"/>
      <c r="E202" s="1656"/>
      <c r="F202" s="1656"/>
      <c r="G202" s="998"/>
      <c r="H202" s="998"/>
      <c r="I202" s="929"/>
      <c r="J202" s="929"/>
      <c r="K202" s="929"/>
      <c r="L202" s="926"/>
      <c r="M202" s="929"/>
      <c r="N202" s="929"/>
      <c r="O202" s="929"/>
      <c r="P202" s="929"/>
      <c r="Q202" s="929"/>
      <c r="R202" s="926"/>
      <c r="S202" s="926"/>
      <c r="T202" s="926"/>
      <c r="U202" s="926"/>
      <c r="V202" s="998"/>
      <c r="W202" s="998"/>
      <c r="X202" s="1718"/>
      <c r="Y202" s="1718"/>
      <c r="Z202" s="1718"/>
      <c r="AA202" s="929"/>
      <c r="AB202" s="926"/>
    </row>
    <row r="203" spans="1:28" ht="15.75" customHeight="1">
      <c r="A203" s="929"/>
      <c r="B203" s="929"/>
      <c r="C203" s="929"/>
      <c r="D203" s="998"/>
      <c r="E203" s="1656"/>
      <c r="F203" s="1656"/>
      <c r="G203" s="998"/>
      <c r="H203" s="998"/>
      <c r="I203" s="929"/>
      <c r="J203" s="929"/>
      <c r="K203" s="929"/>
      <c r="L203" s="926"/>
      <c r="M203" s="929"/>
      <c r="N203" s="929"/>
      <c r="O203" s="929"/>
      <c r="P203" s="929"/>
      <c r="Q203" s="929"/>
      <c r="R203" s="926"/>
      <c r="S203" s="926"/>
      <c r="T203" s="926"/>
      <c r="U203" s="926"/>
      <c r="V203" s="998"/>
      <c r="W203" s="998"/>
      <c r="X203" s="1718"/>
      <c r="Y203" s="1718"/>
      <c r="Z203" s="1718"/>
      <c r="AA203" s="929"/>
      <c r="AB203" s="926"/>
    </row>
    <row r="204" spans="1:28" ht="15.75" customHeight="1">
      <c r="A204" s="929"/>
      <c r="B204" s="929"/>
      <c r="C204" s="929"/>
      <c r="D204" s="998"/>
      <c r="E204" s="1656"/>
      <c r="F204" s="1656"/>
      <c r="G204" s="998"/>
      <c r="H204" s="998"/>
      <c r="I204" s="929"/>
      <c r="J204" s="929"/>
      <c r="K204" s="929"/>
      <c r="L204" s="926"/>
      <c r="M204" s="929"/>
      <c r="N204" s="929"/>
      <c r="O204" s="929"/>
      <c r="P204" s="929"/>
      <c r="Q204" s="929"/>
      <c r="R204" s="926"/>
      <c r="S204" s="926"/>
      <c r="T204" s="926"/>
      <c r="U204" s="926"/>
      <c r="V204" s="998"/>
      <c r="W204" s="998"/>
      <c r="X204" s="1718"/>
      <c r="Y204" s="1718"/>
      <c r="Z204" s="1718"/>
      <c r="AA204" s="929"/>
      <c r="AB204" s="926"/>
    </row>
    <row r="205" spans="1:28" ht="15.75" customHeight="1">
      <c r="A205" s="929"/>
      <c r="B205" s="929"/>
      <c r="C205" s="929"/>
      <c r="D205" s="998"/>
      <c r="E205" s="1656"/>
      <c r="F205" s="1656"/>
      <c r="G205" s="998"/>
      <c r="H205" s="998"/>
      <c r="I205" s="929"/>
      <c r="J205" s="929"/>
      <c r="K205" s="929"/>
      <c r="L205" s="926"/>
      <c r="M205" s="929"/>
      <c r="N205" s="929"/>
      <c r="O205" s="929"/>
      <c r="P205" s="929"/>
      <c r="Q205" s="929"/>
      <c r="R205" s="926"/>
      <c r="S205" s="926"/>
      <c r="T205" s="926"/>
      <c r="U205" s="926"/>
      <c r="V205" s="998"/>
      <c r="W205" s="998"/>
      <c r="X205" s="1718"/>
      <c r="Y205" s="1718"/>
      <c r="Z205" s="1718"/>
      <c r="AA205" s="929"/>
      <c r="AB205" s="926"/>
    </row>
    <row r="206" spans="1:28" ht="15.75" customHeight="1">
      <c r="A206" s="95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c r="AB206" s="926"/>
    </row>
    <row r="207" spans="1:28" ht="15.75" customHeight="1">
      <c r="A207" s="959"/>
      <c r="B207" s="929"/>
      <c r="C207" s="929"/>
      <c r="D207" s="929"/>
      <c r="E207" s="929"/>
      <c r="F207" s="2065"/>
      <c r="G207" s="2065"/>
      <c r="H207" s="2065"/>
      <c r="I207" s="2065"/>
      <c r="J207" s="2065"/>
      <c r="K207" s="2065"/>
      <c r="L207" s="2065"/>
      <c r="M207" s="2065"/>
      <c r="N207" s="2065"/>
      <c r="O207" s="2065"/>
      <c r="P207" s="2065"/>
      <c r="Q207" s="2065"/>
      <c r="R207" s="2065"/>
      <c r="S207" s="2065"/>
      <c r="T207" s="2065"/>
      <c r="U207" s="2065"/>
      <c r="V207" s="2065"/>
      <c r="W207" s="2065"/>
      <c r="X207" s="2065"/>
      <c r="Y207" s="2065"/>
      <c r="Z207" s="2065"/>
      <c r="AA207" s="2065"/>
      <c r="AB207" s="926"/>
    </row>
    <row r="208" spans="1:28" ht="15.75" customHeight="1">
      <c r="A208" s="929"/>
      <c r="B208" s="929"/>
      <c r="C208" s="929"/>
      <c r="D208" s="929"/>
      <c r="E208" s="929"/>
      <c r="F208" s="2065"/>
      <c r="G208" s="2065"/>
      <c r="H208" s="2065"/>
      <c r="I208" s="2065"/>
      <c r="J208" s="2065"/>
      <c r="K208" s="2065"/>
      <c r="L208" s="2065"/>
      <c r="M208" s="2065"/>
      <c r="N208" s="2065"/>
      <c r="O208" s="2065"/>
      <c r="P208" s="2065"/>
      <c r="Q208" s="2065"/>
      <c r="R208" s="2065"/>
      <c r="S208" s="2065"/>
      <c r="T208" s="2065"/>
      <c r="U208" s="2065"/>
      <c r="V208" s="2065"/>
      <c r="W208" s="2065"/>
      <c r="X208" s="2065"/>
      <c r="Y208" s="2065"/>
      <c r="Z208" s="2065"/>
      <c r="AA208" s="2065"/>
      <c r="AB208" s="926"/>
    </row>
    <row r="209" spans="1:28" ht="15.75" customHeight="1">
      <c r="A209" s="95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c r="AB209" s="926"/>
    </row>
    <row r="210" spans="1:28" ht="15.75" customHeight="1">
      <c r="A210" s="929"/>
      <c r="B210" s="929"/>
      <c r="C210" s="929"/>
      <c r="D210" s="929"/>
      <c r="E210" s="929"/>
      <c r="F210" s="2065"/>
      <c r="G210" s="2065"/>
      <c r="H210" s="2065"/>
      <c r="I210" s="2065"/>
      <c r="J210" s="2065"/>
      <c r="K210" s="2065"/>
      <c r="L210" s="2065"/>
      <c r="M210" s="2065"/>
      <c r="N210" s="2065"/>
      <c r="O210" s="2065"/>
      <c r="P210" s="2065"/>
      <c r="Q210" s="2065"/>
      <c r="R210" s="2065"/>
      <c r="S210" s="2065"/>
      <c r="T210" s="2065"/>
      <c r="U210" s="2065"/>
      <c r="V210" s="2065"/>
      <c r="W210" s="2065"/>
      <c r="X210" s="2065"/>
      <c r="Y210" s="2065"/>
      <c r="Z210" s="2065"/>
      <c r="AA210" s="2065"/>
      <c r="AB210" s="926"/>
    </row>
    <row r="211" spans="1:28" ht="15.75" customHeight="1">
      <c r="A211" s="929"/>
      <c r="B211" s="929"/>
      <c r="C211" s="929"/>
      <c r="D211" s="929"/>
      <c r="E211" s="929"/>
      <c r="F211" s="2065"/>
      <c r="G211" s="2065"/>
      <c r="H211" s="2065"/>
      <c r="I211" s="2065"/>
      <c r="J211" s="2065"/>
      <c r="K211" s="2065"/>
      <c r="L211" s="2065"/>
      <c r="M211" s="2065"/>
      <c r="N211" s="2065"/>
      <c r="O211" s="2065"/>
      <c r="P211" s="2065"/>
      <c r="Q211" s="2065"/>
      <c r="R211" s="2065"/>
      <c r="S211" s="2065"/>
      <c r="T211" s="2065"/>
      <c r="U211" s="2065"/>
      <c r="V211" s="2065"/>
      <c r="W211" s="2065"/>
      <c r="X211" s="2065"/>
      <c r="Y211" s="2065"/>
      <c r="Z211" s="2065"/>
      <c r="AA211" s="2065"/>
      <c r="AB211" s="926"/>
    </row>
    <row r="212" spans="1:28" ht="15.75" customHeight="1">
      <c r="A212" s="929"/>
      <c r="B212" s="929"/>
      <c r="C212" s="929"/>
      <c r="D212" s="929"/>
      <c r="E212" s="929"/>
      <c r="F212" s="929"/>
      <c r="G212" s="929"/>
      <c r="H212" s="929"/>
      <c r="I212" s="929"/>
      <c r="J212" s="929"/>
      <c r="K212" s="929"/>
      <c r="L212" s="929"/>
      <c r="M212" s="929"/>
      <c r="N212" s="929"/>
      <c r="O212" s="929"/>
      <c r="P212" s="929"/>
      <c r="Q212" s="929"/>
      <c r="R212" s="929"/>
      <c r="S212" s="929"/>
      <c r="T212" s="929"/>
      <c r="U212" s="929"/>
      <c r="V212" s="929"/>
      <c r="W212" s="929"/>
      <c r="X212" s="929"/>
      <c r="Y212" s="929"/>
      <c r="Z212" s="929"/>
      <c r="AA212" s="929"/>
      <c r="AB212" s="926"/>
    </row>
    <row r="213" spans="1:28" ht="15.75" customHeight="1">
      <c r="A213" s="1114"/>
      <c r="B213" s="1114"/>
      <c r="C213" s="1114"/>
      <c r="D213" s="1114"/>
      <c r="E213" s="1114"/>
      <c r="F213" s="1114"/>
      <c r="G213" s="1114"/>
      <c r="H213" s="1114"/>
      <c r="I213" s="1114"/>
      <c r="J213" s="1114"/>
      <c r="K213" s="1114"/>
      <c r="L213" s="1114"/>
      <c r="M213" s="1114"/>
      <c r="N213" s="1114"/>
      <c r="O213" s="1114"/>
      <c r="P213" s="1114"/>
      <c r="Q213" s="1114"/>
      <c r="R213" s="1114"/>
      <c r="S213" s="1114"/>
      <c r="T213" s="1114"/>
      <c r="U213" s="1114"/>
      <c r="V213" s="1114"/>
      <c r="W213" s="1114"/>
      <c r="X213" s="1114"/>
      <c r="Y213" s="1114"/>
      <c r="Z213" s="1114"/>
      <c r="AA213" s="1114"/>
    </row>
    <row r="214" spans="1:28" ht="15.75" customHeight="1">
      <c r="A214" s="1114"/>
      <c r="B214" s="1114"/>
      <c r="C214" s="1114"/>
      <c r="D214" s="1114"/>
      <c r="E214" s="1114"/>
      <c r="F214" s="1114"/>
      <c r="G214" s="1114"/>
      <c r="H214" s="1114"/>
      <c r="I214" s="1114"/>
      <c r="J214" s="1114"/>
      <c r="K214" s="1114"/>
      <c r="L214" s="1114"/>
      <c r="M214" s="1114"/>
      <c r="N214" s="1114"/>
      <c r="O214" s="1114"/>
      <c r="P214" s="1114"/>
      <c r="Q214" s="1114"/>
      <c r="R214" s="1114"/>
      <c r="S214" s="1114"/>
      <c r="T214" s="1114"/>
      <c r="U214" s="1114"/>
      <c r="V214" s="1114"/>
      <c r="W214" s="1114"/>
      <c r="X214" s="1114"/>
      <c r="Y214" s="1114"/>
      <c r="Z214" s="1114"/>
      <c r="AA214" s="1114"/>
    </row>
    <row r="215" spans="1:28" ht="15.75" customHeight="1">
      <c r="A215" s="1114"/>
      <c r="B215" s="1114"/>
      <c r="C215" s="1114"/>
      <c r="D215" s="1114"/>
      <c r="E215" s="1114"/>
      <c r="F215" s="1114"/>
      <c r="G215" s="1114"/>
      <c r="H215" s="1114"/>
      <c r="I215" s="1114"/>
      <c r="J215" s="1114"/>
      <c r="K215" s="1114"/>
      <c r="L215" s="1114"/>
      <c r="M215" s="1114"/>
      <c r="N215" s="1114"/>
      <c r="O215" s="1114"/>
      <c r="P215" s="1114"/>
      <c r="Q215" s="1114"/>
      <c r="R215" s="1114"/>
      <c r="S215" s="1114"/>
      <c r="T215" s="1114"/>
      <c r="U215" s="1114"/>
      <c r="V215" s="1114"/>
      <c r="W215" s="1114"/>
      <c r="X215" s="1114"/>
      <c r="Y215" s="1114"/>
      <c r="Z215" s="1114"/>
      <c r="AA215" s="1114"/>
    </row>
    <row r="216" spans="1:28" ht="18.75" customHeight="1">
      <c r="A216" s="1627"/>
      <c r="B216" s="1627"/>
      <c r="C216" s="1627"/>
      <c r="D216" s="1627"/>
      <c r="E216" s="1627"/>
      <c r="F216" s="1627"/>
      <c r="G216" s="1627"/>
      <c r="H216" s="1627"/>
      <c r="I216" s="1627"/>
      <c r="J216" s="1627"/>
      <c r="K216" s="1627"/>
      <c r="L216" s="1627"/>
      <c r="M216" s="1627"/>
      <c r="N216" s="1627"/>
      <c r="O216" s="1627"/>
      <c r="P216" s="1627"/>
      <c r="Q216" s="1627"/>
      <c r="R216" s="1627"/>
      <c r="S216" s="1627"/>
      <c r="T216" s="1627"/>
      <c r="U216" s="1627"/>
      <c r="V216" s="1627"/>
      <c r="W216" s="1627"/>
      <c r="X216" s="1627"/>
      <c r="Y216" s="1627"/>
      <c r="Z216" s="1627"/>
      <c r="AA216" s="1627"/>
      <c r="AB216" s="926"/>
    </row>
    <row r="217" spans="1:28" ht="15.75" customHeight="1">
      <c r="A217" s="929"/>
      <c r="B217" s="929"/>
      <c r="C217" s="929"/>
      <c r="D217" s="929"/>
      <c r="E217" s="929"/>
      <c r="F217" s="929"/>
      <c r="G217" s="929"/>
      <c r="H217" s="929"/>
      <c r="I217" s="929"/>
      <c r="J217" s="929"/>
      <c r="K217" s="929"/>
      <c r="L217" s="929"/>
      <c r="M217" s="929"/>
      <c r="N217" s="929"/>
      <c r="O217" s="929"/>
      <c r="P217" s="929"/>
      <c r="Q217" s="929"/>
      <c r="R217" s="929"/>
      <c r="S217" s="929"/>
      <c r="T217" s="929"/>
      <c r="U217" s="929"/>
      <c r="V217" s="929"/>
      <c r="W217" s="929"/>
      <c r="X217" s="929"/>
      <c r="Y217" s="929"/>
      <c r="Z217" s="929"/>
      <c r="AA217" s="929"/>
      <c r="AB217" s="926"/>
    </row>
    <row r="218" spans="1:28" ht="15.75" customHeight="1">
      <c r="A218" s="959"/>
      <c r="B218" s="929"/>
      <c r="C218" s="929"/>
      <c r="D218" s="929"/>
      <c r="E218" s="929"/>
      <c r="F218" s="929"/>
      <c r="G218" s="926"/>
      <c r="H218" s="929"/>
      <c r="I218" s="929"/>
      <c r="J218" s="929"/>
      <c r="K218" s="929"/>
      <c r="L218" s="929"/>
      <c r="M218" s="929"/>
      <c r="N218" s="929"/>
      <c r="O218" s="929"/>
      <c r="P218" s="929"/>
      <c r="Q218" s="929"/>
      <c r="R218" s="929"/>
      <c r="S218" s="929"/>
      <c r="T218" s="929"/>
      <c r="U218" s="929"/>
      <c r="V218" s="929"/>
      <c r="W218" s="929"/>
      <c r="X218" s="929"/>
      <c r="Y218" s="929"/>
      <c r="Z218" s="929"/>
      <c r="AA218" s="929"/>
      <c r="AB218" s="926"/>
    </row>
    <row r="219" spans="1:28" ht="15.75" customHeight="1">
      <c r="A219" s="959"/>
      <c r="B219" s="929"/>
      <c r="C219" s="929"/>
      <c r="D219" s="929"/>
      <c r="E219" s="929"/>
      <c r="F219" s="929"/>
      <c r="G219" s="926"/>
      <c r="H219" s="926"/>
      <c r="I219" s="929"/>
      <c r="J219" s="929"/>
      <c r="K219" s="929"/>
      <c r="L219" s="926"/>
      <c r="M219" s="929"/>
      <c r="N219" s="929"/>
      <c r="O219" s="929"/>
      <c r="P219" s="929"/>
      <c r="Q219" s="929"/>
      <c r="R219" s="929"/>
      <c r="S219" s="929"/>
      <c r="T219" s="929"/>
      <c r="U219" s="929"/>
      <c r="V219" s="929"/>
      <c r="W219" s="929"/>
      <c r="X219" s="929"/>
      <c r="Y219" s="929"/>
      <c r="Z219" s="929"/>
      <c r="AA219" s="929"/>
      <c r="AB219" s="926"/>
    </row>
    <row r="220" spans="1:28" ht="15.75" customHeight="1">
      <c r="A220" s="959"/>
      <c r="B220" s="929"/>
      <c r="C220" s="929"/>
      <c r="D220" s="929"/>
      <c r="E220" s="929"/>
      <c r="F220" s="929"/>
      <c r="G220" s="929"/>
      <c r="H220" s="929"/>
      <c r="I220" s="929"/>
      <c r="J220" s="1722"/>
      <c r="K220" s="1722"/>
      <c r="L220" s="1722"/>
      <c r="M220" s="1722"/>
      <c r="N220" s="1023"/>
      <c r="O220" s="929"/>
      <c r="P220" s="929"/>
      <c r="Q220" s="929"/>
      <c r="R220" s="929"/>
      <c r="S220" s="929"/>
      <c r="T220" s="929"/>
      <c r="U220" s="929"/>
      <c r="V220" s="929"/>
      <c r="W220" s="929"/>
      <c r="X220" s="929"/>
      <c r="Y220" s="929"/>
      <c r="Z220" s="929"/>
      <c r="AA220" s="929"/>
      <c r="AB220" s="926"/>
    </row>
    <row r="221" spans="1:28" ht="15.75" customHeight="1">
      <c r="A221" s="959"/>
      <c r="B221" s="929"/>
      <c r="C221" s="929"/>
      <c r="D221" s="929"/>
      <c r="E221" s="929"/>
      <c r="F221" s="929"/>
      <c r="G221" s="929"/>
      <c r="H221" s="929"/>
      <c r="I221" s="929"/>
      <c r="J221" s="1722"/>
      <c r="K221" s="1722"/>
      <c r="L221" s="1722"/>
      <c r="M221" s="1722"/>
      <c r="N221" s="1023"/>
      <c r="O221" s="929"/>
      <c r="P221" s="929"/>
      <c r="Q221" s="929"/>
      <c r="R221" s="929"/>
      <c r="S221" s="929"/>
      <c r="T221" s="929"/>
      <c r="U221" s="929"/>
      <c r="V221" s="929"/>
      <c r="W221" s="929"/>
      <c r="X221" s="929"/>
      <c r="Y221" s="929"/>
      <c r="Z221" s="929"/>
      <c r="AA221" s="929"/>
      <c r="AB221" s="926"/>
    </row>
    <row r="222" spans="1:28" ht="15.75" customHeight="1">
      <c r="A222" s="959"/>
      <c r="B222" s="929"/>
      <c r="C222" s="929"/>
      <c r="D222" s="929"/>
      <c r="E222" s="929"/>
      <c r="F222" s="929"/>
      <c r="G222" s="929"/>
      <c r="H222" s="929"/>
      <c r="I222" s="929"/>
      <c r="J222" s="1722"/>
      <c r="K222" s="1722"/>
      <c r="L222" s="1722"/>
      <c r="M222" s="1722"/>
      <c r="N222" s="1023"/>
      <c r="O222" s="929"/>
      <c r="P222" s="929"/>
      <c r="Q222" s="929"/>
      <c r="R222" s="929"/>
      <c r="S222" s="929"/>
      <c r="T222" s="929"/>
      <c r="U222" s="929"/>
      <c r="V222" s="929"/>
      <c r="W222" s="929"/>
      <c r="X222" s="929"/>
      <c r="Y222" s="929"/>
      <c r="Z222" s="929"/>
      <c r="AA222" s="929"/>
      <c r="AB222" s="926"/>
    </row>
    <row r="223" spans="1:28" ht="15.75" customHeight="1">
      <c r="A223" s="959"/>
      <c r="B223" s="929"/>
      <c r="C223" s="929"/>
      <c r="D223" s="929"/>
      <c r="E223" s="929"/>
      <c r="F223" s="929"/>
      <c r="G223" s="929"/>
      <c r="H223" s="929"/>
      <c r="I223" s="929"/>
      <c r="J223" s="1722"/>
      <c r="K223" s="1722"/>
      <c r="L223" s="1722"/>
      <c r="M223" s="1722"/>
      <c r="N223" s="1023"/>
      <c r="O223" s="929"/>
      <c r="P223" s="929"/>
      <c r="Q223" s="929"/>
      <c r="R223" s="929"/>
      <c r="S223" s="929"/>
      <c r="T223" s="929"/>
      <c r="U223" s="929"/>
      <c r="V223" s="929"/>
      <c r="W223" s="929"/>
      <c r="X223" s="929"/>
      <c r="Y223" s="929"/>
      <c r="Z223" s="929"/>
      <c r="AA223" s="929"/>
      <c r="AB223" s="926"/>
    </row>
    <row r="224" spans="1:28" ht="15.75" customHeight="1">
      <c r="A224" s="959"/>
      <c r="B224" s="929"/>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929"/>
      <c r="Z224" s="929"/>
      <c r="AA224" s="929"/>
      <c r="AB224" s="926"/>
    </row>
    <row r="225" spans="1:28" ht="15.75" customHeight="1">
      <c r="A225" s="929"/>
      <c r="B225" s="929"/>
      <c r="C225" s="929"/>
      <c r="D225" s="1627"/>
      <c r="E225" s="1627"/>
      <c r="F225" s="1627"/>
      <c r="G225" s="1627"/>
      <c r="H225" s="998"/>
      <c r="I225" s="1627"/>
      <c r="J225" s="1627"/>
      <c r="K225" s="1627"/>
      <c r="L225" s="1627"/>
      <c r="M225" s="1627"/>
      <c r="N225" s="1627"/>
      <c r="O225" s="1627"/>
      <c r="P225" s="1627"/>
      <c r="Q225" s="1627"/>
      <c r="R225" s="1627"/>
      <c r="S225" s="1627"/>
      <c r="T225" s="1627"/>
      <c r="U225" s="1627"/>
      <c r="V225" s="998"/>
      <c r="W225" s="998"/>
      <c r="X225" s="1627"/>
      <c r="Y225" s="1627"/>
      <c r="Z225" s="1627"/>
      <c r="AA225" s="929"/>
      <c r="AB225" s="926"/>
    </row>
    <row r="226" spans="1:28" ht="15.75" customHeight="1">
      <c r="A226" s="929"/>
      <c r="B226" s="929"/>
      <c r="C226" s="929"/>
      <c r="D226" s="998"/>
      <c r="E226" s="1656"/>
      <c r="F226" s="1656"/>
      <c r="G226" s="998"/>
      <c r="H226" s="998"/>
      <c r="I226" s="929"/>
      <c r="J226" s="929"/>
      <c r="K226" s="929"/>
      <c r="L226" s="926"/>
      <c r="M226" s="929"/>
      <c r="N226" s="929"/>
      <c r="O226" s="929"/>
      <c r="P226" s="929"/>
      <c r="Q226" s="929"/>
      <c r="R226" s="926"/>
      <c r="S226" s="926"/>
      <c r="T226" s="926"/>
      <c r="U226" s="926"/>
      <c r="V226" s="998"/>
      <c r="W226" s="998"/>
      <c r="X226" s="1718"/>
      <c r="Y226" s="1718"/>
      <c r="Z226" s="1718"/>
      <c r="AA226" s="929"/>
      <c r="AB226" s="926"/>
    </row>
    <row r="227" spans="1:28" ht="15.75" customHeight="1">
      <c r="A227" s="929"/>
      <c r="B227" s="929"/>
      <c r="C227" s="929"/>
      <c r="D227" s="998"/>
      <c r="E227" s="1656"/>
      <c r="F227" s="1656"/>
      <c r="G227" s="998"/>
      <c r="H227" s="998"/>
      <c r="I227" s="929"/>
      <c r="J227" s="929"/>
      <c r="K227" s="929"/>
      <c r="L227" s="926"/>
      <c r="M227" s="929"/>
      <c r="N227" s="929"/>
      <c r="O227" s="929"/>
      <c r="P227" s="929"/>
      <c r="Q227" s="929"/>
      <c r="R227" s="926"/>
      <c r="S227" s="926"/>
      <c r="T227" s="926"/>
      <c r="U227" s="926"/>
      <c r="V227" s="998"/>
      <c r="W227" s="998"/>
      <c r="X227" s="1718"/>
      <c r="Y227" s="1718"/>
      <c r="Z227" s="1718"/>
      <c r="AA227" s="929"/>
      <c r="AB227" s="926"/>
    </row>
    <row r="228" spans="1:28" ht="15.75" customHeight="1">
      <c r="A228" s="929"/>
      <c r="B228" s="929"/>
      <c r="C228" s="929"/>
      <c r="D228" s="998"/>
      <c r="E228" s="1656"/>
      <c r="F228" s="1656"/>
      <c r="G228" s="998"/>
      <c r="H228" s="998"/>
      <c r="I228" s="929"/>
      <c r="J228" s="929"/>
      <c r="K228" s="929"/>
      <c r="L228" s="926"/>
      <c r="M228" s="929"/>
      <c r="N228" s="929"/>
      <c r="O228" s="929"/>
      <c r="P228" s="929"/>
      <c r="Q228" s="929"/>
      <c r="R228" s="926"/>
      <c r="S228" s="926"/>
      <c r="T228" s="926"/>
      <c r="U228" s="926"/>
      <c r="V228" s="998"/>
      <c r="W228" s="998"/>
      <c r="X228" s="1718"/>
      <c r="Y228" s="1718"/>
      <c r="Z228" s="1718"/>
      <c r="AA228" s="929"/>
      <c r="AB228" s="926"/>
    </row>
    <row r="229" spans="1:28" ht="15.75" customHeight="1">
      <c r="A229" s="929"/>
      <c r="B229" s="929"/>
      <c r="C229" s="929"/>
      <c r="D229" s="998"/>
      <c r="E229" s="1656"/>
      <c r="F229" s="1656"/>
      <c r="G229" s="998"/>
      <c r="H229" s="998"/>
      <c r="I229" s="929"/>
      <c r="J229" s="929"/>
      <c r="K229" s="929"/>
      <c r="L229" s="926"/>
      <c r="M229" s="929"/>
      <c r="N229" s="929"/>
      <c r="O229" s="929"/>
      <c r="P229" s="929"/>
      <c r="Q229" s="929"/>
      <c r="R229" s="926"/>
      <c r="S229" s="926"/>
      <c r="T229" s="926"/>
      <c r="U229" s="926"/>
      <c r="V229" s="998"/>
      <c r="W229" s="998"/>
      <c r="X229" s="1718"/>
      <c r="Y229" s="1718"/>
      <c r="Z229" s="1718"/>
      <c r="AA229" s="929"/>
      <c r="AB229" s="926"/>
    </row>
    <row r="230" spans="1:28" ht="15.75" customHeight="1">
      <c r="A230" s="929"/>
      <c r="B230" s="929"/>
      <c r="C230" s="929"/>
      <c r="D230" s="998"/>
      <c r="E230" s="1656"/>
      <c r="F230" s="1656"/>
      <c r="G230" s="998"/>
      <c r="H230" s="998"/>
      <c r="I230" s="929"/>
      <c r="J230" s="929"/>
      <c r="K230" s="929"/>
      <c r="L230" s="926"/>
      <c r="M230" s="929"/>
      <c r="N230" s="929"/>
      <c r="O230" s="929"/>
      <c r="P230" s="929"/>
      <c r="Q230" s="929"/>
      <c r="R230" s="926"/>
      <c r="S230" s="926"/>
      <c r="T230" s="926"/>
      <c r="U230" s="926"/>
      <c r="V230" s="998"/>
      <c r="W230" s="998"/>
      <c r="X230" s="1718"/>
      <c r="Y230" s="1718"/>
      <c r="Z230" s="1718"/>
      <c r="AA230" s="929"/>
      <c r="AB230" s="926"/>
    </row>
    <row r="231" spans="1:28" ht="15.75" customHeight="1">
      <c r="A231" s="929"/>
      <c r="B231" s="929"/>
      <c r="C231" s="929"/>
      <c r="D231" s="998"/>
      <c r="E231" s="1656"/>
      <c r="F231" s="1656"/>
      <c r="G231" s="998"/>
      <c r="H231" s="998"/>
      <c r="I231" s="929"/>
      <c r="J231" s="929"/>
      <c r="K231" s="929"/>
      <c r="L231" s="926"/>
      <c r="M231" s="929"/>
      <c r="N231" s="929"/>
      <c r="O231" s="929"/>
      <c r="P231" s="929"/>
      <c r="Q231" s="929"/>
      <c r="R231" s="926"/>
      <c r="S231" s="926"/>
      <c r="T231" s="926"/>
      <c r="U231" s="926"/>
      <c r="V231" s="998"/>
      <c r="W231" s="998"/>
      <c r="X231" s="1718"/>
      <c r="Y231" s="1718"/>
      <c r="Z231" s="1718"/>
      <c r="AA231" s="929"/>
      <c r="AB231" s="926"/>
    </row>
    <row r="232" spans="1:28" ht="15.75" customHeight="1">
      <c r="A232" s="95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c r="AB232" s="926"/>
    </row>
    <row r="233" spans="1:28" ht="15.75" customHeight="1">
      <c r="A233" s="959"/>
      <c r="B233" s="929"/>
      <c r="C233" s="929"/>
      <c r="D233" s="929"/>
      <c r="E233" s="929"/>
      <c r="F233" s="2065"/>
      <c r="G233" s="2065"/>
      <c r="H233" s="2065"/>
      <c r="I233" s="2065"/>
      <c r="J233" s="2065"/>
      <c r="K233" s="2065"/>
      <c r="L233" s="2065"/>
      <c r="M233" s="2065"/>
      <c r="N233" s="2065"/>
      <c r="O233" s="2065"/>
      <c r="P233" s="2065"/>
      <c r="Q233" s="2065"/>
      <c r="R233" s="2065"/>
      <c r="S233" s="2065"/>
      <c r="T233" s="2065"/>
      <c r="U233" s="2065"/>
      <c r="V233" s="2065"/>
      <c r="W233" s="2065"/>
      <c r="X233" s="2065"/>
      <c r="Y233" s="2065"/>
      <c r="Z233" s="2065"/>
      <c r="AA233" s="2065"/>
      <c r="AB233" s="926"/>
    </row>
    <row r="234" spans="1:28" ht="15.75" customHeight="1">
      <c r="A234" s="929"/>
      <c r="B234" s="929"/>
      <c r="C234" s="929"/>
      <c r="D234" s="929"/>
      <c r="E234" s="929"/>
      <c r="F234" s="2065"/>
      <c r="G234" s="2065"/>
      <c r="H234" s="2065"/>
      <c r="I234" s="2065"/>
      <c r="J234" s="2065"/>
      <c r="K234" s="2065"/>
      <c r="L234" s="2065"/>
      <c r="M234" s="2065"/>
      <c r="N234" s="2065"/>
      <c r="O234" s="2065"/>
      <c r="P234" s="2065"/>
      <c r="Q234" s="2065"/>
      <c r="R234" s="2065"/>
      <c r="S234" s="2065"/>
      <c r="T234" s="2065"/>
      <c r="U234" s="2065"/>
      <c r="V234" s="2065"/>
      <c r="W234" s="2065"/>
      <c r="X234" s="2065"/>
      <c r="Y234" s="2065"/>
      <c r="Z234" s="2065"/>
      <c r="AA234" s="2065"/>
      <c r="AB234" s="926"/>
    </row>
    <row r="235" spans="1:28" ht="15.75" customHeight="1">
      <c r="A235" s="959"/>
      <c r="B235" s="929"/>
      <c r="C235" s="929"/>
      <c r="D235" s="929"/>
      <c r="E235" s="929"/>
      <c r="F235" s="929"/>
      <c r="G235" s="929"/>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29"/>
      <c r="B236" s="929"/>
      <c r="C236" s="929"/>
      <c r="D236" s="929"/>
      <c r="E236" s="929"/>
      <c r="F236" s="2065"/>
      <c r="G236" s="2065"/>
      <c r="H236" s="2065"/>
      <c r="I236" s="2065"/>
      <c r="J236" s="2065"/>
      <c r="K236" s="2065"/>
      <c r="L236" s="2065"/>
      <c r="M236" s="2065"/>
      <c r="N236" s="2065"/>
      <c r="O236" s="2065"/>
      <c r="P236" s="2065"/>
      <c r="Q236" s="2065"/>
      <c r="R236" s="2065"/>
      <c r="S236" s="2065"/>
      <c r="T236" s="2065"/>
      <c r="U236" s="2065"/>
      <c r="V236" s="2065"/>
      <c r="W236" s="2065"/>
      <c r="X236" s="2065"/>
      <c r="Y236" s="2065"/>
      <c r="Z236" s="2065"/>
      <c r="AA236" s="2065"/>
      <c r="AB236" s="926"/>
    </row>
    <row r="237" spans="1:28" ht="15.75" customHeight="1">
      <c r="A237" s="929"/>
      <c r="B237" s="929"/>
      <c r="C237" s="929"/>
      <c r="D237" s="929"/>
      <c r="E237" s="929"/>
      <c r="F237" s="2065"/>
      <c r="G237" s="2065"/>
      <c r="H237" s="2065"/>
      <c r="I237" s="2065"/>
      <c r="J237" s="2065"/>
      <c r="K237" s="2065"/>
      <c r="L237" s="2065"/>
      <c r="M237" s="2065"/>
      <c r="N237" s="2065"/>
      <c r="O237" s="2065"/>
      <c r="P237" s="2065"/>
      <c r="Q237" s="2065"/>
      <c r="R237" s="2065"/>
      <c r="S237" s="2065"/>
      <c r="T237" s="2065"/>
      <c r="U237" s="2065"/>
      <c r="V237" s="2065"/>
      <c r="W237" s="2065"/>
      <c r="X237" s="2065"/>
      <c r="Y237" s="2065"/>
      <c r="Z237" s="2065"/>
      <c r="AA237" s="2065"/>
      <c r="AB237" s="926"/>
    </row>
    <row r="238" spans="1:28" ht="15.75" customHeight="1">
      <c r="A238" s="929"/>
      <c r="B238" s="929"/>
      <c r="C238" s="929"/>
      <c r="D238" s="929"/>
      <c r="E238" s="929"/>
      <c r="F238" s="929"/>
      <c r="G238" s="929"/>
      <c r="H238" s="929"/>
      <c r="I238" s="929"/>
      <c r="J238" s="929"/>
      <c r="K238" s="929"/>
      <c r="L238" s="929"/>
      <c r="M238" s="929"/>
      <c r="N238" s="929"/>
      <c r="O238" s="929"/>
      <c r="P238" s="929"/>
      <c r="Q238" s="929"/>
      <c r="R238" s="929"/>
      <c r="S238" s="929"/>
      <c r="T238" s="929"/>
      <c r="U238" s="929"/>
      <c r="V238" s="929"/>
      <c r="W238" s="929"/>
      <c r="X238" s="929"/>
      <c r="Y238" s="929"/>
      <c r="Z238" s="929"/>
      <c r="AA238" s="929"/>
      <c r="AB238" s="926"/>
    </row>
    <row r="244" spans="1:28" ht="18.75" customHeight="1">
      <c r="A244" s="1627"/>
      <c r="B244" s="1627"/>
      <c r="C244" s="1627"/>
      <c r="D244" s="1627"/>
      <c r="E244" s="1627"/>
      <c r="F244" s="1627"/>
      <c r="G244" s="1627"/>
      <c r="H244" s="1627"/>
      <c r="I244" s="1627"/>
      <c r="J244" s="1627"/>
      <c r="K244" s="1627"/>
      <c r="L244" s="1627"/>
      <c r="M244" s="1627"/>
      <c r="N244" s="1627"/>
      <c r="O244" s="1627"/>
      <c r="P244" s="1627"/>
      <c r="Q244" s="1627"/>
      <c r="R244" s="1627"/>
      <c r="S244" s="1627"/>
      <c r="T244" s="1627"/>
      <c r="U244" s="1627"/>
      <c r="V244" s="1627"/>
      <c r="W244" s="1627"/>
      <c r="X244" s="1627"/>
      <c r="Y244" s="1627"/>
      <c r="Z244" s="1627"/>
      <c r="AA244" s="1627"/>
      <c r="AB244" s="926"/>
    </row>
    <row r="245" spans="1:28" ht="15.75" customHeight="1">
      <c r="A245" s="929"/>
      <c r="B245" s="929"/>
      <c r="C245" s="929"/>
      <c r="D245" s="929"/>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6"/>
    </row>
    <row r="246" spans="1:28" ht="15.75" customHeight="1">
      <c r="A246" s="959"/>
      <c r="B246" s="929"/>
      <c r="C246" s="929"/>
      <c r="D246" s="929"/>
      <c r="E246" s="929"/>
      <c r="F246" s="929"/>
      <c r="G246" s="926"/>
      <c r="H246" s="929"/>
      <c r="I246" s="929"/>
      <c r="J246" s="929"/>
      <c r="K246" s="929"/>
      <c r="L246" s="929"/>
      <c r="M246" s="929"/>
      <c r="N246" s="929"/>
      <c r="O246" s="929"/>
      <c r="P246" s="929"/>
      <c r="Q246" s="929"/>
      <c r="R246" s="929"/>
      <c r="S246" s="929"/>
      <c r="T246" s="929"/>
      <c r="U246" s="929"/>
      <c r="V246" s="929"/>
      <c r="W246" s="929"/>
      <c r="X246" s="929"/>
      <c r="Y246" s="929"/>
      <c r="Z246" s="929"/>
      <c r="AA246" s="929"/>
      <c r="AB246" s="926"/>
    </row>
    <row r="247" spans="1:28" ht="15.75" customHeight="1">
      <c r="A247" s="959"/>
      <c r="B247" s="929"/>
      <c r="C247" s="929"/>
      <c r="D247" s="929"/>
      <c r="E247" s="929"/>
      <c r="F247" s="929"/>
      <c r="G247" s="926"/>
      <c r="H247" s="926"/>
      <c r="I247" s="929"/>
      <c r="J247" s="929"/>
      <c r="K247" s="929"/>
      <c r="L247" s="926"/>
      <c r="M247" s="929"/>
      <c r="N247" s="929"/>
      <c r="O247" s="929"/>
      <c r="P247" s="929"/>
      <c r="Q247" s="929"/>
      <c r="R247" s="929"/>
      <c r="S247" s="929"/>
      <c r="T247" s="929"/>
      <c r="U247" s="929"/>
      <c r="V247" s="929"/>
      <c r="W247" s="929"/>
      <c r="X247" s="929"/>
      <c r="Y247" s="929"/>
      <c r="Z247" s="929"/>
      <c r="AA247" s="929"/>
      <c r="AB247" s="926"/>
    </row>
    <row r="248" spans="1:28" ht="15.75" customHeight="1">
      <c r="A248" s="959"/>
      <c r="B248" s="929"/>
      <c r="C248" s="929"/>
      <c r="D248" s="929"/>
      <c r="E248" s="929"/>
      <c r="F248" s="929"/>
      <c r="G248" s="929"/>
      <c r="H248" s="929"/>
      <c r="I248" s="929"/>
      <c r="J248" s="1722"/>
      <c r="K248" s="1722"/>
      <c r="L248" s="1722"/>
      <c r="M248" s="1722"/>
      <c r="N248" s="1023"/>
      <c r="O248" s="929"/>
      <c r="P248" s="929"/>
      <c r="Q248" s="929"/>
      <c r="R248" s="929"/>
      <c r="S248" s="929"/>
      <c r="T248" s="929"/>
      <c r="U248" s="929"/>
      <c r="V248" s="929"/>
      <c r="W248" s="929"/>
      <c r="X248" s="929"/>
      <c r="Y248" s="929"/>
      <c r="Z248" s="929"/>
      <c r="AA248" s="929"/>
      <c r="AB248" s="926"/>
    </row>
    <row r="249" spans="1:28" ht="15.75" customHeight="1">
      <c r="A249" s="959"/>
      <c r="B249" s="929"/>
      <c r="C249" s="929"/>
      <c r="D249" s="929"/>
      <c r="E249" s="929"/>
      <c r="F249" s="929"/>
      <c r="G249" s="929"/>
      <c r="H249" s="929"/>
      <c r="I249" s="929"/>
      <c r="J249" s="1722"/>
      <c r="K249" s="1722"/>
      <c r="L249" s="1722"/>
      <c r="M249" s="1722"/>
      <c r="N249" s="1023"/>
      <c r="O249" s="929"/>
      <c r="P249" s="929"/>
      <c r="Q249" s="929"/>
      <c r="R249" s="929"/>
      <c r="S249" s="929"/>
      <c r="T249" s="929"/>
      <c r="U249" s="929"/>
      <c r="V249" s="929"/>
      <c r="W249" s="929"/>
      <c r="X249" s="929"/>
      <c r="Y249" s="929"/>
      <c r="Z249" s="929"/>
      <c r="AA249" s="929"/>
      <c r="AB249" s="926"/>
    </row>
    <row r="250" spans="1:28" ht="15.75" customHeight="1">
      <c r="A250" s="959"/>
      <c r="B250" s="929"/>
      <c r="C250" s="929"/>
      <c r="D250" s="929"/>
      <c r="E250" s="929"/>
      <c r="F250" s="929"/>
      <c r="G250" s="929"/>
      <c r="H250" s="929"/>
      <c r="I250" s="929"/>
      <c r="J250" s="1722"/>
      <c r="K250" s="1722"/>
      <c r="L250" s="1722"/>
      <c r="M250" s="1722"/>
      <c r="N250" s="1023"/>
      <c r="O250" s="929"/>
      <c r="P250" s="929"/>
      <c r="Q250" s="929"/>
      <c r="R250" s="929"/>
      <c r="S250" s="929"/>
      <c r="T250" s="929"/>
      <c r="U250" s="929"/>
      <c r="V250" s="929"/>
      <c r="W250" s="929"/>
      <c r="X250" s="929"/>
      <c r="Y250" s="929"/>
      <c r="Z250" s="929"/>
      <c r="AA250" s="929"/>
      <c r="AB250" s="926"/>
    </row>
    <row r="251" spans="1:28" ht="15.75" customHeight="1">
      <c r="A251" s="959"/>
      <c r="B251" s="929"/>
      <c r="C251" s="929"/>
      <c r="D251" s="929"/>
      <c r="E251" s="929"/>
      <c r="F251" s="929"/>
      <c r="G251" s="929"/>
      <c r="H251" s="929"/>
      <c r="I251" s="929"/>
      <c r="J251" s="1722"/>
      <c r="K251" s="1722"/>
      <c r="L251" s="1722"/>
      <c r="M251" s="1722"/>
      <c r="N251" s="1023"/>
      <c r="O251" s="929"/>
      <c r="P251" s="929"/>
      <c r="Q251" s="929"/>
      <c r="R251" s="929"/>
      <c r="S251" s="929"/>
      <c r="T251" s="929"/>
      <c r="U251" s="929"/>
      <c r="V251" s="929"/>
      <c r="W251" s="929"/>
      <c r="X251" s="929"/>
      <c r="Y251" s="929"/>
      <c r="Z251" s="929"/>
      <c r="AA251" s="929"/>
      <c r="AB251" s="926"/>
    </row>
    <row r="252" spans="1:28" ht="15.75" customHeight="1">
      <c r="A252" s="959"/>
      <c r="B252" s="929"/>
      <c r="C252" s="929"/>
      <c r="D252" s="929"/>
      <c r="E252" s="929"/>
      <c r="F252" s="929"/>
      <c r="G252" s="929"/>
      <c r="H252" s="929"/>
      <c r="I252" s="929"/>
      <c r="J252" s="929"/>
      <c r="K252" s="929"/>
      <c r="L252" s="929"/>
      <c r="M252" s="929"/>
      <c r="N252" s="929"/>
      <c r="O252" s="929"/>
      <c r="P252" s="929"/>
      <c r="Q252" s="929"/>
      <c r="R252" s="929"/>
      <c r="S252" s="929"/>
      <c r="T252" s="929"/>
      <c r="U252" s="929"/>
      <c r="V252" s="929"/>
      <c r="W252" s="929"/>
      <c r="X252" s="929"/>
      <c r="Y252" s="929"/>
      <c r="Z252" s="929"/>
      <c r="AA252" s="929"/>
      <c r="AB252" s="926"/>
    </row>
    <row r="253" spans="1:28" ht="15.75" customHeight="1">
      <c r="A253" s="929"/>
      <c r="B253" s="929"/>
      <c r="C253" s="929"/>
      <c r="D253" s="1627"/>
      <c r="E253" s="1627"/>
      <c r="F253" s="1627"/>
      <c r="G253" s="1627"/>
      <c r="H253" s="998"/>
      <c r="I253" s="1627"/>
      <c r="J253" s="1627"/>
      <c r="K253" s="1627"/>
      <c r="L253" s="1627"/>
      <c r="M253" s="1627"/>
      <c r="N253" s="1627"/>
      <c r="O253" s="1627"/>
      <c r="P253" s="1627"/>
      <c r="Q253" s="1627"/>
      <c r="R253" s="1627"/>
      <c r="S253" s="1627"/>
      <c r="T253" s="1627"/>
      <c r="U253" s="1627"/>
      <c r="V253" s="998"/>
      <c r="W253" s="998"/>
      <c r="X253" s="1627"/>
      <c r="Y253" s="1627"/>
      <c r="Z253" s="1627"/>
      <c r="AA253" s="929"/>
      <c r="AB253" s="926"/>
    </row>
    <row r="254" spans="1:28" ht="15.75" customHeight="1">
      <c r="A254" s="929"/>
      <c r="B254" s="929"/>
      <c r="C254" s="929"/>
      <c r="D254" s="998"/>
      <c r="E254" s="1656"/>
      <c r="F254" s="1656"/>
      <c r="G254" s="998"/>
      <c r="H254" s="998"/>
      <c r="I254" s="929"/>
      <c r="J254" s="929"/>
      <c r="K254" s="929"/>
      <c r="L254" s="926"/>
      <c r="M254" s="929"/>
      <c r="N254" s="929"/>
      <c r="O254" s="929"/>
      <c r="P254" s="929"/>
      <c r="Q254" s="929"/>
      <c r="R254" s="926"/>
      <c r="S254" s="926"/>
      <c r="T254" s="926"/>
      <c r="U254" s="926"/>
      <c r="V254" s="998"/>
      <c r="W254" s="998"/>
      <c r="X254" s="1718"/>
      <c r="Y254" s="1718"/>
      <c r="Z254" s="1718"/>
      <c r="AA254" s="929"/>
      <c r="AB254" s="926"/>
    </row>
    <row r="255" spans="1:28" ht="15.75" customHeight="1">
      <c r="A255" s="929"/>
      <c r="B255" s="929"/>
      <c r="C255" s="929"/>
      <c r="D255" s="998"/>
      <c r="E255" s="1656"/>
      <c r="F255" s="1656"/>
      <c r="G255" s="998"/>
      <c r="H255" s="998"/>
      <c r="I255" s="929"/>
      <c r="J255" s="929"/>
      <c r="K255" s="929"/>
      <c r="L255" s="926"/>
      <c r="M255" s="929"/>
      <c r="N255" s="929"/>
      <c r="O255" s="929"/>
      <c r="P255" s="929"/>
      <c r="Q255" s="929"/>
      <c r="R255" s="926"/>
      <c r="S255" s="926"/>
      <c r="T255" s="926"/>
      <c r="U255" s="926"/>
      <c r="V255" s="998"/>
      <c r="W255" s="998"/>
      <c r="X255" s="1718"/>
      <c r="Y255" s="1718"/>
      <c r="Z255" s="1718"/>
      <c r="AA255" s="929"/>
      <c r="AB255" s="926"/>
    </row>
    <row r="256" spans="1:28" ht="15.75" customHeight="1">
      <c r="A256" s="929"/>
      <c r="B256" s="929"/>
      <c r="C256" s="929"/>
      <c r="D256" s="998"/>
      <c r="E256" s="1656"/>
      <c r="F256" s="1656"/>
      <c r="G256" s="998"/>
      <c r="H256" s="998"/>
      <c r="I256" s="929"/>
      <c r="J256" s="929"/>
      <c r="K256" s="929"/>
      <c r="L256" s="926"/>
      <c r="M256" s="929"/>
      <c r="N256" s="929"/>
      <c r="O256" s="929"/>
      <c r="P256" s="929"/>
      <c r="Q256" s="929"/>
      <c r="R256" s="926"/>
      <c r="S256" s="926"/>
      <c r="T256" s="926"/>
      <c r="U256" s="926"/>
      <c r="V256" s="998"/>
      <c r="W256" s="998"/>
      <c r="X256" s="1718"/>
      <c r="Y256" s="1718"/>
      <c r="Z256" s="1718"/>
      <c r="AA256" s="929"/>
      <c r="AB256" s="926"/>
    </row>
    <row r="257" spans="1:28" ht="15.75" customHeight="1">
      <c r="A257" s="929"/>
      <c r="B257" s="929"/>
      <c r="C257" s="929"/>
      <c r="D257" s="998"/>
      <c r="E257" s="1656"/>
      <c r="F257" s="1656"/>
      <c r="G257" s="998"/>
      <c r="H257" s="998"/>
      <c r="I257" s="929"/>
      <c r="J257" s="929"/>
      <c r="K257" s="929"/>
      <c r="L257" s="926"/>
      <c r="M257" s="929"/>
      <c r="N257" s="929"/>
      <c r="O257" s="929"/>
      <c r="P257" s="929"/>
      <c r="Q257" s="929"/>
      <c r="R257" s="926"/>
      <c r="S257" s="926"/>
      <c r="T257" s="926"/>
      <c r="U257" s="926"/>
      <c r="V257" s="998"/>
      <c r="W257" s="998"/>
      <c r="X257" s="1718"/>
      <c r="Y257" s="1718"/>
      <c r="Z257" s="1718"/>
      <c r="AA257" s="929"/>
      <c r="AB257" s="926"/>
    </row>
    <row r="258" spans="1:28" ht="15.75" customHeight="1">
      <c r="A258" s="929"/>
      <c r="B258" s="929"/>
      <c r="C258" s="929"/>
      <c r="D258" s="998"/>
      <c r="E258" s="1656"/>
      <c r="F258" s="1656"/>
      <c r="G258" s="998"/>
      <c r="H258" s="998"/>
      <c r="I258" s="929"/>
      <c r="J258" s="929"/>
      <c r="K258" s="929"/>
      <c r="L258" s="926"/>
      <c r="M258" s="929"/>
      <c r="N258" s="929"/>
      <c r="O258" s="929"/>
      <c r="P258" s="929"/>
      <c r="Q258" s="929"/>
      <c r="R258" s="926"/>
      <c r="S258" s="926"/>
      <c r="T258" s="926"/>
      <c r="U258" s="926"/>
      <c r="V258" s="998"/>
      <c r="W258" s="998"/>
      <c r="X258" s="1718"/>
      <c r="Y258" s="1718"/>
      <c r="Z258" s="1718"/>
      <c r="AA258" s="929"/>
      <c r="AB258" s="926"/>
    </row>
    <row r="259" spans="1:28" ht="15.75" customHeight="1">
      <c r="A259" s="929"/>
      <c r="B259" s="929"/>
      <c r="C259" s="929"/>
      <c r="D259" s="998"/>
      <c r="E259" s="1656"/>
      <c r="F259" s="1656"/>
      <c r="G259" s="998"/>
      <c r="H259" s="998"/>
      <c r="I259" s="929"/>
      <c r="J259" s="929"/>
      <c r="K259" s="929"/>
      <c r="L259" s="926"/>
      <c r="M259" s="929"/>
      <c r="N259" s="929"/>
      <c r="O259" s="929"/>
      <c r="P259" s="929"/>
      <c r="Q259" s="929"/>
      <c r="R259" s="926"/>
      <c r="S259" s="926"/>
      <c r="T259" s="926"/>
      <c r="U259" s="926"/>
      <c r="V259" s="998"/>
      <c r="W259" s="998"/>
      <c r="X259" s="1718"/>
      <c r="Y259" s="1718"/>
      <c r="Z259" s="1718"/>
      <c r="AA259" s="929"/>
      <c r="AB259" s="926"/>
    </row>
    <row r="260" spans="1:28" ht="15.75" customHeight="1">
      <c r="A260" s="959"/>
      <c r="B260" s="929"/>
      <c r="C260" s="929"/>
      <c r="D260" s="929"/>
      <c r="E260" s="929"/>
      <c r="F260" s="929"/>
      <c r="G260" s="929"/>
      <c r="H260" s="929"/>
      <c r="I260" s="929"/>
      <c r="J260" s="929"/>
      <c r="K260" s="929"/>
      <c r="L260" s="929"/>
      <c r="M260" s="929"/>
      <c r="N260" s="929"/>
      <c r="O260" s="929"/>
      <c r="P260" s="929"/>
      <c r="Q260" s="929"/>
      <c r="R260" s="929"/>
      <c r="S260" s="929"/>
      <c r="T260" s="929"/>
      <c r="U260" s="929"/>
      <c r="V260" s="929"/>
      <c r="W260" s="929"/>
      <c r="X260" s="929"/>
      <c r="Y260" s="929"/>
      <c r="Z260" s="929"/>
      <c r="AA260" s="929"/>
      <c r="AB260" s="926"/>
    </row>
    <row r="261" spans="1:28" ht="15.75" customHeight="1">
      <c r="A261" s="959"/>
      <c r="B261" s="929"/>
      <c r="C261" s="929"/>
      <c r="D261" s="929"/>
      <c r="E261" s="929"/>
      <c r="F261" s="2065"/>
      <c r="G261" s="2065"/>
      <c r="H261" s="2065"/>
      <c r="I261" s="2065"/>
      <c r="J261" s="2065"/>
      <c r="K261" s="2065"/>
      <c r="L261" s="2065"/>
      <c r="M261" s="2065"/>
      <c r="N261" s="2065"/>
      <c r="O261" s="2065"/>
      <c r="P261" s="2065"/>
      <c r="Q261" s="2065"/>
      <c r="R261" s="2065"/>
      <c r="S261" s="2065"/>
      <c r="T261" s="2065"/>
      <c r="U261" s="2065"/>
      <c r="V261" s="2065"/>
      <c r="W261" s="2065"/>
      <c r="X261" s="2065"/>
      <c r="Y261" s="2065"/>
      <c r="Z261" s="2065"/>
      <c r="AA261" s="2065"/>
      <c r="AB261" s="926"/>
    </row>
    <row r="262" spans="1:28" ht="15.75" customHeight="1">
      <c r="A262" s="929"/>
      <c r="B262" s="929"/>
      <c r="C262" s="929"/>
      <c r="D262" s="929"/>
      <c r="E262" s="929"/>
      <c r="F262" s="2065"/>
      <c r="G262" s="2065"/>
      <c r="H262" s="2065"/>
      <c r="I262" s="2065"/>
      <c r="J262" s="2065"/>
      <c r="K262" s="2065"/>
      <c r="L262" s="2065"/>
      <c r="M262" s="2065"/>
      <c r="N262" s="2065"/>
      <c r="O262" s="2065"/>
      <c r="P262" s="2065"/>
      <c r="Q262" s="2065"/>
      <c r="R262" s="2065"/>
      <c r="S262" s="2065"/>
      <c r="T262" s="2065"/>
      <c r="U262" s="2065"/>
      <c r="V262" s="2065"/>
      <c r="W262" s="2065"/>
      <c r="X262" s="2065"/>
      <c r="Y262" s="2065"/>
      <c r="Z262" s="2065"/>
      <c r="AA262" s="2065"/>
      <c r="AB262" s="926"/>
    </row>
    <row r="263" spans="1:28" ht="15.75" customHeight="1">
      <c r="A263" s="959"/>
      <c r="B263" s="929"/>
      <c r="C263" s="929"/>
      <c r="D263" s="929"/>
      <c r="E263" s="929"/>
      <c r="F263" s="929"/>
      <c r="G263" s="929"/>
      <c r="H263" s="929"/>
      <c r="I263" s="929"/>
      <c r="J263" s="929"/>
      <c r="K263" s="929"/>
      <c r="L263" s="929"/>
      <c r="M263" s="929"/>
      <c r="N263" s="929"/>
      <c r="O263" s="929"/>
      <c r="P263" s="929"/>
      <c r="Q263" s="929"/>
      <c r="R263" s="929"/>
      <c r="S263" s="929"/>
      <c r="T263" s="929"/>
      <c r="U263" s="929"/>
      <c r="V263" s="929"/>
      <c r="W263" s="929"/>
      <c r="X263" s="929"/>
      <c r="Y263" s="929"/>
      <c r="Z263" s="929"/>
      <c r="AA263" s="929"/>
      <c r="AB263" s="926"/>
    </row>
    <row r="264" spans="1:28" ht="15.75" customHeight="1">
      <c r="A264" s="929"/>
      <c r="B264" s="929"/>
      <c r="C264" s="929"/>
      <c r="D264" s="929"/>
      <c r="E264" s="929"/>
      <c r="F264" s="2065"/>
      <c r="G264" s="2065"/>
      <c r="H264" s="2065"/>
      <c r="I264" s="2065"/>
      <c r="J264" s="2065"/>
      <c r="K264" s="2065"/>
      <c r="L264" s="2065"/>
      <c r="M264" s="2065"/>
      <c r="N264" s="2065"/>
      <c r="O264" s="2065"/>
      <c r="P264" s="2065"/>
      <c r="Q264" s="2065"/>
      <c r="R264" s="2065"/>
      <c r="S264" s="2065"/>
      <c r="T264" s="2065"/>
      <c r="U264" s="2065"/>
      <c r="V264" s="2065"/>
      <c r="W264" s="2065"/>
      <c r="X264" s="2065"/>
      <c r="Y264" s="2065"/>
      <c r="Z264" s="2065"/>
      <c r="AA264" s="2065"/>
      <c r="AB264" s="926"/>
    </row>
    <row r="265" spans="1:28" ht="15.75" customHeight="1">
      <c r="A265" s="929"/>
      <c r="B265" s="929"/>
      <c r="C265" s="929"/>
      <c r="D265" s="929"/>
      <c r="E265" s="929"/>
      <c r="F265" s="2065"/>
      <c r="G265" s="2065"/>
      <c r="H265" s="2065"/>
      <c r="I265" s="2065"/>
      <c r="J265" s="2065"/>
      <c r="K265" s="2065"/>
      <c r="L265" s="2065"/>
      <c r="M265" s="2065"/>
      <c r="N265" s="2065"/>
      <c r="O265" s="2065"/>
      <c r="P265" s="2065"/>
      <c r="Q265" s="2065"/>
      <c r="R265" s="2065"/>
      <c r="S265" s="2065"/>
      <c r="T265" s="2065"/>
      <c r="U265" s="2065"/>
      <c r="V265" s="2065"/>
      <c r="W265" s="2065"/>
      <c r="X265" s="2065"/>
      <c r="Y265" s="2065"/>
      <c r="Z265" s="2065"/>
      <c r="AA265" s="2065"/>
      <c r="AB265" s="926"/>
    </row>
    <row r="266" spans="1:28" ht="15.75" customHeight="1">
      <c r="A266" s="929"/>
      <c r="B266" s="929"/>
      <c r="C266" s="929"/>
      <c r="D266" s="929"/>
      <c r="E266" s="929"/>
      <c r="F266" s="929"/>
      <c r="G266" s="929"/>
      <c r="H266" s="929"/>
      <c r="I266" s="929"/>
      <c r="J266" s="929"/>
      <c r="K266" s="929"/>
      <c r="L266" s="929"/>
      <c r="M266" s="929"/>
      <c r="N266" s="929"/>
      <c r="O266" s="929"/>
      <c r="P266" s="929"/>
      <c r="Q266" s="929"/>
      <c r="R266" s="929"/>
      <c r="S266" s="929"/>
      <c r="T266" s="929"/>
      <c r="U266" s="929"/>
      <c r="V266" s="929"/>
      <c r="W266" s="929"/>
      <c r="X266" s="929"/>
      <c r="Y266" s="929"/>
      <c r="Z266" s="929"/>
      <c r="AA266" s="929"/>
      <c r="AB266" s="926"/>
    </row>
    <row r="267" spans="1:28" ht="15.75" customHeight="1">
      <c r="A267" s="1114"/>
      <c r="B267" s="1114"/>
      <c r="C267" s="1114"/>
      <c r="D267" s="1114"/>
      <c r="E267" s="1114"/>
      <c r="F267" s="1114"/>
      <c r="G267" s="1114"/>
      <c r="H267" s="1114"/>
      <c r="I267" s="1114"/>
      <c r="J267" s="1114"/>
      <c r="K267" s="1114"/>
      <c r="L267" s="1114"/>
      <c r="M267" s="1114"/>
      <c r="N267" s="1114"/>
      <c r="O267" s="1114"/>
      <c r="P267" s="1114"/>
      <c r="Q267" s="1114"/>
      <c r="R267" s="1114"/>
      <c r="S267" s="1114"/>
      <c r="T267" s="1114"/>
      <c r="U267" s="1114"/>
      <c r="V267" s="1114"/>
      <c r="W267" s="1114"/>
      <c r="X267" s="1114"/>
      <c r="Y267" s="1114"/>
      <c r="Z267" s="1114"/>
      <c r="AA267" s="1114"/>
    </row>
    <row r="268" spans="1:28" ht="15.75" customHeight="1">
      <c r="A268" s="1114"/>
      <c r="B268" s="1114"/>
      <c r="C268" s="1114"/>
      <c r="D268" s="1114"/>
      <c r="E268" s="1114"/>
      <c r="F268" s="1114"/>
      <c r="G268" s="1114"/>
      <c r="H268" s="1114"/>
      <c r="I268" s="1114"/>
      <c r="J268" s="1114"/>
      <c r="K268" s="1114"/>
      <c r="L268" s="1114"/>
      <c r="M268" s="1114"/>
      <c r="N268" s="1114"/>
      <c r="O268" s="1114"/>
      <c r="P268" s="1114"/>
      <c r="Q268" s="1114"/>
      <c r="R268" s="1114"/>
      <c r="S268" s="1114"/>
      <c r="T268" s="1114"/>
      <c r="U268" s="1114"/>
      <c r="V268" s="1114"/>
      <c r="W268" s="1114"/>
      <c r="X268" s="1114"/>
      <c r="Y268" s="1114"/>
      <c r="Z268" s="1114"/>
      <c r="AA268" s="1114"/>
    </row>
    <row r="269" spans="1:28" ht="15.75" customHeight="1">
      <c r="A269" s="1114"/>
      <c r="B269" s="1114"/>
      <c r="C269" s="1114"/>
      <c r="D269" s="1114"/>
      <c r="E269" s="1114"/>
      <c r="F269" s="1114"/>
      <c r="G269" s="1114"/>
      <c r="H269" s="1114"/>
      <c r="I269" s="1114"/>
      <c r="J269" s="1114"/>
      <c r="K269" s="1114"/>
      <c r="L269" s="1114"/>
      <c r="M269" s="1114"/>
      <c r="N269" s="1114"/>
      <c r="O269" s="1114"/>
      <c r="P269" s="1114"/>
      <c r="Q269" s="1114"/>
      <c r="R269" s="1114"/>
      <c r="S269" s="1114"/>
      <c r="T269" s="1114"/>
      <c r="U269" s="1114"/>
      <c r="V269" s="1114"/>
      <c r="W269" s="1114"/>
      <c r="X269" s="1114"/>
      <c r="Y269" s="1114"/>
      <c r="Z269" s="1114"/>
      <c r="AA269" s="1114"/>
    </row>
    <row r="270" spans="1:28" ht="18.75" customHeight="1">
      <c r="A270" s="1627"/>
      <c r="B270" s="1627"/>
      <c r="C270" s="1627"/>
      <c r="D270" s="1627"/>
      <c r="E270" s="1627"/>
      <c r="F270" s="1627"/>
      <c r="G270" s="1627"/>
      <c r="H270" s="1627"/>
      <c r="I270" s="1627"/>
      <c r="J270" s="1627"/>
      <c r="K270" s="1627"/>
      <c r="L270" s="1627"/>
      <c r="M270" s="1627"/>
      <c r="N270" s="1627"/>
      <c r="O270" s="1627"/>
      <c r="P270" s="1627"/>
      <c r="Q270" s="1627"/>
      <c r="R270" s="1627"/>
      <c r="S270" s="1627"/>
      <c r="T270" s="1627"/>
      <c r="U270" s="1627"/>
      <c r="V270" s="1627"/>
      <c r="W270" s="1627"/>
      <c r="X270" s="1627"/>
      <c r="Y270" s="1627"/>
      <c r="Z270" s="1627"/>
      <c r="AA270" s="1627"/>
      <c r="AB270" s="926"/>
    </row>
    <row r="271" spans="1:28" ht="15.75" customHeight="1">
      <c r="A271" s="929"/>
      <c r="B271" s="929"/>
      <c r="C271" s="929"/>
      <c r="D271" s="929"/>
      <c r="E271" s="929"/>
      <c r="F271" s="929"/>
      <c r="G271" s="929"/>
      <c r="H271" s="929"/>
      <c r="I271" s="929"/>
      <c r="J271" s="929"/>
      <c r="K271" s="929"/>
      <c r="L271" s="929"/>
      <c r="M271" s="929"/>
      <c r="N271" s="929"/>
      <c r="O271" s="929"/>
      <c r="P271" s="929"/>
      <c r="Q271" s="929"/>
      <c r="R271" s="929"/>
      <c r="S271" s="929"/>
      <c r="T271" s="929"/>
      <c r="U271" s="929"/>
      <c r="V271" s="929"/>
      <c r="W271" s="929"/>
      <c r="X271" s="929"/>
      <c r="Y271" s="929"/>
      <c r="Z271" s="929"/>
      <c r="AA271" s="929"/>
      <c r="AB271" s="926"/>
    </row>
    <row r="272" spans="1:28" ht="15.75" customHeight="1">
      <c r="A272" s="959"/>
      <c r="B272" s="929"/>
      <c r="C272" s="929"/>
      <c r="D272" s="929"/>
      <c r="E272" s="929"/>
      <c r="F272" s="929"/>
      <c r="G272" s="926"/>
      <c r="H272" s="929"/>
      <c r="I272" s="929"/>
      <c r="J272" s="929"/>
      <c r="K272" s="929"/>
      <c r="L272" s="929"/>
      <c r="M272" s="929"/>
      <c r="N272" s="929"/>
      <c r="O272" s="929"/>
      <c r="P272" s="929"/>
      <c r="Q272" s="929"/>
      <c r="R272" s="929"/>
      <c r="S272" s="929"/>
      <c r="T272" s="929"/>
      <c r="U272" s="929"/>
      <c r="V272" s="929"/>
      <c r="W272" s="929"/>
      <c r="X272" s="929"/>
      <c r="Y272" s="929"/>
      <c r="Z272" s="929"/>
      <c r="AA272" s="929"/>
      <c r="AB272" s="926"/>
    </row>
    <row r="273" spans="1:28" ht="15.75" customHeight="1">
      <c r="A273" s="959"/>
      <c r="B273" s="929"/>
      <c r="C273" s="929"/>
      <c r="D273" s="929"/>
      <c r="E273" s="929"/>
      <c r="F273" s="929"/>
      <c r="G273" s="926"/>
      <c r="H273" s="926"/>
      <c r="I273" s="929"/>
      <c r="J273" s="929"/>
      <c r="K273" s="929"/>
      <c r="L273" s="926"/>
      <c r="M273" s="929"/>
      <c r="N273" s="929"/>
      <c r="O273" s="929"/>
      <c r="P273" s="929"/>
      <c r="Q273" s="929"/>
      <c r="R273" s="929"/>
      <c r="S273" s="929"/>
      <c r="T273" s="929"/>
      <c r="U273" s="929"/>
      <c r="V273" s="929"/>
      <c r="W273" s="929"/>
      <c r="X273" s="929"/>
      <c r="Y273" s="929"/>
      <c r="Z273" s="929"/>
      <c r="AA273" s="929"/>
      <c r="AB273" s="926"/>
    </row>
    <row r="274" spans="1:28" ht="15.75" customHeight="1">
      <c r="A274" s="959"/>
      <c r="B274" s="929"/>
      <c r="C274" s="929"/>
      <c r="D274" s="929"/>
      <c r="E274" s="929"/>
      <c r="F274" s="929"/>
      <c r="G274" s="929"/>
      <c r="H274" s="929"/>
      <c r="I274" s="929"/>
      <c r="J274" s="1722"/>
      <c r="K274" s="1722"/>
      <c r="L274" s="1722"/>
      <c r="M274" s="1722"/>
      <c r="N274" s="1023"/>
      <c r="O274" s="929"/>
      <c r="P274" s="929"/>
      <c r="Q274" s="929"/>
      <c r="R274" s="929"/>
      <c r="S274" s="929"/>
      <c r="T274" s="929"/>
      <c r="U274" s="929"/>
      <c r="V274" s="929"/>
      <c r="W274" s="929"/>
      <c r="X274" s="929"/>
      <c r="Y274" s="929"/>
      <c r="Z274" s="929"/>
      <c r="AA274" s="929"/>
      <c r="AB274" s="926"/>
    </row>
    <row r="275" spans="1:28" ht="15.75" customHeight="1">
      <c r="A275" s="959"/>
      <c r="B275" s="929"/>
      <c r="C275" s="929"/>
      <c r="D275" s="929"/>
      <c r="E275" s="929"/>
      <c r="F275" s="929"/>
      <c r="G275" s="929"/>
      <c r="H275" s="929"/>
      <c r="I275" s="929"/>
      <c r="J275" s="1722"/>
      <c r="K275" s="1722"/>
      <c r="L275" s="1722"/>
      <c r="M275" s="1722"/>
      <c r="N275" s="1023"/>
      <c r="O275" s="929"/>
      <c r="P275" s="929"/>
      <c r="Q275" s="929"/>
      <c r="R275" s="929"/>
      <c r="S275" s="929"/>
      <c r="T275" s="929"/>
      <c r="U275" s="929"/>
      <c r="V275" s="929"/>
      <c r="W275" s="929"/>
      <c r="X275" s="929"/>
      <c r="Y275" s="929"/>
      <c r="Z275" s="929"/>
      <c r="AA275" s="929"/>
      <c r="AB275" s="926"/>
    </row>
    <row r="276" spans="1:28" ht="15.75" customHeight="1">
      <c r="A276" s="959"/>
      <c r="B276" s="929"/>
      <c r="C276" s="929"/>
      <c r="D276" s="929"/>
      <c r="E276" s="929"/>
      <c r="F276" s="929"/>
      <c r="G276" s="929"/>
      <c r="H276" s="929"/>
      <c r="I276" s="929"/>
      <c r="J276" s="1722"/>
      <c r="K276" s="1722"/>
      <c r="L276" s="1722"/>
      <c r="M276" s="1722"/>
      <c r="N276" s="1023"/>
      <c r="O276" s="929"/>
      <c r="P276" s="929"/>
      <c r="Q276" s="929"/>
      <c r="R276" s="929"/>
      <c r="S276" s="929"/>
      <c r="T276" s="929"/>
      <c r="U276" s="929"/>
      <c r="V276" s="929"/>
      <c r="W276" s="929"/>
      <c r="X276" s="929"/>
      <c r="Y276" s="929"/>
      <c r="Z276" s="929"/>
      <c r="AA276" s="929"/>
      <c r="AB276" s="926"/>
    </row>
    <row r="277" spans="1:28" ht="15.75" customHeight="1">
      <c r="A277" s="959"/>
      <c r="B277" s="929"/>
      <c r="C277" s="929"/>
      <c r="D277" s="929"/>
      <c r="E277" s="929"/>
      <c r="F277" s="929"/>
      <c r="G277" s="929"/>
      <c r="H277" s="929"/>
      <c r="I277" s="929"/>
      <c r="J277" s="1722"/>
      <c r="K277" s="1722"/>
      <c r="L277" s="1722"/>
      <c r="M277" s="1722"/>
      <c r="N277" s="1023"/>
      <c r="O277" s="929"/>
      <c r="P277" s="929"/>
      <c r="Q277" s="929"/>
      <c r="R277" s="929"/>
      <c r="S277" s="929"/>
      <c r="T277" s="929"/>
      <c r="U277" s="929"/>
      <c r="V277" s="929"/>
      <c r="W277" s="929"/>
      <c r="X277" s="929"/>
      <c r="Y277" s="929"/>
      <c r="Z277" s="929"/>
      <c r="AA277" s="929"/>
      <c r="AB277" s="926"/>
    </row>
    <row r="278" spans="1:28" ht="15.75" customHeight="1">
      <c r="A278" s="959"/>
      <c r="B278" s="929"/>
      <c r="C278" s="929"/>
      <c r="D278" s="929"/>
      <c r="E278" s="929"/>
      <c r="F278" s="929"/>
      <c r="G278" s="929"/>
      <c r="H278" s="929"/>
      <c r="I278" s="929"/>
      <c r="J278" s="929"/>
      <c r="K278" s="929"/>
      <c r="L278" s="929"/>
      <c r="M278" s="929"/>
      <c r="N278" s="929"/>
      <c r="O278" s="929"/>
      <c r="P278" s="929"/>
      <c r="Q278" s="929"/>
      <c r="R278" s="929"/>
      <c r="S278" s="929"/>
      <c r="T278" s="929"/>
      <c r="U278" s="929"/>
      <c r="V278" s="929"/>
      <c r="W278" s="929"/>
      <c r="X278" s="929"/>
      <c r="Y278" s="929"/>
      <c r="Z278" s="929"/>
      <c r="AA278" s="929"/>
      <c r="AB278" s="926"/>
    </row>
    <row r="279" spans="1:28" ht="15.75" customHeight="1">
      <c r="A279" s="929"/>
      <c r="B279" s="929"/>
      <c r="C279" s="929"/>
      <c r="D279" s="1627"/>
      <c r="E279" s="1627"/>
      <c r="F279" s="1627"/>
      <c r="G279" s="1627"/>
      <c r="H279" s="998"/>
      <c r="I279" s="1627"/>
      <c r="J279" s="1627"/>
      <c r="K279" s="1627"/>
      <c r="L279" s="1627"/>
      <c r="M279" s="1627"/>
      <c r="N279" s="1627"/>
      <c r="O279" s="1627"/>
      <c r="P279" s="1627"/>
      <c r="Q279" s="1627"/>
      <c r="R279" s="1627"/>
      <c r="S279" s="1627"/>
      <c r="T279" s="1627"/>
      <c r="U279" s="1627"/>
      <c r="V279" s="998"/>
      <c r="W279" s="998"/>
      <c r="X279" s="1627"/>
      <c r="Y279" s="1627"/>
      <c r="Z279" s="1627"/>
      <c r="AA279" s="929"/>
      <c r="AB279" s="926"/>
    </row>
    <row r="280" spans="1:28" ht="15.75" customHeight="1">
      <c r="A280" s="929"/>
      <c r="B280" s="929"/>
      <c r="C280" s="929"/>
      <c r="D280" s="998"/>
      <c r="E280" s="1656"/>
      <c r="F280" s="1656"/>
      <c r="G280" s="998"/>
      <c r="H280" s="998"/>
      <c r="I280" s="929"/>
      <c r="J280" s="929"/>
      <c r="K280" s="929"/>
      <c r="L280" s="926"/>
      <c r="M280" s="929"/>
      <c r="N280" s="929"/>
      <c r="O280" s="929"/>
      <c r="P280" s="929"/>
      <c r="Q280" s="929"/>
      <c r="R280" s="926"/>
      <c r="S280" s="926"/>
      <c r="T280" s="926"/>
      <c r="U280" s="926"/>
      <c r="V280" s="998"/>
      <c r="W280" s="998"/>
      <c r="X280" s="1718"/>
      <c r="Y280" s="1718"/>
      <c r="Z280" s="1718"/>
      <c r="AA280" s="929"/>
      <c r="AB280" s="926"/>
    </row>
    <row r="281" spans="1:28" ht="15.75" customHeight="1">
      <c r="A281" s="929"/>
      <c r="B281" s="929"/>
      <c r="C281" s="929"/>
      <c r="D281" s="998"/>
      <c r="E281" s="1656"/>
      <c r="F281" s="1656"/>
      <c r="G281" s="998"/>
      <c r="H281" s="998"/>
      <c r="I281" s="929"/>
      <c r="J281" s="929"/>
      <c r="K281" s="929"/>
      <c r="L281" s="926"/>
      <c r="M281" s="929"/>
      <c r="N281" s="929"/>
      <c r="O281" s="929"/>
      <c r="P281" s="929"/>
      <c r="Q281" s="929"/>
      <c r="R281" s="926"/>
      <c r="S281" s="926"/>
      <c r="T281" s="926"/>
      <c r="U281" s="926"/>
      <c r="V281" s="998"/>
      <c r="W281" s="998"/>
      <c r="X281" s="1718"/>
      <c r="Y281" s="1718"/>
      <c r="Z281" s="1718"/>
      <c r="AA281" s="929"/>
      <c r="AB281" s="926"/>
    </row>
    <row r="282" spans="1:28" ht="15.75" customHeight="1">
      <c r="A282" s="929"/>
      <c r="B282" s="929"/>
      <c r="C282" s="929"/>
      <c r="D282" s="998"/>
      <c r="E282" s="1656"/>
      <c r="F282" s="1656"/>
      <c r="G282" s="998"/>
      <c r="H282" s="998"/>
      <c r="I282" s="929"/>
      <c r="J282" s="929"/>
      <c r="K282" s="929"/>
      <c r="L282" s="926"/>
      <c r="M282" s="929"/>
      <c r="N282" s="929"/>
      <c r="O282" s="929"/>
      <c r="P282" s="929"/>
      <c r="Q282" s="929"/>
      <c r="R282" s="926"/>
      <c r="S282" s="926"/>
      <c r="T282" s="926"/>
      <c r="U282" s="926"/>
      <c r="V282" s="998"/>
      <c r="W282" s="998"/>
      <c r="X282" s="1718"/>
      <c r="Y282" s="1718"/>
      <c r="Z282" s="1718"/>
      <c r="AA282" s="929"/>
      <c r="AB282" s="926"/>
    </row>
    <row r="283" spans="1:28" ht="15.75" customHeight="1">
      <c r="A283" s="929"/>
      <c r="B283" s="929"/>
      <c r="C283" s="929"/>
      <c r="D283" s="998"/>
      <c r="E283" s="1656"/>
      <c r="F283" s="1656"/>
      <c r="G283" s="998"/>
      <c r="H283" s="998"/>
      <c r="I283" s="929"/>
      <c r="J283" s="929"/>
      <c r="K283" s="929"/>
      <c r="L283" s="926"/>
      <c r="M283" s="929"/>
      <c r="N283" s="929"/>
      <c r="O283" s="929"/>
      <c r="P283" s="929"/>
      <c r="Q283" s="929"/>
      <c r="R283" s="926"/>
      <c r="S283" s="926"/>
      <c r="T283" s="926"/>
      <c r="U283" s="926"/>
      <c r="V283" s="998"/>
      <c r="W283" s="998"/>
      <c r="X283" s="1718"/>
      <c r="Y283" s="1718"/>
      <c r="Z283" s="1718"/>
      <c r="AA283" s="929"/>
      <c r="AB283" s="926"/>
    </row>
    <row r="284" spans="1:28" ht="15.75" customHeight="1">
      <c r="A284" s="929"/>
      <c r="B284" s="929"/>
      <c r="C284" s="929"/>
      <c r="D284" s="998"/>
      <c r="E284" s="1656"/>
      <c r="F284" s="1656"/>
      <c r="G284" s="998"/>
      <c r="H284" s="998"/>
      <c r="I284" s="929"/>
      <c r="J284" s="929"/>
      <c r="K284" s="929"/>
      <c r="L284" s="926"/>
      <c r="M284" s="929"/>
      <c r="N284" s="929"/>
      <c r="O284" s="929"/>
      <c r="P284" s="929"/>
      <c r="Q284" s="929"/>
      <c r="R284" s="926"/>
      <c r="S284" s="926"/>
      <c r="T284" s="926"/>
      <c r="U284" s="926"/>
      <c r="V284" s="998"/>
      <c r="W284" s="998"/>
      <c r="X284" s="1718"/>
      <c r="Y284" s="1718"/>
      <c r="Z284" s="1718"/>
      <c r="AA284" s="929"/>
      <c r="AB284" s="926"/>
    </row>
    <row r="285" spans="1:28" ht="15.75" customHeight="1">
      <c r="A285" s="929"/>
      <c r="B285" s="929"/>
      <c r="C285" s="929"/>
      <c r="D285" s="998"/>
      <c r="E285" s="1656"/>
      <c r="F285" s="1656"/>
      <c r="G285" s="998"/>
      <c r="H285" s="998"/>
      <c r="I285" s="929"/>
      <c r="J285" s="929"/>
      <c r="K285" s="929"/>
      <c r="L285" s="926"/>
      <c r="M285" s="929"/>
      <c r="N285" s="929"/>
      <c r="O285" s="929"/>
      <c r="P285" s="929"/>
      <c r="Q285" s="929"/>
      <c r="R285" s="926"/>
      <c r="S285" s="926"/>
      <c r="T285" s="926"/>
      <c r="U285" s="926"/>
      <c r="V285" s="998"/>
      <c r="W285" s="998"/>
      <c r="X285" s="1718"/>
      <c r="Y285" s="1718"/>
      <c r="Z285" s="1718"/>
      <c r="AA285" s="929"/>
      <c r="AB285" s="926"/>
    </row>
    <row r="286" spans="1:28" ht="15.75" customHeight="1">
      <c r="A286" s="959"/>
      <c r="B286" s="929"/>
      <c r="C286" s="929"/>
      <c r="D286" s="929"/>
      <c r="E286" s="929"/>
      <c r="F286" s="929"/>
      <c r="G286" s="929"/>
      <c r="H286" s="929"/>
      <c r="I286" s="929"/>
      <c r="J286" s="929"/>
      <c r="K286" s="929"/>
      <c r="L286" s="929"/>
      <c r="M286" s="929"/>
      <c r="N286" s="929"/>
      <c r="O286" s="929"/>
      <c r="P286" s="929"/>
      <c r="Q286" s="929"/>
      <c r="R286" s="929"/>
      <c r="S286" s="929"/>
      <c r="T286" s="929"/>
      <c r="U286" s="929"/>
      <c r="V286" s="929"/>
      <c r="W286" s="929"/>
      <c r="X286" s="929"/>
      <c r="Y286" s="929"/>
      <c r="Z286" s="929"/>
      <c r="AA286" s="929"/>
      <c r="AB286" s="926"/>
    </row>
    <row r="287" spans="1:28" ht="15.75" customHeight="1">
      <c r="A287" s="959"/>
      <c r="B287" s="929"/>
      <c r="C287" s="929"/>
      <c r="D287" s="929"/>
      <c r="E287" s="929"/>
      <c r="F287" s="2065"/>
      <c r="G287" s="2065"/>
      <c r="H287" s="2065"/>
      <c r="I287" s="2065"/>
      <c r="J287" s="2065"/>
      <c r="K287" s="2065"/>
      <c r="L287" s="2065"/>
      <c r="M287" s="2065"/>
      <c r="N287" s="2065"/>
      <c r="O287" s="2065"/>
      <c r="P287" s="2065"/>
      <c r="Q287" s="2065"/>
      <c r="R287" s="2065"/>
      <c r="S287" s="2065"/>
      <c r="T287" s="2065"/>
      <c r="U287" s="2065"/>
      <c r="V287" s="2065"/>
      <c r="W287" s="2065"/>
      <c r="X287" s="2065"/>
      <c r="Y287" s="2065"/>
      <c r="Z287" s="2065"/>
      <c r="AA287" s="2065"/>
      <c r="AB287" s="926"/>
    </row>
    <row r="288" spans="1:28" ht="15.75" customHeight="1">
      <c r="A288" s="929"/>
      <c r="B288" s="929"/>
      <c r="C288" s="929"/>
      <c r="D288" s="929"/>
      <c r="E288" s="929"/>
      <c r="F288" s="2065"/>
      <c r="G288" s="2065"/>
      <c r="H288" s="2065"/>
      <c r="I288" s="2065"/>
      <c r="J288" s="2065"/>
      <c r="K288" s="2065"/>
      <c r="L288" s="2065"/>
      <c r="M288" s="2065"/>
      <c r="N288" s="2065"/>
      <c r="O288" s="2065"/>
      <c r="P288" s="2065"/>
      <c r="Q288" s="2065"/>
      <c r="R288" s="2065"/>
      <c r="S288" s="2065"/>
      <c r="T288" s="2065"/>
      <c r="U288" s="2065"/>
      <c r="V288" s="2065"/>
      <c r="W288" s="2065"/>
      <c r="X288" s="2065"/>
      <c r="Y288" s="2065"/>
      <c r="Z288" s="2065"/>
      <c r="AA288" s="2065"/>
      <c r="AB288" s="926"/>
    </row>
    <row r="289" spans="1:28" ht="15.75" customHeight="1">
      <c r="A289" s="959"/>
      <c r="B289" s="929"/>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29"/>
      <c r="B290" s="929"/>
      <c r="C290" s="929"/>
      <c r="D290" s="929"/>
      <c r="E290" s="929"/>
      <c r="F290" s="2065"/>
      <c r="G290" s="2065"/>
      <c r="H290" s="2065"/>
      <c r="I290" s="2065"/>
      <c r="J290" s="2065"/>
      <c r="K290" s="2065"/>
      <c r="L290" s="2065"/>
      <c r="M290" s="2065"/>
      <c r="N290" s="2065"/>
      <c r="O290" s="2065"/>
      <c r="P290" s="2065"/>
      <c r="Q290" s="2065"/>
      <c r="R290" s="2065"/>
      <c r="S290" s="2065"/>
      <c r="T290" s="2065"/>
      <c r="U290" s="2065"/>
      <c r="V290" s="2065"/>
      <c r="W290" s="2065"/>
      <c r="X290" s="2065"/>
      <c r="Y290" s="2065"/>
      <c r="Z290" s="2065"/>
      <c r="AA290" s="2065"/>
      <c r="AB290" s="926"/>
    </row>
    <row r="291" spans="1:28" ht="15.75" customHeight="1">
      <c r="A291" s="929"/>
      <c r="B291" s="929"/>
      <c r="C291" s="929"/>
      <c r="D291" s="929"/>
      <c r="E291" s="929"/>
      <c r="F291" s="2065"/>
      <c r="G291" s="2065"/>
      <c r="H291" s="2065"/>
      <c r="I291" s="2065"/>
      <c r="J291" s="2065"/>
      <c r="K291" s="2065"/>
      <c r="L291" s="2065"/>
      <c r="M291" s="2065"/>
      <c r="N291" s="2065"/>
      <c r="O291" s="2065"/>
      <c r="P291" s="2065"/>
      <c r="Q291" s="2065"/>
      <c r="R291" s="2065"/>
      <c r="S291" s="2065"/>
      <c r="T291" s="2065"/>
      <c r="U291" s="2065"/>
      <c r="V291" s="2065"/>
      <c r="W291" s="2065"/>
      <c r="X291" s="2065"/>
      <c r="Y291" s="2065"/>
      <c r="Z291" s="2065"/>
      <c r="AA291" s="2065"/>
      <c r="AB291" s="926"/>
    </row>
    <row r="292" spans="1:28" ht="15.75" customHeight="1">
      <c r="A292" s="929"/>
      <c r="B292" s="929"/>
      <c r="C292" s="929"/>
      <c r="D292" s="929"/>
      <c r="E292" s="929"/>
      <c r="F292" s="929"/>
      <c r="G292" s="929"/>
      <c r="H292" s="929"/>
      <c r="I292" s="929"/>
      <c r="J292" s="929"/>
      <c r="K292" s="929"/>
      <c r="L292" s="929"/>
      <c r="M292" s="929"/>
      <c r="N292" s="929"/>
      <c r="O292" s="929"/>
      <c r="P292" s="929"/>
      <c r="Q292" s="929"/>
      <c r="R292" s="929"/>
      <c r="S292" s="929"/>
      <c r="T292" s="929"/>
      <c r="U292" s="929"/>
      <c r="V292" s="929"/>
      <c r="W292" s="929"/>
      <c r="X292" s="929"/>
      <c r="Y292" s="929"/>
      <c r="Z292" s="929"/>
      <c r="AA292" s="929"/>
      <c r="AB292" s="926"/>
    </row>
  </sheetData>
  <sheetProtection selectLockedCells="1"/>
  <mergeCells count="163">
    <mergeCell ref="B5:AA5"/>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 ref="C9:X10"/>
    <mergeCell ref="X17:AA17"/>
    <mergeCell ref="I135:AA136"/>
    <mergeCell ref="I137:AA138"/>
    <mergeCell ref="K153:M153"/>
    <mergeCell ref="K154:M154"/>
    <mergeCell ref="A139:AA139"/>
    <mergeCell ref="F141:I141"/>
    <mergeCell ref="G142:H142"/>
    <mergeCell ref="J142:AA142"/>
    <mergeCell ref="G143:H143"/>
    <mergeCell ref="J143:AA143"/>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226:F226"/>
    <mergeCell ref="X226:Z226"/>
    <mergeCell ref="J221:M221"/>
    <mergeCell ref="J222:M222"/>
    <mergeCell ref="X204:Z204"/>
    <mergeCell ref="E205:F205"/>
    <mergeCell ref="X205:Z205"/>
    <mergeCell ref="A216:AA216"/>
    <mergeCell ref="F207:AA208"/>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s>
  <phoneticPr fontId="2"/>
  <hyperlinks>
    <hyperlink ref="Q1:T1" location="作業メニュー!A1" display="作業メニュー" xr:uid="{00000000-0004-0000-18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2" manualBreakCount="2">
    <brk id="44" max="27" man="1"/>
    <brk id="91" max="2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U23"/>
  <sheetViews>
    <sheetView workbookViewId="0">
      <selection activeCell="O1" sqref="O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30" width="3.87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8.25" customHeight="1" thickBot="1">
      <c r="A1" s="1253" t="s">
        <v>3602</v>
      </c>
      <c r="O1" s="921" t="s">
        <v>64</v>
      </c>
      <c r="P1" s="921"/>
      <c r="Q1" s="921"/>
      <c r="R1" s="921"/>
      <c r="T1" s="923" t="s">
        <v>549</v>
      </c>
    </row>
    <row r="2" spans="1:73" ht="12" customHeight="1" thickTop="1">
      <c r="A2" s="1117"/>
    </row>
    <row r="3" spans="1:73" ht="15.95" customHeight="1">
      <c r="A3" s="958"/>
      <c r="B3" s="958" t="s">
        <v>3605</v>
      </c>
      <c r="C3" s="958"/>
      <c r="D3" s="958"/>
      <c r="E3" s="958"/>
      <c r="F3" s="958"/>
      <c r="G3" s="958"/>
      <c r="H3" s="958"/>
      <c r="I3" s="958"/>
      <c r="J3" s="958"/>
      <c r="K3" s="958"/>
      <c r="L3" s="958"/>
      <c r="M3" s="958"/>
      <c r="N3" s="958"/>
      <c r="O3" s="958"/>
      <c r="P3" s="958"/>
      <c r="Q3" s="958"/>
      <c r="R3" s="958"/>
      <c r="S3" s="958"/>
      <c r="T3" s="958"/>
      <c r="U3" s="958"/>
      <c r="V3" s="958"/>
      <c r="W3" s="958"/>
      <c r="X3" s="958"/>
      <c r="Y3" s="958"/>
      <c r="Z3" s="958"/>
      <c r="AA3" s="958"/>
      <c r="AC3" s="1118"/>
      <c r="AD3" s="1118"/>
      <c r="AE3" s="1118"/>
      <c r="AF3" s="1118"/>
      <c r="AG3" s="1118"/>
      <c r="AH3" s="1118"/>
      <c r="AI3" s="1118"/>
      <c r="AJ3" s="1118"/>
      <c r="AK3" s="1118"/>
      <c r="AL3" s="1118"/>
      <c r="AM3" s="1118"/>
      <c r="AN3" s="1118"/>
      <c r="AO3" s="1118"/>
      <c r="AP3" s="1118"/>
      <c r="AQ3" s="1118"/>
      <c r="AR3" s="1118"/>
      <c r="AS3" s="1118"/>
      <c r="AT3" s="1118"/>
      <c r="AU3" s="1118"/>
      <c r="AV3" s="1118"/>
      <c r="AW3" s="1118"/>
      <c r="AX3" s="1118"/>
      <c r="AY3" s="1118"/>
      <c r="AZ3" s="1118"/>
      <c r="BA3" s="1118"/>
      <c r="BB3" s="1118"/>
      <c r="BC3" s="1118"/>
      <c r="BD3" s="1118"/>
      <c r="BE3" s="1118"/>
      <c r="BF3" s="1118"/>
      <c r="BS3" s="926"/>
      <c r="BT3" s="926"/>
    </row>
    <row r="4" spans="1:73" ht="18" customHeight="1">
      <c r="A4" s="959" t="s">
        <v>109</v>
      </c>
      <c r="B4" s="929" t="s">
        <v>2618</v>
      </c>
      <c r="C4" s="929"/>
      <c r="D4" s="929"/>
      <c r="E4" s="929"/>
      <c r="F4" s="929"/>
      <c r="G4" s="929"/>
      <c r="H4" s="929"/>
      <c r="I4" s="929"/>
      <c r="J4" s="929"/>
      <c r="K4" s="929"/>
      <c r="L4" s="929"/>
      <c r="M4" s="929"/>
      <c r="N4" s="929"/>
      <c r="O4" s="929"/>
      <c r="P4" s="929"/>
      <c r="Q4" s="929"/>
      <c r="R4" s="929"/>
      <c r="S4" s="929"/>
      <c r="T4" s="929"/>
      <c r="U4" s="1254"/>
      <c r="V4" s="1254"/>
      <c r="W4" s="1254"/>
      <c r="X4" s="1254"/>
      <c r="Y4" s="1254"/>
      <c r="Z4" s="1254"/>
      <c r="AA4" s="1254"/>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G4" s="929"/>
      <c r="BH4" s="929"/>
      <c r="BS4" s="926"/>
      <c r="BT4" s="926"/>
    </row>
    <row r="5" spans="1:73" ht="18" customHeight="1">
      <c r="A5" s="959"/>
      <c r="B5" s="929" t="s">
        <v>431</v>
      </c>
      <c r="C5" s="929"/>
      <c r="D5" s="929"/>
      <c r="E5" s="929"/>
      <c r="F5" s="929"/>
      <c r="G5" s="929"/>
      <c r="H5" s="929" t="str">
        <f>建築主氏名2フリガナ</f>
        <v/>
      </c>
      <c r="I5" s="929"/>
      <c r="J5" s="929"/>
      <c r="K5" s="929"/>
      <c r="L5" s="929"/>
      <c r="M5" s="929"/>
      <c r="N5" s="929"/>
      <c r="O5" s="929"/>
      <c r="P5" s="929"/>
      <c r="Q5" s="929"/>
      <c r="R5" s="929"/>
      <c r="S5" s="929"/>
      <c r="T5" s="929"/>
      <c r="U5" s="929"/>
      <c r="V5" s="929"/>
      <c r="W5" s="929"/>
      <c r="X5" s="929"/>
      <c r="Y5" s="929"/>
      <c r="Z5" s="929"/>
      <c r="AA5" s="929"/>
      <c r="AC5" s="1118"/>
      <c r="AD5" s="1119"/>
      <c r="AE5" s="929"/>
      <c r="AF5" s="1756"/>
      <c r="AG5" s="1756"/>
      <c r="AH5" s="1756"/>
      <c r="AI5" s="1756"/>
      <c r="AJ5" s="1756"/>
      <c r="AK5" s="1756"/>
      <c r="AL5" s="1756"/>
      <c r="AM5" s="1756"/>
      <c r="AN5" s="1119"/>
      <c r="AO5" s="1119"/>
      <c r="AP5" s="1119"/>
      <c r="AQ5" s="1119"/>
      <c r="AR5" s="1119"/>
      <c r="AS5" s="1119"/>
      <c r="AT5" s="1119"/>
      <c r="AU5" s="1119"/>
      <c r="AV5" s="1119"/>
      <c r="AW5" s="1119"/>
      <c r="AX5" s="1119"/>
      <c r="AY5" s="1119"/>
      <c r="AZ5" s="1119"/>
      <c r="BA5" s="1119"/>
      <c r="BB5" s="1119"/>
      <c r="BC5" s="1119"/>
      <c r="BD5" s="1119"/>
      <c r="BE5" s="1119"/>
      <c r="BF5" s="929"/>
      <c r="BG5" s="929"/>
      <c r="BH5" s="929"/>
      <c r="BS5" s="926"/>
      <c r="BT5" s="926"/>
    </row>
    <row r="6" spans="1:73" ht="18" customHeight="1">
      <c r="A6" s="959"/>
      <c r="B6" s="929" t="s">
        <v>408</v>
      </c>
      <c r="C6" s="929"/>
      <c r="D6" s="929"/>
      <c r="E6" s="929"/>
      <c r="F6" s="929"/>
      <c r="G6" s="929"/>
      <c r="H6" s="929" t="str">
        <f>建築主氏名2</f>
        <v/>
      </c>
      <c r="I6" s="929"/>
      <c r="J6" s="929"/>
      <c r="K6" s="929"/>
      <c r="L6" s="929"/>
      <c r="M6" s="929"/>
      <c r="N6" s="929"/>
      <c r="O6" s="929"/>
      <c r="P6" s="929"/>
      <c r="Q6" s="929"/>
      <c r="R6" s="929"/>
      <c r="S6" s="929"/>
      <c r="T6" s="929"/>
      <c r="U6" s="929"/>
      <c r="V6" s="929"/>
      <c r="W6" s="929"/>
      <c r="X6" s="929"/>
      <c r="Y6" s="929"/>
      <c r="Z6" s="929"/>
      <c r="AA6" s="929"/>
      <c r="AC6" s="1118"/>
      <c r="AD6" s="1119"/>
      <c r="AE6" s="929"/>
      <c r="AF6" s="1756"/>
      <c r="AG6" s="1756"/>
      <c r="AH6" s="1756"/>
      <c r="AI6" s="1756"/>
      <c r="AJ6" s="1756"/>
      <c r="AK6" s="1756"/>
      <c r="AL6" s="1756"/>
      <c r="AM6" s="1756"/>
      <c r="AN6" s="1119"/>
      <c r="AO6" s="1119"/>
      <c r="AP6" s="1119"/>
      <c r="AQ6" s="1119"/>
      <c r="AR6" s="1119"/>
      <c r="AS6" s="1119"/>
      <c r="AT6" s="1119"/>
      <c r="AU6" s="1119"/>
      <c r="AV6" s="1119"/>
      <c r="AW6" s="1119"/>
      <c r="AX6" s="1119"/>
      <c r="AY6" s="1119"/>
      <c r="AZ6" s="1119"/>
      <c r="BA6" s="1119"/>
      <c r="BB6" s="1119"/>
      <c r="BC6" s="1119"/>
      <c r="BD6" s="1119"/>
      <c r="BE6" s="1119"/>
      <c r="BF6" s="929"/>
      <c r="BG6" s="929"/>
      <c r="BH6" s="929"/>
      <c r="BS6" s="926"/>
      <c r="BT6" s="926"/>
    </row>
    <row r="7" spans="1:73" ht="18" customHeight="1">
      <c r="A7" s="959"/>
      <c r="B7" s="929" t="s">
        <v>399</v>
      </c>
      <c r="C7" s="929"/>
      <c r="D7" s="929"/>
      <c r="E7" s="929"/>
      <c r="F7" s="929"/>
      <c r="G7" s="929"/>
      <c r="H7" s="929" t="str">
        <f>建築主郵便番号2</f>
        <v/>
      </c>
      <c r="I7" s="929"/>
      <c r="J7" s="929"/>
      <c r="K7" s="929"/>
      <c r="L7" s="929"/>
      <c r="M7" s="929"/>
      <c r="N7" s="929"/>
      <c r="O7" s="929"/>
      <c r="P7" s="929"/>
      <c r="Q7" s="929"/>
      <c r="R7" s="929"/>
      <c r="S7" s="929"/>
      <c r="T7" s="929"/>
      <c r="U7" s="929"/>
      <c r="V7" s="929"/>
      <c r="W7" s="929"/>
      <c r="X7" s="929"/>
      <c r="Y7" s="929"/>
      <c r="Z7" s="929"/>
      <c r="AA7" s="929"/>
      <c r="AC7" s="1118"/>
      <c r="AD7" s="1119"/>
      <c r="AE7" s="929"/>
      <c r="AF7" s="1756"/>
      <c r="AG7" s="1756"/>
      <c r="AH7" s="1756"/>
      <c r="AI7" s="1756"/>
      <c r="AJ7" s="1756"/>
      <c r="AK7" s="1756"/>
      <c r="AL7" s="1756"/>
      <c r="AM7" s="1756"/>
      <c r="AN7" s="1119"/>
      <c r="AO7" s="1119"/>
      <c r="AP7" s="1119"/>
      <c r="AQ7" s="1119"/>
      <c r="AR7" s="1119"/>
      <c r="AS7" s="1119"/>
      <c r="AT7" s="1119"/>
      <c r="AU7" s="1119"/>
      <c r="AV7" s="1119"/>
      <c r="AW7" s="1119"/>
      <c r="AX7" s="1119"/>
      <c r="AY7" s="1119"/>
      <c r="AZ7" s="1119"/>
      <c r="BA7" s="1119"/>
      <c r="BB7" s="1119"/>
      <c r="BC7" s="1119"/>
      <c r="BD7" s="1119"/>
      <c r="BE7" s="1119"/>
      <c r="BF7" s="929"/>
      <c r="BG7" s="929"/>
      <c r="BH7" s="929"/>
      <c r="BS7" s="926"/>
      <c r="BT7" s="926"/>
    </row>
    <row r="8" spans="1:73" ht="18" customHeight="1">
      <c r="A8" s="959"/>
      <c r="B8" s="929" t="s">
        <v>430</v>
      </c>
      <c r="C8" s="929"/>
      <c r="D8" s="929"/>
      <c r="E8" s="929"/>
      <c r="F8" s="929"/>
      <c r="G8" s="929"/>
      <c r="H8" s="929" t="str">
        <f>建築主住所2</f>
        <v/>
      </c>
      <c r="I8" s="1240"/>
      <c r="J8" s="929"/>
      <c r="K8" s="929"/>
      <c r="L8" s="929"/>
      <c r="M8" s="929"/>
      <c r="N8" s="929"/>
      <c r="O8" s="929"/>
      <c r="P8" s="929"/>
      <c r="Q8" s="929"/>
      <c r="R8" s="929"/>
      <c r="S8" s="929"/>
      <c r="T8" s="929"/>
      <c r="U8" s="929"/>
      <c r="V8" s="929"/>
      <c r="W8" s="929"/>
      <c r="X8" s="929"/>
      <c r="Y8" s="929"/>
      <c r="Z8" s="929"/>
      <c r="AA8" s="929"/>
      <c r="AB8" s="929"/>
      <c r="AC8" s="929"/>
      <c r="AD8" s="1119"/>
      <c r="AE8" s="929"/>
      <c r="AF8" s="1756"/>
      <c r="AG8" s="1756"/>
      <c r="AH8" s="1756"/>
      <c r="AI8" s="1756"/>
      <c r="AJ8" s="1756"/>
      <c r="AK8" s="1756"/>
      <c r="AL8" s="1756"/>
      <c r="AM8" s="1756"/>
      <c r="AN8" s="1756"/>
      <c r="AO8" s="1756"/>
      <c r="AP8" s="1756"/>
      <c r="AQ8" s="1756"/>
      <c r="AR8" s="1756"/>
      <c r="AS8" s="1756"/>
      <c r="AT8" s="1756"/>
      <c r="AU8" s="1756"/>
      <c r="AV8" s="1756"/>
      <c r="AW8" s="1756"/>
      <c r="AX8" s="1756"/>
      <c r="AY8" s="1756"/>
      <c r="AZ8" s="1756"/>
      <c r="BA8" s="1756"/>
      <c r="BB8" s="1756"/>
      <c r="BC8" s="1756"/>
      <c r="BD8" s="1756"/>
      <c r="BE8" s="1756"/>
      <c r="BF8" s="929"/>
      <c r="BG8" s="929"/>
      <c r="BH8" s="929"/>
      <c r="BT8" s="926"/>
      <c r="BU8" s="926"/>
    </row>
    <row r="9" spans="1:73" ht="17.25">
      <c r="A9" s="963"/>
      <c r="B9" s="958"/>
      <c r="C9" s="958"/>
      <c r="D9" s="958"/>
      <c r="E9" s="958"/>
      <c r="F9" s="958"/>
      <c r="G9" s="958"/>
      <c r="H9" s="958"/>
      <c r="I9" s="1061"/>
      <c r="J9" s="958"/>
      <c r="K9" s="958"/>
      <c r="L9" s="958"/>
      <c r="M9" s="958"/>
      <c r="N9" s="958"/>
      <c r="O9" s="958"/>
      <c r="P9" s="958"/>
      <c r="Q9" s="958"/>
      <c r="R9" s="958"/>
      <c r="S9" s="958"/>
      <c r="T9" s="958"/>
      <c r="U9" s="958"/>
      <c r="V9" s="958"/>
      <c r="W9" s="958"/>
      <c r="X9" s="958"/>
      <c r="Y9" s="958"/>
      <c r="Z9" s="958"/>
      <c r="AA9" s="958"/>
      <c r="AC9" s="1118"/>
      <c r="AD9" s="1119"/>
      <c r="AE9" s="929"/>
      <c r="AF9" s="1756"/>
      <c r="AG9" s="1756"/>
      <c r="AH9" s="1756"/>
      <c r="AI9" s="1756"/>
      <c r="AJ9" s="1756"/>
      <c r="AK9" s="1756"/>
      <c r="AL9" s="1756"/>
      <c r="AM9" s="1756"/>
      <c r="AN9" s="1119"/>
      <c r="AO9" s="1119"/>
      <c r="AP9" s="1119"/>
      <c r="AQ9" s="1119"/>
      <c r="AR9" s="1119"/>
      <c r="AS9" s="1119"/>
      <c r="AT9" s="1119"/>
      <c r="AU9" s="1119"/>
      <c r="AV9" s="1119"/>
      <c r="AW9" s="1119"/>
      <c r="AX9" s="1119"/>
      <c r="AY9" s="1119"/>
      <c r="AZ9" s="1119"/>
      <c r="BA9" s="1119"/>
      <c r="BB9" s="1119"/>
      <c r="BC9" s="1119"/>
      <c r="BD9" s="1119"/>
      <c r="BE9" s="1119"/>
      <c r="BF9" s="929"/>
      <c r="BG9" s="929"/>
      <c r="BH9" s="929"/>
    </row>
    <row r="10" spans="1:73" ht="17.25">
      <c r="I10" s="1062"/>
      <c r="AC10" s="1118"/>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929"/>
      <c r="BH10" s="929"/>
    </row>
    <row r="11" spans="1:73" ht="17.25">
      <c r="A11" s="959" t="s">
        <v>109</v>
      </c>
      <c r="B11" s="929" t="s">
        <v>2617</v>
      </c>
      <c r="C11" s="929"/>
      <c r="D11" s="929"/>
      <c r="E11" s="929"/>
      <c r="F11" s="929"/>
      <c r="G11" s="929"/>
      <c r="H11" s="929"/>
      <c r="I11" s="961"/>
      <c r="J11" s="929"/>
      <c r="K11" s="929"/>
      <c r="L11" s="929"/>
      <c r="M11" s="929"/>
      <c r="N11" s="929"/>
      <c r="O11" s="929"/>
      <c r="P11" s="929"/>
      <c r="Q11" s="929"/>
      <c r="R11" s="929"/>
      <c r="S11" s="929"/>
      <c r="T11" s="929"/>
      <c r="U11" s="929"/>
      <c r="V11" s="929"/>
      <c r="W11" s="929"/>
      <c r="X11" s="929"/>
      <c r="Y11" s="929"/>
      <c r="Z11" s="929"/>
      <c r="AA11" s="929"/>
      <c r="AC11" s="1118"/>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929"/>
      <c r="BH11" s="929"/>
    </row>
    <row r="12" spans="1:73" ht="17.25">
      <c r="A12" s="959"/>
      <c r="B12" s="929" t="s">
        <v>431</v>
      </c>
      <c r="C12" s="929"/>
      <c r="D12" s="929"/>
      <c r="E12" s="929"/>
      <c r="F12" s="929"/>
      <c r="G12" s="929"/>
      <c r="H12" s="929" t="str">
        <f>建築主氏名3フリガナ</f>
        <v/>
      </c>
      <c r="I12" s="961"/>
      <c r="J12" s="929"/>
      <c r="K12" s="929"/>
      <c r="L12" s="929"/>
      <c r="M12" s="929"/>
      <c r="N12" s="929"/>
      <c r="O12" s="929"/>
      <c r="P12" s="929"/>
      <c r="Q12" s="929"/>
      <c r="R12" s="929"/>
      <c r="S12" s="929"/>
      <c r="T12" s="929"/>
      <c r="U12" s="929"/>
      <c r="V12" s="929"/>
      <c r="W12" s="929"/>
      <c r="X12" s="929"/>
      <c r="Y12" s="929"/>
      <c r="Z12" s="929"/>
      <c r="AA12" s="929"/>
      <c r="AC12" s="1118"/>
      <c r="AD12" s="1119"/>
      <c r="AE12" s="1119"/>
      <c r="AF12" s="1756"/>
      <c r="AG12" s="1756"/>
      <c r="AH12" s="1756"/>
      <c r="AI12" s="1756"/>
      <c r="AJ12" s="1756"/>
      <c r="AK12" s="1756"/>
      <c r="AL12" s="1756"/>
      <c r="AM12" s="1756"/>
      <c r="AN12" s="1119"/>
      <c r="AO12" s="1119"/>
      <c r="AP12" s="1119"/>
      <c r="AQ12" s="1119"/>
      <c r="AR12" s="1119"/>
      <c r="AS12" s="1119"/>
      <c r="AT12" s="1119"/>
      <c r="AU12" s="1119"/>
      <c r="AV12" s="1119"/>
      <c r="AW12" s="1119"/>
      <c r="AX12" s="1119"/>
      <c r="AY12" s="1119"/>
      <c r="AZ12" s="1119"/>
      <c r="BA12" s="1119"/>
      <c r="BB12" s="1119"/>
      <c r="BC12" s="1119"/>
      <c r="BD12" s="1119"/>
      <c r="BE12" s="1119"/>
      <c r="BF12" s="929"/>
      <c r="BG12" s="929"/>
      <c r="BH12" s="929"/>
    </row>
    <row r="13" spans="1:73" ht="17.25">
      <c r="A13" s="959"/>
      <c r="B13" s="929" t="s">
        <v>408</v>
      </c>
      <c r="C13" s="929"/>
      <c r="D13" s="929"/>
      <c r="E13" s="929"/>
      <c r="F13" s="929"/>
      <c r="G13" s="929"/>
      <c r="H13" s="929" t="str">
        <f>建築主氏名3</f>
        <v/>
      </c>
      <c r="I13" s="961"/>
      <c r="J13" s="929"/>
      <c r="K13" s="929"/>
      <c r="L13" s="929"/>
      <c r="M13" s="929"/>
      <c r="N13" s="929"/>
      <c r="O13" s="929"/>
      <c r="P13" s="929"/>
      <c r="Q13" s="929"/>
      <c r="R13" s="929"/>
      <c r="S13" s="929"/>
      <c r="T13" s="929"/>
      <c r="U13" s="929"/>
      <c r="V13" s="929"/>
      <c r="W13" s="929"/>
      <c r="X13" s="929"/>
      <c r="Y13" s="929"/>
      <c r="Z13" s="929"/>
      <c r="AA13" s="929"/>
      <c r="AC13" s="1118"/>
      <c r="AD13" s="1119"/>
      <c r="AE13" s="1119"/>
      <c r="AF13" s="1756"/>
      <c r="AG13" s="1756"/>
      <c r="AH13" s="1756"/>
      <c r="AI13" s="1756"/>
      <c r="AJ13" s="1756"/>
      <c r="AK13" s="1756"/>
      <c r="AL13" s="1756"/>
      <c r="AM13" s="1756"/>
      <c r="AN13" s="1119"/>
      <c r="AO13" s="1119"/>
      <c r="AP13" s="1119"/>
      <c r="AQ13" s="1119"/>
      <c r="AR13" s="1119"/>
      <c r="AS13" s="1119"/>
      <c r="AT13" s="1119"/>
      <c r="AU13" s="1119"/>
      <c r="AV13" s="1119"/>
      <c r="AW13" s="1119"/>
      <c r="AX13" s="1119"/>
      <c r="AY13" s="1119"/>
      <c r="AZ13" s="1119"/>
      <c r="BA13" s="1119"/>
      <c r="BB13" s="1119"/>
      <c r="BC13" s="1119"/>
      <c r="BD13" s="1119"/>
      <c r="BE13" s="1119"/>
      <c r="BF13" s="929"/>
      <c r="BG13" s="929"/>
      <c r="BH13" s="929"/>
    </row>
    <row r="14" spans="1:73" ht="17.25">
      <c r="A14" s="959"/>
      <c r="B14" s="929" t="s">
        <v>399</v>
      </c>
      <c r="C14" s="929"/>
      <c r="D14" s="929"/>
      <c r="E14" s="929"/>
      <c r="F14" s="929"/>
      <c r="G14" s="929"/>
      <c r="H14" s="929" t="str">
        <f>建築主郵便番号3</f>
        <v/>
      </c>
      <c r="I14" s="961"/>
      <c r="J14" s="929"/>
      <c r="K14" s="929"/>
      <c r="L14" s="929"/>
      <c r="M14" s="929"/>
      <c r="N14" s="929"/>
      <c r="O14" s="929"/>
      <c r="P14" s="929"/>
      <c r="Q14" s="929"/>
      <c r="R14" s="929"/>
      <c r="S14" s="929"/>
      <c r="T14" s="929"/>
      <c r="U14" s="929"/>
      <c r="V14" s="929"/>
      <c r="W14" s="929"/>
      <c r="X14" s="929"/>
      <c r="Y14" s="929"/>
      <c r="Z14" s="929"/>
      <c r="AA14" s="929"/>
      <c r="AC14" s="1118"/>
      <c r="AD14" s="1119"/>
      <c r="AE14" s="1119"/>
      <c r="AF14" s="1756"/>
      <c r="AG14" s="1756"/>
      <c r="AH14" s="1756"/>
      <c r="AI14" s="1756"/>
      <c r="AJ14" s="1756"/>
      <c r="AK14" s="1756"/>
      <c r="AL14" s="1756"/>
      <c r="AM14" s="1756"/>
      <c r="AN14" s="1119"/>
      <c r="AO14" s="1119"/>
      <c r="AP14" s="1119"/>
      <c r="AQ14" s="1119"/>
      <c r="AR14" s="1119"/>
      <c r="AS14" s="1119"/>
      <c r="AT14" s="1119"/>
      <c r="AU14" s="1119"/>
      <c r="AV14" s="1119"/>
      <c r="AW14" s="1119"/>
      <c r="AX14" s="1119"/>
      <c r="AY14" s="1119"/>
      <c r="AZ14" s="1119"/>
      <c r="BA14" s="1119"/>
      <c r="BB14" s="1119"/>
      <c r="BC14" s="1119"/>
      <c r="BD14" s="1119"/>
      <c r="BE14" s="1119"/>
      <c r="BF14" s="929"/>
      <c r="BG14" s="929"/>
      <c r="BH14" s="929"/>
    </row>
    <row r="15" spans="1:73" ht="17.25">
      <c r="A15" s="959"/>
      <c r="B15" s="929" t="s">
        <v>430</v>
      </c>
      <c r="C15" s="929"/>
      <c r="D15" s="929"/>
      <c r="E15" s="929"/>
      <c r="F15" s="929"/>
      <c r="G15" s="929"/>
      <c r="H15" s="929" t="str">
        <f>建築主住所3</f>
        <v/>
      </c>
      <c r="I15" s="1059"/>
      <c r="J15" s="929"/>
      <c r="K15" s="929"/>
      <c r="L15" s="929"/>
      <c r="M15" s="929"/>
      <c r="N15" s="929"/>
      <c r="O15" s="929"/>
      <c r="P15" s="929"/>
      <c r="Q15" s="929"/>
      <c r="R15" s="929"/>
      <c r="S15" s="929"/>
      <c r="T15" s="929"/>
      <c r="U15" s="929"/>
      <c r="V15" s="929"/>
      <c r="W15" s="929"/>
      <c r="X15" s="929"/>
      <c r="Y15" s="929"/>
      <c r="Z15" s="929"/>
      <c r="AA15" s="929"/>
      <c r="AC15" s="1118"/>
      <c r="AD15" s="1119"/>
      <c r="AE15" s="1119"/>
      <c r="AF15" s="1756"/>
      <c r="AG15" s="1756"/>
      <c r="AH15" s="1756"/>
      <c r="AI15" s="1756"/>
      <c r="AJ15" s="1756"/>
      <c r="AK15" s="1756"/>
      <c r="AL15" s="1756"/>
      <c r="AM15" s="1756"/>
      <c r="AN15" s="1756"/>
      <c r="AO15" s="1756"/>
      <c r="AP15" s="1756"/>
      <c r="AQ15" s="1756"/>
      <c r="AR15" s="1756"/>
      <c r="AS15" s="1756"/>
      <c r="AT15" s="1756"/>
      <c r="AU15" s="1756"/>
      <c r="AV15" s="1756"/>
      <c r="AW15" s="1756"/>
      <c r="AX15" s="1756"/>
      <c r="AY15" s="1756"/>
      <c r="AZ15" s="1756"/>
      <c r="BA15" s="1756"/>
      <c r="BB15" s="1756"/>
      <c r="BC15" s="1756"/>
      <c r="BD15" s="1756"/>
      <c r="BE15" s="1756"/>
      <c r="BF15" s="929"/>
      <c r="BG15" s="929"/>
      <c r="BH15" s="929"/>
    </row>
    <row r="16" spans="1:73" ht="17.25">
      <c r="A16" s="963"/>
      <c r="B16" s="958"/>
      <c r="C16" s="958"/>
      <c r="D16" s="958"/>
      <c r="E16" s="958"/>
      <c r="F16" s="958"/>
      <c r="G16" s="958"/>
      <c r="H16" s="958"/>
      <c r="I16" s="1061"/>
      <c r="J16" s="958"/>
      <c r="K16" s="958"/>
      <c r="L16" s="958"/>
      <c r="M16" s="958"/>
      <c r="N16" s="958"/>
      <c r="O16" s="958"/>
      <c r="P16" s="958"/>
      <c r="Q16" s="958"/>
      <c r="R16" s="958"/>
      <c r="S16" s="958"/>
      <c r="T16" s="958"/>
      <c r="U16" s="958"/>
      <c r="V16" s="958"/>
      <c r="W16" s="958"/>
      <c r="X16" s="958"/>
      <c r="Y16" s="958"/>
      <c r="Z16" s="958"/>
      <c r="AA16" s="958"/>
      <c r="AC16" s="1118"/>
      <c r="AD16" s="1119"/>
      <c r="AE16" s="1119"/>
      <c r="AF16" s="1756"/>
      <c r="AG16" s="1756"/>
      <c r="AH16" s="1756"/>
      <c r="AI16" s="1756"/>
      <c r="AJ16" s="1756"/>
      <c r="AK16" s="1756"/>
      <c r="AL16" s="1756"/>
      <c r="AM16" s="1756"/>
      <c r="AN16" s="1119"/>
      <c r="AO16" s="1119"/>
      <c r="AP16" s="1119"/>
      <c r="AQ16" s="1119"/>
      <c r="AR16" s="1119"/>
      <c r="AS16" s="1119"/>
      <c r="AT16" s="1119"/>
      <c r="AU16" s="1119"/>
      <c r="AV16" s="1119"/>
      <c r="AW16" s="1119"/>
      <c r="AX16" s="1119"/>
      <c r="AY16" s="1119"/>
      <c r="AZ16" s="1119"/>
      <c r="BA16" s="1119"/>
      <c r="BB16" s="1119"/>
      <c r="BC16" s="1119"/>
      <c r="BD16" s="1119"/>
      <c r="BE16" s="1119"/>
      <c r="BF16" s="929"/>
    </row>
    <row r="17" spans="1:58" ht="17.25">
      <c r="I17" s="1062"/>
      <c r="AC17" s="1118"/>
      <c r="AD17" s="1119"/>
      <c r="AE17" s="1119"/>
      <c r="AF17" s="1119"/>
      <c r="AG17" s="1119"/>
      <c r="AH17" s="1119"/>
      <c r="AI17" s="1119"/>
      <c r="AJ17" s="1119"/>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row>
    <row r="18" spans="1:58" ht="17.25">
      <c r="A18" s="959" t="s">
        <v>109</v>
      </c>
      <c r="B18" s="929" t="s">
        <v>2616</v>
      </c>
      <c r="C18" s="929"/>
      <c r="D18" s="929"/>
      <c r="E18" s="929"/>
      <c r="F18" s="929"/>
      <c r="G18" s="929"/>
      <c r="H18" s="929"/>
      <c r="I18" s="961"/>
      <c r="J18" s="929"/>
      <c r="K18" s="929"/>
      <c r="L18" s="929"/>
      <c r="M18" s="929"/>
      <c r="N18" s="929"/>
      <c r="O18" s="929"/>
      <c r="P18" s="929"/>
      <c r="Q18" s="929"/>
      <c r="R18" s="929"/>
      <c r="S18" s="929"/>
      <c r="T18" s="929"/>
      <c r="U18" s="929"/>
      <c r="V18" s="929"/>
      <c r="W18" s="929"/>
      <c r="X18" s="929"/>
      <c r="Y18" s="929"/>
      <c r="Z18" s="929"/>
      <c r="AA18" s="929"/>
      <c r="AC18" s="1118"/>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row>
    <row r="19" spans="1:58" ht="17.25">
      <c r="A19" s="959"/>
      <c r="B19" s="929" t="s">
        <v>431</v>
      </c>
      <c r="C19" s="929"/>
      <c r="D19" s="929"/>
      <c r="E19" s="929"/>
      <c r="F19" s="929"/>
      <c r="G19" s="929"/>
      <c r="H19" s="929" t="str">
        <f>建築主氏名4フリガナ</f>
        <v/>
      </c>
      <c r="I19" s="961"/>
      <c r="J19" s="929"/>
      <c r="K19" s="929"/>
      <c r="L19" s="929"/>
      <c r="M19" s="929"/>
      <c r="N19" s="929"/>
      <c r="O19" s="929"/>
      <c r="P19" s="929"/>
      <c r="Q19" s="929"/>
      <c r="R19" s="929"/>
      <c r="S19" s="929"/>
      <c r="T19" s="929"/>
      <c r="U19" s="929"/>
      <c r="V19" s="929"/>
      <c r="W19" s="929"/>
      <c r="X19" s="929"/>
      <c r="Y19" s="929"/>
      <c r="Z19" s="929"/>
      <c r="AA19" s="929"/>
      <c r="AC19" s="1118"/>
      <c r="AD19" s="1119"/>
      <c r="AE19" s="1119"/>
      <c r="AF19" s="1756"/>
      <c r="AG19" s="1756"/>
      <c r="AH19" s="1756"/>
      <c r="AI19" s="1756"/>
      <c r="AJ19" s="1756"/>
      <c r="AK19" s="1756"/>
      <c r="AL19" s="1756"/>
      <c r="AM19" s="1756"/>
      <c r="AN19" s="1119"/>
      <c r="AO19" s="1119"/>
      <c r="AP19" s="1119"/>
      <c r="AQ19" s="1119"/>
      <c r="AR19" s="1119"/>
      <c r="AS19" s="1119"/>
      <c r="AT19" s="1119"/>
      <c r="AU19" s="1119"/>
      <c r="AV19" s="1119"/>
      <c r="AW19" s="1119"/>
      <c r="AX19" s="1119"/>
      <c r="AY19" s="1119"/>
      <c r="AZ19" s="1119"/>
      <c r="BA19" s="1119"/>
      <c r="BB19" s="1119"/>
      <c r="BC19" s="1119"/>
      <c r="BD19" s="1119"/>
      <c r="BE19" s="1119"/>
      <c r="BF19" s="929"/>
    </row>
    <row r="20" spans="1:58" ht="17.25">
      <c r="A20" s="959"/>
      <c r="B20" s="929" t="s">
        <v>408</v>
      </c>
      <c r="C20" s="929"/>
      <c r="D20" s="929"/>
      <c r="E20" s="929"/>
      <c r="F20" s="929"/>
      <c r="G20" s="929"/>
      <c r="H20" s="929" t="str">
        <f>建築主氏名4</f>
        <v/>
      </c>
      <c r="I20" s="961"/>
      <c r="J20" s="929"/>
      <c r="K20" s="929"/>
      <c r="L20" s="929"/>
      <c r="M20" s="929"/>
      <c r="N20" s="929"/>
      <c r="O20" s="929"/>
      <c r="P20" s="929"/>
      <c r="Q20" s="929"/>
      <c r="R20" s="929"/>
      <c r="S20" s="929"/>
      <c r="T20" s="929"/>
      <c r="U20" s="929"/>
      <c r="V20" s="929"/>
      <c r="W20" s="929"/>
      <c r="X20" s="929"/>
      <c r="Y20" s="929"/>
      <c r="Z20" s="929"/>
      <c r="AA20" s="929"/>
      <c r="AC20" s="1118"/>
      <c r="AD20" s="1119"/>
      <c r="AE20" s="1119"/>
      <c r="AF20" s="1756"/>
      <c r="AG20" s="1756"/>
      <c r="AH20" s="1756"/>
      <c r="AI20" s="1756"/>
      <c r="AJ20" s="1756"/>
      <c r="AK20" s="1756"/>
      <c r="AL20" s="1756"/>
      <c r="AM20" s="1756"/>
      <c r="AN20" s="1119"/>
      <c r="AO20" s="1119"/>
      <c r="AP20" s="1119"/>
      <c r="AQ20" s="1119"/>
      <c r="AR20" s="1119"/>
      <c r="AS20" s="1119"/>
      <c r="AT20" s="1119"/>
      <c r="AU20" s="1119"/>
      <c r="AV20" s="1119"/>
      <c r="AW20" s="1119"/>
      <c r="AX20" s="1119"/>
      <c r="AY20" s="1119"/>
      <c r="AZ20" s="1119"/>
      <c r="BA20" s="1119"/>
      <c r="BB20" s="1119"/>
      <c r="BC20" s="1119"/>
      <c r="BD20" s="1119"/>
      <c r="BE20" s="1119"/>
      <c r="BF20" s="929"/>
    </row>
    <row r="21" spans="1:58" ht="17.25">
      <c r="A21" s="959"/>
      <c r="B21" s="929" t="s">
        <v>399</v>
      </c>
      <c r="C21" s="929"/>
      <c r="D21" s="929"/>
      <c r="E21" s="929"/>
      <c r="F21" s="929"/>
      <c r="G21" s="929"/>
      <c r="H21" s="929" t="str">
        <f>建築主郵便番号4</f>
        <v/>
      </c>
      <c r="I21" s="961"/>
      <c r="J21" s="929"/>
      <c r="K21" s="929"/>
      <c r="L21" s="929"/>
      <c r="M21" s="929"/>
      <c r="N21" s="929"/>
      <c r="O21" s="929"/>
      <c r="P21" s="929"/>
      <c r="Q21" s="929"/>
      <c r="R21" s="929"/>
      <c r="S21" s="929"/>
      <c r="T21" s="929"/>
      <c r="U21" s="929"/>
      <c r="V21" s="929"/>
      <c r="W21" s="929"/>
      <c r="X21" s="929"/>
      <c r="Y21" s="929"/>
      <c r="Z21" s="929"/>
      <c r="AA21" s="929"/>
      <c r="AC21" s="1118"/>
      <c r="AD21" s="1119"/>
      <c r="AE21" s="1119"/>
      <c r="AF21" s="1756"/>
      <c r="AG21" s="1756"/>
      <c r="AH21" s="1756"/>
      <c r="AI21" s="1756"/>
      <c r="AJ21" s="1756"/>
      <c r="AK21" s="1756"/>
      <c r="AL21" s="1756"/>
      <c r="AM21" s="1756"/>
      <c r="AN21" s="1119"/>
      <c r="AO21" s="1119"/>
      <c r="AP21" s="1119"/>
      <c r="AQ21" s="1119"/>
      <c r="AR21" s="1119"/>
      <c r="AS21" s="1119"/>
      <c r="AT21" s="1119"/>
      <c r="AU21" s="1119"/>
      <c r="AV21" s="1119"/>
      <c r="AW21" s="1119"/>
      <c r="AX21" s="1119"/>
      <c r="AY21" s="1119"/>
      <c r="AZ21" s="1119"/>
      <c r="BA21" s="1119"/>
      <c r="BB21" s="1119"/>
      <c r="BC21" s="1119"/>
      <c r="BD21" s="1119"/>
      <c r="BE21" s="1119"/>
      <c r="BF21" s="929"/>
    </row>
    <row r="22" spans="1:58" ht="17.25">
      <c r="A22" s="959"/>
      <c r="B22" s="929" t="s">
        <v>430</v>
      </c>
      <c r="C22" s="929"/>
      <c r="D22" s="929"/>
      <c r="E22" s="929"/>
      <c r="F22" s="929"/>
      <c r="G22" s="929"/>
      <c r="H22" s="929" t="str">
        <f>建築主住所4</f>
        <v/>
      </c>
      <c r="I22" s="1059"/>
      <c r="J22" s="929"/>
      <c r="K22" s="929"/>
      <c r="L22" s="929"/>
      <c r="M22" s="929"/>
      <c r="N22" s="929"/>
      <c r="O22" s="929"/>
      <c r="P22" s="929"/>
      <c r="Q22" s="929"/>
      <c r="R22" s="929"/>
      <c r="S22" s="929"/>
      <c r="T22" s="929"/>
      <c r="U22" s="929"/>
      <c r="V22" s="929"/>
      <c r="W22" s="929"/>
      <c r="X22" s="929"/>
      <c r="Y22" s="929"/>
      <c r="Z22" s="929"/>
      <c r="AA22" s="929"/>
      <c r="AC22" s="1118"/>
      <c r="AD22" s="1119"/>
      <c r="AE22" s="1119"/>
      <c r="AF22" s="1756"/>
      <c r="AG22" s="1756"/>
      <c r="AH22" s="1756"/>
      <c r="AI22" s="1756"/>
      <c r="AJ22" s="1756"/>
      <c r="AK22" s="1756"/>
      <c r="AL22" s="1756"/>
      <c r="AM22" s="1756"/>
      <c r="AN22" s="1756"/>
      <c r="AO22" s="1756"/>
      <c r="AP22" s="1756"/>
      <c r="AQ22" s="1756"/>
      <c r="AR22" s="1756"/>
      <c r="AS22" s="1756"/>
      <c r="AT22" s="1756"/>
      <c r="AU22" s="1756"/>
      <c r="AV22" s="1756"/>
      <c r="AW22" s="1756"/>
      <c r="AX22" s="1756"/>
      <c r="AY22" s="1756"/>
      <c r="AZ22" s="1756"/>
      <c r="BA22" s="1756"/>
      <c r="BB22" s="1756"/>
      <c r="BC22" s="1756"/>
      <c r="BD22" s="1756"/>
      <c r="BE22" s="1756"/>
      <c r="BF22" s="929"/>
    </row>
    <row r="23" spans="1:58" ht="17.25">
      <c r="A23" s="963"/>
      <c r="B23" s="958"/>
      <c r="C23" s="958"/>
      <c r="D23" s="958"/>
      <c r="E23" s="958"/>
      <c r="F23" s="958"/>
      <c r="G23" s="958"/>
      <c r="H23" s="958"/>
      <c r="I23" s="1120"/>
      <c r="J23" s="958"/>
      <c r="K23" s="958"/>
      <c r="L23" s="958"/>
      <c r="M23" s="958"/>
      <c r="N23" s="958"/>
      <c r="O23" s="958"/>
      <c r="P23" s="958"/>
      <c r="Q23" s="958"/>
      <c r="R23" s="958"/>
      <c r="S23" s="958"/>
      <c r="T23" s="958"/>
      <c r="U23" s="958"/>
      <c r="V23" s="958"/>
      <c r="W23" s="958"/>
      <c r="X23" s="958"/>
      <c r="Y23" s="958"/>
      <c r="Z23" s="958"/>
      <c r="AA23" s="958"/>
      <c r="AC23" s="1118"/>
      <c r="AD23" s="1119"/>
      <c r="AE23" s="1119"/>
      <c r="AF23" s="1756"/>
      <c r="AG23" s="1756"/>
      <c r="AH23" s="1756"/>
      <c r="AI23" s="1756"/>
      <c r="AJ23" s="1756"/>
      <c r="AK23" s="1756"/>
      <c r="AL23" s="1756"/>
      <c r="AM23" s="1756"/>
      <c r="AN23" s="1119"/>
      <c r="AO23" s="1119"/>
      <c r="AP23" s="1119"/>
      <c r="AQ23" s="1119"/>
      <c r="AR23" s="1119"/>
      <c r="AS23" s="1119"/>
      <c r="AT23" s="1119"/>
      <c r="AU23" s="1119"/>
      <c r="AV23" s="1119"/>
      <c r="AW23" s="1119"/>
      <c r="AX23" s="1119"/>
      <c r="AY23" s="1119"/>
      <c r="AZ23" s="1119"/>
      <c r="BA23" s="1119"/>
      <c r="BB23" s="1119"/>
      <c r="BC23" s="1119"/>
      <c r="BD23" s="1119"/>
      <c r="BE23" s="1119"/>
      <c r="BF23" s="929"/>
    </row>
  </sheetData>
  <sheetProtection selectLockedCells="1"/>
  <mergeCells count="15">
    <mergeCell ref="AF21:AM21"/>
    <mergeCell ref="AF22:BE22"/>
    <mergeCell ref="AF23:AM23"/>
    <mergeCell ref="AF13:AM13"/>
    <mergeCell ref="AF14:AM14"/>
    <mergeCell ref="AF15:BE15"/>
    <mergeCell ref="AF16:AM16"/>
    <mergeCell ref="AF19:AM19"/>
    <mergeCell ref="AF20:AM20"/>
    <mergeCell ref="AF12:AM12"/>
    <mergeCell ref="AF5:AM5"/>
    <mergeCell ref="AF6:AM6"/>
    <mergeCell ref="AF7:AM7"/>
    <mergeCell ref="AF8:BE8"/>
    <mergeCell ref="AF9:AM9"/>
  </mergeCells>
  <phoneticPr fontId="2"/>
  <hyperlinks>
    <hyperlink ref="O1:R1" location="作業メニュー!A1" display="作業メニュー" xr:uid="{00000000-0004-0000-1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U24"/>
  <sheetViews>
    <sheetView workbookViewId="0">
      <selection activeCell="B5" sqref="B5:AA5"/>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30" width="3.87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8.25" customHeight="1" thickBot="1">
      <c r="A1" s="1253" t="s">
        <v>2620</v>
      </c>
      <c r="M1" s="921" t="s">
        <v>64</v>
      </c>
      <c r="N1" s="921"/>
      <c r="O1" s="921"/>
      <c r="P1" s="921"/>
      <c r="R1" s="923" t="s">
        <v>549</v>
      </c>
    </row>
    <row r="2" spans="1:73" ht="14.1" customHeight="1" thickTop="1">
      <c r="A2" s="1117" t="s">
        <v>2620</v>
      </c>
    </row>
    <row r="3" spans="1:73" ht="14.1" customHeight="1">
      <c r="A3" s="1114"/>
      <c r="BT3" s="926"/>
      <c r="BU3" s="926"/>
    </row>
    <row r="4" spans="1:73" ht="18" customHeight="1">
      <c r="A4" s="958"/>
      <c r="B4" s="958" t="s">
        <v>2619</v>
      </c>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S4" s="926"/>
      <c r="BT4" s="926"/>
    </row>
    <row r="5" spans="1:73" ht="18" customHeight="1">
      <c r="A5" s="959" t="s">
        <v>2604</v>
      </c>
      <c r="B5" s="929" t="s">
        <v>2618</v>
      </c>
      <c r="C5" s="929"/>
      <c r="D5" s="929"/>
      <c r="E5" s="929"/>
      <c r="F5" s="929"/>
      <c r="G5" s="929"/>
      <c r="H5" s="929"/>
      <c r="I5" s="929"/>
      <c r="J5" s="929"/>
      <c r="K5" s="929"/>
      <c r="L5" s="929"/>
      <c r="M5" s="929"/>
      <c r="N5" s="929"/>
      <c r="O5" s="929"/>
      <c r="P5" s="929"/>
      <c r="Q5" s="929"/>
      <c r="R5" s="929"/>
      <c r="S5" s="929"/>
      <c r="T5" s="929"/>
      <c r="U5" s="1254"/>
      <c r="V5" s="1254"/>
      <c r="W5" s="1254"/>
      <c r="X5" s="1254"/>
      <c r="Y5" s="1254"/>
      <c r="Z5" s="1254"/>
      <c r="AA5" s="1254"/>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929"/>
      <c r="BH5" s="929"/>
      <c r="BS5" s="926"/>
      <c r="BT5" s="926"/>
    </row>
    <row r="6" spans="1:73" ht="18" customHeight="1">
      <c r="A6" s="959"/>
      <c r="B6" s="929" t="s">
        <v>431</v>
      </c>
      <c r="C6" s="929"/>
      <c r="D6" s="929"/>
      <c r="E6" s="929"/>
      <c r="F6" s="929"/>
      <c r="G6" s="929"/>
      <c r="H6" s="929" t="str">
        <f>建築主氏名2フリガナ</f>
        <v/>
      </c>
      <c r="I6" s="929"/>
      <c r="J6" s="929"/>
      <c r="K6" s="929"/>
      <c r="L6" s="929"/>
      <c r="M6" s="929"/>
      <c r="N6" s="929"/>
      <c r="O6" s="929"/>
      <c r="P6" s="929"/>
      <c r="Q6" s="929"/>
      <c r="R6" s="929"/>
      <c r="S6" s="929"/>
      <c r="T6" s="929"/>
      <c r="U6" s="929"/>
      <c r="V6" s="929"/>
      <c r="W6" s="929"/>
      <c r="X6" s="929"/>
      <c r="Y6" s="929"/>
      <c r="Z6" s="929"/>
      <c r="AA6" s="929"/>
      <c r="AC6" s="1118"/>
      <c r="AD6" s="1119"/>
      <c r="AE6" s="929"/>
      <c r="AF6" s="1756"/>
      <c r="AG6" s="1756"/>
      <c r="AH6" s="1756"/>
      <c r="AI6" s="1756"/>
      <c r="AJ6" s="1756"/>
      <c r="AK6" s="1756"/>
      <c r="AL6" s="1756"/>
      <c r="AM6" s="1756"/>
      <c r="AN6" s="1119"/>
      <c r="AO6" s="1119"/>
      <c r="AP6" s="1119"/>
      <c r="AQ6" s="1119"/>
      <c r="AR6" s="1119"/>
      <c r="AS6" s="1119"/>
      <c r="AT6" s="1119"/>
      <c r="AU6" s="1119"/>
      <c r="AV6" s="1119"/>
      <c r="AW6" s="1119"/>
      <c r="AX6" s="1119"/>
      <c r="AY6" s="1119"/>
      <c r="AZ6" s="1119"/>
      <c r="BA6" s="1119"/>
      <c r="BB6" s="1119"/>
      <c r="BC6" s="1119"/>
      <c r="BD6" s="1119"/>
      <c r="BE6" s="1119"/>
      <c r="BF6" s="929"/>
      <c r="BG6" s="929"/>
      <c r="BH6" s="929"/>
      <c r="BS6" s="926"/>
      <c r="BT6" s="926"/>
    </row>
    <row r="7" spans="1:73" ht="18" customHeight="1">
      <c r="A7" s="959"/>
      <c r="B7" s="929" t="s">
        <v>408</v>
      </c>
      <c r="C7" s="929"/>
      <c r="D7" s="929"/>
      <c r="E7" s="929"/>
      <c r="F7" s="929"/>
      <c r="G7" s="929"/>
      <c r="H7" s="929" t="str">
        <f>建築主氏名2</f>
        <v/>
      </c>
      <c r="I7" s="929"/>
      <c r="J7" s="929"/>
      <c r="K7" s="929"/>
      <c r="L7" s="929"/>
      <c r="M7" s="929"/>
      <c r="N7" s="929"/>
      <c r="O7" s="929"/>
      <c r="P7" s="929"/>
      <c r="Q7" s="929"/>
      <c r="R7" s="929"/>
      <c r="S7" s="929"/>
      <c r="T7" s="929"/>
      <c r="U7" s="929"/>
      <c r="V7" s="929"/>
      <c r="W7" s="929"/>
      <c r="X7" s="929"/>
      <c r="Y7" s="929"/>
      <c r="Z7" s="929"/>
      <c r="AA7" s="929"/>
      <c r="AC7" s="1118"/>
      <c r="AD7" s="1119"/>
      <c r="AE7" s="929"/>
      <c r="AF7" s="1756"/>
      <c r="AG7" s="1756"/>
      <c r="AH7" s="1756"/>
      <c r="AI7" s="1756"/>
      <c r="AJ7" s="1756"/>
      <c r="AK7" s="1756"/>
      <c r="AL7" s="1756"/>
      <c r="AM7" s="1756"/>
      <c r="AN7" s="1119"/>
      <c r="AO7" s="1119"/>
      <c r="AP7" s="1119"/>
      <c r="AQ7" s="1119"/>
      <c r="AR7" s="1119"/>
      <c r="AS7" s="1119"/>
      <c r="AT7" s="1119"/>
      <c r="AU7" s="1119"/>
      <c r="AV7" s="1119"/>
      <c r="AW7" s="1119"/>
      <c r="AX7" s="1119"/>
      <c r="AY7" s="1119"/>
      <c r="AZ7" s="1119"/>
      <c r="BA7" s="1119"/>
      <c r="BB7" s="1119"/>
      <c r="BC7" s="1119"/>
      <c r="BD7" s="1119"/>
      <c r="BE7" s="1119"/>
      <c r="BF7" s="929"/>
      <c r="BG7" s="929"/>
      <c r="BH7" s="929"/>
      <c r="BS7" s="926"/>
      <c r="BT7" s="926"/>
    </row>
    <row r="8" spans="1:73" ht="18" customHeight="1">
      <c r="A8" s="959"/>
      <c r="B8" s="929" t="s">
        <v>399</v>
      </c>
      <c r="C8" s="929"/>
      <c r="D8" s="929"/>
      <c r="E8" s="929"/>
      <c r="F8" s="929"/>
      <c r="G8" s="929"/>
      <c r="H8" s="929" t="str">
        <f>建築主郵便番号2</f>
        <v/>
      </c>
      <c r="I8" s="929"/>
      <c r="J8" s="929"/>
      <c r="K8" s="929"/>
      <c r="L8" s="929"/>
      <c r="M8" s="929"/>
      <c r="N8" s="929"/>
      <c r="O8" s="929"/>
      <c r="P8" s="929"/>
      <c r="Q8" s="929"/>
      <c r="R8" s="929"/>
      <c r="S8" s="929"/>
      <c r="T8" s="929"/>
      <c r="U8" s="929"/>
      <c r="V8" s="929"/>
      <c r="W8" s="929"/>
      <c r="X8" s="929"/>
      <c r="Y8" s="929"/>
      <c r="Z8" s="929"/>
      <c r="AA8" s="929"/>
      <c r="AC8" s="1118"/>
      <c r="AD8" s="1119"/>
      <c r="AE8" s="929"/>
      <c r="AF8" s="1756"/>
      <c r="AG8" s="1756"/>
      <c r="AH8" s="1756"/>
      <c r="AI8" s="1756"/>
      <c r="AJ8" s="1756"/>
      <c r="AK8" s="1756"/>
      <c r="AL8" s="1756"/>
      <c r="AM8" s="1756"/>
      <c r="AN8" s="1119"/>
      <c r="AO8" s="1119"/>
      <c r="AP8" s="1119"/>
      <c r="AQ8" s="1119"/>
      <c r="AR8" s="1119"/>
      <c r="AS8" s="1119"/>
      <c r="AT8" s="1119"/>
      <c r="AU8" s="1119"/>
      <c r="AV8" s="1119"/>
      <c r="AW8" s="1119"/>
      <c r="AX8" s="1119"/>
      <c r="AY8" s="1119"/>
      <c r="AZ8" s="1119"/>
      <c r="BA8" s="1119"/>
      <c r="BB8" s="1119"/>
      <c r="BC8" s="1119"/>
      <c r="BD8" s="1119"/>
      <c r="BE8" s="1119"/>
      <c r="BF8" s="929"/>
      <c r="BG8" s="929"/>
      <c r="BH8" s="929"/>
      <c r="BS8" s="926"/>
      <c r="BT8" s="926"/>
    </row>
    <row r="9" spans="1:73" ht="18" customHeight="1">
      <c r="A9" s="959"/>
      <c r="B9" s="929" t="s">
        <v>430</v>
      </c>
      <c r="C9" s="929"/>
      <c r="D9" s="929"/>
      <c r="E9" s="929"/>
      <c r="F9" s="929"/>
      <c r="G9" s="929"/>
      <c r="H9" s="929" t="str">
        <f>建築主住所2</f>
        <v/>
      </c>
      <c r="I9" s="1240"/>
      <c r="J9" s="929"/>
      <c r="K9" s="929"/>
      <c r="L9" s="929"/>
      <c r="M9" s="929"/>
      <c r="N9" s="929"/>
      <c r="O9" s="929"/>
      <c r="P9" s="929"/>
      <c r="Q9" s="929"/>
      <c r="R9" s="929"/>
      <c r="S9" s="929"/>
      <c r="T9" s="929"/>
      <c r="U9" s="929"/>
      <c r="V9" s="929"/>
      <c r="W9" s="929"/>
      <c r="X9" s="929"/>
      <c r="Y9" s="929"/>
      <c r="Z9" s="929"/>
      <c r="AA9" s="929"/>
      <c r="AB9" s="929"/>
      <c r="AC9" s="929"/>
      <c r="AD9" s="1119"/>
      <c r="AE9" s="929"/>
      <c r="AF9" s="1756"/>
      <c r="AG9" s="1756"/>
      <c r="AH9" s="1756"/>
      <c r="AI9" s="1756"/>
      <c r="AJ9" s="1756"/>
      <c r="AK9" s="1756"/>
      <c r="AL9" s="1756"/>
      <c r="AM9" s="1756"/>
      <c r="AN9" s="1756"/>
      <c r="AO9" s="1756"/>
      <c r="AP9" s="1756"/>
      <c r="AQ9" s="1756"/>
      <c r="AR9" s="1756"/>
      <c r="AS9" s="1756"/>
      <c r="AT9" s="1756"/>
      <c r="AU9" s="1756"/>
      <c r="AV9" s="1756"/>
      <c r="AW9" s="1756"/>
      <c r="AX9" s="1756"/>
      <c r="AY9" s="1756"/>
      <c r="AZ9" s="1756"/>
      <c r="BA9" s="1756"/>
      <c r="BB9" s="1756"/>
      <c r="BC9" s="1756"/>
      <c r="BD9" s="1756"/>
      <c r="BE9" s="1756"/>
      <c r="BF9" s="929"/>
      <c r="BG9" s="929"/>
      <c r="BH9" s="929"/>
      <c r="BT9" s="926"/>
      <c r="BU9" s="926"/>
    </row>
    <row r="10" spans="1:73" ht="17.25">
      <c r="A10" s="963"/>
      <c r="B10" s="958"/>
      <c r="C10" s="958"/>
      <c r="D10" s="958"/>
      <c r="E10" s="958"/>
      <c r="F10" s="958"/>
      <c r="G10" s="958"/>
      <c r="H10" s="958"/>
      <c r="I10" s="1061"/>
      <c r="J10" s="958"/>
      <c r="K10" s="958"/>
      <c r="L10" s="958"/>
      <c r="M10" s="958"/>
      <c r="N10" s="958"/>
      <c r="O10" s="958"/>
      <c r="P10" s="958"/>
      <c r="Q10" s="958"/>
      <c r="R10" s="958"/>
      <c r="S10" s="958"/>
      <c r="T10" s="958"/>
      <c r="U10" s="958"/>
      <c r="V10" s="958"/>
      <c r="W10" s="958"/>
      <c r="X10" s="958"/>
      <c r="Y10" s="958"/>
      <c r="Z10" s="958"/>
      <c r="AA10" s="958"/>
      <c r="AC10" s="1118"/>
      <c r="AD10" s="1119"/>
      <c r="AE10" s="929"/>
      <c r="AF10" s="1756"/>
      <c r="AG10" s="1756"/>
      <c r="AH10" s="1756"/>
      <c r="AI10" s="1756"/>
      <c r="AJ10" s="1756"/>
      <c r="AK10" s="1756"/>
      <c r="AL10" s="1756"/>
      <c r="AM10" s="1756"/>
      <c r="AN10" s="1119"/>
      <c r="AO10" s="1119"/>
      <c r="AP10" s="1119"/>
      <c r="AQ10" s="1119"/>
      <c r="AR10" s="1119"/>
      <c r="AS10" s="1119"/>
      <c r="AT10" s="1119"/>
      <c r="AU10" s="1119"/>
      <c r="AV10" s="1119"/>
      <c r="AW10" s="1119"/>
      <c r="AX10" s="1119"/>
      <c r="AY10" s="1119"/>
      <c r="AZ10" s="1119"/>
      <c r="BA10" s="1119"/>
      <c r="BB10" s="1119"/>
      <c r="BC10" s="1119"/>
      <c r="BD10" s="1119"/>
      <c r="BE10" s="1119"/>
      <c r="BF10" s="929"/>
      <c r="BG10" s="929"/>
      <c r="BH10" s="929"/>
    </row>
    <row r="11" spans="1:73" ht="17.25">
      <c r="I11" s="1062"/>
      <c r="AC11" s="1118"/>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929"/>
      <c r="BH11" s="929"/>
    </row>
    <row r="12" spans="1:73" ht="17.25">
      <c r="A12" s="959" t="s">
        <v>2604</v>
      </c>
      <c r="B12" s="929" t="s">
        <v>2617</v>
      </c>
      <c r="C12" s="929"/>
      <c r="D12" s="929"/>
      <c r="E12" s="929"/>
      <c r="F12" s="929"/>
      <c r="G12" s="929"/>
      <c r="H12" s="929"/>
      <c r="I12" s="961"/>
      <c r="J12" s="929"/>
      <c r="K12" s="929"/>
      <c r="L12" s="929"/>
      <c r="M12" s="929"/>
      <c r="N12" s="929"/>
      <c r="O12" s="929"/>
      <c r="P12" s="929"/>
      <c r="Q12" s="929"/>
      <c r="R12" s="929"/>
      <c r="S12" s="929"/>
      <c r="T12" s="929"/>
      <c r="U12" s="929"/>
      <c r="V12" s="929"/>
      <c r="W12" s="929"/>
      <c r="X12" s="929"/>
      <c r="Y12" s="929"/>
      <c r="Z12" s="929"/>
      <c r="AA12" s="929"/>
      <c r="AC12" s="1118"/>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929"/>
      <c r="BH12" s="929"/>
    </row>
    <row r="13" spans="1:73" ht="17.25">
      <c r="A13" s="959"/>
      <c r="B13" s="929" t="s">
        <v>431</v>
      </c>
      <c r="C13" s="929"/>
      <c r="D13" s="929"/>
      <c r="E13" s="929"/>
      <c r="F13" s="929"/>
      <c r="G13" s="929"/>
      <c r="H13" s="929" t="str">
        <f>建築主氏名3フリガナ</f>
        <v/>
      </c>
      <c r="I13" s="961"/>
      <c r="J13" s="929"/>
      <c r="K13" s="929"/>
      <c r="L13" s="929"/>
      <c r="M13" s="929"/>
      <c r="N13" s="929"/>
      <c r="O13" s="929"/>
      <c r="P13" s="929"/>
      <c r="Q13" s="929"/>
      <c r="R13" s="929"/>
      <c r="S13" s="929"/>
      <c r="T13" s="929"/>
      <c r="U13" s="929"/>
      <c r="V13" s="929"/>
      <c r="W13" s="929"/>
      <c r="X13" s="929"/>
      <c r="Y13" s="929"/>
      <c r="Z13" s="929"/>
      <c r="AA13" s="929"/>
      <c r="AC13" s="1118"/>
      <c r="AD13" s="1119"/>
      <c r="AE13" s="1119"/>
      <c r="AF13" s="1756"/>
      <c r="AG13" s="1756"/>
      <c r="AH13" s="1756"/>
      <c r="AI13" s="1756"/>
      <c r="AJ13" s="1756"/>
      <c r="AK13" s="1756"/>
      <c r="AL13" s="1756"/>
      <c r="AM13" s="1756"/>
      <c r="AN13" s="1119"/>
      <c r="AO13" s="1119"/>
      <c r="AP13" s="1119"/>
      <c r="AQ13" s="1119"/>
      <c r="AR13" s="1119"/>
      <c r="AS13" s="1119"/>
      <c r="AT13" s="1119"/>
      <c r="AU13" s="1119"/>
      <c r="AV13" s="1119"/>
      <c r="AW13" s="1119"/>
      <c r="AX13" s="1119"/>
      <c r="AY13" s="1119"/>
      <c r="AZ13" s="1119"/>
      <c r="BA13" s="1119"/>
      <c r="BB13" s="1119"/>
      <c r="BC13" s="1119"/>
      <c r="BD13" s="1119"/>
      <c r="BE13" s="1119"/>
      <c r="BF13" s="929"/>
      <c r="BG13" s="929"/>
      <c r="BH13" s="929"/>
    </row>
    <row r="14" spans="1:73" ht="17.25">
      <c r="A14" s="959"/>
      <c r="B14" s="929" t="s">
        <v>408</v>
      </c>
      <c r="C14" s="929"/>
      <c r="D14" s="929"/>
      <c r="E14" s="929"/>
      <c r="F14" s="929"/>
      <c r="G14" s="929"/>
      <c r="H14" s="929" t="str">
        <f>建築主氏名3</f>
        <v/>
      </c>
      <c r="I14" s="961"/>
      <c r="J14" s="929"/>
      <c r="K14" s="929"/>
      <c r="L14" s="929"/>
      <c r="M14" s="929"/>
      <c r="N14" s="929"/>
      <c r="O14" s="929"/>
      <c r="P14" s="929"/>
      <c r="Q14" s="929"/>
      <c r="R14" s="929"/>
      <c r="S14" s="929"/>
      <c r="T14" s="929"/>
      <c r="U14" s="929"/>
      <c r="V14" s="929"/>
      <c r="W14" s="929"/>
      <c r="X14" s="929"/>
      <c r="Y14" s="929"/>
      <c r="Z14" s="929"/>
      <c r="AA14" s="929"/>
      <c r="AC14" s="1118"/>
      <c r="AD14" s="1119"/>
      <c r="AE14" s="1119"/>
      <c r="AF14" s="1756"/>
      <c r="AG14" s="1756"/>
      <c r="AH14" s="1756"/>
      <c r="AI14" s="1756"/>
      <c r="AJ14" s="1756"/>
      <c r="AK14" s="1756"/>
      <c r="AL14" s="1756"/>
      <c r="AM14" s="1756"/>
      <c r="AN14" s="1119"/>
      <c r="AO14" s="1119"/>
      <c r="AP14" s="1119"/>
      <c r="AQ14" s="1119"/>
      <c r="AR14" s="1119"/>
      <c r="AS14" s="1119"/>
      <c r="AT14" s="1119"/>
      <c r="AU14" s="1119"/>
      <c r="AV14" s="1119"/>
      <c r="AW14" s="1119"/>
      <c r="AX14" s="1119"/>
      <c r="AY14" s="1119"/>
      <c r="AZ14" s="1119"/>
      <c r="BA14" s="1119"/>
      <c r="BB14" s="1119"/>
      <c r="BC14" s="1119"/>
      <c r="BD14" s="1119"/>
      <c r="BE14" s="1119"/>
      <c r="BF14" s="929"/>
      <c r="BG14" s="929"/>
      <c r="BH14" s="929"/>
    </row>
    <row r="15" spans="1:73" ht="17.25">
      <c r="A15" s="959"/>
      <c r="B15" s="929" t="s">
        <v>399</v>
      </c>
      <c r="C15" s="929"/>
      <c r="D15" s="929"/>
      <c r="E15" s="929"/>
      <c r="F15" s="929"/>
      <c r="G15" s="929"/>
      <c r="H15" s="929" t="str">
        <f>建築主郵便番号3</f>
        <v/>
      </c>
      <c r="I15" s="961"/>
      <c r="J15" s="929"/>
      <c r="K15" s="929"/>
      <c r="L15" s="929"/>
      <c r="M15" s="929"/>
      <c r="N15" s="929"/>
      <c r="O15" s="929"/>
      <c r="P15" s="929"/>
      <c r="Q15" s="929"/>
      <c r="R15" s="929"/>
      <c r="S15" s="929"/>
      <c r="T15" s="929"/>
      <c r="U15" s="929"/>
      <c r="V15" s="929"/>
      <c r="W15" s="929"/>
      <c r="X15" s="929"/>
      <c r="Y15" s="929"/>
      <c r="Z15" s="929"/>
      <c r="AA15" s="929"/>
      <c r="AC15" s="1118"/>
      <c r="AD15" s="1119"/>
      <c r="AE15" s="1119"/>
      <c r="AF15" s="1756"/>
      <c r="AG15" s="1756"/>
      <c r="AH15" s="1756"/>
      <c r="AI15" s="1756"/>
      <c r="AJ15" s="1756"/>
      <c r="AK15" s="1756"/>
      <c r="AL15" s="1756"/>
      <c r="AM15" s="1756"/>
      <c r="AN15" s="1119"/>
      <c r="AO15" s="1119"/>
      <c r="AP15" s="1119"/>
      <c r="AQ15" s="1119"/>
      <c r="AR15" s="1119"/>
      <c r="AS15" s="1119"/>
      <c r="AT15" s="1119"/>
      <c r="AU15" s="1119"/>
      <c r="AV15" s="1119"/>
      <c r="AW15" s="1119"/>
      <c r="AX15" s="1119"/>
      <c r="AY15" s="1119"/>
      <c r="AZ15" s="1119"/>
      <c r="BA15" s="1119"/>
      <c r="BB15" s="1119"/>
      <c r="BC15" s="1119"/>
      <c r="BD15" s="1119"/>
      <c r="BE15" s="1119"/>
      <c r="BF15" s="929"/>
      <c r="BG15" s="929"/>
      <c r="BH15" s="929"/>
    </row>
    <row r="16" spans="1:73" ht="17.25">
      <c r="A16" s="959"/>
      <c r="B16" s="929" t="s">
        <v>430</v>
      </c>
      <c r="C16" s="929"/>
      <c r="D16" s="929"/>
      <c r="E16" s="929"/>
      <c r="F16" s="929"/>
      <c r="G16" s="929"/>
      <c r="H16" s="929" t="str">
        <f>建築主住所3</f>
        <v/>
      </c>
      <c r="I16" s="1059"/>
      <c r="J16" s="929"/>
      <c r="K16" s="929"/>
      <c r="L16" s="929"/>
      <c r="M16" s="929"/>
      <c r="N16" s="929"/>
      <c r="O16" s="929"/>
      <c r="P16" s="929"/>
      <c r="Q16" s="929"/>
      <c r="R16" s="929"/>
      <c r="S16" s="929"/>
      <c r="T16" s="929"/>
      <c r="U16" s="929"/>
      <c r="V16" s="929"/>
      <c r="W16" s="929"/>
      <c r="X16" s="929"/>
      <c r="Y16" s="929"/>
      <c r="Z16" s="929"/>
      <c r="AA16" s="929"/>
      <c r="AC16" s="1118"/>
      <c r="AD16" s="1119"/>
      <c r="AE16" s="1119"/>
      <c r="AF16" s="1756"/>
      <c r="AG16" s="1756"/>
      <c r="AH16" s="1756"/>
      <c r="AI16" s="1756"/>
      <c r="AJ16" s="1756"/>
      <c r="AK16" s="1756"/>
      <c r="AL16" s="1756"/>
      <c r="AM16" s="1756"/>
      <c r="AN16" s="1756"/>
      <c r="AO16" s="1756"/>
      <c r="AP16" s="1756"/>
      <c r="AQ16" s="1756"/>
      <c r="AR16" s="1756"/>
      <c r="AS16" s="1756"/>
      <c r="AT16" s="1756"/>
      <c r="AU16" s="1756"/>
      <c r="AV16" s="1756"/>
      <c r="AW16" s="1756"/>
      <c r="AX16" s="1756"/>
      <c r="AY16" s="1756"/>
      <c r="AZ16" s="1756"/>
      <c r="BA16" s="1756"/>
      <c r="BB16" s="1756"/>
      <c r="BC16" s="1756"/>
      <c r="BD16" s="1756"/>
      <c r="BE16" s="1756"/>
      <c r="BF16" s="929"/>
      <c r="BG16" s="929"/>
      <c r="BH16" s="929"/>
    </row>
    <row r="17" spans="1:58" ht="17.25">
      <c r="A17" s="963"/>
      <c r="B17" s="958"/>
      <c r="C17" s="958"/>
      <c r="D17" s="958"/>
      <c r="E17" s="958"/>
      <c r="F17" s="958"/>
      <c r="G17" s="958"/>
      <c r="H17" s="958"/>
      <c r="I17" s="1061"/>
      <c r="J17" s="958"/>
      <c r="K17" s="958"/>
      <c r="L17" s="958"/>
      <c r="M17" s="958"/>
      <c r="N17" s="958"/>
      <c r="O17" s="958"/>
      <c r="P17" s="958"/>
      <c r="Q17" s="958"/>
      <c r="R17" s="958"/>
      <c r="S17" s="958"/>
      <c r="T17" s="958"/>
      <c r="U17" s="958"/>
      <c r="V17" s="958"/>
      <c r="W17" s="958"/>
      <c r="X17" s="958"/>
      <c r="Y17" s="958"/>
      <c r="Z17" s="958"/>
      <c r="AA17" s="958"/>
      <c r="AC17" s="1118"/>
      <c r="AD17" s="1119"/>
      <c r="AE17" s="1119"/>
      <c r="AF17" s="1756"/>
      <c r="AG17" s="1756"/>
      <c r="AH17" s="1756"/>
      <c r="AI17" s="1756"/>
      <c r="AJ17" s="1756"/>
      <c r="AK17" s="1756"/>
      <c r="AL17" s="1756"/>
      <c r="AM17" s="1756"/>
      <c r="AN17" s="1119"/>
      <c r="AO17" s="1119"/>
      <c r="AP17" s="1119"/>
      <c r="AQ17" s="1119"/>
      <c r="AR17" s="1119"/>
      <c r="AS17" s="1119"/>
      <c r="AT17" s="1119"/>
      <c r="AU17" s="1119"/>
      <c r="AV17" s="1119"/>
      <c r="AW17" s="1119"/>
      <c r="AX17" s="1119"/>
      <c r="AY17" s="1119"/>
      <c r="AZ17" s="1119"/>
      <c r="BA17" s="1119"/>
      <c r="BB17" s="1119"/>
      <c r="BC17" s="1119"/>
      <c r="BD17" s="1119"/>
      <c r="BE17" s="1119"/>
      <c r="BF17" s="929"/>
    </row>
    <row r="18" spans="1:58" ht="17.25">
      <c r="I18" s="1062"/>
      <c r="AC18" s="1118"/>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row>
    <row r="19" spans="1:58" ht="17.25">
      <c r="A19" s="959" t="s">
        <v>2604</v>
      </c>
      <c r="B19" s="929" t="s">
        <v>2616</v>
      </c>
      <c r="C19" s="929"/>
      <c r="D19" s="929"/>
      <c r="E19" s="929"/>
      <c r="F19" s="929"/>
      <c r="G19" s="929"/>
      <c r="H19" s="929"/>
      <c r="I19" s="961"/>
      <c r="J19" s="929"/>
      <c r="K19" s="929"/>
      <c r="L19" s="929"/>
      <c r="M19" s="929"/>
      <c r="N19" s="929"/>
      <c r="O19" s="929"/>
      <c r="P19" s="929"/>
      <c r="Q19" s="929"/>
      <c r="R19" s="929"/>
      <c r="S19" s="929"/>
      <c r="T19" s="929"/>
      <c r="U19" s="929"/>
      <c r="V19" s="929"/>
      <c r="W19" s="929"/>
      <c r="X19" s="929"/>
      <c r="Y19" s="929"/>
      <c r="Z19" s="929"/>
      <c r="AA19" s="929"/>
      <c r="AC19" s="1118"/>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row>
    <row r="20" spans="1:58" ht="17.25">
      <c r="A20" s="959"/>
      <c r="B20" s="929" t="s">
        <v>431</v>
      </c>
      <c r="C20" s="929"/>
      <c r="D20" s="929"/>
      <c r="E20" s="929"/>
      <c r="F20" s="929"/>
      <c r="G20" s="929"/>
      <c r="H20" s="929" t="str">
        <f>建築主氏名4フリガナ</f>
        <v/>
      </c>
      <c r="I20" s="961"/>
      <c r="J20" s="929"/>
      <c r="K20" s="929"/>
      <c r="L20" s="929"/>
      <c r="M20" s="929"/>
      <c r="N20" s="929"/>
      <c r="O20" s="929"/>
      <c r="P20" s="929"/>
      <c r="Q20" s="929"/>
      <c r="R20" s="929"/>
      <c r="S20" s="929"/>
      <c r="T20" s="929"/>
      <c r="U20" s="929"/>
      <c r="V20" s="929"/>
      <c r="W20" s="929"/>
      <c r="X20" s="929"/>
      <c r="Y20" s="929"/>
      <c r="Z20" s="929"/>
      <c r="AA20" s="929"/>
      <c r="AC20" s="1118"/>
      <c r="AD20" s="1119"/>
      <c r="AE20" s="1119"/>
      <c r="AF20" s="1756"/>
      <c r="AG20" s="1756"/>
      <c r="AH20" s="1756"/>
      <c r="AI20" s="1756"/>
      <c r="AJ20" s="1756"/>
      <c r="AK20" s="1756"/>
      <c r="AL20" s="1756"/>
      <c r="AM20" s="1756"/>
      <c r="AN20" s="1119"/>
      <c r="AO20" s="1119"/>
      <c r="AP20" s="1119"/>
      <c r="AQ20" s="1119"/>
      <c r="AR20" s="1119"/>
      <c r="AS20" s="1119"/>
      <c r="AT20" s="1119"/>
      <c r="AU20" s="1119"/>
      <c r="AV20" s="1119"/>
      <c r="AW20" s="1119"/>
      <c r="AX20" s="1119"/>
      <c r="AY20" s="1119"/>
      <c r="AZ20" s="1119"/>
      <c r="BA20" s="1119"/>
      <c r="BB20" s="1119"/>
      <c r="BC20" s="1119"/>
      <c r="BD20" s="1119"/>
      <c r="BE20" s="1119"/>
      <c r="BF20" s="929"/>
    </row>
    <row r="21" spans="1:58" ht="17.25">
      <c r="A21" s="959"/>
      <c r="B21" s="929" t="s">
        <v>408</v>
      </c>
      <c r="C21" s="929"/>
      <c r="D21" s="929"/>
      <c r="E21" s="929"/>
      <c r="F21" s="929"/>
      <c r="G21" s="929"/>
      <c r="H21" s="929" t="str">
        <f>建築主氏名4</f>
        <v/>
      </c>
      <c r="I21" s="961"/>
      <c r="J21" s="929"/>
      <c r="K21" s="929"/>
      <c r="L21" s="929"/>
      <c r="M21" s="929"/>
      <c r="N21" s="929"/>
      <c r="O21" s="929"/>
      <c r="P21" s="929"/>
      <c r="Q21" s="929"/>
      <c r="R21" s="929"/>
      <c r="S21" s="929"/>
      <c r="T21" s="929"/>
      <c r="U21" s="929"/>
      <c r="V21" s="929"/>
      <c r="W21" s="929"/>
      <c r="X21" s="929"/>
      <c r="Y21" s="929"/>
      <c r="Z21" s="929"/>
      <c r="AA21" s="929"/>
      <c r="AC21" s="1118"/>
      <c r="AD21" s="1119"/>
      <c r="AE21" s="1119"/>
      <c r="AF21" s="1756"/>
      <c r="AG21" s="1756"/>
      <c r="AH21" s="1756"/>
      <c r="AI21" s="1756"/>
      <c r="AJ21" s="1756"/>
      <c r="AK21" s="1756"/>
      <c r="AL21" s="1756"/>
      <c r="AM21" s="1756"/>
      <c r="AN21" s="1119"/>
      <c r="AO21" s="1119"/>
      <c r="AP21" s="1119"/>
      <c r="AQ21" s="1119"/>
      <c r="AR21" s="1119"/>
      <c r="AS21" s="1119"/>
      <c r="AT21" s="1119"/>
      <c r="AU21" s="1119"/>
      <c r="AV21" s="1119"/>
      <c r="AW21" s="1119"/>
      <c r="AX21" s="1119"/>
      <c r="AY21" s="1119"/>
      <c r="AZ21" s="1119"/>
      <c r="BA21" s="1119"/>
      <c r="BB21" s="1119"/>
      <c r="BC21" s="1119"/>
      <c r="BD21" s="1119"/>
      <c r="BE21" s="1119"/>
      <c r="BF21" s="929"/>
    </row>
    <row r="22" spans="1:58" ht="17.25">
      <c r="A22" s="959"/>
      <c r="B22" s="929" t="s">
        <v>399</v>
      </c>
      <c r="C22" s="929"/>
      <c r="D22" s="929"/>
      <c r="E22" s="929"/>
      <c r="F22" s="929"/>
      <c r="G22" s="929"/>
      <c r="H22" s="929" t="str">
        <f>建築主郵便番号4</f>
        <v/>
      </c>
      <c r="I22" s="961"/>
      <c r="J22" s="929"/>
      <c r="K22" s="929"/>
      <c r="L22" s="929"/>
      <c r="M22" s="929"/>
      <c r="N22" s="929"/>
      <c r="O22" s="929"/>
      <c r="P22" s="929"/>
      <c r="Q22" s="929"/>
      <c r="R22" s="929"/>
      <c r="S22" s="929"/>
      <c r="T22" s="929"/>
      <c r="U22" s="929"/>
      <c r="V22" s="929"/>
      <c r="W22" s="929"/>
      <c r="X22" s="929"/>
      <c r="Y22" s="929"/>
      <c r="Z22" s="929"/>
      <c r="AA22" s="929"/>
      <c r="AC22" s="1118"/>
      <c r="AD22" s="1119"/>
      <c r="AE22" s="1119"/>
      <c r="AF22" s="1756"/>
      <c r="AG22" s="1756"/>
      <c r="AH22" s="1756"/>
      <c r="AI22" s="1756"/>
      <c r="AJ22" s="1756"/>
      <c r="AK22" s="1756"/>
      <c r="AL22" s="1756"/>
      <c r="AM22" s="1756"/>
      <c r="AN22" s="1119"/>
      <c r="AO22" s="1119"/>
      <c r="AP22" s="1119"/>
      <c r="AQ22" s="1119"/>
      <c r="AR22" s="1119"/>
      <c r="AS22" s="1119"/>
      <c r="AT22" s="1119"/>
      <c r="AU22" s="1119"/>
      <c r="AV22" s="1119"/>
      <c r="AW22" s="1119"/>
      <c r="AX22" s="1119"/>
      <c r="AY22" s="1119"/>
      <c r="AZ22" s="1119"/>
      <c r="BA22" s="1119"/>
      <c r="BB22" s="1119"/>
      <c r="BC22" s="1119"/>
      <c r="BD22" s="1119"/>
      <c r="BE22" s="1119"/>
      <c r="BF22" s="929"/>
    </row>
    <row r="23" spans="1:58" ht="17.25">
      <c r="A23" s="959"/>
      <c r="B23" s="929" t="s">
        <v>430</v>
      </c>
      <c r="C23" s="929"/>
      <c r="D23" s="929"/>
      <c r="E23" s="929"/>
      <c r="F23" s="929"/>
      <c r="G23" s="929"/>
      <c r="H23" s="929" t="str">
        <f>建築主住所4</f>
        <v/>
      </c>
      <c r="I23" s="1059"/>
      <c r="J23" s="929"/>
      <c r="K23" s="929"/>
      <c r="L23" s="929"/>
      <c r="M23" s="929"/>
      <c r="N23" s="929"/>
      <c r="O23" s="929"/>
      <c r="P23" s="929"/>
      <c r="Q23" s="929"/>
      <c r="R23" s="929"/>
      <c r="S23" s="929"/>
      <c r="T23" s="929"/>
      <c r="U23" s="929"/>
      <c r="V23" s="929"/>
      <c r="W23" s="929"/>
      <c r="X23" s="929"/>
      <c r="Y23" s="929"/>
      <c r="Z23" s="929"/>
      <c r="AA23" s="929"/>
      <c r="AC23" s="1118"/>
      <c r="AD23" s="1119"/>
      <c r="AE23" s="1119"/>
      <c r="AF23" s="1756"/>
      <c r="AG23" s="1756"/>
      <c r="AH23" s="1756"/>
      <c r="AI23" s="1756"/>
      <c r="AJ23" s="1756"/>
      <c r="AK23" s="1756"/>
      <c r="AL23" s="1756"/>
      <c r="AM23" s="1756"/>
      <c r="AN23" s="1756"/>
      <c r="AO23" s="1756"/>
      <c r="AP23" s="1756"/>
      <c r="AQ23" s="1756"/>
      <c r="AR23" s="1756"/>
      <c r="AS23" s="1756"/>
      <c r="AT23" s="1756"/>
      <c r="AU23" s="1756"/>
      <c r="AV23" s="1756"/>
      <c r="AW23" s="1756"/>
      <c r="AX23" s="1756"/>
      <c r="AY23" s="1756"/>
      <c r="AZ23" s="1756"/>
      <c r="BA23" s="1756"/>
      <c r="BB23" s="1756"/>
      <c r="BC23" s="1756"/>
      <c r="BD23" s="1756"/>
      <c r="BE23" s="1756"/>
      <c r="BF23" s="929"/>
    </row>
    <row r="24" spans="1:58" ht="17.25">
      <c r="A24" s="963"/>
      <c r="B24" s="958"/>
      <c r="C24" s="958"/>
      <c r="D24" s="958"/>
      <c r="E24" s="958"/>
      <c r="F24" s="958"/>
      <c r="G24" s="958"/>
      <c r="H24" s="958"/>
      <c r="I24" s="1120"/>
      <c r="J24" s="958"/>
      <c r="K24" s="958"/>
      <c r="L24" s="958"/>
      <c r="M24" s="958"/>
      <c r="N24" s="958"/>
      <c r="O24" s="958"/>
      <c r="P24" s="958"/>
      <c r="Q24" s="958"/>
      <c r="R24" s="958"/>
      <c r="S24" s="958"/>
      <c r="T24" s="958"/>
      <c r="U24" s="958"/>
      <c r="V24" s="958"/>
      <c r="W24" s="958"/>
      <c r="X24" s="958"/>
      <c r="Y24" s="958"/>
      <c r="Z24" s="958"/>
      <c r="AA24" s="958"/>
      <c r="AC24" s="1118"/>
      <c r="AD24" s="1119"/>
      <c r="AE24" s="1119"/>
      <c r="AF24" s="1756"/>
      <c r="AG24" s="1756"/>
      <c r="AH24" s="1756"/>
      <c r="AI24" s="1756"/>
      <c r="AJ24" s="1756"/>
      <c r="AK24" s="1756"/>
      <c r="AL24" s="1756"/>
      <c r="AM24" s="1756"/>
      <c r="AN24" s="1119"/>
      <c r="AO24" s="1119"/>
      <c r="AP24" s="1119"/>
      <c r="AQ24" s="1119"/>
      <c r="AR24" s="1119"/>
      <c r="AS24" s="1119"/>
      <c r="AT24" s="1119"/>
      <c r="AU24" s="1119"/>
      <c r="AV24" s="1119"/>
      <c r="AW24" s="1119"/>
      <c r="AX24" s="1119"/>
      <c r="AY24" s="1119"/>
      <c r="AZ24" s="1119"/>
      <c r="BA24" s="1119"/>
      <c r="BB24" s="1119"/>
      <c r="BC24" s="1119"/>
      <c r="BD24" s="1119"/>
      <c r="BE24" s="1119"/>
      <c r="BF24" s="929"/>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1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BA335"/>
  <sheetViews>
    <sheetView topLeftCell="A97" workbookViewId="0">
      <selection activeCell="R1" sqref="R1"/>
    </sheetView>
  </sheetViews>
  <sheetFormatPr defaultColWidth="9" defaultRowHeight="13.5"/>
  <cols>
    <col min="1" max="1" width="2.5" style="927" customWidth="1"/>
    <col min="2" max="5" width="3.5" style="927" customWidth="1"/>
    <col min="6" max="6" width="4.125" style="927" customWidth="1"/>
    <col min="7" max="26" width="3.5" style="927" customWidth="1"/>
    <col min="27" max="27" width="3.125" style="927" customWidth="1"/>
    <col min="28" max="28" width="2.75" style="927" customWidth="1"/>
    <col min="29" max="33" width="1.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0" width="2.125" style="927" customWidth="1"/>
    <col min="41" max="41" width="3.375" style="927" customWidth="1"/>
    <col min="42" max="42" width="8.125" style="927" customWidth="1"/>
    <col min="43" max="43" width="1.5" style="927" customWidth="1"/>
    <col min="44" max="44" width="4" style="927" customWidth="1"/>
    <col min="45" max="16384" width="9" style="927"/>
  </cols>
  <sheetData>
    <row r="1" spans="1:30" s="920" customFormat="1" ht="39.950000000000003" customHeight="1" thickBot="1">
      <c r="A1" s="1070" t="s">
        <v>3783</v>
      </c>
      <c r="Q1" s="921" t="s">
        <v>64</v>
      </c>
      <c r="R1" s="921"/>
      <c r="S1" s="921"/>
      <c r="T1" s="921"/>
      <c r="AD1" s="923" t="s">
        <v>549</v>
      </c>
    </row>
    <row r="2" spans="1:30" ht="12" customHeight="1" thickTop="1">
      <c r="A2" s="1076"/>
    </row>
    <row r="3" spans="1:30" ht="12" customHeight="1">
      <c r="A3" s="926"/>
      <c r="B3" s="925" t="str">
        <f>IF(作業メニュー!AM13=TRUE, "第四十二号の十一様式（第八条の二の六関係）（Ａ４）", "第十三号様式（第三条、第三条の三関係）")</f>
        <v>第十三号様式（第三条、第三条の三関係）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0" ht="24.95" customHeight="1">
      <c r="A4" s="926"/>
      <c r="B4" s="925"/>
      <c r="C4" s="925"/>
      <c r="D4" s="1268" t="str">
        <f>IF(作業メニュー!AM13=TRUE, "建築基準法第88条第１項において準用する同法第18条第２項又は第４項の規定による", "")</f>
        <v/>
      </c>
      <c r="E4" s="925"/>
      <c r="G4" s="926"/>
      <c r="H4" s="926"/>
      <c r="I4" s="926"/>
      <c r="J4" s="926"/>
      <c r="K4" s="926"/>
      <c r="L4" s="926"/>
      <c r="M4" s="926"/>
      <c r="N4" s="926"/>
      <c r="O4" s="926"/>
      <c r="P4" s="926"/>
      <c r="Q4" s="926"/>
      <c r="R4" s="926"/>
      <c r="S4" s="926"/>
      <c r="T4" s="926"/>
      <c r="U4" s="926"/>
      <c r="V4" s="926"/>
      <c r="W4" s="926"/>
      <c r="X4" s="926"/>
      <c r="Y4" s="926"/>
      <c r="Z4" s="926"/>
      <c r="AA4" s="926"/>
    </row>
    <row r="5" spans="1:30" ht="24.75" customHeight="1">
      <c r="A5" s="926"/>
      <c r="B5" s="1655" t="str">
        <f>IF(作業メニュー!AM13=TRUE, "計画変更通知書　（工作物）", "計画変更確認申請書　（工作物）")</f>
        <v>計画変更確認申請書　（工作物）</v>
      </c>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row>
    <row r="6" spans="1:30">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0">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0">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0" ht="18.75" customHeight="1">
      <c r="A9" s="926"/>
      <c r="B9" s="926"/>
      <c r="C9" s="2093" t="str">
        <f>IF(作業メニュー!AM13=TRUE, "　建築基準法第88条第１項において準用する同法第18条第２項又は第４項の規定により計画の変更を通知します。", "   建築基準法第８８条第１項において準用する同法第６条第１項又は第６条の２第１項の規定による計画の変更の確認を申請します。この申請書及び添付図書に記載の事項は、事実に相違ありません。")</f>
        <v xml:space="preserve">   建築基準法第８８条第１項において準用する同法第６条第１項又は第６条の２第１項の規定による計画の変更の確認を申請します。この申請書及び添付図書に記載の事項は、事実に相違ありません。</v>
      </c>
      <c r="D9" s="2093"/>
      <c r="E9" s="2093"/>
      <c r="F9" s="2093"/>
      <c r="G9" s="2093"/>
      <c r="H9" s="2093"/>
      <c r="I9" s="2093"/>
      <c r="J9" s="2093"/>
      <c r="K9" s="2093"/>
      <c r="L9" s="2093"/>
      <c r="M9" s="2093"/>
      <c r="N9" s="2093"/>
      <c r="O9" s="2093"/>
      <c r="P9" s="2093"/>
      <c r="Q9" s="2093"/>
      <c r="R9" s="2093"/>
      <c r="S9" s="2093"/>
      <c r="T9" s="2093"/>
      <c r="U9" s="2093"/>
      <c r="V9" s="2093"/>
      <c r="W9" s="2093"/>
      <c r="X9" s="2093"/>
      <c r="Y9" s="2093"/>
      <c r="Z9" s="926"/>
      <c r="AA9" s="926"/>
    </row>
    <row r="10" spans="1:30" ht="18.75" customHeight="1">
      <c r="A10" s="926"/>
      <c r="B10" s="926"/>
      <c r="C10" s="2093"/>
      <c r="D10" s="2093"/>
      <c r="E10" s="2093"/>
      <c r="F10" s="2093"/>
      <c r="G10" s="2093"/>
      <c r="H10" s="2093"/>
      <c r="I10" s="2093"/>
      <c r="J10" s="2093"/>
      <c r="K10" s="2093"/>
      <c r="L10" s="2093"/>
      <c r="M10" s="2093"/>
      <c r="N10" s="2093"/>
      <c r="O10" s="2093"/>
      <c r="P10" s="2093"/>
      <c r="Q10" s="2093"/>
      <c r="R10" s="2093"/>
      <c r="S10" s="2093"/>
      <c r="T10" s="2093"/>
      <c r="U10" s="2093"/>
      <c r="V10" s="2093"/>
      <c r="W10" s="2093"/>
      <c r="X10" s="2093"/>
      <c r="Y10" s="2093"/>
      <c r="Z10" s="926"/>
      <c r="AA10" s="926"/>
    </row>
    <row r="11" spans="1:30" ht="18.75" customHeight="1">
      <c r="A11" s="926"/>
      <c r="B11" s="926"/>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row>
    <row r="12" spans="1:30" ht="18.75" customHeight="1">
      <c r="A12" s="926"/>
      <c r="B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0" ht="18.75" customHeight="1">
      <c r="A13" s="926"/>
      <c r="B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0" ht="18.75" customHeight="1">
      <c r="A14" s="926"/>
      <c r="B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0" ht="13.5" customHeight="1">
      <c r="A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row>
    <row r="16" spans="1:30" ht="18.75" customHeight="1">
      <c r="A16" s="926"/>
      <c r="B16" s="1682" t="str">
        <f>IF('確認申請書（建築）入力'!$M$4=0,"",'確認申請書（建築）入力'!$M$4)</f>
        <v>指定確認検査機関
　株式会社東日本住宅評価センター　様</v>
      </c>
      <c r="C16" s="1682"/>
      <c r="D16" s="1682"/>
      <c r="E16" s="1682"/>
      <c r="F16" s="1682"/>
      <c r="G16" s="1682"/>
      <c r="H16" s="1682"/>
      <c r="I16" s="1682"/>
      <c r="J16" s="1682"/>
      <c r="K16" s="1682"/>
      <c r="L16" s="1682"/>
      <c r="M16" s="1682"/>
      <c r="N16" s="1682"/>
      <c r="O16" s="1682"/>
      <c r="P16" s="1682"/>
      <c r="Q16" s="1682"/>
      <c r="R16" s="926"/>
      <c r="S16" s="926"/>
      <c r="T16" s="926"/>
      <c r="U16" s="926"/>
      <c r="V16" s="926"/>
      <c r="W16" s="926"/>
      <c r="X16" s="926"/>
      <c r="Y16" s="926"/>
      <c r="Z16" s="926"/>
      <c r="AA16" s="926"/>
    </row>
    <row r="17" spans="1:50" ht="18.75" customHeight="1">
      <c r="A17" s="926"/>
      <c r="B17" s="1682"/>
      <c r="C17" s="1682"/>
      <c r="D17" s="1682"/>
      <c r="E17" s="1682"/>
      <c r="F17" s="1682"/>
      <c r="G17" s="1682"/>
      <c r="H17" s="1682"/>
      <c r="I17" s="1682"/>
      <c r="J17" s="1682"/>
      <c r="K17" s="1682"/>
      <c r="L17" s="1682"/>
      <c r="M17" s="1682"/>
      <c r="N17" s="1682"/>
      <c r="O17" s="1682"/>
      <c r="P17" s="1682"/>
      <c r="Q17" s="1682"/>
      <c r="R17" s="926"/>
      <c r="S17" s="926"/>
      <c r="T17" s="926"/>
      <c r="U17" s="926"/>
      <c r="V17" s="926"/>
      <c r="W17" s="931" t="str">
        <f>IF(作業メニュー!AM13=TRUE, "第", "")</f>
        <v/>
      </c>
      <c r="X17" s="1712"/>
      <c r="Y17" s="1712"/>
      <c r="Z17" s="1712"/>
      <c r="AA17" s="1712"/>
      <c r="AB17" s="930" t="str">
        <f>IF(作業メニュー!AM13=TRUE, "号", "")</f>
        <v/>
      </c>
    </row>
    <row r="18" spans="1:50" ht="8.25" customHeight="1">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row>
    <row r="19" spans="1:50" ht="18" customHeight="1">
      <c r="A19" s="926"/>
      <c r="B19" s="926"/>
      <c r="C19" s="926"/>
      <c r="D19" s="926"/>
      <c r="E19" s="926"/>
      <c r="F19" s="926"/>
      <c r="G19" s="926"/>
      <c r="H19" s="926"/>
      <c r="I19" s="926"/>
      <c r="J19" s="926"/>
      <c r="K19" s="926"/>
      <c r="L19" s="926"/>
      <c r="M19" s="926"/>
      <c r="N19" s="926"/>
      <c r="O19" s="926"/>
      <c r="P19" s="926"/>
      <c r="Q19" s="926"/>
      <c r="R19" s="926"/>
      <c r="S19" s="926"/>
      <c r="T19" s="926"/>
      <c r="U19" s="2076" t="s">
        <v>2832</v>
      </c>
      <c r="V19" s="2076"/>
      <c r="W19" s="2076"/>
      <c r="X19" s="2076"/>
      <c r="Y19" s="2076"/>
      <c r="Z19" s="2076"/>
      <c r="AA19" s="2076"/>
      <c r="AH19" s="1090"/>
    </row>
    <row r="20" spans="1:50" ht="18.75" customHeight="1">
      <c r="A20" s="926"/>
      <c r="B20" s="926"/>
      <c r="C20" s="926"/>
      <c r="D20" s="926"/>
      <c r="E20" s="926"/>
      <c r="F20" s="926"/>
      <c r="G20" s="926"/>
      <c r="H20" s="926"/>
      <c r="I20" s="926"/>
      <c r="J20" s="926"/>
      <c r="K20" s="926"/>
      <c r="L20" s="926"/>
      <c r="M20" s="926"/>
      <c r="N20" s="926"/>
      <c r="O20" s="926"/>
      <c r="P20" s="926"/>
      <c r="Q20" s="926"/>
      <c r="R20" s="926"/>
      <c r="AH20" s="929"/>
      <c r="AI20" s="929"/>
      <c r="AM20" s="929"/>
      <c r="AN20" s="2068"/>
      <c r="AO20" s="2068"/>
      <c r="AP20" s="2068"/>
      <c r="AQ20" s="2068"/>
      <c r="AR20" s="2068"/>
    </row>
    <row r="21" spans="1:50" ht="6" customHeight="1">
      <c r="A21" s="926"/>
      <c r="B21" s="926"/>
      <c r="C21" s="926"/>
      <c r="D21" s="926"/>
      <c r="E21" s="926"/>
      <c r="F21" s="926"/>
      <c r="G21" s="926"/>
      <c r="H21" s="926"/>
      <c r="I21" s="926"/>
      <c r="J21" s="926"/>
      <c r="K21" s="926"/>
      <c r="L21" s="926"/>
      <c r="M21" s="926"/>
      <c r="N21" s="926"/>
      <c r="O21" s="926"/>
      <c r="P21" s="926"/>
      <c r="Q21" s="926"/>
      <c r="R21" s="926"/>
      <c r="S21" s="926"/>
      <c r="T21" s="926"/>
      <c r="U21" s="926"/>
    </row>
    <row r="22" spans="1:50" ht="18.75" customHeight="1">
      <c r="A22" s="926"/>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AA22" s="926"/>
    </row>
    <row r="23" spans="1:50" ht="24.75" customHeight="1">
      <c r="A23" s="926"/>
      <c r="B23" s="926"/>
      <c r="C23" s="926"/>
      <c r="D23" s="926"/>
      <c r="E23" s="926"/>
      <c r="F23" s="926"/>
      <c r="G23" s="926"/>
      <c r="H23" s="926"/>
      <c r="I23" s="926"/>
      <c r="J23" s="926"/>
      <c r="K23" s="926"/>
      <c r="L23" s="926"/>
      <c r="M23" s="926"/>
      <c r="N23" s="926"/>
      <c r="O23" s="926"/>
      <c r="P23" s="926"/>
      <c r="Q23" s="926"/>
      <c r="R23" s="926"/>
      <c r="S23" s="926"/>
      <c r="T23" s="926"/>
      <c r="U23" s="926"/>
    </row>
    <row r="24" spans="1:50" ht="18" customHeight="1">
      <c r="A24" s="926"/>
      <c r="B24" s="926"/>
      <c r="C24" s="926"/>
      <c r="D24" s="926"/>
      <c r="E24" s="926"/>
      <c r="F24" s="926"/>
      <c r="G24" s="926"/>
      <c r="H24" s="926"/>
      <c r="I24" s="926"/>
      <c r="J24" s="926"/>
      <c r="K24" s="926"/>
      <c r="L24" s="926"/>
      <c r="M24" s="926"/>
      <c r="N24" s="926"/>
      <c r="O24" s="926"/>
      <c r="P24" s="926" t="str">
        <f>IF(項目一覧!$C$183=0,"",項目一覧!$C$183)</f>
        <v/>
      </c>
      <c r="Q24" s="926"/>
      <c r="R24" s="926"/>
      <c r="S24" s="926"/>
      <c r="T24" s="926"/>
      <c r="U24" s="926"/>
      <c r="V24" s="926"/>
      <c r="W24" s="926"/>
      <c r="X24" s="926"/>
      <c r="AA24" s="926"/>
      <c r="AH24" s="1114"/>
    </row>
    <row r="25" spans="1:50" ht="18.75" customHeight="1">
      <c r="A25" s="926"/>
      <c r="B25" s="926"/>
      <c r="C25" s="926"/>
      <c r="D25" s="926"/>
      <c r="E25" s="926"/>
      <c r="F25" s="926"/>
      <c r="G25" s="926"/>
      <c r="H25" s="926"/>
      <c r="I25" s="926"/>
      <c r="J25" s="926" t="str">
        <f>IF(作業メニュー!AM13=TRUE, "　通　知　者　官　職", "　申　請　者　　氏　　名")</f>
        <v>　申　請　者　　氏　　名</v>
      </c>
      <c r="K25" s="926"/>
      <c r="L25" s="926"/>
      <c r="M25" s="926"/>
      <c r="N25" s="926"/>
      <c r="O25" s="926"/>
      <c r="P25" s="926" t="str">
        <f>IF(項目一覧!$C$4=0,"",項目一覧!$C$4)</f>
        <v/>
      </c>
      <c r="Q25" s="926"/>
      <c r="R25" s="926"/>
      <c r="S25" s="926"/>
      <c r="T25" s="926"/>
      <c r="U25" s="926"/>
      <c r="V25" s="926"/>
      <c r="W25" s="926"/>
      <c r="X25" s="926"/>
      <c r="AA25" s="926"/>
    </row>
    <row r="26" spans="1:50" ht="18.75" customHeight="1">
      <c r="A26" s="926"/>
      <c r="B26" s="926"/>
      <c r="C26" s="926"/>
      <c r="D26" s="926"/>
      <c r="E26" s="926"/>
      <c r="F26" s="926"/>
      <c r="G26" s="926"/>
      <c r="H26" s="926"/>
      <c r="I26" s="926"/>
      <c r="J26" s="926"/>
      <c r="K26" s="926"/>
      <c r="L26" s="926"/>
      <c r="M26" s="926"/>
      <c r="N26" s="926"/>
      <c r="O26" s="926"/>
      <c r="P26" s="952"/>
      <c r="Q26" s="952"/>
      <c r="R26" s="952"/>
      <c r="S26" s="952"/>
      <c r="T26" s="952"/>
      <c r="U26" s="952"/>
      <c r="V26" s="952"/>
      <c r="W26" s="952"/>
      <c r="X26" s="952"/>
      <c r="Y26" s="952"/>
      <c r="Z26" s="952"/>
      <c r="AA26" s="952"/>
    </row>
    <row r="27" spans="1:50" ht="9"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50" ht="18.7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50" ht="18.75" customHeight="1">
      <c r="A29" s="926"/>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AA29" s="926"/>
    </row>
    <row r="30" spans="1:50" ht="18.75" customHeight="1">
      <c r="A30" s="926"/>
      <c r="B30" s="926"/>
      <c r="C30" s="926"/>
      <c r="E30" s="926"/>
      <c r="F30" s="926"/>
      <c r="G30" s="926"/>
      <c r="H30" s="926"/>
      <c r="I30" s="926"/>
      <c r="J30" s="926"/>
      <c r="K30" s="926"/>
      <c r="L30" s="926"/>
      <c r="M30" s="926"/>
      <c r="N30" s="926"/>
      <c r="O30" s="926"/>
      <c r="P30" s="952"/>
      <c r="Q30" s="952"/>
      <c r="R30" s="952"/>
      <c r="S30" s="952"/>
      <c r="T30" s="952"/>
      <c r="U30" s="952"/>
      <c r="V30" s="952"/>
      <c r="W30" s="952"/>
      <c r="X30" s="952"/>
      <c r="Y30" s="952"/>
      <c r="Z30" s="952"/>
      <c r="AA30" s="952"/>
    </row>
    <row r="31" spans="1:50" ht="30.75" customHeight="1">
      <c r="A31" s="926"/>
      <c r="B31" s="955"/>
      <c r="C31" s="955"/>
      <c r="D31" s="955"/>
      <c r="E31" s="955"/>
      <c r="F31" s="955"/>
      <c r="G31" s="955"/>
      <c r="H31" s="955"/>
      <c r="I31" s="955"/>
      <c r="J31" s="955"/>
      <c r="K31" s="955"/>
      <c r="L31" s="955"/>
      <c r="M31" s="955"/>
      <c r="N31" s="955"/>
      <c r="O31" s="955"/>
      <c r="P31" s="1223"/>
      <c r="Q31" s="1223"/>
      <c r="R31" s="1223"/>
      <c r="S31" s="1223"/>
      <c r="T31" s="1223"/>
      <c r="U31" s="1223"/>
      <c r="V31" s="1223"/>
      <c r="W31" s="1223"/>
      <c r="X31" s="1223"/>
      <c r="Y31" s="1223"/>
      <c r="Z31" s="1223"/>
      <c r="AA31" s="1223"/>
      <c r="AB31" s="997"/>
    </row>
    <row r="32" spans="1:50" ht="25.5" customHeight="1">
      <c r="B32" s="926"/>
      <c r="C32" s="926"/>
      <c r="D32" s="926" t="str">
        <f>IF(作業メニュー!AM13=TRUE, "[計画を変更する工作物の直前の審査]", "[計画を変更する工作物の直前の確認]")</f>
        <v>[計画を変更する工作物の直前の確認]</v>
      </c>
      <c r="E32" s="926"/>
      <c r="F32" s="926"/>
      <c r="G32" s="926"/>
      <c r="H32" s="926"/>
      <c r="I32" s="926"/>
      <c r="J32" s="926"/>
      <c r="K32" s="926"/>
      <c r="L32" s="926"/>
      <c r="M32" s="926"/>
      <c r="N32" s="926"/>
      <c r="O32" s="926"/>
      <c r="P32" s="926"/>
      <c r="Q32" s="926"/>
      <c r="R32" s="926"/>
      <c r="S32" s="926"/>
      <c r="T32" s="926"/>
      <c r="U32" s="926"/>
      <c r="V32" s="926"/>
      <c r="W32" s="926"/>
      <c r="X32" s="926"/>
      <c r="Y32" s="926"/>
      <c r="Z32" s="926"/>
      <c r="AA32" s="926"/>
      <c r="AB32" s="926"/>
      <c r="AC32" s="926"/>
      <c r="AD32" s="926"/>
      <c r="AE32" s="1090"/>
      <c r="AX32" s="926"/>
    </row>
    <row r="33" spans="1:53" ht="18.95" customHeight="1">
      <c r="B33" s="926"/>
      <c r="C33" s="926"/>
      <c r="D33" s="926"/>
      <c r="E33" s="926" t="s">
        <v>554</v>
      </c>
      <c r="F33" s="926"/>
      <c r="G33" s="926"/>
      <c r="H33" s="926"/>
      <c r="I33" s="926"/>
      <c r="J33" s="926"/>
      <c r="K33" s="1091" t="s">
        <v>728</v>
      </c>
      <c r="L33" s="926"/>
      <c r="M33" s="926"/>
      <c r="N33" s="926"/>
      <c r="O33" s="926"/>
      <c r="P33" s="926"/>
      <c r="Q33" s="926"/>
      <c r="R33" s="926"/>
      <c r="S33" s="926"/>
      <c r="T33" s="926" t="s">
        <v>111</v>
      </c>
      <c r="U33" s="926"/>
      <c r="V33" s="926"/>
      <c r="W33" s="926"/>
      <c r="X33" s="926"/>
      <c r="Y33" s="926"/>
      <c r="Z33" s="926"/>
      <c r="AA33" s="926"/>
      <c r="AB33" s="999"/>
      <c r="AC33" s="999"/>
      <c r="AD33" s="926"/>
      <c r="AE33" s="926"/>
      <c r="AL33" s="2096"/>
      <c r="AM33" s="2096"/>
      <c r="AN33" s="2096"/>
      <c r="AO33" s="2096"/>
      <c r="AP33" s="2096"/>
      <c r="AQ33" s="2096"/>
      <c r="AR33" s="2096"/>
      <c r="AS33" s="2096"/>
      <c r="AT33" s="2096"/>
      <c r="AU33" s="2096"/>
      <c r="AV33" s="2096"/>
      <c r="AW33" s="2096"/>
      <c r="AX33" s="926"/>
      <c r="BA33" s="926"/>
    </row>
    <row r="34" spans="1:53" ht="18.95" customHeight="1">
      <c r="B34" s="926"/>
      <c r="C34" s="926"/>
      <c r="D34" s="926"/>
      <c r="E34" s="926" t="s">
        <v>553</v>
      </c>
      <c r="F34" s="926"/>
      <c r="G34" s="926"/>
      <c r="H34" s="926"/>
      <c r="I34" s="926"/>
      <c r="J34" s="926"/>
      <c r="K34" s="1091" t="s">
        <v>2839</v>
      </c>
      <c r="L34" s="1091"/>
      <c r="M34" s="1091"/>
      <c r="N34" s="1091" t="s">
        <v>603</v>
      </c>
      <c r="O34" s="1091"/>
      <c r="P34" s="1091"/>
      <c r="Q34" s="1091" t="s">
        <v>602</v>
      </c>
      <c r="R34" s="1091"/>
      <c r="S34" s="1091"/>
      <c r="T34" s="1091" t="s">
        <v>601</v>
      </c>
      <c r="U34" s="1091"/>
      <c r="V34" s="1269"/>
      <c r="W34" s="1269"/>
      <c r="X34" s="1269"/>
      <c r="Y34" s="1269"/>
      <c r="Z34" s="1269"/>
      <c r="AA34" s="1269"/>
      <c r="AB34" s="1270"/>
      <c r="AC34" s="1270"/>
      <c r="AD34" s="926"/>
      <c r="AE34" s="926"/>
      <c r="AF34" s="929"/>
      <c r="AJ34" s="929"/>
      <c r="AK34" s="929"/>
      <c r="AL34" s="2068"/>
      <c r="AM34" s="2068"/>
      <c r="AN34" s="2068"/>
      <c r="AO34" s="2068"/>
      <c r="AP34" s="2068"/>
    </row>
    <row r="35" spans="1:53" ht="18.95" customHeight="1">
      <c r="B35" s="926"/>
      <c r="C35" s="926"/>
      <c r="D35" s="926"/>
      <c r="E35" s="926" t="s">
        <v>552</v>
      </c>
      <c r="F35" s="926"/>
      <c r="G35" s="926"/>
      <c r="H35" s="926"/>
      <c r="I35" s="926"/>
      <c r="J35" s="926"/>
      <c r="K35" s="1091" t="s">
        <v>512</v>
      </c>
      <c r="L35" s="926"/>
      <c r="M35" s="926"/>
      <c r="N35" s="926"/>
      <c r="O35" s="926"/>
      <c r="P35" s="926"/>
      <c r="Q35" s="926"/>
      <c r="R35" s="926"/>
      <c r="S35" s="926"/>
      <c r="T35" s="926"/>
      <c r="U35" s="926"/>
      <c r="V35" s="926"/>
      <c r="W35" s="926"/>
      <c r="X35" s="926"/>
      <c r="Y35" s="926"/>
      <c r="Z35" s="926"/>
      <c r="AA35" s="926"/>
      <c r="AB35" s="999"/>
      <c r="AC35" s="999"/>
      <c r="AD35" s="926"/>
      <c r="AE35" s="926"/>
      <c r="AL35" s="2096"/>
      <c r="AM35" s="2096"/>
      <c r="AN35" s="2096"/>
      <c r="AO35" s="2096"/>
      <c r="AP35" s="2096"/>
      <c r="AQ35" s="2096"/>
      <c r="AR35" s="2096"/>
      <c r="AS35" s="2096"/>
      <c r="AT35" s="2096"/>
      <c r="AU35" s="2096"/>
      <c r="AV35" s="2096"/>
      <c r="AW35" s="2096"/>
      <c r="AX35" s="2096"/>
      <c r="AY35" s="2096"/>
      <c r="AZ35" s="2096"/>
      <c r="BA35" s="2096"/>
    </row>
    <row r="36" spans="1:53" ht="18.95" customHeight="1">
      <c r="B36" s="926"/>
      <c r="C36" s="926"/>
      <c r="D36" s="926"/>
      <c r="E36" s="926" t="s">
        <v>551</v>
      </c>
      <c r="F36" s="926"/>
      <c r="G36" s="926"/>
      <c r="H36" s="926"/>
      <c r="I36" s="926"/>
      <c r="J36" s="926"/>
      <c r="K36" s="926"/>
      <c r="L36" s="930"/>
      <c r="M36" s="930"/>
      <c r="N36" s="930"/>
      <c r="O36" s="930"/>
      <c r="P36" s="930"/>
      <c r="Q36" s="930"/>
      <c r="R36" s="930"/>
      <c r="S36" s="930"/>
      <c r="T36" s="930"/>
      <c r="U36" s="930"/>
      <c r="V36" s="930"/>
      <c r="W36" s="930"/>
      <c r="X36" s="930"/>
      <c r="Y36" s="930"/>
      <c r="Z36" s="930"/>
      <c r="AA36" s="930"/>
      <c r="AB36" s="952"/>
      <c r="AC36" s="952"/>
      <c r="AD36" s="926"/>
      <c r="AE36" s="926"/>
      <c r="AL36" s="2097"/>
      <c r="AM36" s="2097"/>
      <c r="AN36" s="2097"/>
      <c r="AO36" s="2097"/>
      <c r="AP36" s="2097"/>
      <c r="AQ36" s="2097"/>
      <c r="AR36" s="2097"/>
      <c r="AS36" s="2097"/>
      <c r="AT36" s="2097"/>
      <c r="AU36" s="2097"/>
      <c r="AV36" s="2097"/>
      <c r="AW36" s="2097"/>
      <c r="AX36" s="2097"/>
      <c r="AY36" s="2097"/>
      <c r="AZ36" s="2097"/>
      <c r="BA36" s="2097"/>
    </row>
    <row r="37" spans="1:53" ht="18.95" customHeight="1">
      <c r="B37" s="926"/>
      <c r="C37" s="926"/>
      <c r="D37" s="926"/>
      <c r="E37" s="926"/>
      <c r="F37" s="926"/>
      <c r="G37" s="926"/>
      <c r="H37" s="926"/>
      <c r="I37" s="926"/>
      <c r="J37" s="926"/>
      <c r="K37" s="926"/>
      <c r="L37" s="941"/>
      <c r="M37" s="941"/>
      <c r="N37" s="941"/>
      <c r="O37" s="941"/>
      <c r="P37" s="941"/>
      <c r="Q37" s="941"/>
      <c r="R37" s="941"/>
      <c r="S37" s="941"/>
      <c r="T37" s="941"/>
      <c r="U37" s="941"/>
      <c r="V37" s="941"/>
      <c r="W37" s="941"/>
      <c r="X37" s="941"/>
      <c r="Y37" s="941"/>
      <c r="Z37" s="941"/>
      <c r="AA37" s="941"/>
      <c r="AB37" s="952"/>
      <c r="AC37" s="952"/>
      <c r="AD37" s="926"/>
      <c r="AL37" s="2097"/>
      <c r="AM37" s="2097"/>
      <c r="AN37" s="2097"/>
      <c r="AO37" s="2097"/>
      <c r="AP37" s="2097"/>
      <c r="AQ37" s="2097"/>
      <c r="AR37" s="2097"/>
      <c r="AS37" s="2097"/>
      <c r="AT37" s="2097"/>
      <c r="AU37" s="2097"/>
      <c r="AV37" s="2097"/>
      <c r="AW37" s="2097"/>
      <c r="AX37" s="2097"/>
      <c r="AY37" s="2097"/>
      <c r="AZ37" s="2097"/>
      <c r="BA37" s="2097"/>
    </row>
    <row r="38" spans="1:53" ht="26.25" customHeight="1">
      <c r="A38" s="926"/>
      <c r="B38" s="1669" t="s">
        <v>438</v>
      </c>
      <c r="C38" s="1670"/>
      <c r="D38" s="1670"/>
      <c r="E38" s="1670"/>
      <c r="F38" s="1670"/>
      <c r="G38" s="1670"/>
      <c r="H38" s="1671"/>
      <c r="I38" s="1669" t="s">
        <v>437</v>
      </c>
      <c r="J38" s="1670"/>
      <c r="K38" s="1670"/>
      <c r="L38" s="1670"/>
      <c r="M38" s="1670"/>
      <c r="N38" s="1670"/>
      <c r="O38" s="1670"/>
      <c r="P38" s="1670"/>
      <c r="Q38" s="1670"/>
      <c r="R38" s="1670"/>
      <c r="S38" s="1670"/>
      <c r="T38" s="1671"/>
      <c r="U38" s="1669" t="s">
        <v>436</v>
      </c>
      <c r="V38" s="1670"/>
      <c r="W38" s="1670"/>
      <c r="X38" s="1670"/>
      <c r="Y38" s="1670"/>
      <c r="Z38" s="1670"/>
      <c r="AA38" s="1670"/>
      <c r="AB38" s="1671"/>
      <c r="AC38" s="926"/>
    </row>
    <row r="39" spans="1:53" ht="33" customHeight="1">
      <c r="A39" s="926"/>
      <c r="B39" s="1666"/>
      <c r="C39" s="1667"/>
      <c r="D39" s="1667"/>
      <c r="E39" s="1667"/>
      <c r="F39" s="1667"/>
      <c r="G39" s="1667"/>
      <c r="H39" s="1668"/>
      <c r="I39" s="1696" t="s">
        <v>435</v>
      </c>
      <c r="J39" s="1697"/>
      <c r="K39" s="1697"/>
      <c r="L39" s="1697"/>
      <c r="M39" s="1697"/>
      <c r="N39" s="1697"/>
      <c r="O39" s="1697"/>
      <c r="P39" s="1697"/>
      <c r="Q39" s="1697"/>
      <c r="R39" s="1697"/>
      <c r="S39" s="1697"/>
      <c r="T39" s="1698"/>
      <c r="U39" s="1669" t="s">
        <v>2838</v>
      </c>
      <c r="V39" s="1670"/>
      <c r="W39" s="1670"/>
      <c r="X39" s="1670"/>
      <c r="Y39" s="1670"/>
      <c r="Z39" s="1670"/>
      <c r="AA39" s="1670"/>
      <c r="AB39" s="1671"/>
      <c r="AC39" s="926"/>
    </row>
    <row r="40" spans="1:53" ht="63" customHeight="1">
      <c r="A40" s="926"/>
      <c r="B40" s="949"/>
      <c r="C40" s="926"/>
      <c r="D40" s="926"/>
      <c r="E40" s="926"/>
      <c r="F40" s="926"/>
      <c r="G40" s="926"/>
      <c r="H40" s="950"/>
      <c r="I40" s="1657"/>
      <c r="J40" s="1658"/>
      <c r="K40" s="1658"/>
      <c r="L40" s="1658"/>
      <c r="M40" s="1658"/>
      <c r="N40" s="1658"/>
      <c r="O40" s="1658"/>
      <c r="P40" s="1658"/>
      <c r="Q40" s="1658"/>
      <c r="R40" s="1658"/>
      <c r="S40" s="1658"/>
      <c r="T40" s="1659"/>
      <c r="U40" s="2080" t="s">
        <v>714</v>
      </c>
      <c r="V40" s="2081"/>
      <c r="W40" s="2081"/>
      <c r="X40" s="2081"/>
      <c r="Y40" s="2081"/>
      <c r="Z40" s="2081"/>
      <c r="AA40" s="2081"/>
      <c r="AB40" s="2082"/>
      <c r="AC40" s="926"/>
    </row>
    <row r="41" spans="1:53" ht="33" customHeight="1">
      <c r="A41" s="926"/>
      <c r="B41" s="954"/>
      <c r="C41" s="955"/>
      <c r="D41" s="955"/>
      <c r="E41" s="955"/>
      <c r="F41" s="955"/>
      <c r="G41" s="955"/>
      <c r="H41" s="956"/>
      <c r="I41" s="1660"/>
      <c r="J41" s="1661"/>
      <c r="K41" s="1661"/>
      <c r="L41" s="1661"/>
      <c r="M41" s="1661"/>
      <c r="N41" s="1661"/>
      <c r="O41" s="1661"/>
      <c r="P41" s="1661"/>
      <c r="Q41" s="1661"/>
      <c r="R41" s="1661"/>
      <c r="S41" s="1661"/>
      <c r="T41" s="1662"/>
      <c r="U41" s="1660" t="s">
        <v>2394</v>
      </c>
      <c r="V41" s="1661"/>
      <c r="W41" s="1661"/>
      <c r="X41" s="1661"/>
      <c r="Y41" s="1661"/>
      <c r="Z41" s="1661"/>
      <c r="AA41" s="1661"/>
      <c r="AB41" s="1662"/>
      <c r="AC41" s="926"/>
    </row>
    <row r="42" spans="1:53" ht="15.75" customHeight="1">
      <c r="A42" s="926"/>
      <c r="B42" s="937"/>
      <c r="C42" s="937"/>
      <c r="D42" s="937"/>
      <c r="E42" s="937"/>
      <c r="F42" s="937"/>
      <c r="G42" s="937"/>
      <c r="H42" s="937"/>
      <c r="I42" s="937"/>
      <c r="J42" s="937"/>
      <c r="K42" s="937"/>
      <c r="L42" s="937"/>
      <c r="M42" s="937"/>
      <c r="N42" s="937"/>
      <c r="O42" s="937"/>
      <c r="P42" s="937"/>
      <c r="Q42" s="937"/>
      <c r="R42" s="937"/>
      <c r="S42" s="937"/>
      <c r="T42" s="937"/>
      <c r="U42" s="926"/>
      <c r="V42" s="926"/>
      <c r="W42" s="926"/>
      <c r="X42" s="926"/>
      <c r="Y42" s="926"/>
      <c r="Z42" s="926"/>
      <c r="AA42" s="926"/>
      <c r="AB42" s="926"/>
      <c r="AC42" s="926"/>
    </row>
    <row r="43" spans="1:53" ht="15.75" customHeight="1">
      <c r="A43" s="926"/>
      <c r="B43" s="926"/>
      <c r="C43" s="926"/>
      <c r="D43" s="926"/>
      <c r="E43" s="1114"/>
      <c r="F43" s="926"/>
      <c r="G43" s="926"/>
      <c r="H43" s="926"/>
      <c r="I43" s="926"/>
      <c r="J43" s="926"/>
      <c r="K43" s="926"/>
      <c r="L43" s="926"/>
      <c r="M43" s="926"/>
      <c r="N43" s="926"/>
      <c r="O43" s="926"/>
      <c r="P43" s="926"/>
      <c r="Q43" s="926"/>
      <c r="R43" s="926"/>
      <c r="S43" s="926"/>
      <c r="T43" s="926"/>
      <c r="U43" s="926"/>
      <c r="V43" s="926"/>
      <c r="W43" s="926"/>
      <c r="X43" s="926"/>
      <c r="Y43" s="926"/>
      <c r="Z43" s="926"/>
      <c r="AA43" s="926"/>
      <c r="AB43" s="926"/>
      <c r="AC43" s="926"/>
      <c r="AD43" s="926"/>
    </row>
    <row r="44" spans="1:53" ht="15.75"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c r="AB44" s="926"/>
    </row>
    <row r="45" spans="1:53" ht="15.75" customHeight="1">
      <c r="A45" s="926"/>
      <c r="B45" s="926"/>
      <c r="C45" s="926"/>
      <c r="D45" s="926"/>
      <c r="E45" s="1114"/>
      <c r="F45" s="1114"/>
      <c r="G45" s="926"/>
      <c r="H45" s="926"/>
      <c r="I45" s="926"/>
      <c r="J45" s="926"/>
      <c r="K45" s="926"/>
      <c r="L45" s="926"/>
      <c r="M45" s="926"/>
      <c r="N45" s="926"/>
      <c r="O45" s="926"/>
      <c r="P45" s="926"/>
      <c r="Q45" s="926"/>
      <c r="R45" s="926"/>
      <c r="S45" s="926"/>
      <c r="T45" s="926"/>
      <c r="U45" s="926"/>
      <c r="V45" s="926"/>
      <c r="W45" s="926"/>
      <c r="X45" s="926"/>
      <c r="Y45" s="926"/>
      <c r="Z45" s="926"/>
      <c r="AA45" s="926"/>
      <c r="AB45" s="926"/>
    </row>
    <row r="46" spans="1:53" ht="15.75" customHeight="1">
      <c r="A46" s="926"/>
      <c r="B46" s="926"/>
      <c r="C46" s="926"/>
      <c r="D46" s="926"/>
      <c r="E46" s="1114"/>
      <c r="F46" s="1114"/>
      <c r="G46" s="926"/>
      <c r="H46" s="926"/>
      <c r="I46" s="926"/>
      <c r="J46" s="926"/>
      <c r="K46" s="926"/>
      <c r="L46" s="926"/>
      <c r="M46" s="926"/>
      <c r="N46" s="926"/>
      <c r="O46" s="926"/>
      <c r="P46" s="926"/>
      <c r="Q46" s="926"/>
      <c r="R46" s="926"/>
      <c r="S46" s="926"/>
      <c r="T46" s="926"/>
      <c r="U46" s="926"/>
      <c r="V46" s="926"/>
      <c r="W46" s="926"/>
      <c r="X46" s="926"/>
      <c r="Y46" s="926"/>
      <c r="Z46" s="926"/>
      <c r="AA46" s="926"/>
      <c r="AB46" s="926"/>
    </row>
    <row r="47" spans="1:53" ht="15.75" customHeight="1">
      <c r="A47" s="926"/>
      <c r="B47" s="926"/>
      <c r="C47" s="926"/>
      <c r="D47" s="926"/>
      <c r="E47" s="1114"/>
      <c r="F47" s="1114"/>
      <c r="G47" s="926"/>
      <c r="H47" s="926"/>
      <c r="I47" s="926"/>
      <c r="J47" s="926"/>
      <c r="K47" s="926"/>
      <c r="L47" s="926"/>
      <c r="M47" s="926"/>
      <c r="N47" s="926"/>
      <c r="O47" s="926"/>
      <c r="P47" s="926"/>
      <c r="Q47" s="926"/>
      <c r="R47" s="926"/>
      <c r="S47" s="926"/>
      <c r="T47" s="926"/>
      <c r="U47" s="926"/>
      <c r="V47" s="926"/>
      <c r="W47" s="926"/>
      <c r="X47" s="926"/>
      <c r="Y47" s="926"/>
      <c r="Z47" s="926"/>
      <c r="AA47" s="926"/>
      <c r="AB47" s="926"/>
    </row>
    <row r="48" spans="1:53" ht="15.75" customHeight="1">
      <c r="A48" s="1656" t="s">
        <v>434</v>
      </c>
      <c r="B48" s="1656"/>
      <c r="C48" s="1656"/>
      <c r="D48" s="1656"/>
      <c r="E48" s="1656"/>
      <c r="F48" s="1656"/>
      <c r="G48" s="1656"/>
      <c r="H48" s="1656"/>
      <c r="I48" s="1656"/>
      <c r="J48" s="1656"/>
      <c r="K48" s="1656"/>
      <c r="L48" s="1656"/>
      <c r="M48" s="1656"/>
      <c r="N48" s="1656"/>
      <c r="O48" s="1656"/>
      <c r="P48" s="1656"/>
      <c r="Q48" s="1656"/>
      <c r="R48" s="1656"/>
      <c r="S48" s="1656"/>
      <c r="T48" s="1656"/>
      <c r="U48" s="1656"/>
      <c r="V48" s="1656"/>
      <c r="W48" s="1656"/>
      <c r="X48" s="1656"/>
      <c r="Y48" s="1656"/>
      <c r="Z48" s="1656"/>
      <c r="AA48" s="1656"/>
    </row>
    <row r="49" spans="1:27" ht="15.75" customHeight="1">
      <c r="A49" s="982" t="s">
        <v>323</v>
      </c>
      <c r="B49" s="960" t="s">
        <v>713</v>
      </c>
      <c r="C49" s="960"/>
      <c r="D49" s="960"/>
      <c r="E49" s="960"/>
      <c r="F49" s="960"/>
      <c r="G49" s="960"/>
      <c r="H49" s="960"/>
      <c r="I49" s="939"/>
      <c r="J49" s="960"/>
      <c r="K49" s="960"/>
      <c r="L49" s="960"/>
      <c r="M49" s="960"/>
      <c r="N49" s="960"/>
      <c r="O49" s="960"/>
      <c r="P49" s="960"/>
      <c r="Q49" s="960"/>
      <c r="R49" s="960"/>
      <c r="S49" s="960"/>
      <c r="T49" s="960"/>
      <c r="U49" s="960"/>
      <c r="V49" s="960"/>
      <c r="W49" s="960"/>
      <c r="X49" s="960"/>
      <c r="Y49" s="960"/>
      <c r="Z49" s="960"/>
      <c r="AA49" s="960"/>
    </row>
    <row r="50" spans="1:27" ht="15.75" customHeight="1">
      <c r="A50" s="959"/>
      <c r="B50" s="929" t="s">
        <v>431</v>
      </c>
      <c r="C50" s="929"/>
      <c r="D50" s="929"/>
      <c r="E50" s="929"/>
      <c r="F50" s="929"/>
      <c r="G50" s="929" t="str">
        <f>IF(項目一覧!$C$21=0,"",項目一覧!$C$21&amp;"  ")&amp;IF(項目一覧!$C$5=0,"",項目一覧!$C$5)</f>
        <v xml:space="preserve">  </v>
      </c>
      <c r="H50" s="929"/>
      <c r="J50" s="929"/>
      <c r="K50" s="929"/>
      <c r="L50" s="929"/>
      <c r="M50" s="929"/>
      <c r="N50" s="929"/>
      <c r="O50" s="929"/>
      <c r="P50" s="929"/>
      <c r="Q50" s="929"/>
      <c r="R50" s="929"/>
      <c r="S50" s="929"/>
      <c r="T50" s="929"/>
      <c r="U50" s="929"/>
      <c r="V50" s="929"/>
      <c r="W50" s="929"/>
      <c r="X50" s="929"/>
      <c r="Y50" s="929"/>
      <c r="Z50" s="929"/>
      <c r="AA50" s="929"/>
    </row>
    <row r="51" spans="1:27" ht="15.75" customHeight="1">
      <c r="A51" s="959"/>
      <c r="B51" s="929" t="s">
        <v>408</v>
      </c>
      <c r="C51" s="929"/>
      <c r="D51" s="929"/>
      <c r="E51" s="929"/>
      <c r="F51" s="929"/>
      <c r="G51" s="929" t="str">
        <f>IF(項目一覧!$C$183=0,"",項目一覧!$C$183&amp;"  ")&amp;IF(項目一覧!$C$4=0,"",項目一覧!$C$4)</f>
        <v xml:space="preserve">  </v>
      </c>
      <c r="H51" s="929"/>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399</v>
      </c>
      <c r="C52" s="929"/>
      <c r="D52" s="929"/>
      <c r="E52" s="929"/>
      <c r="F52" s="929"/>
      <c r="G52" s="929" t="str">
        <f>IF(項目一覧!$C$6=0,"",項目一覧!$C$6)</f>
        <v/>
      </c>
      <c r="H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430</v>
      </c>
      <c r="C53" s="929"/>
      <c r="D53" s="929"/>
      <c r="E53" s="929"/>
      <c r="F53" s="929"/>
      <c r="G53" s="929" t="str">
        <f>IF(項目一覧!$C$7=0,"",項目一覧!$C$7)</f>
        <v/>
      </c>
      <c r="H53" s="929"/>
      <c r="J53" s="929"/>
      <c r="K53" s="929"/>
      <c r="L53" s="929"/>
      <c r="M53" s="929"/>
      <c r="N53" s="929"/>
      <c r="O53" s="929"/>
      <c r="P53" s="929"/>
      <c r="Q53" s="929"/>
      <c r="R53" s="929"/>
      <c r="S53" s="929"/>
      <c r="T53" s="929"/>
      <c r="U53" s="929"/>
      <c r="V53" s="929"/>
      <c r="W53" s="929"/>
      <c r="X53" s="929"/>
      <c r="Y53" s="929"/>
      <c r="Z53" s="929"/>
      <c r="AA53" s="929"/>
    </row>
    <row r="54" spans="1:27" ht="15.75" customHeight="1">
      <c r="A54" s="963"/>
      <c r="B54" s="958" t="s">
        <v>397</v>
      </c>
      <c r="C54" s="958"/>
      <c r="D54" s="958"/>
      <c r="E54" s="958"/>
      <c r="F54" s="958"/>
      <c r="G54" s="958" t="str">
        <f>IF(項目一覧!$C$8=0,"",項目一覧!$C$8)</f>
        <v/>
      </c>
      <c r="H54" s="958"/>
      <c r="I54" s="997"/>
      <c r="J54" s="958"/>
      <c r="K54" s="958"/>
      <c r="L54" s="958"/>
      <c r="M54" s="958"/>
      <c r="N54" s="958"/>
      <c r="O54" s="958"/>
      <c r="P54" s="958"/>
      <c r="Q54" s="958"/>
      <c r="R54" s="958"/>
      <c r="S54" s="958"/>
      <c r="T54" s="958"/>
      <c r="U54" s="958"/>
      <c r="V54" s="958"/>
      <c r="W54" s="958"/>
      <c r="X54" s="958"/>
      <c r="Y54" s="958"/>
      <c r="Z54" s="958"/>
      <c r="AA54" s="958"/>
    </row>
    <row r="55" spans="1:27" ht="15.75" customHeight="1">
      <c r="A55" s="959" t="s">
        <v>323</v>
      </c>
      <c r="B55" s="929" t="s">
        <v>429</v>
      </c>
      <c r="C55" s="929"/>
      <c r="D55" s="929"/>
      <c r="E55" s="929"/>
      <c r="F55" s="929"/>
      <c r="G55" s="929"/>
      <c r="H55" s="929"/>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409</v>
      </c>
      <c r="C56" s="929"/>
      <c r="D56" s="929"/>
      <c r="E56" s="929"/>
      <c r="F56" s="929"/>
      <c r="G56" s="966" t="str">
        <f>IF(項目一覧!$C$9=0,"","("&amp;項目一覧!$C$9&amp;") 建築士  （"&amp;項目一覧!$C$10&amp;"）登録　第　 "&amp;項目一覧!$C$11&amp;"　号")</f>
        <v>() 建築士  （）登録　第　 　号</v>
      </c>
      <c r="H56" s="929"/>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408</v>
      </c>
      <c r="C57" s="929"/>
      <c r="D57" s="929"/>
      <c r="E57" s="929"/>
      <c r="F57" s="929"/>
      <c r="G57" s="929" t="str">
        <f>IF(項目一覧!$C$12=0,"",項目一覧!$C$12)</f>
        <v/>
      </c>
      <c r="H57" s="929"/>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407</v>
      </c>
      <c r="C58" s="929"/>
      <c r="D58" s="929"/>
      <c r="E58" s="929"/>
      <c r="F58" s="929"/>
      <c r="G58" s="966" t="str">
        <f>IF(項目一覧!$C$13=0,"","("&amp;項目一覧!$C$13&amp;") 建築士事務所  （"&amp;項目一覧!$C$14&amp;"）知事登録　第　 "&amp;項目一覧!$C$15&amp;"　号")</f>
        <v>() 建築士事務所  （）知事登録　第　 　号</v>
      </c>
      <c r="H58" s="929"/>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c r="C59" s="929"/>
      <c r="D59" s="929"/>
      <c r="E59" s="929"/>
      <c r="F59" s="929"/>
      <c r="G59" s="929" t="str">
        <f>IF(項目一覧!$C$16=0,"",項目一覧!$C$16)</f>
        <v/>
      </c>
      <c r="H59" s="929"/>
      <c r="J59" s="929"/>
      <c r="K59" s="929"/>
      <c r="L59" s="929"/>
      <c r="M59" s="929"/>
      <c r="N59" s="929"/>
      <c r="O59" s="929"/>
      <c r="P59" s="929"/>
      <c r="Q59" s="929"/>
      <c r="R59" s="929"/>
      <c r="S59" s="929"/>
      <c r="T59" s="929"/>
      <c r="U59" s="929"/>
      <c r="V59" s="929"/>
      <c r="W59" s="929"/>
      <c r="X59" s="929"/>
      <c r="Y59" s="929"/>
      <c r="Z59" s="929"/>
      <c r="AA59" s="929"/>
    </row>
    <row r="60" spans="1:27" ht="15.75" customHeight="1">
      <c r="A60" s="959"/>
      <c r="B60" s="929" t="s">
        <v>406</v>
      </c>
      <c r="C60" s="929"/>
      <c r="D60" s="929"/>
      <c r="E60" s="929"/>
      <c r="F60" s="929"/>
      <c r="G60" s="929" t="str">
        <f>IF(項目一覧!$C$17=0,"",項目一覧!$C$17)</f>
        <v/>
      </c>
      <c r="H60" s="929"/>
      <c r="J60" s="929"/>
      <c r="K60" s="929"/>
      <c r="L60" s="929"/>
      <c r="M60" s="929"/>
      <c r="N60" s="929"/>
      <c r="O60" s="929"/>
      <c r="P60" s="929"/>
      <c r="Q60" s="929"/>
      <c r="R60" s="929"/>
      <c r="S60" s="929"/>
      <c r="T60" s="929"/>
      <c r="U60" s="929"/>
      <c r="V60" s="929"/>
      <c r="W60" s="929"/>
      <c r="X60" s="929"/>
      <c r="Y60" s="929"/>
      <c r="Z60" s="929"/>
      <c r="AA60" s="929"/>
    </row>
    <row r="61" spans="1:27" ht="15.75" customHeight="1">
      <c r="A61" s="959"/>
      <c r="B61" s="929" t="s">
        <v>405</v>
      </c>
      <c r="C61" s="929"/>
      <c r="D61" s="929"/>
      <c r="E61" s="929"/>
      <c r="F61" s="929"/>
      <c r="G61" s="929" t="str">
        <f>IF(項目一覧!$C$18=0,"",項目一覧!$C$18)</f>
        <v/>
      </c>
      <c r="H61" s="929"/>
      <c r="J61" s="929"/>
      <c r="K61" s="929"/>
      <c r="L61" s="929"/>
      <c r="M61" s="929"/>
      <c r="N61" s="929"/>
      <c r="O61" s="929"/>
      <c r="P61" s="929"/>
      <c r="Q61" s="929"/>
      <c r="R61" s="929"/>
      <c r="S61" s="929"/>
      <c r="T61" s="929"/>
      <c r="U61" s="929"/>
      <c r="V61" s="929"/>
      <c r="W61" s="929"/>
      <c r="X61" s="929"/>
      <c r="Y61" s="929"/>
      <c r="Z61" s="929"/>
      <c r="AA61" s="929"/>
    </row>
    <row r="62" spans="1:27" ht="15.75" customHeight="1">
      <c r="A62" s="963"/>
      <c r="B62" s="958" t="s">
        <v>404</v>
      </c>
      <c r="C62" s="958"/>
      <c r="D62" s="958"/>
      <c r="E62" s="958"/>
      <c r="F62" s="958"/>
      <c r="G62" s="958" t="str">
        <f>IF(項目一覧!$C$19=0,"",項目一覧!$C$19)</f>
        <v/>
      </c>
      <c r="H62" s="958"/>
      <c r="I62" s="997"/>
      <c r="J62" s="958"/>
      <c r="K62" s="958"/>
      <c r="L62" s="958"/>
      <c r="M62" s="958"/>
      <c r="N62" s="958"/>
      <c r="O62" s="958"/>
      <c r="P62" s="958"/>
      <c r="Q62" s="958"/>
      <c r="R62" s="958"/>
      <c r="S62" s="958"/>
      <c r="T62" s="958"/>
      <c r="U62" s="958"/>
      <c r="V62" s="958"/>
      <c r="W62" s="958"/>
      <c r="X62" s="958"/>
      <c r="Y62" s="958"/>
      <c r="Z62" s="958"/>
      <c r="AA62" s="958"/>
    </row>
    <row r="63" spans="1:27" ht="15.75" customHeight="1">
      <c r="A63" s="959" t="s">
        <v>323</v>
      </c>
      <c r="B63" s="929" t="s">
        <v>428</v>
      </c>
      <c r="C63" s="929"/>
      <c r="D63" s="929"/>
      <c r="E63" s="929"/>
      <c r="F63" s="929"/>
      <c r="G63" s="929"/>
      <c r="H63" s="929"/>
      <c r="J63" s="929"/>
      <c r="K63" s="929"/>
      <c r="L63" s="929"/>
      <c r="M63" s="929"/>
      <c r="N63" s="929"/>
      <c r="O63" s="929"/>
      <c r="P63" s="929"/>
      <c r="Q63" s="929"/>
      <c r="R63" s="929"/>
      <c r="S63" s="929"/>
      <c r="T63" s="929"/>
      <c r="U63" s="929"/>
      <c r="V63" s="929"/>
      <c r="W63" s="929"/>
      <c r="X63" s="929"/>
      <c r="Y63" s="929"/>
      <c r="Z63" s="929"/>
      <c r="AA63" s="929"/>
    </row>
    <row r="64" spans="1:27" ht="18" customHeight="1">
      <c r="A64" s="959"/>
      <c r="B64" s="929" t="s">
        <v>427</v>
      </c>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929"/>
    </row>
    <row r="65" spans="1:28" ht="15.75" customHeight="1">
      <c r="A65" s="959"/>
      <c r="B65" s="929" t="s">
        <v>409</v>
      </c>
      <c r="C65" s="929"/>
      <c r="D65" s="929"/>
      <c r="E65" s="929"/>
      <c r="F65" s="929"/>
      <c r="G65" s="966" t="str">
        <f>IF(項目一覧!$C$22=0,"","("&amp;項目一覧!$C$22&amp;") 建築士  （"&amp;項目一覧!$C$23&amp;"）登録　第　 "&amp;項目一覧!$C$24&amp;"　号")</f>
        <v>() 建築士  （）登録　第　 　号</v>
      </c>
      <c r="H65" s="929"/>
      <c r="J65" s="929"/>
      <c r="K65" s="929"/>
      <c r="L65" s="929"/>
      <c r="M65" s="929"/>
      <c r="N65" s="929"/>
      <c r="O65" s="929"/>
      <c r="P65" s="929"/>
      <c r="Q65" s="929"/>
      <c r="R65" s="929"/>
      <c r="S65" s="929"/>
      <c r="T65" s="929"/>
      <c r="U65" s="929"/>
      <c r="V65" s="929"/>
      <c r="W65" s="929"/>
      <c r="X65" s="929"/>
      <c r="Y65" s="929"/>
      <c r="Z65" s="929"/>
      <c r="AA65" s="929"/>
    </row>
    <row r="66" spans="1:28" ht="15.75" customHeight="1">
      <c r="A66" s="959"/>
      <c r="B66" s="929" t="s">
        <v>408</v>
      </c>
      <c r="C66" s="929"/>
      <c r="D66" s="929"/>
      <c r="E66" s="929"/>
      <c r="F66" s="929"/>
      <c r="G66" s="929" t="str">
        <f>IF(項目一覧!$C$25=0,"",項目一覧!$C$25)</f>
        <v/>
      </c>
      <c r="H66" s="929"/>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407</v>
      </c>
      <c r="C67" s="929"/>
      <c r="D67" s="929"/>
      <c r="E67" s="929"/>
      <c r="F67" s="929"/>
      <c r="G67" s="1225" t="str">
        <f>IF(項目一覧!$C$27=0,"","("&amp;項目一覧!$C$27&amp;") 建築士事務所  （"&amp;項目一覧!$C$28&amp;"）知事登録　第　 "&amp;項目一覧!$C$29&amp;"　号")</f>
        <v>() 建築士事務所  （）知事登録　第　 　号</v>
      </c>
      <c r="H67" s="929"/>
    </row>
    <row r="68" spans="1:28" ht="15.75" customHeight="1">
      <c r="A68" s="968"/>
      <c r="B68" s="929"/>
      <c r="C68" s="929"/>
      <c r="D68" s="929"/>
      <c r="E68" s="929"/>
      <c r="F68" s="929"/>
      <c r="G68" s="929" t="str">
        <f>IF(項目一覧!$C$30=0,"",項目一覧!$C$30)</f>
        <v/>
      </c>
      <c r="H68" s="929"/>
      <c r="J68" s="929"/>
      <c r="K68" s="929"/>
      <c r="L68" s="929"/>
      <c r="M68" s="929"/>
      <c r="N68" s="929"/>
      <c r="O68" s="929"/>
      <c r="P68" s="929"/>
      <c r="Q68" s="929"/>
      <c r="R68" s="929"/>
      <c r="S68" s="929"/>
      <c r="T68" s="929"/>
      <c r="U68" s="929"/>
      <c r="V68" s="929"/>
      <c r="W68" s="929"/>
      <c r="X68" s="929"/>
      <c r="Y68" s="929"/>
      <c r="Z68" s="929"/>
      <c r="AA68" s="929"/>
    </row>
    <row r="69" spans="1:28" ht="15.75" customHeight="1">
      <c r="A69" s="968"/>
      <c r="B69" s="929" t="s">
        <v>406</v>
      </c>
      <c r="C69" s="929"/>
      <c r="D69" s="929"/>
      <c r="E69" s="929"/>
      <c r="F69" s="929"/>
      <c r="G69" s="929" t="str">
        <f>IF(項目一覧!$C$31=0,"",項目一覧!$C$31)</f>
        <v/>
      </c>
      <c r="H69" s="929"/>
      <c r="J69" s="929"/>
      <c r="K69" s="929"/>
      <c r="L69" s="929"/>
      <c r="M69" s="929"/>
      <c r="N69" s="929"/>
      <c r="O69" s="929"/>
      <c r="P69" s="929"/>
      <c r="Q69" s="929"/>
      <c r="R69" s="929"/>
      <c r="S69" s="929"/>
      <c r="T69" s="929"/>
      <c r="U69" s="929"/>
      <c r="V69" s="929"/>
      <c r="W69" s="929"/>
      <c r="X69" s="929"/>
      <c r="Y69" s="929"/>
      <c r="Z69" s="929"/>
      <c r="AA69" s="929"/>
    </row>
    <row r="70" spans="1:28" ht="15.75" customHeight="1">
      <c r="A70" s="968"/>
      <c r="B70" s="929" t="s">
        <v>405</v>
      </c>
      <c r="C70" s="929"/>
      <c r="D70" s="929"/>
      <c r="E70" s="929"/>
      <c r="F70" s="929"/>
      <c r="G70" s="929" t="str">
        <f>IF(項目一覧!$C$32=0,"",項目一覧!$C$32)</f>
        <v/>
      </c>
      <c r="H70" s="929"/>
      <c r="J70" s="929"/>
      <c r="K70" s="929"/>
      <c r="L70" s="929"/>
      <c r="M70" s="929"/>
      <c r="N70" s="929"/>
      <c r="O70" s="929"/>
      <c r="P70" s="929"/>
      <c r="Q70" s="929"/>
      <c r="R70" s="929"/>
      <c r="S70" s="929"/>
      <c r="T70" s="929"/>
      <c r="U70" s="929"/>
      <c r="V70" s="929"/>
      <c r="W70" s="929"/>
      <c r="X70" s="929"/>
      <c r="Y70" s="929"/>
      <c r="Z70" s="929"/>
      <c r="AA70" s="929"/>
    </row>
    <row r="71" spans="1:28" ht="15.75" customHeight="1">
      <c r="A71" s="968"/>
      <c r="B71" s="929" t="s">
        <v>404</v>
      </c>
      <c r="C71" s="929"/>
      <c r="D71" s="929"/>
      <c r="E71" s="929"/>
      <c r="F71" s="929"/>
      <c r="G71" s="929" t="str">
        <f>IF(項目一覧!$C$33=0,"",項目一覧!$C$33)</f>
        <v/>
      </c>
      <c r="H71" s="929"/>
      <c r="J71" s="929"/>
      <c r="K71" s="929"/>
      <c r="L71" s="929"/>
      <c r="M71" s="929"/>
      <c r="N71" s="929"/>
      <c r="O71" s="929"/>
      <c r="P71" s="929"/>
      <c r="Q71" s="929"/>
      <c r="R71" s="929"/>
      <c r="S71" s="929"/>
      <c r="T71" s="929"/>
      <c r="U71" s="929"/>
      <c r="V71" s="929"/>
      <c r="W71" s="929"/>
      <c r="X71" s="929"/>
      <c r="Y71" s="929"/>
      <c r="Z71" s="929"/>
      <c r="AA71" s="929"/>
    </row>
    <row r="72" spans="1:28" ht="18" customHeight="1">
      <c r="A72" s="968"/>
      <c r="B72" s="925" t="s">
        <v>712</v>
      </c>
      <c r="C72" s="929"/>
      <c r="D72" s="929"/>
      <c r="E72" s="929"/>
      <c r="F72" s="929"/>
      <c r="G72" s="1685" t="str">
        <f>IF(項目一覧!$C$35=0,"",項目一覧!$C$35)</f>
        <v/>
      </c>
      <c r="H72" s="1685"/>
      <c r="I72" s="1685"/>
      <c r="J72" s="1685"/>
      <c r="K72" s="1685"/>
      <c r="L72" s="1685"/>
      <c r="M72" s="1685"/>
      <c r="N72" s="1685"/>
      <c r="O72" s="1685"/>
      <c r="P72" s="1685"/>
      <c r="Q72" s="1685"/>
      <c r="R72" s="1685"/>
      <c r="S72" s="1685"/>
      <c r="T72" s="1685"/>
      <c r="U72" s="1685"/>
      <c r="V72" s="1685"/>
      <c r="W72" s="1685"/>
      <c r="X72" s="1685"/>
      <c r="Y72" s="1685"/>
      <c r="Z72" s="1685"/>
      <c r="AA72" s="1685"/>
      <c r="AB72" s="1685"/>
    </row>
    <row r="73" spans="1:28" ht="8.25" customHeight="1">
      <c r="A73" s="968"/>
      <c r="B73" s="929"/>
      <c r="C73" s="929"/>
      <c r="D73" s="929"/>
      <c r="E73" s="929"/>
      <c r="F73" s="929"/>
      <c r="G73" s="1685"/>
      <c r="H73" s="1685"/>
      <c r="I73" s="1685"/>
      <c r="J73" s="1685"/>
      <c r="K73" s="1685"/>
      <c r="L73" s="1685"/>
      <c r="M73" s="1685"/>
      <c r="N73" s="1685"/>
      <c r="O73" s="1685"/>
      <c r="P73" s="1685"/>
      <c r="Q73" s="1685"/>
      <c r="R73" s="1685"/>
      <c r="S73" s="1685"/>
      <c r="T73" s="1685"/>
      <c r="U73" s="1685"/>
      <c r="V73" s="1685"/>
      <c r="W73" s="1685"/>
      <c r="X73" s="1685"/>
      <c r="Y73" s="1685"/>
      <c r="Z73" s="1685"/>
      <c r="AA73" s="1685"/>
      <c r="AB73" s="1685"/>
    </row>
    <row r="74" spans="1:28" ht="15" customHeight="1">
      <c r="A74" s="959"/>
      <c r="B74" s="929" t="s">
        <v>426</v>
      </c>
      <c r="C74" s="929"/>
      <c r="D74" s="929"/>
      <c r="E74" s="929"/>
      <c r="F74" s="929"/>
      <c r="G74" s="929"/>
      <c r="H74" s="929"/>
      <c r="I74" s="929"/>
      <c r="J74" s="929"/>
      <c r="K74" s="929"/>
      <c r="L74" s="929"/>
      <c r="M74" s="929"/>
      <c r="N74" s="929"/>
      <c r="O74" s="929"/>
      <c r="P74" s="929"/>
      <c r="Q74" s="929"/>
      <c r="R74" s="929"/>
      <c r="S74" s="929"/>
      <c r="T74" s="929"/>
      <c r="U74" s="929"/>
      <c r="V74" s="929"/>
      <c r="W74" s="929"/>
      <c r="X74" s="929"/>
      <c r="Y74" s="929"/>
      <c r="Z74" s="929"/>
      <c r="AA74" s="929"/>
    </row>
    <row r="75" spans="1:28" ht="18" customHeight="1">
      <c r="A75" s="959"/>
      <c r="B75" s="929" t="s">
        <v>409</v>
      </c>
      <c r="C75" s="929"/>
      <c r="D75" s="929"/>
      <c r="E75" s="929"/>
      <c r="F75" s="929"/>
      <c r="G75" s="966" t="str">
        <f>IF(項目一覧!$C$189=0,"","("&amp;項目一覧!$C$189&amp;") 建築士  （"&amp;項目一覧!$C$190&amp;"）登録　第　 "&amp;項目一覧!$C$191&amp;"　号")</f>
        <v>() 建築士  （）登録　第　 　号</v>
      </c>
      <c r="J75" s="929"/>
      <c r="K75" s="929"/>
      <c r="L75" s="929"/>
      <c r="M75" s="929"/>
      <c r="N75" s="929"/>
      <c r="O75" s="929"/>
      <c r="P75" s="929"/>
      <c r="Q75" s="929"/>
      <c r="R75" s="929"/>
      <c r="S75" s="929"/>
      <c r="T75" s="929"/>
      <c r="U75" s="929"/>
      <c r="V75" s="929"/>
      <c r="W75" s="929"/>
      <c r="X75" s="929"/>
      <c r="Y75" s="929"/>
      <c r="Z75" s="929"/>
      <c r="AA75" s="929"/>
    </row>
    <row r="76" spans="1:28" ht="18" customHeight="1">
      <c r="A76" s="959"/>
      <c r="B76" s="929" t="s">
        <v>408</v>
      </c>
      <c r="C76" s="929"/>
      <c r="D76" s="929"/>
      <c r="E76" s="929"/>
      <c r="F76" s="929"/>
      <c r="G76" s="929" t="str">
        <f>IF(項目一覧!$C$192=0,"",項目一覧!$C$192)</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407</v>
      </c>
      <c r="C77" s="929"/>
      <c r="D77" s="929"/>
      <c r="E77" s="929"/>
      <c r="F77" s="929"/>
      <c r="G77" s="929" t="str">
        <f>IF(項目一覧!$C$194=0,"","("&amp;項目一覧!$C$194&amp;") 建築士事務所  （"&amp;項目一覧!$C$195&amp;"）知事登録　第　 "&amp;項目一覧!$C$196&amp;"　号")</f>
        <v>() 建築士事務所  （）知事登録　第　 　号</v>
      </c>
      <c r="H77" s="1225"/>
    </row>
    <row r="78" spans="1:28" ht="18" customHeight="1">
      <c r="A78" s="968"/>
      <c r="B78" s="929"/>
      <c r="C78" s="929"/>
      <c r="D78" s="929"/>
      <c r="E78" s="929"/>
      <c r="F78" s="929"/>
      <c r="G78" s="929" t="str">
        <f>IF(項目一覧!$C$197=0,"",項目一覧!$C$197)</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9" t="s">
        <v>406</v>
      </c>
      <c r="C79" s="929"/>
      <c r="D79" s="929"/>
      <c r="E79" s="929"/>
      <c r="F79" s="929"/>
      <c r="G79" s="929" t="str">
        <f>IF(項目一覧!$C$198=0,"",項目一覧!$C$198)</f>
        <v/>
      </c>
      <c r="J79" s="929"/>
      <c r="K79" s="929"/>
      <c r="L79" s="929"/>
      <c r="M79" s="929"/>
      <c r="N79" s="929"/>
      <c r="O79" s="929"/>
      <c r="P79" s="929"/>
      <c r="Q79" s="929"/>
      <c r="R79" s="929"/>
      <c r="S79" s="929"/>
      <c r="T79" s="929"/>
      <c r="U79" s="929"/>
      <c r="V79" s="929"/>
      <c r="W79" s="929"/>
      <c r="X79" s="929"/>
      <c r="Y79" s="929"/>
      <c r="Z79" s="929"/>
      <c r="AA79" s="929"/>
    </row>
    <row r="80" spans="1:28" ht="18" customHeight="1">
      <c r="A80" s="968"/>
      <c r="B80" s="929" t="s">
        <v>405</v>
      </c>
      <c r="C80" s="929"/>
      <c r="D80" s="929"/>
      <c r="E80" s="929"/>
      <c r="F80" s="929"/>
      <c r="G80" s="2066" t="str">
        <f>IF(項目一覧!$C$199=0,"",項目一覧!$C$199)</f>
        <v/>
      </c>
      <c r="H80" s="2067"/>
      <c r="I80" s="2067"/>
      <c r="J80" s="2067"/>
      <c r="K80" s="2067"/>
      <c r="L80" s="2067"/>
      <c r="M80" s="2067"/>
      <c r="N80" s="2067"/>
      <c r="O80" s="2067"/>
      <c r="P80" s="2067"/>
      <c r="Q80" s="2067"/>
      <c r="R80" s="2067"/>
      <c r="S80" s="2067"/>
      <c r="T80" s="2067"/>
      <c r="U80" s="2067"/>
      <c r="V80" s="2067"/>
      <c r="W80" s="2067"/>
      <c r="X80" s="2067"/>
      <c r="Y80" s="2067"/>
      <c r="Z80" s="2067"/>
      <c r="AA80" s="2067"/>
      <c r="AB80" s="2067"/>
    </row>
    <row r="81" spans="1:28" ht="18" customHeight="1">
      <c r="A81" s="968"/>
      <c r="B81" s="929" t="s">
        <v>404</v>
      </c>
      <c r="C81" s="929"/>
      <c r="D81" s="929"/>
      <c r="E81" s="929"/>
      <c r="F81" s="929"/>
      <c r="G81" s="929" t="str">
        <f>IF(項目一覧!$C$200=0,"",項目一覧!$C$200)</f>
        <v/>
      </c>
      <c r="J81" s="929"/>
      <c r="K81" s="929"/>
      <c r="L81" s="929"/>
      <c r="M81" s="929"/>
      <c r="N81" s="929"/>
      <c r="O81" s="929"/>
      <c r="P81" s="929"/>
      <c r="Q81" s="929"/>
      <c r="R81" s="929"/>
      <c r="S81" s="929"/>
      <c r="T81" s="929"/>
      <c r="U81" s="929"/>
      <c r="V81" s="929"/>
      <c r="W81" s="929"/>
      <c r="X81" s="929"/>
      <c r="Y81" s="929"/>
      <c r="Z81" s="929"/>
      <c r="AA81" s="929"/>
    </row>
    <row r="82" spans="1:28" ht="18" customHeight="1">
      <c r="A82" s="968"/>
      <c r="B82" s="925" t="s">
        <v>712</v>
      </c>
      <c r="C82" s="929"/>
      <c r="D82" s="929"/>
      <c r="E82" s="929"/>
      <c r="F82" s="929"/>
      <c r="G82" s="1685" t="str">
        <f>IF(項目一覧!$C$202=0,"",項目一覧!$C$202)</f>
        <v/>
      </c>
      <c r="H82" s="1685"/>
      <c r="I82" s="1685"/>
      <c r="J82" s="1685"/>
      <c r="K82" s="1685"/>
      <c r="L82" s="1685"/>
      <c r="M82" s="1685"/>
      <c r="N82" s="1685"/>
      <c r="O82" s="1685"/>
      <c r="P82" s="1685"/>
      <c r="Q82" s="1685"/>
      <c r="R82" s="1685"/>
      <c r="S82" s="1685"/>
      <c r="T82" s="1685"/>
      <c r="U82" s="1685"/>
      <c r="V82" s="1685"/>
      <c r="W82" s="1685"/>
      <c r="X82" s="1685"/>
      <c r="Y82" s="1685"/>
      <c r="Z82" s="1685"/>
      <c r="AA82" s="1685"/>
      <c r="AB82" s="1685"/>
    </row>
    <row r="83" spans="1:28" ht="9" customHeight="1">
      <c r="A83" s="959"/>
      <c r="B83" s="929"/>
      <c r="C83" s="929"/>
      <c r="D83" s="929"/>
      <c r="E83" s="929"/>
      <c r="F83" s="929"/>
      <c r="G83" s="1685"/>
      <c r="H83" s="1685"/>
      <c r="I83" s="1685"/>
      <c r="J83" s="1685"/>
      <c r="K83" s="1685"/>
      <c r="L83" s="1685"/>
      <c r="M83" s="1685"/>
      <c r="N83" s="1685"/>
      <c r="O83" s="1685"/>
      <c r="P83" s="1685"/>
      <c r="Q83" s="1685"/>
      <c r="R83" s="1685"/>
      <c r="S83" s="1685"/>
      <c r="T83" s="1685"/>
      <c r="U83" s="1685"/>
      <c r="V83" s="1685"/>
      <c r="W83" s="1685"/>
      <c r="X83" s="1685"/>
      <c r="Y83" s="1685"/>
      <c r="Z83" s="1685"/>
      <c r="AA83" s="1685"/>
      <c r="AB83" s="1685"/>
    </row>
    <row r="84" spans="1:28" ht="18" customHeight="1">
      <c r="A84" s="959"/>
      <c r="B84" s="929" t="s">
        <v>409</v>
      </c>
      <c r="C84" s="929"/>
      <c r="D84" s="929"/>
      <c r="E84" s="929"/>
      <c r="F84" s="929"/>
      <c r="G84" s="966" t="str">
        <f>IF(項目一覧!$C$203=0,"","("&amp;項目一覧!$C$203&amp;") 建築士  （"&amp;項目一覧!$C$204&amp;"）登録　第　 "&amp;項目一覧!$C$205&amp;"　号")</f>
        <v>() 建築士  （）登録　第　 　号</v>
      </c>
      <c r="J84" s="929"/>
      <c r="K84" s="929"/>
      <c r="L84" s="929"/>
      <c r="M84" s="929"/>
      <c r="N84" s="929"/>
      <c r="O84" s="929"/>
      <c r="P84" s="929"/>
      <c r="Q84" s="929"/>
      <c r="R84" s="929"/>
      <c r="S84" s="929"/>
      <c r="T84" s="929"/>
      <c r="U84" s="929"/>
      <c r="V84" s="929"/>
      <c r="W84" s="929"/>
      <c r="X84" s="929"/>
      <c r="Y84" s="929"/>
      <c r="Z84" s="929"/>
      <c r="AA84" s="929"/>
    </row>
    <row r="85" spans="1:28" ht="18" customHeight="1">
      <c r="A85" s="959"/>
      <c r="B85" s="929" t="s">
        <v>408</v>
      </c>
      <c r="C85" s="929"/>
      <c r="D85" s="929"/>
      <c r="E85" s="929"/>
      <c r="F85" s="929"/>
      <c r="G85" s="929" t="str">
        <f>IF(項目一覧!$C$206=0,"",項目一覧!$C$206)</f>
        <v/>
      </c>
      <c r="J85" s="929"/>
      <c r="K85" s="929"/>
      <c r="L85" s="929"/>
      <c r="M85" s="929"/>
      <c r="N85" s="929"/>
      <c r="O85" s="929"/>
      <c r="P85" s="929"/>
      <c r="Q85" s="929"/>
      <c r="R85" s="929"/>
      <c r="S85" s="929"/>
      <c r="T85" s="929"/>
      <c r="U85" s="929"/>
      <c r="V85" s="929"/>
      <c r="W85" s="929"/>
      <c r="X85" s="929"/>
      <c r="Y85" s="929"/>
      <c r="Z85" s="929"/>
      <c r="AA85" s="929"/>
    </row>
    <row r="86" spans="1:28" ht="18" customHeight="1">
      <c r="A86" s="968"/>
      <c r="B86" s="929" t="s">
        <v>407</v>
      </c>
      <c r="C86" s="929"/>
      <c r="D86" s="929"/>
      <c r="E86" s="929"/>
      <c r="F86" s="929"/>
      <c r="G86" s="1225" t="str">
        <f>IF(項目一覧!$C$208=0,"","("&amp;項目一覧!$C$208&amp;") 建築士事務所  （"&amp;項目一覧!$C$209&amp;"）知事登録　第　 "&amp;項目一覧!$C$210&amp;"　号")</f>
        <v>() 建築士事務所  （）知事登録　第　 　号</v>
      </c>
    </row>
    <row r="87" spans="1:28" ht="18" customHeight="1">
      <c r="A87" s="968"/>
      <c r="B87" s="929"/>
      <c r="C87" s="929"/>
      <c r="D87" s="929"/>
      <c r="E87" s="929"/>
      <c r="F87" s="929"/>
      <c r="G87" s="929" t="str">
        <f>IF(項目一覧!$C$211=0,"",項目一覧!$C$211)</f>
        <v/>
      </c>
      <c r="J87" s="929"/>
      <c r="K87" s="929"/>
      <c r="L87" s="929"/>
      <c r="M87" s="929"/>
      <c r="N87" s="929"/>
      <c r="O87" s="929"/>
      <c r="P87" s="929"/>
      <c r="Q87" s="929"/>
      <c r="R87" s="929"/>
      <c r="S87" s="929"/>
      <c r="T87" s="929"/>
      <c r="U87" s="929"/>
      <c r="V87" s="929"/>
      <c r="W87" s="929"/>
      <c r="X87" s="929"/>
      <c r="Y87" s="929"/>
      <c r="Z87" s="929"/>
      <c r="AA87" s="929"/>
    </row>
    <row r="88" spans="1:28" ht="18" customHeight="1">
      <c r="A88" s="968"/>
      <c r="B88" s="929" t="s">
        <v>406</v>
      </c>
      <c r="C88" s="929"/>
      <c r="D88" s="929"/>
      <c r="E88" s="929"/>
      <c r="F88" s="929"/>
      <c r="G88" s="929" t="str">
        <f>IF(項目一覧!$C$212=0,"",項目一覧!$C$212)</f>
        <v/>
      </c>
      <c r="J88" s="929"/>
      <c r="K88" s="929"/>
      <c r="L88" s="929"/>
      <c r="M88" s="929"/>
      <c r="N88" s="929"/>
      <c r="O88" s="929"/>
      <c r="P88" s="929"/>
      <c r="Q88" s="929"/>
      <c r="R88" s="929"/>
      <c r="S88" s="929"/>
      <c r="T88" s="929"/>
      <c r="U88" s="929"/>
      <c r="V88" s="929"/>
      <c r="W88" s="929"/>
      <c r="X88" s="929"/>
      <c r="Y88" s="929"/>
      <c r="Z88" s="929"/>
      <c r="AA88" s="929"/>
    </row>
    <row r="89" spans="1:28" ht="18" customHeight="1">
      <c r="A89" s="968"/>
      <c r="B89" s="929" t="s">
        <v>405</v>
      </c>
      <c r="C89" s="929"/>
      <c r="D89" s="929"/>
      <c r="E89" s="929"/>
      <c r="F89" s="929"/>
      <c r="G89" s="2066" t="str">
        <f>IF(項目一覧!$C$213=0,"",項目一覧!$C$213)</f>
        <v/>
      </c>
      <c r="H89" s="2067"/>
      <c r="I89" s="2067"/>
      <c r="J89" s="2067"/>
      <c r="K89" s="2067"/>
      <c r="L89" s="2067"/>
      <c r="M89" s="2067"/>
      <c r="N89" s="2067"/>
      <c r="O89" s="2067"/>
      <c r="P89" s="2067"/>
      <c r="Q89" s="2067"/>
      <c r="R89" s="2067"/>
      <c r="S89" s="2067"/>
      <c r="T89" s="2067"/>
      <c r="U89" s="2067"/>
      <c r="V89" s="2067"/>
      <c r="W89" s="2067"/>
      <c r="X89" s="2067"/>
      <c r="Y89" s="2067"/>
      <c r="Z89" s="2067"/>
      <c r="AA89" s="2067"/>
      <c r="AB89" s="2067"/>
    </row>
    <row r="90" spans="1:28" ht="18" customHeight="1">
      <c r="A90" s="968"/>
      <c r="B90" s="929" t="s">
        <v>404</v>
      </c>
      <c r="C90" s="929"/>
      <c r="D90" s="929"/>
      <c r="E90" s="929"/>
      <c r="F90" s="929"/>
      <c r="G90" s="929" t="str">
        <f>IF(項目一覧!$C$214=0,"",項目一覧!$C$214)</f>
        <v/>
      </c>
      <c r="J90" s="929"/>
      <c r="K90" s="929"/>
      <c r="L90" s="929"/>
      <c r="M90" s="929"/>
      <c r="N90" s="929"/>
      <c r="O90" s="929"/>
      <c r="P90" s="929"/>
      <c r="Q90" s="929"/>
      <c r="R90" s="929"/>
      <c r="S90" s="929"/>
      <c r="T90" s="929"/>
      <c r="U90" s="929"/>
      <c r="V90" s="929"/>
      <c r="W90" s="929"/>
      <c r="X90" s="929"/>
      <c r="Y90" s="929"/>
      <c r="Z90" s="929"/>
      <c r="AA90" s="929"/>
    </row>
    <row r="91" spans="1:28" ht="18" customHeight="1">
      <c r="A91" s="968"/>
      <c r="B91" s="925" t="s">
        <v>712</v>
      </c>
      <c r="C91" s="929"/>
      <c r="D91" s="929"/>
      <c r="E91" s="929"/>
      <c r="F91" s="929"/>
      <c r="G91" s="1685" t="str">
        <f>IF(項目一覧!$C$216=0,"",項目一覧!$C$216)</f>
        <v/>
      </c>
      <c r="H91" s="1685"/>
      <c r="I91" s="1685"/>
      <c r="J91" s="1685"/>
      <c r="K91" s="1685"/>
      <c r="L91" s="1685"/>
      <c r="M91" s="1685"/>
      <c r="N91" s="1685"/>
      <c r="O91" s="1685"/>
      <c r="P91" s="1685"/>
      <c r="Q91" s="1685"/>
      <c r="R91" s="1685"/>
      <c r="S91" s="1685"/>
      <c r="T91" s="1685"/>
      <c r="U91" s="1685"/>
      <c r="V91" s="1685"/>
      <c r="W91" s="1685"/>
      <c r="X91" s="1685"/>
      <c r="Y91" s="1685"/>
      <c r="Z91" s="1685"/>
      <c r="AA91" s="1685"/>
      <c r="AB91" s="1685"/>
    </row>
    <row r="92" spans="1:28" ht="8.25" customHeight="1">
      <c r="A92" s="959"/>
      <c r="B92" s="929"/>
      <c r="C92" s="929"/>
      <c r="D92" s="929"/>
      <c r="E92" s="929"/>
      <c r="F92" s="929"/>
      <c r="G92" s="1685"/>
      <c r="H92" s="1685"/>
      <c r="I92" s="1685"/>
      <c r="J92" s="1685"/>
      <c r="K92" s="1685"/>
      <c r="L92" s="1685"/>
      <c r="M92" s="1685"/>
      <c r="N92" s="1685"/>
      <c r="O92" s="1685"/>
      <c r="P92" s="1685"/>
      <c r="Q92" s="1685"/>
      <c r="R92" s="1685"/>
      <c r="S92" s="1685"/>
      <c r="T92" s="1685"/>
      <c r="U92" s="1685"/>
      <c r="V92" s="1685"/>
      <c r="W92" s="1685"/>
      <c r="X92" s="1685"/>
      <c r="Y92" s="1685"/>
      <c r="Z92" s="1685"/>
      <c r="AA92" s="1685"/>
      <c r="AB92" s="1685"/>
    </row>
    <row r="93" spans="1:28" ht="18" customHeight="1">
      <c r="A93" s="959"/>
      <c r="B93" s="929" t="s">
        <v>409</v>
      </c>
      <c r="C93" s="929"/>
      <c r="D93" s="929"/>
      <c r="E93" s="929"/>
      <c r="F93" s="929"/>
      <c r="G93" s="966" t="str">
        <f>IF(項目一覧!$C$217=0,"","("&amp;項目一覧!$C$217&amp;") 建築士  （"&amp;項目一覧!$C$218&amp;"）登録　第　 "&amp;項目一覧!$C$219&amp;"　号")</f>
        <v>() 建築士  （）登録　第　 　号</v>
      </c>
      <c r="J93" s="929"/>
      <c r="K93" s="929"/>
      <c r="L93" s="929"/>
      <c r="M93" s="929"/>
      <c r="N93" s="929"/>
      <c r="O93" s="929"/>
      <c r="P93" s="929"/>
      <c r="Q93" s="929"/>
      <c r="R93" s="929"/>
      <c r="S93" s="929"/>
      <c r="T93" s="929"/>
      <c r="U93" s="929"/>
      <c r="V93" s="929"/>
      <c r="W93" s="929"/>
      <c r="X93" s="929"/>
      <c r="Y93" s="929"/>
      <c r="Z93" s="929"/>
      <c r="AA93" s="929"/>
    </row>
    <row r="94" spans="1:28" ht="18" customHeight="1">
      <c r="A94" s="959"/>
      <c r="B94" s="929" t="s">
        <v>408</v>
      </c>
      <c r="C94" s="929"/>
      <c r="D94" s="929"/>
      <c r="E94" s="929"/>
      <c r="F94" s="929"/>
      <c r="G94" s="929" t="str">
        <f>IF(項目一覧!$C$220=0,"",項目一覧!$C$220)</f>
        <v/>
      </c>
      <c r="J94" s="929"/>
      <c r="K94" s="929"/>
      <c r="L94" s="929"/>
      <c r="M94" s="929"/>
      <c r="N94" s="929"/>
      <c r="O94" s="929"/>
      <c r="P94" s="929"/>
      <c r="Q94" s="929"/>
      <c r="R94" s="929"/>
      <c r="S94" s="929"/>
      <c r="T94" s="929"/>
      <c r="U94" s="929"/>
      <c r="V94" s="929"/>
      <c r="W94" s="929"/>
      <c r="X94" s="929"/>
      <c r="Y94" s="929"/>
      <c r="Z94" s="929"/>
      <c r="AA94" s="929"/>
    </row>
    <row r="95" spans="1:28" ht="18" customHeight="1">
      <c r="A95" s="968"/>
      <c r="B95" s="929" t="s">
        <v>407</v>
      </c>
      <c r="C95" s="929"/>
      <c r="D95" s="929"/>
      <c r="E95" s="929"/>
      <c r="F95" s="929"/>
      <c r="G95" s="1225" t="str">
        <f>IF(項目一覧!$C$222=0,"","("&amp;項目一覧!$C$222&amp;") 建築士事務所  （"&amp;項目一覧!$C$223&amp;"）知事登録　第　 "&amp;項目一覧!$C$224&amp;"　号")</f>
        <v>() 建築士事務所  （）知事登録　第　 　号</v>
      </c>
    </row>
    <row r="96" spans="1:28" ht="18" customHeight="1">
      <c r="A96" s="968"/>
      <c r="B96" s="929"/>
      <c r="C96" s="929"/>
      <c r="D96" s="929"/>
      <c r="E96" s="929"/>
      <c r="F96" s="929"/>
      <c r="G96" s="929" t="str">
        <f>IF(項目一覧!$C$225=0,"",項目一覧!$C$225)</f>
        <v/>
      </c>
      <c r="J96" s="929"/>
      <c r="K96" s="929"/>
      <c r="L96" s="929"/>
      <c r="M96" s="929"/>
      <c r="N96" s="929"/>
      <c r="O96" s="929"/>
      <c r="P96" s="929"/>
      <c r="Q96" s="929"/>
      <c r="R96" s="929"/>
      <c r="S96" s="929"/>
      <c r="T96" s="929"/>
      <c r="U96" s="929"/>
      <c r="V96" s="929"/>
      <c r="W96" s="929"/>
      <c r="X96" s="929"/>
      <c r="Y96" s="929"/>
      <c r="Z96" s="929"/>
      <c r="AA96" s="929"/>
    </row>
    <row r="97" spans="1:34" ht="18" customHeight="1">
      <c r="A97" s="968"/>
      <c r="B97" s="929" t="s">
        <v>406</v>
      </c>
      <c r="C97" s="929"/>
      <c r="D97" s="929"/>
      <c r="E97" s="929"/>
      <c r="F97" s="929"/>
      <c r="G97" s="929" t="str">
        <f>IF(項目一覧!$C$226=0,"",項目一覧!$C$226)</f>
        <v/>
      </c>
      <c r="J97" s="929"/>
      <c r="K97" s="929"/>
      <c r="L97" s="929"/>
      <c r="M97" s="929"/>
      <c r="N97" s="929"/>
      <c r="O97" s="929"/>
      <c r="P97" s="929"/>
      <c r="Q97" s="929"/>
      <c r="R97" s="929"/>
      <c r="S97" s="929"/>
      <c r="T97" s="929"/>
      <c r="U97" s="929"/>
      <c r="V97" s="929"/>
      <c r="W97" s="929"/>
      <c r="X97" s="929"/>
      <c r="Y97" s="929"/>
      <c r="Z97" s="929"/>
      <c r="AA97" s="929"/>
    </row>
    <row r="98" spans="1:34" ht="18" customHeight="1">
      <c r="A98" s="968"/>
      <c r="B98" s="929" t="s">
        <v>405</v>
      </c>
      <c r="C98" s="929"/>
      <c r="D98" s="929"/>
      <c r="E98" s="929"/>
      <c r="F98" s="929"/>
      <c r="G98" s="2066" t="str">
        <f>IF(項目一覧!$C$227=0,"",項目一覧!$C$227)</f>
        <v/>
      </c>
      <c r="H98" s="2067"/>
      <c r="I98" s="2067"/>
      <c r="J98" s="2067"/>
      <c r="K98" s="2067"/>
      <c r="L98" s="2067"/>
      <c r="M98" s="2067"/>
      <c r="N98" s="2067"/>
      <c r="O98" s="2067"/>
      <c r="P98" s="2067"/>
      <c r="Q98" s="2067"/>
      <c r="R98" s="2067"/>
      <c r="S98" s="2067"/>
      <c r="T98" s="2067"/>
      <c r="U98" s="2067"/>
      <c r="V98" s="2067"/>
      <c r="W98" s="2067"/>
      <c r="X98" s="2067"/>
      <c r="Y98" s="2067"/>
      <c r="Z98" s="2067"/>
      <c r="AA98" s="2067"/>
      <c r="AB98" s="2067"/>
    </row>
    <row r="99" spans="1:34" ht="18" customHeight="1">
      <c r="A99" s="968"/>
      <c r="B99" s="929" t="s">
        <v>404</v>
      </c>
      <c r="C99" s="929"/>
      <c r="D99" s="929"/>
      <c r="E99" s="929"/>
      <c r="F99" s="929"/>
      <c r="G99" s="929" t="str">
        <f>IF(項目一覧!$C$228=0,"",項目一覧!$C$228)</f>
        <v/>
      </c>
      <c r="J99" s="929"/>
      <c r="K99" s="929"/>
      <c r="L99" s="929"/>
      <c r="M99" s="929"/>
      <c r="N99" s="929"/>
      <c r="O99" s="929"/>
      <c r="P99" s="929"/>
      <c r="Q99" s="929"/>
      <c r="R99" s="929"/>
      <c r="S99" s="929"/>
      <c r="T99" s="929"/>
      <c r="U99" s="929"/>
      <c r="V99" s="929"/>
      <c r="W99" s="929"/>
      <c r="X99" s="929"/>
      <c r="Y99" s="929"/>
      <c r="Z99" s="929"/>
      <c r="AA99" s="929"/>
    </row>
    <row r="100" spans="1:34" ht="18" customHeight="1">
      <c r="A100" s="968"/>
      <c r="B100" s="925" t="s">
        <v>712</v>
      </c>
      <c r="C100" s="929"/>
      <c r="D100" s="929"/>
      <c r="E100" s="929"/>
      <c r="F100" s="929"/>
      <c r="G100" s="1741" t="str">
        <f>IF(項目一覧!$C$230=0,"",項目一覧!$C$230)</f>
        <v/>
      </c>
      <c r="H100" s="1741"/>
      <c r="I100" s="1741"/>
      <c r="J100" s="1741"/>
      <c r="K100" s="1741"/>
      <c r="L100" s="1741"/>
      <c r="M100" s="1741"/>
      <c r="N100" s="1741"/>
      <c r="O100" s="1741"/>
      <c r="P100" s="1741"/>
      <c r="Q100" s="1741"/>
      <c r="R100" s="1741"/>
      <c r="S100" s="1741"/>
      <c r="T100" s="1741"/>
      <c r="U100" s="1741"/>
      <c r="V100" s="1741"/>
      <c r="W100" s="1741"/>
      <c r="X100" s="1741"/>
      <c r="Y100" s="1741"/>
      <c r="Z100" s="1741"/>
      <c r="AA100" s="1741"/>
      <c r="AB100" s="1741"/>
    </row>
    <row r="101" spans="1:34" ht="15.75" customHeight="1">
      <c r="A101" s="968"/>
      <c r="B101" s="929"/>
      <c r="C101" s="929"/>
      <c r="D101" s="929"/>
      <c r="E101" s="929"/>
      <c r="F101" s="929"/>
      <c r="G101" s="1741"/>
      <c r="H101" s="1741"/>
      <c r="I101" s="1741"/>
      <c r="J101" s="1741"/>
      <c r="K101" s="1741"/>
      <c r="L101" s="1741"/>
      <c r="M101" s="1741"/>
      <c r="N101" s="1741"/>
      <c r="O101" s="1741"/>
      <c r="P101" s="1741"/>
      <c r="Q101" s="1741"/>
      <c r="R101" s="1741"/>
      <c r="S101" s="1741"/>
      <c r="T101" s="1741"/>
      <c r="U101" s="1741"/>
      <c r="V101" s="1741"/>
      <c r="W101" s="1741"/>
      <c r="X101" s="1741"/>
      <c r="Y101" s="1741"/>
      <c r="Z101" s="1741"/>
      <c r="AA101" s="1741"/>
      <c r="AB101" s="1710"/>
    </row>
    <row r="102" spans="1:34" ht="15.75" customHeight="1">
      <c r="A102" s="982" t="s">
        <v>323</v>
      </c>
      <c r="B102" s="960" t="s">
        <v>711</v>
      </c>
      <c r="C102" s="960"/>
      <c r="D102" s="960"/>
      <c r="E102" s="960"/>
      <c r="F102" s="960"/>
      <c r="G102" s="960"/>
      <c r="H102" s="960"/>
      <c r="I102" s="939"/>
      <c r="J102" s="960"/>
      <c r="K102" s="960"/>
      <c r="L102" s="960"/>
      <c r="M102" s="960"/>
      <c r="N102" s="960"/>
      <c r="O102" s="960"/>
      <c r="P102" s="960"/>
      <c r="Q102" s="960"/>
      <c r="R102" s="960"/>
      <c r="S102" s="960"/>
      <c r="T102" s="960"/>
      <c r="U102" s="960"/>
      <c r="V102" s="960"/>
      <c r="W102" s="960"/>
      <c r="X102" s="960"/>
      <c r="Y102" s="960"/>
      <c r="Z102" s="960"/>
      <c r="AA102" s="960"/>
    </row>
    <row r="103" spans="1:34" ht="15.75" customHeight="1">
      <c r="A103" s="968"/>
      <c r="B103" s="929" t="s">
        <v>401</v>
      </c>
      <c r="C103" s="929"/>
      <c r="D103" s="929"/>
      <c r="E103" s="929"/>
      <c r="F103" s="929"/>
      <c r="G103" s="929" t="str">
        <f>IF(項目一覧!$C$55=0,"",項目一覧!$C$55)</f>
        <v/>
      </c>
      <c r="H103" s="929"/>
      <c r="J103" s="929"/>
      <c r="K103" s="929"/>
      <c r="L103" s="929"/>
      <c r="M103" s="929"/>
      <c r="N103" s="929"/>
      <c r="O103" s="929"/>
      <c r="P103" s="929"/>
      <c r="Q103" s="929"/>
      <c r="R103" s="929"/>
      <c r="S103" s="929"/>
      <c r="T103" s="929"/>
      <c r="U103" s="929"/>
      <c r="V103" s="929"/>
      <c r="W103" s="929"/>
      <c r="X103" s="929"/>
      <c r="Y103" s="929"/>
      <c r="Z103" s="929"/>
      <c r="AA103" s="929"/>
    </row>
    <row r="104" spans="1:34" ht="15.75" customHeight="1">
      <c r="A104" s="968"/>
      <c r="B104" s="929" t="s">
        <v>400</v>
      </c>
      <c r="C104" s="929"/>
      <c r="D104" s="929"/>
      <c r="E104" s="929"/>
      <c r="F104" s="929"/>
      <c r="G104" s="1225" t="str">
        <f>IF(項目一覧!$C$56=0,"","建設業の許可   ("&amp;項目一覧!$C$56&amp;")  第  （"&amp;項目一覧!$C$57&amp;"）　　 "&amp;項目一覧!$C$58&amp;"　号")</f>
        <v>建設業の許可   ()  第  （）　　 　号</v>
      </c>
      <c r="H104" s="929"/>
      <c r="J104" s="929"/>
      <c r="K104" s="929"/>
      <c r="L104" s="929"/>
      <c r="M104" s="929"/>
      <c r="N104" s="929"/>
      <c r="O104" s="929"/>
      <c r="P104" s="929"/>
      <c r="Q104" s="929"/>
      <c r="R104" s="929"/>
      <c r="S104" s="929"/>
      <c r="T104" s="929"/>
      <c r="U104" s="929"/>
      <c r="V104" s="929"/>
      <c r="W104" s="929"/>
      <c r="X104" s="929"/>
      <c r="Y104" s="929"/>
      <c r="Z104" s="929"/>
      <c r="AA104" s="929"/>
    </row>
    <row r="105" spans="1:34" ht="15.75" customHeight="1">
      <c r="A105" s="968"/>
      <c r="B105" s="929"/>
      <c r="C105" s="929"/>
      <c r="D105" s="929"/>
      <c r="E105" s="929"/>
      <c r="F105" s="929"/>
      <c r="G105" s="929" t="str">
        <f>IF(項目一覧!$C$59=0,"",項目一覧!$C$59)</f>
        <v/>
      </c>
      <c r="H105" s="929"/>
      <c r="J105" s="929"/>
      <c r="K105" s="929"/>
      <c r="L105" s="929"/>
      <c r="M105" s="929"/>
      <c r="N105" s="929"/>
      <c r="O105" s="929"/>
      <c r="P105" s="929"/>
      <c r="Q105" s="929"/>
      <c r="R105" s="929"/>
      <c r="S105" s="929"/>
      <c r="T105" s="929"/>
      <c r="U105" s="929"/>
      <c r="V105" s="929"/>
      <c r="W105" s="929"/>
      <c r="X105" s="929"/>
      <c r="Y105" s="929"/>
      <c r="Z105" s="929"/>
      <c r="AA105" s="929"/>
    </row>
    <row r="106" spans="1:34" ht="15.75" customHeight="1">
      <c r="A106" s="968"/>
      <c r="B106" s="929" t="s">
        <v>399</v>
      </c>
      <c r="C106" s="929"/>
      <c r="D106" s="929"/>
      <c r="E106" s="929"/>
      <c r="F106" s="929"/>
      <c r="G106" s="929" t="str">
        <f>IF(項目一覧!$C$60=0,"",項目一覧!$C$60)</f>
        <v/>
      </c>
      <c r="H106" s="929"/>
      <c r="J106" s="929"/>
      <c r="K106" s="929"/>
      <c r="L106" s="929"/>
      <c r="M106" s="929"/>
      <c r="N106" s="929"/>
      <c r="O106" s="929"/>
      <c r="P106" s="929"/>
      <c r="Q106" s="929"/>
      <c r="R106" s="929"/>
      <c r="S106" s="929"/>
      <c r="T106" s="929"/>
      <c r="U106" s="929"/>
      <c r="V106" s="929"/>
      <c r="W106" s="929"/>
      <c r="X106" s="929"/>
      <c r="Y106" s="929"/>
      <c r="Z106" s="929"/>
      <c r="AA106" s="929"/>
    </row>
    <row r="107" spans="1:34" ht="15.75" customHeight="1">
      <c r="A107" s="968"/>
      <c r="B107" s="929" t="s">
        <v>430</v>
      </c>
      <c r="C107" s="929"/>
      <c r="D107" s="929"/>
      <c r="E107" s="929"/>
      <c r="F107" s="929"/>
      <c r="G107" s="929" t="str">
        <f>IF(項目一覧!$C$61=0,"",項目一覧!$C$61)</f>
        <v/>
      </c>
      <c r="H107" s="929"/>
      <c r="J107" s="929"/>
      <c r="K107" s="929"/>
      <c r="L107" s="929"/>
      <c r="M107" s="929"/>
      <c r="N107" s="929"/>
      <c r="O107" s="929"/>
      <c r="P107" s="929"/>
      <c r="Q107" s="929"/>
      <c r="R107" s="929"/>
      <c r="S107" s="929"/>
      <c r="T107" s="929"/>
      <c r="U107" s="929"/>
      <c r="V107" s="929"/>
      <c r="W107" s="929"/>
      <c r="X107" s="929"/>
      <c r="Y107" s="929"/>
      <c r="Z107" s="929"/>
      <c r="AA107" s="929"/>
    </row>
    <row r="108" spans="1:34" ht="15.75" customHeight="1">
      <c r="A108" s="958"/>
      <c r="B108" s="958" t="s">
        <v>397</v>
      </c>
      <c r="C108" s="958"/>
      <c r="D108" s="958"/>
      <c r="E108" s="958"/>
      <c r="F108" s="958"/>
      <c r="G108" s="958" t="str">
        <f>IF(項目一覧!$C$62=0,"",項目一覧!$C$62)</f>
        <v/>
      </c>
      <c r="H108" s="958"/>
      <c r="I108" s="997"/>
      <c r="J108" s="958"/>
      <c r="K108" s="958"/>
      <c r="L108" s="958"/>
      <c r="M108" s="958"/>
      <c r="N108" s="958"/>
      <c r="O108" s="958"/>
      <c r="P108" s="958"/>
      <c r="Q108" s="958"/>
      <c r="R108" s="958"/>
      <c r="S108" s="958"/>
      <c r="T108" s="958"/>
      <c r="U108" s="958"/>
      <c r="V108" s="958"/>
      <c r="W108" s="958"/>
      <c r="X108" s="958"/>
      <c r="Y108" s="958"/>
      <c r="Z108" s="958"/>
      <c r="AA108" s="958"/>
    </row>
    <row r="109" spans="1:34" ht="15.75" customHeight="1">
      <c r="A109" s="1252" t="s">
        <v>323</v>
      </c>
      <c r="B109" s="960" t="s">
        <v>710</v>
      </c>
      <c r="C109" s="937"/>
      <c r="D109" s="937"/>
      <c r="E109" s="937"/>
      <c r="F109" s="1016"/>
      <c r="G109" s="1016"/>
      <c r="J109" s="971"/>
      <c r="K109" s="1016"/>
      <c r="L109" s="1016"/>
      <c r="M109" s="1016"/>
      <c r="N109" s="1016"/>
      <c r="O109" s="1016"/>
      <c r="P109" s="1016"/>
      <c r="Q109" s="1016"/>
      <c r="R109" s="1016"/>
      <c r="S109" s="1016"/>
      <c r="T109" s="1016"/>
      <c r="U109" s="1016"/>
      <c r="V109" s="1016"/>
      <c r="W109" s="1016"/>
      <c r="X109" s="1016"/>
      <c r="Y109" s="1016"/>
      <c r="Z109" s="1016"/>
      <c r="AA109" s="1016"/>
    </row>
    <row r="110" spans="1:34" ht="27.75" customHeight="1">
      <c r="A110" s="1099"/>
      <c r="B110" s="929" t="s">
        <v>709</v>
      </c>
      <c r="C110" s="929"/>
      <c r="D110" s="929"/>
      <c r="E110" s="929"/>
      <c r="F110" s="1685" t="str">
        <f>IF(項目一覧!$C$69=0,"",IF(項目一覧!$C$71=0,項目一覧!$C$69&amp;項目一覧!$C$70,項目一覧!$C$69&amp;項目一覧!$C$70&amp;項目一覧!$C$71))</f>
        <v/>
      </c>
      <c r="G110" s="1685"/>
      <c r="H110" s="1685"/>
      <c r="I110" s="1685"/>
      <c r="J110" s="1685"/>
      <c r="K110" s="1685"/>
      <c r="L110" s="1685"/>
      <c r="M110" s="1685"/>
      <c r="N110" s="1685"/>
      <c r="O110" s="1685"/>
      <c r="P110" s="1685"/>
      <c r="Q110" s="1685"/>
      <c r="R110" s="1685"/>
      <c r="S110" s="1685"/>
      <c r="T110" s="1685"/>
      <c r="U110" s="1685"/>
      <c r="V110" s="1685"/>
      <c r="W110" s="1685"/>
      <c r="X110" s="1685"/>
      <c r="Y110" s="1685"/>
      <c r="Z110" s="1685"/>
      <c r="AA110" s="1685"/>
    </row>
    <row r="111" spans="1:34" ht="27.75" customHeight="1">
      <c r="A111" s="1098"/>
      <c r="B111" s="958" t="s">
        <v>623</v>
      </c>
      <c r="C111" s="958"/>
      <c r="D111" s="958"/>
      <c r="E111" s="958"/>
      <c r="F111" s="1688" t="str">
        <f>IF(項目一覧!$C$72=0,"",IF(項目一覧!$C$74=0,項目一覧!$C$72&amp;項目一覧!$C$73,項目一覧!$C$72&amp;項目一覧!$C$73&amp;項目一覧!$C$74))</f>
        <v/>
      </c>
      <c r="G111" s="1688"/>
      <c r="H111" s="1688"/>
      <c r="I111" s="1688"/>
      <c r="J111" s="1688"/>
      <c r="K111" s="1688"/>
      <c r="L111" s="1688"/>
      <c r="M111" s="1688"/>
      <c r="N111" s="1688"/>
      <c r="O111" s="1688"/>
      <c r="P111" s="1688"/>
      <c r="Q111" s="1688"/>
      <c r="R111" s="1688"/>
      <c r="S111" s="1688"/>
      <c r="T111" s="1688"/>
      <c r="U111" s="1688"/>
      <c r="V111" s="1688"/>
      <c r="W111" s="1688"/>
      <c r="X111" s="1688"/>
      <c r="Y111" s="1688"/>
      <c r="Z111" s="1688"/>
      <c r="AA111" s="1688"/>
    </row>
    <row r="112" spans="1:34" ht="15.75" customHeight="1">
      <c r="A112" s="959" t="s">
        <v>323</v>
      </c>
      <c r="B112" s="929" t="s">
        <v>708</v>
      </c>
      <c r="C112" s="929"/>
      <c r="D112" s="929"/>
      <c r="E112" s="929"/>
      <c r="F112" s="929"/>
      <c r="G112" s="929"/>
      <c r="H112" s="929" t="s">
        <v>707</v>
      </c>
      <c r="I112" s="929"/>
      <c r="J112" s="929"/>
      <c r="K112" s="929"/>
      <c r="L112" s="929"/>
      <c r="M112" s="929" t="s">
        <v>700</v>
      </c>
      <c r="N112" s="929"/>
      <c r="O112" s="929"/>
      <c r="P112" s="929"/>
      <c r="Q112" s="929"/>
      <c r="R112" s="929"/>
      <c r="S112" s="929"/>
      <c r="T112" s="929"/>
      <c r="U112" s="929"/>
      <c r="V112" s="929"/>
      <c r="W112" s="929"/>
      <c r="X112" s="929"/>
      <c r="Y112" s="929"/>
      <c r="Z112" s="929"/>
      <c r="AA112" s="929"/>
      <c r="AH112" s="1090"/>
    </row>
    <row r="113" spans="1:27" ht="15.75" customHeight="1">
      <c r="A113" s="968"/>
      <c r="B113" s="929" t="s">
        <v>706</v>
      </c>
      <c r="C113" s="929"/>
      <c r="D113" s="929"/>
      <c r="E113" s="929" t="s">
        <v>165</v>
      </c>
      <c r="F113" s="929"/>
      <c r="G113" s="929"/>
      <c r="H113" s="929"/>
      <c r="I113" s="929"/>
      <c r="J113" s="929" t="s">
        <v>700</v>
      </c>
      <c r="N113" s="929"/>
      <c r="O113" s="929"/>
      <c r="P113" s="929"/>
      <c r="Q113" s="929"/>
      <c r="R113" s="929"/>
      <c r="S113" s="929"/>
      <c r="T113" s="929"/>
      <c r="U113" s="929"/>
      <c r="V113" s="929"/>
      <c r="W113" s="929"/>
      <c r="X113" s="929"/>
      <c r="Y113" s="929"/>
      <c r="Z113" s="929"/>
      <c r="AA113" s="929"/>
    </row>
    <row r="114" spans="1:27" ht="15.75" customHeight="1">
      <c r="A114" s="968"/>
      <c r="B114" s="929" t="s">
        <v>705</v>
      </c>
      <c r="C114" s="929"/>
      <c r="D114" s="929"/>
      <c r="E114" s="929"/>
      <c r="F114" s="929"/>
      <c r="G114" s="929"/>
      <c r="H114" s="929"/>
      <c r="I114" s="1225"/>
      <c r="J114" s="929"/>
      <c r="K114" s="929"/>
      <c r="L114" s="929" t="s">
        <v>704</v>
      </c>
      <c r="M114" s="929"/>
      <c r="N114" s="929"/>
      <c r="O114" s="929"/>
      <c r="P114" s="929"/>
      <c r="Q114" s="929"/>
      <c r="R114" s="929"/>
      <c r="S114" s="929"/>
      <c r="T114" s="929"/>
      <c r="U114" s="929"/>
      <c r="V114" s="929"/>
      <c r="W114" s="929"/>
      <c r="X114" s="929"/>
      <c r="Y114" s="929"/>
      <c r="Z114" s="929"/>
      <c r="AA114" s="929"/>
    </row>
    <row r="115" spans="1:27" ht="15.75" customHeight="1">
      <c r="A115" s="968"/>
      <c r="B115" s="929" t="s">
        <v>329</v>
      </c>
      <c r="C115" s="929"/>
      <c r="D115" s="929"/>
      <c r="E115" s="929"/>
    </row>
    <row r="116" spans="1:27" ht="15.75" customHeight="1">
      <c r="A116" s="968"/>
      <c r="B116" s="929" t="s">
        <v>703</v>
      </c>
      <c r="C116" s="929"/>
      <c r="D116" s="929"/>
      <c r="E116" s="929"/>
      <c r="F116" s="959" t="s">
        <v>701</v>
      </c>
      <c r="G116" s="929" t="s">
        <v>308</v>
      </c>
      <c r="H116" s="929"/>
      <c r="I116" s="1228" t="s">
        <v>701</v>
      </c>
      <c r="J116" s="929" t="s">
        <v>307</v>
      </c>
      <c r="K116" s="929"/>
      <c r="L116" s="959" t="s">
        <v>701</v>
      </c>
      <c r="M116" s="929" t="s">
        <v>702</v>
      </c>
      <c r="N116" s="929"/>
      <c r="O116" s="959" t="s">
        <v>701</v>
      </c>
      <c r="P116" s="929" t="s">
        <v>177</v>
      </c>
      <c r="Q116" s="929"/>
      <c r="R116" s="929"/>
      <c r="S116" s="929"/>
      <c r="T116" s="929"/>
      <c r="U116" s="929"/>
      <c r="V116" s="929"/>
      <c r="W116" s="929"/>
      <c r="X116" s="929"/>
      <c r="Y116" s="929"/>
      <c r="Z116" s="929"/>
      <c r="AA116" s="929" t="s">
        <v>700</v>
      </c>
    </row>
    <row r="117" spans="1:27" ht="15.75" customHeight="1">
      <c r="A117" s="968"/>
      <c r="B117" s="929" t="s">
        <v>699</v>
      </c>
      <c r="F117" s="929"/>
      <c r="G117" s="929"/>
      <c r="H117" s="929"/>
      <c r="I117" s="929"/>
      <c r="J117" s="929"/>
      <c r="K117" s="929"/>
      <c r="L117" s="929"/>
      <c r="M117" s="929"/>
      <c r="N117" s="929"/>
      <c r="O117" s="929"/>
      <c r="P117" s="929"/>
      <c r="Q117" s="929"/>
      <c r="R117" s="929"/>
      <c r="S117" s="929"/>
      <c r="T117" s="929"/>
      <c r="U117" s="929"/>
      <c r="V117" s="929"/>
      <c r="W117" s="929"/>
      <c r="X117" s="929"/>
      <c r="Y117" s="929"/>
      <c r="Z117" s="929"/>
      <c r="AA117" s="929"/>
    </row>
    <row r="118" spans="1:27" ht="16.5" customHeight="1">
      <c r="A118" s="995" t="s">
        <v>323</v>
      </c>
      <c r="B118" s="996" t="s">
        <v>698</v>
      </c>
      <c r="C118" s="996"/>
      <c r="D118" s="996"/>
      <c r="E118" s="996"/>
      <c r="F118" s="996"/>
      <c r="G118" s="996"/>
      <c r="H118" s="996"/>
      <c r="I118" s="996"/>
      <c r="J118" s="996" t="s">
        <v>2839</v>
      </c>
      <c r="K118" s="996"/>
      <c r="L118" s="995"/>
      <c r="M118" s="996" t="s">
        <v>318</v>
      </c>
      <c r="N118" s="995"/>
      <c r="O118" s="996" t="s">
        <v>317</v>
      </c>
      <c r="P118" s="995"/>
      <c r="Q118" s="996" t="s">
        <v>316</v>
      </c>
      <c r="R118" s="996"/>
      <c r="S118" s="945"/>
      <c r="T118" s="945"/>
      <c r="U118" s="996"/>
      <c r="V118" s="996"/>
      <c r="W118" s="996"/>
      <c r="X118" s="996"/>
      <c r="Y118" s="996"/>
      <c r="Z118" s="996"/>
      <c r="AA118" s="996"/>
    </row>
    <row r="119" spans="1:27" ht="16.5" customHeight="1">
      <c r="A119" s="995" t="s">
        <v>323</v>
      </c>
      <c r="B119" s="996" t="s">
        <v>697</v>
      </c>
      <c r="C119" s="996"/>
      <c r="D119" s="996"/>
      <c r="E119" s="996"/>
      <c r="F119" s="996"/>
      <c r="G119" s="996"/>
      <c r="H119" s="996"/>
      <c r="I119" s="996"/>
      <c r="J119" s="958" t="s">
        <v>2839</v>
      </c>
      <c r="K119" s="996"/>
      <c r="L119" s="995"/>
      <c r="M119" s="996" t="s">
        <v>318</v>
      </c>
      <c r="N119" s="995"/>
      <c r="O119" s="996" t="s">
        <v>317</v>
      </c>
      <c r="P119" s="995"/>
      <c r="Q119" s="996" t="s">
        <v>316</v>
      </c>
      <c r="R119" s="996"/>
      <c r="S119" s="945"/>
      <c r="T119" s="945"/>
      <c r="U119" s="996"/>
      <c r="V119" s="996"/>
      <c r="W119" s="996"/>
      <c r="X119" s="996"/>
      <c r="Y119" s="996"/>
      <c r="Z119" s="996"/>
      <c r="AA119" s="996"/>
    </row>
    <row r="120" spans="1:27" ht="15.75" customHeight="1">
      <c r="A120" s="959" t="s">
        <v>323</v>
      </c>
      <c r="B120" s="929" t="s">
        <v>696</v>
      </c>
      <c r="C120" s="929"/>
      <c r="D120" s="929"/>
      <c r="E120" s="929"/>
      <c r="F120" s="929"/>
      <c r="G120" s="929"/>
      <c r="H120" s="929"/>
      <c r="I120" s="929"/>
      <c r="J120" s="929"/>
      <c r="K120" s="929"/>
      <c r="L120" s="929"/>
      <c r="M120" s="929"/>
      <c r="N120" s="929"/>
      <c r="O120" s="929"/>
      <c r="P120" s="929"/>
      <c r="Q120" s="929"/>
      <c r="R120" s="929"/>
      <c r="S120" s="926"/>
      <c r="T120" s="926"/>
      <c r="U120" s="929" t="s">
        <v>321</v>
      </c>
      <c r="V120" s="929"/>
      <c r="W120" s="929"/>
      <c r="X120" s="929"/>
      <c r="Y120" s="929"/>
      <c r="Z120" s="929"/>
      <c r="AA120" s="929"/>
    </row>
    <row r="121" spans="1:27" ht="15.75" customHeight="1">
      <c r="A121" s="959"/>
      <c r="B121" s="929"/>
      <c r="C121" s="929"/>
      <c r="D121" s="929"/>
      <c r="E121" s="998" t="s">
        <v>695</v>
      </c>
      <c r="F121" s="1627"/>
      <c r="G121" s="1627"/>
      <c r="H121" s="959" t="s">
        <v>694</v>
      </c>
      <c r="J121" s="929" t="s">
        <v>2839</v>
      </c>
      <c r="K121" s="929"/>
      <c r="L121" s="959"/>
      <c r="M121" s="929" t="s">
        <v>318</v>
      </c>
      <c r="N121" s="929"/>
      <c r="O121" s="929" t="s">
        <v>317</v>
      </c>
      <c r="P121" s="929"/>
      <c r="Q121" s="929" t="s">
        <v>316</v>
      </c>
      <c r="R121" s="998" t="s">
        <v>319</v>
      </c>
      <c r="S121" s="2086"/>
      <c r="T121" s="2086"/>
      <c r="U121" s="2086"/>
      <c r="V121" s="2086"/>
      <c r="W121" s="2086"/>
      <c r="X121" s="2086"/>
      <c r="Y121" s="2086"/>
      <c r="Z121" s="2086"/>
      <c r="AA121" s="998" t="s">
        <v>320</v>
      </c>
    </row>
    <row r="122" spans="1:27" ht="15.75" customHeight="1">
      <c r="A122" s="955"/>
      <c r="B122" s="955"/>
      <c r="C122" s="955"/>
      <c r="D122" s="955"/>
      <c r="E122" s="1004" t="s">
        <v>695</v>
      </c>
      <c r="F122" s="1651"/>
      <c r="G122" s="1651"/>
      <c r="H122" s="963" t="s">
        <v>694</v>
      </c>
      <c r="I122" s="1004"/>
      <c r="J122" s="958" t="s">
        <v>2839</v>
      </c>
      <c r="K122" s="958"/>
      <c r="L122" s="958"/>
      <c r="M122" s="958" t="s">
        <v>318</v>
      </c>
      <c r="N122" s="958"/>
      <c r="O122" s="958" t="s">
        <v>317</v>
      </c>
      <c r="P122" s="958"/>
      <c r="Q122" s="958" t="s">
        <v>316</v>
      </c>
      <c r="R122" s="1004" t="s">
        <v>139</v>
      </c>
      <c r="S122" s="2085"/>
      <c r="T122" s="2085"/>
      <c r="U122" s="2085"/>
      <c r="V122" s="2085"/>
      <c r="W122" s="2085"/>
      <c r="X122" s="2085"/>
      <c r="Y122" s="2085"/>
      <c r="Z122" s="2085"/>
      <c r="AA122" s="1224" t="s">
        <v>314</v>
      </c>
    </row>
    <row r="123" spans="1:27" ht="16.5" customHeight="1">
      <c r="A123" s="959" t="s">
        <v>109</v>
      </c>
      <c r="B123" s="929" t="s">
        <v>691</v>
      </c>
      <c r="C123" s="929"/>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row>
    <row r="124" spans="1:27" ht="16.5" customHeight="1">
      <c r="A124" s="959"/>
      <c r="B124" s="929"/>
      <c r="C124" s="929"/>
      <c r="D124" s="929"/>
      <c r="E124" s="929"/>
      <c r="F124" s="929"/>
      <c r="G124" s="929"/>
      <c r="H124" s="929"/>
      <c r="I124" s="929"/>
      <c r="J124" s="929"/>
      <c r="K124" s="929"/>
      <c r="L124" s="929"/>
      <c r="M124" s="929"/>
      <c r="N124" s="929"/>
      <c r="O124" s="929"/>
      <c r="P124" s="929"/>
      <c r="Q124" s="929"/>
      <c r="R124" s="929"/>
      <c r="S124" s="929"/>
      <c r="T124" s="929"/>
      <c r="U124" s="929"/>
      <c r="V124" s="929"/>
      <c r="W124" s="929"/>
      <c r="X124" s="929"/>
      <c r="Y124" s="929"/>
      <c r="Z124" s="929"/>
      <c r="AA124" s="929"/>
    </row>
    <row r="125" spans="1:27" ht="16.5" customHeight="1">
      <c r="A125" s="963"/>
      <c r="B125" s="958"/>
      <c r="C125" s="958"/>
      <c r="D125" s="958"/>
      <c r="E125" s="958"/>
      <c r="F125" s="958"/>
      <c r="G125" s="958"/>
      <c r="H125" s="958"/>
      <c r="I125" s="958"/>
      <c r="J125" s="958"/>
      <c r="K125" s="958"/>
      <c r="L125" s="958"/>
      <c r="M125" s="958"/>
      <c r="N125" s="958"/>
      <c r="O125" s="958"/>
      <c r="P125" s="958"/>
      <c r="Q125" s="958"/>
      <c r="R125" s="958"/>
      <c r="S125" s="958"/>
      <c r="T125" s="958"/>
      <c r="U125" s="958"/>
      <c r="V125" s="958"/>
      <c r="W125" s="958"/>
      <c r="X125" s="958"/>
      <c r="Y125" s="958"/>
      <c r="Z125" s="958"/>
      <c r="AA125" s="958"/>
    </row>
    <row r="126" spans="1:27" ht="13.5" customHeight="1">
      <c r="A126" s="959"/>
      <c r="B126" s="929"/>
      <c r="C126" s="929"/>
      <c r="D126" s="929"/>
      <c r="E126" s="929"/>
      <c r="F126" s="929"/>
      <c r="G126" s="929"/>
      <c r="H126" s="929"/>
      <c r="I126" s="929"/>
      <c r="J126" s="929"/>
      <c r="K126" s="929"/>
      <c r="L126" s="929"/>
      <c r="M126" s="968"/>
      <c r="N126" s="929"/>
      <c r="O126" s="929"/>
      <c r="P126" s="929"/>
      <c r="Q126" s="929"/>
      <c r="R126" s="929"/>
      <c r="S126" s="929"/>
      <c r="T126" s="929"/>
      <c r="U126" s="929"/>
      <c r="V126" s="929"/>
      <c r="W126" s="929"/>
      <c r="X126" s="929"/>
      <c r="Y126" s="929"/>
      <c r="Z126" s="929"/>
      <c r="AA126" s="929"/>
    </row>
    <row r="127" spans="1:27" ht="13.5" customHeight="1">
      <c r="A127" s="959"/>
      <c r="B127" s="929"/>
      <c r="C127" s="929"/>
      <c r="D127" s="929"/>
      <c r="E127" s="929"/>
      <c r="F127" s="929"/>
      <c r="G127" s="929"/>
      <c r="H127" s="929"/>
      <c r="I127" s="929"/>
      <c r="J127" s="929"/>
      <c r="K127" s="929"/>
      <c r="L127" s="929"/>
      <c r="M127" s="929"/>
      <c r="N127" s="929"/>
      <c r="O127" s="929"/>
      <c r="P127" s="929"/>
      <c r="Q127" s="929"/>
      <c r="R127" s="929"/>
      <c r="S127" s="929"/>
      <c r="T127" s="929"/>
      <c r="U127" s="929"/>
      <c r="V127" s="929"/>
      <c r="W127" s="929"/>
      <c r="X127" s="929"/>
      <c r="Y127" s="929"/>
      <c r="Z127" s="929"/>
      <c r="AA127" s="929"/>
    </row>
    <row r="128" spans="1:27" ht="13.5" customHeight="1">
      <c r="A128" s="959"/>
      <c r="B128" s="929"/>
      <c r="C128" s="929"/>
      <c r="D128" s="929"/>
      <c r="E128" s="929"/>
      <c r="F128" s="929"/>
      <c r="G128" s="929"/>
      <c r="H128" s="929"/>
      <c r="I128" s="929"/>
      <c r="J128" s="929"/>
      <c r="K128" s="929"/>
      <c r="L128" s="929"/>
      <c r="M128" s="929"/>
      <c r="N128" s="2094"/>
      <c r="O128" s="1945"/>
      <c r="P128" s="1945"/>
      <c r="Q128" s="1945"/>
      <c r="R128" s="929"/>
      <c r="S128" s="929"/>
      <c r="T128" s="929"/>
      <c r="U128" s="929"/>
      <c r="V128" s="929"/>
      <c r="W128" s="929"/>
      <c r="X128" s="929"/>
      <c r="Y128" s="929"/>
      <c r="Z128" s="929"/>
      <c r="AA128" s="929"/>
    </row>
    <row r="129" spans="1:27" ht="13.5" customHeight="1">
      <c r="A129" s="959"/>
      <c r="B129" s="929"/>
      <c r="C129" s="929"/>
      <c r="D129" s="929"/>
      <c r="E129" s="929"/>
      <c r="F129" s="929"/>
      <c r="G129" s="929"/>
      <c r="H129" s="929"/>
      <c r="I129" s="929"/>
      <c r="J129" s="929"/>
      <c r="K129" s="929"/>
      <c r="L129" s="929"/>
      <c r="M129" s="929"/>
      <c r="N129" s="2094"/>
      <c r="O129" s="1945"/>
      <c r="P129" s="1945"/>
      <c r="Q129" s="1945"/>
      <c r="R129" s="929"/>
      <c r="S129" s="929"/>
      <c r="T129" s="929"/>
      <c r="U129" s="929"/>
      <c r="V129" s="929"/>
      <c r="W129" s="929"/>
      <c r="X129" s="929"/>
      <c r="Y129" s="929"/>
      <c r="Z129" s="929"/>
      <c r="AA129" s="929"/>
    </row>
    <row r="130" spans="1:27" ht="13.5" customHeight="1">
      <c r="A130" s="95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row>
    <row r="131" spans="1:27" ht="13.5" customHeight="1">
      <c r="A131" s="959"/>
      <c r="B131" s="929"/>
      <c r="C131" s="929"/>
      <c r="D131" s="929"/>
      <c r="E131" s="929"/>
      <c r="F131" s="973"/>
      <c r="G131" s="998"/>
      <c r="H131" s="2069"/>
      <c r="I131" s="1656"/>
      <c r="J131" s="1656"/>
      <c r="K131" s="1656"/>
      <c r="L131" s="998"/>
      <c r="M131" s="2069"/>
      <c r="N131" s="1656"/>
      <c r="O131" s="1656"/>
      <c r="P131" s="1656"/>
      <c r="Q131" s="998"/>
      <c r="R131" s="2069"/>
      <c r="S131" s="1656"/>
      <c r="T131" s="1656"/>
      <c r="U131" s="1656"/>
      <c r="V131" s="998"/>
      <c r="W131" s="2069"/>
      <c r="X131" s="1656"/>
      <c r="Y131" s="1656"/>
      <c r="Z131" s="1656"/>
      <c r="AA131" s="968"/>
    </row>
    <row r="132" spans="1:27" ht="13.5" customHeight="1">
      <c r="A132" s="959"/>
      <c r="B132" s="929"/>
      <c r="C132" s="929"/>
      <c r="D132" s="929"/>
      <c r="E132" s="929"/>
      <c r="F132" s="973"/>
      <c r="G132" s="998"/>
      <c r="H132" s="2069"/>
      <c r="I132" s="1656"/>
      <c r="J132" s="1656"/>
      <c r="K132" s="1656"/>
      <c r="L132" s="998"/>
      <c r="M132" s="2069"/>
      <c r="N132" s="1656"/>
      <c r="O132" s="1656"/>
      <c r="P132" s="1656"/>
      <c r="Q132" s="998"/>
      <c r="R132" s="2069"/>
      <c r="S132" s="1656"/>
      <c r="T132" s="1656"/>
      <c r="U132" s="1656"/>
      <c r="V132" s="998"/>
      <c r="W132" s="2069"/>
      <c r="X132" s="1656"/>
      <c r="Y132" s="1656"/>
      <c r="Z132" s="1656"/>
      <c r="AA132" s="968"/>
    </row>
    <row r="133" spans="1:27" ht="13.5" customHeight="1">
      <c r="A133" s="959"/>
      <c r="B133" s="929"/>
      <c r="C133" s="929"/>
      <c r="D133" s="929"/>
      <c r="E133" s="929"/>
      <c r="F133" s="973"/>
      <c r="G133" s="998"/>
      <c r="H133" s="2066"/>
      <c r="I133" s="2066"/>
      <c r="J133" s="2066"/>
      <c r="K133" s="2066"/>
      <c r="L133" s="998"/>
      <c r="M133" s="2066"/>
      <c r="N133" s="2066"/>
      <c r="O133" s="2066"/>
      <c r="P133" s="2066"/>
      <c r="Q133" s="998"/>
      <c r="R133" s="2066"/>
      <c r="S133" s="2066"/>
      <c r="T133" s="2066"/>
      <c r="U133" s="2066"/>
      <c r="V133" s="998"/>
      <c r="W133" s="2066"/>
      <c r="X133" s="2067"/>
      <c r="Y133" s="2067"/>
      <c r="Z133" s="2067"/>
      <c r="AA133" s="968"/>
    </row>
    <row r="134" spans="1:27" ht="13.5" customHeight="1">
      <c r="A134" s="959"/>
      <c r="B134" s="929"/>
      <c r="C134" s="929"/>
      <c r="D134" s="929"/>
      <c r="E134" s="929"/>
      <c r="F134" s="973"/>
      <c r="G134" s="929"/>
      <c r="H134" s="929"/>
      <c r="I134" s="929"/>
      <c r="J134" s="929"/>
      <c r="K134" s="929"/>
      <c r="L134" s="929"/>
      <c r="M134" s="929"/>
      <c r="N134" s="929"/>
      <c r="O134" s="929"/>
      <c r="P134" s="929"/>
      <c r="Q134" s="929"/>
      <c r="R134" s="929"/>
      <c r="S134" s="929"/>
      <c r="T134" s="929"/>
      <c r="U134" s="929"/>
      <c r="V134" s="929"/>
      <c r="W134" s="929"/>
      <c r="X134" s="929"/>
      <c r="Y134" s="929"/>
      <c r="Z134" s="929"/>
      <c r="AA134" s="968"/>
    </row>
    <row r="135" spans="1:27" ht="13.5" customHeight="1">
      <c r="A135" s="959"/>
      <c r="B135" s="929"/>
      <c r="C135" s="929"/>
      <c r="D135" s="929"/>
      <c r="E135" s="929"/>
      <c r="F135" s="973"/>
      <c r="G135" s="998"/>
      <c r="H135" s="2069"/>
      <c r="I135" s="1656"/>
      <c r="J135" s="1656"/>
      <c r="K135" s="1656"/>
      <c r="L135" s="998"/>
      <c r="M135" s="2069"/>
      <c r="N135" s="1656"/>
      <c r="O135" s="1656"/>
      <c r="P135" s="1656"/>
      <c r="Q135" s="998"/>
      <c r="R135" s="2069"/>
      <c r="S135" s="1656"/>
      <c r="T135" s="1656"/>
      <c r="U135" s="1656"/>
      <c r="V135" s="998"/>
      <c r="W135" s="2069"/>
      <c r="X135" s="1656"/>
      <c r="Y135" s="1656"/>
      <c r="Z135" s="1656"/>
      <c r="AA135" s="968"/>
    </row>
    <row r="136" spans="1:27" ht="13.5" customHeight="1">
      <c r="A136" s="959"/>
      <c r="B136" s="929"/>
      <c r="C136" s="929"/>
      <c r="D136" s="929"/>
      <c r="E136" s="929"/>
      <c r="F136" s="973"/>
      <c r="G136" s="929"/>
      <c r="H136" s="929"/>
      <c r="I136" s="929"/>
      <c r="J136" s="929"/>
      <c r="K136" s="929"/>
      <c r="L136" s="929"/>
      <c r="M136" s="929"/>
      <c r="N136" s="929"/>
      <c r="O136" s="929"/>
      <c r="P136" s="929"/>
      <c r="Q136" s="929"/>
      <c r="R136" s="929"/>
      <c r="S136" s="929"/>
      <c r="T136" s="929"/>
      <c r="U136" s="929"/>
      <c r="V136" s="929"/>
      <c r="W136" s="926"/>
      <c r="X136" s="929"/>
      <c r="Y136" s="929"/>
      <c r="Z136" s="926"/>
      <c r="AA136" s="999"/>
    </row>
    <row r="137" spans="1:27" ht="13.5" customHeight="1">
      <c r="A137" s="959"/>
      <c r="B137" s="929"/>
      <c r="C137" s="929"/>
      <c r="D137" s="929"/>
      <c r="E137" s="929"/>
      <c r="F137" s="973"/>
      <c r="G137" s="998"/>
      <c r="H137" s="2069"/>
      <c r="I137" s="1656"/>
      <c r="J137" s="1656"/>
      <c r="K137" s="1656"/>
      <c r="L137" s="998"/>
      <c r="M137" s="2069"/>
      <c r="N137" s="1656"/>
      <c r="O137" s="1656"/>
      <c r="P137" s="1656"/>
      <c r="Q137" s="998"/>
      <c r="R137" s="2069"/>
      <c r="S137" s="1656"/>
      <c r="T137" s="1656"/>
      <c r="U137" s="1656"/>
      <c r="V137" s="998"/>
      <c r="W137" s="2069"/>
      <c r="X137" s="1656"/>
      <c r="Y137" s="1656"/>
      <c r="Z137" s="1656"/>
      <c r="AA137" s="968"/>
    </row>
    <row r="138" spans="1:27" ht="13.5" customHeight="1">
      <c r="A138" s="959"/>
      <c r="B138" s="929"/>
      <c r="C138" s="929"/>
      <c r="D138" s="929"/>
      <c r="E138" s="929"/>
      <c r="F138" s="929"/>
      <c r="G138" s="929"/>
      <c r="H138" s="929"/>
      <c r="I138" s="973"/>
      <c r="J138" s="929"/>
      <c r="K138" s="929"/>
      <c r="L138" s="929"/>
      <c r="M138" s="929"/>
      <c r="N138" s="2069"/>
      <c r="O138" s="1656"/>
      <c r="P138" s="1656"/>
      <c r="Q138" s="1656"/>
      <c r="R138" s="929"/>
      <c r="S138" s="929"/>
      <c r="T138" s="929"/>
      <c r="U138" s="929"/>
      <c r="V138" s="929"/>
      <c r="W138" s="929"/>
      <c r="X138" s="926"/>
      <c r="Y138" s="929"/>
      <c r="Z138" s="929"/>
      <c r="AA138" s="929"/>
    </row>
    <row r="139" spans="1:27" ht="13.5" customHeight="1">
      <c r="A139" s="959"/>
      <c r="B139" s="929"/>
      <c r="C139" s="929"/>
      <c r="D139" s="929"/>
      <c r="E139" s="929"/>
      <c r="F139" s="929"/>
      <c r="G139" s="929"/>
      <c r="H139" s="929"/>
      <c r="I139" s="973"/>
      <c r="J139" s="929"/>
      <c r="K139" s="929"/>
      <c r="L139" s="929"/>
      <c r="M139" s="929"/>
      <c r="N139" s="2069"/>
      <c r="O139" s="1656"/>
      <c r="P139" s="1656"/>
      <c r="Q139" s="1656"/>
      <c r="R139" s="929"/>
      <c r="S139" s="929"/>
      <c r="T139" s="929"/>
      <c r="U139" s="929"/>
      <c r="V139" s="929"/>
      <c r="W139" s="929"/>
      <c r="X139" s="929"/>
      <c r="Y139" s="929"/>
      <c r="Z139" s="929"/>
      <c r="AA139" s="929"/>
    </row>
    <row r="140" spans="1:27" ht="13.5" customHeight="1">
      <c r="A140" s="959"/>
      <c r="B140" s="929"/>
      <c r="C140" s="929"/>
      <c r="D140" s="929"/>
      <c r="E140" s="929"/>
      <c r="F140" s="929"/>
      <c r="G140" s="929"/>
      <c r="H140" s="929"/>
      <c r="I140" s="973"/>
      <c r="J140" s="929"/>
      <c r="K140" s="929"/>
      <c r="L140" s="929"/>
      <c r="M140" s="929"/>
      <c r="N140" s="929"/>
      <c r="O140" s="929"/>
      <c r="P140" s="929"/>
      <c r="Q140" s="2069"/>
      <c r="R140" s="1656"/>
      <c r="S140" s="1656"/>
      <c r="T140" s="1656"/>
      <c r="U140" s="929"/>
      <c r="V140" s="929"/>
      <c r="W140" s="929"/>
      <c r="X140" s="929"/>
      <c r="Y140" s="929"/>
      <c r="Z140" s="929"/>
      <c r="AA140" s="929"/>
    </row>
    <row r="141" spans="1:27" ht="13.5" customHeight="1">
      <c r="A141" s="959"/>
      <c r="B141" s="929"/>
      <c r="C141" s="929"/>
      <c r="D141" s="929"/>
      <c r="E141" s="929"/>
      <c r="F141" s="929"/>
      <c r="G141" s="929"/>
      <c r="H141" s="929"/>
      <c r="I141" s="973"/>
      <c r="J141" s="929"/>
      <c r="K141" s="929"/>
      <c r="L141" s="929"/>
      <c r="M141" s="929"/>
      <c r="N141" s="929"/>
      <c r="O141" s="929"/>
      <c r="P141" s="929"/>
      <c r="Q141" s="2069"/>
      <c r="R141" s="1656"/>
      <c r="S141" s="1656"/>
      <c r="T141" s="1656"/>
      <c r="U141" s="929"/>
      <c r="V141" s="929"/>
      <c r="W141" s="929"/>
      <c r="X141" s="929"/>
      <c r="Y141" s="929"/>
      <c r="Z141" s="929"/>
      <c r="AA141" s="929"/>
    </row>
    <row r="142" spans="1:27" ht="13.5" customHeight="1">
      <c r="A142" s="959"/>
      <c r="B142" s="929"/>
      <c r="C142" s="929"/>
      <c r="D142" s="929"/>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c r="AA142" s="929"/>
    </row>
    <row r="143" spans="1:27" ht="13.5" customHeight="1">
      <c r="A143" s="959"/>
      <c r="B143" s="929"/>
      <c r="C143" s="929"/>
      <c r="D143" s="929"/>
      <c r="E143" s="929"/>
      <c r="F143" s="929"/>
      <c r="G143" s="1002"/>
      <c r="H143" s="929"/>
      <c r="I143" s="929"/>
      <c r="J143" s="929"/>
      <c r="K143" s="929"/>
      <c r="L143" s="1754"/>
      <c r="M143" s="1754"/>
      <c r="N143" s="1754"/>
      <c r="O143" s="1754"/>
      <c r="P143" s="1754"/>
      <c r="Q143" s="1754"/>
      <c r="R143" s="1754"/>
      <c r="S143" s="1754"/>
      <c r="T143" s="1754"/>
      <c r="U143" s="1754"/>
      <c r="V143" s="1754"/>
      <c r="W143" s="1754"/>
      <c r="X143" s="1754"/>
      <c r="Y143" s="1754"/>
      <c r="Z143" s="1754"/>
      <c r="AA143" s="1754"/>
    </row>
    <row r="144" spans="1:27" ht="13.5" customHeight="1">
      <c r="A144" s="959"/>
      <c r="B144" s="929"/>
      <c r="C144" s="929"/>
      <c r="D144" s="929"/>
      <c r="E144" s="929"/>
      <c r="F144" s="929"/>
      <c r="G144" s="1002"/>
      <c r="H144" s="929"/>
      <c r="I144" s="929"/>
      <c r="J144" s="929"/>
      <c r="K144" s="929"/>
      <c r="L144" s="2095"/>
      <c r="M144" s="2095"/>
      <c r="N144" s="2095"/>
      <c r="O144" s="2095"/>
      <c r="P144" s="2095"/>
      <c r="Q144" s="2095"/>
      <c r="R144" s="2095"/>
      <c r="S144" s="2095"/>
      <c r="T144" s="2095"/>
      <c r="U144" s="2095"/>
      <c r="V144" s="2095"/>
      <c r="W144" s="2095"/>
      <c r="X144" s="2095"/>
      <c r="Y144" s="2095"/>
      <c r="Z144" s="2095"/>
      <c r="AA144" s="2095"/>
    </row>
    <row r="145" spans="1:27">
      <c r="A145" s="959"/>
      <c r="B145" s="929"/>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row>
    <row r="146" spans="1:27">
      <c r="A146" s="959"/>
      <c r="B146" s="959"/>
      <c r="C146" s="929"/>
      <c r="D146" s="929"/>
      <c r="E146" s="959"/>
      <c r="F146" s="929"/>
      <c r="G146" s="929"/>
      <c r="H146" s="959"/>
      <c r="I146" s="929"/>
      <c r="J146" s="929"/>
      <c r="K146" s="959"/>
      <c r="L146" s="929"/>
      <c r="M146" s="929"/>
      <c r="N146" s="959"/>
      <c r="O146" s="929"/>
      <c r="P146" s="929"/>
      <c r="Q146" s="929"/>
      <c r="R146" s="959"/>
      <c r="S146" s="929"/>
      <c r="T146" s="929"/>
      <c r="U146" s="929"/>
      <c r="V146" s="929"/>
      <c r="W146" s="959"/>
      <c r="X146" s="968"/>
      <c r="Y146" s="929"/>
      <c r="Z146" s="929"/>
      <c r="AA146" s="926"/>
    </row>
    <row r="147" spans="1:27">
      <c r="A147" s="959"/>
      <c r="B147" s="929"/>
      <c r="C147" s="929"/>
      <c r="D147" s="929"/>
      <c r="E147" s="929"/>
      <c r="F147" s="929"/>
      <c r="G147" s="929"/>
      <c r="H147" s="926"/>
      <c r="I147" s="998"/>
      <c r="J147" s="1627"/>
      <c r="K147" s="1627"/>
      <c r="L147" s="1627"/>
      <c r="M147" s="1627"/>
      <c r="N147" s="1627"/>
      <c r="O147" s="998"/>
      <c r="P147" s="1627"/>
      <c r="Q147" s="1627"/>
      <c r="R147" s="1627"/>
      <c r="S147" s="1627"/>
      <c r="T147" s="1627"/>
      <c r="U147" s="998"/>
      <c r="V147" s="1627"/>
      <c r="W147" s="1627"/>
      <c r="X147" s="1627"/>
      <c r="Y147" s="1627"/>
      <c r="Z147" s="1627"/>
      <c r="AA147" s="968"/>
    </row>
    <row r="148" spans="1:27">
      <c r="A148" s="959"/>
      <c r="B148" s="929"/>
      <c r="C148" s="929"/>
      <c r="D148" s="929"/>
      <c r="E148" s="929"/>
      <c r="F148" s="929"/>
      <c r="G148" s="929"/>
      <c r="H148" s="926"/>
      <c r="I148" s="998"/>
      <c r="J148" s="2069"/>
      <c r="K148" s="2069"/>
      <c r="L148" s="2069"/>
      <c r="M148" s="2069"/>
      <c r="N148" s="2069"/>
      <c r="O148" s="998"/>
      <c r="P148" s="2069"/>
      <c r="Q148" s="2069"/>
      <c r="R148" s="2069"/>
      <c r="S148" s="2069"/>
      <c r="T148" s="2069"/>
      <c r="U148" s="998"/>
      <c r="V148" s="2069"/>
      <c r="W148" s="2069"/>
      <c r="X148" s="2069"/>
      <c r="Y148" s="2069"/>
      <c r="Z148" s="2069"/>
      <c r="AA148" s="968"/>
    </row>
    <row r="149" spans="1:27">
      <c r="A149" s="959"/>
      <c r="B149" s="929"/>
      <c r="C149" s="929"/>
      <c r="D149" s="929"/>
      <c r="E149" s="929"/>
      <c r="F149" s="929"/>
      <c r="G149" s="929"/>
      <c r="H149" s="929"/>
      <c r="I149" s="998"/>
      <c r="J149" s="929"/>
      <c r="K149" s="2069"/>
      <c r="L149" s="2069"/>
      <c r="M149" s="2069"/>
      <c r="N149" s="2069"/>
      <c r="O149" s="998"/>
      <c r="P149" s="929"/>
      <c r="Q149" s="929"/>
      <c r="R149" s="929"/>
      <c r="S149" s="929"/>
      <c r="T149" s="929"/>
      <c r="U149" s="998"/>
      <c r="V149" s="929"/>
      <c r="W149" s="929"/>
      <c r="X149" s="929"/>
      <c r="Y149" s="929"/>
      <c r="Z149" s="929"/>
      <c r="AA149" s="998"/>
    </row>
    <row r="150" spans="1:27">
      <c r="A150" s="959"/>
      <c r="B150" s="929"/>
      <c r="C150" s="929"/>
      <c r="D150" s="929"/>
      <c r="E150" s="929"/>
      <c r="F150" s="929"/>
      <c r="G150" s="929"/>
      <c r="H150" s="926"/>
      <c r="I150" s="998"/>
      <c r="J150" s="1627"/>
      <c r="K150" s="1627"/>
      <c r="L150" s="1627"/>
      <c r="M150" s="1627"/>
      <c r="N150" s="1627"/>
      <c r="O150" s="998"/>
      <c r="P150" s="1627"/>
      <c r="Q150" s="1627"/>
      <c r="R150" s="1627"/>
      <c r="S150" s="1627"/>
      <c r="T150" s="1627"/>
      <c r="U150" s="998"/>
      <c r="V150" s="1627"/>
      <c r="W150" s="1627"/>
      <c r="X150" s="1627"/>
      <c r="Y150" s="1627"/>
      <c r="Z150" s="1627"/>
      <c r="AA150" s="968"/>
    </row>
    <row r="151" spans="1:27">
      <c r="A151" s="959"/>
      <c r="B151" s="929"/>
      <c r="C151" s="929"/>
      <c r="D151" s="929"/>
      <c r="E151" s="929"/>
      <c r="F151" s="929"/>
      <c r="G151" s="929"/>
      <c r="H151" s="998"/>
      <c r="I151" s="998"/>
      <c r="J151" s="2069"/>
      <c r="K151" s="2069"/>
      <c r="L151" s="2069"/>
      <c r="M151" s="2069"/>
      <c r="N151" s="2069"/>
      <c r="O151" s="998"/>
      <c r="P151" s="2069"/>
      <c r="Q151" s="2069"/>
      <c r="R151" s="2069"/>
      <c r="S151" s="2069"/>
      <c r="T151" s="2069"/>
      <c r="U151" s="998"/>
      <c r="V151" s="2069"/>
      <c r="W151" s="2069"/>
      <c r="X151" s="2069"/>
      <c r="Y151" s="2069"/>
      <c r="Z151" s="2069"/>
      <c r="AA151" s="968"/>
    </row>
    <row r="152" spans="1:27">
      <c r="A152" s="959"/>
      <c r="B152" s="929"/>
      <c r="C152" s="929"/>
      <c r="D152" s="929"/>
      <c r="E152" s="929"/>
      <c r="F152" s="929"/>
      <c r="G152" s="929"/>
      <c r="H152" s="998"/>
      <c r="I152" s="998"/>
      <c r="J152" s="2069"/>
      <c r="K152" s="2069"/>
      <c r="L152" s="2069"/>
      <c r="M152" s="2069"/>
      <c r="N152" s="2069"/>
      <c r="O152" s="998"/>
      <c r="P152" s="2069"/>
      <c r="Q152" s="2069"/>
      <c r="R152" s="2069"/>
      <c r="S152" s="2069"/>
      <c r="T152" s="2069"/>
      <c r="U152" s="998"/>
      <c r="V152" s="2069"/>
      <c r="W152" s="2069"/>
      <c r="X152" s="2069"/>
      <c r="Y152" s="2069"/>
      <c r="Z152" s="2069"/>
      <c r="AA152" s="968"/>
    </row>
    <row r="153" spans="1:27">
      <c r="A153" s="959"/>
      <c r="B153" s="929"/>
      <c r="C153" s="929"/>
      <c r="D153" s="929"/>
      <c r="E153" s="929"/>
      <c r="F153" s="929"/>
      <c r="G153" s="929"/>
      <c r="H153" s="929"/>
      <c r="I153" s="929"/>
      <c r="J153" s="929"/>
      <c r="K153" s="929"/>
      <c r="L153" s="929"/>
      <c r="M153" s="929"/>
      <c r="N153" s="929"/>
      <c r="O153" s="929"/>
      <c r="P153" s="929"/>
      <c r="Q153" s="929"/>
      <c r="R153" s="929"/>
      <c r="S153" s="929"/>
      <c r="T153" s="929"/>
      <c r="U153" s="929"/>
      <c r="V153" s="929"/>
      <c r="W153" s="929"/>
      <c r="X153" s="929"/>
      <c r="Y153" s="929"/>
      <c r="Z153" s="929"/>
      <c r="AA153" s="929"/>
    </row>
    <row r="154" spans="1:27">
      <c r="A154" s="959"/>
      <c r="B154" s="929"/>
      <c r="C154" s="929"/>
      <c r="D154" s="929"/>
      <c r="E154" s="929"/>
      <c r="F154" s="929"/>
      <c r="G154" s="929"/>
      <c r="H154" s="929"/>
      <c r="I154" s="998"/>
      <c r="J154" s="2069"/>
      <c r="K154" s="2069"/>
      <c r="L154" s="2069"/>
      <c r="M154" s="2069"/>
      <c r="N154" s="2069"/>
      <c r="O154" s="998"/>
      <c r="P154" s="2069"/>
      <c r="Q154" s="2069"/>
      <c r="R154" s="2069"/>
      <c r="S154" s="2069"/>
      <c r="T154" s="2069"/>
      <c r="U154" s="998"/>
      <c r="V154" s="2069"/>
      <c r="W154" s="2069"/>
      <c r="X154" s="2069"/>
      <c r="Y154" s="2069"/>
      <c r="Z154" s="2069"/>
      <c r="AA154" s="968"/>
    </row>
    <row r="155" spans="1:27">
      <c r="A155" s="959"/>
      <c r="B155" s="929"/>
      <c r="C155" s="929"/>
      <c r="D155" s="929"/>
      <c r="E155" s="929"/>
      <c r="F155" s="929"/>
      <c r="G155" s="929"/>
      <c r="H155" s="929"/>
      <c r="I155" s="998"/>
      <c r="J155" s="2069"/>
      <c r="K155" s="2069"/>
      <c r="L155" s="2069"/>
      <c r="M155" s="2069"/>
      <c r="N155" s="2069"/>
      <c r="O155" s="998"/>
      <c r="P155" s="2069"/>
      <c r="Q155" s="2069"/>
      <c r="R155" s="2069"/>
      <c r="S155" s="2069"/>
      <c r="T155" s="2069"/>
      <c r="U155" s="998"/>
      <c r="V155" s="2069"/>
      <c r="W155" s="2069"/>
      <c r="X155" s="2069"/>
      <c r="Y155" s="2069"/>
      <c r="Z155" s="2069"/>
      <c r="AA155" s="968"/>
    </row>
    <row r="156" spans="1:27">
      <c r="A156" s="959"/>
      <c r="B156" s="929"/>
      <c r="C156" s="929"/>
      <c r="D156" s="929"/>
      <c r="E156" s="929"/>
      <c r="F156" s="929"/>
      <c r="G156" s="929"/>
      <c r="H156" s="929"/>
      <c r="I156" s="998"/>
      <c r="J156" s="2069"/>
      <c r="K156" s="2069"/>
      <c r="L156" s="2069"/>
      <c r="M156" s="2069"/>
      <c r="N156" s="2069"/>
      <c r="O156" s="998"/>
      <c r="P156" s="2069"/>
      <c r="Q156" s="2069"/>
      <c r="R156" s="2069"/>
      <c r="S156" s="2069"/>
      <c r="T156" s="2069"/>
      <c r="U156" s="998"/>
      <c r="V156" s="2069"/>
      <c r="W156" s="2069"/>
      <c r="X156" s="2069"/>
      <c r="Y156" s="2069"/>
      <c r="Z156" s="2069"/>
      <c r="AA156" s="968"/>
    </row>
    <row r="157" spans="1:27">
      <c r="A157" s="959"/>
      <c r="B157" s="929"/>
      <c r="C157" s="929"/>
      <c r="D157" s="929"/>
      <c r="E157" s="929"/>
      <c r="F157" s="929"/>
      <c r="G157" s="929"/>
      <c r="H157" s="929"/>
      <c r="I157" s="929"/>
      <c r="J157" s="929"/>
      <c r="K157" s="929"/>
      <c r="L157" s="929"/>
      <c r="M157" s="2069"/>
      <c r="N157" s="2069"/>
      <c r="O157" s="2069"/>
      <c r="P157" s="2069"/>
      <c r="Q157" s="2069"/>
      <c r="R157" s="929"/>
      <c r="S157" s="929"/>
      <c r="T157" s="929"/>
      <c r="U157" s="929"/>
      <c r="V157" s="929"/>
      <c r="W157" s="929"/>
      <c r="X157" s="929"/>
      <c r="Y157" s="929"/>
      <c r="Z157" s="929"/>
      <c r="AA157" s="929"/>
    </row>
    <row r="158" spans="1:27">
      <c r="A158" s="959"/>
      <c r="B158" s="929"/>
      <c r="C158" s="929"/>
      <c r="D158" s="929"/>
      <c r="E158" s="929"/>
      <c r="F158" s="929"/>
      <c r="G158" s="929"/>
      <c r="H158" s="929"/>
      <c r="I158" s="929"/>
      <c r="J158" s="929"/>
      <c r="K158" s="929"/>
      <c r="L158" s="929"/>
      <c r="M158" s="2069"/>
      <c r="N158" s="2069"/>
      <c r="O158" s="2069"/>
      <c r="P158" s="2069"/>
      <c r="Q158" s="2069"/>
      <c r="R158" s="929"/>
      <c r="S158" s="929"/>
      <c r="T158" s="929"/>
      <c r="U158" s="929"/>
      <c r="V158" s="929"/>
      <c r="W158" s="929"/>
      <c r="X158" s="929"/>
      <c r="Y158" s="929"/>
      <c r="Z158" s="929"/>
      <c r="AA158" s="929"/>
    </row>
    <row r="159" spans="1:27">
      <c r="A159" s="95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c r="A160" s="959"/>
      <c r="B160" s="929"/>
      <c r="C160" s="929"/>
      <c r="D160" s="929"/>
      <c r="E160" s="929"/>
      <c r="F160" s="929"/>
      <c r="G160" s="929"/>
      <c r="H160" s="929"/>
      <c r="I160" s="929"/>
      <c r="J160" s="929"/>
      <c r="K160" s="929"/>
      <c r="L160" s="1699"/>
      <c r="M160" s="1699"/>
      <c r="N160" s="1699"/>
      <c r="O160" s="1699"/>
      <c r="P160" s="929"/>
      <c r="Q160" s="929"/>
      <c r="R160" s="929"/>
      <c r="S160" s="929"/>
      <c r="T160" s="929"/>
      <c r="U160" s="929"/>
      <c r="V160" s="929"/>
      <c r="W160" s="929"/>
      <c r="X160" s="929"/>
      <c r="Y160" s="929"/>
      <c r="Z160" s="929"/>
      <c r="AA160" s="929"/>
    </row>
    <row r="161" spans="1:27">
      <c r="A161" s="959"/>
      <c r="B161" s="929"/>
      <c r="C161" s="929"/>
      <c r="D161" s="929"/>
      <c r="E161" s="929"/>
      <c r="F161" s="929"/>
      <c r="G161" s="929"/>
      <c r="H161" s="929"/>
      <c r="I161" s="929"/>
      <c r="J161" s="929"/>
      <c r="K161" s="929"/>
      <c r="L161" s="1699"/>
      <c r="M161" s="1699"/>
      <c r="N161" s="1699"/>
      <c r="O161" s="1699"/>
      <c r="P161" s="929"/>
      <c r="Q161" s="929"/>
      <c r="R161" s="929"/>
      <c r="S161" s="929"/>
      <c r="T161" s="929"/>
      <c r="U161" s="929"/>
      <c r="V161" s="929"/>
      <c r="W161" s="929"/>
      <c r="X161" s="929"/>
      <c r="Y161" s="929"/>
      <c r="Z161" s="929"/>
      <c r="AA161" s="929"/>
    </row>
    <row r="162" spans="1:27">
      <c r="A162" s="959"/>
      <c r="B162" s="929"/>
      <c r="C162" s="929"/>
      <c r="D162" s="929"/>
      <c r="E162" s="929"/>
      <c r="F162" s="929"/>
      <c r="G162" s="929"/>
      <c r="H162" s="929"/>
      <c r="I162" s="998"/>
      <c r="J162" s="1627"/>
      <c r="K162" s="1627"/>
      <c r="L162" s="1627"/>
      <c r="M162" s="1627"/>
      <c r="N162" s="1627"/>
      <c r="O162" s="998"/>
      <c r="P162" s="1627"/>
      <c r="Q162" s="1627"/>
      <c r="R162" s="1627"/>
      <c r="S162" s="1627"/>
      <c r="T162" s="1627"/>
      <c r="U162" s="929"/>
      <c r="V162" s="929"/>
      <c r="W162" s="929"/>
      <c r="X162" s="929"/>
      <c r="Y162" s="929"/>
      <c r="Z162" s="929"/>
      <c r="AA162" s="929"/>
    </row>
    <row r="163" spans="1:27">
      <c r="A163" s="959"/>
      <c r="B163" s="929"/>
      <c r="C163" s="929"/>
      <c r="D163" s="929"/>
      <c r="E163" s="929"/>
      <c r="F163" s="929"/>
      <c r="G163" s="929"/>
      <c r="H163" s="929"/>
      <c r="I163" s="998"/>
      <c r="J163" s="2071"/>
      <c r="K163" s="2071"/>
      <c r="L163" s="2071"/>
      <c r="M163" s="2071"/>
      <c r="N163" s="2071"/>
      <c r="O163" s="998"/>
      <c r="P163" s="2071"/>
      <c r="Q163" s="2071"/>
      <c r="R163" s="2071"/>
      <c r="S163" s="2071"/>
      <c r="T163" s="2071"/>
      <c r="U163" s="929"/>
      <c r="V163" s="929"/>
      <c r="W163" s="929"/>
      <c r="X163" s="929"/>
      <c r="Y163" s="929"/>
      <c r="Z163" s="929"/>
      <c r="AA163" s="929"/>
    </row>
    <row r="164" spans="1:27">
      <c r="A164" s="959"/>
      <c r="B164" s="929"/>
      <c r="C164" s="929"/>
      <c r="D164" s="929"/>
      <c r="E164" s="929"/>
      <c r="F164" s="929"/>
      <c r="G164" s="929"/>
      <c r="H164" s="929"/>
      <c r="I164" s="998"/>
      <c r="J164" s="1627"/>
      <c r="K164" s="1627"/>
      <c r="L164" s="1627"/>
      <c r="M164" s="1627"/>
      <c r="N164" s="1627"/>
      <c r="O164" s="998"/>
      <c r="P164" s="1627"/>
      <c r="Q164" s="1627"/>
      <c r="R164" s="1627"/>
      <c r="S164" s="1627"/>
      <c r="T164" s="1627"/>
      <c r="U164" s="929"/>
      <c r="V164" s="929"/>
      <c r="W164" s="929"/>
      <c r="X164" s="929"/>
      <c r="Y164" s="929"/>
      <c r="Z164" s="929"/>
      <c r="AA164" s="929"/>
    </row>
    <row r="165" spans="1:27">
      <c r="A165" s="959"/>
      <c r="B165" s="929"/>
      <c r="C165" s="929"/>
      <c r="D165" s="929"/>
      <c r="E165" s="929"/>
      <c r="F165" s="929"/>
      <c r="G165" s="929"/>
      <c r="H165" s="929"/>
      <c r="I165" s="998"/>
      <c r="J165" s="1627"/>
      <c r="K165" s="1627"/>
      <c r="L165" s="1627"/>
      <c r="M165" s="1627"/>
      <c r="N165" s="1627"/>
      <c r="O165" s="998"/>
      <c r="P165" s="1627"/>
      <c r="Q165" s="1627"/>
      <c r="R165" s="1627"/>
      <c r="S165" s="1627"/>
      <c r="T165" s="1627"/>
      <c r="U165" s="929"/>
      <c r="V165" s="929"/>
      <c r="W165" s="929"/>
      <c r="X165" s="929"/>
      <c r="Y165" s="929"/>
      <c r="Z165" s="929"/>
      <c r="AA165" s="929"/>
    </row>
    <row r="166" spans="1:27">
      <c r="A166" s="959"/>
      <c r="B166" s="929"/>
      <c r="C166" s="929"/>
      <c r="D166" s="929"/>
      <c r="E166" s="929"/>
      <c r="F166" s="929"/>
      <c r="G166" s="968"/>
      <c r="H166" s="929"/>
      <c r="I166" s="1702"/>
      <c r="J166" s="1702"/>
      <c r="K166" s="1702"/>
      <c r="L166" s="1702"/>
      <c r="M166" s="1702"/>
      <c r="N166" s="1702"/>
      <c r="O166" s="1702"/>
      <c r="P166" s="1702"/>
      <c r="Q166" s="1702"/>
      <c r="R166" s="1702"/>
      <c r="S166" s="1702"/>
      <c r="T166" s="1702"/>
      <c r="U166" s="1702"/>
      <c r="V166" s="1702"/>
      <c r="W166" s="926"/>
      <c r="X166" s="929"/>
      <c r="Y166" s="929"/>
      <c r="Z166" s="929"/>
      <c r="AA166" s="929"/>
    </row>
    <row r="167" spans="1:27">
      <c r="A167" s="959"/>
      <c r="B167" s="929"/>
      <c r="C167" s="929"/>
      <c r="D167" s="929"/>
      <c r="E167" s="929"/>
      <c r="F167" s="929"/>
      <c r="G167" s="929"/>
      <c r="H167" s="929"/>
      <c r="I167" s="929"/>
      <c r="J167" s="929"/>
      <c r="K167" s="929"/>
      <c r="L167" s="929"/>
      <c r="M167" s="929"/>
      <c r="N167" s="929"/>
      <c r="O167" s="929"/>
      <c r="P167" s="929"/>
      <c r="Q167" s="959"/>
      <c r="R167" s="926"/>
      <c r="S167" s="926"/>
      <c r="T167" s="959"/>
      <c r="U167" s="926"/>
      <c r="V167" s="926"/>
      <c r="W167" s="929"/>
      <c r="X167" s="929"/>
      <c r="Y167" s="929"/>
      <c r="Z167" s="929"/>
      <c r="AA167" s="929"/>
    </row>
    <row r="168" spans="1:27">
      <c r="A168" s="959"/>
      <c r="B168" s="929"/>
      <c r="C168" s="929"/>
      <c r="D168" s="929"/>
      <c r="E168" s="929"/>
      <c r="F168" s="929"/>
      <c r="G168" s="929"/>
      <c r="H168" s="929"/>
      <c r="I168" s="929"/>
      <c r="J168" s="959"/>
      <c r="K168" s="929"/>
      <c r="L168" s="929"/>
      <c r="M168" s="929"/>
      <c r="N168" s="929"/>
      <c r="O168" s="929"/>
      <c r="P168" s="959"/>
      <c r="Q168" s="929"/>
      <c r="R168" s="926"/>
      <c r="S168" s="929"/>
      <c r="T168" s="929"/>
      <c r="U168" s="929"/>
      <c r="V168" s="959"/>
      <c r="W168" s="929"/>
      <c r="X168" s="929"/>
      <c r="Y168" s="926"/>
      <c r="Z168" s="929"/>
      <c r="AA168" s="929"/>
    </row>
    <row r="169" spans="1:27" ht="13.5" customHeight="1">
      <c r="A169" s="959"/>
      <c r="B169" s="929"/>
      <c r="C169" s="929"/>
      <c r="D169" s="929"/>
      <c r="E169" s="929"/>
      <c r="F169" s="929"/>
      <c r="G169" s="929"/>
      <c r="H169" s="2065"/>
      <c r="I169" s="2065"/>
      <c r="J169" s="2065"/>
      <c r="K169" s="2065"/>
      <c r="L169" s="2065"/>
      <c r="M169" s="2065"/>
      <c r="N169" s="2065"/>
      <c r="O169" s="2065"/>
      <c r="P169" s="2065"/>
      <c r="Q169" s="2065"/>
      <c r="R169" s="2065"/>
      <c r="S169" s="2065"/>
      <c r="T169" s="2065"/>
      <c r="U169" s="2065"/>
      <c r="V169" s="2065"/>
      <c r="W169" s="2065"/>
      <c r="X169" s="2065"/>
      <c r="Y169" s="2065"/>
      <c r="Z169" s="2065"/>
      <c r="AA169" s="2065"/>
    </row>
    <row r="170" spans="1:27">
      <c r="A170" s="959"/>
      <c r="B170" s="929"/>
      <c r="C170" s="929"/>
      <c r="D170" s="929"/>
      <c r="E170" s="929"/>
      <c r="F170" s="929"/>
      <c r="G170" s="929"/>
      <c r="H170" s="2065"/>
      <c r="I170" s="2065"/>
      <c r="J170" s="2065"/>
      <c r="K170" s="2065"/>
      <c r="L170" s="2065"/>
      <c r="M170" s="2065"/>
      <c r="N170" s="2065"/>
      <c r="O170" s="2065"/>
      <c r="P170" s="2065"/>
      <c r="Q170" s="2065"/>
      <c r="R170" s="2065"/>
      <c r="S170" s="2065"/>
      <c r="T170" s="2065"/>
      <c r="U170" s="2065"/>
      <c r="V170" s="2065"/>
      <c r="W170" s="2065"/>
      <c r="X170" s="2065"/>
      <c r="Y170" s="2065"/>
      <c r="Z170" s="2065"/>
      <c r="AA170" s="2065"/>
    </row>
    <row r="171" spans="1:27">
      <c r="A171" s="959"/>
      <c r="B171" s="929"/>
      <c r="C171" s="929"/>
      <c r="D171" s="929"/>
      <c r="E171" s="929"/>
      <c r="F171" s="929"/>
      <c r="G171" s="929"/>
      <c r="H171" s="2065"/>
      <c r="I171" s="2065"/>
      <c r="J171" s="2065"/>
      <c r="K171" s="2065"/>
      <c r="L171" s="2065"/>
      <c r="M171" s="2065"/>
      <c r="N171" s="2065"/>
      <c r="O171" s="2065"/>
      <c r="P171" s="2065"/>
      <c r="Q171" s="2065"/>
      <c r="R171" s="2065"/>
      <c r="S171" s="2065"/>
      <c r="T171" s="2065"/>
      <c r="U171" s="2065"/>
      <c r="V171" s="2065"/>
      <c r="W171" s="2065"/>
      <c r="X171" s="2065"/>
      <c r="Y171" s="2065"/>
      <c r="Z171" s="2065"/>
      <c r="AA171" s="2065"/>
    </row>
    <row r="172" spans="1:27">
      <c r="A172" s="959"/>
      <c r="B172" s="929"/>
      <c r="C172" s="929"/>
      <c r="D172" s="929"/>
      <c r="E172" s="929"/>
      <c r="F172" s="929"/>
      <c r="G172" s="929"/>
      <c r="H172" s="929"/>
      <c r="I172" s="929"/>
      <c r="J172" s="929"/>
      <c r="K172" s="929"/>
      <c r="L172" s="959"/>
      <c r="M172" s="929"/>
      <c r="N172" s="959"/>
      <c r="O172" s="929"/>
      <c r="P172" s="959"/>
      <c r="Q172" s="929"/>
      <c r="R172" s="929"/>
      <c r="S172" s="926"/>
      <c r="T172" s="926"/>
      <c r="U172" s="929"/>
      <c r="V172" s="929"/>
      <c r="W172" s="929"/>
      <c r="X172" s="929"/>
      <c r="Y172" s="929"/>
      <c r="Z172" s="929"/>
      <c r="AA172" s="929"/>
    </row>
    <row r="173" spans="1:27">
      <c r="A173" s="959"/>
      <c r="B173" s="929"/>
      <c r="C173" s="929"/>
      <c r="D173" s="929"/>
      <c r="E173" s="929"/>
      <c r="F173" s="929"/>
      <c r="G173" s="929"/>
      <c r="H173" s="929"/>
      <c r="I173" s="929"/>
      <c r="J173" s="929"/>
      <c r="K173" s="929"/>
      <c r="L173" s="959"/>
      <c r="M173" s="929"/>
      <c r="N173" s="959"/>
      <c r="O173" s="929"/>
      <c r="P173" s="959"/>
      <c r="Q173" s="929"/>
      <c r="R173" s="929"/>
      <c r="S173" s="926"/>
      <c r="T173" s="926"/>
      <c r="U173" s="929"/>
      <c r="V173" s="929"/>
      <c r="W173" s="929"/>
      <c r="X173" s="929"/>
      <c r="Y173" s="929"/>
      <c r="Z173" s="929"/>
      <c r="AA173" s="929"/>
    </row>
    <row r="174" spans="1:27" ht="13.5" customHeight="1">
      <c r="A174" s="959"/>
      <c r="B174" s="929"/>
      <c r="C174" s="929"/>
      <c r="D174" s="929"/>
      <c r="E174" s="929"/>
      <c r="F174" s="929"/>
      <c r="G174" s="929"/>
      <c r="H174" s="929"/>
      <c r="I174" s="929"/>
      <c r="J174" s="929"/>
      <c r="K174" s="929"/>
      <c r="L174" s="929"/>
      <c r="M174" s="929"/>
      <c r="N174" s="929"/>
      <c r="O174" s="929"/>
      <c r="P174" s="929"/>
      <c r="Q174" s="929"/>
      <c r="R174" s="929"/>
      <c r="S174" s="926"/>
      <c r="T174" s="926"/>
      <c r="U174" s="929"/>
      <c r="V174" s="929"/>
      <c r="W174" s="929"/>
      <c r="X174" s="929"/>
      <c r="Y174" s="929"/>
      <c r="Z174" s="929"/>
      <c r="AA174" s="929"/>
    </row>
    <row r="175" spans="1:27" ht="15" customHeight="1">
      <c r="A175" s="959"/>
      <c r="B175" s="929"/>
      <c r="C175" s="929"/>
      <c r="D175" s="929"/>
      <c r="E175" s="998"/>
      <c r="F175" s="1627"/>
      <c r="G175" s="1627"/>
      <c r="H175" s="1627"/>
      <c r="I175" s="998"/>
      <c r="J175" s="929"/>
      <c r="K175" s="929"/>
      <c r="L175" s="959"/>
      <c r="M175" s="929"/>
      <c r="N175" s="929"/>
      <c r="O175" s="929"/>
      <c r="P175" s="929"/>
      <c r="Q175" s="929"/>
      <c r="R175" s="998"/>
      <c r="S175" s="1627"/>
      <c r="T175" s="1627"/>
      <c r="U175" s="1627"/>
      <c r="V175" s="1627"/>
      <c r="W175" s="1627"/>
      <c r="X175" s="1627"/>
      <c r="Y175" s="1627"/>
      <c r="Z175" s="1627"/>
      <c r="AA175" s="998"/>
    </row>
    <row r="176" spans="1:27" ht="15" customHeight="1">
      <c r="A176" s="926"/>
      <c r="B176" s="926"/>
      <c r="C176" s="926"/>
      <c r="D176" s="926"/>
      <c r="E176" s="998"/>
      <c r="F176" s="1627"/>
      <c r="G176" s="1627"/>
      <c r="H176" s="1627"/>
      <c r="I176" s="998"/>
      <c r="J176" s="926"/>
      <c r="K176" s="929"/>
      <c r="L176" s="929"/>
      <c r="M176" s="929"/>
      <c r="N176" s="929"/>
      <c r="O176" s="929"/>
      <c r="P176" s="929"/>
      <c r="Q176" s="929"/>
      <c r="R176" s="998"/>
      <c r="S176" s="1627"/>
      <c r="T176" s="1627"/>
      <c r="U176" s="1627"/>
      <c r="V176" s="1627"/>
      <c r="W176" s="1627"/>
      <c r="X176" s="1627"/>
      <c r="Y176" s="1627"/>
      <c r="Z176" s="1627"/>
      <c r="AA176" s="957"/>
    </row>
    <row r="177" spans="1:27" ht="15" customHeight="1">
      <c r="A177" s="926"/>
      <c r="B177" s="926"/>
      <c r="C177" s="926"/>
      <c r="D177" s="926"/>
      <c r="E177" s="998"/>
      <c r="F177" s="1627"/>
      <c r="G177" s="1627"/>
      <c r="H177" s="1627"/>
      <c r="I177" s="998"/>
      <c r="J177" s="926"/>
      <c r="K177" s="929"/>
      <c r="L177" s="929"/>
      <c r="M177" s="929"/>
      <c r="N177" s="929"/>
      <c r="O177" s="929"/>
      <c r="P177" s="929"/>
      <c r="Q177" s="929"/>
      <c r="R177" s="998"/>
      <c r="S177" s="1627"/>
      <c r="T177" s="1627"/>
      <c r="U177" s="1627"/>
      <c r="V177" s="1627"/>
      <c r="W177" s="1627"/>
      <c r="X177" s="1627"/>
      <c r="Y177" s="1627"/>
      <c r="Z177" s="1627"/>
      <c r="AA177" s="957"/>
    </row>
    <row r="178" spans="1:27" ht="13.5" customHeight="1">
      <c r="A178" s="959"/>
      <c r="B178" s="929"/>
      <c r="C178" s="929"/>
      <c r="D178" s="929"/>
      <c r="E178" s="929"/>
      <c r="F178" s="929"/>
      <c r="G178" s="929"/>
      <c r="H178" s="929"/>
      <c r="I178" s="1741"/>
      <c r="J178" s="1741"/>
      <c r="K178" s="1741"/>
      <c r="L178" s="1741"/>
      <c r="M178" s="1741"/>
      <c r="N178" s="1741"/>
      <c r="O178" s="1741"/>
      <c r="P178" s="1741"/>
      <c r="Q178" s="1741"/>
      <c r="R178" s="1741"/>
      <c r="S178" s="1741"/>
      <c r="T178" s="1741"/>
      <c r="U178" s="1741"/>
      <c r="V178" s="1741"/>
      <c r="W178" s="1741"/>
      <c r="X178" s="1741"/>
      <c r="Y178" s="1741"/>
      <c r="Z178" s="1741"/>
      <c r="AA178" s="1741"/>
    </row>
    <row r="179" spans="1:27" ht="15.75" customHeight="1">
      <c r="A179" s="926"/>
      <c r="B179" s="926"/>
      <c r="C179" s="926"/>
      <c r="D179" s="926"/>
      <c r="E179" s="926"/>
      <c r="F179" s="926"/>
      <c r="G179" s="926"/>
      <c r="H179" s="926"/>
      <c r="I179" s="1741"/>
      <c r="J179" s="1741"/>
      <c r="K179" s="1741"/>
      <c r="L179" s="1741"/>
      <c r="M179" s="1741"/>
      <c r="N179" s="1741"/>
      <c r="O179" s="1741"/>
      <c r="P179" s="1741"/>
      <c r="Q179" s="1741"/>
      <c r="R179" s="1741"/>
      <c r="S179" s="1741"/>
      <c r="T179" s="1741"/>
      <c r="U179" s="1741"/>
      <c r="V179" s="1741"/>
      <c r="W179" s="1741"/>
      <c r="X179" s="1741"/>
      <c r="Y179" s="1741"/>
      <c r="Z179" s="1741"/>
      <c r="AA179" s="1741"/>
    </row>
    <row r="180" spans="1:27" ht="15.75" customHeight="1">
      <c r="A180" s="959"/>
      <c r="B180" s="929"/>
      <c r="C180" s="929"/>
      <c r="D180" s="929"/>
      <c r="E180" s="929"/>
      <c r="F180" s="929"/>
      <c r="G180" s="929"/>
      <c r="H180" s="929"/>
      <c r="I180" s="1741"/>
      <c r="J180" s="1686"/>
      <c r="K180" s="1686"/>
      <c r="L180" s="1686"/>
      <c r="M180" s="1686"/>
      <c r="N180" s="1686"/>
      <c r="O180" s="1686"/>
      <c r="P180" s="1686"/>
      <c r="Q180" s="1686"/>
      <c r="R180" s="1686"/>
      <c r="S180" s="1686"/>
      <c r="T180" s="1686"/>
      <c r="U180" s="1686"/>
      <c r="V180" s="1686"/>
      <c r="W180" s="1686"/>
      <c r="X180" s="1686"/>
      <c r="Y180" s="1686"/>
      <c r="Z180" s="1686"/>
      <c r="AA180" s="1686"/>
    </row>
    <row r="181" spans="1:27" ht="15.75" customHeight="1">
      <c r="A181" s="926"/>
      <c r="B181" s="926"/>
      <c r="C181" s="926"/>
      <c r="D181" s="926"/>
      <c r="E181" s="926"/>
      <c r="F181" s="926"/>
      <c r="G181" s="926"/>
      <c r="H181" s="926"/>
      <c r="I181" s="1686"/>
      <c r="J181" s="1686"/>
      <c r="K181" s="1686"/>
      <c r="L181" s="1686"/>
      <c r="M181" s="1686"/>
      <c r="N181" s="1686"/>
      <c r="O181" s="1686"/>
      <c r="P181" s="1686"/>
      <c r="Q181" s="1686"/>
      <c r="R181" s="1686"/>
      <c r="S181" s="1686"/>
      <c r="T181" s="1686"/>
      <c r="U181" s="1686"/>
      <c r="V181" s="1686"/>
      <c r="W181" s="1686"/>
      <c r="X181" s="1686"/>
      <c r="Y181" s="1686"/>
      <c r="Z181" s="1686"/>
      <c r="AA181" s="1686"/>
    </row>
    <row r="182" spans="1:27" ht="18" customHeight="1">
      <c r="A182" s="1656"/>
      <c r="B182" s="1656"/>
      <c r="C182" s="1656"/>
      <c r="D182" s="1656"/>
      <c r="E182" s="1656"/>
      <c r="F182" s="1656"/>
      <c r="G182" s="1656"/>
      <c r="H182" s="1656"/>
      <c r="I182" s="1656"/>
      <c r="J182" s="1656"/>
      <c r="K182" s="1656"/>
      <c r="L182" s="1656"/>
      <c r="M182" s="1656"/>
      <c r="N182" s="1656"/>
      <c r="O182" s="1656"/>
      <c r="P182" s="1656"/>
      <c r="Q182" s="1656"/>
      <c r="R182" s="1656"/>
      <c r="S182" s="1656"/>
      <c r="T182" s="1656"/>
      <c r="U182" s="1656"/>
      <c r="V182" s="1656"/>
      <c r="W182" s="1656"/>
      <c r="X182" s="1656"/>
      <c r="Y182" s="1656"/>
      <c r="Z182" s="1656"/>
      <c r="AA182" s="1656"/>
    </row>
    <row r="183" spans="1:27" ht="15.75" customHeight="1">
      <c r="A183" s="929"/>
      <c r="B183" s="929"/>
      <c r="C183" s="929"/>
      <c r="D183" s="929"/>
      <c r="E183" s="929"/>
      <c r="F183" s="929"/>
      <c r="G183" s="929"/>
      <c r="H183" s="929"/>
      <c r="I183" s="929"/>
      <c r="J183" s="929"/>
      <c r="K183" s="929"/>
      <c r="L183" s="929"/>
      <c r="M183" s="929"/>
      <c r="N183" s="929"/>
      <c r="O183" s="929"/>
      <c r="P183" s="929"/>
      <c r="Q183" s="929"/>
      <c r="R183" s="929"/>
      <c r="S183" s="929"/>
      <c r="T183" s="929"/>
      <c r="U183" s="929"/>
      <c r="V183" s="929"/>
      <c r="W183" s="929"/>
      <c r="X183" s="929"/>
      <c r="Y183" s="929"/>
      <c r="Z183" s="929"/>
      <c r="AA183" s="929"/>
    </row>
    <row r="184" spans="1:27" ht="15.75" customHeight="1">
      <c r="A184" s="959"/>
      <c r="B184" s="929"/>
      <c r="C184" s="929"/>
      <c r="D184" s="929"/>
      <c r="E184" s="929"/>
      <c r="F184" s="1627"/>
      <c r="G184" s="1627"/>
      <c r="H184" s="1627"/>
      <c r="I184" s="1627"/>
      <c r="K184" s="929"/>
      <c r="L184" s="929"/>
      <c r="M184" s="929"/>
      <c r="N184" s="929"/>
      <c r="O184" s="929"/>
      <c r="P184" s="929"/>
      <c r="Q184" s="929"/>
      <c r="R184" s="929"/>
      <c r="S184" s="929"/>
      <c r="T184" s="929"/>
      <c r="U184" s="929"/>
      <c r="V184" s="929"/>
      <c r="W184" s="929"/>
      <c r="X184" s="929"/>
      <c r="Y184" s="929"/>
      <c r="Z184" s="929"/>
      <c r="AA184" s="929"/>
    </row>
    <row r="185" spans="1:27" ht="15.75" customHeight="1">
      <c r="A185" s="959"/>
      <c r="B185" s="929"/>
      <c r="C185" s="929"/>
      <c r="D185" s="929"/>
      <c r="E185" s="929"/>
      <c r="F185" s="929"/>
      <c r="G185" s="1627"/>
      <c r="H185" s="1627"/>
      <c r="I185" s="929"/>
      <c r="J185" s="1702"/>
      <c r="K185" s="1702"/>
      <c r="L185" s="1702"/>
      <c r="M185" s="1702"/>
      <c r="N185" s="1702"/>
      <c r="O185" s="1702"/>
      <c r="P185" s="1702"/>
      <c r="Q185" s="1702"/>
      <c r="R185" s="1702"/>
      <c r="S185" s="1702"/>
      <c r="T185" s="1702"/>
      <c r="U185" s="1702"/>
      <c r="V185" s="1702"/>
      <c r="W185" s="1702"/>
      <c r="X185" s="1702"/>
      <c r="Y185" s="1702"/>
      <c r="Z185" s="1702"/>
      <c r="AA185" s="1702"/>
    </row>
    <row r="186" spans="1:27" ht="15.75" customHeight="1">
      <c r="A186" s="929"/>
      <c r="B186" s="929"/>
      <c r="C186" s="929"/>
      <c r="D186" s="929"/>
      <c r="E186" s="929"/>
      <c r="F186" s="929"/>
      <c r="G186" s="1627"/>
      <c r="H186" s="1627"/>
      <c r="I186" s="929"/>
      <c r="J186" s="1702"/>
      <c r="K186" s="1702"/>
      <c r="L186" s="1702"/>
      <c r="M186" s="1702"/>
      <c r="N186" s="1702"/>
      <c r="O186" s="1702"/>
      <c r="P186" s="1702"/>
      <c r="Q186" s="1702"/>
      <c r="R186" s="1702"/>
      <c r="S186" s="1702"/>
      <c r="T186" s="1702"/>
      <c r="U186" s="1702"/>
      <c r="V186" s="1702"/>
      <c r="W186" s="1702"/>
      <c r="X186" s="1702"/>
      <c r="Y186" s="1702"/>
      <c r="Z186" s="1702"/>
      <c r="AA186" s="1702"/>
    </row>
    <row r="187" spans="1:27" ht="15.75" customHeight="1">
      <c r="A187" s="929"/>
      <c r="B187" s="929"/>
      <c r="C187" s="929"/>
      <c r="D187" s="929"/>
      <c r="E187" s="929"/>
      <c r="F187" s="929"/>
      <c r="G187" s="1627"/>
      <c r="H187" s="1627"/>
      <c r="I187" s="929"/>
      <c r="J187" s="1702"/>
      <c r="K187" s="1702"/>
      <c r="L187" s="1702"/>
      <c r="M187" s="1702"/>
      <c r="N187" s="1702"/>
      <c r="O187" s="1702"/>
      <c r="P187" s="1702"/>
      <c r="Q187" s="1702"/>
      <c r="R187" s="1702"/>
      <c r="S187" s="1702"/>
      <c r="T187" s="1702"/>
      <c r="U187" s="1702"/>
      <c r="V187" s="1702"/>
      <c r="W187" s="1702"/>
      <c r="X187" s="1702"/>
      <c r="Y187" s="1702"/>
      <c r="Z187" s="1702"/>
      <c r="AA187" s="1702"/>
    </row>
    <row r="188" spans="1:27" ht="15.75" customHeight="1">
      <c r="A188" s="929"/>
      <c r="B188" s="929"/>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929"/>
      <c r="Z188" s="929"/>
      <c r="AA188" s="929"/>
    </row>
    <row r="189" spans="1:27" ht="15.75" customHeight="1">
      <c r="A189" s="95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c r="A190" s="959"/>
      <c r="B190" s="959"/>
      <c r="C190" s="929"/>
      <c r="D190" s="929"/>
      <c r="E190" s="959"/>
      <c r="F190" s="929"/>
      <c r="G190" s="929"/>
      <c r="H190" s="959"/>
      <c r="I190" s="929"/>
      <c r="J190" s="929"/>
      <c r="K190" s="959"/>
      <c r="L190" s="929"/>
      <c r="M190" s="929"/>
      <c r="N190" s="959"/>
      <c r="O190" s="929"/>
      <c r="P190" s="929"/>
      <c r="Q190" s="929"/>
      <c r="R190" s="959"/>
      <c r="S190" s="929"/>
      <c r="T190" s="929"/>
      <c r="U190" s="929"/>
      <c r="V190" s="929"/>
      <c r="W190" s="959"/>
      <c r="X190" s="968"/>
      <c r="Y190" s="929"/>
      <c r="Z190" s="929"/>
      <c r="AA190" s="926"/>
    </row>
    <row r="191" spans="1:27" ht="15.75" customHeight="1">
      <c r="A191" s="959"/>
      <c r="B191" s="929"/>
      <c r="C191" s="929"/>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c r="AA191" s="929"/>
    </row>
    <row r="192" spans="1:27" ht="15.75" customHeight="1">
      <c r="A192" s="959"/>
      <c r="B192" s="929"/>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row>
    <row r="193" spans="1:27" ht="15.75" customHeight="1">
      <c r="A193" s="959"/>
      <c r="B193" s="929"/>
      <c r="C193" s="929"/>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929"/>
      <c r="Z193" s="929"/>
      <c r="AA193" s="929"/>
    </row>
    <row r="194" spans="1:27" ht="15.75" customHeight="1">
      <c r="A194" s="929"/>
      <c r="B194" s="929"/>
      <c r="C194" s="929"/>
      <c r="D194" s="929"/>
      <c r="E194" s="929"/>
      <c r="F194" s="929"/>
      <c r="G194" s="929"/>
      <c r="H194" s="929"/>
      <c r="I194" s="929"/>
      <c r="J194" s="929"/>
      <c r="K194" s="1627"/>
      <c r="L194" s="1627"/>
      <c r="M194" s="1627"/>
      <c r="N194" s="929"/>
      <c r="O194" s="929"/>
      <c r="P194" s="929"/>
      <c r="Q194" s="929"/>
      <c r="R194" s="929"/>
      <c r="S194" s="929"/>
      <c r="T194" s="929"/>
      <c r="U194" s="929"/>
      <c r="V194" s="929"/>
      <c r="W194" s="929"/>
      <c r="X194" s="929"/>
      <c r="Y194" s="929"/>
      <c r="Z194" s="929"/>
      <c r="AA194" s="929"/>
    </row>
    <row r="195" spans="1:27" ht="15.75" customHeight="1">
      <c r="A195" s="929"/>
      <c r="B195" s="929"/>
      <c r="C195" s="929"/>
      <c r="D195" s="929"/>
      <c r="E195" s="929"/>
      <c r="F195" s="929"/>
      <c r="G195" s="929"/>
      <c r="H195" s="929"/>
      <c r="I195" s="929"/>
      <c r="J195" s="929"/>
      <c r="K195" s="1627"/>
      <c r="L195" s="1627"/>
      <c r="M195" s="1627"/>
      <c r="N195" s="929"/>
      <c r="O195" s="929"/>
      <c r="P195" s="929"/>
      <c r="Q195" s="929"/>
      <c r="R195" s="929"/>
      <c r="S195" s="929"/>
      <c r="T195" s="929"/>
      <c r="U195" s="929"/>
      <c r="V195" s="929"/>
      <c r="W195" s="929"/>
      <c r="X195" s="929"/>
      <c r="Y195" s="929"/>
      <c r="Z195" s="929"/>
      <c r="AA195" s="929"/>
    </row>
    <row r="196" spans="1:27" ht="15.75" customHeight="1">
      <c r="A196" s="929"/>
      <c r="B196" s="929"/>
      <c r="C196" s="929"/>
      <c r="D196" s="929"/>
      <c r="E196" s="929"/>
      <c r="F196" s="929"/>
      <c r="G196" s="929"/>
      <c r="H196" s="929"/>
      <c r="I196" s="929"/>
      <c r="J196" s="929"/>
      <c r="K196" s="1627"/>
      <c r="L196" s="1627"/>
      <c r="M196" s="1627"/>
      <c r="N196" s="929"/>
      <c r="O196" s="929"/>
      <c r="P196" s="929"/>
      <c r="Q196" s="929"/>
      <c r="R196" s="929"/>
      <c r="S196" s="929"/>
      <c r="T196" s="929"/>
      <c r="U196" s="929"/>
      <c r="V196" s="929"/>
      <c r="W196" s="929"/>
      <c r="X196" s="929"/>
      <c r="Y196" s="929"/>
      <c r="Z196" s="929"/>
      <c r="AA196" s="929"/>
    </row>
    <row r="197" spans="1:27" ht="15.75" customHeight="1">
      <c r="A197" s="929"/>
      <c r="B197" s="929"/>
      <c r="C197" s="929"/>
      <c r="D197" s="929"/>
      <c r="E197" s="929"/>
      <c r="F197" s="929"/>
      <c r="G197" s="929"/>
      <c r="H197" s="929"/>
      <c r="I197" s="929"/>
      <c r="J197" s="929"/>
      <c r="K197" s="1627"/>
      <c r="L197" s="1627"/>
      <c r="M197" s="1627"/>
      <c r="N197" s="929"/>
      <c r="O197" s="929"/>
      <c r="P197" s="929"/>
      <c r="Q197" s="929"/>
      <c r="R197" s="929"/>
      <c r="S197" s="929"/>
      <c r="T197" s="929"/>
      <c r="U197" s="929"/>
      <c r="V197" s="929"/>
      <c r="W197" s="929"/>
      <c r="X197" s="929"/>
      <c r="Y197" s="929"/>
      <c r="Z197" s="929"/>
      <c r="AA197" s="929"/>
    </row>
    <row r="198" spans="1:27" ht="15.75" customHeight="1">
      <c r="A198" s="959"/>
      <c r="B198" s="929"/>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29"/>
      <c r="Z198" s="929"/>
      <c r="AA198" s="929"/>
    </row>
    <row r="199" spans="1:27" ht="15.75" customHeight="1">
      <c r="A199" s="929"/>
      <c r="B199" s="929"/>
      <c r="C199" s="929"/>
      <c r="D199" s="929"/>
      <c r="E199" s="929"/>
      <c r="F199" s="929"/>
      <c r="G199" s="929"/>
      <c r="H199" s="929"/>
      <c r="I199" s="929"/>
      <c r="J199" s="929"/>
      <c r="K199" s="2071"/>
      <c r="L199" s="2071"/>
      <c r="M199" s="2071"/>
      <c r="N199" s="2071"/>
      <c r="O199" s="929"/>
      <c r="P199" s="929"/>
      <c r="Q199" s="929"/>
      <c r="R199" s="929"/>
      <c r="S199" s="929"/>
      <c r="T199" s="929"/>
      <c r="U199" s="929"/>
      <c r="V199" s="929"/>
      <c r="W199" s="929"/>
      <c r="X199" s="929"/>
      <c r="Y199" s="929"/>
      <c r="Z199" s="929"/>
      <c r="AA199" s="929"/>
    </row>
    <row r="200" spans="1:27" ht="15.75" customHeight="1">
      <c r="A200" s="929"/>
      <c r="B200" s="929"/>
      <c r="C200" s="929"/>
      <c r="D200" s="929"/>
      <c r="E200" s="929"/>
      <c r="F200" s="929"/>
      <c r="G200" s="929"/>
      <c r="H200" s="929"/>
      <c r="I200" s="929"/>
      <c r="J200" s="929"/>
      <c r="K200" s="2071"/>
      <c r="L200" s="2071"/>
      <c r="M200" s="2071"/>
      <c r="N200" s="2071"/>
      <c r="O200" s="929"/>
      <c r="P200" s="929"/>
      <c r="Q200" s="929"/>
      <c r="R200" s="929"/>
      <c r="S200" s="929"/>
      <c r="T200" s="929"/>
      <c r="U200" s="929"/>
      <c r="V200" s="929"/>
      <c r="W200" s="929"/>
      <c r="X200" s="929"/>
      <c r="Y200" s="929"/>
      <c r="Z200" s="929"/>
      <c r="AA200" s="929"/>
    </row>
    <row r="201" spans="1:27" ht="15.75" customHeight="1">
      <c r="A201" s="959"/>
      <c r="B201" s="929"/>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29"/>
      <c r="Z201" s="929"/>
      <c r="AA201" s="929"/>
    </row>
    <row r="202" spans="1:27"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row>
    <row r="203" spans="1:27" ht="15.75" customHeight="1">
      <c r="A203" s="929"/>
      <c r="B203" s="929"/>
      <c r="C203" s="929"/>
      <c r="D203" s="929"/>
      <c r="E203" s="929"/>
      <c r="F203" s="929"/>
      <c r="G203" s="929"/>
      <c r="H203" s="929"/>
      <c r="I203" s="929"/>
      <c r="J203" s="929"/>
      <c r="K203" s="929"/>
      <c r="L203" s="929"/>
      <c r="M203" s="929"/>
      <c r="N203" s="929"/>
      <c r="O203" s="929"/>
      <c r="P203" s="929"/>
      <c r="Q203" s="929"/>
      <c r="R203" s="929"/>
      <c r="S203" s="929"/>
      <c r="T203" s="929"/>
      <c r="U203" s="959"/>
      <c r="V203" s="929"/>
      <c r="W203" s="929"/>
      <c r="X203" s="959"/>
      <c r="Y203" s="929"/>
      <c r="Z203" s="929"/>
      <c r="AA203" s="929"/>
    </row>
    <row r="204" spans="1:27" ht="15.75" customHeight="1">
      <c r="A204" s="929"/>
      <c r="B204" s="929"/>
      <c r="C204" s="929"/>
      <c r="D204" s="929"/>
      <c r="E204" s="929"/>
      <c r="F204" s="929"/>
      <c r="G204" s="929"/>
      <c r="H204" s="929"/>
      <c r="I204" s="929"/>
      <c r="J204" s="929"/>
      <c r="K204" s="929"/>
      <c r="L204" s="929"/>
      <c r="M204" s="929"/>
      <c r="N204" s="929"/>
      <c r="O204" s="929"/>
      <c r="P204" s="929"/>
      <c r="Q204" s="929"/>
      <c r="R204" s="929"/>
      <c r="S204" s="929"/>
      <c r="T204" s="929"/>
      <c r="U204" s="929"/>
      <c r="V204" s="929"/>
      <c r="W204" s="929"/>
      <c r="X204" s="929"/>
      <c r="Y204" s="929"/>
      <c r="Z204" s="929"/>
      <c r="AA204" s="929"/>
    </row>
    <row r="205" spans="1:27"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row>
    <row r="206" spans="1:27" ht="15.75" customHeight="1">
      <c r="A206" s="92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row>
    <row r="207" spans="1:27" ht="15.75" customHeight="1">
      <c r="A207" s="929"/>
      <c r="B207" s="929"/>
      <c r="C207" s="929"/>
      <c r="D207" s="929"/>
      <c r="E207" s="929"/>
      <c r="F207" s="929"/>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75" customHeight="1">
      <c r="A208" s="92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row>
    <row r="209" spans="1:27" ht="15.75" customHeight="1">
      <c r="A209" s="92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row>
    <row r="210" spans="1:27" ht="15.75" customHeight="1">
      <c r="A210" s="95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row>
    <row r="211" spans="1:27" ht="15.75" customHeight="1">
      <c r="A211" s="929"/>
      <c r="B211" s="929"/>
      <c r="C211" s="929"/>
      <c r="D211" s="929"/>
      <c r="E211" s="929"/>
      <c r="F211" s="929"/>
      <c r="G211" s="929"/>
      <c r="H211" s="929"/>
      <c r="I211" s="998"/>
      <c r="J211" s="1627"/>
      <c r="K211" s="1627"/>
      <c r="L211" s="1627"/>
      <c r="M211" s="1627"/>
      <c r="N211" s="998"/>
      <c r="O211" s="998"/>
      <c r="P211" s="1627"/>
      <c r="Q211" s="1627"/>
      <c r="R211" s="1627"/>
      <c r="S211" s="1627"/>
      <c r="T211" s="998"/>
      <c r="U211" s="998"/>
      <c r="V211" s="1627"/>
      <c r="W211" s="1627"/>
      <c r="X211" s="1627"/>
      <c r="Y211" s="1627"/>
      <c r="Z211" s="968"/>
      <c r="AA211" s="929"/>
    </row>
    <row r="212" spans="1:27" ht="15.75" customHeight="1">
      <c r="A212" s="929"/>
      <c r="B212" s="929"/>
      <c r="C212" s="929"/>
      <c r="D212" s="998"/>
      <c r="E212" s="1627"/>
      <c r="F212" s="1627"/>
      <c r="G212" s="998"/>
      <c r="H212" s="929"/>
      <c r="I212" s="998"/>
      <c r="J212" s="2069"/>
      <c r="K212" s="2069"/>
      <c r="L212" s="2069"/>
      <c r="M212" s="2069"/>
      <c r="N212" s="998"/>
      <c r="O212" s="998"/>
      <c r="P212" s="2069"/>
      <c r="Q212" s="2069"/>
      <c r="R212" s="2069"/>
      <c r="S212" s="2069"/>
      <c r="T212" s="998"/>
      <c r="U212" s="998"/>
      <c r="V212" s="1652"/>
      <c r="W212" s="1652"/>
      <c r="X212" s="1652"/>
      <c r="Y212" s="1652"/>
      <c r="Z212" s="929"/>
      <c r="AA212" s="929"/>
    </row>
    <row r="213" spans="1:27" ht="15.75" customHeight="1">
      <c r="A213" s="929"/>
      <c r="B213" s="929"/>
      <c r="C213" s="929"/>
      <c r="D213" s="998"/>
      <c r="E213" s="1627"/>
      <c r="F213" s="1627"/>
      <c r="G213" s="998"/>
      <c r="H213" s="929"/>
      <c r="I213" s="998"/>
      <c r="J213" s="2069"/>
      <c r="K213" s="2069"/>
      <c r="L213" s="2069"/>
      <c r="M213" s="2069"/>
      <c r="N213" s="998"/>
      <c r="O213" s="998"/>
      <c r="P213" s="2069"/>
      <c r="Q213" s="2069"/>
      <c r="R213" s="2069"/>
      <c r="S213" s="2069"/>
      <c r="T213" s="998"/>
      <c r="U213" s="998"/>
      <c r="V213" s="1652"/>
      <c r="W213" s="1652"/>
      <c r="X213" s="1652"/>
      <c r="Y213" s="1652"/>
      <c r="Z213" s="929"/>
      <c r="AA213" s="929"/>
    </row>
    <row r="214" spans="1:27" ht="15.75" customHeight="1">
      <c r="A214" s="929"/>
      <c r="B214" s="929"/>
      <c r="C214" s="929"/>
      <c r="D214" s="998"/>
      <c r="E214" s="1627"/>
      <c r="F214" s="1627"/>
      <c r="G214" s="998"/>
      <c r="H214" s="929"/>
      <c r="I214" s="998"/>
      <c r="J214" s="2069"/>
      <c r="K214" s="2069"/>
      <c r="L214" s="2069"/>
      <c r="M214" s="2069"/>
      <c r="N214" s="998"/>
      <c r="O214" s="998"/>
      <c r="P214" s="2069"/>
      <c r="Q214" s="2069"/>
      <c r="R214" s="2069"/>
      <c r="S214" s="2069"/>
      <c r="T214" s="998"/>
      <c r="U214" s="998"/>
      <c r="V214" s="1652"/>
      <c r="W214" s="1652"/>
      <c r="X214" s="1652"/>
      <c r="Y214" s="1652"/>
      <c r="Z214" s="929"/>
      <c r="AA214" s="929"/>
    </row>
    <row r="215" spans="1:27" ht="15.75" customHeight="1">
      <c r="A215" s="929"/>
      <c r="B215" s="929"/>
      <c r="C215" s="929"/>
      <c r="D215" s="998"/>
      <c r="E215" s="1627"/>
      <c r="F215" s="1627"/>
      <c r="G215" s="998"/>
      <c r="H215" s="929"/>
      <c r="I215" s="998"/>
      <c r="J215" s="2069"/>
      <c r="K215" s="2069"/>
      <c r="L215" s="2069"/>
      <c r="M215" s="2069"/>
      <c r="N215" s="998"/>
      <c r="O215" s="998"/>
      <c r="P215" s="2069"/>
      <c r="Q215" s="2069"/>
      <c r="R215" s="2069"/>
      <c r="S215" s="2069"/>
      <c r="T215" s="998"/>
      <c r="U215" s="998"/>
      <c r="V215" s="1652"/>
      <c r="W215" s="1652"/>
      <c r="X215" s="1652"/>
      <c r="Y215" s="1652"/>
      <c r="Z215" s="929"/>
      <c r="AA215" s="929"/>
    </row>
    <row r="216" spans="1:27" ht="15.75" customHeight="1">
      <c r="A216" s="929"/>
      <c r="B216" s="929"/>
      <c r="C216" s="929"/>
      <c r="D216" s="998"/>
      <c r="E216" s="929"/>
      <c r="F216" s="929"/>
      <c r="G216" s="998"/>
      <c r="H216" s="929"/>
      <c r="I216" s="998"/>
      <c r="J216" s="929"/>
      <c r="K216" s="929"/>
      <c r="L216" s="929"/>
      <c r="M216" s="929"/>
      <c r="N216" s="998"/>
      <c r="O216" s="998"/>
      <c r="P216" s="998"/>
      <c r="Q216" s="929"/>
      <c r="R216" s="929"/>
      <c r="S216" s="998"/>
      <c r="T216" s="998"/>
      <c r="U216" s="998"/>
      <c r="V216" s="929"/>
      <c r="W216" s="929"/>
      <c r="X216" s="929"/>
      <c r="Y216" s="929"/>
      <c r="Z216" s="929"/>
      <c r="AA216" s="929"/>
    </row>
    <row r="217" spans="1:27" ht="15.75" customHeight="1">
      <c r="A217" s="929"/>
      <c r="B217" s="929"/>
      <c r="C217" s="929"/>
      <c r="D217" s="998"/>
      <c r="E217" s="929"/>
      <c r="F217" s="929"/>
      <c r="G217" s="998"/>
      <c r="H217" s="929"/>
      <c r="I217" s="998"/>
      <c r="J217" s="929"/>
      <c r="K217" s="929"/>
      <c r="L217" s="929"/>
      <c r="M217" s="929"/>
      <c r="N217" s="998"/>
      <c r="O217" s="998"/>
      <c r="P217" s="998"/>
      <c r="Q217" s="929"/>
      <c r="R217" s="929"/>
      <c r="S217" s="998"/>
      <c r="T217" s="998"/>
      <c r="U217" s="998"/>
      <c r="V217" s="929"/>
      <c r="W217" s="929"/>
      <c r="X217" s="929"/>
      <c r="Y217" s="929"/>
      <c r="Z217" s="929"/>
      <c r="AA217" s="929"/>
    </row>
    <row r="218" spans="1:27" ht="15.75" customHeight="1">
      <c r="A218" s="929"/>
      <c r="B218" s="929"/>
      <c r="C218" s="929"/>
      <c r="D218" s="998"/>
      <c r="E218" s="929"/>
      <c r="F218" s="929"/>
      <c r="G218" s="998"/>
      <c r="H218" s="929"/>
      <c r="I218" s="998"/>
      <c r="J218" s="929"/>
      <c r="K218" s="929"/>
      <c r="L218" s="929"/>
      <c r="M218" s="929"/>
      <c r="N218" s="998"/>
      <c r="O218" s="998"/>
      <c r="P218" s="998"/>
      <c r="Q218" s="929"/>
      <c r="R218" s="929"/>
      <c r="S218" s="998"/>
      <c r="T218" s="998"/>
      <c r="U218" s="998"/>
      <c r="V218" s="929"/>
      <c r="W218" s="929"/>
      <c r="X218" s="929"/>
      <c r="Y218" s="929"/>
      <c r="Z218" s="929"/>
      <c r="AA218" s="929"/>
    </row>
    <row r="219" spans="1:27" ht="15.75" customHeight="1">
      <c r="A219" s="929"/>
      <c r="B219" s="929"/>
      <c r="C219" s="929"/>
      <c r="D219" s="998"/>
      <c r="E219" s="929"/>
      <c r="F219" s="929"/>
      <c r="G219" s="998"/>
      <c r="H219" s="929"/>
      <c r="I219" s="998"/>
      <c r="J219" s="929"/>
      <c r="K219" s="929"/>
      <c r="L219" s="929"/>
      <c r="M219" s="929"/>
      <c r="N219" s="998"/>
      <c r="O219" s="998"/>
      <c r="P219" s="998"/>
      <c r="Q219" s="929"/>
      <c r="R219" s="929"/>
      <c r="S219" s="998"/>
      <c r="T219" s="998"/>
      <c r="U219" s="998"/>
      <c r="V219" s="929"/>
      <c r="W219" s="929"/>
      <c r="X219" s="929"/>
      <c r="Y219" s="929"/>
      <c r="Z219" s="929"/>
      <c r="AA219" s="929"/>
    </row>
    <row r="220" spans="1:27" ht="15.75" customHeight="1">
      <c r="A220" s="929"/>
      <c r="B220" s="929"/>
      <c r="C220" s="929"/>
      <c r="D220" s="929"/>
      <c r="E220" s="929"/>
      <c r="F220" s="929"/>
      <c r="G220" s="929"/>
      <c r="H220" s="929"/>
      <c r="I220" s="998"/>
      <c r="J220" s="2069"/>
      <c r="K220" s="2069"/>
      <c r="L220" s="2069"/>
      <c r="M220" s="2069"/>
      <c r="N220" s="998"/>
      <c r="O220" s="998"/>
      <c r="P220" s="2069"/>
      <c r="Q220" s="2069"/>
      <c r="R220" s="2069"/>
      <c r="S220" s="2069"/>
      <c r="T220" s="998"/>
      <c r="U220" s="998"/>
      <c r="V220" s="2069"/>
      <c r="W220" s="2069"/>
      <c r="X220" s="2069"/>
      <c r="Y220" s="2069"/>
      <c r="Z220" s="929"/>
      <c r="AA220" s="929"/>
    </row>
    <row r="221" spans="1:27" ht="15.75" customHeight="1">
      <c r="A221" s="959"/>
      <c r="B221" s="929"/>
      <c r="C221" s="929"/>
      <c r="D221" s="929"/>
      <c r="E221" s="929"/>
      <c r="F221" s="929"/>
      <c r="G221" s="929"/>
      <c r="H221" s="929"/>
      <c r="I221" s="929"/>
      <c r="J221" s="929"/>
      <c r="K221" s="929"/>
      <c r="L221" s="929"/>
      <c r="M221" s="929"/>
      <c r="N221" s="929"/>
      <c r="O221" s="929"/>
      <c r="P221" s="929"/>
      <c r="Q221" s="929"/>
      <c r="R221" s="929"/>
      <c r="S221" s="929"/>
      <c r="T221" s="929"/>
      <c r="U221" s="929"/>
      <c r="V221" s="929"/>
      <c r="W221" s="929"/>
      <c r="X221" s="929"/>
      <c r="Y221" s="929"/>
      <c r="Z221" s="929"/>
      <c r="AA221" s="929"/>
    </row>
    <row r="222" spans="1:27" ht="15.75" customHeight="1">
      <c r="A222" s="95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row>
    <row r="223" spans="1:27" ht="15.75" customHeight="1">
      <c r="A223" s="959"/>
      <c r="B223" s="929"/>
      <c r="C223" s="929"/>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929"/>
      <c r="Z223" s="929"/>
      <c r="AA223" s="929"/>
    </row>
    <row r="224" spans="1:27" ht="15.75" customHeight="1">
      <c r="A224" s="959"/>
      <c r="B224" s="929"/>
      <c r="C224" s="929"/>
      <c r="D224" s="929"/>
      <c r="E224" s="929"/>
      <c r="F224" s="929"/>
      <c r="G224" s="929"/>
      <c r="H224" s="929"/>
      <c r="I224" s="929"/>
      <c r="J224" s="1722"/>
      <c r="K224" s="1722"/>
      <c r="L224" s="1722"/>
      <c r="M224" s="1722"/>
      <c r="N224" s="1722"/>
      <c r="O224" s="998"/>
      <c r="P224" s="929"/>
      <c r="Q224" s="929"/>
      <c r="R224" s="929"/>
      <c r="S224" s="929"/>
      <c r="T224" s="929"/>
      <c r="U224" s="929"/>
      <c r="V224" s="929"/>
      <c r="W224" s="929"/>
      <c r="X224" s="929"/>
      <c r="Y224" s="929"/>
      <c r="Z224" s="929"/>
      <c r="AA224" s="929"/>
    </row>
    <row r="225" spans="1:28" ht="15.75" customHeight="1">
      <c r="A225" s="959"/>
      <c r="B225" s="929"/>
      <c r="C225" s="929"/>
      <c r="D225" s="929"/>
      <c r="E225" s="929"/>
      <c r="F225" s="929"/>
      <c r="G225" s="929"/>
      <c r="H225" s="929"/>
      <c r="I225" s="929"/>
      <c r="J225" s="929"/>
      <c r="K225" s="929"/>
      <c r="L225" s="1627"/>
      <c r="M225" s="1627"/>
      <c r="N225" s="1627"/>
      <c r="O225" s="1627"/>
      <c r="P225" s="1627"/>
      <c r="Q225" s="1627"/>
      <c r="R225" s="929"/>
      <c r="S225" s="929"/>
      <c r="T225" s="929"/>
      <c r="U225" s="929"/>
      <c r="V225" s="929"/>
      <c r="W225" s="929"/>
      <c r="X225" s="929"/>
      <c r="Y225" s="929"/>
      <c r="Z225" s="929"/>
      <c r="AA225" s="929"/>
    </row>
    <row r="226" spans="1:28" ht="15.75" customHeight="1">
      <c r="A226" s="959"/>
      <c r="B226" s="929"/>
      <c r="C226" s="929"/>
      <c r="D226" s="929"/>
      <c r="E226" s="929"/>
      <c r="F226" s="929"/>
      <c r="G226" s="929"/>
      <c r="H226" s="929"/>
      <c r="I226" s="1685"/>
      <c r="J226" s="1685"/>
      <c r="K226" s="1685"/>
      <c r="L226" s="1685"/>
      <c r="M226" s="1685"/>
      <c r="N226" s="1685"/>
      <c r="O226" s="1685"/>
      <c r="P226" s="1685"/>
      <c r="Q226" s="1685"/>
      <c r="R226" s="1685"/>
      <c r="S226" s="1685"/>
      <c r="T226" s="1685"/>
      <c r="U226" s="1685"/>
      <c r="V226" s="1685"/>
      <c r="W226" s="1685"/>
      <c r="X226" s="1685"/>
      <c r="Y226" s="1685"/>
      <c r="Z226" s="1685"/>
      <c r="AA226" s="1685"/>
    </row>
    <row r="227" spans="1:28">
      <c r="I227" s="2070"/>
      <c r="J227" s="2070"/>
      <c r="K227" s="2070"/>
      <c r="L227" s="2070"/>
      <c r="M227" s="2070"/>
      <c r="N227" s="2070"/>
      <c r="O227" s="2070"/>
      <c r="P227" s="2070"/>
      <c r="Q227" s="2070"/>
      <c r="R227" s="2070"/>
      <c r="S227" s="2070"/>
      <c r="T227" s="2070"/>
      <c r="U227" s="2070"/>
      <c r="V227" s="2070"/>
      <c r="W227" s="2070"/>
      <c r="X227" s="2070"/>
      <c r="Y227" s="2070"/>
      <c r="Z227" s="2070"/>
      <c r="AA227" s="2070"/>
    </row>
    <row r="228" spans="1:28" ht="13.5" customHeight="1">
      <c r="A228" s="959"/>
      <c r="B228" s="929"/>
      <c r="C228" s="929"/>
      <c r="D228" s="929"/>
      <c r="E228" s="929"/>
      <c r="F228" s="1685"/>
      <c r="G228" s="1685"/>
      <c r="H228" s="1685"/>
      <c r="I228" s="1685"/>
      <c r="J228" s="1685"/>
      <c r="K228" s="1685"/>
      <c r="L228" s="1685"/>
      <c r="M228" s="1685"/>
      <c r="N228" s="1685"/>
      <c r="O228" s="1685"/>
      <c r="P228" s="1685"/>
      <c r="Q228" s="1685"/>
      <c r="R228" s="1685"/>
      <c r="S228" s="1685"/>
      <c r="T228" s="1685"/>
      <c r="U228" s="1685"/>
      <c r="V228" s="1685"/>
      <c r="W228" s="1685"/>
      <c r="X228" s="1685"/>
      <c r="Y228" s="1685"/>
      <c r="Z228" s="1685"/>
      <c r="AA228" s="1685"/>
    </row>
    <row r="229" spans="1:28">
      <c r="A229" s="929"/>
      <c r="B229" s="929"/>
      <c r="C229" s="929"/>
      <c r="D229" s="929"/>
      <c r="E229" s="929"/>
      <c r="F229" s="1682"/>
      <c r="G229" s="1682"/>
      <c r="H229" s="1682"/>
      <c r="I229" s="1682"/>
      <c r="J229" s="1682"/>
      <c r="K229" s="1682"/>
      <c r="L229" s="1682"/>
      <c r="M229" s="1682"/>
      <c r="N229" s="1682"/>
      <c r="O229" s="1682"/>
      <c r="P229" s="1682"/>
      <c r="Q229" s="1682"/>
      <c r="R229" s="1682"/>
      <c r="S229" s="1682"/>
      <c r="T229" s="1682"/>
      <c r="U229" s="1682"/>
      <c r="V229" s="1682"/>
      <c r="W229" s="1682"/>
      <c r="X229" s="1682"/>
      <c r="Y229" s="1682"/>
      <c r="Z229" s="1682"/>
      <c r="AA229" s="1682"/>
    </row>
    <row r="230" spans="1:28">
      <c r="A230" s="929"/>
      <c r="B230" s="929"/>
      <c r="C230" s="929"/>
      <c r="D230" s="929"/>
      <c r="E230" s="929"/>
      <c r="F230" s="929"/>
      <c r="G230" s="929"/>
      <c r="H230" s="929"/>
      <c r="I230" s="929"/>
      <c r="J230" s="929"/>
      <c r="K230" s="929"/>
      <c r="L230" s="929"/>
      <c r="M230" s="929"/>
      <c r="N230" s="929"/>
      <c r="O230" s="929"/>
      <c r="P230" s="929"/>
      <c r="Q230" s="929"/>
      <c r="R230" s="929"/>
      <c r="S230" s="929"/>
      <c r="T230" s="929"/>
      <c r="U230" s="929"/>
      <c r="V230" s="929"/>
      <c r="W230" s="929"/>
      <c r="X230" s="929"/>
      <c r="Y230" s="929"/>
      <c r="Z230" s="929"/>
      <c r="AA230" s="929"/>
    </row>
    <row r="231" spans="1:28" ht="15.75" customHeight="1">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row>
    <row r="232" spans="1:28" ht="15.75" customHeight="1">
      <c r="A232" s="92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row>
    <row r="233" spans="1:28" ht="18.75" customHeight="1">
      <c r="A233" s="1627"/>
      <c r="B233" s="1627"/>
      <c r="C233" s="1627"/>
      <c r="D233" s="1627"/>
      <c r="E233" s="1627"/>
      <c r="F233" s="1627"/>
      <c r="G233" s="1627"/>
      <c r="H233" s="1627"/>
      <c r="I233" s="1627"/>
      <c r="J233" s="1627"/>
      <c r="K233" s="1627"/>
      <c r="L233" s="1627"/>
      <c r="M233" s="1627"/>
      <c r="N233" s="1627"/>
      <c r="O233" s="1627"/>
      <c r="P233" s="1627"/>
      <c r="Q233" s="1627"/>
      <c r="R233" s="1627"/>
      <c r="S233" s="1627"/>
      <c r="T233" s="1627"/>
      <c r="U233" s="1627"/>
      <c r="V233" s="1627"/>
      <c r="W233" s="1627"/>
      <c r="X233" s="1627"/>
      <c r="Y233" s="1627"/>
      <c r="Z233" s="1627"/>
      <c r="AA233" s="1627"/>
      <c r="AB233" s="926"/>
    </row>
    <row r="234" spans="1:28" ht="15.75" customHeight="1">
      <c r="A234" s="929"/>
      <c r="B234" s="929"/>
      <c r="C234" s="929"/>
      <c r="D234" s="929"/>
      <c r="E234" s="929"/>
      <c r="F234" s="929"/>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6"/>
    </row>
    <row r="235" spans="1:28" ht="15.75" customHeight="1">
      <c r="A235" s="959"/>
      <c r="B235" s="929"/>
      <c r="C235" s="929"/>
      <c r="D235" s="929"/>
      <c r="E235" s="929"/>
      <c r="F235" s="929"/>
      <c r="G235" s="926"/>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59"/>
      <c r="B236" s="929"/>
      <c r="C236" s="929"/>
      <c r="D236" s="929"/>
      <c r="E236" s="929"/>
      <c r="F236" s="929"/>
      <c r="G236" s="926"/>
      <c r="H236" s="926"/>
      <c r="I236" s="929"/>
      <c r="J236" s="929"/>
      <c r="K236" s="929"/>
      <c r="L236" s="926"/>
      <c r="M236" s="929"/>
      <c r="N236" s="929"/>
      <c r="O236" s="929"/>
      <c r="P236" s="929"/>
      <c r="Q236" s="929"/>
      <c r="R236" s="929"/>
      <c r="S236" s="929"/>
      <c r="T236" s="929"/>
      <c r="U236" s="929"/>
      <c r="V236" s="929"/>
      <c r="W236" s="929"/>
      <c r="X236" s="929"/>
      <c r="Y236" s="929"/>
      <c r="Z236" s="929"/>
      <c r="AA236" s="929"/>
      <c r="AB236" s="926"/>
    </row>
    <row r="237" spans="1:28" ht="15.75" customHeight="1">
      <c r="A237" s="959"/>
      <c r="B237" s="929"/>
      <c r="C237" s="929"/>
      <c r="D237" s="929"/>
      <c r="E237" s="929"/>
      <c r="F237" s="929"/>
      <c r="G237" s="929"/>
      <c r="H237" s="929"/>
      <c r="I237" s="929"/>
      <c r="J237" s="1722"/>
      <c r="K237" s="1722"/>
      <c r="L237" s="1722"/>
      <c r="M237" s="1722"/>
      <c r="N237" s="1023"/>
      <c r="O237" s="929"/>
      <c r="P237" s="929"/>
      <c r="Q237" s="929"/>
      <c r="R237" s="929"/>
      <c r="S237" s="929"/>
      <c r="T237" s="929"/>
      <c r="U237" s="929"/>
      <c r="V237" s="929"/>
      <c r="W237" s="929"/>
      <c r="X237" s="929"/>
      <c r="Y237" s="929"/>
      <c r="Z237" s="929"/>
      <c r="AA237" s="929"/>
      <c r="AB237" s="926"/>
    </row>
    <row r="238" spans="1:28" ht="15.75" customHeight="1">
      <c r="A238" s="959"/>
      <c r="B238" s="929"/>
      <c r="C238" s="929"/>
      <c r="D238" s="929"/>
      <c r="E238" s="929"/>
      <c r="F238" s="929"/>
      <c r="G238" s="929"/>
      <c r="H238" s="929"/>
      <c r="I238" s="929"/>
      <c r="J238" s="1722"/>
      <c r="K238" s="1722"/>
      <c r="L238" s="1722"/>
      <c r="M238" s="1722"/>
      <c r="N238" s="1023"/>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9"/>
      <c r="H239" s="929"/>
      <c r="I239" s="929"/>
      <c r="J239" s="1722"/>
      <c r="K239" s="1722"/>
      <c r="L239" s="1722"/>
      <c r="M239" s="1722"/>
      <c r="N239" s="1023"/>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9"/>
      <c r="H240" s="929"/>
      <c r="I240" s="929"/>
      <c r="J240" s="1722"/>
      <c r="K240" s="1722"/>
      <c r="L240" s="1722"/>
      <c r="M240" s="1722"/>
      <c r="N240" s="1023"/>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929"/>
      <c r="K241" s="929"/>
      <c r="L241" s="929"/>
      <c r="M241" s="929"/>
      <c r="N241" s="929"/>
      <c r="O241" s="929"/>
      <c r="P241" s="929"/>
      <c r="Q241" s="929"/>
      <c r="R241" s="929"/>
      <c r="S241" s="929"/>
      <c r="T241" s="929"/>
      <c r="U241" s="929"/>
      <c r="V241" s="929"/>
      <c r="W241" s="929"/>
      <c r="X241" s="929"/>
      <c r="Y241" s="929"/>
      <c r="Z241" s="929"/>
      <c r="AA241" s="929"/>
      <c r="AB241" s="926"/>
    </row>
    <row r="242" spans="1:28" ht="15.75" customHeight="1">
      <c r="A242" s="929"/>
      <c r="B242" s="929"/>
      <c r="C242" s="929"/>
      <c r="D242" s="1627"/>
      <c r="E242" s="1627"/>
      <c r="F242" s="1627"/>
      <c r="G242" s="1627"/>
      <c r="H242" s="998"/>
      <c r="I242" s="1627"/>
      <c r="J242" s="1627"/>
      <c r="K242" s="1627"/>
      <c r="L242" s="1627"/>
      <c r="M242" s="1627"/>
      <c r="N242" s="1627"/>
      <c r="O242" s="1627"/>
      <c r="P242" s="1627"/>
      <c r="Q242" s="1627"/>
      <c r="R242" s="1627"/>
      <c r="S242" s="1627"/>
      <c r="T242" s="1627"/>
      <c r="U242" s="1627"/>
      <c r="V242" s="998"/>
      <c r="W242" s="998"/>
      <c r="X242" s="1627"/>
      <c r="Y242" s="1627"/>
      <c r="Z242" s="1627"/>
      <c r="AA242" s="929"/>
      <c r="AB242" s="926"/>
    </row>
    <row r="243" spans="1:28" ht="15.75" customHeight="1">
      <c r="A243" s="929"/>
      <c r="B243" s="929"/>
      <c r="C243" s="929"/>
      <c r="D243" s="998"/>
      <c r="E243" s="1656"/>
      <c r="F243" s="1656"/>
      <c r="G243" s="998"/>
      <c r="H243" s="998"/>
      <c r="I243" s="929"/>
      <c r="J243" s="929"/>
      <c r="K243" s="929"/>
      <c r="L243" s="926"/>
      <c r="M243" s="929"/>
      <c r="N243" s="929"/>
      <c r="O243" s="929"/>
      <c r="P243" s="929"/>
      <c r="Q243" s="929"/>
      <c r="R243" s="926"/>
      <c r="S243" s="926"/>
      <c r="T243" s="926"/>
      <c r="U243" s="926"/>
      <c r="V243" s="998"/>
      <c r="W243" s="998"/>
      <c r="X243" s="1718"/>
      <c r="Y243" s="1718"/>
      <c r="Z243" s="1718"/>
      <c r="AA243" s="929"/>
      <c r="AB243" s="926"/>
    </row>
    <row r="244" spans="1:28" ht="15.75" customHeight="1">
      <c r="A244" s="929"/>
      <c r="B244" s="929"/>
      <c r="C244" s="929"/>
      <c r="D244" s="998"/>
      <c r="E244" s="1656"/>
      <c r="F244" s="1656"/>
      <c r="G244" s="998"/>
      <c r="H244" s="998"/>
      <c r="I244" s="929"/>
      <c r="J244" s="929"/>
      <c r="K244" s="929"/>
      <c r="L244" s="926"/>
      <c r="M244" s="929"/>
      <c r="N244" s="929"/>
      <c r="O244" s="929"/>
      <c r="P244" s="929"/>
      <c r="Q244" s="929"/>
      <c r="R244" s="926"/>
      <c r="S244" s="926"/>
      <c r="T244" s="926"/>
      <c r="U244" s="926"/>
      <c r="V244" s="998"/>
      <c r="W244" s="998"/>
      <c r="X244" s="1718"/>
      <c r="Y244" s="1718"/>
      <c r="Z244" s="1718"/>
      <c r="AA244" s="929"/>
      <c r="AB244" s="926"/>
    </row>
    <row r="245" spans="1:28" ht="15.75" customHeight="1">
      <c r="A245" s="929"/>
      <c r="B245" s="929"/>
      <c r="C245" s="929"/>
      <c r="D245" s="998"/>
      <c r="E245" s="1656"/>
      <c r="F245" s="1656"/>
      <c r="G245" s="998"/>
      <c r="H245" s="998"/>
      <c r="I245" s="929"/>
      <c r="J245" s="929"/>
      <c r="K245" s="929"/>
      <c r="L245" s="926"/>
      <c r="M245" s="929"/>
      <c r="N245" s="929"/>
      <c r="O245" s="929"/>
      <c r="P245" s="929"/>
      <c r="Q245" s="929"/>
      <c r="R245" s="926"/>
      <c r="S245" s="926"/>
      <c r="T245" s="926"/>
      <c r="U245" s="926"/>
      <c r="V245" s="998"/>
      <c r="W245" s="998"/>
      <c r="X245" s="1718"/>
      <c r="Y245" s="1718"/>
      <c r="Z245" s="1718"/>
      <c r="AA245" s="929"/>
      <c r="AB245" s="926"/>
    </row>
    <row r="246" spans="1:28" ht="15.75" customHeight="1">
      <c r="A246" s="929"/>
      <c r="B246" s="929"/>
      <c r="C246" s="929"/>
      <c r="D246" s="998"/>
      <c r="E246" s="1656"/>
      <c r="F246" s="1656"/>
      <c r="G246" s="998"/>
      <c r="H246" s="998"/>
      <c r="I246" s="929"/>
      <c r="J246" s="929"/>
      <c r="K246" s="929"/>
      <c r="L246" s="926"/>
      <c r="M246" s="929"/>
      <c r="N246" s="929"/>
      <c r="O246" s="929"/>
      <c r="P246" s="929"/>
      <c r="Q246" s="929"/>
      <c r="R246" s="926"/>
      <c r="S246" s="926"/>
      <c r="T246" s="926"/>
      <c r="U246" s="926"/>
      <c r="V246" s="998"/>
      <c r="W246" s="998"/>
      <c r="X246" s="1718"/>
      <c r="Y246" s="1718"/>
      <c r="Z246" s="1718"/>
      <c r="AA246" s="929"/>
      <c r="AB246" s="926"/>
    </row>
    <row r="247" spans="1:28" ht="15.75" customHeight="1">
      <c r="A247" s="929"/>
      <c r="B247" s="929"/>
      <c r="C247" s="929"/>
      <c r="D247" s="998"/>
      <c r="E247" s="1656"/>
      <c r="F247" s="1656"/>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56"/>
      <c r="F248" s="1656"/>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59"/>
      <c r="B249" s="929"/>
      <c r="C249" s="929"/>
      <c r="D249" s="929"/>
      <c r="E249" s="929"/>
      <c r="F249" s="929"/>
      <c r="G249" s="929"/>
      <c r="H249" s="929"/>
      <c r="I249" s="929"/>
      <c r="J249" s="929"/>
      <c r="K249" s="929"/>
      <c r="L249" s="929"/>
      <c r="M249" s="929"/>
      <c r="N249" s="929"/>
      <c r="O249" s="929"/>
      <c r="P249" s="929"/>
      <c r="Q249" s="929"/>
      <c r="R249" s="929"/>
      <c r="S249" s="929"/>
      <c r="T249" s="929"/>
      <c r="U249" s="929"/>
      <c r="V249" s="929"/>
      <c r="W249" s="929"/>
      <c r="X249" s="929"/>
      <c r="Y249" s="929"/>
      <c r="Z249" s="929"/>
      <c r="AA249" s="929"/>
      <c r="AB249" s="926"/>
    </row>
    <row r="250" spans="1:28" ht="15.75" customHeight="1">
      <c r="A250" s="959"/>
      <c r="B250" s="929"/>
      <c r="C250" s="929"/>
      <c r="D250" s="929"/>
      <c r="E250" s="929"/>
      <c r="F250" s="2065"/>
      <c r="G250" s="2065"/>
      <c r="H250" s="2065"/>
      <c r="I250" s="2065"/>
      <c r="J250" s="2065"/>
      <c r="K250" s="2065"/>
      <c r="L250" s="2065"/>
      <c r="M250" s="2065"/>
      <c r="N250" s="2065"/>
      <c r="O250" s="2065"/>
      <c r="P250" s="2065"/>
      <c r="Q250" s="2065"/>
      <c r="R250" s="2065"/>
      <c r="S250" s="2065"/>
      <c r="T250" s="2065"/>
      <c r="U250" s="2065"/>
      <c r="V250" s="2065"/>
      <c r="W250" s="2065"/>
      <c r="X250" s="2065"/>
      <c r="Y250" s="2065"/>
      <c r="Z250" s="2065"/>
      <c r="AA250" s="2065"/>
      <c r="AB250" s="926"/>
    </row>
    <row r="251" spans="1:28" ht="15.75" customHeight="1">
      <c r="A251" s="929"/>
      <c r="B251" s="929"/>
      <c r="C251" s="929"/>
      <c r="D251" s="929"/>
      <c r="E251" s="929"/>
      <c r="F251" s="2065"/>
      <c r="G251" s="2065"/>
      <c r="H251" s="2065"/>
      <c r="I251" s="2065"/>
      <c r="J251" s="2065"/>
      <c r="K251" s="2065"/>
      <c r="L251" s="2065"/>
      <c r="M251" s="2065"/>
      <c r="N251" s="2065"/>
      <c r="O251" s="2065"/>
      <c r="P251" s="2065"/>
      <c r="Q251" s="2065"/>
      <c r="R251" s="2065"/>
      <c r="S251" s="2065"/>
      <c r="T251" s="2065"/>
      <c r="U251" s="2065"/>
      <c r="V251" s="2065"/>
      <c r="W251" s="2065"/>
      <c r="X251" s="2065"/>
      <c r="Y251" s="2065"/>
      <c r="Z251" s="2065"/>
      <c r="AA251" s="2065"/>
      <c r="AB251" s="926"/>
    </row>
    <row r="252" spans="1:28" ht="15.75" customHeight="1">
      <c r="A252" s="959"/>
      <c r="B252" s="929"/>
      <c r="C252" s="929"/>
      <c r="D252" s="929"/>
      <c r="E252" s="929"/>
      <c r="F252" s="929"/>
      <c r="G252" s="929"/>
      <c r="H252" s="929"/>
      <c r="I252" s="929"/>
      <c r="J252" s="929"/>
      <c r="K252" s="929"/>
      <c r="L252" s="929"/>
      <c r="M252" s="929"/>
      <c r="N252" s="929"/>
      <c r="O252" s="929"/>
      <c r="P252" s="929"/>
      <c r="Q252" s="929"/>
      <c r="R252" s="929"/>
      <c r="S252" s="929"/>
      <c r="T252" s="929"/>
      <c r="U252" s="929"/>
      <c r="V252" s="929"/>
      <c r="W252" s="929"/>
      <c r="X252" s="929"/>
      <c r="Y252" s="929"/>
      <c r="Z252" s="929"/>
      <c r="AA252" s="929"/>
      <c r="AB252" s="926"/>
    </row>
    <row r="253" spans="1:28" ht="15.75" customHeight="1">
      <c r="A253" s="929"/>
      <c r="B253" s="929"/>
      <c r="C253" s="929"/>
      <c r="D253" s="929"/>
      <c r="E253" s="929"/>
      <c r="F253" s="2065"/>
      <c r="G253" s="2065"/>
      <c r="H253" s="2065"/>
      <c r="I253" s="2065"/>
      <c r="J253" s="2065"/>
      <c r="K253" s="2065"/>
      <c r="L253" s="2065"/>
      <c r="M253" s="2065"/>
      <c r="N253" s="2065"/>
      <c r="O253" s="2065"/>
      <c r="P253" s="2065"/>
      <c r="Q253" s="2065"/>
      <c r="R253" s="2065"/>
      <c r="S253" s="2065"/>
      <c r="T253" s="2065"/>
      <c r="U253" s="2065"/>
      <c r="V253" s="2065"/>
      <c r="W253" s="2065"/>
      <c r="X253" s="2065"/>
      <c r="Y253" s="2065"/>
      <c r="Z253" s="2065"/>
      <c r="AA253" s="2065"/>
      <c r="AB253" s="926"/>
    </row>
    <row r="254" spans="1:28" ht="15.75" customHeight="1">
      <c r="A254" s="929"/>
      <c r="B254" s="929"/>
      <c r="C254" s="929"/>
      <c r="D254" s="929"/>
      <c r="E254" s="929"/>
      <c r="F254" s="2065"/>
      <c r="G254" s="2065"/>
      <c r="H254" s="2065"/>
      <c r="I254" s="2065"/>
      <c r="J254" s="2065"/>
      <c r="K254" s="2065"/>
      <c r="L254" s="2065"/>
      <c r="M254" s="2065"/>
      <c r="N254" s="2065"/>
      <c r="O254" s="2065"/>
      <c r="P254" s="2065"/>
      <c r="Q254" s="2065"/>
      <c r="R254" s="2065"/>
      <c r="S254" s="2065"/>
      <c r="T254" s="2065"/>
      <c r="U254" s="2065"/>
      <c r="V254" s="2065"/>
      <c r="W254" s="2065"/>
      <c r="X254" s="2065"/>
      <c r="Y254" s="2065"/>
      <c r="Z254" s="2065"/>
      <c r="AA254" s="2065"/>
      <c r="AB254" s="926"/>
    </row>
    <row r="255" spans="1:28" ht="15.75" customHeight="1">
      <c r="A255" s="929"/>
      <c r="B255" s="929"/>
      <c r="C255" s="929"/>
      <c r="D255" s="929"/>
      <c r="E255" s="929"/>
      <c r="F255" s="929"/>
      <c r="G255" s="929"/>
      <c r="H255" s="929"/>
      <c r="I255" s="929"/>
      <c r="J255" s="929"/>
      <c r="K255" s="929"/>
      <c r="L255" s="929"/>
      <c r="M255" s="929"/>
      <c r="N255" s="929"/>
      <c r="O255" s="929"/>
      <c r="P255" s="929"/>
      <c r="Q255" s="929"/>
      <c r="R255" s="929"/>
      <c r="S255" s="929"/>
      <c r="T255" s="929"/>
      <c r="U255" s="929"/>
      <c r="V255" s="929"/>
      <c r="W255" s="929"/>
      <c r="X255" s="929"/>
      <c r="Y255" s="929"/>
      <c r="Z255" s="929"/>
      <c r="AA255" s="929"/>
      <c r="AB255" s="926"/>
    </row>
    <row r="256" spans="1:28" ht="15.75" customHeight="1">
      <c r="A256" s="1114"/>
      <c r="B256" s="1114"/>
      <c r="C256" s="1114"/>
      <c r="D256" s="1114"/>
      <c r="E256" s="1114"/>
      <c r="F256" s="1114"/>
      <c r="G256" s="1114"/>
      <c r="H256" s="1114"/>
      <c r="I256" s="1114"/>
      <c r="J256" s="1114"/>
      <c r="K256" s="1114"/>
      <c r="L256" s="1114"/>
      <c r="M256" s="1114"/>
      <c r="N256" s="1114"/>
      <c r="O256" s="1114"/>
      <c r="P256" s="1114"/>
      <c r="Q256" s="1114"/>
      <c r="R256" s="1114"/>
      <c r="S256" s="1114"/>
      <c r="T256" s="1114"/>
      <c r="U256" s="1114"/>
      <c r="V256" s="1114"/>
      <c r="W256" s="1114"/>
      <c r="X256" s="1114"/>
      <c r="Y256" s="1114"/>
      <c r="Z256" s="1114"/>
      <c r="AA256" s="1114"/>
    </row>
    <row r="257" spans="1:28" ht="15.75" customHeight="1">
      <c r="A257" s="1114"/>
      <c r="B257" s="1114"/>
      <c r="C257" s="1114"/>
      <c r="D257" s="1114"/>
      <c r="E257" s="1114"/>
      <c r="F257" s="1114"/>
      <c r="G257" s="1114"/>
      <c r="H257" s="1114"/>
      <c r="I257" s="1114"/>
      <c r="J257" s="1114"/>
      <c r="K257" s="1114"/>
      <c r="L257" s="1114"/>
      <c r="M257" s="1114"/>
      <c r="N257" s="1114"/>
      <c r="O257" s="1114"/>
      <c r="P257" s="1114"/>
      <c r="Q257" s="1114"/>
      <c r="R257" s="1114"/>
      <c r="S257" s="1114"/>
      <c r="T257" s="1114"/>
      <c r="U257" s="1114"/>
      <c r="V257" s="1114"/>
      <c r="W257" s="1114"/>
      <c r="X257" s="1114"/>
      <c r="Y257" s="1114"/>
      <c r="Z257" s="1114"/>
      <c r="AA257" s="1114"/>
    </row>
    <row r="258" spans="1:28" ht="15.75" customHeight="1">
      <c r="A258" s="1114"/>
      <c r="B258" s="1114"/>
      <c r="C258" s="1114"/>
      <c r="D258" s="1114"/>
      <c r="E258" s="1114"/>
      <c r="F258" s="1114"/>
      <c r="G258" s="1114"/>
      <c r="H258" s="1114"/>
      <c r="I258" s="1114"/>
      <c r="J258" s="1114"/>
      <c r="K258" s="1114"/>
      <c r="L258" s="1114"/>
      <c r="M258" s="1114"/>
      <c r="N258" s="1114"/>
      <c r="O258" s="1114"/>
      <c r="P258" s="1114"/>
      <c r="Q258" s="1114"/>
      <c r="R258" s="1114"/>
      <c r="S258" s="1114"/>
      <c r="T258" s="1114"/>
      <c r="U258" s="1114"/>
      <c r="V258" s="1114"/>
      <c r="W258" s="1114"/>
      <c r="X258" s="1114"/>
      <c r="Y258" s="1114"/>
      <c r="Z258" s="1114"/>
      <c r="AA258" s="1114"/>
    </row>
    <row r="259" spans="1:28" ht="18.75" customHeight="1">
      <c r="A259" s="1627"/>
      <c r="B259" s="1627"/>
      <c r="C259" s="1627"/>
      <c r="D259" s="1627"/>
      <c r="E259" s="1627"/>
      <c r="F259" s="1627"/>
      <c r="G259" s="1627"/>
      <c r="H259" s="1627"/>
      <c r="I259" s="1627"/>
      <c r="J259" s="1627"/>
      <c r="K259" s="1627"/>
      <c r="L259" s="1627"/>
      <c r="M259" s="1627"/>
      <c r="N259" s="1627"/>
      <c r="O259" s="1627"/>
      <c r="P259" s="1627"/>
      <c r="Q259" s="1627"/>
      <c r="R259" s="1627"/>
      <c r="S259" s="1627"/>
      <c r="T259" s="1627"/>
      <c r="U259" s="1627"/>
      <c r="V259" s="1627"/>
      <c r="W259" s="1627"/>
      <c r="X259" s="1627"/>
      <c r="Y259" s="1627"/>
      <c r="Z259" s="1627"/>
      <c r="AA259" s="1627"/>
      <c r="AB259" s="926"/>
    </row>
    <row r="260" spans="1:28" ht="15.75" customHeight="1">
      <c r="A260" s="929"/>
      <c r="B260" s="929"/>
      <c r="C260" s="929"/>
      <c r="D260" s="929"/>
      <c r="E260" s="929"/>
      <c r="F260" s="929"/>
      <c r="G260" s="929"/>
      <c r="H260" s="929"/>
      <c r="I260" s="929"/>
      <c r="J260" s="929"/>
      <c r="K260" s="929"/>
      <c r="L260" s="929"/>
      <c r="M260" s="929"/>
      <c r="N260" s="929"/>
      <c r="O260" s="929"/>
      <c r="P260" s="929"/>
      <c r="Q260" s="929"/>
      <c r="R260" s="929"/>
      <c r="S260" s="929"/>
      <c r="T260" s="929"/>
      <c r="U260" s="929"/>
      <c r="V260" s="929"/>
      <c r="W260" s="929"/>
      <c r="X260" s="929"/>
      <c r="Y260" s="929"/>
      <c r="Z260" s="929"/>
      <c r="AA260" s="929"/>
      <c r="AB260" s="926"/>
    </row>
    <row r="261" spans="1:28" ht="15.75" customHeight="1">
      <c r="A261" s="959"/>
      <c r="B261" s="929"/>
      <c r="C261" s="929"/>
      <c r="D261" s="929"/>
      <c r="E261" s="929"/>
      <c r="F261" s="929"/>
      <c r="G261" s="926"/>
      <c r="H261" s="929"/>
      <c r="I261" s="929"/>
      <c r="J261" s="929"/>
      <c r="K261" s="929"/>
      <c r="L261" s="929"/>
      <c r="M261" s="929"/>
      <c r="N261" s="929"/>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6"/>
      <c r="H262" s="926"/>
      <c r="I262" s="929"/>
      <c r="J262" s="929"/>
      <c r="K262" s="929"/>
      <c r="L262" s="926"/>
      <c r="M262" s="929"/>
      <c r="N262" s="929"/>
      <c r="O262" s="929"/>
      <c r="P262" s="929"/>
      <c r="Q262" s="929"/>
      <c r="R262" s="929"/>
      <c r="S262" s="929"/>
      <c r="T262" s="929"/>
      <c r="U262" s="929"/>
      <c r="V262" s="929"/>
      <c r="W262" s="929"/>
      <c r="X262" s="929"/>
      <c r="Y262" s="929"/>
      <c r="Z262" s="929"/>
      <c r="AA262" s="929"/>
      <c r="AB262" s="926"/>
    </row>
    <row r="263" spans="1:28" ht="15.75" customHeight="1">
      <c r="A263" s="959"/>
      <c r="B263" s="929"/>
      <c r="C263" s="929"/>
      <c r="D263" s="929"/>
      <c r="E263" s="929"/>
      <c r="F263" s="929"/>
      <c r="G263" s="929"/>
      <c r="H263" s="929"/>
      <c r="I263" s="929"/>
      <c r="J263" s="1722"/>
      <c r="K263" s="1722"/>
      <c r="L263" s="1722"/>
      <c r="M263" s="1722"/>
      <c r="N263" s="1023"/>
      <c r="O263" s="929"/>
      <c r="P263" s="929"/>
      <c r="Q263" s="929"/>
      <c r="R263" s="929"/>
      <c r="S263" s="929"/>
      <c r="T263" s="929"/>
      <c r="U263" s="929"/>
      <c r="V263" s="929"/>
      <c r="W263" s="929"/>
      <c r="X263" s="929"/>
      <c r="Y263" s="929"/>
      <c r="Z263" s="929"/>
      <c r="AA263" s="929"/>
      <c r="AB263" s="926"/>
    </row>
    <row r="264" spans="1:28" ht="15.75" customHeight="1">
      <c r="A264" s="959"/>
      <c r="B264" s="929"/>
      <c r="C264" s="929"/>
      <c r="D264" s="929"/>
      <c r="E264" s="929"/>
      <c r="F264" s="929"/>
      <c r="G264" s="929"/>
      <c r="H264" s="929"/>
      <c r="I264" s="929"/>
      <c r="J264" s="1722"/>
      <c r="K264" s="1722"/>
      <c r="L264" s="1722"/>
      <c r="M264" s="1722"/>
      <c r="N264" s="1023"/>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9"/>
      <c r="H265" s="929"/>
      <c r="I265" s="929"/>
      <c r="J265" s="1722"/>
      <c r="K265" s="1722"/>
      <c r="L265" s="1722"/>
      <c r="M265" s="1722"/>
      <c r="N265" s="1023"/>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9"/>
      <c r="H266" s="929"/>
      <c r="I266" s="929"/>
      <c r="J266" s="1722"/>
      <c r="K266" s="1722"/>
      <c r="L266" s="1722"/>
      <c r="M266" s="1722"/>
      <c r="N266" s="1023"/>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929"/>
      <c r="K267" s="929"/>
      <c r="L267" s="929"/>
      <c r="M267" s="929"/>
      <c r="N267" s="929"/>
      <c r="O267" s="929"/>
      <c r="P267" s="929"/>
      <c r="Q267" s="929"/>
      <c r="R267" s="929"/>
      <c r="S267" s="929"/>
      <c r="T267" s="929"/>
      <c r="U267" s="929"/>
      <c r="V267" s="929"/>
      <c r="W267" s="929"/>
      <c r="X267" s="929"/>
      <c r="Y267" s="929"/>
      <c r="Z267" s="929"/>
      <c r="AA267" s="929"/>
      <c r="AB267" s="926"/>
    </row>
    <row r="268" spans="1:28" ht="15.75" customHeight="1">
      <c r="A268" s="929"/>
      <c r="B268" s="929"/>
      <c r="C268" s="929"/>
      <c r="D268" s="1627"/>
      <c r="E268" s="1627"/>
      <c r="F268" s="1627"/>
      <c r="G268" s="1627"/>
      <c r="H268" s="998"/>
      <c r="I268" s="1627"/>
      <c r="J268" s="1627"/>
      <c r="K268" s="1627"/>
      <c r="L268" s="1627"/>
      <c r="M268" s="1627"/>
      <c r="N268" s="1627"/>
      <c r="O268" s="1627"/>
      <c r="P268" s="1627"/>
      <c r="Q268" s="1627"/>
      <c r="R268" s="1627"/>
      <c r="S268" s="1627"/>
      <c r="T268" s="1627"/>
      <c r="U268" s="1627"/>
      <c r="V268" s="998"/>
      <c r="W268" s="998"/>
      <c r="X268" s="1627"/>
      <c r="Y268" s="1627"/>
      <c r="Z268" s="1627"/>
      <c r="AA268" s="929"/>
      <c r="AB268" s="926"/>
    </row>
    <row r="269" spans="1:28" ht="15.75" customHeight="1">
      <c r="A269" s="929"/>
      <c r="B269" s="929"/>
      <c r="C269" s="929"/>
      <c r="D269" s="998"/>
      <c r="E269" s="1656"/>
      <c r="F269" s="1656"/>
      <c r="G269" s="998"/>
      <c r="H269" s="998"/>
      <c r="I269" s="929"/>
      <c r="J269" s="929"/>
      <c r="K269" s="929"/>
      <c r="L269" s="926"/>
      <c r="M269" s="929"/>
      <c r="N269" s="929"/>
      <c r="O269" s="929"/>
      <c r="P269" s="929"/>
      <c r="Q269" s="929"/>
      <c r="R269" s="926"/>
      <c r="S269" s="926"/>
      <c r="T269" s="926"/>
      <c r="U269" s="926"/>
      <c r="V269" s="998"/>
      <c r="W269" s="998"/>
      <c r="X269" s="1718"/>
      <c r="Y269" s="1718"/>
      <c r="Z269" s="1718"/>
      <c r="AA269" s="929"/>
      <c r="AB269" s="926"/>
    </row>
    <row r="270" spans="1:28" ht="15.75" customHeight="1">
      <c r="A270" s="929"/>
      <c r="B270" s="929"/>
      <c r="C270" s="929"/>
      <c r="D270" s="998"/>
      <c r="E270" s="1656"/>
      <c r="F270" s="1656"/>
      <c r="G270" s="998"/>
      <c r="H270" s="998"/>
      <c r="I270" s="929"/>
      <c r="J270" s="929"/>
      <c r="K270" s="929"/>
      <c r="L270" s="926"/>
      <c r="M270" s="929"/>
      <c r="N270" s="929"/>
      <c r="O270" s="929"/>
      <c r="P270" s="929"/>
      <c r="Q270" s="929"/>
      <c r="R270" s="926"/>
      <c r="S270" s="926"/>
      <c r="T270" s="926"/>
      <c r="U270" s="926"/>
      <c r="V270" s="998"/>
      <c r="W270" s="998"/>
      <c r="X270" s="1718"/>
      <c r="Y270" s="1718"/>
      <c r="Z270" s="1718"/>
      <c r="AA270" s="929"/>
      <c r="AB270" s="926"/>
    </row>
    <row r="271" spans="1:28" ht="15.75" customHeight="1">
      <c r="A271" s="929"/>
      <c r="B271" s="929"/>
      <c r="C271" s="929"/>
      <c r="D271" s="998"/>
      <c r="E271" s="1656"/>
      <c r="F271" s="1656"/>
      <c r="G271" s="998"/>
      <c r="H271" s="998"/>
      <c r="I271" s="929"/>
      <c r="J271" s="929"/>
      <c r="K271" s="929"/>
      <c r="L271" s="926"/>
      <c r="M271" s="929"/>
      <c r="N271" s="929"/>
      <c r="O271" s="929"/>
      <c r="P271" s="929"/>
      <c r="Q271" s="929"/>
      <c r="R271" s="926"/>
      <c r="S271" s="926"/>
      <c r="T271" s="926"/>
      <c r="U271" s="926"/>
      <c r="V271" s="998"/>
      <c r="W271" s="998"/>
      <c r="X271" s="1718"/>
      <c r="Y271" s="1718"/>
      <c r="Z271" s="1718"/>
      <c r="AA271" s="929"/>
      <c r="AB271" s="926"/>
    </row>
    <row r="272" spans="1:28" ht="15.75" customHeight="1">
      <c r="A272" s="929"/>
      <c r="B272" s="929"/>
      <c r="C272" s="929"/>
      <c r="D272" s="998"/>
      <c r="E272" s="1656"/>
      <c r="F272" s="1656"/>
      <c r="G272" s="998"/>
      <c r="H272" s="998"/>
      <c r="I272" s="929"/>
      <c r="J272" s="929"/>
      <c r="K272" s="929"/>
      <c r="L272" s="926"/>
      <c r="M272" s="929"/>
      <c r="N272" s="929"/>
      <c r="O272" s="929"/>
      <c r="P272" s="929"/>
      <c r="Q272" s="929"/>
      <c r="R272" s="926"/>
      <c r="S272" s="926"/>
      <c r="T272" s="926"/>
      <c r="U272" s="926"/>
      <c r="V272" s="998"/>
      <c r="W272" s="998"/>
      <c r="X272" s="1718"/>
      <c r="Y272" s="1718"/>
      <c r="Z272" s="1718"/>
      <c r="AA272" s="929"/>
      <c r="AB272" s="926"/>
    </row>
    <row r="273" spans="1:28" ht="15.75" customHeight="1">
      <c r="A273" s="929"/>
      <c r="B273" s="929"/>
      <c r="C273" s="929"/>
      <c r="D273" s="998"/>
      <c r="E273" s="1656"/>
      <c r="F273" s="1656"/>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56"/>
      <c r="F274" s="1656"/>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59"/>
      <c r="B275" s="929"/>
      <c r="C275" s="929"/>
      <c r="D275" s="929"/>
      <c r="E275" s="929"/>
      <c r="F275" s="929"/>
      <c r="G275" s="929"/>
      <c r="H275" s="929"/>
      <c r="I275" s="929"/>
      <c r="J275" s="929"/>
      <c r="K275" s="929"/>
      <c r="L275" s="929"/>
      <c r="M275" s="929"/>
      <c r="N275" s="929"/>
      <c r="O275" s="929"/>
      <c r="P275" s="929"/>
      <c r="Q275" s="929"/>
      <c r="R275" s="929"/>
      <c r="S275" s="929"/>
      <c r="T275" s="929"/>
      <c r="U275" s="929"/>
      <c r="V275" s="929"/>
      <c r="W275" s="929"/>
      <c r="X275" s="929"/>
      <c r="Y275" s="929"/>
      <c r="Z275" s="929"/>
      <c r="AA275" s="929"/>
      <c r="AB275" s="926"/>
    </row>
    <row r="276" spans="1:28" ht="15.75" customHeight="1">
      <c r="A276" s="959"/>
      <c r="B276" s="929"/>
      <c r="C276" s="929"/>
      <c r="D276" s="929"/>
      <c r="E276" s="929"/>
      <c r="F276" s="2065"/>
      <c r="G276" s="2065"/>
      <c r="H276" s="2065"/>
      <c r="I276" s="2065"/>
      <c r="J276" s="2065"/>
      <c r="K276" s="2065"/>
      <c r="L276" s="2065"/>
      <c r="M276" s="2065"/>
      <c r="N276" s="2065"/>
      <c r="O276" s="2065"/>
      <c r="P276" s="2065"/>
      <c r="Q276" s="2065"/>
      <c r="R276" s="2065"/>
      <c r="S276" s="2065"/>
      <c r="T276" s="2065"/>
      <c r="U276" s="2065"/>
      <c r="V276" s="2065"/>
      <c r="W276" s="2065"/>
      <c r="X276" s="2065"/>
      <c r="Y276" s="2065"/>
      <c r="Z276" s="2065"/>
      <c r="AA276" s="2065"/>
      <c r="AB276" s="926"/>
    </row>
    <row r="277" spans="1:28" ht="15.75" customHeight="1">
      <c r="A277" s="929"/>
      <c r="B277" s="929"/>
      <c r="C277" s="929"/>
      <c r="D277" s="929"/>
      <c r="E277" s="929"/>
      <c r="F277" s="2065"/>
      <c r="G277" s="2065"/>
      <c r="H277" s="2065"/>
      <c r="I277" s="2065"/>
      <c r="J277" s="2065"/>
      <c r="K277" s="2065"/>
      <c r="L277" s="2065"/>
      <c r="M277" s="2065"/>
      <c r="N277" s="2065"/>
      <c r="O277" s="2065"/>
      <c r="P277" s="2065"/>
      <c r="Q277" s="2065"/>
      <c r="R277" s="2065"/>
      <c r="S277" s="2065"/>
      <c r="T277" s="2065"/>
      <c r="U277" s="2065"/>
      <c r="V277" s="2065"/>
      <c r="W277" s="2065"/>
      <c r="X277" s="2065"/>
      <c r="Y277" s="2065"/>
      <c r="Z277" s="2065"/>
      <c r="AA277" s="2065"/>
      <c r="AB277" s="926"/>
    </row>
    <row r="278" spans="1:28" ht="15.75" customHeight="1">
      <c r="A278" s="959"/>
      <c r="B278" s="929"/>
      <c r="C278" s="929"/>
      <c r="D278" s="929"/>
      <c r="E278" s="929"/>
      <c r="F278" s="929"/>
      <c r="G278" s="929"/>
      <c r="H278" s="929"/>
      <c r="I278" s="929"/>
      <c r="J278" s="929"/>
      <c r="K278" s="929"/>
      <c r="L278" s="929"/>
      <c r="M278" s="929"/>
      <c r="N278" s="929"/>
      <c r="O278" s="929"/>
      <c r="P278" s="929"/>
      <c r="Q278" s="929"/>
      <c r="R278" s="929"/>
      <c r="S278" s="929"/>
      <c r="T278" s="929"/>
      <c r="U278" s="929"/>
      <c r="V278" s="929"/>
      <c r="W278" s="929"/>
      <c r="X278" s="929"/>
      <c r="Y278" s="929"/>
      <c r="Z278" s="929"/>
      <c r="AA278" s="929"/>
      <c r="AB278" s="926"/>
    </row>
    <row r="279" spans="1:28" ht="15.75" customHeight="1">
      <c r="A279" s="929"/>
      <c r="B279" s="929"/>
      <c r="C279" s="929"/>
      <c r="D279" s="929"/>
      <c r="E279" s="929"/>
      <c r="F279" s="2065"/>
      <c r="G279" s="2065"/>
      <c r="H279" s="2065"/>
      <c r="I279" s="2065"/>
      <c r="J279" s="2065"/>
      <c r="K279" s="2065"/>
      <c r="L279" s="2065"/>
      <c r="M279" s="2065"/>
      <c r="N279" s="2065"/>
      <c r="O279" s="2065"/>
      <c r="P279" s="2065"/>
      <c r="Q279" s="2065"/>
      <c r="R279" s="2065"/>
      <c r="S279" s="2065"/>
      <c r="T279" s="2065"/>
      <c r="U279" s="2065"/>
      <c r="V279" s="2065"/>
      <c r="W279" s="2065"/>
      <c r="X279" s="2065"/>
      <c r="Y279" s="2065"/>
      <c r="Z279" s="2065"/>
      <c r="AA279" s="2065"/>
      <c r="AB279" s="926"/>
    </row>
    <row r="280" spans="1:28" ht="15.75" customHeight="1">
      <c r="A280" s="929"/>
      <c r="B280" s="929"/>
      <c r="C280" s="929"/>
      <c r="D280" s="929"/>
      <c r="E280" s="929"/>
      <c r="F280" s="2065"/>
      <c r="G280" s="2065"/>
      <c r="H280" s="2065"/>
      <c r="I280" s="2065"/>
      <c r="J280" s="2065"/>
      <c r="K280" s="2065"/>
      <c r="L280" s="2065"/>
      <c r="M280" s="2065"/>
      <c r="N280" s="2065"/>
      <c r="O280" s="2065"/>
      <c r="P280" s="2065"/>
      <c r="Q280" s="2065"/>
      <c r="R280" s="2065"/>
      <c r="S280" s="2065"/>
      <c r="T280" s="2065"/>
      <c r="U280" s="2065"/>
      <c r="V280" s="2065"/>
      <c r="W280" s="2065"/>
      <c r="X280" s="2065"/>
      <c r="Y280" s="2065"/>
      <c r="Z280" s="2065"/>
      <c r="AA280" s="2065"/>
      <c r="AB280" s="926"/>
    </row>
    <row r="281" spans="1:28" ht="15.75" customHeight="1">
      <c r="A281" s="929"/>
      <c r="B281" s="929"/>
      <c r="C281" s="929"/>
      <c r="D281" s="929"/>
      <c r="E281" s="929"/>
      <c r="F281" s="929"/>
      <c r="G281" s="929"/>
      <c r="H281" s="929"/>
      <c r="I281" s="929"/>
      <c r="J281" s="929"/>
      <c r="K281" s="929"/>
      <c r="L281" s="929"/>
      <c r="M281" s="929"/>
      <c r="N281" s="929"/>
      <c r="O281" s="929"/>
      <c r="P281" s="929"/>
      <c r="Q281" s="929"/>
      <c r="R281" s="929"/>
      <c r="S281" s="929"/>
      <c r="T281" s="929"/>
      <c r="U281" s="929"/>
      <c r="V281" s="929"/>
      <c r="W281" s="929"/>
      <c r="X281" s="929"/>
      <c r="Y281" s="929"/>
      <c r="Z281" s="929"/>
      <c r="AA281" s="929"/>
      <c r="AB281" s="926"/>
    </row>
    <row r="287" spans="1:28" ht="18.75" customHeight="1">
      <c r="A287" s="1627"/>
      <c r="B287" s="1627"/>
      <c r="C287" s="1627"/>
      <c r="D287" s="1627"/>
      <c r="E287" s="1627"/>
      <c r="F287" s="1627"/>
      <c r="G287" s="1627"/>
      <c r="H287" s="1627"/>
      <c r="I287" s="1627"/>
      <c r="J287" s="1627"/>
      <c r="K287" s="1627"/>
      <c r="L287" s="1627"/>
      <c r="M287" s="1627"/>
      <c r="N287" s="1627"/>
      <c r="O287" s="1627"/>
      <c r="P287" s="1627"/>
      <c r="Q287" s="1627"/>
      <c r="R287" s="1627"/>
      <c r="S287" s="1627"/>
      <c r="T287" s="1627"/>
      <c r="U287" s="1627"/>
      <c r="V287" s="1627"/>
      <c r="W287" s="1627"/>
      <c r="X287" s="1627"/>
      <c r="Y287" s="1627"/>
      <c r="Z287" s="1627"/>
      <c r="AA287" s="1627"/>
      <c r="AB287" s="926"/>
    </row>
    <row r="288" spans="1:28" ht="15.75" customHeight="1">
      <c r="A288" s="929"/>
      <c r="B288" s="929"/>
      <c r="C288" s="929"/>
      <c r="D288" s="929"/>
      <c r="E288" s="929"/>
      <c r="F288" s="929"/>
      <c r="G288" s="929"/>
      <c r="H288" s="929"/>
      <c r="I288" s="929"/>
      <c r="J288" s="929"/>
      <c r="K288" s="929"/>
      <c r="L288" s="929"/>
      <c r="M288" s="929"/>
      <c r="N288" s="929"/>
      <c r="O288" s="929"/>
      <c r="P288" s="929"/>
      <c r="Q288" s="929"/>
      <c r="R288" s="929"/>
      <c r="S288" s="929"/>
      <c r="T288" s="929"/>
      <c r="U288" s="929"/>
      <c r="V288" s="929"/>
      <c r="W288" s="929"/>
      <c r="X288" s="929"/>
      <c r="Y288" s="929"/>
      <c r="Z288" s="929"/>
      <c r="AA288" s="929"/>
      <c r="AB288" s="926"/>
    </row>
    <row r="289" spans="1:28" ht="15.75" customHeight="1">
      <c r="A289" s="959"/>
      <c r="B289" s="929"/>
      <c r="C289" s="929"/>
      <c r="D289" s="929"/>
      <c r="E289" s="929"/>
      <c r="F289" s="929"/>
      <c r="G289" s="926"/>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59"/>
      <c r="B290" s="929"/>
      <c r="C290" s="929"/>
      <c r="D290" s="929"/>
      <c r="E290" s="929"/>
      <c r="F290" s="929"/>
      <c r="G290" s="926"/>
      <c r="H290" s="926"/>
      <c r="I290" s="929"/>
      <c r="J290" s="929"/>
      <c r="K290" s="929"/>
      <c r="L290" s="926"/>
      <c r="M290" s="929"/>
      <c r="N290" s="929"/>
      <c r="O290" s="929"/>
      <c r="P290" s="929"/>
      <c r="Q290" s="929"/>
      <c r="R290" s="929"/>
      <c r="S290" s="929"/>
      <c r="T290" s="929"/>
      <c r="U290" s="929"/>
      <c r="V290" s="929"/>
      <c r="W290" s="929"/>
      <c r="X290" s="929"/>
      <c r="Y290" s="929"/>
      <c r="Z290" s="929"/>
      <c r="AA290" s="929"/>
      <c r="AB290" s="926"/>
    </row>
    <row r="291" spans="1:28" ht="15.75" customHeight="1">
      <c r="A291" s="959"/>
      <c r="B291" s="929"/>
      <c r="C291" s="929"/>
      <c r="D291" s="929"/>
      <c r="E291" s="929"/>
      <c r="F291" s="929"/>
      <c r="G291" s="929"/>
      <c r="H291" s="929"/>
      <c r="I291" s="929"/>
      <c r="J291" s="1722"/>
      <c r="K291" s="1722"/>
      <c r="L291" s="1722"/>
      <c r="M291" s="1722"/>
      <c r="N291" s="1023"/>
      <c r="O291" s="929"/>
      <c r="P291" s="929"/>
      <c r="Q291" s="929"/>
      <c r="R291" s="929"/>
      <c r="S291" s="929"/>
      <c r="T291" s="929"/>
      <c r="U291" s="929"/>
      <c r="V291" s="929"/>
      <c r="W291" s="929"/>
      <c r="X291" s="929"/>
      <c r="Y291" s="929"/>
      <c r="Z291" s="929"/>
      <c r="AA291" s="929"/>
      <c r="AB291" s="926"/>
    </row>
    <row r="292" spans="1:28" ht="15.75" customHeight="1">
      <c r="A292" s="959"/>
      <c r="B292" s="929"/>
      <c r="C292" s="929"/>
      <c r="D292" s="929"/>
      <c r="E292" s="929"/>
      <c r="F292" s="929"/>
      <c r="G292" s="929"/>
      <c r="H292" s="929"/>
      <c r="I292" s="929"/>
      <c r="J292" s="1722"/>
      <c r="K292" s="1722"/>
      <c r="L292" s="1722"/>
      <c r="M292" s="1722"/>
      <c r="N292" s="1023"/>
      <c r="O292" s="929"/>
      <c r="P292" s="929"/>
      <c r="Q292" s="929"/>
      <c r="R292" s="929"/>
      <c r="S292" s="929"/>
      <c r="T292" s="929"/>
      <c r="U292" s="929"/>
      <c r="V292" s="929"/>
      <c r="W292" s="929"/>
      <c r="X292" s="929"/>
      <c r="Y292" s="929"/>
      <c r="Z292" s="929"/>
      <c r="AA292" s="929"/>
      <c r="AB292" s="926"/>
    </row>
    <row r="293" spans="1:28" ht="15.75" customHeight="1">
      <c r="A293" s="959"/>
      <c r="B293" s="929"/>
      <c r="C293" s="929"/>
      <c r="D293" s="929"/>
      <c r="E293" s="929"/>
      <c r="F293" s="929"/>
      <c r="G293" s="929"/>
      <c r="H293" s="929"/>
      <c r="I293" s="929"/>
      <c r="J293" s="1722"/>
      <c r="K293" s="1722"/>
      <c r="L293" s="1722"/>
      <c r="M293" s="1722"/>
      <c r="N293" s="1023"/>
      <c r="O293" s="929"/>
      <c r="P293" s="929"/>
      <c r="Q293" s="929"/>
      <c r="R293" s="929"/>
      <c r="S293" s="929"/>
      <c r="T293" s="929"/>
      <c r="U293" s="929"/>
      <c r="V293" s="929"/>
      <c r="W293" s="929"/>
      <c r="X293" s="929"/>
      <c r="Y293" s="929"/>
      <c r="Z293" s="929"/>
      <c r="AA293" s="929"/>
      <c r="AB293" s="926"/>
    </row>
    <row r="294" spans="1:28" ht="15.75" customHeight="1">
      <c r="A294" s="959"/>
      <c r="B294" s="929"/>
      <c r="C294" s="929"/>
      <c r="D294" s="929"/>
      <c r="E294" s="929"/>
      <c r="F294" s="929"/>
      <c r="G294" s="929"/>
      <c r="H294" s="929"/>
      <c r="I294" s="929"/>
      <c r="J294" s="1722"/>
      <c r="K294" s="1722"/>
      <c r="L294" s="1722"/>
      <c r="M294" s="1722"/>
      <c r="N294" s="1023"/>
      <c r="O294" s="929"/>
      <c r="P294" s="929"/>
      <c r="Q294" s="929"/>
      <c r="R294" s="929"/>
      <c r="S294" s="929"/>
      <c r="T294" s="929"/>
      <c r="U294" s="929"/>
      <c r="V294" s="929"/>
      <c r="W294" s="929"/>
      <c r="X294" s="929"/>
      <c r="Y294" s="929"/>
      <c r="Z294" s="929"/>
      <c r="AA294" s="929"/>
      <c r="AB294" s="926"/>
    </row>
    <row r="295" spans="1:28" ht="15.75" customHeight="1">
      <c r="A295" s="959"/>
      <c r="B295" s="929"/>
      <c r="C295" s="929"/>
      <c r="D295" s="929"/>
      <c r="E295" s="929"/>
      <c r="F295" s="929"/>
      <c r="G295" s="929"/>
      <c r="H295" s="929"/>
      <c r="I295" s="929"/>
      <c r="J295" s="929"/>
      <c r="K295" s="929"/>
      <c r="L295" s="929"/>
      <c r="M295" s="929"/>
      <c r="N295" s="929"/>
      <c r="O295" s="929"/>
      <c r="P295" s="929"/>
      <c r="Q295" s="929"/>
      <c r="R295" s="929"/>
      <c r="S295" s="929"/>
      <c r="T295" s="929"/>
      <c r="U295" s="929"/>
      <c r="V295" s="929"/>
      <c r="W295" s="929"/>
      <c r="X295" s="929"/>
      <c r="Y295" s="929"/>
      <c r="Z295" s="929"/>
      <c r="AA295" s="929"/>
      <c r="AB295" s="926"/>
    </row>
    <row r="296" spans="1:28" ht="15.75" customHeight="1">
      <c r="A296" s="929"/>
      <c r="B296" s="929"/>
      <c r="C296" s="929"/>
      <c r="D296" s="1627"/>
      <c r="E296" s="1627"/>
      <c r="F296" s="1627"/>
      <c r="G296" s="1627"/>
      <c r="H296" s="998"/>
      <c r="I296" s="1627"/>
      <c r="J296" s="1627"/>
      <c r="K296" s="1627"/>
      <c r="L296" s="1627"/>
      <c r="M296" s="1627"/>
      <c r="N296" s="1627"/>
      <c r="O296" s="1627"/>
      <c r="P296" s="1627"/>
      <c r="Q296" s="1627"/>
      <c r="R296" s="1627"/>
      <c r="S296" s="1627"/>
      <c r="T296" s="1627"/>
      <c r="U296" s="1627"/>
      <c r="V296" s="998"/>
      <c r="W296" s="998"/>
      <c r="X296" s="1627"/>
      <c r="Y296" s="1627"/>
      <c r="Z296" s="1627"/>
      <c r="AA296" s="929"/>
      <c r="AB296" s="926"/>
    </row>
    <row r="297" spans="1:28" ht="15.75" customHeight="1">
      <c r="A297" s="929"/>
      <c r="B297" s="929"/>
      <c r="C297" s="929"/>
      <c r="D297" s="998"/>
      <c r="E297" s="1656"/>
      <c r="F297" s="1656"/>
      <c r="G297" s="998"/>
      <c r="H297" s="998"/>
      <c r="I297" s="929"/>
      <c r="J297" s="929"/>
      <c r="K297" s="929"/>
      <c r="L297" s="926"/>
      <c r="M297" s="929"/>
      <c r="N297" s="929"/>
      <c r="O297" s="929"/>
      <c r="P297" s="929"/>
      <c r="Q297" s="929"/>
      <c r="R297" s="926"/>
      <c r="S297" s="926"/>
      <c r="T297" s="926"/>
      <c r="U297" s="926"/>
      <c r="V297" s="998"/>
      <c r="W297" s="998"/>
      <c r="X297" s="1718"/>
      <c r="Y297" s="1718"/>
      <c r="Z297" s="1718"/>
      <c r="AA297" s="929"/>
      <c r="AB297" s="926"/>
    </row>
    <row r="298" spans="1:28" ht="15.75" customHeight="1">
      <c r="A298" s="929"/>
      <c r="B298" s="929"/>
      <c r="C298" s="929"/>
      <c r="D298" s="998"/>
      <c r="E298" s="1656"/>
      <c r="F298" s="1656"/>
      <c r="G298" s="998"/>
      <c r="H298" s="998"/>
      <c r="I298" s="929"/>
      <c r="J298" s="929"/>
      <c r="K298" s="929"/>
      <c r="L298" s="926"/>
      <c r="M298" s="929"/>
      <c r="N298" s="929"/>
      <c r="O298" s="929"/>
      <c r="P298" s="929"/>
      <c r="Q298" s="929"/>
      <c r="R298" s="926"/>
      <c r="S298" s="926"/>
      <c r="T298" s="926"/>
      <c r="U298" s="926"/>
      <c r="V298" s="998"/>
      <c r="W298" s="998"/>
      <c r="X298" s="1718"/>
      <c r="Y298" s="1718"/>
      <c r="Z298" s="1718"/>
      <c r="AA298" s="929"/>
      <c r="AB298" s="926"/>
    </row>
    <row r="299" spans="1:28" ht="15.75" customHeight="1">
      <c r="A299" s="929"/>
      <c r="B299" s="929"/>
      <c r="C299" s="929"/>
      <c r="D299" s="998"/>
      <c r="E299" s="1656"/>
      <c r="F299" s="1656"/>
      <c r="G299" s="998"/>
      <c r="H299" s="998"/>
      <c r="I299" s="929"/>
      <c r="J299" s="929"/>
      <c r="K299" s="929"/>
      <c r="L299" s="926"/>
      <c r="M299" s="929"/>
      <c r="N299" s="929"/>
      <c r="O299" s="929"/>
      <c r="P299" s="929"/>
      <c r="Q299" s="929"/>
      <c r="R299" s="926"/>
      <c r="S299" s="926"/>
      <c r="T299" s="926"/>
      <c r="U299" s="926"/>
      <c r="V299" s="998"/>
      <c r="W299" s="998"/>
      <c r="X299" s="1718"/>
      <c r="Y299" s="1718"/>
      <c r="Z299" s="1718"/>
      <c r="AA299" s="929"/>
      <c r="AB299" s="926"/>
    </row>
    <row r="300" spans="1:28" ht="15.75" customHeight="1">
      <c r="A300" s="929"/>
      <c r="B300" s="929"/>
      <c r="C300" s="929"/>
      <c r="D300" s="998"/>
      <c r="E300" s="1656"/>
      <c r="F300" s="1656"/>
      <c r="G300" s="998"/>
      <c r="H300" s="998"/>
      <c r="I300" s="929"/>
      <c r="J300" s="929"/>
      <c r="K300" s="929"/>
      <c r="L300" s="926"/>
      <c r="M300" s="929"/>
      <c r="N300" s="929"/>
      <c r="O300" s="929"/>
      <c r="P300" s="929"/>
      <c r="Q300" s="929"/>
      <c r="R300" s="926"/>
      <c r="S300" s="926"/>
      <c r="T300" s="926"/>
      <c r="U300" s="926"/>
      <c r="V300" s="998"/>
      <c r="W300" s="998"/>
      <c r="X300" s="1718"/>
      <c r="Y300" s="1718"/>
      <c r="Z300" s="1718"/>
      <c r="AA300" s="929"/>
      <c r="AB300" s="926"/>
    </row>
    <row r="301" spans="1:28" ht="15.75" customHeight="1">
      <c r="A301" s="929"/>
      <c r="B301" s="929"/>
      <c r="C301" s="929"/>
      <c r="D301" s="998"/>
      <c r="E301" s="1656"/>
      <c r="F301" s="1656"/>
      <c r="G301" s="998"/>
      <c r="H301" s="998"/>
      <c r="I301" s="929"/>
      <c r="J301" s="929"/>
      <c r="K301" s="929"/>
      <c r="L301" s="926"/>
      <c r="M301" s="929"/>
      <c r="N301" s="929"/>
      <c r="O301" s="929"/>
      <c r="P301" s="929"/>
      <c r="Q301" s="929"/>
      <c r="R301" s="926"/>
      <c r="S301" s="926"/>
      <c r="T301" s="926"/>
      <c r="U301" s="926"/>
      <c r="V301" s="998"/>
      <c r="W301" s="998"/>
      <c r="X301" s="1718"/>
      <c r="Y301" s="1718"/>
      <c r="Z301" s="1718"/>
      <c r="AA301" s="929"/>
      <c r="AB301" s="926"/>
    </row>
    <row r="302" spans="1:28" ht="15.75" customHeight="1">
      <c r="A302" s="929"/>
      <c r="B302" s="929"/>
      <c r="C302" s="929"/>
      <c r="D302" s="998"/>
      <c r="E302" s="1656"/>
      <c r="F302" s="1656"/>
      <c r="G302" s="998"/>
      <c r="H302" s="998"/>
      <c r="I302" s="929"/>
      <c r="J302" s="929"/>
      <c r="K302" s="929"/>
      <c r="L302" s="926"/>
      <c r="M302" s="929"/>
      <c r="N302" s="929"/>
      <c r="O302" s="929"/>
      <c r="P302" s="929"/>
      <c r="Q302" s="929"/>
      <c r="R302" s="926"/>
      <c r="S302" s="926"/>
      <c r="T302" s="926"/>
      <c r="U302" s="926"/>
      <c r="V302" s="998"/>
      <c r="W302" s="998"/>
      <c r="X302" s="1718"/>
      <c r="Y302" s="1718"/>
      <c r="Z302" s="1718"/>
      <c r="AA302" s="929"/>
      <c r="AB302" s="926"/>
    </row>
    <row r="303" spans="1:28" ht="15.75" customHeight="1">
      <c r="A303" s="959"/>
      <c r="B303" s="929"/>
      <c r="C303" s="929"/>
      <c r="D303" s="929"/>
      <c r="E303" s="929"/>
      <c r="F303" s="929"/>
      <c r="G303" s="929"/>
      <c r="H303" s="929"/>
      <c r="I303" s="929"/>
      <c r="J303" s="929"/>
      <c r="K303" s="929"/>
      <c r="L303" s="929"/>
      <c r="M303" s="929"/>
      <c r="N303" s="929"/>
      <c r="O303" s="929"/>
      <c r="P303" s="929"/>
      <c r="Q303" s="929"/>
      <c r="R303" s="929"/>
      <c r="S303" s="929"/>
      <c r="T303" s="929"/>
      <c r="U303" s="929"/>
      <c r="V303" s="929"/>
      <c r="W303" s="929"/>
      <c r="X303" s="929"/>
      <c r="Y303" s="929"/>
      <c r="Z303" s="929"/>
      <c r="AA303" s="929"/>
      <c r="AB303" s="926"/>
    </row>
    <row r="304" spans="1:28" ht="15.75" customHeight="1">
      <c r="A304" s="959"/>
      <c r="B304" s="929"/>
      <c r="C304" s="929"/>
      <c r="D304" s="929"/>
      <c r="E304" s="929"/>
      <c r="F304" s="2065"/>
      <c r="G304" s="2065"/>
      <c r="H304" s="2065"/>
      <c r="I304" s="2065"/>
      <c r="J304" s="2065"/>
      <c r="K304" s="2065"/>
      <c r="L304" s="2065"/>
      <c r="M304" s="2065"/>
      <c r="N304" s="2065"/>
      <c r="O304" s="2065"/>
      <c r="P304" s="2065"/>
      <c r="Q304" s="2065"/>
      <c r="R304" s="2065"/>
      <c r="S304" s="2065"/>
      <c r="T304" s="2065"/>
      <c r="U304" s="2065"/>
      <c r="V304" s="2065"/>
      <c r="W304" s="2065"/>
      <c r="X304" s="2065"/>
      <c r="Y304" s="2065"/>
      <c r="Z304" s="2065"/>
      <c r="AA304" s="2065"/>
      <c r="AB304" s="926"/>
    </row>
    <row r="305" spans="1:28" ht="15.75" customHeight="1">
      <c r="A305" s="929"/>
      <c r="B305" s="929"/>
      <c r="C305" s="929"/>
      <c r="D305" s="929"/>
      <c r="E305" s="929"/>
      <c r="F305" s="2065"/>
      <c r="G305" s="2065"/>
      <c r="H305" s="2065"/>
      <c r="I305" s="2065"/>
      <c r="J305" s="2065"/>
      <c r="K305" s="2065"/>
      <c r="L305" s="2065"/>
      <c r="M305" s="2065"/>
      <c r="N305" s="2065"/>
      <c r="O305" s="2065"/>
      <c r="P305" s="2065"/>
      <c r="Q305" s="2065"/>
      <c r="R305" s="2065"/>
      <c r="S305" s="2065"/>
      <c r="T305" s="2065"/>
      <c r="U305" s="2065"/>
      <c r="V305" s="2065"/>
      <c r="W305" s="2065"/>
      <c r="X305" s="2065"/>
      <c r="Y305" s="2065"/>
      <c r="Z305" s="2065"/>
      <c r="AA305" s="2065"/>
      <c r="AB305" s="926"/>
    </row>
    <row r="306" spans="1:28" ht="15.75" customHeight="1">
      <c r="A306" s="959"/>
      <c r="B306" s="929"/>
      <c r="C306" s="929"/>
      <c r="D306" s="929"/>
      <c r="E306" s="929"/>
      <c r="F306" s="929"/>
      <c r="G306" s="929"/>
      <c r="H306" s="929"/>
      <c r="I306" s="929"/>
      <c r="J306" s="929"/>
      <c r="K306" s="929"/>
      <c r="L306" s="929"/>
      <c r="M306" s="929"/>
      <c r="N306" s="929"/>
      <c r="O306" s="929"/>
      <c r="P306" s="929"/>
      <c r="Q306" s="929"/>
      <c r="R306" s="929"/>
      <c r="S306" s="929"/>
      <c r="T306" s="929"/>
      <c r="U306" s="929"/>
      <c r="V306" s="929"/>
      <c r="W306" s="929"/>
      <c r="X306" s="929"/>
      <c r="Y306" s="929"/>
      <c r="Z306" s="929"/>
      <c r="AA306" s="929"/>
      <c r="AB306" s="926"/>
    </row>
    <row r="307" spans="1:28" ht="15.75" customHeight="1">
      <c r="A307" s="929"/>
      <c r="B307" s="929"/>
      <c r="C307" s="929"/>
      <c r="D307" s="929"/>
      <c r="E307" s="929"/>
      <c r="F307" s="2065"/>
      <c r="G307" s="2065"/>
      <c r="H307" s="2065"/>
      <c r="I307" s="2065"/>
      <c r="J307" s="2065"/>
      <c r="K307" s="2065"/>
      <c r="L307" s="2065"/>
      <c r="M307" s="2065"/>
      <c r="N307" s="2065"/>
      <c r="O307" s="2065"/>
      <c r="P307" s="2065"/>
      <c r="Q307" s="2065"/>
      <c r="R307" s="2065"/>
      <c r="S307" s="2065"/>
      <c r="T307" s="2065"/>
      <c r="U307" s="2065"/>
      <c r="V307" s="2065"/>
      <c r="W307" s="2065"/>
      <c r="X307" s="2065"/>
      <c r="Y307" s="2065"/>
      <c r="Z307" s="2065"/>
      <c r="AA307" s="2065"/>
      <c r="AB307" s="926"/>
    </row>
    <row r="308" spans="1:28" ht="15.75" customHeight="1">
      <c r="A308" s="929"/>
      <c r="B308" s="929"/>
      <c r="C308" s="929"/>
      <c r="D308" s="929"/>
      <c r="E308" s="929"/>
      <c r="F308" s="2065"/>
      <c r="G308" s="2065"/>
      <c r="H308" s="2065"/>
      <c r="I308" s="2065"/>
      <c r="J308" s="2065"/>
      <c r="K308" s="2065"/>
      <c r="L308" s="2065"/>
      <c r="M308" s="2065"/>
      <c r="N308" s="2065"/>
      <c r="O308" s="2065"/>
      <c r="P308" s="2065"/>
      <c r="Q308" s="2065"/>
      <c r="R308" s="2065"/>
      <c r="S308" s="2065"/>
      <c r="T308" s="2065"/>
      <c r="U308" s="2065"/>
      <c r="V308" s="2065"/>
      <c r="W308" s="2065"/>
      <c r="X308" s="2065"/>
      <c r="Y308" s="2065"/>
      <c r="Z308" s="2065"/>
      <c r="AA308" s="2065"/>
      <c r="AB308" s="926"/>
    </row>
    <row r="309" spans="1:28" ht="15.75" customHeight="1">
      <c r="A309" s="929"/>
      <c r="B309" s="929"/>
      <c r="C309" s="929"/>
      <c r="D309" s="929"/>
      <c r="E309" s="929"/>
      <c r="F309" s="929"/>
      <c r="G309" s="929"/>
      <c r="H309" s="929"/>
      <c r="I309" s="929"/>
      <c r="J309" s="929"/>
      <c r="K309" s="929"/>
      <c r="L309" s="929"/>
      <c r="M309" s="929"/>
      <c r="N309" s="929"/>
      <c r="O309" s="929"/>
      <c r="P309" s="929"/>
      <c r="Q309" s="929"/>
      <c r="R309" s="929"/>
      <c r="S309" s="929"/>
      <c r="T309" s="929"/>
      <c r="U309" s="929"/>
      <c r="V309" s="929"/>
      <c r="W309" s="929"/>
      <c r="X309" s="929"/>
      <c r="Y309" s="929"/>
      <c r="Z309" s="929"/>
      <c r="AA309" s="929"/>
      <c r="AB309" s="926"/>
    </row>
    <row r="310" spans="1:28" ht="15.75" customHeight="1">
      <c r="A310" s="1114"/>
      <c r="B310" s="1114"/>
      <c r="C310" s="1114"/>
      <c r="D310" s="1114"/>
      <c r="E310" s="1114"/>
      <c r="F310" s="1114"/>
      <c r="G310" s="1114"/>
      <c r="H310" s="1114"/>
      <c r="I310" s="1114"/>
      <c r="J310" s="1114"/>
      <c r="K310" s="1114"/>
      <c r="L310" s="1114"/>
      <c r="M310" s="1114"/>
      <c r="N310" s="1114"/>
      <c r="O310" s="1114"/>
      <c r="P310" s="1114"/>
      <c r="Q310" s="1114"/>
      <c r="R310" s="1114"/>
      <c r="S310" s="1114"/>
      <c r="T310" s="1114"/>
      <c r="U310" s="1114"/>
      <c r="V310" s="1114"/>
      <c r="W310" s="1114"/>
      <c r="X310" s="1114"/>
      <c r="Y310" s="1114"/>
      <c r="Z310" s="1114"/>
      <c r="AA310" s="1114"/>
    </row>
    <row r="311" spans="1:28" ht="15.75" customHeight="1">
      <c r="A311" s="1114"/>
      <c r="B311" s="1114"/>
      <c r="C311" s="1114"/>
      <c r="D311" s="1114"/>
      <c r="E311" s="1114"/>
      <c r="F311" s="1114"/>
      <c r="G311" s="1114"/>
      <c r="H311" s="1114"/>
      <c r="I311" s="1114"/>
      <c r="J311" s="1114"/>
      <c r="K311" s="1114"/>
      <c r="L311" s="1114"/>
      <c r="M311" s="1114"/>
      <c r="N311" s="1114"/>
      <c r="O311" s="1114"/>
      <c r="P311" s="1114"/>
      <c r="Q311" s="1114"/>
      <c r="R311" s="1114"/>
      <c r="S311" s="1114"/>
      <c r="T311" s="1114"/>
      <c r="U311" s="1114"/>
      <c r="V311" s="1114"/>
      <c r="W311" s="1114"/>
      <c r="X311" s="1114"/>
      <c r="Y311" s="1114"/>
      <c r="Z311" s="1114"/>
      <c r="AA311" s="1114"/>
    </row>
    <row r="312" spans="1:28" ht="15.75" customHeight="1">
      <c r="A312" s="1114"/>
      <c r="B312" s="1114"/>
      <c r="C312" s="1114"/>
      <c r="D312" s="1114"/>
      <c r="E312" s="1114"/>
      <c r="F312" s="1114"/>
      <c r="G312" s="1114"/>
      <c r="H312" s="1114"/>
      <c r="I312" s="1114"/>
      <c r="J312" s="1114"/>
      <c r="K312" s="1114"/>
      <c r="L312" s="1114"/>
      <c r="M312" s="1114"/>
      <c r="N312" s="1114"/>
      <c r="O312" s="1114"/>
      <c r="P312" s="1114"/>
      <c r="Q312" s="1114"/>
      <c r="R312" s="1114"/>
      <c r="S312" s="1114"/>
      <c r="T312" s="1114"/>
      <c r="U312" s="1114"/>
      <c r="V312" s="1114"/>
      <c r="W312" s="1114"/>
      <c r="X312" s="1114"/>
      <c r="Y312" s="1114"/>
      <c r="Z312" s="1114"/>
      <c r="AA312" s="1114"/>
    </row>
    <row r="313" spans="1:28" ht="18.75" customHeight="1">
      <c r="A313" s="1627"/>
      <c r="B313" s="1627"/>
      <c r="C313" s="1627"/>
      <c r="D313" s="1627"/>
      <c r="E313" s="1627"/>
      <c r="F313" s="1627"/>
      <c r="G313" s="1627"/>
      <c r="H313" s="1627"/>
      <c r="I313" s="1627"/>
      <c r="J313" s="1627"/>
      <c r="K313" s="1627"/>
      <c r="L313" s="1627"/>
      <c r="M313" s="1627"/>
      <c r="N313" s="1627"/>
      <c r="O313" s="1627"/>
      <c r="P313" s="1627"/>
      <c r="Q313" s="1627"/>
      <c r="R313" s="1627"/>
      <c r="S313" s="1627"/>
      <c r="T313" s="1627"/>
      <c r="U313" s="1627"/>
      <c r="V313" s="1627"/>
      <c r="W313" s="1627"/>
      <c r="X313" s="1627"/>
      <c r="Y313" s="1627"/>
      <c r="Z313" s="1627"/>
      <c r="AA313" s="1627"/>
      <c r="AB313" s="926"/>
    </row>
    <row r="314" spans="1:28" ht="15.75" customHeight="1">
      <c r="A314" s="929"/>
      <c r="B314" s="929"/>
      <c r="C314" s="929"/>
      <c r="D314" s="929"/>
      <c r="E314" s="929"/>
      <c r="F314" s="929"/>
      <c r="G314" s="929"/>
      <c r="H314" s="929"/>
      <c r="I314" s="929"/>
      <c r="J314" s="929"/>
      <c r="K314" s="929"/>
      <c r="L314" s="929"/>
      <c r="M314" s="929"/>
      <c r="N314" s="929"/>
      <c r="O314" s="929"/>
      <c r="P314" s="929"/>
      <c r="Q314" s="929"/>
      <c r="R314" s="929"/>
      <c r="S314" s="929"/>
      <c r="T314" s="929"/>
      <c r="U314" s="929"/>
      <c r="V314" s="929"/>
      <c r="W314" s="929"/>
      <c r="X314" s="929"/>
      <c r="Y314" s="929"/>
      <c r="Z314" s="929"/>
      <c r="AA314" s="929"/>
      <c r="AB314" s="926"/>
    </row>
    <row r="315" spans="1:28" ht="15.75" customHeight="1">
      <c r="A315" s="959"/>
      <c r="B315" s="929"/>
      <c r="C315" s="929"/>
      <c r="D315" s="929"/>
      <c r="E315" s="929"/>
      <c r="F315" s="929"/>
      <c r="G315" s="926"/>
      <c r="H315" s="929"/>
      <c r="I315" s="929"/>
      <c r="J315" s="929"/>
      <c r="K315" s="929"/>
      <c r="L315" s="929"/>
      <c r="M315" s="929"/>
      <c r="N315" s="929"/>
      <c r="O315" s="929"/>
      <c r="P315" s="929"/>
      <c r="Q315" s="929"/>
      <c r="R315" s="929"/>
      <c r="S315" s="929"/>
      <c r="T315" s="929"/>
      <c r="U315" s="929"/>
      <c r="V315" s="929"/>
      <c r="W315" s="929"/>
      <c r="X315" s="929"/>
      <c r="Y315" s="929"/>
      <c r="Z315" s="929"/>
      <c r="AA315" s="929"/>
      <c r="AB315" s="926"/>
    </row>
    <row r="316" spans="1:28" ht="15.75" customHeight="1">
      <c r="A316" s="959"/>
      <c r="B316" s="929"/>
      <c r="C316" s="929"/>
      <c r="D316" s="929"/>
      <c r="E316" s="929"/>
      <c r="F316" s="929"/>
      <c r="G316" s="926"/>
      <c r="H316" s="926"/>
      <c r="I316" s="929"/>
      <c r="J316" s="929"/>
      <c r="K316" s="929"/>
      <c r="L316" s="926"/>
      <c r="M316" s="929"/>
      <c r="N316" s="929"/>
      <c r="O316" s="929"/>
      <c r="P316" s="929"/>
      <c r="Q316" s="929"/>
      <c r="R316" s="929"/>
      <c r="S316" s="929"/>
      <c r="T316" s="929"/>
      <c r="U316" s="929"/>
      <c r="V316" s="929"/>
      <c r="W316" s="929"/>
      <c r="X316" s="929"/>
      <c r="Y316" s="929"/>
      <c r="Z316" s="929"/>
      <c r="AA316" s="929"/>
      <c r="AB316" s="926"/>
    </row>
    <row r="317" spans="1:28" ht="15.75" customHeight="1">
      <c r="A317" s="959"/>
      <c r="B317" s="929"/>
      <c r="C317" s="929"/>
      <c r="D317" s="929"/>
      <c r="E317" s="929"/>
      <c r="F317" s="929"/>
      <c r="G317" s="929"/>
      <c r="H317" s="929"/>
      <c r="I317" s="929"/>
      <c r="J317" s="1722"/>
      <c r="K317" s="1722"/>
      <c r="L317" s="1722"/>
      <c r="M317" s="1722"/>
      <c r="N317" s="1023"/>
      <c r="O317" s="929"/>
      <c r="P317" s="929"/>
      <c r="Q317" s="929"/>
      <c r="R317" s="929"/>
      <c r="S317" s="929"/>
      <c r="T317" s="929"/>
      <c r="U317" s="929"/>
      <c r="V317" s="929"/>
      <c r="W317" s="929"/>
      <c r="X317" s="929"/>
      <c r="Y317" s="929"/>
      <c r="Z317" s="929"/>
      <c r="AA317" s="929"/>
      <c r="AB317" s="926"/>
    </row>
    <row r="318" spans="1:28" ht="15.75" customHeight="1">
      <c r="A318" s="959"/>
      <c r="B318" s="929"/>
      <c r="C318" s="929"/>
      <c r="D318" s="929"/>
      <c r="E318" s="929"/>
      <c r="F318" s="929"/>
      <c r="G318" s="929"/>
      <c r="H318" s="929"/>
      <c r="I318" s="929"/>
      <c r="J318" s="1722"/>
      <c r="K318" s="1722"/>
      <c r="L318" s="1722"/>
      <c r="M318" s="1722"/>
      <c r="N318" s="1023"/>
      <c r="O318" s="929"/>
      <c r="P318" s="929"/>
      <c r="Q318" s="929"/>
      <c r="R318" s="929"/>
      <c r="S318" s="929"/>
      <c r="T318" s="929"/>
      <c r="U318" s="929"/>
      <c r="V318" s="929"/>
      <c r="W318" s="929"/>
      <c r="X318" s="929"/>
      <c r="Y318" s="929"/>
      <c r="Z318" s="929"/>
      <c r="AA318" s="929"/>
      <c r="AB318" s="926"/>
    </row>
    <row r="319" spans="1:28" ht="15.75" customHeight="1">
      <c r="A319" s="959"/>
      <c r="B319" s="929"/>
      <c r="C319" s="929"/>
      <c r="D319" s="929"/>
      <c r="E319" s="929"/>
      <c r="F319" s="929"/>
      <c r="G319" s="929"/>
      <c r="H319" s="929"/>
      <c r="I319" s="929"/>
      <c r="J319" s="1722"/>
      <c r="K319" s="1722"/>
      <c r="L319" s="1722"/>
      <c r="M319" s="1722"/>
      <c r="N319" s="1023"/>
      <c r="O319" s="929"/>
      <c r="P319" s="929"/>
      <c r="Q319" s="929"/>
      <c r="R319" s="929"/>
      <c r="S319" s="929"/>
      <c r="T319" s="929"/>
      <c r="U319" s="929"/>
      <c r="V319" s="929"/>
      <c r="W319" s="929"/>
      <c r="X319" s="929"/>
      <c r="Y319" s="929"/>
      <c r="Z319" s="929"/>
      <c r="AA319" s="929"/>
      <c r="AB319" s="926"/>
    </row>
    <row r="320" spans="1:28" ht="15.75" customHeight="1">
      <c r="A320" s="959"/>
      <c r="B320" s="929"/>
      <c r="C320" s="929"/>
      <c r="D320" s="929"/>
      <c r="E320" s="929"/>
      <c r="F320" s="929"/>
      <c r="G320" s="929"/>
      <c r="H320" s="929"/>
      <c r="I320" s="929"/>
      <c r="J320" s="1722"/>
      <c r="K320" s="1722"/>
      <c r="L320" s="1722"/>
      <c r="M320" s="1722"/>
      <c r="N320" s="1023"/>
      <c r="O320" s="929"/>
      <c r="P320" s="929"/>
      <c r="Q320" s="929"/>
      <c r="R320" s="929"/>
      <c r="S320" s="929"/>
      <c r="T320" s="929"/>
      <c r="U320" s="929"/>
      <c r="V320" s="929"/>
      <c r="W320" s="929"/>
      <c r="X320" s="929"/>
      <c r="Y320" s="929"/>
      <c r="Z320" s="929"/>
      <c r="AA320" s="929"/>
      <c r="AB320" s="926"/>
    </row>
    <row r="321" spans="1:28" ht="15.75" customHeight="1">
      <c r="A321" s="959"/>
      <c r="B321" s="929"/>
      <c r="C321" s="929"/>
      <c r="D321" s="929"/>
      <c r="E321" s="929"/>
      <c r="F321" s="929"/>
      <c r="G321" s="929"/>
      <c r="H321" s="929"/>
      <c r="I321" s="929"/>
      <c r="J321" s="929"/>
      <c r="K321" s="929"/>
      <c r="L321" s="929"/>
      <c r="M321" s="929"/>
      <c r="N321" s="929"/>
      <c r="O321" s="929"/>
      <c r="P321" s="929"/>
      <c r="Q321" s="929"/>
      <c r="R321" s="929"/>
      <c r="S321" s="929"/>
      <c r="T321" s="929"/>
      <c r="U321" s="929"/>
      <c r="V321" s="929"/>
      <c r="W321" s="929"/>
      <c r="X321" s="929"/>
      <c r="Y321" s="929"/>
      <c r="Z321" s="929"/>
      <c r="AA321" s="929"/>
      <c r="AB321" s="926"/>
    </row>
    <row r="322" spans="1:28" ht="15.75" customHeight="1">
      <c r="A322" s="929"/>
      <c r="B322" s="929"/>
      <c r="C322" s="929"/>
      <c r="D322" s="1627"/>
      <c r="E322" s="1627"/>
      <c r="F322" s="1627"/>
      <c r="G322" s="1627"/>
      <c r="H322" s="998"/>
      <c r="I322" s="1627"/>
      <c r="J322" s="1627"/>
      <c r="K322" s="1627"/>
      <c r="L322" s="1627"/>
      <c r="M322" s="1627"/>
      <c r="N322" s="1627"/>
      <c r="O322" s="1627"/>
      <c r="P322" s="1627"/>
      <c r="Q322" s="1627"/>
      <c r="R322" s="1627"/>
      <c r="S322" s="1627"/>
      <c r="T322" s="1627"/>
      <c r="U322" s="1627"/>
      <c r="V322" s="998"/>
      <c r="W322" s="998"/>
      <c r="X322" s="1627"/>
      <c r="Y322" s="1627"/>
      <c r="Z322" s="1627"/>
      <c r="AA322" s="929"/>
      <c r="AB322" s="926"/>
    </row>
    <row r="323" spans="1:28" ht="15.75" customHeight="1">
      <c r="A323" s="929"/>
      <c r="B323" s="929"/>
      <c r="C323" s="929"/>
      <c r="D323" s="998"/>
      <c r="E323" s="1656"/>
      <c r="F323" s="1656"/>
      <c r="G323" s="998"/>
      <c r="H323" s="998"/>
      <c r="I323" s="929"/>
      <c r="J323" s="929"/>
      <c r="K323" s="929"/>
      <c r="L323" s="926"/>
      <c r="M323" s="929"/>
      <c r="N323" s="929"/>
      <c r="O323" s="929"/>
      <c r="P323" s="929"/>
      <c r="Q323" s="929"/>
      <c r="R323" s="926"/>
      <c r="S323" s="926"/>
      <c r="T323" s="926"/>
      <c r="U323" s="926"/>
      <c r="V323" s="998"/>
      <c r="W323" s="998"/>
      <c r="X323" s="1718"/>
      <c r="Y323" s="1718"/>
      <c r="Z323" s="1718"/>
      <c r="AA323" s="929"/>
      <c r="AB323" s="926"/>
    </row>
    <row r="324" spans="1:28" ht="15.75" customHeight="1">
      <c r="A324" s="929"/>
      <c r="B324" s="929"/>
      <c r="C324" s="929"/>
      <c r="D324" s="998"/>
      <c r="E324" s="1656"/>
      <c r="F324" s="1656"/>
      <c r="G324" s="998"/>
      <c r="H324" s="998"/>
      <c r="I324" s="929"/>
      <c r="J324" s="929"/>
      <c r="K324" s="929"/>
      <c r="L324" s="926"/>
      <c r="M324" s="929"/>
      <c r="N324" s="929"/>
      <c r="O324" s="929"/>
      <c r="P324" s="929"/>
      <c r="Q324" s="929"/>
      <c r="R324" s="926"/>
      <c r="S324" s="926"/>
      <c r="T324" s="926"/>
      <c r="U324" s="926"/>
      <c r="V324" s="998"/>
      <c r="W324" s="998"/>
      <c r="X324" s="1718"/>
      <c r="Y324" s="1718"/>
      <c r="Z324" s="1718"/>
      <c r="AA324" s="929"/>
      <c r="AB324" s="926"/>
    </row>
    <row r="325" spans="1:28" ht="15.75" customHeight="1">
      <c r="A325" s="929"/>
      <c r="B325" s="929"/>
      <c r="C325" s="929"/>
      <c r="D325" s="998"/>
      <c r="E325" s="1656"/>
      <c r="F325" s="1656"/>
      <c r="G325" s="998"/>
      <c r="H325" s="998"/>
      <c r="I325" s="929"/>
      <c r="J325" s="929"/>
      <c r="K325" s="929"/>
      <c r="L325" s="926"/>
      <c r="M325" s="929"/>
      <c r="N325" s="929"/>
      <c r="O325" s="929"/>
      <c r="P325" s="929"/>
      <c r="Q325" s="929"/>
      <c r="R325" s="926"/>
      <c r="S325" s="926"/>
      <c r="T325" s="926"/>
      <c r="U325" s="926"/>
      <c r="V325" s="998"/>
      <c r="W325" s="998"/>
      <c r="X325" s="1718"/>
      <c r="Y325" s="1718"/>
      <c r="Z325" s="1718"/>
      <c r="AA325" s="929"/>
      <c r="AB325" s="926"/>
    </row>
    <row r="326" spans="1:28" ht="15.75" customHeight="1">
      <c r="A326" s="929"/>
      <c r="B326" s="929"/>
      <c r="C326" s="929"/>
      <c r="D326" s="998"/>
      <c r="E326" s="1656"/>
      <c r="F326" s="1656"/>
      <c r="G326" s="998"/>
      <c r="H326" s="998"/>
      <c r="I326" s="929"/>
      <c r="J326" s="929"/>
      <c r="K326" s="929"/>
      <c r="L326" s="926"/>
      <c r="M326" s="929"/>
      <c r="N326" s="929"/>
      <c r="O326" s="929"/>
      <c r="P326" s="929"/>
      <c r="Q326" s="929"/>
      <c r="R326" s="926"/>
      <c r="S326" s="926"/>
      <c r="T326" s="926"/>
      <c r="U326" s="926"/>
      <c r="V326" s="998"/>
      <c r="W326" s="998"/>
      <c r="X326" s="1718"/>
      <c r="Y326" s="1718"/>
      <c r="Z326" s="1718"/>
      <c r="AA326" s="929"/>
      <c r="AB326" s="926"/>
    </row>
    <row r="327" spans="1:28" ht="15.75" customHeight="1">
      <c r="A327" s="929"/>
      <c r="B327" s="929"/>
      <c r="C327" s="929"/>
      <c r="D327" s="998"/>
      <c r="E327" s="1656"/>
      <c r="F327" s="1656"/>
      <c r="G327" s="998"/>
      <c r="H327" s="998"/>
      <c r="I327" s="929"/>
      <c r="J327" s="929"/>
      <c r="K327" s="929"/>
      <c r="L327" s="926"/>
      <c r="M327" s="929"/>
      <c r="N327" s="929"/>
      <c r="O327" s="929"/>
      <c r="P327" s="929"/>
      <c r="Q327" s="929"/>
      <c r="R327" s="926"/>
      <c r="S327" s="926"/>
      <c r="T327" s="926"/>
      <c r="U327" s="926"/>
      <c r="V327" s="998"/>
      <c r="W327" s="998"/>
      <c r="X327" s="1718"/>
      <c r="Y327" s="1718"/>
      <c r="Z327" s="1718"/>
      <c r="AA327" s="929"/>
      <c r="AB327" s="926"/>
    </row>
    <row r="328" spans="1:28" ht="15.75" customHeight="1">
      <c r="A328" s="929"/>
      <c r="B328" s="929"/>
      <c r="C328" s="929"/>
      <c r="D328" s="998"/>
      <c r="E328" s="1656"/>
      <c r="F328" s="1656"/>
      <c r="G328" s="998"/>
      <c r="H328" s="998"/>
      <c r="I328" s="929"/>
      <c r="J328" s="929"/>
      <c r="K328" s="929"/>
      <c r="L328" s="926"/>
      <c r="M328" s="929"/>
      <c r="N328" s="929"/>
      <c r="O328" s="929"/>
      <c r="P328" s="929"/>
      <c r="Q328" s="929"/>
      <c r="R328" s="926"/>
      <c r="S328" s="926"/>
      <c r="T328" s="926"/>
      <c r="U328" s="926"/>
      <c r="V328" s="998"/>
      <c r="W328" s="998"/>
      <c r="X328" s="1718"/>
      <c r="Y328" s="1718"/>
      <c r="Z328" s="1718"/>
      <c r="AA328" s="929"/>
      <c r="AB328" s="926"/>
    </row>
    <row r="329" spans="1:28" ht="15.75" customHeight="1">
      <c r="A329" s="959"/>
      <c r="B329" s="929"/>
      <c r="C329" s="929"/>
      <c r="D329" s="929"/>
      <c r="E329" s="929"/>
      <c r="F329" s="929"/>
      <c r="G329" s="929"/>
      <c r="H329" s="929"/>
      <c r="I329" s="929"/>
      <c r="J329" s="929"/>
      <c r="K329" s="929"/>
      <c r="L329" s="929"/>
      <c r="M329" s="929"/>
      <c r="N329" s="929"/>
      <c r="O329" s="929"/>
      <c r="P329" s="929"/>
      <c r="Q329" s="929"/>
      <c r="R329" s="929"/>
      <c r="S329" s="929"/>
      <c r="T329" s="929"/>
      <c r="U329" s="929"/>
      <c r="V329" s="929"/>
      <c r="W329" s="929"/>
      <c r="X329" s="929"/>
      <c r="Y329" s="929"/>
      <c r="Z329" s="929"/>
      <c r="AA329" s="929"/>
      <c r="AB329" s="926"/>
    </row>
    <row r="330" spans="1:28" ht="15.75" customHeight="1">
      <c r="A330" s="959"/>
      <c r="B330" s="929"/>
      <c r="C330" s="929"/>
      <c r="D330" s="929"/>
      <c r="E330" s="929"/>
      <c r="F330" s="2065"/>
      <c r="G330" s="2065"/>
      <c r="H330" s="2065"/>
      <c r="I330" s="2065"/>
      <c r="J330" s="2065"/>
      <c r="K330" s="2065"/>
      <c r="L330" s="2065"/>
      <c r="M330" s="2065"/>
      <c r="N330" s="2065"/>
      <c r="O330" s="2065"/>
      <c r="P330" s="2065"/>
      <c r="Q330" s="2065"/>
      <c r="R330" s="2065"/>
      <c r="S330" s="2065"/>
      <c r="T330" s="2065"/>
      <c r="U330" s="2065"/>
      <c r="V330" s="2065"/>
      <c r="W330" s="2065"/>
      <c r="X330" s="2065"/>
      <c r="Y330" s="2065"/>
      <c r="Z330" s="2065"/>
      <c r="AA330" s="2065"/>
      <c r="AB330" s="926"/>
    </row>
    <row r="331" spans="1:28" ht="15.75" customHeight="1">
      <c r="A331" s="929"/>
      <c r="B331" s="929"/>
      <c r="C331" s="929"/>
      <c r="D331" s="929"/>
      <c r="E331" s="929"/>
      <c r="F331" s="2065"/>
      <c r="G331" s="2065"/>
      <c r="H331" s="2065"/>
      <c r="I331" s="2065"/>
      <c r="J331" s="2065"/>
      <c r="K331" s="2065"/>
      <c r="L331" s="2065"/>
      <c r="M331" s="2065"/>
      <c r="N331" s="2065"/>
      <c r="O331" s="2065"/>
      <c r="P331" s="2065"/>
      <c r="Q331" s="2065"/>
      <c r="R331" s="2065"/>
      <c r="S331" s="2065"/>
      <c r="T331" s="2065"/>
      <c r="U331" s="2065"/>
      <c r="V331" s="2065"/>
      <c r="W331" s="2065"/>
      <c r="X331" s="2065"/>
      <c r="Y331" s="2065"/>
      <c r="Z331" s="2065"/>
      <c r="AA331" s="2065"/>
      <c r="AB331" s="926"/>
    </row>
    <row r="332" spans="1:28" ht="15.75" customHeight="1">
      <c r="A332" s="959"/>
      <c r="B332" s="929"/>
      <c r="C332" s="929"/>
      <c r="D332" s="929"/>
      <c r="E332" s="929"/>
      <c r="F332" s="929"/>
      <c r="G332" s="929"/>
      <c r="H332" s="929"/>
      <c r="I332" s="929"/>
      <c r="J332" s="929"/>
      <c r="K332" s="929"/>
      <c r="L332" s="929"/>
      <c r="M332" s="929"/>
      <c r="N332" s="929"/>
      <c r="O332" s="929"/>
      <c r="P332" s="929"/>
      <c r="Q332" s="929"/>
      <c r="R332" s="929"/>
      <c r="S332" s="929"/>
      <c r="T332" s="929"/>
      <c r="U332" s="929"/>
      <c r="V332" s="929"/>
      <c r="W332" s="929"/>
      <c r="X332" s="929"/>
      <c r="Y332" s="929"/>
      <c r="Z332" s="929"/>
      <c r="AA332" s="929"/>
      <c r="AB332" s="926"/>
    </row>
    <row r="333" spans="1:28" ht="15.75" customHeight="1">
      <c r="A333" s="929"/>
      <c r="B333" s="929"/>
      <c r="C333" s="929"/>
      <c r="D333" s="929"/>
      <c r="E333" s="929"/>
      <c r="F333" s="2065"/>
      <c r="G333" s="2065"/>
      <c r="H333" s="2065"/>
      <c r="I333" s="2065"/>
      <c r="J333" s="2065"/>
      <c r="K333" s="2065"/>
      <c r="L333" s="2065"/>
      <c r="M333" s="2065"/>
      <c r="N333" s="2065"/>
      <c r="O333" s="2065"/>
      <c r="P333" s="2065"/>
      <c r="Q333" s="2065"/>
      <c r="R333" s="2065"/>
      <c r="S333" s="2065"/>
      <c r="T333" s="2065"/>
      <c r="U333" s="2065"/>
      <c r="V333" s="2065"/>
      <c r="W333" s="2065"/>
      <c r="X333" s="2065"/>
      <c r="Y333" s="2065"/>
      <c r="Z333" s="2065"/>
      <c r="AA333" s="2065"/>
      <c r="AB333" s="926"/>
    </row>
    <row r="334" spans="1:28" ht="15.75" customHeight="1">
      <c r="A334" s="929"/>
      <c r="B334" s="929"/>
      <c r="C334" s="929"/>
      <c r="D334" s="929"/>
      <c r="E334" s="929"/>
      <c r="F334" s="2065"/>
      <c r="G334" s="2065"/>
      <c r="H334" s="2065"/>
      <c r="I334" s="2065"/>
      <c r="J334" s="2065"/>
      <c r="K334" s="2065"/>
      <c r="L334" s="2065"/>
      <c r="M334" s="2065"/>
      <c r="N334" s="2065"/>
      <c r="O334" s="2065"/>
      <c r="P334" s="2065"/>
      <c r="Q334" s="2065"/>
      <c r="R334" s="2065"/>
      <c r="S334" s="2065"/>
      <c r="T334" s="2065"/>
      <c r="U334" s="2065"/>
      <c r="V334" s="2065"/>
      <c r="W334" s="2065"/>
      <c r="X334" s="2065"/>
      <c r="Y334" s="2065"/>
      <c r="Z334" s="2065"/>
      <c r="AA334" s="2065"/>
      <c r="AB334" s="926"/>
    </row>
    <row r="335" spans="1:28" ht="15.75" customHeight="1">
      <c r="A335" s="929"/>
      <c r="B335" s="929"/>
      <c r="C335" s="929"/>
      <c r="D335" s="929"/>
      <c r="E335" s="929"/>
      <c r="F335" s="929"/>
      <c r="G335" s="929"/>
      <c r="H335" s="929"/>
      <c r="I335" s="929"/>
      <c r="J335" s="929"/>
      <c r="K335" s="929"/>
      <c r="L335" s="929"/>
      <c r="M335" s="929"/>
      <c r="N335" s="929"/>
      <c r="O335" s="929"/>
      <c r="P335" s="929"/>
      <c r="Q335" s="929"/>
      <c r="R335" s="929"/>
      <c r="S335" s="929"/>
      <c r="T335" s="929"/>
      <c r="U335" s="929"/>
      <c r="V335" s="929"/>
      <c r="W335" s="929"/>
      <c r="X335" s="929"/>
      <c r="Y335" s="929"/>
      <c r="Z335" s="929"/>
      <c r="AA335" s="929"/>
      <c r="AB335" s="926"/>
    </row>
  </sheetData>
  <mergeCells count="235">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 ref="A313:AA313"/>
    <mergeCell ref="J317:M317"/>
    <mergeCell ref="J318:M318"/>
    <mergeCell ref="J319:M319"/>
    <mergeCell ref="E300:F300"/>
    <mergeCell ref="X300:Z300"/>
    <mergeCell ref="E301:F301"/>
    <mergeCell ref="X301:Z301"/>
    <mergeCell ref="E302:F302"/>
    <mergeCell ref="X302:Z30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K199:N199"/>
    <mergeCell ref="K200:N200"/>
    <mergeCell ref="J211:M211"/>
    <mergeCell ref="P211:S211"/>
    <mergeCell ref="V211:Y211"/>
    <mergeCell ref="E212:F212"/>
    <mergeCell ref="J212:M212"/>
    <mergeCell ref="P212:S212"/>
    <mergeCell ref="V212:Y212"/>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M157:Q157"/>
    <mergeCell ref="M158:Q158"/>
    <mergeCell ref="L160:O160"/>
    <mergeCell ref="L161:O161"/>
    <mergeCell ref="J165:N165"/>
    <mergeCell ref="P165:T165"/>
    <mergeCell ref="J162:N162"/>
    <mergeCell ref="P162:T162"/>
    <mergeCell ref="J163:N163"/>
    <mergeCell ref="P163:T163"/>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R131:U131"/>
    <mergeCell ref="W131:Z131"/>
    <mergeCell ref="H132:K132"/>
    <mergeCell ref="M132:P132"/>
    <mergeCell ref="R132:U132"/>
    <mergeCell ref="W132:Z132"/>
    <mergeCell ref="N128:Q128"/>
    <mergeCell ref="N129:Q129"/>
    <mergeCell ref="H131:K131"/>
    <mergeCell ref="M131:P131"/>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B5:AA5"/>
    <mergeCell ref="B16:Q17"/>
    <mergeCell ref="U19:AA19"/>
    <mergeCell ref="B39:H39"/>
    <mergeCell ref="U39:AB39"/>
    <mergeCell ref="A48:AA48"/>
    <mergeCell ref="U40:AB40"/>
    <mergeCell ref="I39:T41"/>
    <mergeCell ref="G89:AB89"/>
    <mergeCell ref="G72:AB73"/>
    <mergeCell ref="G82:AB83"/>
    <mergeCell ref="G80:AB80"/>
    <mergeCell ref="C9:Y10"/>
    <mergeCell ref="X17:AA17"/>
  </mergeCells>
  <phoneticPr fontId="2"/>
  <hyperlinks>
    <hyperlink ref="Q1:T1" location="作業メニュー!A1" display="作業メニュー" xr:uid="{00000000-0004-0000-1B00-000000000000}"/>
  </hyperlinks>
  <pageMargins left="0.70866141732283472" right="0.31496062992125984" top="0.6692913385826772" bottom="0.31496062992125984" header="0.51181102362204722" footer="0.19685039370078741"/>
  <pageSetup paperSize="9" scale="84" orientation="portrait" r:id="rId1"/>
  <headerFooter alignWithMargins="0">
    <oddFooter>&amp;R250401</oddFooter>
  </headerFooter>
  <rowBreaks count="2" manualBreakCount="2">
    <brk id="46" max="27" man="1"/>
    <brk id="101"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Z663"/>
  <sheetViews>
    <sheetView topLeftCell="A639" workbookViewId="0">
      <selection activeCell="D397" sqref="D397"/>
    </sheetView>
  </sheetViews>
  <sheetFormatPr defaultColWidth="3.125" defaultRowHeight="12" customHeight="1"/>
  <cols>
    <col min="1" max="11" width="3.125" style="172"/>
    <col min="12" max="16384" width="3.125" style="174"/>
  </cols>
  <sheetData>
    <row r="1" spans="1:51" s="169" customFormat="1" ht="38.1" customHeight="1" thickBot="1">
      <c r="A1" s="167" t="s">
        <v>242</v>
      </c>
      <c r="B1" s="168"/>
      <c r="C1" s="168"/>
      <c r="D1" s="168"/>
      <c r="E1" s="168"/>
      <c r="F1" s="168"/>
      <c r="G1" s="168"/>
      <c r="H1" s="168"/>
      <c r="I1" s="168"/>
      <c r="J1" s="168"/>
      <c r="K1" s="168"/>
      <c r="X1" s="170" t="s">
        <v>64</v>
      </c>
      <c r="Y1" s="171"/>
      <c r="Z1" s="171"/>
      <c r="AA1" s="171"/>
    </row>
    <row r="2" spans="1:51" ht="21" customHeight="1" thickTop="1">
      <c r="B2" s="173" t="s">
        <v>1935</v>
      </c>
      <c r="C2" s="173"/>
      <c r="D2" s="173"/>
      <c r="E2" s="173"/>
      <c r="F2" s="173"/>
      <c r="G2" s="173"/>
      <c r="H2" s="173"/>
      <c r="I2" s="173"/>
      <c r="J2" s="173"/>
      <c r="K2" s="173"/>
    </row>
    <row r="3" spans="1:51" ht="11.25" customHeight="1">
      <c r="A3" s="175"/>
      <c r="B3" s="176"/>
      <c r="C3" s="176"/>
      <c r="D3" s="176"/>
      <c r="E3" s="176"/>
      <c r="F3" s="176"/>
      <c r="G3" s="176"/>
      <c r="H3" s="176"/>
      <c r="I3" s="176"/>
      <c r="J3" s="176"/>
      <c r="K3" s="176"/>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row>
    <row r="4" spans="1:51" ht="19.5" customHeight="1">
      <c r="B4" s="178" t="s">
        <v>241</v>
      </c>
      <c r="C4" s="178"/>
      <c r="D4" s="178"/>
      <c r="E4" s="178"/>
      <c r="F4" s="178"/>
      <c r="G4" s="178"/>
      <c r="H4" s="178"/>
      <c r="I4" s="178"/>
      <c r="J4" s="178"/>
      <c r="K4" s="178"/>
      <c r="M4" s="1540" t="s">
        <v>240</v>
      </c>
      <c r="N4" s="1541"/>
      <c r="O4" s="1541"/>
      <c r="P4" s="1541"/>
      <c r="Q4" s="1541"/>
      <c r="R4" s="1541"/>
      <c r="S4" s="1541"/>
      <c r="T4" s="1541"/>
      <c r="U4" s="1541"/>
      <c r="V4" s="1541"/>
      <c r="W4" s="1541"/>
      <c r="X4" s="1541"/>
      <c r="Y4" s="1541"/>
      <c r="Z4" s="1541"/>
      <c r="AA4" s="1541"/>
      <c r="AB4" s="1542"/>
    </row>
    <row r="5" spans="1:51" ht="19.5" customHeight="1">
      <c r="M5" s="1543"/>
      <c r="N5" s="1544"/>
      <c r="O5" s="1544"/>
      <c r="P5" s="1544"/>
      <c r="Q5" s="1544"/>
      <c r="R5" s="1544"/>
      <c r="S5" s="1544"/>
      <c r="T5" s="1544"/>
      <c r="U5" s="1544"/>
      <c r="V5" s="1544"/>
      <c r="W5" s="1544"/>
      <c r="X5" s="1544"/>
      <c r="Y5" s="1544"/>
      <c r="Z5" s="1544"/>
      <c r="AA5" s="1544"/>
      <c r="AB5" s="1545"/>
    </row>
    <row r="6" spans="1:51" ht="18.75" customHeight="1">
      <c r="B6" s="178" t="s">
        <v>239</v>
      </c>
      <c r="C6" s="178"/>
      <c r="D6" s="178"/>
      <c r="E6" s="178"/>
      <c r="F6" s="178"/>
      <c r="G6" s="178"/>
      <c r="H6" s="178"/>
      <c r="I6" s="178"/>
      <c r="J6" s="178"/>
      <c r="K6" s="178"/>
      <c r="Y6" s="4"/>
      <c r="Z6" s="4"/>
      <c r="AA6" s="4"/>
      <c r="AB6" s="4"/>
      <c r="AC6" s="4"/>
      <c r="AD6" s="4"/>
      <c r="AE6" s="4"/>
      <c r="AF6" s="4"/>
      <c r="AH6" s="4"/>
      <c r="AI6" s="4"/>
      <c r="AJ6" s="4"/>
      <c r="AK6" s="4"/>
      <c r="AL6" s="4"/>
      <c r="AM6" s="4"/>
    </row>
    <row r="7" spans="1:51" ht="7.5" customHeight="1" thickBot="1">
      <c r="B7" s="178"/>
      <c r="C7" s="178"/>
      <c r="D7" s="178"/>
      <c r="E7" s="178"/>
      <c r="F7" s="178"/>
      <c r="G7" s="178"/>
      <c r="H7" s="178"/>
      <c r="I7" s="178"/>
      <c r="J7" s="178"/>
      <c r="K7" s="178"/>
      <c r="O7" s="179"/>
      <c r="P7" s="179"/>
      <c r="Y7" s="4"/>
      <c r="Z7" s="4"/>
      <c r="AA7" s="4"/>
      <c r="AB7" s="4"/>
      <c r="AC7" s="4"/>
      <c r="AD7" s="4"/>
      <c r="AE7" s="4"/>
      <c r="AF7" s="4"/>
      <c r="AI7" s="4"/>
      <c r="AJ7" s="4"/>
      <c r="AK7" s="4"/>
      <c r="AL7" s="4"/>
      <c r="AM7" s="4"/>
    </row>
    <row r="8" spans="1:51" ht="18.75" customHeight="1" thickBot="1">
      <c r="B8" s="178" t="s">
        <v>238</v>
      </c>
      <c r="C8" s="178"/>
      <c r="D8" s="178"/>
      <c r="E8" s="178"/>
      <c r="F8" s="178"/>
      <c r="G8" s="178"/>
      <c r="H8" s="178"/>
      <c r="I8" s="178"/>
      <c r="J8" s="178"/>
      <c r="K8" s="178"/>
      <c r="M8" s="1554"/>
      <c r="N8" s="1555"/>
      <c r="O8" s="1555"/>
      <c r="P8" s="1555"/>
      <c r="Q8" s="1555"/>
      <c r="R8" s="1556"/>
      <c r="S8" s="4" t="s">
        <v>2823</v>
      </c>
      <c r="Z8" s="4"/>
      <c r="AA8" s="4"/>
      <c r="AE8" s="1551"/>
      <c r="AF8" s="1551"/>
      <c r="AG8" s="1551"/>
      <c r="AH8" s="1551"/>
      <c r="AI8" s="1551"/>
      <c r="AJ8" s="1552"/>
      <c r="AK8" s="1552"/>
      <c r="AM8" s="4"/>
    </row>
    <row r="9" spans="1:51" ht="7.5" customHeight="1">
      <c r="B9" s="178"/>
      <c r="C9" s="178"/>
      <c r="D9" s="178"/>
      <c r="E9" s="178"/>
      <c r="F9" s="178"/>
      <c r="G9" s="178"/>
      <c r="H9" s="178"/>
      <c r="I9" s="178"/>
      <c r="J9" s="178"/>
      <c r="K9" s="178"/>
      <c r="M9" s="180"/>
      <c r="N9" s="180"/>
      <c r="O9" s="180"/>
      <c r="P9" s="180"/>
      <c r="Q9" s="180"/>
      <c r="S9" s="4"/>
      <c r="Z9" s="4"/>
      <c r="AA9" s="4"/>
      <c r="AE9" s="181"/>
      <c r="AF9" s="181"/>
      <c r="AG9" s="181"/>
      <c r="AH9" s="181"/>
      <c r="AI9" s="181"/>
      <c r="AJ9" s="182"/>
      <c r="AK9" s="182"/>
      <c r="AM9" s="4"/>
    </row>
    <row r="10" spans="1:51" ht="18" customHeight="1" thickBot="1">
      <c r="B10" s="178" t="s">
        <v>237</v>
      </c>
      <c r="C10" s="178"/>
      <c r="D10" s="178"/>
      <c r="E10" s="178"/>
      <c r="F10" s="178"/>
      <c r="G10" s="178"/>
      <c r="H10" s="178"/>
      <c r="I10" s="178"/>
      <c r="J10" s="178"/>
      <c r="K10" s="178"/>
      <c r="M10" s="1461"/>
      <c r="N10" s="1549"/>
      <c r="O10" s="1549"/>
      <c r="P10" s="1549"/>
      <c r="Q10" s="1549"/>
      <c r="R10" s="1549"/>
      <c r="S10" s="1549"/>
      <c r="T10" s="1549"/>
      <c r="U10" s="1549"/>
      <c r="V10" s="1549"/>
      <c r="W10" s="1549"/>
      <c r="X10" s="1549"/>
      <c r="Y10" s="1549"/>
      <c r="Z10" s="1549"/>
      <c r="AA10" s="1549"/>
      <c r="AB10" s="1549"/>
      <c r="AC10" s="1549"/>
      <c r="AD10" s="1549"/>
      <c r="AE10" s="1549"/>
      <c r="AF10" s="1549"/>
      <c r="AG10" s="1549"/>
      <c r="AH10" s="1550"/>
      <c r="AI10" s="181"/>
      <c r="AJ10" s="182"/>
      <c r="AK10" s="182"/>
      <c r="AM10" s="4"/>
    </row>
    <row r="11" spans="1:51" ht="18" customHeight="1" thickBot="1">
      <c r="B11" s="178" t="s">
        <v>236</v>
      </c>
      <c r="C11" s="178"/>
      <c r="D11" s="178"/>
      <c r="E11" s="178"/>
      <c r="F11" s="178"/>
      <c r="G11" s="178"/>
      <c r="H11" s="178"/>
      <c r="I11" s="178"/>
      <c r="J11" s="178"/>
      <c r="K11" s="178"/>
      <c r="M11" s="1461"/>
      <c r="N11" s="1549"/>
      <c r="O11" s="1549"/>
      <c r="P11" s="1549"/>
      <c r="Q11" s="1549"/>
      <c r="R11" s="1549"/>
      <c r="S11" s="1549"/>
      <c r="T11" s="1549"/>
      <c r="U11" s="1549"/>
      <c r="V11" s="1549"/>
      <c r="W11" s="1549"/>
      <c r="X11" s="1549"/>
      <c r="Y11" s="1549"/>
      <c r="Z11" s="1549"/>
      <c r="AA11" s="1549"/>
      <c r="AB11" s="1549"/>
      <c r="AC11" s="1549"/>
      <c r="AD11" s="1549"/>
      <c r="AE11" s="1549"/>
      <c r="AF11" s="1549"/>
      <c r="AG11" s="1549"/>
      <c r="AH11" s="1550"/>
      <c r="AI11" s="4"/>
      <c r="AJ11" s="4"/>
      <c r="AK11" s="1510" t="s">
        <v>235</v>
      </c>
      <c r="AL11" s="1510"/>
      <c r="AM11" s="1510"/>
      <c r="AN11" s="1510"/>
      <c r="AO11" s="1511"/>
      <c r="AP11" s="1507"/>
      <c r="AQ11" s="1508"/>
      <c r="AR11" s="1508"/>
      <c r="AS11" s="1508"/>
      <c r="AT11" s="1508"/>
      <c r="AU11" s="1508"/>
      <c r="AV11" s="1508"/>
      <c r="AW11" s="1508"/>
      <c r="AX11" s="1509"/>
    </row>
    <row r="12" spans="1:51" ht="11.25" customHeight="1">
      <c r="B12" s="1553"/>
      <c r="C12" s="1553"/>
      <c r="D12" s="1553"/>
      <c r="E12" s="1553"/>
      <c r="F12" s="1553"/>
      <c r="G12" s="1553"/>
      <c r="H12" s="1553"/>
      <c r="I12" s="1553"/>
      <c r="J12" s="1553"/>
      <c r="K12" s="1553"/>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1403"/>
      <c r="AS12" s="183"/>
      <c r="AT12" s="183"/>
      <c r="AU12" s="183"/>
      <c r="AV12" s="183"/>
      <c r="AW12" s="183"/>
      <c r="AX12" s="183"/>
      <c r="AY12" s="183"/>
    </row>
    <row r="13" spans="1:51" ht="17.25" customHeight="1">
      <c r="A13" s="184" t="s">
        <v>234</v>
      </c>
      <c r="B13" s="185"/>
      <c r="C13" s="185"/>
      <c r="D13" s="185"/>
      <c r="E13" s="185"/>
      <c r="F13" s="185"/>
      <c r="G13" s="185"/>
      <c r="H13" s="185"/>
      <c r="I13" s="185"/>
      <c r="J13" s="185"/>
      <c r="K13" s="185"/>
      <c r="L13" s="186"/>
      <c r="M13" s="186"/>
      <c r="N13" s="186"/>
      <c r="O13" s="186"/>
      <c r="P13" s="186"/>
      <c r="Q13" s="186"/>
      <c r="R13" s="186"/>
      <c r="S13" s="186"/>
      <c r="T13" s="186"/>
      <c r="U13" s="186"/>
      <c r="V13" s="186"/>
      <c r="W13" s="186"/>
      <c r="X13" s="186"/>
      <c r="Y13" s="186"/>
      <c r="Z13" s="186"/>
      <c r="AA13" s="186"/>
      <c r="AB13" s="186"/>
      <c r="AC13" s="186"/>
      <c r="AD13" s="186"/>
      <c r="AE13" s="186"/>
      <c r="AF13" s="187"/>
      <c r="AG13" s="187"/>
      <c r="AH13" s="187"/>
      <c r="AI13" s="187"/>
      <c r="AJ13" s="187"/>
      <c r="AK13" s="186"/>
      <c r="AL13" s="186"/>
      <c r="AM13" s="186"/>
      <c r="AN13" s="186"/>
      <c r="AO13" s="186"/>
      <c r="AP13" s="186"/>
      <c r="AQ13" s="186"/>
      <c r="AR13" s="186"/>
    </row>
    <row r="14" spans="1:51" ht="17.25" customHeight="1">
      <c r="A14" s="188" t="s">
        <v>200</v>
      </c>
      <c r="B14" s="189" t="s">
        <v>2671</v>
      </c>
      <c r="C14" s="189"/>
      <c r="D14" s="189"/>
      <c r="E14" s="189"/>
      <c r="F14" s="189"/>
      <c r="G14" s="189"/>
      <c r="H14" s="189"/>
      <c r="I14" s="189"/>
      <c r="J14" s="189"/>
      <c r="K14" s="189"/>
      <c r="L14" s="190"/>
      <c r="M14" s="190" t="s">
        <v>233</v>
      </c>
      <c r="AG14" s="191" t="s">
        <v>232</v>
      </c>
      <c r="AH14" s="192"/>
      <c r="AI14" s="192"/>
      <c r="AJ14" s="192"/>
      <c r="AK14" s="192"/>
    </row>
    <row r="15" spans="1:51" ht="18" customHeight="1">
      <c r="A15" s="193"/>
      <c r="B15" s="178" t="s">
        <v>231</v>
      </c>
      <c r="C15" s="178"/>
      <c r="D15" s="178"/>
      <c r="E15" s="178"/>
      <c r="F15" s="178"/>
      <c r="G15" s="178"/>
      <c r="H15" s="178"/>
      <c r="I15" s="178"/>
      <c r="J15" s="178"/>
      <c r="K15" s="178"/>
      <c r="L15" s="194"/>
      <c r="M15" s="1546"/>
      <c r="N15" s="1547"/>
      <c r="O15" s="1547"/>
      <c r="P15" s="1547"/>
      <c r="Q15" s="1547"/>
      <c r="R15" s="1547"/>
      <c r="S15" s="1547"/>
      <c r="T15" s="1547"/>
      <c r="U15" s="1547"/>
      <c r="V15" s="1547"/>
      <c r="W15" s="1547"/>
      <c r="X15" s="1547"/>
      <c r="Y15" s="1547"/>
      <c r="Z15" s="1547"/>
      <c r="AA15" s="1547"/>
      <c r="AB15" s="1547"/>
      <c r="AC15" s="1548"/>
      <c r="AD15" s="178" t="s">
        <v>230</v>
      </c>
      <c r="AF15" s="195"/>
      <c r="AG15" s="195"/>
      <c r="AH15" s="195"/>
      <c r="AI15" s="195"/>
      <c r="AJ15" s="195"/>
    </row>
    <row r="16" spans="1:51" ht="18" customHeight="1">
      <c r="B16" s="178" t="s">
        <v>229</v>
      </c>
      <c r="C16" s="178"/>
      <c r="D16" s="178"/>
      <c r="E16" s="178"/>
      <c r="F16" s="178"/>
      <c r="G16" s="178"/>
      <c r="H16" s="178"/>
      <c r="I16" s="178"/>
      <c r="J16" s="178"/>
      <c r="K16" s="178"/>
      <c r="M16" s="1546"/>
      <c r="N16" s="1547"/>
      <c r="O16" s="1547"/>
      <c r="P16" s="1547"/>
      <c r="Q16" s="1547"/>
      <c r="R16" s="1547"/>
      <c r="S16" s="1547"/>
      <c r="T16" s="1547"/>
      <c r="U16" s="1547"/>
      <c r="V16" s="1547"/>
      <c r="W16" s="1547"/>
      <c r="X16" s="1547"/>
      <c r="Y16" s="1547"/>
      <c r="Z16" s="1547"/>
      <c r="AA16" s="1547"/>
      <c r="AB16" s="1547"/>
      <c r="AC16" s="1548"/>
      <c r="AP16" s="4"/>
      <c r="AQ16" s="4"/>
      <c r="AR16" s="4"/>
    </row>
    <row r="17" spans="1:53" ht="7.5" customHeight="1">
      <c r="B17" s="178"/>
      <c r="C17" s="178"/>
      <c r="D17" s="178"/>
      <c r="E17" s="178"/>
      <c r="F17" s="178"/>
      <c r="G17" s="178"/>
      <c r="H17" s="178"/>
      <c r="I17" s="178"/>
      <c r="J17" s="178"/>
      <c r="K17" s="178"/>
      <c r="M17" s="196"/>
      <c r="N17" s="196"/>
      <c r="O17" s="196"/>
      <c r="P17" s="196"/>
      <c r="Q17" s="196"/>
      <c r="R17" s="196"/>
      <c r="S17" s="196"/>
      <c r="T17" s="196"/>
      <c r="U17" s="196"/>
      <c r="V17" s="196"/>
      <c r="W17" s="196"/>
      <c r="X17" s="196"/>
      <c r="Y17" s="196"/>
      <c r="Z17" s="196"/>
      <c r="AA17" s="196"/>
      <c r="AB17" s="196"/>
      <c r="AC17" s="196"/>
      <c r="AP17" s="4"/>
      <c r="AQ17" s="4"/>
      <c r="AR17" s="4"/>
    </row>
    <row r="18" spans="1:53" ht="18" customHeight="1">
      <c r="B18" s="178" t="s">
        <v>2703</v>
      </c>
      <c r="C18" s="178"/>
      <c r="D18" s="178"/>
      <c r="E18" s="178"/>
      <c r="F18" s="178"/>
      <c r="G18" s="178"/>
      <c r="H18" s="178"/>
      <c r="I18" s="178"/>
      <c r="J18" s="178"/>
      <c r="K18" s="178"/>
      <c r="L18" s="4"/>
      <c r="M18" s="1461"/>
      <c r="N18" s="1462"/>
      <c r="O18" s="1462"/>
      <c r="P18" s="1462"/>
      <c r="Q18" s="1462"/>
      <c r="R18" s="1462"/>
      <c r="S18" s="1462"/>
      <c r="T18" s="1463"/>
      <c r="U18" s="4"/>
      <c r="V18" s="1557" t="str">
        <f>IF(他の建築主入力!$F$4="","",他の建築主入力!$F$4)</f>
        <v/>
      </c>
      <c r="W18" s="1557"/>
      <c r="X18" s="1557"/>
      <c r="Y18" s="1557"/>
      <c r="Z18" s="1557"/>
      <c r="AA18" s="1557"/>
      <c r="AB18" s="1557"/>
      <c r="AC18" s="1557"/>
      <c r="AD18" s="4"/>
      <c r="AE18" s="1557" t="str">
        <f>IF(他の建築主入力!$F$12="","",他の建築主入力!$F$12)</f>
        <v/>
      </c>
      <c r="AF18" s="1557"/>
      <c r="AG18" s="1557"/>
      <c r="AH18" s="1557"/>
      <c r="AI18" s="1557"/>
      <c r="AJ18" s="1557"/>
      <c r="AK18" s="1557"/>
      <c r="AL18" s="1557"/>
      <c r="AN18" s="1557" t="str">
        <f>IF(他の建築主入力!$F$20="","",他の建築主入力!$F$20)</f>
        <v/>
      </c>
      <c r="AO18" s="1557"/>
      <c r="AP18" s="1557"/>
      <c r="AQ18" s="1557"/>
      <c r="AR18" s="1557"/>
      <c r="AS18" s="1557"/>
      <c r="AT18" s="1557"/>
      <c r="AU18" s="1557"/>
    </row>
    <row r="19" spans="1:53" ht="18" customHeight="1">
      <c r="B19" s="178" t="s">
        <v>2704</v>
      </c>
      <c r="C19" s="178"/>
      <c r="D19" s="178"/>
      <c r="E19" s="178"/>
      <c r="F19" s="178"/>
      <c r="G19" s="178"/>
      <c r="H19" s="178"/>
      <c r="I19" s="178"/>
      <c r="J19" s="178"/>
      <c r="K19" s="178"/>
      <c r="L19" s="4"/>
      <c r="M19" s="1461"/>
      <c r="N19" s="1462"/>
      <c r="O19" s="1462"/>
      <c r="P19" s="1462"/>
      <c r="Q19" s="1462"/>
      <c r="R19" s="1462"/>
      <c r="S19" s="1462"/>
      <c r="T19" s="1463"/>
      <c r="U19" s="4"/>
      <c r="V19" s="1557" t="str">
        <f>IF(他の建築主入力!$F$5="","",他の建築主入力!$F$5)</f>
        <v/>
      </c>
      <c r="W19" s="1557"/>
      <c r="X19" s="1557"/>
      <c r="Y19" s="1557"/>
      <c r="Z19" s="1557"/>
      <c r="AA19" s="1557"/>
      <c r="AB19" s="1557"/>
      <c r="AC19" s="1557"/>
      <c r="AD19" s="4"/>
      <c r="AE19" s="1557" t="str">
        <f>IF(他の建築主入力!$F$13="","",他の建築主入力!$F$13)</f>
        <v/>
      </c>
      <c r="AF19" s="1557"/>
      <c r="AG19" s="1557"/>
      <c r="AH19" s="1557"/>
      <c r="AI19" s="1557"/>
      <c r="AJ19" s="1557"/>
      <c r="AK19" s="1557"/>
      <c r="AL19" s="1557"/>
      <c r="AN19" s="1557" t="str">
        <f>IF(他の建築主入力!$F$21="","",他の建築主入力!$F$21)</f>
        <v/>
      </c>
      <c r="AO19" s="1557"/>
      <c r="AP19" s="1557"/>
      <c r="AQ19" s="1557"/>
      <c r="AR19" s="1557"/>
      <c r="AS19" s="1557"/>
      <c r="AT19" s="1557"/>
      <c r="AU19" s="1557"/>
    </row>
    <row r="20" spans="1:53" ht="18" customHeight="1">
      <c r="B20" s="178" t="s">
        <v>2705</v>
      </c>
      <c r="C20" s="178"/>
      <c r="D20" s="178"/>
      <c r="E20" s="178"/>
      <c r="F20" s="178"/>
      <c r="G20" s="178"/>
      <c r="H20" s="178"/>
      <c r="I20" s="178"/>
      <c r="J20" s="178"/>
      <c r="K20" s="178"/>
      <c r="L20" s="4"/>
      <c r="M20" s="1499"/>
      <c r="N20" s="1500"/>
      <c r="O20" s="1500"/>
      <c r="P20" s="1500"/>
      <c r="Q20" s="1500"/>
      <c r="R20" s="1500"/>
      <c r="S20" s="1500"/>
      <c r="T20" s="1501"/>
      <c r="U20" s="4"/>
      <c r="V20" s="4"/>
      <c r="W20" s="4"/>
      <c r="X20" s="4"/>
      <c r="Y20" s="4"/>
      <c r="Z20" s="4"/>
      <c r="AA20" s="4"/>
      <c r="AB20" s="4"/>
      <c r="AC20" s="4"/>
      <c r="AD20" s="4"/>
      <c r="AE20" s="4"/>
      <c r="AF20" s="4"/>
      <c r="AG20" s="4"/>
      <c r="AH20" s="4"/>
      <c r="AI20" s="4"/>
      <c r="AJ20" s="4"/>
      <c r="AK20" s="4"/>
      <c r="AL20" s="4"/>
      <c r="AN20" s="4"/>
      <c r="AO20" s="4"/>
      <c r="AP20" s="4"/>
      <c r="AQ20" s="4"/>
      <c r="AR20" s="4"/>
    </row>
    <row r="21" spans="1:53" ht="18" customHeight="1">
      <c r="B21" s="178" t="s">
        <v>2706</v>
      </c>
      <c r="C21" s="178"/>
      <c r="D21" s="178"/>
      <c r="E21" s="178"/>
      <c r="F21" s="178"/>
      <c r="G21" s="178"/>
      <c r="H21" s="178"/>
      <c r="I21" s="178"/>
      <c r="J21" s="178"/>
      <c r="K21" s="178"/>
      <c r="L21" s="4"/>
      <c r="M21" s="151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463"/>
      <c r="AP21" s="4"/>
    </row>
    <row r="22" spans="1:53" ht="18" customHeight="1">
      <c r="B22" s="178" t="s">
        <v>2707</v>
      </c>
      <c r="C22" s="178"/>
      <c r="D22" s="178"/>
      <c r="E22" s="178"/>
      <c r="F22" s="178"/>
      <c r="G22" s="178"/>
      <c r="H22" s="178"/>
      <c r="I22" s="178"/>
      <c r="J22" s="178"/>
      <c r="K22" s="178"/>
      <c r="L22" s="4"/>
      <c r="M22" s="1499"/>
      <c r="N22" s="1500"/>
      <c r="O22" s="1500"/>
      <c r="P22" s="1500"/>
      <c r="Q22" s="1500"/>
      <c r="R22" s="1500"/>
      <c r="S22" s="1500"/>
      <c r="T22" s="1501"/>
      <c r="U22" s="4"/>
      <c r="V22" s="4"/>
      <c r="W22" s="4"/>
      <c r="X22" s="4"/>
      <c r="Y22" s="4"/>
      <c r="Z22" s="4"/>
      <c r="AA22" s="4"/>
      <c r="AB22" s="4"/>
      <c r="AC22" s="4"/>
      <c r="AD22" s="4"/>
      <c r="AE22" s="4"/>
      <c r="AF22" s="4"/>
      <c r="AG22" s="4"/>
      <c r="AH22" s="4"/>
      <c r="AI22" s="4"/>
      <c r="AJ22" s="4"/>
      <c r="AK22" s="4"/>
      <c r="AL22" s="4"/>
    </row>
    <row r="23" spans="1:53" ht="11.25" customHeight="1">
      <c r="B23" s="178"/>
      <c r="C23" s="178"/>
      <c r="D23" s="178"/>
      <c r="E23" s="178"/>
      <c r="F23" s="178"/>
      <c r="G23" s="178"/>
      <c r="H23" s="178"/>
      <c r="I23" s="178"/>
      <c r="J23" s="178"/>
      <c r="K23" s="178"/>
      <c r="L23" s="4"/>
      <c r="M23" s="197"/>
      <c r="N23" s="197"/>
      <c r="O23" s="197"/>
      <c r="P23" s="197"/>
      <c r="Q23" s="197"/>
      <c r="R23" s="197"/>
      <c r="S23" s="197"/>
      <c r="T23" s="197"/>
      <c r="U23" s="4"/>
      <c r="V23" s="4"/>
      <c r="W23" s="4"/>
      <c r="X23" s="4"/>
      <c r="Y23" s="4"/>
      <c r="Z23" s="4"/>
      <c r="AA23" s="4"/>
      <c r="AB23" s="4"/>
      <c r="AC23" s="4"/>
      <c r="AD23" s="4"/>
      <c r="AE23" s="4"/>
      <c r="AF23" s="4"/>
      <c r="AG23" s="4"/>
      <c r="AH23" s="4"/>
      <c r="AI23" s="4"/>
      <c r="AJ23" s="4"/>
      <c r="AK23" s="4"/>
      <c r="AL23" s="4"/>
      <c r="AS23" s="183"/>
      <c r="AT23" s="183"/>
      <c r="AU23" s="183"/>
      <c r="AV23" s="183"/>
      <c r="AW23" s="183"/>
      <c r="AX23" s="183"/>
      <c r="AY23" s="183"/>
    </row>
    <row r="24" spans="1:53" s="4" customFormat="1" ht="17.25" customHeight="1">
      <c r="A24" s="198" t="s">
        <v>200</v>
      </c>
      <c r="B24" s="199" t="s">
        <v>2675</v>
      </c>
      <c r="C24" s="199"/>
      <c r="D24" s="199"/>
      <c r="E24" s="199"/>
      <c r="F24" s="199"/>
      <c r="G24" s="199"/>
      <c r="H24" s="199"/>
      <c r="I24" s="199"/>
      <c r="J24" s="199"/>
      <c r="K24" s="199"/>
      <c r="L24" s="200"/>
      <c r="M24" s="201"/>
      <c r="N24" s="201"/>
      <c r="O24" s="201"/>
      <c r="P24" s="201"/>
      <c r="Q24" s="201"/>
      <c r="R24" s="201"/>
      <c r="S24" s="201"/>
      <c r="T24" s="201"/>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row>
    <row r="25" spans="1:53" ht="7.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1:53" ht="18" customHeight="1">
      <c r="B26" s="178" t="s">
        <v>2708</v>
      </c>
      <c r="C26" s="178"/>
      <c r="D26" s="178"/>
      <c r="E26" s="178"/>
      <c r="F26" s="178"/>
      <c r="G26" s="178"/>
      <c r="H26" s="178"/>
      <c r="I26" s="178"/>
      <c r="J26" s="178"/>
      <c r="K26" s="178"/>
      <c r="L26" s="4"/>
      <c r="M26" s="193" t="s">
        <v>187</v>
      </c>
      <c r="N26" s="1522" t="str">
        <f>IF($M$27="","",VLOOKUP($M$27,担当者登録!$B$2:$J$51,2,FALSE))</f>
        <v/>
      </c>
      <c r="O26" s="1558"/>
      <c r="P26" s="1558"/>
      <c r="Q26" s="178" t="s">
        <v>210</v>
      </c>
      <c r="R26" s="4"/>
      <c r="S26" s="4"/>
      <c r="T26" s="4"/>
      <c r="U26" s="193" t="s">
        <v>187</v>
      </c>
      <c r="V26" s="1531" t="str">
        <f>IF($M$27="","",VLOOKUP($M$27,担当者登録!$B$2:$J$51,3,FALSE))</f>
        <v/>
      </c>
      <c r="W26" s="1531"/>
      <c r="X26" s="1531"/>
      <c r="Y26" s="1531"/>
      <c r="Z26" s="1531"/>
      <c r="AA26" s="1531"/>
      <c r="AB26" s="178" t="s">
        <v>209</v>
      </c>
      <c r="AC26" s="4"/>
      <c r="AD26" s="4"/>
      <c r="AE26" s="1528" t="str">
        <f>IF($M$27="","",VLOOKUP($M$27,担当者登録!$B$2:$J$51,4,FALSE))</f>
        <v/>
      </c>
      <c r="AF26" s="1529"/>
      <c r="AG26" s="1529"/>
      <c r="AH26" s="1529"/>
      <c r="AI26" s="1529"/>
      <c r="AJ26" s="1530"/>
      <c r="AK26" s="178" t="s">
        <v>111</v>
      </c>
      <c r="AL26" s="4"/>
      <c r="AN26" s="498" t="s">
        <v>2414</v>
      </c>
      <c r="AO26" s="499"/>
      <c r="AP26" s="499"/>
      <c r="AQ26" s="499"/>
      <c r="AR26" s="499"/>
      <c r="AS26" s="499"/>
      <c r="AT26" s="499"/>
      <c r="AU26" s="499"/>
      <c r="AV26" s="496"/>
    </row>
    <row r="27" spans="1:53" ht="18" customHeight="1">
      <c r="B27" s="178" t="s">
        <v>2704</v>
      </c>
      <c r="C27" s="178"/>
      <c r="D27" s="178"/>
      <c r="E27" s="178"/>
      <c r="F27" s="178"/>
      <c r="G27" s="178"/>
      <c r="H27" s="178"/>
      <c r="I27" s="178"/>
      <c r="J27" s="178"/>
      <c r="K27" s="178"/>
      <c r="L27" s="4"/>
      <c r="M27" s="1461"/>
      <c r="N27" s="1462"/>
      <c r="O27" s="1462"/>
      <c r="P27" s="1462"/>
      <c r="Q27" s="1462"/>
      <c r="R27" s="1462"/>
      <c r="S27" s="1462"/>
      <c r="T27" s="1463"/>
      <c r="U27" s="4"/>
      <c r="V27" s="4"/>
      <c r="AJ27" s="4"/>
      <c r="AK27" s="4"/>
      <c r="AO27" s="191"/>
      <c r="AP27" s="191"/>
      <c r="AQ27" s="191"/>
      <c r="AR27" s="191"/>
      <c r="AS27" s="4"/>
      <c r="AT27" s="4"/>
    </row>
    <row r="28" spans="1:53" ht="18" customHeight="1">
      <c r="B28" s="178" t="s">
        <v>2709</v>
      </c>
      <c r="C28" s="178"/>
      <c r="D28" s="178"/>
      <c r="E28" s="178"/>
      <c r="F28" s="178"/>
      <c r="G28" s="178"/>
      <c r="H28" s="178"/>
      <c r="I28" s="178"/>
      <c r="J28" s="178"/>
      <c r="K28" s="178"/>
      <c r="L28" s="4"/>
      <c r="M28" s="193" t="s">
        <v>187</v>
      </c>
      <c r="N28" s="1522" t="str">
        <f>IF($M$27="","",VLOOKUP($M$27,担当者登録!$B$2:$J$51,7,FALSE))</f>
        <v/>
      </c>
      <c r="O28" s="1522"/>
      <c r="P28" s="1522"/>
      <c r="Q28" s="178" t="s">
        <v>207</v>
      </c>
      <c r="R28" s="4"/>
      <c r="S28" s="4"/>
      <c r="T28" s="4"/>
      <c r="U28" s="4"/>
      <c r="V28" s="193" t="s">
        <v>187</v>
      </c>
      <c r="W28" s="1522" t="str">
        <f>IF($M$27="","",VLOOKUP($M$27,担当者登録!$B$2:$J$51,8,FALSE))</f>
        <v/>
      </c>
      <c r="X28" s="1522"/>
      <c r="Y28" s="1522"/>
      <c r="Z28" s="1522"/>
      <c r="AA28" s="178" t="s">
        <v>206</v>
      </c>
      <c r="AB28" s="4"/>
      <c r="AC28" s="4"/>
      <c r="AD28" s="4"/>
      <c r="AE28" s="1528" t="str">
        <f>IF($M$27="","",VLOOKUP($M$27,担当者登録!$B$2:$J$51,9,FALSE))</f>
        <v/>
      </c>
      <c r="AF28" s="1529"/>
      <c r="AG28" s="1529"/>
      <c r="AH28" s="1529"/>
      <c r="AI28" s="1529"/>
      <c r="AJ28" s="1530"/>
      <c r="AK28" s="178" t="s">
        <v>111</v>
      </c>
      <c r="AL28" s="4"/>
      <c r="AO28" s="178"/>
      <c r="AP28" s="4"/>
      <c r="AQ28" s="4"/>
      <c r="AR28" s="4"/>
      <c r="AT28" s="4"/>
    </row>
    <row r="29" spans="1:53" ht="18" customHeight="1">
      <c r="B29" s="178"/>
      <c r="C29" s="178"/>
      <c r="D29" s="178"/>
      <c r="E29" s="178"/>
      <c r="F29" s="178"/>
      <c r="G29" s="178"/>
      <c r="H29" s="178"/>
      <c r="I29" s="178"/>
      <c r="J29" s="178"/>
      <c r="K29" s="178"/>
      <c r="L29" s="4"/>
      <c r="M29" s="1518" t="str">
        <f>IF($M$27="","",VLOOKUP($M$27,担当者登録!$B$2:$J$51,6,FALSE))</f>
        <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c r="AL29" s="1520"/>
      <c r="AO29" s="178"/>
      <c r="AP29" s="4"/>
      <c r="AQ29" s="4"/>
      <c r="AR29" s="4"/>
      <c r="AS29" s="4"/>
      <c r="AT29" s="4"/>
      <c r="AU29" s="4"/>
      <c r="AV29" s="4"/>
      <c r="AW29" s="4"/>
      <c r="AX29" s="4"/>
      <c r="AY29" s="4"/>
      <c r="AZ29" s="4"/>
      <c r="BA29" s="4"/>
    </row>
    <row r="30" spans="1:53" ht="18" customHeight="1">
      <c r="B30" s="178" t="s">
        <v>2710</v>
      </c>
      <c r="C30" s="178"/>
      <c r="D30" s="178"/>
      <c r="E30" s="178"/>
      <c r="F30" s="178"/>
      <c r="G30" s="178"/>
      <c r="H30" s="178"/>
      <c r="I30" s="178"/>
      <c r="J30" s="178"/>
      <c r="K30" s="178"/>
      <c r="L30" s="4"/>
      <c r="M30" s="1518" t="str">
        <f>IF($M$27="","",VLOOKUP($M$27,担当者登録!$B$2:$M$51,10,FALSE))</f>
        <v/>
      </c>
      <c r="N30" s="1519"/>
      <c r="O30" s="1519"/>
      <c r="P30" s="1519"/>
      <c r="Q30" s="1519"/>
      <c r="R30" s="1519"/>
      <c r="S30" s="1519"/>
      <c r="T30" s="1520"/>
      <c r="U30" s="4"/>
      <c r="V30" s="4"/>
      <c r="W30" s="4"/>
      <c r="X30" s="4"/>
      <c r="Y30" s="4"/>
      <c r="Z30" s="4"/>
      <c r="AA30" s="4"/>
      <c r="AB30" s="4"/>
      <c r="AC30" s="4"/>
      <c r="AD30" s="4"/>
      <c r="AE30" s="4"/>
      <c r="AF30" s="4"/>
      <c r="AG30" s="4"/>
      <c r="AH30" s="4"/>
      <c r="AI30" s="4"/>
      <c r="AJ30" s="4"/>
      <c r="AK30" s="4"/>
      <c r="AL30" s="4"/>
      <c r="AN30" s="4"/>
      <c r="AO30" s="4"/>
      <c r="AP30" s="4"/>
      <c r="AQ30" s="4"/>
      <c r="AR30" s="4"/>
      <c r="AS30" s="1402"/>
      <c r="AT30" s="1402"/>
      <c r="AU30" s="1402"/>
      <c r="AV30" s="1402"/>
      <c r="AW30" s="1402"/>
      <c r="AX30" s="1402"/>
      <c r="AY30" s="1402"/>
      <c r="AZ30" s="1402"/>
    </row>
    <row r="31" spans="1:53" ht="18" customHeight="1">
      <c r="B31" s="178" t="s">
        <v>2711</v>
      </c>
      <c r="C31" s="178"/>
      <c r="D31" s="178"/>
      <c r="E31" s="178"/>
      <c r="F31" s="178"/>
      <c r="G31" s="178"/>
      <c r="H31" s="178"/>
      <c r="I31" s="178"/>
      <c r="J31" s="178"/>
      <c r="K31" s="178"/>
      <c r="L31" s="4"/>
      <c r="M31" s="1521" t="str">
        <f>IF($M$27="","",VLOOKUP($M$27,担当者登録!$B$2:$M$51,11,FALSE))</f>
        <v/>
      </c>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520"/>
    </row>
    <row r="32" spans="1:53" ht="18" customHeight="1">
      <c r="B32" s="178" t="s">
        <v>2712</v>
      </c>
      <c r="C32" s="178"/>
      <c r="D32" s="178"/>
      <c r="E32" s="178"/>
      <c r="F32" s="178"/>
      <c r="G32" s="178"/>
      <c r="H32" s="178"/>
      <c r="I32" s="178"/>
      <c r="J32" s="178"/>
      <c r="K32" s="178"/>
      <c r="L32" s="4"/>
      <c r="M32" s="1518" t="str">
        <f>IF($M$27="","",VLOOKUP($M$27,担当者登録!$B$2:$M$51,12,FALSE))</f>
        <v/>
      </c>
      <c r="N32" s="1519"/>
      <c r="O32" s="1519"/>
      <c r="P32" s="1519"/>
      <c r="Q32" s="1519"/>
      <c r="R32" s="1519"/>
      <c r="S32" s="1519"/>
      <c r="T32" s="1520"/>
      <c r="U32" s="4"/>
      <c r="AI32" s="4"/>
      <c r="AJ32" s="4"/>
      <c r="AK32" s="4"/>
      <c r="AL32" s="4"/>
      <c r="AN32" s="4"/>
      <c r="AO32" s="4"/>
      <c r="AP32" s="4"/>
      <c r="AQ32" s="4"/>
      <c r="AR32" s="4"/>
      <c r="AS32" s="1527"/>
      <c r="AT32" s="1527"/>
      <c r="AU32" s="1527"/>
      <c r="AV32" s="1527"/>
      <c r="AW32" s="1527"/>
      <c r="AX32" s="1527"/>
      <c r="AY32" s="1527"/>
      <c r="AZ32" s="1527"/>
    </row>
    <row r="33" spans="1:65" ht="11.25" customHeight="1">
      <c r="B33" s="178"/>
      <c r="C33" s="178"/>
      <c r="D33" s="178"/>
      <c r="E33" s="178"/>
      <c r="F33" s="178"/>
      <c r="G33" s="178"/>
      <c r="H33" s="178"/>
      <c r="I33" s="178"/>
      <c r="J33" s="178"/>
      <c r="K33" s="178"/>
      <c r="L33" s="4"/>
      <c r="M33" s="197"/>
      <c r="N33" s="197"/>
      <c r="O33" s="197"/>
      <c r="P33" s="197"/>
      <c r="Q33" s="197"/>
      <c r="R33" s="197"/>
      <c r="S33" s="197"/>
      <c r="T33" s="197"/>
      <c r="U33" s="4"/>
      <c r="V33" s="4"/>
      <c r="W33" s="4"/>
      <c r="X33" s="4"/>
      <c r="Y33" s="4"/>
      <c r="Z33" s="4"/>
      <c r="AA33" s="4"/>
      <c r="AB33" s="4"/>
      <c r="AC33" s="4"/>
      <c r="AD33" s="4"/>
      <c r="AE33" s="4"/>
      <c r="AF33" s="4"/>
      <c r="AG33" s="4"/>
      <c r="AH33" s="4"/>
      <c r="AI33" s="4"/>
      <c r="AJ33" s="4"/>
      <c r="AK33" s="4"/>
      <c r="AL33" s="4"/>
      <c r="AS33" s="183"/>
      <c r="AT33" s="183"/>
      <c r="AU33" s="183"/>
      <c r="AV33" s="183"/>
      <c r="AW33" s="183"/>
      <c r="AX33" s="183"/>
      <c r="AY33" s="183"/>
    </row>
    <row r="34" spans="1:65" s="4" customFormat="1" ht="18" customHeight="1">
      <c r="A34" s="198" t="s">
        <v>200</v>
      </c>
      <c r="B34" s="199" t="s">
        <v>2679</v>
      </c>
      <c r="C34" s="199"/>
      <c r="D34" s="199"/>
      <c r="E34" s="199"/>
      <c r="F34" s="199"/>
      <c r="G34" s="199"/>
      <c r="H34" s="199"/>
      <c r="I34" s="199"/>
      <c r="J34" s="199"/>
      <c r="K34" s="19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row>
    <row r="35" spans="1:65" s="4" customFormat="1" ht="18" customHeight="1">
      <c r="A35" s="188"/>
      <c r="B35" s="189" t="s">
        <v>226</v>
      </c>
      <c r="C35" s="189"/>
      <c r="D35" s="189"/>
      <c r="E35" s="189"/>
      <c r="F35" s="189"/>
      <c r="G35" s="189"/>
      <c r="H35" s="189"/>
      <c r="I35" s="189"/>
      <c r="J35" s="189"/>
      <c r="K35" s="189"/>
    </row>
    <row r="36" spans="1:65" ht="18" customHeight="1">
      <c r="B36" s="178" t="s">
        <v>2708</v>
      </c>
      <c r="C36" s="178"/>
      <c r="D36" s="178"/>
      <c r="E36" s="178"/>
      <c r="F36" s="178"/>
      <c r="G36" s="178"/>
      <c r="H36" s="178"/>
      <c r="I36" s="178"/>
      <c r="J36" s="178"/>
      <c r="K36" s="178"/>
      <c r="L36" s="4"/>
      <c r="M36" s="193" t="s">
        <v>187</v>
      </c>
      <c r="N36" s="1522" t="str">
        <f>IF($M$37="","",VLOOKUP($M$37,担当者登録!$B$2:$J$51,2,FALSE))</f>
        <v/>
      </c>
      <c r="O36" s="1522"/>
      <c r="P36" s="1522"/>
      <c r="Q36" s="178" t="s">
        <v>210</v>
      </c>
      <c r="R36" s="4"/>
      <c r="S36" s="4"/>
      <c r="T36" s="4"/>
      <c r="U36" s="193" t="s">
        <v>187</v>
      </c>
      <c r="V36" s="1531" t="str">
        <f>IF($M$37="","",VLOOKUP($M$37,担当者登録!$B$2:$J$51,3,FALSE))</f>
        <v/>
      </c>
      <c r="W36" s="1531"/>
      <c r="X36" s="1531"/>
      <c r="Y36" s="1531"/>
      <c r="Z36" s="1531"/>
      <c r="AA36" s="1531"/>
      <c r="AB36" s="178" t="s">
        <v>209</v>
      </c>
      <c r="AC36" s="4"/>
      <c r="AD36" s="4"/>
      <c r="AE36" s="1528" t="str">
        <f>IF($M$37="","",VLOOKUP($M$37,担当者登録!$B$2:$J$51,4,FALSE))</f>
        <v/>
      </c>
      <c r="AF36" s="1529"/>
      <c r="AG36" s="1529"/>
      <c r="AH36" s="1529"/>
      <c r="AI36" s="1529"/>
      <c r="AJ36" s="1530"/>
      <c r="AK36" s="178" t="s">
        <v>111</v>
      </c>
      <c r="AL36" s="4"/>
      <c r="AN36" s="498" t="s">
        <v>2414</v>
      </c>
      <c r="AO36" s="499"/>
      <c r="AP36" s="499"/>
      <c r="AQ36" s="499"/>
      <c r="AR36" s="499"/>
      <c r="AS36" s="499"/>
      <c r="AT36" s="499"/>
      <c r="AU36" s="499"/>
      <c r="AV36" s="496"/>
    </row>
    <row r="37" spans="1:65" ht="18" customHeight="1">
      <c r="B37" s="178" t="s">
        <v>2704</v>
      </c>
      <c r="C37" s="178"/>
      <c r="D37" s="178"/>
      <c r="E37" s="178"/>
      <c r="F37" s="178"/>
      <c r="G37" s="178"/>
      <c r="H37" s="178"/>
      <c r="I37" s="178"/>
      <c r="J37" s="178"/>
      <c r="K37" s="178"/>
      <c r="L37" s="4"/>
      <c r="M37" s="1461"/>
      <c r="N37" s="1462"/>
      <c r="O37" s="1462"/>
      <c r="P37" s="1462"/>
      <c r="Q37" s="1462"/>
      <c r="R37" s="1462"/>
      <c r="S37" s="1462"/>
      <c r="T37" s="1463"/>
      <c r="U37" s="4"/>
      <c r="V37" s="4"/>
      <c r="AJ37" s="4"/>
      <c r="AK37" s="4"/>
      <c r="AO37" s="191"/>
      <c r="AP37" s="191"/>
      <c r="AQ37" s="191"/>
      <c r="AR37" s="191"/>
      <c r="AS37" s="4"/>
      <c r="AT37" s="1402"/>
      <c r="AU37" s="1403"/>
      <c r="AV37" s="1403"/>
      <c r="AW37" s="1403"/>
      <c r="AX37" s="1403"/>
      <c r="AY37" s="1403"/>
      <c r="AZ37" s="1403"/>
      <c r="BA37" s="1403"/>
      <c r="BB37" s="1403"/>
      <c r="BC37" s="1403"/>
      <c r="BD37" s="1403"/>
      <c r="BE37" s="1403"/>
      <c r="BF37" s="1403"/>
      <c r="BG37" s="1403"/>
      <c r="BH37" s="1403"/>
      <c r="BI37" s="1403"/>
      <c r="BJ37" s="1403"/>
      <c r="BK37" s="1403"/>
      <c r="BL37" s="1403"/>
      <c r="BM37" s="1403"/>
    </row>
    <row r="38" spans="1:65" ht="18" customHeight="1">
      <c r="B38" s="178" t="s">
        <v>2709</v>
      </c>
      <c r="C38" s="178"/>
      <c r="D38" s="178"/>
      <c r="E38" s="178"/>
      <c r="F38" s="178"/>
      <c r="G38" s="178"/>
      <c r="H38" s="178"/>
      <c r="I38" s="178"/>
      <c r="J38" s="178"/>
      <c r="K38" s="178"/>
      <c r="L38" s="4"/>
      <c r="M38" s="193" t="s">
        <v>187</v>
      </c>
      <c r="N38" s="1522" t="str">
        <f>IF($M$37="","",VLOOKUP($M$37,担当者登録!$B$2:$J$51,7,FALSE))</f>
        <v/>
      </c>
      <c r="O38" s="1522"/>
      <c r="P38" s="1522"/>
      <c r="Q38" s="178" t="s">
        <v>207</v>
      </c>
      <c r="R38" s="4"/>
      <c r="S38" s="4"/>
      <c r="T38" s="4"/>
      <c r="U38" s="4"/>
      <c r="V38" s="193" t="s">
        <v>187</v>
      </c>
      <c r="W38" s="1522" t="str">
        <f>IF($M$37="","",VLOOKUP($M$37,担当者登録!$B$2:$J$51,8,FALSE))</f>
        <v/>
      </c>
      <c r="X38" s="1522"/>
      <c r="Y38" s="1522"/>
      <c r="Z38" s="1522"/>
      <c r="AA38" s="178" t="s">
        <v>206</v>
      </c>
      <c r="AB38" s="4"/>
      <c r="AC38" s="4"/>
      <c r="AD38" s="4"/>
      <c r="AE38" s="1528" t="str">
        <f>IF($M$37="","",VLOOKUP($M$37,担当者登録!$B$2:$J$51,9,FALSE))</f>
        <v/>
      </c>
      <c r="AF38" s="1529"/>
      <c r="AG38" s="1529"/>
      <c r="AH38" s="1529"/>
      <c r="AI38" s="1529"/>
      <c r="AJ38" s="1530"/>
      <c r="AK38" s="178" t="s">
        <v>111</v>
      </c>
      <c r="AL38" s="4"/>
      <c r="AO38" s="178"/>
      <c r="AP38" s="4"/>
      <c r="AQ38" s="4"/>
      <c r="AR38" s="4"/>
      <c r="AT38" s="1402"/>
      <c r="AU38" s="1403"/>
      <c r="AV38" s="1403"/>
      <c r="AW38" s="1403"/>
      <c r="AX38" s="1403"/>
      <c r="AY38" s="1403"/>
      <c r="AZ38" s="1403"/>
      <c r="BA38" s="1403"/>
      <c r="BB38" s="1403"/>
      <c r="BC38" s="1403"/>
      <c r="BD38" s="1403"/>
      <c r="BE38" s="1403"/>
      <c r="BF38" s="1403"/>
      <c r="BG38" s="1403"/>
      <c r="BH38" s="1403"/>
      <c r="BI38" s="1403"/>
      <c r="BJ38" s="1403"/>
      <c r="BK38" s="1403"/>
      <c r="BL38" s="1403"/>
      <c r="BM38" s="1403"/>
    </row>
    <row r="39" spans="1:65" ht="18" customHeight="1">
      <c r="B39" s="178"/>
      <c r="C39" s="178"/>
      <c r="D39" s="178"/>
      <c r="E39" s="178"/>
      <c r="F39" s="178"/>
      <c r="G39" s="178"/>
      <c r="H39" s="178"/>
      <c r="I39" s="178"/>
      <c r="J39" s="178"/>
      <c r="K39" s="178"/>
      <c r="L39" s="4"/>
      <c r="M39" s="1518" t="str">
        <f>IF($M$37="","",VLOOKUP($M$37,担当者登録!$B$2:$J$51,6,FALSE))</f>
        <v/>
      </c>
      <c r="N39" s="1519"/>
      <c r="O39" s="1519"/>
      <c r="P39" s="1519"/>
      <c r="Q39" s="1519"/>
      <c r="R39" s="1519"/>
      <c r="S39" s="1519"/>
      <c r="T39" s="1519"/>
      <c r="U39" s="1519"/>
      <c r="V39" s="1519"/>
      <c r="W39" s="1519"/>
      <c r="X39" s="1519"/>
      <c r="Y39" s="1519"/>
      <c r="Z39" s="1519"/>
      <c r="AA39" s="1519"/>
      <c r="AB39" s="1519"/>
      <c r="AC39" s="1519"/>
      <c r="AD39" s="1519"/>
      <c r="AE39" s="1519"/>
      <c r="AF39" s="1519"/>
      <c r="AG39" s="1519"/>
      <c r="AH39" s="1519"/>
      <c r="AI39" s="1519"/>
      <c r="AJ39" s="1519"/>
      <c r="AK39" s="1519"/>
      <c r="AL39" s="1520"/>
      <c r="AO39" s="178"/>
      <c r="AP39" s="4"/>
      <c r="AQ39" s="4"/>
      <c r="AR39" s="4"/>
      <c r="AS39" s="4"/>
      <c r="AT39" s="1402"/>
      <c r="AU39" s="1402"/>
      <c r="AV39" s="1402"/>
      <c r="AW39" s="1402"/>
      <c r="AX39" s="1402"/>
      <c r="AY39" s="1402"/>
      <c r="AZ39" s="1402"/>
      <c r="BA39" s="1402"/>
    </row>
    <row r="40" spans="1:65" ht="18" customHeight="1">
      <c r="B40" s="178" t="s">
        <v>2710</v>
      </c>
      <c r="C40" s="178"/>
      <c r="D40" s="178"/>
      <c r="E40" s="178"/>
      <c r="F40" s="178"/>
      <c r="G40" s="178"/>
      <c r="H40" s="178"/>
      <c r="I40" s="178"/>
      <c r="J40" s="178"/>
      <c r="K40" s="178"/>
      <c r="L40" s="4"/>
      <c r="M40" s="1518" t="str">
        <f>IF($M$37="","",VLOOKUP($M$37,担当者登録!$B$2:$M$51,10,FALSE))</f>
        <v/>
      </c>
      <c r="N40" s="1519"/>
      <c r="O40" s="1519"/>
      <c r="P40" s="1519"/>
      <c r="Q40" s="1519"/>
      <c r="R40" s="1519"/>
      <c r="S40" s="1519"/>
      <c r="T40" s="1520"/>
      <c r="U40" s="4"/>
      <c r="V40" s="4"/>
      <c r="W40" s="4"/>
      <c r="X40" s="4"/>
      <c r="Y40" s="4"/>
      <c r="Z40" s="4"/>
      <c r="AA40" s="4"/>
      <c r="AB40" s="4"/>
      <c r="AC40" s="4"/>
      <c r="AD40" s="4"/>
      <c r="AE40" s="4"/>
      <c r="AF40" s="4"/>
      <c r="AG40" s="4"/>
      <c r="AH40" s="4"/>
      <c r="AI40" s="4"/>
      <c r="AJ40" s="4"/>
      <c r="AK40" s="4"/>
      <c r="AL40" s="4"/>
    </row>
    <row r="41" spans="1:65" ht="18" customHeight="1">
      <c r="B41" s="178" t="s">
        <v>2711</v>
      </c>
      <c r="C41" s="178"/>
      <c r="D41" s="178"/>
      <c r="E41" s="178"/>
      <c r="F41" s="178"/>
      <c r="G41" s="178"/>
      <c r="H41" s="178"/>
      <c r="I41" s="178"/>
      <c r="J41" s="178"/>
      <c r="K41" s="178"/>
      <c r="L41" s="4"/>
      <c r="M41" s="1521" t="str">
        <f>IF($M$37="","",VLOOKUP($M$37,担当者登録!$B$2:$M$51,11,FALSE))</f>
        <v/>
      </c>
      <c r="N41" s="1519"/>
      <c r="O41" s="1519"/>
      <c r="P41" s="1519"/>
      <c r="Q41" s="1519"/>
      <c r="R41" s="1519"/>
      <c r="S41" s="1519"/>
      <c r="T41" s="1519"/>
      <c r="U41" s="1519"/>
      <c r="V41" s="1519"/>
      <c r="W41" s="1519"/>
      <c r="X41" s="1519"/>
      <c r="Y41" s="1519"/>
      <c r="Z41" s="1519"/>
      <c r="AA41" s="1519"/>
      <c r="AB41" s="1519"/>
      <c r="AC41" s="1519"/>
      <c r="AD41" s="1519"/>
      <c r="AE41" s="1519"/>
      <c r="AF41" s="1519"/>
      <c r="AG41" s="1519"/>
      <c r="AH41" s="1519"/>
      <c r="AI41" s="1519"/>
      <c r="AJ41" s="1519"/>
      <c r="AK41" s="1519"/>
      <c r="AL41" s="1520"/>
    </row>
    <row r="42" spans="1:65" ht="18" customHeight="1">
      <c r="B42" s="178" t="s">
        <v>2712</v>
      </c>
      <c r="C42" s="178"/>
      <c r="D42" s="178"/>
      <c r="E42" s="178"/>
      <c r="F42" s="178"/>
      <c r="G42" s="178"/>
      <c r="H42" s="178"/>
      <c r="I42" s="178"/>
      <c r="J42" s="178"/>
      <c r="K42" s="178"/>
      <c r="L42" s="4"/>
      <c r="M42" s="1518" t="str">
        <f>IF($M$37="","",VLOOKUP($M$37,担当者登録!$B$2:$M$51,12,FALSE))</f>
        <v/>
      </c>
      <c r="N42" s="1519"/>
      <c r="O42" s="1519"/>
      <c r="P42" s="1519"/>
      <c r="Q42" s="1519"/>
      <c r="R42" s="1519"/>
      <c r="S42" s="1519"/>
      <c r="T42" s="1520"/>
      <c r="U42" s="4"/>
      <c r="AI42" s="4"/>
      <c r="AJ42" s="4"/>
      <c r="AK42" s="4"/>
      <c r="AL42" s="4"/>
      <c r="AN42" s="4"/>
      <c r="AO42" s="4"/>
      <c r="AP42" s="4"/>
      <c r="AQ42" s="4"/>
      <c r="AR42" s="4"/>
      <c r="AS42" s="1527"/>
      <c r="AT42" s="1527"/>
      <c r="AU42" s="1527"/>
      <c r="AV42" s="1527"/>
      <c r="AW42" s="1527"/>
      <c r="AX42" s="1527"/>
      <c r="AY42" s="1527"/>
      <c r="AZ42" s="1527"/>
    </row>
    <row r="43" spans="1:65" ht="18" customHeight="1">
      <c r="B43" s="178" t="s">
        <v>2713</v>
      </c>
      <c r="C43" s="178"/>
      <c r="D43" s="178"/>
      <c r="E43" s="178"/>
      <c r="F43" s="178"/>
      <c r="G43" s="178"/>
      <c r="H43" s="178"/>
      <c r="I43" s="178"/>
      <c r="J43" s="178"/>
      <c r="K43" s="178"/>
      <c r="L43" s="4"/>
      <c r="M43" s="151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463"/>
      <c r="AN43" s="4"/>
      <c r="AO43" s="4"/>
      <c r="AP43" s="4"/>
      <c r="AQ43" s="4"/>
      <c r="AR43" s="4"/>
      <c r="AS43" s="197"/>
      <c r="AT43" s="197"/>
      <c r="AU43" s="197"/>
      <c r="AV43" s="197"/>
      <c r="AW43" s="197"/>
      <c r="AX43" s="197"/>
      <c r="AY43" s="197"/>
      <c r="AZ43" s="197"/>
    </row>
    <row r="44" spans="1:65" ht="9" customHeight="1">
      <c r="B44" s="178"/>
      <c r="C44" s="178"/>
      <c r="D44" s="178"/>
      <c r="E44" s="178"/>
      <c r="F44" s="178"/>
      <c r="G44" s="178"/>
      <c r="H44" s="178"/>
      <c r="I44" s="178"/>
      <c r="J44" s="178"/>
      <c r="K44" s="178"/>
      <c r="L44" s="4"/>
      <c r="M44" s="203"/>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N44" s="4"/>
      <c r="AO44" s="4"/>
      <c r="AP44" s="4"/>
      <c r="AQ44" s="4"/>
      <c r="AR44" s="4"/>
      <c r="AS44" s="197"/>
      <c r="AT44" s="197"/>
      <c r="AU44" s="197"/>
      <c r="AV44" s="197"/>
      <c r="AW44" s="197"/>
      <c r="AX44" s="197"/>
      <c r="AY44" s="197"/>
      <c r="AZ44" s="197"/>
    </row>
    <row r="45" spans="1:65" s="4" customFormat="1" ht="18" customHeight="1">
      <c r="A45" s="188"/>
      <c r="B45" s="189" t="s">
        <v>225</v>
      </c>
      <c r="C45" s="189"/>
      <c r="D45" s="189"/>
      <c r="E45" s="189"/>
      <c r="F45" s="189"/>
      <c r="G45" s="189"/>
      <c r="H45" s="189"/>
      <c r="I45" s="189"/>
      <c r="J45" s="189"/>
      <c r="K45" s="189"/>
    </row>
    <row r="46" spans="1:65" ht="18" customHeight="1">
      <c r="B46" s="178" t="s">
        <v>2708</v>
      </c>
      <c r="C46" s="178"/>
      <c r="D46" s="178"/>
      <c r="E46" s="178"/>
      <c r="F46" s="178"/>
      <c r="G46" s="178"/>
      <c r="H46" s="178"/>
      <c r="I46" s="178"/>
      <c r="J46" s="178"/>
      <c r="K46" s="178"/>
      <c r="L46" s="4"/>
      <c r="M46" s="193" t="s">
        <v>187</v>
      </c>
      <c r="N46" s="1522" t="str">
        <f>IF($M$47="","",VLOOKUP($M$47,担当者登録!$B$2:$J$51,2,FALSE))</f>
        <v/>
      </c>
      <c r="O46" s="1522"/>
      <c r="P46" s="1522"/>
      <c r="Q46" s="178" t="s">
        <v>210</v>
      </c>
      <c r="R46" s="4"/>
      <c r="S46" s="4"/>
      <c r="T46" s="4"/>
      <c r="U46" s="193" t="s">
        <v>187</v>
      </c>
      <c r="V46" s="1531" t="str">
        <f>IF($M$47="","",VLOOKUP($M$47,担当者登録!$B$2:$J$51,3,FALSE))</f>
        <v/>
      </c>
      <c r="W46" s="1531"/>
      <c r="X46" s="1531"/>
      <c r="Y46" s="1531"/>
      <c r="Z46" s="1531"/>
      <c r="AA46" s="1531"/>
      <c r="AB46" s="178" t="s">
        <v>209</v>
      </c>
      <c r="AC46" s="4"/>
      <c r="AD46" s="4"/>
      <c r="AE46" s="1528" t="str">
        <f>IF($M$47="","",VLOOKUP($M$47,担当者登録!$B$2:$J$51,4,FALSE))</f>
        <v/>
      </c>
      <c r="AF46" s="1529"/>
      <c r="AG46" s="1529"/>
      <c r="AH46" s="1529"/>
      <c r="AI46" s="1529"/>
      <c r="AJ46" s="1530"/>
      <c r="AK46" s="178" t="s">
        <v>111</v>
      </c>
      <c r="AL46" s="4"/>
    </row>
    <row r="47" spans="1:65" ht="18" customHeight="1">
      <c r="B47" s="178" t="s">
        <v>2704</v>
      </c>
      <c r="C47" s="178"/>
      <c r="D47" s="178"/>
      <c r="E47" s="178"/>
      <c r="F47" s="178"/>
      <c r="G47" s="178"/>
      <c r="H47" s="178"/>
      <c r="I47" s="178"/>
      <c r="J47" s="178"/>
      <c r="K47" s="178"/>
      <c r="L47" s="4"/>
      <c r="M47" s="1461"/>
      <c r="N47" s="1462"/>
      <c r="O47" s="1462"/>
      <c r="P47" s="1462"/>
      <c r="Q47" s="1462"/>
      <c r="R47" s="1462"/>
      <c r="S47" s="1462"/>
      <c r="T47" s="1463"/>
      <c r="U47" s="4"/>
      <c r="V47" s="4"/>
      <c r="AJ47" s="4"/>
      <c r="AK47" s="4"/>
      <c r="AN47" s="4"/>
      <c r="AO47" s="4"/>
      <c r="AP47" s="4"/>
      <c r="AQ47" s="4"/>
      <c r="AR47" s="4"/>
      <c r="AS47" s="1402"/>
      <c r="AT47" s="1402"/>
      <c r="AU47" s="1402"/>
      <c r="AV47" s="1402"/>
      <c r="AW47" s="1402"/>
      <c r="AX47" s="1402"/>
      <c r="AY47" s="1402"/>
      <c r="AZ47" s="1402"/>
    </row>
    <row r="48" spans="1:65" ht="18" customHeight="1">
      <c r="B48" s="178" t="s">
        <v>2709</v>
      </c>
      <c r="C48" s="178"/>
      <c r="D48" s="178"/>
      <c r="E48" s="178"/>
      <c r="F48" s="178"/>
      <c r="G48" s="178"/>
      <c r="H48" s="178"/>
      <c r="I48" s="178"/>
      <c r="J48" s="178"/>
      <c r="K48" s="178"/>
      <c r="L48" s="4"/>
      <c r="M48" s="193" t="s">
        <v>187</v>
      </c>
      <c r="N48" s="1522" t="str">
        <f>IF($M$47="","",VLOOKUP($M$47,担当者登録!$B$2:$J$51,7,FALSE))</f>
        <v/>
      </c>
      <c r="O48" s="1522"/>
      <c r="P48" s="1522"/>
      <c r="Q48" s="178" t="s">
        <v>207</v>
      </c>
      <c r="R48" s="4"/>
      <c r="S48" s="4"/>
      <c r="T48" s="4"/>
      <c r="U48" s="4"/>
      <c r="V48" s="193" t="s">
        <v>187</v>
      </c>
      <c r="W48" s="1522" t="str">
        <f>IF($M$47="","",VLOOKUP($M$47,担当者登録!$B$2:$J$51,8,FALSE))</f>
        <v/>
      </c>
      <c r="X48" s="1522"/>
      <c r="Y48" s="1522"/>
      <c r="Z48" s="1522"/>
      <c r="AA48" s="178" t="s">
        <v>206</v>
      </c>
      <c r="AB48" s="4"/>
      <c r="AC48" s="4"/>
      <c r="AD48" s="4"/>
      <c r="AE48" s="1528" t="str">
        <f>IF($M$47="","",VLOOKUP($M$47,担当者登録!$B$2:$J$51,9,FALSE))</f>
        <v/>
      </c>
      <c r="AF48" s="1529"/>
      <c r="AG48" s="1529"/>
      <c r="AH48" s="1529"/>
      <c r="AI48" s="1529"/>
      <c r="AJ48" s="1530"/>
      <c r="AK48" s="178" t="s">
        <v>111</v>
      </c>
      <c r="AL48" s="4"/>
      <c r="AN48" s="4"/>
      <c r="AO48" s="4"/>
      <c r="AP48" s="4"/>
      <c r="AQ48" s="4"/>
      <c r="AR48" s="4"/>
      <c r="AS48" s="1402"/>
      <c r="AT48" s="1402"/>
      <c r="AU48" s="1402"/>
      <c r="AV48" s="1402"/>
      <c r="AW48" s="1402"/>
      <c r="AX48" s="1402"/>
      <c r="AY48" s="1402"/>
      <c r="AZ48" s="1402"/>
    </row>
    <row r="49" spans="2:52" ht="18" customHeight="1">
      <c r="B49" s="178"/>
      <c r="C49" s="178"/>
      <c r="D49" s="178"/>
      <c r="E49" s="178"/>
      <c r="F49" s="178"/>
      <c r="G49" s="178"/>
      <c r="H49" s="178"/>
      <c r="I49" s="178"/>
      <c r="J49" s="178"/>
      <c r="K49" s="178"/>
      <c r="L49" s="4"/>
      <c r="M49" s="1518" t="str">
        <f>IF($M$47="","",VLOOKUP($M$47,担当者登録!$B$2:$J$51,6,FALSE))</f>
        <v/>
      </c>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c r="AJ49" s="1519"/>
      <c r="AK49" s="1519"/>
      <c r="AL49" s="1520"/>
    </row>
    <row r="50" spans="2:52" ht="18" customHeight="1">
      <c r="B50" s="178" t="s">
        <v>2710</v>
      </c>
      <c r="C50" s="178"/>
      <c r="D50" s="178"/>
      <c r="E50" s="178"/>
      <c r="F50" s="178"/>
      <c r="G50" s="178"/>
      <c r="H50" s="178"/>
      <c r="I50" s="178"/>
      <c r="J50" s="178"/>
      <c r="K50" s="178"/>
      <c r="L50" s="4"/>
      <c r="M50" s="1518" t="str">
        <f>IF($M$47="","",VLOOKUP($M$47,担当者登録!$B$2:$M$51,10,FALSE))</f>
        <v/>
      </c>
      <c r="N50" s="1519"/>
      <c r="O50" s="1519"/>
      <c r="P50" s="1519"/>
      <c r="Q50" s="1519"/>
      <c r="R50" s="1519"/>
      <c r="S50" s="1519"/>
      <c r="T50" s="1520"/>
      <c r="U50" s="4"/>
      <c r="V50" s="4"/>
      <c r="W50" s="4"/>
      <c r="X50" s="4"/>
      <c r="Y50" s="4"/>
      <c r="Z50" s="4"/>
      <c r="AA50" s="4"/>
      <c r="AB50" s="4"/>
      <c r="AC50" s="4"/>
      <c r="AD50" s="4"/>
      <c r="AE50" s="4"/>
      <c r="AF50" s="4"/>
      <c r="AG50" s="4"/>
      <c r="AH50" s="4"/>
      <c r="AI50" s="4"/>
      <c r="AJ50" s="4"/>
      <c r="AK50" s="4"/>
      <c r="AL50" s="4"/>
    </row>
    <row r="51" spans="2:52" ht="18" customHeight="1">
      <c r="B51" s="178" t="s">
        <v>2711</v>
      </c>
      <c r="C51" s="178"/>
      <c r="D51" s="178"/>
      <c r="E51" s="178"/>
      <c r="F51" s="178"/>
      <c r="G51" s="178"/>
      <c r="H51" s="178"/>
      <c r="I51" s="178"/>
      <c r="J51" s="178"/>
      <c r="K51" s="178"/>
      <c r="L51" s="4"/>
      <c r="M51" s="1521" t="str">
        <f>IF($M$47="","",VLOOKUP($M$47,担当者登録!$B$2:$M$51,11,FALSE))</f>
        <v/>
      </c>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520"/>
    </row>
    <row r="52" spans="2:52" ht="18" customHeight="1">
      <c r="B52" s="178" t="s">
        <v>2712</v>
      </c>
      <c r="C52" s="178"/>
      <c r="D52" s="178"/>
      <c r="E52" s="178"/>
      <c r="F52" s="178"/>
      <c r="G52" s="178"/>
      <c r="H52" s="178"/>
      <c r="I52" s="178"/>
      <c r="J52" s="178"/>
      <c r="K52" s="178"/>
      <c r="L52" s="4"/>
      <c r="M52" s="1518" t="str">
        <f>IF($M$47="","",VLOOKUP($M$47,担当者登録!$B$2:$M$51,12,FALSE))</f>
        <v/>
      </c>
      <c r="N52" s="1519"/>
      <c r="O52" s="1519"/>
      <c r="P52" s="1519"/>
      <c r="Q52" s="1519"/>
      <c r="R52" s="1519"/>
      <c r="S52" s="1519"/>
      <c r="T52" s="1520"/>
      <c r="U52" s="4"/>
      <c r="AI52" s="4"/>
      <c r="AJ52" s="4"/>
      <c r="AK52" s="4"/>
      <c r="AL52" s="4"/>
      <c r="AN52" s="4"/>
      <c r="AO52" s="4"/>
      <c r="AP52" s="4"/>
      <c r="AQ52" s="4"/>
      <c r="AR52" s="4"/>
      <c r="AS52" s="1527"/>
      <c r="AT52" s="1527"/>
      <c r="AU52" s="1527"/>
      <c r="AV52" s="1527"/>
      <c r="AW52" s="1527"/>
      <c r="AX52" s="1527"/>
      <c r="AY52" s="1527"/>
      <c r="AZ52" s="1527"/>
    </row>
    <row r="53" spans="2:52" ht="18" customHeight="1">
      <c r="B53" s="178" t="s">
        <v>2713</v>
      </c>
      <c r="C53" s="178"/>
      <c r="D53" s="178"/>
      <c r="E53" s="178"/>
      <c r="F53" s="178"/>
      <c r="G53" s="178"/>
      <c r="H53" s="178"/>
      <c r="I53" s="178"/>
      <c r="J53" s="178"/>
      <c r="K53" s="178"/>
      <c r="L53" s="4"/>
      <c r="M53" s="1512"/>
      <c r="N53" s="1513"/>
      <c r="O53" s="1513"/>
      <c r="P53" s="1513"/>
      <c r="Q53" s="1513"/>
      <c r="R53" s="1513"/>
      <c r="S53" s="1513"/>
      <c r="T53" s="1513"/>
      <c r="U53" s="1513"/>
      <c r="V53" s="1513"/>
      <c r="W53" s="1513"/>
      <c r="X53" s="1513"/>
      <c r="Y53" s="1513"/>
      <c r="Z53" s="1513"/>
      <c r="AA53" s="1513"/>
      <c r="AB53" s="1513"/>
      <c r="AC53" s="1513"/>
      <c r="AD53" s="1513"/>
      <c r="AE53" s="1513"/>
      <c r="AF53" s="1513"/>
      <c r="AG53" s="1513"/>
      <c r="AH53" s="1513"/>
      <c r="AI53" s="1513"/>
      <c r="AJ53" s="1513"/>
      <c r="AK53" s="1513"/>
      <c r="AL53" s="1514"/>
      <c r="AN53" s="4"/>
      <c r="AO53" s="4"/>
      <c r="AP53" s="4"/>
      <c r="AQ53" s="4"/>
      <c r="AR53" s="4"/>
      <c r="AS53" s="197"/>
      <c r="AT53" s="197"/>
      <c r="AU53" s="197"/>
      <c r="AV53" s="197"/>
      <c r="AW53" s="197"/>
      <c r="AX53" s="197"/>
      <c r="AY53" s="197"/>
      <c r="AZ53" s="197"/>
    </row>
    <row r="54" spans="2:52" ht="18" customHeight="1">
      <c r="B54" s="178"/>
      <c r="C54" s="178"/>
      <c r="D54" s="178"/>
      <c r="E54" s="178"/>
      <c r="F54" s="178"/>
      <c r="G54" s="178"/>
      <c r="H54" s="178"/>
      <c r="I54" s="178"/>
      <c r="J54" s="178"/>
      <c r="K54" s="178"/>
      <c r="L54" s="4"/>
      <c r="M54" s="205"/>
      <c r="N54" s="205"/>
      <c r="O54" s="205"/>
      <c r="P54" s="205"/>
      <c r="Q54" s="205"/>
      <c r="R54" s="205"/>
      <c r="S54" s="205"/>
      <c r="T54" s="205"/>
      <c r="U54" s="4"/>
      <c r="AG54" s="4"/>
      <c r="AH54" s="4"/>
      <c r="AI54" s="4"/>
      <c r="AJ54" s="4"/>
      <c r="AK54" s="4"/>
      <c r="AL54" s="4"/>
      <c r="AN54" s="4"/>
      <c r="AO54" s="4"/>
      <c r="AP54" s="4"/>
      <c r="AQ54" s="4"/>
      <c r="AR54" s="4"/>
      <c r="AS54" s="197"/>
      <c r="AT54" s="197"/>
      <c r="AU54" s="197"/>
      <c r="AV54" s="197"/>
      <c r="AW54" s="197"/>
      <c r="AX54" s="197"/>
      <c r="AY54" s="197"/>
      <c r="AZ54" s="197"/>
    </row>
    <row r="55" spans="2:52" ht="18" customHeight="1">
      <c r="B55" s="178" t="s">
        <v>2708</v>
      </c>
      <c r="C55" s="178"/>
      <c r="D55" s="178"/>
      <c r="E55" s="178"/>
      <c r="F55" s="178"/>
      <c r="G55" s="178"/>
      <c r="H55" s="178"/>
      <c r="I55" s="178"/>
      <c r="J55" s="178"/>
      <c r="K55" s="178"/>
      <c r="L55" s="4"/>
      <c r="M55" s="193" t="s">
        <v>187</v>
      </c>
      <c r="N55" s="1522" t="str">
        <f>IF($M$56="","",VLOOKUP($M$56,担当者登録!$B$2:$J$51,2,FALSE))</f>
        <v/>
      </c>
      <c r="O55" s="1522"/>
      <c r="P55" s="1522"/>
      <c r="Q55" s="178" t="s">
        <v>210</v>
      </c>
      <c r="R55" s="4"/>
      <c r="S55" s="4"/>
      <c r="T55" s="4"/>
      <c r="U55" s="193" t="s">
        <v>187</v>
      </c>
      <c r="V55" s="1531" t="str">
        <f>IF($M$56="","",VLOOKUP($M$56,担当者登録!$B$2:$J$51,3,FALSE))</f>
        <v/>
      </c>
      <c r="W55" s="1531"/>
      <c r="X55" s="1531"/>
      <c r="Y55" s="1531"/>
      <c r="Z55" s="1531"/>
      <c r="AA55" s="1531"/>
      <c r="AB55" s="178" t="s">
        <v>209</v>
      </c>
      <c r="AC55" s="4"/>
      <c r="AD55" s="4"/>
      <c r="AE55" s="1528" t="str">
        <f>IF($M$56="","",VLOOKUP($M$56,担当者登録!$B$2:$J$51,4,FALSE))</f>
        <v/>
      </c>
      <c r="AF55" s="1529"/>
      <c r="AG55" s="1529"/>
      <c r="AH55" s="1529"/>
      <c r="AI55" s="1529"/>
      <c r="AJ55" s="1530"/>
      <c r="AK55" s="178" t="s">
        <v>111</v>
      </c>
      <c r="AL55" s="4"/>
    </row>
    <row r="56" spans="2:52" ht="18" customHeight="1">
      <c r="B56" s="178" t="s">
        <v>2704</v>
      </c>
      <c r="C56" s="178"/>
      <c r="D56" s="178"/>
      <c r="E56" s="178"/>
      <c r="F56" s="178"/>
      <c r="G56" s="178"/>
      <c r="H56" s="178"/>
      <c r="I56" s="178"/>
      <c r="J56" s="178"/>
      <c r="K56" s="178"/>
      <c r="L56" s="4"/>
      <c r="M56" s="1461"/>
      <c r="N56" s="1462"/>
      <c r="O56" s="1462"/>
      <c r="P56" s="1462"/>
      <c r="Q56" s="1462"/>
      <c r="R56" s="1462"/>
      <c r="S56" s="1462"/>
      <c r="T56" s="1463"/>
      <c r="U56" s="4"/>
      <c r="V56" s="4"/>
      <c r="AJ56" s="4"/>
      <c r="AK56" s="4"/>
      <c r="AN56" s="4"/>
      <c r="AO56" s="4"/>
      <c r="AP56" s="4"/>
      <c r="AQ56" s="4"/>
      <c r="AR56" s="4"/>
      <c r="AS56" s="1402"/>
      <c r="AT56" s="1402"/>
      <c r="AU56" s="1402"/>
      <c r="AV56" s="1402"/>
      <c r="AW56" s="1402"/>
      <c r="AX56" s="1402"/>
      <c r="AY56" s="1402"/>
      <c r="AZ56" s="1402"/>
    </row>
    <row r="57" spans="2:52" ht="18" customHeight="1">
      <c r="B57" s="178" t="s">
        <v>2709</v>
      </c>
      <c r="C57" s="178"/>
      <c r="D57" s="178"/>
      <c r="E57" s="178"/>
      <c r="F57" s="178"/>
      <c r="G57" s="178"/>
      <c r="H57" s="178"/>
      <c r="I57" s="178"/>
      <c r="J57" s="178"/>
      <c r="K57" s="178"/>
      <c r="L57" s="4"/>
      <c r="M57" s="193" t="s">
        <v>187</v>
      </c>
      <c r="N57" s="1522" t="str">
        <f>IF($M$56="","",VLOOKUP($M$56,担当者登録!$B$2:$J$51,7,FALSE))</f>
        <v/>
      </c>
      <c r="O57" s="1522"/>
      <c r="P57" s="1522"/>
      <c r="Q57" s="178" t="s">
        <v>207</v>
      </c>
      <c r="R57" s="4"/>
      <c r="S57" s="4"/>
      <c r="T57" s="4"/>
      <c r="U57" s="4"/>
      <c r="V57" s="193" t="s">
        <v>187</v>
      </c>
      <c r="W57" s="1522" t="str">
        <f>IF($M$56="","",VLOOKUP($M$56,担当者登録!$B$2:$J$51,8,FALSE))</f>
        <v/>
      </c>
      <c r="X57" s="1522"/>
      <c r="Y57" s="1522"/>
      <c r="Z57" s="1522"/>
      <c r="AA57" s="178" t="s">
        <v>206</v>
      </c>
      <c r="AB57" s="4"/>
      <c r="AC57" s="4"/>
      <c r="AD57" s="4"/>
      <c r="AE57" s="1528" t="str">
        <f>IF($M$56="","",VLOOKUP($M$56,担当者登録!$B$2:$J$51,9,FALSE))</f>
        <v/>
      </c>
      <c r="AF57" s="1529"/>
      <c r="AG57" s="1529"/>
      <c r="AH57" s="1529"/>
      <c r="AI57" s="1529"/>
      <c r="AJ57" s="1530"/>
      <c r="AK57" s="178" t="s">
        <v>111</v>
      </c>
      <c r="AL57" s="4"/>
      <c r="AN57" s="4"/>
      <c r="AO57" s="4"/>
      <c r="AP57" s="4"/>
      <c r="AQ57" s="4"/>
      <c r="AR57" s="4"/>
      <c r="AS57" s="1402"/>
      <c r="AT57" s="1402"/>
      <c r="AU57" s="1402"/>
      <c r="AV57" s="1402"/>
      <c r="AW57" s="1402"/>
      <c r="AX57" s="1402"/>
      <c r="AY57" s="1402"/>
      <c r="AZ57" s="1402"/>
    </row>
    <row r="58" spans="2:52" ht="18" customHeight="1">
      <c r="B58" s="178"/>
      <c r="C58" s="178"/>
      <c r="D58" s="178"/>
      <c r="E58" s="178"/>
      <c r="F58" s="178"/>
      <c r="G58" s="178"/>
      <c r="H58" s="178"/>
      <c r="I58" s="178"/>
      <c r="J58" s="178"/>
      <c r="K58" s="178"/>
      <c r="L58" s="4"/>
      <c r="M58" s="1518" t="str">
        <f>IF($M$56="","",VLOOKUP($M$56,担当者登録!$B$2:$J$51,6,FALSE))</f>
        <v/>
      </c>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520"/>
    </row>
    <row r="59" spans="2:52" ht="18" customHeight="1">
      <c r="B59" s="178" t="s">
        <v>2710</v>
      </c>
      <c r="C59" s="178"/>
      <c r="D59" s="178"/>
      <c r="E59" s="178"/>
      <c r="F59" s="178"/>
      <c r="G59" s="178"/>
      <c r="H59" s="178"/>
      <c r="I59" s="178"/>
      <c r="J59" s="178"/>
      <c r="K59" s="178"/>
      <c r="L59" s="4"/>
      <c r="M59" s="1518" t="str">
        <f>IF($M$56="","",VLOOKUP($M$56,担当者登録!$B$2:$M$51,10,FALSE))</f>
        <v/>
      </c>
      <c r="N59" s="1519"/>
      <c r="O59" s="1519"/>
      <c r="P59" s="1519"/>
      <c r="Q59" s="1519"/>
      <c r="R59" s="1519"/>
      <c r="S59" s="1519"/>
      <c r="T59" s="1520"/>
      <c r="U59" s="4"/>
      <c r="V59" s="4"/>
      <c r="W59" s="4"/>
      <c r="X59" s="4"/>
      <c r="Y59" s="4"/>
      <c r="Z59" s="4"/>
      <c r="AA59" s="4"/>
      <c r="AB59" s="4"/>
      <c r="AC59" s="4"/>
      <c r="AD59" s="4"/>
      <c r="AE59" s="4"/>
      <c r="AF59" s="4"/>
      <c r="AG59" s="4"/>
      <c r="AH59" s="4"/>
      <c r="AI59" s="4"/>
      <c r="AJ59" s="4"/>
      <c r="AK59" s="4"/>
      <c r="AL59" s="4"/>
    </row>
    <row r="60" spans="2:52" ht="18" customHeight="1">
      <c r="B60" s="178" t="s">
        <v>2711</v>
      </c>
      <c r="C60" s="178"/>
      <c r="D60" s="178"/>
      <c r="E60" s="178"/>
      <c r="F60" s="178"/>
      <c r="G60" s="178"/>
      <c r="H60" s="178"/>
      <c r="I60" s="178"/>
      <c r="J60" s="178"/>
      <c r="K60" s="178"/>
      <c r="L60" s="4"/>
      <c r="M60" s="1521" t="str">
        <f>IF($M$56="","",VLOOKUP($M$56,担当者登録!$B$2:$M$51,11,FALSE))</f>
        <v/>
      </c>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520"/>
    </row>
    <row r="61" spans="2:52" ht="18" customHeight="1">
      <c r="B61" s="178" t="s">
        <v>2712</v>
      </c>
      <c r="C61" s="178"/>
      <c r="D61" s="178"/>
      <c r="E61" s="178"/>
      <c r="F61" s="178"/>
      <c r="G61" s="178"/>
      <c r="H61" s="178"/>
      <c r="I61" s="178"/>
      <c r="J61" s="178"/>
      <c r="K61" s="178"/>
      <c r="L61" s="4"/>
      <c r="M61" s="1518" t="str">
        <f>IF($M$56="","",VLOOKUP($M$56,担当者登録!$B$2:$M$51,12,FALSE))</f>
        <v/>
      </c>
      <c r="N61" s="1519"/>
      <c r="O61" s="1519"/>
      <c r="P61" s="1519"/>
      <c r="Q61" s="1519"/>
      <c r="R61" s="1519"/>
      <c r="S61" s="1519"/>
      <c r="T61" s="1520"/>
      <c r="U61" s="4"/>
      <c r="AI61" s="4"/>
      <c r="AJ61" s="4"/>
      <c r="AK61" s="4"/>
      <c r="AL61" s="4"/>
      <c r="AN61" s="4"/>
      <c r="AO61" s="4"/>
      <c r="AP61" s="4"/>
      <c r="AQ61" s="4"/>
      <c r="AR61" s="4"/>
      <c r="AS61" s="1527"/>
      <c r="AT61" s="1527"/>
      <c r="AU61" s="1527"/>
      <c r="AV61" s="1527"/>
      <c r="AW61" s="1527"/>
      <c r="AX61" s="1527"/>
      <c r="AY61" s="1527"/>
      <c r="AZ61" s="1527"/>
    </row>
    <row r="62" spans="2:52" ht="18" customHeight="1">
      <c r="B62" s="178" t="s">
        <v>2714</v>
      </c>
      <c r="C62" s="178"/>
      <c r="D62" s="178"/>
      <c r="E62" s="178"/>
      <c r="F62" s="178"/>
      <c r="G62" s="178"/>
      <c r="H62" s="178"/>
      <c r="I62" s="178"/>
      <c r="J62" s="178"/>
      <c r="K62" s="178"/>
      <c r="L62" s="4"/>
      <c r="M62" s="1512"/>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514"/>
      <c r="AN62" s="4"/>
      <c r="AO62" s="4"/>
      <c r="AP62" s="4"/>
      <c r="AQ62" s="4"/>
      <c r="AR62" s="4"/>
      <c r="AS62" s="197"/>
      <c r="AT62" s="197"/>
      <c r="AU62" s="197"/>
      <c r="AV62" s="197"/>
      <c r="AW62" s="197"/>
      <c r="AX62" s="197"/>
      <c r="AY62" s="197"/>
      <c r="AZ62" s="197"/>
    </row>
    <row r="63" spans="2:52" ht="18" customHeight="1">
      <c r="B63" s="178"/>
      <c r="C63" s="178"/>
      <c r="D63" s="178"/>
      <c r="E63" s="178"/>
      <c r="F63" s="178"/>
      <c r="G63" s="178"/>
      <c r="H63" s="178"/>
      <c r="I63" s="178"/>
      <c r="J63" s="178"/>
      <c r="K63" s="178"/>
      <c r="L63" s="4"/>
      <c r="M63" s="205"/>
      <c r="N63" s="205"/>
      <c r="O63" s="205"/>
      <c r="P63" s="205"/>
      <c r="Q63" s="205"/>
      <c r="R63" s="205"/>
      <c r="S63" s="205"/>
      <c r="T63" s="205"/>
      <c r="U63" s="4"/>
      <c r="AG63" s="4"/>
      <c r="AH63" s="4"/>
      <c r="AI63" s="4"/>
      <c r="AJ63" s="4"/>
      <c r="AK63" s="4"/>
      <c r="AL63" s="4"/>
      <c r="AN63" s="4"/>
      <c r="AO63" s="4"/>
      <c r="AP63" s="4"/>
      <c r="AQ63" s="4"/>
      <c r="AR63" s="4"/>
      <c r="AS63" s="197"/>
      <c r="AT63" s="197"/>
      <c r="AU63" s="197"/>
      <c r="AV63" s="197"/>
      <c r="AW63" s="197"/>
      <c r="AX63" s="197"/>
      <c r="AY63" s="197"/>
      <c r="AZ63" s="197"/>
    </row>
    <row r="64" spans="2:52" ht="18" customHeight="1">
      <c r="B64" s="178" t="s">
        <v>2708</v>
      </c>
      <c r="C64" s="178"/>
      <c r="D64" s="178"/>
      <c r="E64" s="178"/>
      <c r="F64" s="178"/>
      <c r="G64" s="178"/>
      <c r="H64" s="178"/>
      <c r="I64" s="178"/>
      <c r="J64" s="178"/>
      <c r="K64" s="178"/>
      <c r="L64" s="4"/>
      <c r="M64" s="193" t="s">
        <v>187</v>
      </c>
      <c r="N64" s="1522" t="str">
        <f>IF($M$65="","",VLOOKUP($M$65,担当者登録!$B$2:$J$51,2,FALSE))</f>
        <v/>
      </c>
      <c r="O64" s="1522"/>
      <c r="P64" s="1522"/>
      <c r="Q64" s="178" t="s">
        <v>210</v>
      </c>
      <c r="R64" s="4"/>
      <c r="S64" s="4"/>
      <c r="T64" s="4"/>
      <c r="U64" s="193" t="s">
        <v>187</v>
      </c>
      <c r="V64" s="1531" t="str">
        <f>IF($M$65="","",VLOOKUP($M$65,担当者登録!$B$2:$J$51,3,FALSE))</f>
        <v/>
      </c>
      <c r="W64" s="1531"/>
      <c r="X64" s="1531"/>
      <c r="Y64" s="1531"/>
      <c r="Z64" s="1531"/>
      <c r="AA64" s="1531"/>
      <c r="AB64" s="178" t="s">
        <v>209</v>
      </c>
      <c r="AC64" s="4"/>
      <c r="AD64" s="4"/>
      <c r="AE64" s="1528" t="str">
        <f>IF($M$65="","",VLOOKUP($M$65,担当者登録!$B$2:$J$51,4,FALSE))</f>
        <v/>
      </c>
      <c r="AF64" s="1529"/>
      <c r="AG64" s="1529"/>
      <c r="AH64" s="1529"/>
      <c r="AI64" s="1529"/>
      <c r="AJ64" s="1530"/>
      <c r="AK64" s="178" t="s">
        <v>111</v>
      </c>
      <c r="AL64" s="4"/>
    </row>
    <row r="65" spans="2:52" ht="18" customHeight="1">
      <c r="B65" s="178" t="s">
        <v>2704</v>
      </c>
      <c r="C65" s="178"/>
      <c r="D65" s="178"/>
      <c r="E65" s="178"/>
      <c r="F65" s="178"/>
      <c r="G65" s="178"/>
      <c r="H65" s="178"/>
      <c r="I65" s="178"/>
      <c r="J65" s="178"/>
      <c r="K65" s="178"/>
      <c r="L65" s="4"/>
      <c r="M65" s="1461"/>
      <c r="N65" s="1462"/>
      <c r="O65" s="1462"/>
      <c r="P65" s="1462"/>
      <c r="Q65" s="1462"/>
      <c r="R65" s="1462"/>
      <c r="S65" s="1462"/>
      <c r="T65" s="1463"/>
      <c r="U65" s="4"/>
      <c r="V65" s="4"/>
      <c r="AJ65" s="4"/>
      <c r="AK65" s="4"/>
      <c r="AN65" s="4"/>
      <c r="AO65" s="4"/>
      <c r="AP65" s="4"/>
      <c r="AQ65" s="4"/>
      <c r="AR65" s="4"/>
      <c r="AS65" s="1402"/>
      <c r="AT65" s="1402"/>
      <c r="AU65" s="1402"/>
      <c r="AV65" s="1402"/>
      <c r="AW65" s="1402"/>
      <c r="AX65" s="1402"/>
      <c r="AY65" s="1402"/>
      <c r="AZ65" s="1402"/>
    </row>
    <row r="66" spans="2:52" ht="18" customHeight="1">
      <c r="B66" s="178" t="s">
        <v>2709</v>
      </c>
      <c r="C66" s="178"/>
      <c r="D66" s="178"/>
      <c r="E66" s="178"/>
      <c r="F66" s="178"/>
      <c r="G66" s="178"/>
      <c r="H66" s="178"/>
      <c r="I66" s="178"/>
      <c r="J66" s="178"/>
      <c r="K66" s="178"/>
      <c r="L66" s="4"/>
      <c r="M66" s="193" t="s">
        <v>187</v>
      </c>
      <c r="N66" s="1522" t="str">
        <f>IF($M$65="","",VLOOKUP($M$65,担当者登録!$B$2:$J$51,7,FALSE))</f>
        <v/>
      </c>
      <c r="O66" s="1522"/>
      <c r="P66" s="1522"/>
      <c r="Q66" s="178" t="s">
        <v>207</v>
      </c>
      <c r="R66" s="4"/>
      <c r="S66" s="4"/>
      <c r="T66" s="4"/>
      <c r="U66" s="4"/>
      <c r="V66" s="193" t="s">
        <v>187</v>
      </c>
      <c r="W66" s="1522" t="str">
        <f>IF($M$65="","",VLOOKUP($M$65,担当者登録!$B$2:$J$51,8,FALSE))</f>
        <v/>
      </c>
      <c r="X66" s="1522"/>
      <c r="Y66" s="1522"/>
      <c r="Z66" s="1522"/>
      <c r="AA66" s="178" t="s">
        <v>206</v>
      </c>
      <c r="AB66" s="4"/>
      <c r="AC66" s="4"/>
      <c r="AD66" s="4"/>
      <c r="AE66" s="1528" t="str">
        <f>IF($M$65="","",VLOOKUP($M$65,担当者登録!$B$2:$J$51,9,FALSE))</f>
        <v/>
      </c>
      <c r="AF66" s="1529"/>
      <c r="AG66" s="1529"/>
      <c r="AH66" s="1529"/>
      <c r="AI66" s="1529"/>
      <c r="AJ66" s="1530"/>
      <c r="AK66" s="178" t="s">
        <v>111</v>
      </c>
      <c r="AL66" s="4"/>
      <c r="AN66" s="4"/>
      <c r="AO66" s="4"/>
      <c r="AP66" s="4"/>
      <c r="AQ66" s="4"/>
      <c r="AR66" s="4"/>
      <c r="AS66" s="1402"/>
      <c r="AT66" s="1402"/>
      <c r="AU66" s="1402"/>
      <c r="AV66" s="1402"/>
      <c r="AW66" s="1402"/>
      <c r="AX66" s="1402"/>
      <c r="AY66" s="1402"/>
      <c r="AZ66" s="1402"/>
    </row>
    <row r="67" spans="2:52" ht="18" customHeight="1">
      <c r="B67" s="178"/>
      <c r="C67" s="178"/>
      <c r="D67" s="178"/>
      <c r="E67" s="178"/>
      <c r="F67" s="178"/>
      <c r="G67" s="178"/>
      <c r="H67" s="178"/>
      <c r="I67" s="178"/>
      <c r="J67" s="178"/>
      <c r="K67" s="178"/>
      <c r="L67" s="4"/>
      <c r="M67" s="1518" t="str">
        <f>IF($M$65="","",VLOOKUP($M$65,担当者登録!$B$2:$J$51,6,FALSE))</f>
        <v/>
      </c>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520"/>
    </row>
    <row r="68" spans="2:52" ht="18" customHeight="1">
      <c r="B68" s="178" t="s">
        <v>2710</v>
      </c>
      <c r="C68" s="178"/>
      <c r="D68" s="178"/>
      <c r="E68" s="178"/>
      <c r="F68" s="178"/>
      <c r="G68" s="178"/>
      <c r="H68" s="178"/>
      <c r="I68" s="178"/>
      <c r="J68" s="178"/>
      <c r="K68" s="178"/>
      <c r="L68" s="4"/>
      <c r="M68" s="1518" t="str">
        <f>IF($M$65="","",VLOOKUP($M$65,担当者登録!$B$2:$M$51,10,FALSE))</f>
        <v/>
      </c>
      <c r="N68" s="1519"/>
      <c r="O68" s="1519"/>
      <c r="P68" s="1519"/>
      <c r="Q68" s="1519"/>
      <c r="R68" s="1519"/>
      <c r="S68" s="1519"/>
      <c r="T68" s="1520"/>
      <c r="U68" s="4"/>
      <c r="V68" s="4"/>
      <c r="W68" s="4"/>
      <c r="X68" s="4"/>
      <c r="Y68" s="4"/>
      <c r="Z68" s="4"/>
      <c r="AA68" s="4"/>
      <c r="AB68" s="4"/>
      <c r="AC68" s="4"/>
      <c r="AD68" s="4"/>
      <c r="AE68" s="4"/>
      <c r="AF68" s="4"/>
      <c r="AG68" s="4"/>
      <c r="AH68" s="4"/>
      <c r="AI68" s="4"/>
      <c r="AJ68" s="4"/>
      <c r="AK68" s="4"/>
      <c r="AL68" s="4"/>
    </row>
    <row r="69" spans="2:52" ht="18" customHeight="1">
      <c r="B69" s="178" t="s">
        <v>2711</v>
      </c>
      <c r="C69" s="178"/>
      <c r="D69" s="178"/>
      <c r="E69" s="178"/>
      <c r="F69" s="178"/>
      <c r="G69" s="178"/>
      <c r="H69" s="178"/>
      <c r="I69" s="178"/>
      <c r="J69" s="178"/>
      <c r="K69" s="178"/>
      <c r="L69" s="4"/>
      <c r="M69" s="1521" t="str">
        <f>IF($M$65="","",VLOOKUP($M$65,担当者登録!$B$2:$M$51,11,FALSE))</f>
        <v/>
      </c>
      <c r="N69" s="1519"/>
      <c r="O69" s="1519"/>
      <c r="P69" s="1519"/>
      <c r="Q69" s="1519"/>
      <c r="R69" s="1519"/>
      <c r="S69" s="1519"/>
      <c r="T69" s="1519"/>
      <c r="U69" s="1519"/>
      <c r="V69" s="1519"/>
      <c r="W69" s="1519"/>
      <c r="X69" s="1519"/>
      <c r="Y69" s="1519"/>
      <c r="Z69" s="1519"/>
      <c r="AA69" s="1519"/>
      <c r="AB69" s="1519"/>
      <c r="AC69" s="1519"/>
      <c r="AD69" s="1519"/>
      <c r="AE69" s="1519"/>
      <c r="AF69" s="1519"/>
      <c r="AG69" s="1519"/>
      <c r="AH69" s="1519"/>
      <c r="AI69" s="1519"/>
      <c r="AJ69" s="1519"/>
      <c r="AK69" s="1519"/>
      <c r="AL69" s="1520"/>
    </row>
    <row r="70" spans="2:52" ht="18" customHeight="1">
      <c r="B70" s="178" t="s">
        <v>2712</v>
      </c>
      <c r="C70" s="178"/>
      <c r="D70" s="178"/>
      <c r="E70" s="178"/>
      <c r="F70" s="178"/>
      <c r="G70" s="178"/>
      <c r="H70" s="178"/>
      <c r="I70" s="178"/>
      <c r="J70" s="178"/>
      <c r="K70" s="178"/>
      <c r="L70" s="4"/>
      <c r="M70" s="1518" t="str">
        <f>IF($M$65="","",VLOOKUP($M$65,担当者登録!$B$2:$M$51,12,FALSE))</f>
        <v/>
      </c>
      <c r="N70" s="1519"/>
      <c r="O70" s="1519"/>
      <c r="P70" s="1519"/>
      <c r="Q70" s="1519"/>
      <c r="R70" s="1519"/>
      <c r="S70" s="1519"/>
      <c r="T70" s="1520"/>
      <c r="U70" s="4"/>
      <c r="AI70" s="4"/>
      <c r="AJ70" s="4"/>
      <c r="AK70" s="4"/>
      <c r="AL70" s="4"/>
      <c r="AN70" s="4"/>
      <c r="AO70" s="4"/>
      <c r="AP70" s="4"/>
      <c r="AQ70" s="4"/>
      <c r="AR70" s="4"/>
      <c r="AS70" s="1527"/>
      <c r="AT70" s="1527"/>
      <c r="AU70" s="1527"/>
      <c r="AV70" s="1527"/>
      <c r="AW70" s="1527"/>
      <c r="AX70" s="1527"/>
      <c r="AY70" s="1527"/>
      <c r="AZ70" s="1527"/>
    </row>
    <row r="71" spans="2:52" ht="18" customHeight="1">
      <c r="B71" s="178" t="s">
        <v>2714</v>
      </c>
      <c r="C71" s="178"/>
      <c r="D71" s="178"/>
      <c r="E71" s="178"/>
      <c r="F71" s="178"/>
      <c r="G71" s="178"/>
      <c r="H71" s="178"/>
      <c r="I71" s="178"/>
      <c r="J71" s="178"/>
      <c r="K71" s="178"/>
      <c r="L71" s="4"/>
      <c r="M71" s="1512"/>
      <c r="N71" s="1513"/>
      <c r="O71" s="1513"/>
      <c r="P71" s="1513"/>
      <c r="Q71" s="1513"/>
      <c r="R71" s="1513"/>
      <c r="S71" s="1513"/>
      <c r="T71" s="1513"/>
      <c r="U71" s="1513"/>
      <c r="V71" s="1513"/>
      <c r="W71" s="1513"/>
      <c r="X71" s="1513"/>
      <c r="Y71" s="1513"/>
      <c r="Z71" s="1513"/>
      <c r="AA71" s="1513"/>
      <c r="AB71" s="1513"/>
      <c r="AC71" s="1513"/>
      <c r="AD71" s="1513"/>
      <c r="AE71" s="1513"/>
      <c r="AF71" s="1513"/>
      <c r="AG71" s="1513"/>
      <c r="AH71" s="1513"/>
      <c r="AI71" s="1513"/>
      <c r="AJ71" s="1513"/>
      <c r="AK71" s="1513"/>
      <c r="AL71" s="1514"/>
      <c r="AN71" s="4"/>
      <c r="AO71" s="4"/>
      <c r="AP71" s="4"/>
      <c r="AQ71" s="4"/>
      <c r="AR71" s="4"/>
      <c r="AS71" s="197"/>
      <c r="AT71" s="197"/>
      <c r="AU71" s="197"/>
      <c r="AV71" s="197"/>
      <c r="AW71" s="197"/>
      <c r="AX71" s="197"/>
      <c r="AY71" s="197"/>
      <c r="AZ71" s="197"/>
    </row>
    <row r="72" spans="2:52" ht="11.25" customHeight="1">
      <c r="B72" s="178"/>
      <c r="C72" s="178"/>
      <c r="D72" s="178"/>
      <c r="E72" s="178"/>
      <c r="F72" s="178"/>
      <c r="G72" s="178"/>
      <c r="H72" s="178"/>
      <c r="I72" s="178"/>
      <c r="J72" s="178"/>
      <c r="K72" s="178"/>
      <c r="L72" s="4"/>
      <c r="M72" s="197"/>
      <c r="N72" s="197"/>
      <c r="O72" s="197"/>
      <c r="P72" s="197"/>
      <c r="Q72" s="197"/>
      <c r="R72" s="197"/>
      <c r="S72" s="197"/>
      <c r="T72" s="197"/>
      <c r="U72" s="4"/>
      <c r="V72" s="4"/>
      <c r="W72" s="4"/>
      <c r="X72" s="4"/>
      <c r="Y72" s="4"/>
      <c r="Z72" s="4"/>
      <c r="AA72" s="4"/>
      <c r="AB72" s="4"/>
      <c r="AC72" s="4"/>
      <c r="AD72" s="4"/>
      <c r="AE72" s="4"/>
      <c r="AF72" s="4"/>
      <c r="AG72" s="4"/>
      <c r="AH72" s="4"/>
      <c r="AI72" s="4"/>
      <c r="AJ72" s="4"/>
      <c r="AK72" s="4"/>
      <c r="AL72" s="4"/>
    </row>
    <row r="73" spans="2:52" ht="18" customHeight="1">
      <c r="B73" s="189" t="s">
        <v>224</v>
      </c>
      <c r="C73" s="189"/>
      <c r="D73" s="189"/>
      <c r="E73" s="189"/>
      <c r="F73" s="189"/>
      <c r="G73" s="189"/>
      <c r="H73" s="189"/>
      <c r="I73" s="189"/>
      <c r="J73" s="189"/>
      <c r="K73" s="189"/>
      <c r="L73" s="4"/>
      <c r="M73" s="197"/>
      <c r="N73" s="197"/>
      <c r="O73" s="197"/>
      <c r="P73" s="197"/>
      <c r="Q73" s="197"/>
      <c r="R73" s="197"/>
      <c r="S73" s="197"/>
      <c r="T73" s="197"/>
      <c r="U73" s="4"/>
      <c r="V73" s="4"/>
      <c r="W73" s="4"/>
      <c r="X73" s="4"/>
      <c r="Y73" s="4"/>
      <c r="Z73" s="4"/>
      <c r="AA73" s="4"/>
      <c r="AB73" s="4"/>
      <c r="AC73" s="4"/>
      <c r="AD73" s="4"/>
      <c r="AE73" s="4"/>
      <c r="AF73" s="4"/>
      <c r="AG73" s="4"/>
      <c r="AH73" s="4"/>
      <c r="AI73" s="4"/>
      <c r="AJ73" s="4"/>
      <c r="AK73" s="4"/>
      <c r="AL73" s="4"/>
    </row>
    <row r="74" spans="2:52" ht="18" customHeight="1">
      <c r="B74" s="178" t="s">
        <v>223</v>
      </c>
      <c r="C74" s="178"/>
      <c r="D74" s="178"/>
      <c r="E74" s="178"/>
      <c r="F74" s="178"/>
      <c r="G74" s="178"/>
      <c r="H74" s="178"/>
      <c r="I74" s="178"/>
      <c r="J74" s="178"/>
      <c r="K74" s="178"/>
    </row>
    <row r="75" spans="2:52" ht="18" customHeight="1">
      <c r="B75" s="178" t="s">
        <v>222</v>
      </c>
      <c r="C75" s="178"/>
      <c r="D75" s="178"/>
      <c r="E75" s="178"/>
      <c r="F75" s="178"/>
      <c r="G75" s="178"/>
      <c r="H75" s="178"/>
      <c r="I75" s="178"/>
      <c r="J75" s="178"/>
      <c r="K75" s="178"/>
      <c r="L75" s="4"/>
      <c r="M75" s="197"/>
      <c r="N75" s="197"/>
      <c r="O75" s="197"/>
      <c r="P75" s="197"/>
      <c r="Q75" s="197"/>
      <c r="R75" s="197"/>
      <c r="S75" s="197"/>
      <c r="T75" s="197"/>
      <c r="U75" s="4"/>
      <c r="V75" s="4"/>
      <c r="W75" s="4"/>
      <c r="X75" s="4"/>
      <c r="Y75" s="4"/>
      <c r="Z75" s="4"/>
      <c r="AA75" s="4"/>
      <c r="AB75" s="4"/>
      <c r="AC75" s="4"/>
      <c r="AD75" s="4"/>
      <c r="AE75" s="4"/>
      <c r="AF75" s="4"/>
      <c r="AG75" s="4"/>
      <c r="AH75" s="4"/>
      <c r="AI75" s="4"/>
      <c r="AJ75" s="4"/>
      <c r="AK75" s="4"/>
      <c r="AL75" s="4"/>
    </row>
    <row r="76" spans="2:52" ht="18" customHeight="1">
      <c r="B76" s="174"/>
      <c r="C76" s="206"/>
      <c r="D76" s="206"/>
      <c r="E76" s="206"/>
      <c r="F76" s="206"/>
      <c r="G76" s="206"/>
      <c r="H76" s="206"/>
      <c r="I76" s="206"/>
      <c r="J76" s="206"/>
      <c r="K76" s="174"/>
      <c r="L76" s="388" t="s">
        <v>217</v>
      </c>
      <c r="M76" s="1461"/>
      <c r="N76" s="1462"/>
      <c r="O76" s="1462"/>
      <c r="P76" s="1462"/>
      <c r="Q76" s="1462"/>
      <c r="R76" s="1462"/>
      <c r="S76" s="1462"/>
      <c r="T76" s="1463"/>
      <c r="U76" s="204"/>
      <c r="V76" s="204"/>
      <c r="W76" s="204"/>
      <c r="X76" s="204"/>
      <c r="Y76" s="204"/>
      <c r="Z76" s="204"/>
      <c r="AA76" s="204"/>
      <c r="AB76" s="204"/>
      <c r="AC76" s="501" t="s">
        <v>2415</v>
      </c>
      <c r="AD76" s="501"/>
      <c r="AE76" s="497"/>
      <c r="AF76" s="497"/>
      <c r="AG76" s="497"/>
      <c r="AH76" s="497"/>
      <c r="AI76" s="497"/>
      <c r="AJ76" s="497"/>
      <c r="AK76" s="497"/>
      <c r="AL76" s="4"/>
      <c r="AM76" s="4"/>
    </row>
    <row r="77" spans="2:52" ht="18" customHeight="1">
      <c r="B77" s="174"/>
      <c r="C77" s="206"/>
      <c r="D77" s="206"/>
      <c r="E77" s="206"/>
      <c r="F77" s="206"/>
      <c r="G77" s="206"/>
      <c r="H77" s="206"/>
      <c r="I77" s="206"/>
      <c r="J77" s="206"/>
      <c r="K77" s="174"/>
      <c r="L77" s="388" t="s">
        <v>216</v>
      </c>
      <c r="M77" s="4" t="s">
        <v>220</v>
      </c>
      <c r="N77" s="197"/>
      <c r="O77" s="197"/>
      <c r="P77" s="197"/>
      <c r="Q77" s="197"/>
      <c r="R77" s="197"/>
      <c r="S77" s="197"/>
      <c r="T77" s="1528" t="str">
        <f>IF($M$76="","",VLOOKUP($M$76,構造・設備担当者登録!$B$2:$C$514,2,FALSE))</f>
        <v/>
      </c>
      <c r="U77" s="1529"/>
      <c r="V77" s="1529"/>
      <c r="W77" s="1529"/>
      <c r="X77" s="1529"/>
      <c r="Y77" s="1530"/>
      <c r="Z77" s="4" t="s">
        <v>111</v>
      </c>
      <c r="AA77" s="4"/>
      <c r="AB77" s="4"/>
      <c r="AC77" s="4"/>
      <c r="AD77" s="4"/>
      <c r="AE77" s="4"/>
      <c r="AF77" s="4"/>
      <c r="AG77" s="4"/>
      <c r="AH77" s="4"/>
    </row>
    <row r="78" spans="2:52" ht="18" customHeight="1">
      <c r="B78" s="178" t="s">
        <v>221</v>
      </c>
      <c r="C78" s="178"/>
      <c r="D78" s="178"/>
      <c r="E78" s="178"/>
      <c r="F78" s="178"/>
      <c r="G78" s="178"/>
      <c r="H78" s="178"/>
      <c r="I78" s="178"/>
      <c r="J78" s="178"/>
      <c r="K78" s="178"/>
      <c r="L78" s="4"/>
      <c r="M78" s="197"/>
      <c r="N78" s="197"/>
      <c r="O78" s="197"/>
      <c r="P78" s="197"/>
      <c r="Q78" s="197"/>
      <c r="R78" s="197"/>
      <c r="S78" s="197"/>
      <c r="T78" s="197"/>
      <c r="U78" s="4"/>
      <c r="V78" s="4"/>
      <c r="W78" s="4"/>
      <c r="X78" s="4"/>
      <c r="Y78" s="4"/>
      <c r="Z78" s="4"/>
      <c r="AA78" s="4"/>
      <c r="AB78" s="4"/>
      <c r="AC78" s="4"/>
      <c r="AD78" s="4"/>
      <c r="AE78" s="4"/>
      <c r="AF78" s="4"/>
      <c r="AG78" s="4"/>
      <c r="AH78" s="4"/>
      <c r="AI78" s="4"/>
      <c r="AJ78" s="4"/>
      <c r="AK78" s="4"/>
      <c r="AL78" s="4"/>
    </row>
    <row r="79" spans="2:52" ht="18" customHeight="1">
      <c r="B79" s="174"/>
      <c r="C79" s="206"/>
      <c r="D79" s="206"/>
      <c r="E79" s="206"/>
      <c r="F79" s="206"/>
      <c r="G79" s="206"/>
      <c r="H79" s="206"/>
      <c r="I79" s="206"/>
      <c r="J79" s="206"/>
      <c r="K79" s="206"/>
      <c r="L79" s="388" t="s">
        <v>217</v>
      </c>
      <c r="M79" s="1461"/>
      <c r="N79" s="1462"/>
      <c r="O79" s="1462"/>
      <c r="P79" s="1462"/>
      <c r="Q79" s="1462"/>
      <c r="R79" s="1462"/>
      <c r="S79" s="1462"/>
      <c r="T79" s="1463"/>
      <c r="U79" s="204"/>
      <c r="V79" s="204"/>
      <c r="W79" s="204"/>
      <c r="X79" s="204"/>
      <c r="Y79" s="204"/>
      <c r="Z79" s="204"/>
      <c r="AA79" s="204"/>
      <c r="AB79" s="204"/>
      <c r="AC79" s="204"/>
      <c r="AD79" s="204"/>
      <c r="AE79" s="4"/>
      <c r="AF79" s="4"/>
      <c r="AG79" s="4"/>
      <c r="AH79" s="4"/>
      <c r="AI79" s="4"/>
      <c r="AJ79" s="4"/>
      <c r="AK79" s="4"/>
      <c r="AL79" s="4"/>
      <c r="AM79" s="4"/>
    </row>
    <row r="80" spans="2:52" ht="18" customHeight="1">
      <c r="B80" s="174"/>
      <c r="C80" s="206"/>
      <c r="D80" s="206"/>
      <c r="E80" s="206"/>
      <c r="F80" s="206"/>
      <c r="G80" s="206"/>
      <c r="H80" s="206"/>
      <c r="I80" s="206"/>
      <c r="J80" s="206"/>
      <c r="K80" s="206"/>
      <c r="L80" s="388" t="s">
        <v>216</v>
      </c>
      <c r="M80" s="4" t="s">
        <v>220</v>
      </c>
      <c r="N80" s="197"/>
      <c r="O80" s="197"/>
      <c r="P80" s="197"/>
      <c r="Q80" s="197"/>
      <c r="R80" s="197"/>
      <c r="S80" s="197"/>
      <c r="T80" s="1528" t="str">
        <f>IF($M$79="","",VLOOKUP($M$79,構造・設備担当者登録!$B$2:$C$514,2,FALSE))</f>
        <v/>
      </c>
      <c r="U80" s="1529"/>
      <c r="V80" s="1529"/>
      <c r="W80" s="1529"/>
      <c r="X80" s="1529"/>
      <c r="Y80" s="1530"/>
      <c r="Z80" s="4" t="s">
        <v>111</v>
      </c>
      <c r="AA80" s="4"/>
      <c r="AB80" s="4"/>
      <c r="AC80" s="4"/>
      <c r="AD80" s="4"/>
      <c r="AE80" s="4"/>
      <c r="AF80" s="4"/>
      <c r="AG80" s="4"/>
      <c r="AH80" s="4"/>
    </row>
    <row r="81" spans="1:52" ht="18" customHeight="1">
      <c r="B81" s="178" t="s">
        <v>219</v>
      </c>
      <c r="C81" s="178"/>
      <c r="D81" s="178"/>
      <c r="E81" s="178"/>
      <c r="F81" s="178"/>
      <c r="G81" s="178"/>
      <c r="H81" s="178"/>
      <c r="I81" s="178"/>
      <c r="J81" s="178"/>
      <c r="K81" s="178"/>
      <c r="L81" s="4"/>
      <c r="M81" s="197"/>
      <c r="N81" s="197"/>
      <c r="O81" s="197"/>
      <c r="P81" s="197"/>
      <c r="Q81" s="197"/>
      <c r="R81" s="197"/>
      <c r="S81" s="197"/>
      <c r="T81" s="197"/>
      <c r="U81" s="4"/>
      <c r="V81" s="4"/>
      <c r="W81" s="4"/>
      <c r="X81" s="4"/>
      <c r="Y81" s="4"/>
      <c r="Z81" s="4"/>
      <c r="AA81" s="4"/>
      <c r="AB81" s="4"/>
      <c r="AC81" s="4"/>
      <c r="AD81" s="4"/>
      <c r="AE81" s="4"/>
      <c r="AF81" s="4"/>
      <c r="AG81" s="4"/>
      <c r="AH81" s="4"/>
      <c r="AI81" s="4"/>
      <c r="AJ81" s="4"/>
      <c r="AK81" s="4"/>
      <c r="AL81" s="4"/>
    </row>
    <row r="82" spans="1:52" ht="18" customHeight="1">
      <c r="B82" s="174"/>
      <c r="C82" s="206"/>
      <c r="D82" s="206"/>
      <c r="E82" s="206"/>
      <c r="F82" s="206"/>
      <c r="G82" s="206"/>
      <c r="H82" s="206"/>
      <c r="I82" s="206"/>
      <c r="J82" s="206"/>
      <c r="K82" s="206"/>
      <c r="L82" s="388" t="s">
        <v>217</v>
      </c>
      <c r="M82" s="204"/>
      <c r="N82" s="204"/>
      <c r="O82" s="204"/>
      <c r="P82" s="204"/>
      <c r="Q82" s="204"/>
      <c r="R82" s="204"/>
      <c r="S82" s="204"/>
      <c r="T82" s="204"/>
      <c r="U82" s="204"/>
      <c r="V82" s="204"/>
      <c r="W82" s="204"/>
      <c r="X82" s="204"/>
      <c r="Y82" s="204"/>
      <c r="Z82" s="204"/>
      <c r="AA82" s="204"/>
      <c r="AB82" s="204"/>
      <c r="AC82" s="204"/>
      <c r="AD82" s="204"/>
      <c r="AE82" s="4"/>
      <c r="AF82" s="4"/>
      <c r="AG82" s="4"/>
      <c r="AH82" s="4"/>
      <c r="AI82" s="4"/>
      <c r="AJ82" s="4"/>
      <c r="AK82" s="4"/>
      <c r="AL82" s="4"/>
      <c r="AM82" s="4"/>
    </row>
    <row r="83" spans="1:52" ht="18" customHeight="1">
      <c r="B83" s="174"/>
      <c r="C83" s="206"/>
      <c r="D83" s="206"/>
      <c r="E83" s="206"/>
      <c r="F83" s="206"/>
      <c r="G83" s="206"/>
      <c r="H83" s="206"/>
      <c r="I83" s="206"/>
      <c r="J83" s="206"/>
      <c r="K83" s="206"/>
      <c r="L83" s="388" t="s">
        <v>216</v>
      </c>
      <c r="M83" s="4" t="s">
        <v>215</v>
      </c>
      <c r="N83" s="197"/>
      <c r="O83" s="197"/>
      <c r="P83" s="197"/>
      <c r="Q83" s="197"/>
      <c r="R83" s="197"/>
      <c r="S83" s="197"/>
      <c r="T83" s="205"/>
      <c r="U83" s="205"/>
      <c r="V83" s="205"/>
      <c r="W83" s="205"/>
      <c r="X83" s="205"/>
      <c r="Y83" s="205"/>
      <c r="Z83" s="4" t="s">
        <v>111</v>
      </c>
      <c r="AA83" s="4"/>
      <c r="AB83" s="4"/>
      <c r="AC83" s="4"/>
      <c r="AD83" s="4"/>
      <c r="AE83" s="4"/>
      <c r="AF83" s="4"/>
      <c r="AG83" s="4"/>
      <c r="AH83" s="4"/>
    </row>
    <row r="84" spans="1:52" ht="18" customHeight="1">
      <c r="B84" s="174"/>
      <c r="C84" s="206"/>
      <c r="D84" s="206"/>
      <c r="E84" s="206"/>
      <c r="F84" s="206"/>
      <c r="G84" s="206"/>
      <c r="H84" s="206"/>
      <c r="I84" s="206"/>
      <c r="J84" s="206"/>
      <c r="K84" s="206"/>
      <c r="L84" s="388" t="s">
        <v>217</v>
      </c>
      <c r="M84" s="204"/>
      <c r="N84" s="204"/>
      <c r="O84" s="204"/>
      <c r="P84" s="204"/>
      <c r="Q84" s="204"/>
      <c r="R84" s="204"/>
      <c r="S84" s="204"/>
      <c r="T84" s="204"/>
      <c r="U84" s="204"/>
      <c r="V84" s="204"/>
      <c r="W84" s="204"/>
      <c r="X84" s="204"/>
      <c r="Y84" s="204"/>
      <c r="Z84" s="204"/>
      <c r="AA84" s="204"/>
      <c r="AB84" s="204"/>
      <c r="AC84" s="204"/>
      <c r="AD84" s="4"/>
      <c r="AE84" s="4"/>
      <c r="AF84" s="4"/>
      <c r="AG84" s="4"/>
      <c r="AH84" s="4"/>
      <c r="AI84" s="4"/>
      <c r="AJ84" s="4"/>
      <c r="AK84" s="4"/>
      <c r="AL84" s="4"/>
    </row>
    <row r="85" spans="1:52" ht="18" customHeight="1">
      <c r="B85" s="174"/>
      <c r="C85" s="206"/>
      <c r="D85" s="206"/>
      <c r="E85" s="206"/>
      <c r="F85" s="206"/>
      <c r="G85" s="206"/>
      <c r="H85" s="206"/>
      <c r="I85" s="206"/>
      <c r="J85" s="206"/>
      <c r="K85" s="206"/>
      <c r="L85" s="388" t="s">
        <v>216</v>
      </c>
      <c r="M85" s="4" t="s">
        <v>215</v>
      </c>
      <c r="N85" s="197"/>
      <c r="O85" s="197"/>
      <c r="P85" s="197"/>
      <c r="Q85" s="197"/>
      <c r="R85" s="197"/>
      <c r="S85" s="197"/>
      <c r="T85" s="205"/>
      <c r="U85" s="205"/>
      <c r="V85" s="205"/>
      <c r="W85" s="205"/>
      <c r="X85" s="205"/>
      <c r="Y85" s="205"/>
      <c r="Z85" s="4" t="s">
        <v>111</v>
      </c>
      <c r="AA85" s="4"/>
      <c r="AB85" s="4"/>
      <c r="AC85" s="4"/>
      <c r="AD85" s="4"/>
      <c r="AE85" s="4"/>
      <c r="AF85" s="4"/>
      <c r="AG85" s="4"/>
      <c r="AH85" s="4"/>
    </row>
    <row r="86" spans="1:52" ht="18" customHeight="1">
      <c r="B86" s="174"/>
      <c r="C86" s="206"/>
      <c r="D86" s="206"/>
      <c r="E86" s="206"/>
      <c r="F86" s="206"/>
      <c r="G86" s="206"/>
      <c r="H86" s="206"/>
      <c r="I86" s="206"/>
      <c r="J86" s="206"/>
      <c r="K86" s="206"/>
      <c r="L86" s="388" t="s">
        <v>217</v>
      </c>
      <c r="M86" s="204"/>
      <c r="N86" s="204"/>
      <c r="O86" s="204"/>
      <c r="P86" s="204"/>
      <c r="Q86" s="204"/>
      <c r="R86" s="204"/>
      <c r="S86" s="204"/>
      <c r="T86" s="204"/>
      <c r="U86" s="204"/>
      <c r="V86" s="204"/>
      <c r="W86" s="204"/>
      <c r="X86" s="204"/>
      <c r="Y86" s="204"/>
      <c r="Z86" s="204"/>
      <c r="AA86" s="204"/>
      <c r="AB86" s="204"/>
      <c r="AC86" s="204"/>
      <c r="AD86" s="4"/>
      <c r="AE86" s="4"/>
      <c r="AF86" s="4"/>
      <c r="AG86" s="4"/>
      <c r="AH86" s="4"/>
      <c r="AI86" s="4"/>
      <c r="AJ86" s="4"/>
      <c r="AK86" s="4"/>
      <c r="AL86" s="4"/>
    </row>
    <row r="87" spans="1:52" ht="18" customHeight="1">
      <c r="B87" s="174"/>
      <c r="C87" s="206"/>
      <c r="D87" s="206"/>
      <c r="E87" s="206"/>
      <c r="F87" s="206"/>
      <c r="G87" s="206"/>
      <c r="H87" s="206"/>
      <c r="I87" s="206"/>
      <c r="J87" s="206"/>
      <c r="K87" s="206"/>
      <c r="L87" s="388" t="s">
        <v>216</v>
      </c>
      <c r="M87" s="4" t="s">
        <v>215</v>
      </c>
      <c r="N87" s="197"/>
      <c r="O87" s="197"/>
      <c r="P87" s="197"/>
      <c r="Q87" s="197"/>
      <c r="R87" s="197"/>
      <c r="S87" s="197"/>
      <c r="T87" s="205"/>
      <c r="U87" s="205"/>
      <c r="V87" s="205"/>
      <c r="W87" s="205"/>
      <c r="X87" s="205"/>
      <c r="Y87" s="205"/>
      <c r="Z87" s="4" t="s">
        <v>111</v>
      </c>
      <c r="AA87" s="4"/>
      <c r="AB87" s="4"/>
      <c r="AC87" s="4"/>
      <c r="AD87" s="4"/>
      <c r="AE87" s="4"/>
      <c r="AF87" s="4"/>
      <c r="AG87" s="4"/>
      <c r="AH87" s="4"/>
    </row>
    <row r="88" spans="1:52" ht="18" customHeight="1">
      <c r="B88" s="178" t="s">
        <v>218</v>
      </c>
      <c r="C88" s="178"/>
      <c r="D88" s="178"/>
      <c r="E88" s="178"/>
      <c r="F88" s="178"/>
      <c r="G88" s="178"/>
      <c r="H88" s="178"/>
      <c r="I88" s="178"/>
      <c r="J88" s="178"/>
      <c r="K88" s="178"/>
      <c r="L88" s="4"/>
      <c r="M88" s="197"/>
      <c r="N88" s="197"/>
      <c r="O88" s="197"/>
      <c r="P88" s="197"/>
      <c r="Q88" s="197"/>
      <c r="R88" s="197"/>
      <c r="S88" s="197"/>
      <c r="T88" s="4"/>
      <c r="U88" s="4"/>
      <c r="V88" s="4"/>
      <c r="W88" s="4"/>
      <c r="X88" s="4"/>
      <c r="Y88" s="4"/>
      <c r="Z88" s="4"/>
      <c r="AA88" s="4"/>
      <c r="AB88" s="4"/>
      <c r="AC88" s="4"/>
      <c r="AD88" s="4"/>
      <c r="AE88" s="4"/>
      <c r="AF88" s="4"/>
      <c r="AG88" s="4"/>
      <c r="AH88" s="4"/>
      <c r="AI88" s="4"/>
      <c r="AJ88" s="4"/>
      <c r="AK88" s="4"/>
    </row>
    <row r="89" spans="1:52" ht="18" customHeight="1">
      <c r="B89" s="206"/>
      <c r="C89" s="206"/>
      <c r="D89" s="206"/>
      <c r="E89" s="206"/>
      <c r="F89" s="206"/>
      <c r="G89" s="206"/>
      <c r="H89" s="206"/>
      <c r="I89" s="206"/>
      <c r="J89" s="206"/>
      <c r="K89" s="206"/>
      <c r="L89" s="193" t="s">
        <v>2197</v>
      </c>
      <c r="M89" s="204"/>
      <c r="N89" s="204"/>
      <c r="O89" s="204"/>
      <c r="P89" s="204"/>
      <c r="Q89" s="204"/>
      <c r="R89" s="204"/>
      <c r="S89" s="204"/>
      <c r="T89" s="204"/>
      <c r="U89" s="204"/>
      <c r="V89" s="204"/>
      <c r="W89" s="204"/>
      <c r="X89" s="204"/>
      <c r="Y89" s="204"/>
      <c r="Z89" s="204"/>
      <c r="AA89" s="204"/>
      <c r="AB89" s="204"/>
      <c r="AC89" s="204"/>
      <c r="AD89" s="4"/>
      <c r="AE89" s="4"/>
      <c r="AF89" s="4"/>
      <c r="AG89" s="4"/>
      <c r="AH89" s="4"/>
      <c r="AI89" s="4"/>
      <c r="AJ89" s="4"/>
      <c r="AK89" s="4"/>
      <c r="AL89" s="4"/>
    </row>
    <row r="90" spans="1:52" ht="18" customHeight="1">
      <c r="B90" s="206"/>
      <c r="C90" s="206"/>
      <c r="D90" s="206"/>
      <c r="E90" s="206"/>
      <c r="F90" s="206"/>
      <c r="G90" s="206"/>
      <c r="H90" s="206"/>
      <c r="I90" s="206"/>
      <c r="J90" s="206"/>
      <c r="K90" s="206"/>
      <c r="L90" s="193" t="s">
        <v>2198</v>
      </c>
      <c r="M90" s="4" t="s">
        <v>215</v>
      </c>
      <c r="N90" s="197"/>
      <c r="O90" s="197"/>
      <c r="P90" s="197"/>
      <c r="Q90" s="197"/>
      <c r="R90" s="197"/>
      <c r="S90" s="197"/>
      <c r="T90" s="205"/>
      <c r="U90" s="205"/>
      <c r="V90" s="205"/>
      <c r="W90" s="205"/>
      <c r="X90" s="205"/>
      <c r="Y90" s="205"/>
      <c r="Z90" s="4" t="s">
        <v>111</v>
      </c>
      <c r="AA90" s="4"/>
      <c r="AB90" s="4"/>
      <c r="AC90" s="4"/>
      <c r="AD90" s="4"/>
      <c r="AE90" s="4"/>
      <c r="AF90" s="4"/>
      <c r="AG90" s="4"/>
      <c r="AH90" s="4"/>
    </row>
    <row r="91" spans="1:52" ht="18" customHeight="1">
      <c r="B91" s="206"/>
      <c r="C91" s="206"/>
      <c r="D91" s="206"/>
      <c r="E91" s="206"/>
      <c r="F91" s="206"/>
      <c r="G91" s="206"/>
      <c r="H91" s="206"/>
      <c r="I91" s="206"/>
      <c r="J91" s="206"/>
      <c r="K91" s="206"/>
      <c r="L91" s="193" t="s">
        <v>2197</v>
      </c>
      <c r="M91" s="204"/>
      <c r="N91" s="204"/>
      <c r="O91" s="204"/>
      <c r="P91" s="204"/>
      <c r="Q91" s="204"/>
      <c r="R91" s="204"/>
      <c r="S91" s="204"/>
      <c r="T91" s="204"/>
      <c r="U91" s="204"/>
      <c r="V91" s="204"/>
      <c r="W91" s="204"/>
      <c r="X91" s="204"/>
      <c r="Y91" s="204"/>
      <c r="Z91" s="204"/>
      <c r="AA91" s="204"/>
      <c r="AB91" s="204"/>
      <c r="AC91" s="204"/>
      <c r="AD91" s="4"/>
      <c r="AE91" s="4"/>
      <c r="AF91" s="4"/>
      <c r="AG91" s="4"/>
      <c r="AH91" s="4"/>
      <c r="AI91" s="4"/>
      <c r="AJ91" s="4"/>
      <c r="AK91" s="4"/>
      <c r="AL91" s="4"/>
    </row>
    <row r="92" spans="1:52" ht="18" customHeight="1">
      <c r="B92" s="206"/>
      <c r="C92" s="206"/>
      <c r="D92" s="206"/>
      <c r="E92" s="206"/>
      <c r="F92" s="206"/>
      <c r="G92" s="206"/>
      <c r="H92" s="206"/>
      <c r="I92" s="206"/>
      <c r="J92" s="206"/>
      <c r="K92" s="206"/>
      <c r="L92" s="193" t="s">
        <v>2198</v>
      </c>
      <c r="M92" s="4" t="s">
        <v>215</v>
      </c>
      <c r="N92" s="197"/>
      <c r="O92" s="197"/>
      <c r="P92" s="197"/>
      <c r="Q92" s="197"/>
      <c r="R92" s="197"/>
      <c r="S92" s="197"/>
      <c r="T92" s="205"/>
      <c r="U92" s="205"/>
      <c r="V92" s="205"/>
      <c r="W92" s="205"/>
      <c r="X92" s="205"/>
      <c r="Y92" s="205"/>
      <c r="Z92" s="4" t="s">
        <v>111</v>
      </c>
      <c r="AA92" s="4"/>
      <c r="AB92" s="4"/>
      <c r="AC92" s="4"/>
      <c r="AD92" s="4"/>
      <c r="AE92" s="4"/>
      <c r="AF92" s="4"/>
      <c r="AG92" s="4"/>
      <c r="AH92" s="4"/>
    </row>
    <row r="93" spans="1:52" ht="18" customHeight="1">
      <c r="B93" s="206"/>
      <c r="C93" s="206"/>
      <c r="D93" s="206"/>
      <c r="E93" s="206"/>
      <c r="F93" s="206"/>
      <c r="G93" s="206"/>
      <c r="H93" s="206"/>
      <c r="I93" s="206"/>
      <c r="J93" s="206"/>
      <c r="K93" s="206"/>
      <c r="L93" s="193" t="s">
        <v>2197</v>
      </c>
      <c r="M93" s="204"/>
      <c r="N93" s="204"/>
      <c r="O93" s="204"/>
      <c r="P93" s="204"/>
      <c r="Q93" s="204"/>
      <c r="R93" s="204"/>
      <c r="S93" s="204"/>
      <c r="T93" s="204"/>
      <c r="U93" s="204"/>
      <c r="V93" s="204"/>
      <c r="W93" s="204"/>
      <c r="X93" s="204"/>
      <c r="Y93" s="204"/>
      <c r="Z93" s="204"/>
      <c r="AA93" s="204"/>
      <c r="AB93" s="204"/>
      <c r="AC93" s="204"/>
      <c r="AD93" s="4"/>
      <c r="AE93" s="4"/>
      <c r="AF93" s="4"/>
      <c r="AG93" s="4"/>
      <c r="AH93" s="4"/>
      <c r="AI93" s="4"/>
      <c r="AJ93" s="4"/>
      <c r="AK93" s="4"/>
      <c r="AL93" s="4"/>
    </row>
    <row r="94" spans="1:52" ht="18" customHeight="1">
      <c r="B94" s="206"/>
      <c r="C94" s="206"/>
      <c r="D94" s="206"/>
      <c r="E94" s="206"/>
      <c r="F94" s="206"/>
      <c r="G94" s="206"/>
      <c r="H94" s="206"/>
      <c r="I94" s="206"/>
      <c r="J94" s="206"/>
      <c r="K94" s="206"/>
      <c r="L94" s="193" t="s">
        <v>2198</v>
      </c>
      <c r="M94" s="4" t="s">
        <v>215</v>
      </c>
      <c r="N94" s="197"/>
      <c r="O94" s="197"/>
      <c r="P94" s="197"/>
      <c r="Q94" s="197"/>
      <c r="R94" s="197"/>
      <c r="S94" s="197"/>
      <c r="T94" s="207"/>
      <c r="U94" s="207"/>
      <c r="V94" s="207"/>
      <c r="W94" s="207"/>
      <c r="X94" s="207"/>
      <c r="Y94" s="207"/>
      <c r="Z94" s="208" t="s">
        <v>111</v>
      </c>
      <c r="AA94" s="208"/>
      <c r="AB94" s="4"/>
      <c r="AC94" s="4"/>
      <c r="AD94" s="4"/>
      <c r="AE94" s="4"/>
      <c r="AF94" s="4"/>
      <c r="AG94" s="4"/>
      <c r="AQ94" s="183"/>
      <c r="AR94" s="183"/>
      <c r="AS94" s="183"/>
      <c r="AT94" s="183"/>
      <c r="AU94" s="183"/>
      <c r="AV94" s="183"/>
      <c r="AW94" s="183"/>
    </row>
    <row r="95" spans="1:52" s="4" customFormat="1" ht="18" customHeight="1">
      <c r="A95" s="198" t="s">
        <v>200</v>
      </c>
      <c r="B95" s="199" t="s">
        <v>2683</v>
      </c>
      <c r="C95" s="199"/>
      <c r="D95" s="199"/>
      <c r="E95" s="199"/>
      <c r="F95" s="199"/>
      <c r="G95" s="199"/>
      <c r="H95" s="199"/>
      <c r="I95" s="199"/>
      <c r="J95" s="199"/>
      <c r="K95" s="199"/>
      <c r="L95" s="209"/>
      <c r="M95" s="209"/>
      <c r="N95" s="209"/>
      <c r="O95" s="209"/>
      <c r="P95" s="209"/>
      <c r="Q95" s="200"/>
      <c r="R95" s="200"/>
      <c r="S95" s="200"/>
      <c r="AB95" s="200"/>
      <c r="AC95" s="200"/>
      <c r="AD95" s="200"/>
      <c r="AE95" s="200"/>
      <c r="AF95" s="200"/>
      <c r="AG95" s="200"/>
      <c r="AH95" s="200"/>
      <c r="AI95" s="200"/>
      <c r="AJ95" s="200"/>
      <c r="AK95" s="200"/>
      <c r="AL95" s="200"/>
      <c r="AM95" s="200"/>
      <c r="AN95" s="200"/>
      <c r="AO95" s="200"/>
      <c r="AP95" s="200"/>
      <c r="AQ95" s="200"/>
      <c r="AR95" s="200"/>
      <c r="AS95" s="174"/>
      <c r="AT95" s="174"/>
      <c r="AU95" s="174"/>
      <c r="AV95" s="174"/>
      <c r="AW95" s="174"/>
      <c r="AX95" s="174"/>
      <c r="AY95" s="174"/>
      <c r="AZ95" s="174"/>
    </row>
    <row r="96" spans="1:52" s="4" customFormat="1" ht="18" customHeight="1">
      <c r="A96" s="188"/>
      <c r="B96" s="189" t="s">
        <v>214</v>
      </c>
      <c r="C96" s="189"/>
      <c r="D96" s="189"/>
      <c r="E96" s="189"/>
      <c r="F96" s="189"/>
      <c r="G96" s="189"/>
      <c r="H96" s="189"/>
      <c r="I96" s="189"/>
      <c r="J96" s="189"/>
      <c r="K96" s="189"/>
      <c r="AS96" s="174"/>
      <c r="AT96" s="174"/>
      <c r="AU96" s="174"/>
      <c r="AV96" s="174"/>
      <c r="AW96" s="174"/>
      <c r="AX96" s="174"/>
      <c r="AY96" s="174"/>
      <c r="AZ96" s="174"/>
    </row>
    <row r="97" spans="1:38" ht="18" customHeight="1">
      <c r="B97" s="178" t="s">
        <v>2197</v>
      </c>
      <c r="C97" s="178"/>
      <c r="D97" s="178"/>
      <c r="E97" s="178"/>
      <c r="F97" s="178"/>
      <c r="G97" s="178"/>
      <c r="H97" s="178"/>
      <c r="I97" s="178"/>
      <c r="J97" s="178"/>
      <c r="K97" s="178"/>
      <c r="L97" s="4"/>
      <c r="M97" s="1461"/>
      <c r="N97" s="1462"/>
      <c r="O97" s="1462"/>
      <c r="P97" s="1462"/>
      <c r="Q97" s="1462"/>
      <c r="R97" s="1462"/>
      <c r="S97" s="1462"/>
      <c r="T97" s="1463"/>
      <c r="U97" s="4"/>
      <c r="V97" s="4"/>
      <c r="W97" s="4"/>
      <c r="X97" s="4"/>
      <c r="Y97" s="4"/>
      <c r="Z97" s="4"/>
      <c r="AA97" s="4"/>
      <c r="AB97" s="4"/>
      <c r="AC97" s="4"/>
      <c r="AD97" s="4"/>
      <c r="AE97" s="4"/>
      <c r="AF97" s="4"/>
      <c r="AG97" s="4"/>
      <c r="AH97" s="4"/>
      <c r="AI97" s="4"/>
      <c r="AJ97" s="4"/>
      <c r="AK97" s="4"/>
      <c r="AL97" s="4"/>
    </row>
    <row r="98" spans="1:38" ht="18" customHeight="1">
      <c r="B98" s="178" t="s">
        <v>2715</v>
      </c>
      <c r="C98" s="178"/>
      <c r="D98" s="178"/>
      <c r="E98" s="178"/>
      <c r="F98" s="178"/>
      <c r="G98" s="178"/>
      <c r="H98" s="178"/>
      <c r="I98" s="178"/>
      <c r="J98" s="178"/>
      <c r="K98" s="178"/>
      <c r="L98" s="4"/>
      <c r="M98" s="1461"/>
      <c r="N98" s="1462"/>
      <c r="O98" s="1462"/>
      <c r="P98" s="1462"/>
      <c r="Q98" s="1462"/>
      <c r="R98" s="1462"/>
      <c r="S98" s="1462"/>
      <c r="T98" s="1463"/>
      <c r="U98" s="4"/>
      <c r="V98" s="4"/>
      <c r="W98" s="4"/>
      <c r="X98" s="4"/>
      <c r="Y98" s="4"/>
      <c r="Z98" s="4"/>
      <c r="AA98" s="4"/>
      <c r="AB98" s="4"/>
      <c r="AC98" s="4"/>
      <c r="AD98" s="4"/>
      <c r="AE98" s="4"/>
      <c r="AF98" s="4"/>
      <c r="AG98" s="4"/>
      <c r="AH98" s="4"/>
      <c r="AI98" s="4"/>
      <c r="AJ98" s="4"/>
      <c r="AK98" s="4"/>
      <c r="AL98" s="4"/>
    </row>
    <row r="99" spans="1:38" ht="18" customHeight="1">
      <c r="B99" s="178" t="s">
        <v>2705</v>
      </c>
      <c r="C99" s="178"/>
      <c r="D99" s="178"/>
      <c r="E99" s="178"/>
      <c r="F99" s="178"/>
      <c r="G99" s="178"/>
      <c r="H99" s="178"/>
      <c r="I99" s="178"/>
      <c r="J99" s="178"/>
      <c r="K99" s="178"/>
      <c r="L99" s="4"/>
      <c r="M99" s="1499"/>
      <c r="N99" s="1500"/>
      <c r="O99" s="1500"/>
      <c r="P99" s="1500"/>
      <c r="Q99" s="1500"/>
      <c r="R99" s="1500"/>
      <c r="S99" s="1500"/>
      <c r="T99" s="1501"/>
      <c r="U99" s="4"/>
      <c r="V99" s="4"/>
      <c r="W99" s="4"/>
      <c r="X99" s="4"/>
      <c r="Y99" s="4"/>
      <c r="Z99" s="4"/>
      <c r="AA99" s="4"/>
      <c r="AB99" s="4"/>
      <c r="AC99" s="4"/>
      <c r="AD99" s="4"/>
      <c r="AE99" s="4"/>
      <c r="AF99" s="4"/>
      <c r="AG99" s="4"/>
      <c r="AH99" s="4"/>
      <c r="AI99" s="4"/>
      <c r="AJ99" s="4"/>
      <c r="AK99" s="4"/>
      <c r="AL99" s="4"/>
    </row>
    <row r="100" spans="1:38" ht="18" customHeight="1">
      <c r="B100" s="178" t="s">
        <v>2716</v>
      </c>
      <c r="C100" s="178"/>
      <c r="D100" s="178"/>
      <c r="E100" s="178"/>
      <c r="F100" s="178"/>
      <c r="G100" s="178"/>
      <c r="H100" s="178"/>
      <c r="I100" s="178"/>
      <c r="J100" s="178"/>
      <c r="K100" s="178"/>
      <c r="L100" s="4"/>
      <c r="M100" s="1512"/>
      <c r="N100" s="1462"/>
      <c r="O100" s="1462"/>
      <c r="P100" s="1462"/>
      <c r="Q100" s="1462"/>
      <c r="R100" s="1462"/>
      <c r="S100" s="1462"/>
      <c r="T100" s="1462"/>
      <c r="U100" s="1462"/>
      <c r="V100" s="1462"/>
      <c r="W100" s="1462"/>
      <c r="X100" s="1462"/>
      <c r="Y100" s="1462"/>
      <c r="Z100" s="1462"/>
      <c r="AA100" s="1462"/>
      <c r="AB100" s="1462"/>
      <c r="AC100" s="1462"/>
      <c r="AD100" s="1462"/>
      <c r="AE100" s="1462"/>
      <c r="AF100" s="1462"/>
      <c r="AG100" s="1462"/>
      <c r="AH100" s="1462"/>
      <c r="AI100" s="1462"/>
      <c r="AJ100" s="1462"/>
      <c r="AK100" s="1462"/>
      <c r="AL100" s="1463"/>
    </row>
    <row r="101" spans="1:38" ht="18" customHeight="1">
      <c r="B101" s="178" t="s">
        <v>2707</v>
      </c>
      <c r="C101" s="178"/>
      <c r="D101" s="178"/>
      <c r="E101" s="178"/>
      <c r="F101" s="178"/>
      <c r="G101" s="178"/>
      <c r="H101" s="178"/>
      <c r="I101" s="178"/>
      <c r="J101" s="178"/>
      <c r="K101" s="178"/>
      <c r="L101" s="4"/>
      <c r="M101" s="1499"/>
      <c r="N101" s="1500"/>
      <c r="O101" s="1500"/>
      <c r="P101" s="1500"/>
      <c r="Q101" s="1500"/>
      <c r="R101" s="1500"/>
      <c r="S101" s="1500"/>
      <c r="T101" s="1501"/>
      <c r="U101" s="4"/>
      <c r="V101" s="4"/>
      <c r="W101" s="4"/>
      <c r="X101" s="4"/>
      <c r="Y101" s="4"/>
      <c r="Z101" s="4"/>
      <c r="AA101" s="4"/>
      <c r="AB101" s="4"/>
      <c r="AC101" s="4"/>
      <c r="AD101" s="4"/>
      <c r="AE101" s="4"/>
      <c r="AF101" s="4"/>
      <c r="AG101" s="4"/>
      <c r="AH101" s="4"/>
      <c r="AI101" s="4"/>
      <c r="AJ101" s="4"/>
      <c r="AK101" s="4"/>
      <c r="AL101" s="4"/>
    </row>
    <row r="102" spans="1:38" ht="18" customHeight="1">
      <c r="B102" s="178" t="s">
        <v>2717</v>
      </c>
      <c r="C102" s="178"/>
      <c r="D102" s="178"/>
      <c r="E102" s="178"/>
      <c r="F102" s="178"/>
      <c r="G102" s="178"/>
      <c r="H102" s="178"/>
      <c r="I102" s="178"/>
      <c r="J102" s="178"/>
      <c r="K102" s="178"/>
      <c r="L102" s="4"/>
      <c r="M102" s="1499"/>
      <c r="N102" s="1500"/>
      <c r="O102" s="1500"/>
      <c r="P102" s="1500"/>
      <c r="Q102" s="1500"/>
      <c r="R102" s="1500"/>
      <c r="S102" s="1500"/>
      <c r="T102" s="1501"/>
      <c r="U102" s="4"/>
      <c r="V102" s="4"/>
      <c r="W102" s="4"/>
      <c r="X102" s="4"/>
      <c r="Y102" s="4"/>
      <c r="Z102" s="4"/>
      <c r="AA102" s="4"/>
      <c r="AB102" s="4"/>
      <c r="AC102" s="4"/>
      <c r="AD102" s="4"/>
      <c r="AE102" s="4"/>
      <c r="AF102" s="4"/>
      <c r="AG102" s="4"/>
      <c r="AH102" s="4"/>
      <c r="AI102" s="4"/>
      <c r="AJ102" s="4"/>
      <c r="AK102" s="4"/>
      <c r="AL102" s="4"/>
    </row>
    <row r="103" spans="1:38" ht="18" customHeight="1">
      <c r="B103" s="178" t="s">
        <v>2718</v>
      </c>
      <c r="C103" s="178"/>
      <c r="D103" s="178"/>
      <c r="E103" s="178"/>
      <c r="F103" s="178"/>
      <c r="G103" s="178"/>
      <c r="H103" s="178"/>
      <c r="I103" s="178"/>
      <c r="J103" s="178"/>
      <c r="K103" s="178"/>
      <c r="L103" s="4"/>
      <c r="M103" s="1512"/>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514"/>
    </row>
    <row r="104" spans="1:38" ht="7.5" customHeight="1">
      <c r="B104" s="178"/>
      <c r="C104" s="178"/>
      <c r="D104" s="178"/>
      <c r="E104" s="178"/>
      <c r="F104" s="178"/>
      <c r="G104" s="178"/>
      <c r="H104" s="178"/>
      <c r="I104" s="178"/>
      <c r="J104" s="178"/>
      <c r="K104" s="178"/>
      <c r="L104" s="4"/>
      <c r="M104" s="197"/>
      <c r="N104" s="197"/>
      <c r="O104" s="197"/>
      <c r="P104" s="197"/>
      <c r="Q104" s="197"/>
      <c r="R104" s="197"/>
      <c r="S104" s="197"/>
      <c r="T104" s="197"/>
      <c r="U104" s="4"/>
      <c r="V104" s="4"/>
      <c r="W104" s="4"/>
      <c r="X104" s="4"/>
      <c r="Y104" s="4"/>
      <c r="Z104" s="4"/>
      <c r="AA104" s="4"/>
      <c r="AB104" s="4"/>
      <c r="AC104" s="4"/>
      <c r="AD104" s="4"/>
      <c r="AE104" s="4"/>
      <c r="AF104" s="4"/>
      <c r="AG104" s="4"/>
      <c r="AH104" s="4"/>
      <c r="AI104" s="4"/>
      <c r="AJ104" s="4"/>
      <c r="AK104" s="4"/>
      <c r="AL104" s="4"/>
    </row>
    <row r="105" spans="1:38" s="4" customFormat="1" ht="18" customHeight="1">
      <c r="A105" s="188"/>
      <c r="B105" s="189" t="s">
        <v>213</v>
      </c>
      <c r="C105" s="189"/>
      <c r="D105" s="189"/>
      <c r="E105" s="189"/>
      <c r="F105" s="189"/>
      <c r="G105" s="189"/>
      <c r="H105" s="189"/>
      <c r="I105" s="189"/>
      <c r="J105" s="189"/>
      <c r="K105" s="189"/>
    </row>
    <row r="106" spans="1:38" ht="18" customHeight="1">
      <c r="B106" s="178" t="s">
        <v>2197</v>
      </c>
      <c r="C106" s="178"/>
      <c r="D106" s="178"/>
      <c r="E106" s="178"/>
      <c r="F106" s="178"/>
      <c r="G106" s="178"/>
      <c r="H106" s="178"/>
      <c r="I106" s="178"/>
      <c r="J106" s="178"/>
      <c r="K106" s="178"/>
      <c r="L106" s="4"/>
      <c r="M106" s="1461"/>
      <c r="N106" s="1462"/>
      <c r="O106" s="1462"/>
      <c r="P106" s="1462"/>
      <c r="Q106" s="1462"/>
      <c r="R106" s="1462"/>
      <c r="S106" s="1462"/>
      <c r="T106" s="1463"/>
      <c r="U106" s="4"/>
      <c r="V106" s="4"/>
      <c r="W106" s="4"/>
      <c r="X106" s="4"/>
      <c r="Y106" s="4"/>
      <c r="Z106" s="4"/>
      <c r="AA106" s="4"/>
      <c r="AB106" s="4"/>
      <c r="AC106" s="4"/>
      <c r="AD106" s="4"/>
      <c r="AE106" s="4"/>
      <c r="AF106" s="4"/>
      <c r="AG106" s="4"/>
      <c r="AH106" s="4"/>
      <c r="AI106" s="4"/>
      <c r="AJ106" s="4"/>
      <c r="AK106" s="4"/>
      <c r="AL106" s="4"/>
    </row>
    <row r="107" spans="1:38" ht="18" customHeight="1">
      <c r="B107" s="178" t="s">
        <v>2715</v>
      </c>
      <c r="C107" s="178"/>
      <c r="D107" s="178"/>
      <c r="E107" s="178"/>
      <c r="F107" s="178"/>
      <c r="G107" s="178"/>
      <c r="H107" s="178"/>
      <c r="I107" s="178"/>
      <c r="J107" s="178"/>
      <c r="K107" s="178"/>
      <c r="L107" s="4"/>
      <c r="M107" s="1461"/>
      <c r="N107" s="1462"/>
      <c r="O107" s="1462"/>
      <c r="P107" s="1462"/>
      <c r="Q107" s="1462"/>
      <c r="R107" s="1462"/>
      <c r="S107" s="1462"/>
      <c r="T107" s="1463"/>
      <c r="U107" s="4"/>
      <c r="V107" s="4"/>
      <c r="W107" s="4"/>
      <c r="X107" s="4"/>
      <c r="Y107" s="4"/>
      <c r="Z107" s="4"/>
      <c r="AA107" s="4"/>
      <c r="AB107" s="4"/>
      <c r="AC107" s="4"/>
      <c r="AD107" s="4"/>
      <c r="AE107" s="4"/>
      <c r="AF107" s="4"/>
      <c r="AG107" s="4"/>
      <c r="AH107" s="4"/>
      <c r="AI107" s="4"/>
      <c r="AJ107" s="4"/>
      <c r="AK107" s="4"/>
      <c r="AL107" s="4"/>
    </row>
    <row r="108" spans="1:38" ht="18" customHeight="1">
      <c r="B108" s="178" t="s">
        <v>2705</v>
      </c>
      <c r="C108" s="178"/>
      <c r="D108" s="178"/>
      <c r="E108" s="178"/>
      <c r="F108" s="178"/>
      <c r="G108" s="178"/>
      <c r="H108" s="178"/>
      <c r="I108" s="178"/>
      <c r="J108" s="178"/>
      <c r="K108" s="178"/>
      <c r="L108" s="4"/>
      <c r="M108" s="1499"/>
      <c r="N108" s="1500"/>
      <c r="O108" s="1500"/>
      <c r="P108" s="1500"/>
      <c r="Q108" s="1500"/>
      <c r="R108" s="1500"/>
      <c r="S108" s="1500"/>
      <c r="T108" s="1501"/>
      <c r="U108" s="4"/>
      <c r="V108" s="4"/>
      <c r="W108" s="4"/>
      <c r="X108" s="4"/>
      <c r="Y108" s="4"/>
      <c r="Z108" s="4"/>
      <c r="AA108" s="4"/>
      <c r="AB108" s="4"/>
      <c r="AC108" s="4"/>
      <c r="AD108" s="4"/>
      <c r="AE108" s="4"/>
      <c r="AF108" s="4"/>
      <c r="AG108" s="4"/>
      <c r="AH108" s="4"/>
      <c r="AI108" s="4"/>
      <c r="AJ108" s="4"/>
      <c r="AK108" s="4"/>
      <c r="AL108" s="4"/>
    </row>
    <row r="109" spans="1:38" ht="18" customHeight="1">
      <c r="B109" s="178" t="s">
        <v>2716</v>
      </c>
      <c r="C109" s="178"/>
      <c r="D109" s="178"/>
      <c r="E109" s="178"/>
      <c r="F109" s="178"/>
      <c r="G109" s="178"/>
      <c r="H109" s="178"/>
      <c r="I109" s="178"/>
      <c r="J109" s="178"/>
      <c r="K109" s="178"/>
      <c r="L109" s="4"/>
      <c r="M109" s="151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463"/>
    </row>
    <row r="110" spans="1:38" ht="18" customHeight="1">
      <c r="B110" s="178" t="s">
        <v>2707</v>
      </c>
      <c r="C110" s="178"/>
      <c r="D110" s="178"/>
      <c r="E110" s="178"/>
      <c r="F110" s="178"/>
      <c r="G110" s="178"/>
      <c r="H110" s="178"/>
      <c r="I110" s="178"/>
      <c r="J110" s="178"/>
      <c r="K110" s="178"/>
      <c r="L110" s="4"/>
      <c r="M110" s="1499"/>
      <c r="N110" s="1500"/>
      <c r="O110" s="1500"/>
      <c r="P110" s="1500"/>
      <c r="Q110" s="1500"/>
      <c r="R110" s="1500"/>
      <c r="S110" s="1500"/>
      <c r="T110" s="1501"/>
      <c r="U110" s="4"/>
      <c r="V110" s="4"/>
      <c r="W110" s="4"/>
      <c r="X110" s="4"/>
      <c r="Y110" s="4"/>
      <c r="Z110" s="4"/>
      <c r="AA110" s="4"/>
      <c r="AB110" s="4"/>
      <c r="AC110" s="4"/>
      <c r="AD110" s="4"/>
      <c r="AE110" s="4"/>
      <c r="AF110" s="4"/>
      <c r="AG110" s="4"/>
      <c r="AH110" s="4"/>
      <c r="AI110" s="4"/>
      <c r="AJ110" s="4"/>
      <c r="AK110" s="4"/>
      <c r="AL110" s="4"/>
    </row>
    <row r="111" spans="1:38" ht="18" customHeight="1">
      <c r="B111" s="178" t="s">
        <v>2717</v>
      </c>
      <c r="C111" s="178"/>
      <c r="D111" s="178"/>
      <c r="E111" s="178"/>
      <c r="F111" s="178"/>
      <c r="G111" s="178"/>
      <c r="H111" s="178"/>
      <c r="I111" s="178"/>
      <c r="J111" s="178"/>
      <c r="K111" s="178"/>
      <c r="L111" s="4"/>
      <c r="M111" s="1499"/>
      <c r="N111" s="1500"/>
      <c r="O111" s="1500"/>
      <c r="P111" s="1500"/>
      <c r="Q111" s="1500"/>
      <c r="R111" s="1500"/>
      <c r="S111" s="1500"/>
      <c r="T111" s="1501"/>
      <c r="U111" s="4"/>
      <c r="V111" s="4"/>
      <c r="W111" s="4"/>
      <c r="X111" s="4"/>
      <c r="Y111" s="4"/>
      <c r="Z111" s="4"/>
      <c r="AA111" s="4"/>
      <c r="AB111" s="4"/>
      <c r="AC111" s="4"/>
      <c r="AD111" s="4"/>
      <c r="AE111" s="4"/>
      <c r="AF111" s="4"/>
      <c r="AG111" s="4"/>
      <c r="AH111" s="4"/>
      <c r="AI111" s="4"/>
      <c r="AJ111" s="4"/>
      <c r="AK111" s="4"/>
      <c r="AL111" s="4"/>
    </row>
    <row r="112" spans="1:38" ht="18" customHeight="1">
      <c r="B112" s="178" t="s">
        <v>2718</v>
      </c>
      <c r="C112" s="178"/>
      <c r="D112" s="178"/>
      <c r="E112" s="178"/>
      <c r="F112" s="178"/>
      <c r="G112" s="178"/>
      <c r="H112" s="178"/>
      <c r="I112" s="178"/>
      <c r="J112" s="178"/>
      <c r="K112" s="178"/>
      <c r="L112" s="4"/>
      <c r="M112" s="1512"/>
      <c r="N112" s="1513"/>
      <c r="O112" s="1513"/>
      <c r="P112" s="1513"/>
      <c r="Q112" s="1513"/>
      <c r="R112" s="1513"/>
      <c r="S112" s="1513"/>
      <c r="T112" s="1513"/>
      <c r="U112" s="1513"/>
      <c r="V112" s="1513"/>
      <c r="W112" s="1513"/>
      <c r="X112" s="1513"/>
      <c r="Y112" s="1513"/>
      <c r="Z112" s="1513"/>
      <c r="AA112" s="1513"/>
      <c r="AB112" s="1513"/>
      <c r="AC112" s="1513"/>
      <c r="AD112" s="1513"/>
      <c r="AE112" s="1513"/>
      <c r="AF112" s="1513"/>
      <c r="AG112" s="1513"/>
      <c r="AH112" s="1513"/>
      <c r="AI112" s="1513"/>
      <c r="AJ112" s="1513"/>
      <c r="AK112" s="1513"/>
      <c r="AL112" s="1514"/>
    </row>
    <row r="113" spans="1:38" s="4" customFormat="1" ht="15.75" customHeight="1">
      <c r="A113" s="188"/>
      <c r="B113" s="189"/>
      <c r="C113" s="189"/>
      <c r="D113" s="189"/>
      <c r="E113" s="189"/>
      <c r="F113" s="189"/>
      <c r="G113" s="189"/>
      <c r="H113" s="189"/>
      <c r="I113" s="189"/>
      <c r="J113" s="189"/>
      <c r="K113" s="189"/>
    </row>
    <row r="114" spans="1:38" ht="18" customHeight="1">
      <c r="B114" s="178" t="s">
        <v>2197</v>
      </c>
      <c r="C114" s="178"/>
      <c r="D114" s="178"/>
      <c r="E114" s="178"/>
      <c r="F114" s="178"/>
      <c r="G114" s="178"/>
      <c r="H114" s="178"/>
      <c r="I114" s="178"/>
      <c r="J114" s="178"/>
      <c r="K114" s="178"/>
      <c r="L114" s="4"/>
      <c r="M114" s="1461"/>
      <c r="N114" s="1462"/>
      <c r="O114" s="1462"/>
      <c r="P114" s="1462"/>
      <c r="Q114" s="1462"/>
      <c r="R114" s="1462"/>
      <c r="S114" s="1462"/>
      <c r="T114" s="1463"/>
      <c r="U114" s="4"/>
      <c r="V114" s="4"/>
      <c r="W114" s="4"/>
      <c r="X114" s="4"/>
      <c r="Y114" s="4"/>
      <c r="Z114" s="4"/>
      <c r="AA114" s="4"/>
      <c r="AB114" s="4"/>
      <c r="AC114" s="4"/>
      <c r="AD114" s="4"/>
      <c r="AE114" s="4"/>
      <c r="AF114" s="4"/>
      <c r="AG114" s="4"/>
      <c r="AH114" s="4"/>
      <c r="AI114" s="4"/>
      <c r="AJ114" s="4"/>
      <c r="AK114" s="4"/>
      <c r="AL114" s="4"/>
    </row>
    <row r="115" spans="1:38" ht="18" customHeight="1">
      <c r="B115" s="178" t="s">
        <v>2715</v>
      </c>
      <c r="C115" s="178"/>
      <c r="D115" s="178"/>
      <c r="E115" s="178"/>
      <c r="F115" s="178"/>
      <c r="G115" s="178"/>
      <c r="H115" s="178"/>
      <c r="I115" s="178"/>
      <c r="J115" s="178"/>
      <c r="K115" s="178"/>
      <c r="L115" s="4"/>
      <c r="M115" s="1461"/>
      <c r="N115" s="1462"/>
      <c r="O115" s="1462"/>
      <c r="P115" s="1462"/>
      <c r="Q115" s="1462"/>
      <c r="R115" s="1462"/>
      <c r="S115" s="1462"/>
      <c r="T115" s="1463"/>
      <c r="U115" s="4"/>
      <c r="V115" s="4"/>
      <c r="W115" s="4"/>
      <c r="X115" s="4"/>
      <c r="Y115" s="4"/>
      <c r="Z115" s="4"/>
      <c r="AA115" s="4"/>
      <c r="AB115" s="4"/>
      <c r="AC115" s="4"/>
      <c r="AD115" s="4"/>
      <c r="AE115" s="4"/>
      <c r="AF115" s="4"/>
      <c r="AG115" s="4"/>
      <c r="AH115" s="4"/>
      <c r="AI115" s="4"/>
      <c r="AJ115" s="4"/>
      <c r="AK115" s="4"/>
      <c r="AL115" s="4"/>
    </row>
    <row r="116" spans="1:38" ht="18" customHeight="1">
      <c r="B116" s="178" t="s">
        <v>2705</v>
      </c>
      <c r="C116" s="178"/>
      <c r="D116" s="178"/>
      <c r="E116" s="178"/>
      <c r="F116" s="178"/>
      <c r="G116" s="178"/>
      <c r="H116" s="178"/>
      <c r="I116" s="178"/>
      <c r="J116" s="178"/>
      <c r="K116" s="178"/>
      <c r="L116" s="4"/>
      <c r="M116" s="1499"/>
      <c r="N116" s="1500"/>
      <c r="O116" s="1500"/>
      <c r="P116" s="1500"/>
      <c r="Q116" s="1500"/>
      <c r="R116" s="1500"/>
      <c r="S116" s="1500"/>
      <c r="T116" s="1501"/>
      <c r="U116" s="4"/>
      <c r="V116" s="4"/>
      <c r="W116" s="4"/>
      <c r="X116" s="4"/>
      <c r="Y116" s="4"/>
      <c r="Z116" s="4"/>
      <c r="AA116" s="4"/>
      <c r="AB116" s="4"/>
      <c r="AC116" s="4"/>
      <c r="AD116" s="4"/>
      <c r="AE116" s="4"/>
      <c r="AF116" s="4"/>
      <c r="AG116" s="4"/>
      <c r="AH116" s="4"/>
      <c r="AI116" s="4"/>
      <c r="AJ116" s="4"/>
      <c r="AK116" s="4"/>
      <c r="AL116" s="4"/>
    </row>
    <row r="117" spans="1:38" ht="18" customHeight="1">
      <c r="B117" s="178" t="s">
        <v>2716</v>
      </c>
      <c r="C117" s="178"/>
      <c r="D117" s="178"/>
      <c r="E117" s="178"/>
      <c r="F117" s="178"/>
      <c r="G117" s="178"/>
      <c r="H117" s="178"/>
      <c r="I117" s="178"/>
      <c r="J117" s="178"/>
      <c r="K117" s="178"/>
      <c r="L117" s="4"/>
      <c r="M117" s="1512"/>
      <c r="N117" s="1462"/>
      <c r="O117" s="1462"/>
      <c r="P117" s="1462"/>
      <c r="Q117" s="1462"/>
      <c r="R117" s="1462"/>
      <c r="S117" s="1462"/>
      <c r="T117" s="1462"/>
      <c r="U117" s="1462"/>
      <c r="V117" s="1462"/>
      <c r="W117" s="1462"/>
      <c r="X117" s="1462"/>
      <c r="Y117" s="1462"/>
      <c r="Z117" s="1462"/>
      <c r="AA117" s="1462"/>
      <c r="AB117" s="1462"/>
      <c r="AC117" s="1462"/>
      <c r="AD117" s="1462"/>
      <c r="AE117" s="1462"/>
      <c r="AF117" s="1462"/>
      <c r="AG117" s="1462"/>
      <c r="AH117" s="1462"/>
      <c r="AI117" s="1462"/>
      <c r="AJ117" s="1462"/>
      <c r="AK117" s="1462"/>
      <c r="AL117" s="1463"/>
    </row>
    <row r="118" spans="1:38" ht="18" customHeight="1">
      <c r="B118" s="178" t="s">
        <v>2707</v>
      </c>
      <c r="C118" s="178"/>
      <c r="D118" s="178"/>
      <c r="E118" s="178"/>
      <c r="F118" s="178"/>
      <c r="G118" s="178"/>
      <c r="H118" s="178"/>
      <c r="I118" s="178"/>
      <c r="J118" s="178"/>
      <c r="K118" s="178"/>
      <c r="L118" s="4"/>
      <c r="M118" s="1499"/>
      <c r="N118" s="1500"/>
      <c r="O118" s="1500"/>
      <c r="P118" s="1500"/>
      <c r="Q118" s="1500"/>
      <c r="R118" s="1500"/>
      <c r="S118" s="1500"/>
      <c r="T118" s="1501"/>
      <c r="U118" s="4"/>
      <c r="V118" s="4"/>
      <c r="W118" s="4"/>
      <c r="X118" s="4"/>
      <c r="Y118" s="4"/>
      <c r="Z118" s="4"/>
      <c r="AA118" s="4"/>
      <c r="AB118" s="4"/>
      <c r="AC118" s="4"/>
      <c r="AD118" s="4"/>
      <c r="AE118" s="4"/>
      <c r="AF118" s="4"/>
      <c r="AG118" s="4"/>
      <c r="AH118" s="4"/>
      <c r="AI118" s="4"/>
      <c r="AJ118" s="4"/>
      <c r="AK118" s="4"/>
      <c r="AL118" s="4"/>
    </row>
    <row r="119" spans="1:38" ht="18" customHeight="1">
      <c r="B119" s="178" t="s">
        <v>2717</v>
      </c>
      <c r="C119" s="178"/>
      <c r="D119" s="178"/>
      <c r="E119" s="178"/>
      <c r="F119" s="178"/>
      <c r="G119" s="178"/>
      <c r="H119" s="178"/>
      <c r="I119" s="178"/>
      <c r="J119" s="178"/>
      <c r="K119" s="178"/>
      <c r="L119" s="4"/>
      <c r="M119" s="1499"/>
      <c r="N119" s="1500"/>
      <c r="O119" s="1500"/>
      <c r="P119" s="1500"/>
      <c r="Q119" s="1500"/>
      <c r="R119" s="1500"/>
      <c r="S119" s="1500"/>
      <c r="T119" s="1501"/>
      <c r="U119" s="4"/>
      <c r="V119" s="4"/>
      <c r="W119" s="4"/>
      <c r="X119" s="4"/>
      <c r="Y119" s="4"/>
      <c r="Z119" s="4"/>
      <c r="AA119" s="4"/>
      <c r="AB119" s="4"/>
      <c r="AC119" s="4"/>
      <c r="AD119" s="4"/>
      <c r="AE119" s="4"/>
      <c r="AF119" s="4"/>
      <c r="AG119" s="4"/>
      <c r="AH119" s="4"/>
      <c r="AI119" s="4"/>
      <c r="AJ119" s="4"/>
      <c r="AK119" s="4"/>
      <c r="AL119" s="4"/>
    </row>
    <row r="120" spans="1:38" ht="18" customHeight="1">
      <c r="B120" s="178" t="s">
        <v>2718</v>
      </c>
      <c r="C120" s="178"/>
      <c r="D120" s="178"/>
      <c r="E120" s="178"/>
      <c r="F120" s="178"/>
      <c r="G120" s="178"/>
      <c r="H120" s="178"/>
      <c r="I120" s="178"/>
      <c r="J120" s="178"/>
      <c r="K120" s="178"/>
      <c r="L120" s="4"/>
      <c r="M120" s="1512"/>
      <c r="N120" s="1513"/>
      <c r="O120" s="1513"/>
      <c r="P120" s="1513"/>
      <c r="Q120" s="1513"/>
      <c r="R120" s="1513"/>
      <c r="S120" s="1513"/>
      <c r="T120" s="1513"/>
      <c r="U120" s="1513"/>
      <c r="V120" s="1513"/>
      <c r="W120" s="1513"/>
      <c r="X120" s="1513"/>
      <c r="Y120" s="1513"/>
      <c r="Z120" s="1513"/>
      <c r="AA120" s="1513"/>
      <c r="AB120" s="1513"/>
      <c r="AC120" s="1513"/>
      <c r="AD120" s="1513"/>
      <c r="AE120" s="1513"/>
      <c r="AF120" s="1513"/>
      <c r="AG120" s="1513"/>
      <c r="AH120" s="1513"/>
      <c r="AI120" s="1513"/>
      <c r="AJ120" s="1513"/>
      <c r="AK120" s="1513"/>
      <c r="AL120" s="1514"/>
    </row>
    <row r="121" spans="1:38" s="4" customFormat="1" ht="15" customHeight="1">
      <c r="A121" s="188"/>
      <c r="B121" s="189"/>
      <c r="C121" s="189"/>
      <c r="D121" s="189"/>
      <c r="E121" s="189"/>
      <c r="F121" s="189"/>
      <c r="G121" s="189"/>
      <c r="H121" s="189"/>
      <c r="I121" s="189"/>
      <c r="J121" s="189"/>
      <c r="K121" s="189"/>
    </row>
    <row r="122" spans="1:38" ht="18" customHeight="1">
      <c r="B122" s="178" t="s">
        <v>2197</v>
      </c>
      <c r="C122" s="178"/>
      <c r="D122" s="178"/>
      <c r="E122" s="178"/>
      <c r="F122" s="178"/>
      <c r="G122" s="178"/>
      <c r="H122" s="178"/>
      <c r="I122" s="178"/>
      <c r="J122" s="178"/>
      <c r="K122" s="178"/>
      <c r="L122" s="4"/>
      <c r="M122" s="1461"/>
      <c r="N122" s="1462"/>
      <c r="O122" s="1462"/>
      <c r="P122" s="1462"/>
      <c r="Q122" s="1462"/>
      <c r="R122" s="1462"/>
      <c r="S122" s="1462"/>
      <c r="T122" s="1463"/>
      <c r="U122" s="4"/>
      <c r="V122" s="4"/>
      <c r="W122" s="4"/>
      <c r="X122" s="4"/>
      <c r="Y122" s="4"/>
      <c r="Z122" s="4"/>
      <c r="AA122" s="4"/>
      <c r="AB122" s="4"/>
      <c r="AC122" s="4"/>
      <c r="AD122" s="4"/>
      <c r="AE122" s="4"/>
      <c r="AF122" s="4"/>
      <c r="AG122" s="4"/>
      <c r="AH122" s="4"/>
      <c r="AI122" s="4"/>
      <c r="AJ122" s="4"/>
      <c r="AK122" s="4"/>
      <c r="AL122" s="4"/>
    </row>
    <row r="123" spans="1:38" ht="18" customHeight="1">
      <c r="B123" s="178" t="s">
        <v>2715</v>
      </c>
      <c r="C123" s="178"/>
      <c r="D123" s="178"/>
      <c r="E123" s="178"/>
      <c r="F123" s="178"/>
      <c r="G123" s="178"/>
      <c r="H123" s="178"/>
      <c r="I123" s="178"/>
      <c r="J123" s="178"/>
      <c r="K123" s="178"/>
      <c r="L123" s="4"/>
      <c r="M123" s="1461"/>
      <c r="N123" s="1462"/>
      <c r="O123" s="1462"/>
      <c r="P123" s="1462"/>
      <c r="Q123" s="1462"/>
      <c r="R123" s="1462"/>
      <c r="S123" s="1462"/>
      <c r="T123" s="1463"/>
      <c r="U123" s="4"/>
      <c r="V123" s="4"/>
      <c r="W123" s="4"/>
      <c r="X123" s="4"/>
      <c r="Y123" s="4"/>
      <c r="Z123" s="4"/>
      <c r="AA123" s="4"/>
      <c r="AB123" s="4"/>
      <c r="AC123" s="4"/>
      <c r="AD123" s="4"/>
      <c r="AE123" s="4"/>
      <c r="AF123" s="4"/>
      <c r="AG123" s="4"/>
      <c r="AH123" s="4"/>
      <c r="AI123" s="4"/>
      <c r="AJ123" s="4"/>
      <c r="AK123" s="4"/>
      <c r="AL123" s="4"/>
    </row>
    <row r="124" spans="1:38" ht="18" customHeight="1">
      <c r="B124" s="178" t="s">
        <v>2705</v>
      </c>
      <c r="C124" s="178"/>
      <c r="D124" s="178"/>
      <c r="E124" s="178"/>
      <c r="F124" s="178"/>
      <c r="G124" s="178"/>
      <c r="H124" s="178"/>
      <c r="I124" s="178"/>
      <c r="J124" s="178"/>
      <c r="K124" s="178"/>
      <c r="L124" s="4"/>
      <c r="M124" s="1499"/>
      <c r="N124" s="1500"/>
      <c r="O124" s="1500"/>
      <c r="P124" s="1500"/>
      <c r="Q124" s="1500"/>
      <c r="R124" s="1500"/>
      <c r="S124" s="1500"/>
      <c r="T124" s="1501"/>
      <c r="U124" s="4"/>
      <c r="V124" s="4"/>
      <c r="W124" s="4"/>
      <c r="X124" s="4"/>
      <c r="Y124" s="4"/>
      <c r="Z124" s="4"/>
      <c r="AA124" s="4"/>
      <c r="AB124" s="4"/>
      <c r="AC124" s="4"/>
      <c r="AD124" s="4"/>
      <c r="AE124" s="4"/>
      <c r="AF124" s="4"/>
      <c r="AG124" s="4"/>
      <c r="AH124" s="4"/>
      <c r="AI124" s="4"/>
      <c r="AJ124" s="4"/>
      <c r="AK124" s="4"/>
      <c r="AL124" s="4"/>
    </row>
    <row r="125" spans="1:38" ht="18" customHeight="1">
      <c r="B125" s="178" t="s">
        <v>2716</v>
      </c>
      <c r="C125" s="178"/>
      <c r="D125" s="178"/>
      <c r="E125" s="178"/>
      <c r="F125" s="178"/>
      <c r="G125" s="178"/>
      <c r="H125" s="178"/>
      <c r="I125" s="178"/>
      <c r="J125" s="178"/>
      <c r="K125" s="178"/>
      <c r="L125" s="4"/>
      <c r="M125" s="1512"/>
      <c r="N125" s="1462"/>
      <c r="O125" s="1462"/>
      <c r="P125" s="1462"/>
      <c r="Q125" s="1462"/>
      <c r="R125" s="1462"/>
      <c r="S125" s="1462"/>
      <c r="T125" s="1462"/>
      <c r="U125" s="1462"/>
      <c r="V125" s="1462"/>
      <c r="W125" s="1462"/>
      <c r="X125" s="1462"/>
      <c r="Y125" s="1462"/>
      <c r="Z125" s="1462"/>
      <c r="AA125" s="1462"/>
      <c r="AB125" s="1462"/>
      <c r="AC125" s="1462"/>
      <c r="AD125" s="1462"/>
      <c r="AE125" s="1462"/>
      <c r="AF125" s="1462"/>
      <c r="AG125" s="1462"/>
      <c r="AH125" s="1462"/>
      <c r="AI125" s="1462"/>
      <c r="AJ125" s="1462"/>
      <c r="AK125" s="1462"/>
      <c r="AL125" s="1463"/>
    </row>
    <row r="126" spans="1:38" ht="18" customHeight="1">
      <c r="B126" s="178" t="s">
        <v>2707</v>
      </c>
      <c r="C126" s="178"/>
      <c r="D126" s="178"/>
      <c r="E126" s="178"/>
      <c r="F126" s="178"/>
      <c r="G126" s="178"/>
      <c r="H126" s="178"/>
      <c r="I126" s="178"/>
      <c r="J126" s="178"/>
      <c r="K126" s="178"/>
      <c r="L126" s="4"/>
      <c r="M126" s="1499"/>
      <c r="N126" s="1500"/>
      <c r="O126" s="1500"/>
      <c r="P126" s="1500"/>
      <c r="Q126" s="1500"/>
      <c r="R126" s="1500"/>
      <c r="S126" s="1500"/>
      <c r="T126" s="1501"/>
      <c r="U126" s="4"/>
      <c r="V126" s="4"/>
      <c r="W126" s="4"/>
      <c r="X126" s="4"/>
      <c r="Y126" s="4"/>
      <c r="Z126" s="4"/>
      <c r="AA126" s="4"/>
      <c r="AB126" s="4"/>
      <c r="AC126" s="4"/>
      <c r="AD126" s="4"/>
      <c r="AE126" s="4"/>
      <c r="AF126" s="4"/>
      <c r="AG126" s="4"/>
      <c r="AH126" s="4"/>
      <c r="AI126" s="4"/>
      <c r="AJ126" s="4"/>
      <c r="AK126" s="4"/>
      <c r="AL126" s="4"/>
    </row>
    <row r="127" spans="1:38" ht="18" customHeight="1">
      <c r="B127" s="178" t="s">
        <v>2717</v>
      </c>
      <c r="C127" s="178"/>
      <c r="D127" s="178"/>
      <c r="E127" s="178"/>
      <c r="F127" s="178"/>
      <c r="G127" s="178"/>
      <c r="H127" s="178"/>
      <c r="I127" s="178"/>
      <c r="J127" s="178"/>
      <c r="K127" s="178"/>
      <c r="L127" s="4"/>
      <c r="M127" s="1499"/>
      <c r="N127" s="1500"/>
      <c r="O127" s="1500"/>
      <c r="P127" s="1500"/>
      <c r="Q127" s="1500"/>
      <c r="R127" s="1500"/>
      <c r="S127" s="1500"/>
      <c r="T127" s="1501"/>
      <c r="U127" s="4"/>
      <c r="V127" s="4"/>
      <c r="W127" s="4"/>
      <c r="X127" s="4"/>
      <c r="Y127" s="4"/>
      <c r="Z127" s="4"/>
      <c r="AA127" s="4"/>
      <c r="AB127" s="4"/>
      <c r="AC127" s="4"/>
      <c r="AD127" s="4"/>
      <c r="AE127" s="4"/>
      <c r="AF127" s="4"/>
      <c r="AG127" s="4"/>
      <c r="AH127" s="4"/>
      <c r="AI127" s="4"/>
      <c r="AJ127" s="4"/>
      <c r="AK127" s="4"/>
      <c r="AL127" s="4"/>
    </row>
    <row r="128" spans="1:38" ht="18" customHeight="1">
      <c r="B128" s="178" t="s">
        <v>2718</v>
      </c>
      <c r="C128" s="178"/>
      <c r="D128" s="178"/>
      <c r="E128" s="178"/>
      <c r="F128" s="178"/>
      <c r="G128" s="178"/>
      <c r="H128" s="178"/>
      <c r="I128" s="178"/>
      <c r="J128" s="178"/>
      <c r="K128" s="178"/>
      <c r="L128" s="4"/>
      <c r="M128" s="1512"/>
      <c r="N128" s="1513"/>
      <c r="O128" s="1513"/>
      <c r="P128" s="1513"/>
      <c r="Q128" s="1513"/>
      <c r="R128" s="1513"/>
      <c r="S128" s="1513"/>
      <c r="T128" s="1513"/>
      <c r="U128" s="1513"/>
      <c r="V128" s="1513"/>
      <c r="W128" s="1513"/>
      <c r="X128" s="1513"/>
      <c r="Y128" s="1513"/>
      <c r="Z128" s="1513"/>
      <c r="AA128" s="1513"/>
      <c r="AB128" s="1513"/>
      <c r="AC128" s="1513"/>
      <c r="AD128" s="1513"/>
      <c r="AE128" s="1513"/>
      <c r="AF128" s="1513"/>
      <c r="AG128" s="1513"/>
      <c r="AH128" s="1513"/>
      <c r="AI128" s="1513"/>
      <c r="AJ128" s="1513"/>
      <c r="AK128" s="1513"/>
      <c r="AL128" s="1514"/>
    </row>
    <row r="129" spans="1:65" ht="12.75" customHeight="1">
      <c r="B129" s="178"/>
      <c r="C129" s="178"/>
      <c r="D129" s="178"/>
      <c r="E129" s="178"/>
      <c r="F129" s="178"/>
      <c r="G129" s="178"/>
      <c r="H129" s="178"/>
      <c r="I129" s="178"/>
      <c r="J129" s="178"/>
      <c r="K129" s="178"/>
      <c r="L129" s="4"/>
      <c r="M129" s="197"/>
      <c r="N129" s="197"/>
      <c r="O129" s="197"/>
      <c r="P129" s="197"/>
      <c r="Q129" s="197"/>
      <c r="R129" s="197"/>
      <c r="S129" s="197"/>
      <c r="T129" s="197"/>
      <c r="U129" s="4"/>
      <c r="V129" s="4"/>
      <c r="W129" s="4"/>
      <c r="X129" s="4"/>
      <c r="Y129" s="4"/>
      <c r="Z129" s="4"/>
      <c r="AA129" s="4"/>
      <c r="AB129" s="4"/>
      <c r="AC129" s="4"/>
      <c r="AD129" s="4"/>
      <c r="AE129" s="4"/>
      <c r="AF129" s="4"/>
      <c r="AG129" s="4"/>
      <c r="AH129" s="4"/>
      <c r="AI129" s="4"/>
      <c r="AJ129" s="4"/>
      <c r="AK129" s="4"/>
      <c r="AL129" s="4"/>
      <c r="AS129" s="183"/>
      <c r="AT129" s="183"/>
      <c r="AU129" s="183"/>
      <c r="AV129" s="183"/>
      <c r="AW129" s="183"/>
      <c r="AX129" s="183"/>
      <c r="AY129" s="183"/>
    </row>
    <row r="130" spans="1:65" s="4" customFormat="1" ht="18" customHeight="1">
      <c r="A130" s="198" t="s">
        <v>200</v>
      </c>
      <c r="B130" s="199" t="s">
        <v>2687</v>
      </c>
      <c r="C130" s="199"/>
      <c r="D130" s="199"/>
      <c r="E130" s="199"/>
      <c r="F130" s="199"/>
      <c r="G130" s="199"/>
      <c r="H130" s="199"/>
      <c r="I130" s="199"/>
      <c r="J130" s="199"/>
      <c r="K130" s="199"/>
      <c r="L130" s="209"/>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row>
    <row r="131" spans="1:65" s="4" customFormat="1" ht="18" customHeight="1">
      <c r="A131" s="188"/>
      <c r="B131" s="189" t="s">
        <v>212</v>
      </c>
      <c r="C131" s="189"/>
      <c r="D131" s="189"/>
      <c r="E131" s="189"/>
      <c r="F131" s="189"/>
      <c r="G131" s="189"/>
      <c r="H131" s="189"/>
      <c r="I131" s="189"/>
      <c r="J131" s="189"/>
      <c r="K131" s="189"/>
    </row>
    <row r="132" spans="1:65" ht="18" customHeight="1">
      <c r="B132" s="178" t="s">
        <v>2708</v>
      </c>
      <c r="C132" s="178"/>
      <c r="D132" s="178"/>
      <c r="E132" s="178"/>
      <c r="F132" s="178"/>
      <c r="G132" s="178"/>
      <c r="H132" s="178"/>
      <c r="I132" s="178"/>
      <c r="J132" s="178"/>
      <c r="K132" s="178"/>
      <c r="L132" s="4"/>
      <c r="M132" s="193" t="s">
        <v>187</v>
      </c>
      <c r="N132" s="1522" t="str">
        <f>IF($M$133="","",VLOOKUP($M$133,担当者登録!$B$2:$J$51,2,FALSE))</f>
        <v/>
      </c>
      <c r="O132" s="1522"/>
      <c r="P132" s="1522"/>
      <c r="Q132" s="178" t="s">
        <v>210</v>
      </c>
      <c r="R132" s="4"/>
      <c r="S132" s="4"/>
      <c r="T132" s="4"/>
      <c r="U132" s="193" t="s">
        <v>187</v>
      </c>
      <c r="V132" s="1531" t="str">
        <f>IF($M$133="","",VLOOKUP($M$133,担当者登録!$B$2:$J$51,3,FALSE))</f>
        <v/>
      </c>
      <c r="W132" s="1531"/>
      <c r="X132" s="1531"/>
      <c r="Y132" s="1531"/>
      <c r="Z132" s="1531"/>
      <c r="AA132" s="1531"/>
      <c r="AB132" s="178" t="s">
        <v>209</v>
      </c>
      <c r="AC132" s="4"/>
      <c r="AD132" s="4"/>
      <c r="AE132" s="1528" t="str">
        <f>IF($M$133="","",VLOOKUP($M$133,担当者登録!$B$2:$J$51,4,FALSE))</f>
        <v/>
      </c>
      <c r="AF132" s="1529"/>
      <c r="AG132" s="1529"/>
      <c r="AH132" s="1529"/>
      <c r="AI132" s="1529"/>
      <c r="AJ132" s="1530"/>
      <c r="AK132" s="178" t="s">
        <v>111</v>
      </c>
      <c r="AL132" s="4"/>
      <c r="AN132" s="498" t="s">
        <v>2414</v>
      </c>
      <c r="AO132" s="499"/>
      <c r="AP132" s="499"/>
      <c r="AQ132" s="499"/>
      <c r="AR132" s="499"/>
      <c r="AS132" s="499"/>
      <c r="AT132" s="499"/>
      <c r="AU132" s="499"/>
      <c r="AV132" s="496"/>
    </row>
    <row r="133" spans="1:65" ht="18" customHeight="1">
      <c r="B133" s="178" t="s">
        <v>2704</v>
      </c>
      <c r="C133" s="178"/>
      <c r="D133" s="178"/>
      <c r="E133" s="178"/>
      <c r="F133" s="178"/>
      <c r="G133" s="178"/>
      <c r="H133" s="178"/>
      <c r="I133" s="178"/>
      <c r="J133" s="178"/>
      <c r="K133" s="178"/>
      <c r="L133" s="4"/>
      <c r="M133" s="1461"/>
      <c r="N133" s="1462"/>
      <c r="O133" s="1462"/>
      <c r="P133" s="1462"/>
      <c r="Q133" s="1462"/>
      <c r="R133" s="1462"/>
      <c r="S133" s="1462"/>
      <c r="T133" s="1463"/>
      <c r="U133" s="4"/>
      <c r="V133" s="4"/>
      <c r="AJ133" s="4"/>
      <c r="AK133" s="4"/>
      <c r="AO133" s="191"/>
      <c r="AP133" s="191"/>
      <c r="AQ133" s="191"/>
      <c r="AR133" s="191"/>
      <c r="AS133" s="4"/>
      <c r="AT133" s="1402"/>
      <c r="AU133" s="1403"/>
      <c r="AV133" s="1403"/>
      <c r="AW133" s="1403"/>
      <c r="AX133" s="1403"/>
      <c r="AY133" s="1403"/>
      <c r="AZ133" s="1403"/>
      <c r="BA133" s="1403"/>
      <c r="BB133" s="1403"/>
      <c r="BC133" s="1403"/>
      <c r="BD133" s="1403"/>
      <c r="BE133" s="1403"/>
      <c r="BF133" s="1403"/>
      <c r="BG133" s="1403"/>
      <c r="BH133" s="1403"/>
      <c r="BI133" s="1403"/>
      <c r="BJ133" s="1403"/>
      <c r="BK133" s="1403"/>
      <c r="BL133" s="1403"/>
      <c r="BM133" s="1403"/>
    </row>
    <row r="134" spans="1:65" ht="18" customHeight="1">
      <c r="B134" s="178" t="s">
        <v>2709</v>
      </c>
      <c r="C134" s="178"/>
      <c r="D134" s="178"/>
      <c r="E134" s="178"/>
      <c r="F134" s="178"/>
      <c r="G134" s="178"/>
      <c r="H134" s="178"/>
      <c r="I134" s="178"/>
      <c r="J134" s="178"/>
      <c r="K134" s="178"/>
      <c r="L134" s="4"/>
      <c r="M134" s="193" t="s">
        <v>187</v>
      </c>
      <c r="N134" s="1522" t="str">
        <f>IF($M$133="","",VLOOKUP($M$133,担当者登録!$B$2:$J$51,7,FALSE))</f>
        <v/>
      </c>
      <c r="O134" s="1522"/>
      <c r="P134" s="1522"/>
      <c r="Q134" s="178" t="s">
        <v>207</v>
      </c>
      <c r="R134" s="4"/>
      <c r="S134" s="4"/>
      <c r="T134" s="4"/>
      <c r="U134" s="4"/>
      <c r="V134" s="193" t="s">
        <v>187</v>
      </c>
      <c r="W134" s="1522" t="str">
        <f>IF($M$133="","",VLOOKUP($M$133,担当者登録!$B$2:$J$51,8,FALSE))</f>
        <v/>
      </c>
      <c r="X134" s="1522"/>
      <c r="Y134" s="1522"/>
      <c r="Z134" s="1522"/>
      <c r="AA134" s="178" t="s">
        <v>206</v>
      </c>
      <c r="AB134" s="4"/>
      <c r="AC134" s="4"/>
      <c r="AD134" s="4"/>
      <c r="AE134" s="1528" t="str">
        <f>IF($M$133="","",VLOOKUP($M$133,担当者登録!$B$2:$J$51,9,FALSE))</f>
        <v/>
      </c>
      <c r="AF134" s="1529"/>
      <c r="AG134" s="1529"/>
      <c r="AH134" s="1529"/>
      <c r="AI134" s="1529"/>
      <c r="AJ134" s="1530"/>
      <c r="AK134" s="178" t="s">
        <v>111</v>
      </c>
      <c r="AL134" s="4"/>
      <c r="AO134" s="178"/>
      <c r="AP134" s="4"/>
      <c r="AQ134" s="4"/>
      <c r="AR134" s="4"/>
      <c r="AT134" s="1402"/>
      <c r="AU134" s="1403"/>
      <c r="AV134" s="1403"/>
      <c r="AW134" s="1403"/>
      <c r="AX134" s="1403"/>
      <c r="AY134" s="1403"/>
      <c r="AZ134" s="1403"/>
      <c r="BA134" s="1403"/>
      <c r="BB134" s="1403"/>
      <c r="BC134" s="1403"/>
      <c r="BD134" s="1403"/>
      <c r="BE134" s="1403"/>
      <c r="BF134" s="1403"/>
      <c r="BG134" s="1403"/>
      <c r="BH134" s="1403"/>
      <c r="BI134" s="1403"/>
      <c r="BJ134" s="1403"/>
      <c r="BK134" s="1403"/>
      <c r="BL134" s="1403"/>
      <c r="BM134" s="1403"/>
    </row>
    <row r="135" spans="1:65" ht="18" customHeight="1">
      <c r="B135" s="178"/>
      <c r="C135" s="178"/>
      <c r="D135" s="178"/>
      <c r="E135" s="178"/>
      <c r="F135" s="178"/>
      <c r="G135" s="178"/>
      <c r="H135" s="178"/>
      <c r="I135" s="178"/>
      <c r="J135" s="178"/>
      <c r="K135" s="178"/>
      <c r="L135" s="4"/>
      <c r="M135" s="1518" t="str">
        <f>IF($M$133="","",VLOOKUP($M$133,担当者登録!$B$2:$J$51,6,FALSE))</f>
        <v/>
      </c>
      <c r="N135" s="1519"/>
      <c r="O135" s="1519"/>
      <c r="P135" s="1519"/>
      <c r="Q135" s="1519"/>
      <c r="R135" s="1519"/>
      <c r="S135" s="1519"/>
      <c r="T135" s="1519"/>
      <c r="U135" s="1519"/>
      <c r="V135" s="1519"/>
      <c r="W135" s="1519"/>
      <c r="X135" s="1519"/>
      <c r="Y135" s="1519"/>
      <c r="Z135" s="1519"/>
      <c r="AA135" s="1519"/>
      <c r="AB135" s="1519"/>
      <c r="AC135" s="1519"/>
      <c r="AD135" s="1519"/>
      <c r="AE135" s="1519"/>
      <c r="AF135" s="1519"/>
      <c r="AG135" s="1519"/>
      <c r="AH135" s="1519"/>
      <c r="AI135" s="1519"/>
      <c r="AJ135" s="1519"/>
      <c r="AK135" s="1519"/>
      <c r="AL135" s="1520"/>
      <c r="AO135" s="178"/>
      <c r="AP135" s="4"/>
      <c r="AQ135" s="4"/>
      <c r="AR135" s="4"/>
      <c r="AS135" s="4"/>
      <c r="AT135" s="1402"/>
      <c r="AU135" s="1402"/>
      <c r="AV135" s="1402"/>
      <c r="AW135" s="1402"/>
      <c r="AX135" s="1402"/>
      <c r="AY135" s="1402"/>
      <c r="AZ135" s="1402"/>
      <c r="BA135" s="1402"/>
    </row>
    <row r="136" spans="1:65" ht="18" customHeight="1">
      <c r="B136" s="178" t="s">
        <v>2710</v>
      </c>
      <c r="C136" s="178"/>
      <c r="D136" s="178"/>
      <c r="E136" s="178"/>
      <c r="F136" s="178"/>
      <c r="G136" s="178"/>
      <c r="H136" s="178"/>
      <c r="I136" s="178"/>
      <c r="J136" s="178"/>
      <c r="K136" s="178"/>
      <c r="L136" s="4"/>
      <c r="M136" s="1518" t="str">
        <f>IF($M$133="","",VLOOKUP($M$133,担当者登録!$B$2:$M$51,10,FALSE))</f>
        <v/>
      </c>
      <c r="N136" s="1519"/>
      <c r="O136" s="1519"/>
      <c r="P136" s="1519"/>
      <c r="Q136" s="1519"/>
      <c r="R136" s="1519"/>
      <c r="S136" s="1519"/>
      <c r="T136" s="1520"/>
      <c r="U136" s="4"/>
      <c r="V136" s="4"/>
      <c r="W136" s="4"/>
      <c r="X136" s="4"/>
      <c r="Y136" s="4"/>
      <c r="Z136" s="4"/>
      <c r="AA136" s="4"/>
      <c r="AB136" s="4"/>
      <c r="AC136" s="4"/>
      <c r="AD136" s="4"/>
      <c r="AE136" s="4"/>
      <c r="AF136" s="4"/>
      <c r="AG136" s="4"/>
      <c r="AH136" s="4"/>
      <c r="AI136" s="4"/>
      <c r="AJ136" s="4"/>
      <c r="AK136" s="4"/>
      <c r="AL136" s="4"/>
    </row>
    <row r="137" spans="1:65" ht="18" customHeight="1">
      <c r="B137" s="178" t="s">
        <v>2711</v>
      </c>
      <c r="C137" s="178"/>
      <c r="D137" s="178"/>
      <c r="E137" s="178"/>
      <c r="F137" s="178"/>
      <c r="G137" s="178"/>
      <c r="H137" s="178"/>
      <c r="I137" s="178"/>
      <c r="J137" s="178"/>
      <c r="K137" s="178"/>
      <c r="L137" s="4"/>
      <c r="M137" s="1521" t="str">
        <f>IF($M$133="","",VLOOKUP($M$133,担当者登録!$B$2:$M$51,11,FALSE))</f>
        <v/>
      </c>
      <c r="N137" s="1519"/>
      <c r="O137" s="1519"/>
      <c r="P137" s="1519"/>
      <c r="Q137" s="1519"/>
      <c r="R137" s="1519"/>
      <c r="S137" s="1519"/>
      <c r="T137" s="1519"/>
      <c r="U137" s="1519"/>
      <c r="V137" s="1519"/>
      <c r="W137" s="1519"/>
      <c r="X137" s="1519"/>
      <c r="Y137" s="1519"/>
      <c r="Z137" s="1519"/>
      <c r="AA137" s="1519"/>
      <c r="AB137" s="1519"/>
      <c r="AC137" s="1519"/>
      <c r="AD137" s="1519"/>
      <c r="AE137" s="1519"/>
      <c r="AF137" s="1519"/>
      <c r="AG137" s="1519"/>
      <c r="AH137" s="1519"/>
      <c r="AI137" s="1519"/>
      <c r="AJ137" s="1519"/>
      <c r="AK137" s="1519"/>
      <c r="AL137" s="1520"/>
    </row>
    <row r="138" spans="1:65" ht="18" customHeight="1">
      <c r="B138" s="178" t="s">
        <v>2712</v>
      </c>
      <c r="C138" s="178"/>
      <c r="D138" s="178"/>
      <c r="E138" s="178"/>
      <c r="F138" s="178"/>
      <c r="G138" s="178"/>
      <c r="H138" s="178"/>
      <c r="I138" s="178"/>
      <c r="J138" s="178"/>
      <c r="K138" s="178"/>
      <c r="L138" s="4"/>
      <c r="M138" s="1518" t="str">
        <f>IF($M$133="","",VLOOKUP($M$133,担当者登録!$B$2:$M$51,12,FALSE))</f>
        <v/>
      </c>
      <c r="N138" s="1519"/>
      <c r="O138" s="1519"/>
      <c r="P138" s="1519"/>
      <c r="Q138" s="1519"/>
      <c r="R138" s="1519"/>
      <c r="S138" s="1519"/>
      <c r="T138" s="1520"/>
      <c r="U138" s="4"/>
      <c r="AI138" s="4"/>
      <c r="AJ138" s="4"/>
      <c r="AK138" s="4"/>
      <c r="AL138" s="4"/>
    </row>
    <row r="139" spans="1:65" ht="18" customHeight="1">
      <c r="B139" s="178" t="s">
        <v>2719</v>
      </c>
      <c r="C139" s="178"/>
      <c r="D139" s="178"/>
      <c r="E139" s="178"/>
      <c r="F139" s="178"/>
      <c r="G139" s="178"/>
      <c r="H139" s="178"/>
      <c r="I139" s="178"/>
      <c r="J139" s="178"/>
      <c r="K139" s="178"/>
      <c r="L139" s="4"/>
      <c r="M139" s="1512"/>
      <c r="N139" s="1513"/>
      <c r="O139" s="1513"/>
      <c r="P139" s="1513"/>
      <c r="Q139" s="1513"/>
      <c r="R139" s="1513"/>
      <c r="S139" s="1513"/>
      <c r="T139" s="1513"/>
      <c r="U139" s="1513"/>
      <c r="V139" s="1513"/>
      <c r="W139" s="1513"/>
      <c r="X139" s="1513"/>
      <c r="Y139" s="1513"/>
      <c r="Z139" s="1513"/>
      <c r="AA139" s="1513"/>
      <c r="AB139" s="1513"/>
      <c r="AC139" s="1513"/>
      <c r="AD139" s="1513"/>
      <c r="AE139" s="1513"/>
      <c r="AF139" s="1513"/>
      <c r="AG139" s="1513"/>
      <c r="AH139" s="1513"/>
      <c r="AI139" s="1513"/>
      <c r="AJ139" s="1513"/>
      <c r="AK139" s="1513"/>
      <c r="AL139" s="1514"/>
    </row>
    <row r="140" spans="1:65" ht="9" customHeight="1">
      <c r="B140" s="211"/>
      <c r="C140" s="211"/>
      <c r="D140" s="211"/>
      <c r="E140" s="211"/>
      <c r="F140" s="211"/>
      <c r="G140" s="211"/>
      <c r="H140" s="211"/>
      <c r="I140" s="211"/>
      <c r="J140" s="211"/>
      <c r="K140" s="211"/>
      <c r="L140" s="4"/>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row>
    <row r="141" spans="1:65" s="4" customFormat="1" ht="18" customHeight="1">
      <c r="A141" s="188"/>
      <c r="B141" s="189" t="s">
        <v>211</v>
      </c>
      <c r="C141" s="189"/>
      <c r="D141" s="189"/>
      <c r="E141" s="189"/>
      <c r="F141" s="189"/>
      <c r="G141" s="189"/>
      <c r="H141" s="189"/>
      <c r="I141" s="189"/>
      <c r="J141" s="189"/>
      <c r="K141" s="189"/>
    </row>
    <row r="142" spans="1:65" ht="18" customHeight="1">
      <c r="B142" s="178" t="s">
        <v>2708</v>
      </c>
      <c r="C142" s="178"/>
      <c r="D142" s="178"/>
      <c r="E142" s="178"/>
      <c r="F142" s="178"/>
      <c r="G142" s="178"/>
      <c r="H142" s="178"/>
      <c r="I142" s="178"/>
      <c r="J142" s="178"/>
      <c r="K142" s="178"/>
      <c r="L142" s="4"/>
      <c r="M142" s="193" t="s">
        <v>187</v>
      </c>
      <c r="N142" s="1522" t="str">
        <f>IF($M$143="","",VLOOKUP($M$143,担当者登録!$B$2:$J$51,2,FALSE))</f>
        <v/>
      </c>
      <c r="O142" s="1522"/>
      <c r="P142" s="1522"/>
      <c r="Q142" s="178" t="s">
        <v>210</v>
      </c>
      <c r="R142" s="4"/>
      <c r="S142" s="4"/>
      <c r="T142" s="4"/>
      <c r="U142" s="193" t="s">
        <v>187</v>
      </c>
      <c r="V142" s="1531" t="str">
        <f>IF($M$143="","",VLOOKUP($M$143,担当者登録!$B$2:$J$51,3,FALSE))</f>
        <v/>
      </c>
      <c r="W142" s="1531"/>
      <c r="X142" s="1531"/>
      <c r="Y142" s="1531"/>
      <c r="Z142" s="1531"/>
      <c r="AA142" s="1531"/>
      <c r="AB142" s="178" t="s">
        <v>209</v>
      </c>
      <c r="AC142" s="4"/>
      <c r="AD142" s="4"/>
      <c r="AE142" s="1528" t="str">
        <f>IF($M$143="","",VLOOKUP($M$143,担当者登録!$B$2:$J$51,4,FALSE))</f>
        <v/>
      </c>
      <c r="AF142" s="1529"/>
      <c r="AG142" s="1529"/>
      <c r="AH142" s="1529"/>
      <c r="AI142" s="1529"/>
      <c r="AJ142" s="1530"/>
      <c r="AK142" s="178" t="s">
        <v>111</v>
      </c>
      <c r="AL142" s="4"/>
    </row>
    <row r="143" spans="1:65" ht="18" customHeight="1">
      <c r="B143" s="178" t="s">
        <v>2704</v>
      </c>
      <c r="C143" s="178"/>
      <c r="D143" s="178"/>
      <c r="E143" s="178"/>
      <c r="F143" s="178"/>
      <c r="G143" s="178"/>
      <c r="H143" s="178"/>
      <c r="I143" s="178"/>
      <c r="J143" s="178"/>
      <c r="K143" s="178"/>
      <c r="L143" s="4"/>
      <c r="M143" s="1461"/>
      <c r="N143" s="1462"/>
      <c r="O143" s="1462"/>
      <c r="P143" s="1462"/>
      <c r="Q143" s="1462"/>
      <c r="R143" s="1462"/>
      <c r="S143" s="1462"/>
      <c r="T143" s="1463"/>
      <c r="U143" s="4"/>
      <c r="V143" s="4"/>
      <c r="AJ143" s="4"/>
      <c r="AK143" s="4"/>
    </row>
    <row r="144" spans="1:65" ht="18" customHeight="1">
      <c r="B144" s="178" t="s">
        <v>2709</v>
      </c>
      <c r="C144" s="178"/>
      <c r="D144" s="178"/>
      <c r="E144" s="178"/>
      <c r="F144" s="178"/>
      <c r="G144" s="178"/>
      <c r="H144" s="178"/>
      <c r="I144" s="178"/>
      <c r="J144" s="178"/>
      <c r="K144" s="178"/>
      <c r="L144" s="4"/>
      <c r="M144" s="193" t="s">
        <v>187</v>
      </c>
      <c r="N144" s="1522" t="str">
        <f>IF($M$143="","",VLOOKUP($M$143,担当者登録!$B$2:$J$51,7,FALSE))</f>
        <v/>
      </c>
      <c r="O144" s="1522"/>
      <c r="P144" s="1522"/>
      <c r="Q144" s="178" t="s">
        <v>207</v>
      </c>
      <c r="R144" s="4"/>
      <c r="S144" s="4"/>
      <c r="T144" s="4"/>
      <c r="U144" s="4"/>
      <c r="V144" s="193" t="s">
        <v>187</v>
      </c>
      <c r="W144" s="1522" t="str">
        <f>IF($M$143="","",VLOOKUP($M$143,担当者登録!$B$2:$J$51,8,FALSE))</f>
        <v/>
      </c>
      <c r="X144" s="1522"/>
      <c r="Y144" s="1522"/>
      <c r="Z144" s="1522"/>
      <c r="AA144" s="178" t="s">
        <v>206</v>
      </c>
      <c r="AB144" s="4"/>
      <c r="AC144" s="4"/>
      <c r="AD144" s="4"/>
      <c r="AE144" s="1528" t="str">
        <f>IF($M$143="","",VLOOKUP($M$143,担当者登録!$B$2:$J$51,9,FALSE))</f>
        <v/>
      </c>
      <c r="AF144" s="1529"/>
      <c r="AG144" s="1529"/>
      <c r="AH144" s="1529"/>
      <c r="AI144" s="1529"/>
      <c r="AJ144" s="1530"/>
      <c r="AK144" s="178" t="s">
        <v>111</v>
      </c>
      <c r="AL144" s="4"/>
    </row>
    <row r="145" spans="2:38" ht="18" customHeight="1">
      <c r="B145" s="178"/>
      <c r="C145" s="178"/>
      <c r="D145" s="178"/>
      <c r="E145" s="178"/>
      <c r="F145" s="178"/>
      <c r="G145" s="178"/>
      <c r="H145" s="178"/>
      <c r="I145" s="178"/>
      <c r="J145" s="178"/>
      <c r="K145" s="178"/>
      <c r="L145" s="4"/>
      <c r="M145" s="1518" t="str">
        <f>IF($M$143="","",VLOOKUP($M$143,担当者登録!$B$2:$J$51,6,FALSE))</f>
        <v/>
      </c>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520"/>
    </row>
    <row r="146" spans="2:38" ht="18" customHeight="1">
      <c r="B146" s="178" t="s">
        <v>2710</v>
      </c>
      <c r="C146" s="178"/>
      <c r="D146" s="178"/>
      <c r="E146" s="178"/>
      <c r="F146" s="178"/>
      <c r="G146" s="178"/>
      <c r="H146" s="178"/>
      <c r="I146" s="178"/>
      <c r="J146" s="178"/>
      <c r="K146" s="178"/>
      <c r="L146" s="4"/>
      <c r="M146" s="1518" t="str">
        <f>IF($M$143="","",VLOOKUP($M$143,担当者登録!$B$2:$M$51,10,FALSE))</f>
        <v/>
      </c>
      <c r="N146" s="1519"/>
      <c r="O146" s="1519"/>
      <c r="P146" s="1519"/>
      <c r="Q146" s="1519"/>
      <c r="R146" s="1519"/>
      <c r="S146" s="1519"/>
      <c r="T146" s="1520"/>
      <c r="U146" s="4"/>
      <c r="V146" s="4"/>
      <c r="W146" s="4"/>
      <c r="X146" s="4"/>
      <c r="Y146" s="4"/>
      <c r="Z146" s="4"/>
      <c r="AA146" s="4"/>
      <c r="AB146" s="4"/>
      <c r="AC146" s="4"/>
      <c r="AD146" s="4"/>
      <c r="AE146" s="4"/>
      <c r="AF146" s="4"/>
      <c r="AG146" s="4"/>
      <c r="AH146" s="4"/>
      <c r="AI146" s="4"/>
      <c r="AJ146" s="4"/>
      <c r="AK146" s="4"/>
      <c r="AL146" s="4"/>
    </row>
    <row r="147" spans="2:38" ht="18" customHeight="1">
      <c r="B147" s="178" t="s">
        <v>2711</v>
      </c>
      <c r="C147" s="178"/>
      <c r="D147" s="178"/>
      <c r="E147" s="178"/>
      <c r="F147" s="178"/>
      <c r="G147" s="178"/>
      <c r="H147" s="178"/>
      <c r="I147" s="178"/>
      <c r="J147" s="178"/>
      <c r="K147" s="178"/>
      <c r="L147" s="4"/>
      <c r="M147" s="1521" t="str">
        <f>IF($M$143="","",VLOOKUP($M$143,担当者登録!$B$2:$M$51,11,FALSE))</f>
        <v/>
      </c>
      <c r="N147" s="1519"/>
      <c r="O147" s="1519"/>
      <c r="P147" s="1519"/>
      <c r="Q147" s="1519"/>
      <c r="R147" s="1519"/>
      <c r="S147" s="1519"/>
      <c r="T147" s="1519"/>
      <c r="U147" s="1519"/>
      <c r="V147" s="1519"/>
      <c r="W147" s="1519"/>
      <c r="X147" s="1519"/>
      <c r="Y147" s="1519"/>
      <c r="Z147" s="1519"/>
      <c r="AA147" s="1519"/>
      <c r="AB147" s="1519"/>
      <c r="AC147" s="1519"/>
      <c r="AD147" s="1519"/>
      <c r="AE147" s="1519"/>
      <c r="AF147" s="1519"/>
      <c r="AG147" s="1519"/>
      <c r="AH147" s="1519"/>
      <c r="AI147" s="1519"/>
      <c r="AJ147" s="1519"/>
      <c r="AK147" s="1519"/>
      <c r="AL147" s="1520"/>
    </row>
    <row r="148" spans="2:38" ht="18" customHeight="1">
      <c r="B148" s="178" t="s">
        <v>2712</v>
      </c>
      <c r="C148" s="178"/>
      <c r="D148" s="178"/>
      <c r="E148" s="178"/>
      <c r="F148" s="178"/>
      <c r="G148" s="178"/>
      <c r="H148" s="178"/>
      <c r="I148" s="178"/>
      <c r="J148" s="178"/>
      <c r="K148" s="178"/>
      <c r="L148" s="4"/>
      <c r="M148" s="1518" t="str">
        <f>IF($M$143="","",VLOOKUP($M$143,担当者登録!$B$2:$M$51,12,FALSE))</f>
        <v/>
      </c>
      <c r="N148" s="1519"/>
      <c r="O148" s="1519"/>
      <c r="P148" s="1519"/>
      <c r="Q148" s="1519"/>
      <c r="R148" s="1519"/>
      <c r="S148" s="1519"/>
      <c r="T148" s="1520"/>
      <c r="U148" s="4"/>
      <c r="AI148" s="4"/>
      <c r="AJ148" s="4"/>
      <c r="AK148" s="4"/>
      <c r="AL148" s="4"/>
    </row>
    <row r="149" spans="2:38" ht="18" customHeight="1">
      <c r="B149" s="178" t="s">
        <v>2719</v>
      </c>
      <c r="C149" s="178"/>
      <c r="D149" s="178"/>
      <c r="E149" s="178"/>
      <c r="F149" s="178"/>
      <c r="G149" s="178"/>
      <c r="H149" s="178"/>
      <c r="I149" s="178"/>
      <c r="J149" s="178"/>
      <c r="K149" s="178"/>
      <c r="L149" s="4"/>
      <c r="M149" s="1512"/>
      <c r="N149" s="1513"/>
      <c r="O149" s="1513"/>
      <c r="P149" s="1513"/>
      <c r="Q149" s="1513"/>
      <c r="R149" s="1513"/>
      <c r="S149" s="1513"/>
      <c r="T149" s="1513"/>
      <c r="U149" s="1513"/>
      <c r="V149" s="1513"/>
      <c r="W149" s="1513"/>
      <c r="X149" s="1513"/>
      <c r="Y149" s="1513"/>
      <c r="Z149" s="1513"/>
      <c r="AA149" s="1513"/>
      <c r="AB149" s="1513"/>
      <c r="AC149" s="1513"/>
      <c r="AD149" s="1513"/>
      <c r="AE149" s="1513"/>
      <c r="AF149" s="1513"/>
      <c r="AG149" s="1513"/>
      <c r="AH149" s="1513"/>
      <c r="AI149" s="1513"/>
      <c r="AJ149" s="1513"/>
      <c r="AK149" s="1513"/>
      <c r="AL149" s="1514"/>
    </row>
    <row r="150" spans="2:38" ht="15" customHeight="1">
      <c r="B150" s="211"/>
      <c r="C150" s="211"/>
      <c r="D150" s="211"/>
      <c r="E150" s="211"/>
      <c r="F150" s="211"/>
      <c r="G150" s="211"/>
      <c r="H150" s="211"/>
      <c r="I150" s="211"/>
      <c r="J150" s="211"/>
      <c r="K150" s="211"/>
      <c r="L150" s="4"/>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row>
    <row r="151" spans="2:38" ht="18" customHeight="1">
      <c r="B151" s="178" t="s">
        <v>2708</v>
      </c>
      <c r="C151" s="178"/>
      <c r="D151" s="178"/>
      <c r="E151" s="178"/>
      <c r="F151" s="178"/>
      <c r="G151" s="178"/>
      <c r="H151" s="178"/>
      <c r="I151" s="178"/>
      <c r="J151" s="178"/>
      <c r="K151" s="178"/>
      <c r="L151" s="4"/>
      <c r="M151" s="193" t="s">
        <v>187</v>
      </c>
      <c r="N151" s="1522" t="str">
        <f>IF($M$152="","",VLOOKUP($M$152,担当者登録!$B$2:$J$51,2,FALSE))</f>
        <v/>
      </c>
      <c r="O151" s="1522"/>
      <c r="P151" s="1522"/>
      <c r="Q151" s="178" t="s">
        <v>210</v>
      </c>
      <c r="R151" s="4"/>
      <c r="S151" s="4"/>
      <c r="T151" s="4"/>
      <c r="U151" s="193" t="s">
        <v>187</v>
      </c>
      <c r="V151" s="1531" t="str">
        <f>IF($M$152="","",VLOOKUP($M$152,担当者登録!$B$2:$J$51,3,FALSE))</f>
        <v/>
      </c>
      <c r="W151" s="1531"/>
      <c r="X151" s="1531"/>
      <c r="Y151" s="1531"/>
      <c r="Z151" s="1531"/>
      <c r="AA151" s="1531"/>
      <c r="AB151" s="178" t="s">
        <v>209</v>
      </c>
      <c r="AC151" s="4"/>
      <c r="AD151" s="4"/>
      <c r="AE151" s="1528" t="str">
        <f>IF($M$152="","",VLOOKUP($M$152,担当者登録!$B$2:$J$51,4,FALSE))</f>
        <v/>
      </c>
      <c r="AF151" s="1529"/>
      <c r="AG151" s="1529"/>
      <c r="AH151" s="1529"/>
      <c r="AI151" s="1529"/>
      <c r="AJ151" s="1530"/>
      <c r="AK151" s="178" t="s">
        <v>111</v>
      </c>
      <c r="AL151" s="4"/>
    </row>
    <row r="152" spans="2:38" ht="18" customHeight="1">
      <c r="B152" s="178" t="s">
        <v>2704</v>
      </c>
      <c r="C152" s="178"/>
      <c r="D152" s="178"/>
      <c r="E152" s="178"/>
      <c r="F152" s="178"/>
      <c r="G152" s="178"/>
      <c r="H152" s="178"/>
      <c r="I152" s="178"/>
      <c r="J152" s="178"/>
      <c r="K152" s="178"/>
      <c r="L152" s="4"/>
      <c r="M152" s="1461"/>
      <c r="N152" s="1462"/>
      <c r="O152" s="1462"/>
      <c r="P152" s="1462"/>
      <c r="Q152" s="1462"/>
      <c r="R152" s="1462"/>
      <c r="S152" s="1462"/>
      <c r="T152" s="1463"/>
      <c r="U152" s="4"/>
      <c r="V152" s="4"/>
      <c r="AJ152" s="4"/>
      <c r="AK152" s="4"/>
    </row>
    <row r="153" spans="2:38" ht="18" customHeight="1">
      <c r="B153" s="178" t="s">
        <v>2709</v>
      </c>
      <c r="C153" s="178"/>
      <c r="D153" s="178"/>
      <c r="E153" s="178"/>
      <c r="F153" s="178"/>
      <c r="G153" s="178"/>
      <c r="H153" s="178"/>
      <c r="I153" s="178"/>
      <c r="J153" s="178"/>
      <c r="K153" s="178"/>
      <c r="L153" s="4"/>
      <c r="M153" s="193" t="s">
        <v>187</v>
      </c>
      <c r="N153" s="1522" t="str">
        <f>IF($M$152="","",VLOOKUP($M$152,担当者登録!$B$2:$J$51,7,FALSE))</f>
        <v/>
      </c>
      <c r="O153" s="1522"/>
      <c r="P153" s="1522"/>
      <c r="Q153" s="178" t="s">
        <v>207</v>
      </c>
      <c r="R153" s="4"/>
      <c r="S153" s="4"/>
      <c r="T153" s="4"/>
      <c r="U153" s="4"/>
      <c r="V153" s="193" t="s">
        <v>187</v>
      </c>
      <c r="W153" s="1522" t="str">
        <f>IF($M$152="","",VLOOKUP($M$152,担当者登録!$B$2:$J$51,8,FALSE))</f>
        <v/>
      </c>
      <c r="X153" s="1522"/>
      <c r="Y153" s="1522"/>
      <c r="Z153" s="1522"/>
      <c r="AA153" s="178" t="s">
        <v>206</v>
      </c>
      <c r="AB153" s="4"/>
      <c r="AC153" s="4"/>
      <c r="AD153" s="4"/>
      <c r="AE153" s="1528" t="str">
        <f>IF($M$152="","",VLOOKUP($M$152,担当者登録!$B$2:$J$51,9,FALSE))</f>
        <v/>
      </c>
      <c r="AF153" s="1529"/>
      <c r="AG153" s="1529"/>
      <c r="AH153" s="1529"/>
      <c r="AI153" s="1529"/>
      <c r="AJ153" s="1530"/>
      <c r="AK153" s="178" t="s">
        <v>111</v>
      </c>
      <c r="AL153" s="4"/>
    </row>
    <row r="154" spans="2:38" ht="18" customHeight="1">
      <c r="B154" s="178"/>
      <c r="C154" s="178"/>
      <c r="D154" s="178"/>
      <c r="E154" s="178"/>
      <c r="F154" s="178"/>
      <c r="G154" s="178"/>
      <c r="H154" s="178"/>
      <c r="I154" s="178"/>
      <c r="J154" s="178"/>
      <c r="K154" s="178"/>
      <c r="L154" s="4"/>
      <c r="M154" s="1518" t="str">
        <f>IF($M$152="","",VLOOKUP($M$152,担当者登録!$B$2:$J$51,6,FALSE))</f>
        <v/>
      </c>
      <c r="N154" s="1519"/>
      <c r="O154" s="1519"/>
      <c r="P154" s="1519"/>
      <c r="Q154" s="1519"/>
      <c r="R154" s="1519"/>
      <c r="S154" s="1519"/>
      <c r="T154" s="1519"/>
      <c r="U154" s="1519"/>
      <c r="V154" s="1519"/>
      <c r="W154" s="1519"/>
      <c r="X154" s="1519"/>
      <c r="Y154" s="1519"/>
      <c r="Z154" s="1519"/>
      <c r="AA154" s="1519"/>
      <c r="AB154" s="1519"/>
      <c r="AC154" s="1519"/>
      <c r="AD154" s="1519"/>
      <c r="AE154" s="1519"/>
      <c r="AF154" s="1519"/>
      <c r="AG154" s="1519"/>
      <c r="AH154" s="1519"/>
      <c r="AI154" s="1519"/>
      <c r="AJ154" s="1519"/>
      <c r="AK154" s="1519"/>
      <c r="AL154" s="1520"/>
    </row>
    <row r="155" spans="2:38" ht="18" customHeight="1">
      <c r="B155" s="178" t="s">
        <v>2710</v>
      </c>
      <c r="C155" s="178"/>
      <c r="D155" s="178"/>
      <c r="E155" s="178"/>
      <c r="F155" s="178"/>
      <c r="G155" s="178"/>
      <c r="H155" s="178"/>
      <c r="I155" s="178"/>
      <c r="J155" s="178"/>
      <c r="K155" s="178"/>
      <c r="L155" s="4"/>
      <c r="M155" s="1518" t="str">
        <f>IF($M$152="","",VLOOKUP($M$152,担当者登録!$B$2:$M$51,10,FALSE))</f>
        <v/>
      </c>
      <c r="N155" s="1519"/>
      <c r="O155" s="1519"/>
      <c r="P155" s="1519"/>
      <c r="Q155" s="1519"/>
      <c r="R155" s="1519"/>
      <c r="S155" s="1519"/>
      <c r="T155" s="1520"/>
      <c r="U155" s="4"/>
      <c r="V155" s="4"/>
      <c r="W155" s="4"/>
      <c r="X155" s="4"/>
      <c r="Y155" s="4"/>
      <c r="Z155" s="4"/>
      <c r="AA155" s="4"/>
      <c r="AB155" s="4"/>
      <c r="AC155" s="4"/>
      <c r="AD155" s="4"/>
      <c r="AE155" s="4"/>
      <c r="AF155" s="4"/>
      <c r="AG155" s="4"/>
      <c r="AH155" s="4"/>
      <c r="AI155" s="4"/>
      <c r="AJ155" s="4"/>
      <c r="AK155" s="4"/>
      <c r="AL155" s="4"/>
    </row>
    <row r="156" spans="2:38" ht="18" customHeight="1">
      <c r="B156" s="178" t="s">
        <v>2711</v>
      </c>
      <c r="C156" s="178"/>
      <c r="D156" s="178"/>
      <c r="E156" s="178"/>
      <c r="F156" s="178"/>
      <c r="G156" s="178"/>
      <c r="H156" s="178"/>
      <c r="I156" s="178"/>
      <c r="J156" s="178"/>
      <c r="K156" s="178"/>
      <c r="L156" s="4"/>
      <c r="M156" s="1521" t="str">
        <f>IF($M$152="","",VLOOKUP($M$152,担当者登録!$B$2:$M$51,11,FALSE))</f>
        <v/>
      </c>
      <c r="N156" s="1519"/>
      <c r="O156" s="1519"/>
      <c r="P156" s="1519"/>
      <c r="Q156" s="1519"/>
      <c r="R156" s="1519"/>
      <c r="S156" s="1519"/>
      <c r="T156" s="1519"/>
      <c r="U156" s="1519"/>
      <c r="V156" s="1519"/>
      <c r="W156" s="1519"/>
      <c r="X156" s="1519"/>
      <c r="Y156" s="1519"/>
      <c r="Z156" s="1519"/>
      <c r="AA156" s="1519"/>
      <c r="AB156" s="1519"/>
      <c r="AC156" s="1519"/>
      <c r="AD156" s="1519"/>
      <c r="AE156" s="1519"/>
      <c r="AF156" s="1519"/>
      <c r="AG156" s="1519"/>
      <c r="AH156" s="1519"/>
      <c r="AI156" s="1519"/>
      <c r="AJ156" s="1519"/>
      <c r="AK156" s="1519"/>
      <c r="AL156" s="1520"/>
    </row>
    <row r="157" spans="2:38" ht="18" customHeight="1">
      <c r="B157" s="178" t="s">
        <v>2712</v>
      </c>
      <c r="C157" s="178"/>
      <c r="D157" s="178"/>
      <c r="E157" s="178"/>
      <c r="F157" s="178"/>
      <c r="G157" s="178"/>
      <c r="H157" s="178"/>
      <c r="I157" s="178"/>
      <c r="J157" s="178"/>
      <c r="K157" s="178"/>
      <c r="L157" s="4"/>
      <c r="M157" s="1518" t="str">
        <f>IF($M$152="","",VLOOKUP($M$152,担当者登録!$B$2:$M$51,12,FALSE))</f>
        <v/>
      </c>
      <c r="N157" s="1519"/>
      <c r="O157" s="1519"/>
      <c r="P157" s="1519"/>
      <c r="Q157" s="1519"/>
      <c r="R157" s="1519"/>
      <c r="S157" s="1519"/>
      <c r="T157" s="1520"/>
      <c r="U157" s="4"/>
      <c r="AI157" s="4"/>
      <c r="AJ157" s="4"/>
      <c r="AK157" s="4"/>
      <c r="AL157" s="4"/>
    </row>
    <row r="158" spans="2:38" ht="18" customHeight="1">
      <c r="B158" s="178" t="s">
        <v>2719</v>
      </c>
      <c r="C158" s="178"/>
      <c r="D158" s="178"/>
      <c r="E158" s="178"/>
      <c r="F158" s="178"/>
      <c r="G158" s="178"/>
      <c r="H158" s="178"/>
      <c r="I158" s="178"/>
      <c r="J158" s="178"/>
      <c r="K158" s="178"/>
      <c r="L158" s="4"/>
      <c r="M158" s="1512"/>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514"/>
    </row>
    <row r="159" spans="2:38" ht="15" customHeight="1">
      <c r="B159" s="211"/>
      <c r="C159" s="211"/>
      <c r="D159" s="211"/>
      <c r="E159" s="211"/>
      <c r="F159" s="211"/>
      <c r="G159" s="211"/>
      <c r="H159" s="211"/>
      <c r="I159" s="211"/>
      <c r="J159" s="211"/>
      <c r="K159" s="211"/>
      <c r="L159" s="4"/>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row>
    <row r="160" spans="2:38" ht="18" customHeight="1">
      <c r="B160" s="178" t="s">
        <v>2708</v>
      </c>
      <c r="C160" s="178"/>
      <c r="D160" s="178"/>
      <c r="E160" s="178"/>
      <c r="F160" s="178"/>
      <c r="G160" s="178"/>
      <c r="H160" s="178"/>
      <c r="I160" s="178"/>
      <c r="J160" s="178"/>
      <c r="K160" s="178"/>
      <c r="L160" s="4"/>
      <c r="M160" s="193" t="s">
        <v>187</v>
      </c>
      <c r="N160" s="1522" t="str">
        <f>IF($M$161="","",VLOOKUP($M$161,担当者登録!$B$2:$J$51,2,FALSE))</f>
        <v/>
      </c>
      <c r="O160" s="1522"/>
      <c r="P160" s="1522"/>
      <c r="Q160" s="178" t="s">
        <v>210</v>
      </c>
      <c r="R160" s="4"/>
      <c r="S160" s="4"/>
      <c r="T160" s="4"/>
      <c r="U160" s="193" t="s">
        <v>187</v>
      </c>
      <c r="V160" s="1531" t="str">
        <f>IF($M$161="","",VLOOKUP($M$161,担当者登録!$B$2:$J$51,3,FALSE))</f>
        <v/>
      </c>
      <c r="W160" s="1531"/>
      <c r="X160" s="1531"/>
      <c r="Y160" s="1531"/>
      <c r="Z160" s="1531"/>
      <c r="AA160" s="1531"/>
      <c r="AB160" s="178" t="s">
        <v>209</v>
      </c>
      <c r="AC160" s="4"/>
      <c r="AD160" s="4"/>
      <c r="AE160" s="1528" t="str">
        <f>IF($M$161="","",VLOOKUP($M$161,担当者登録!$B$2:$J$51,4,FALSE))</f>
        <v/>
      </c>
      <c r="AF160" s="1529"/>
      <c r="AG160" s="1529"/>
      <c r="AH160" s="1529"/>
      <c r="AI160" s="1529"/>
      <c r="AJ160" s="1530"/>
      <c r="AK160" s="178" t="s">
        <v>111</v>
      </c>
      <c r="AL160" s="4"/>
    </row>
    <row r="161" spans="1:51" ht="18" customHeight="1">
      <c r="B161" s="178" t="s">
        <v>2704</v>
      </c>
      <c r="C161" s="178"/>
      <c r="D161" s="178"/>
      <c r="E161" s="178"/>
      <c r="F161" s="178"/>
      <c r="G161" s="178"/>
      <c r="H161" s="178"/>
      <c r="I161" s="178"/>
      <c r="J161" s="178"/>
      <c r="K161" s="178"/>
      <c r="L161" s="4"/>
      <c r="M161" s="1461"/>
      <c r="N161" s="1462"/>
      <c r="O161" s="1462"/>
      <c r="P161" s="1462"/>
      <c r="Q161" s="1462"/>
      <c r="R161" s="1462"/>
      <c r="S161" s="1462"/>
      <c r="T161" s="1463"/>
      <c r="U161" s="4"/>
      <c r="V161" s="4"/>
      <c r="AJ161" s="4"/>
      <c r="AK161" s="4"/>
    </row>
    <row r="162" spans="1:51" ht="18" customHeight="1">
      <c r="B162" s="178" t="s">
        <v>2709</v>
      </c>
      <c r="C162" s="178"/>
      <c r="D162" s="178"/>
      <c r="E162" s="178"/>
      <c r="F162" s="178"/>
      <c r="G162" s="178"/>
      <c r="H162" s="178"/>
      <c r="I162" s="178"/>
      <c r="J162" s="178"/>
      <c r="K162" s="178"/>
      <c r="L162" s="4"/>
      <c r="M162" s="193" t="s">
        <v>187</v>
      </c>
      <c r="N162" s="1522" t="str">
        <f>IF($M$161="","",VLOOKUP($M$161,担当者登録!$B$2:$J$51,7,FALSE))</f>
        <v/>
      </c>
      <c r="O162" s="1522"/>
      <c r="P162" s="1522"/>
      <c r="Q162" s="178" t="s">
        <v>207</v>
      </c>
      <c r="R162" s="4"/>
      <c r="S162" s="4"/>
      <c r="T162" s="4"/>
      <c r="U162" s="4"/>
      <c r="V162" s="193" t="s">
        <v>187</v>
      </c>
      <c r="W162" s="1522" t="str">
        <f>IF($M$161="","",VLOOKUP($M$161,担当者登録!$B$2:$J$51,8,FALSE))</f>
        <v/>
      </c>
      <c r="X162" s="1522"/>
      <c r="Y162" s="1522"/>
      <c r="Z162" s="1522"/>
      <c r="AA162" s="178" t="s">
        <v>206</v>
      </c>
      <c r="AB162" s="4"/>
      <c r="AC162" s="4"/>
      <c r="AD162" s="4"/>
      <c r="AE162" s="1528" t="str">
        <f>IF($M$161="","",VLOOKUP($M$161,担当者登録!$B$2:$J$51,9,FALSE))</f>
        <v/>
      </c>
      <c r="AF162" s="1529"/>
      <c r="AG162" s="1529"/>
      <c r="AH162" s="1529"/>
      <c r="AI162" s="1529"/>
      <c r="AJ162" s="1530"/>
      <c r="AK162" s="178" t="s">
        <v>111</v>
      </c>
      <c r="AL162" s="4"/>
    </row>
    <row r="163" spans="1:51" ht="18" customHeight="1">
      <c r="B163" s="178"/>
      <c r="C163" s="178"/>
      <c r="D163" s="178"/>
      <c r="E163" s="178"/>
      <c r="F163" s="178"/>
      <c r="G163" s="178"/>
      <c r="H163" s="178"/>
      <c r="I163" s="178"/>
      <c r="J163" s="178"/>
      <c r="K163" s="178"/>
      <c r="L163" s="4"/>
      <c r="M163" s="1518" t="str">
        <f>IF($M$161="","",VLOOKUP($M$161,担当者登録!$B$2:$J$51,6,FALSE))</f>
        <v/>
      </c>
      <c r="N163" s="1519"/>
      <c r="O163" s="1519"/>
      <c r="P163" s="1519"/>
      <c r="Q163" s="1519"/>
      <c r="R163" s="1519"/>
      <c r="S163" s="1519"/>
      <c r="T163" s="1519"/>
      <c r="U163" s="1519"/>
      <c r="V163" s="1519"/>
      <c r="W163" s="1519"/>
      <c r="X163" s="1519"/>
      <c r="Y163" s="1519"/>
      <c r="Z163" s="1519"/>
      <c r="AA163" s="1519"/>
      <c r="AB163" s="1519"/>
      <c r="AC163" s="1519"/>
      <c r="AD163" s="1519"/>
      <c r="AE163" s="1519"/>
      <c r="AF163" s="1519"/>
      <c r="AG163" s="1519"/>
      <c r="AH163" s="1519"/>
      <c r="AI163" s="1519"/>
      <c r="AJ163" s="1519"/>
      <c r="AK163" s="1519"/>
      <c r="AL163" s="1520"/>
    </row>
    <row r="164" spans="1:51" ht="18" customHeight="1">
      <c r="B164" s="178" t="s">
        <v>2710</v>
      </c>
      <c r="C164" s="178"/>
      <c r="D164" s="178"/>
      <c r="E164" s="178"/>
      <c r="F164" s="178"/>
      <c r="G164" s="178"/>
      <c r="H164" s="178"/>
      <c r="I164" s="178"/>
      <c r="J164" s="178"/>
      <c r="K164" s="178"/>
      <c r="L164" s="4"/>
      <c r="M164" s="1518" t="str">
        <f>IF($M$161="","",VLOOKUP($M$161,担当者登録!$B$2:$M$51,10,FALSE))</f>
        <v/>
      </c>
      <c r="N164" s="1519"/>
      <c r="O164" s="1519"/>
      <c r="P164" s="1519"/>
      <c r="Q164" s="1519"/>
      <c r="R164" s="1519"/>
      <c r="S164" s="1519"/>
      <c r="T164" s="1520"/>
      <c r="U164" s="4"/>
      <c r="V164" s="4"/>
      <c r="W164" s="4"/>
      <c r="X164" s="4"/>
      <c r="Y164" s="4"/>
      <c r="Z164" s="4"/>
      <c r="AA164" s="4"/>
      <c r="AB164" s="4"/>
      <c r="AC164" s="4"/>
      <c r="AD164" s="4"/>
      <c r="AE164" s="4"/>
      <c r="AF164" s="4"/>
      <c r="AG164" s="4"/>
      <c r="AH164" s="4"/>
      <c r="AI164" s="4"/>
      <c r="AJ164" s="4"/>
      <c r="AK164" s="4"/>
      <c r="AL164" s="4"/>
    </row>
    <row r="165" spans="1:51" ht="18" customHeight="1">
      <c r="B165" s="178" t="s">
        <v>2711</v>
      </c>
      <c r="C165" s="178"/>
      <c r="D165" s="178"/>
      <c r="E165" s="178"/>
      <c r="F165" s="178"/>
      <c r="G165" s="178"/>
      <c r="H165" s="178"/>
      <c r="I165" s="178"/>
      <c r="J165" s="178"/>
      <c r="K165" s="178"/>
      <c r="L165" s="4"/>
      <c r="M165" s="1521" t="str">
        <f>IF($M$161="","",VLOOKUP($M$161,担当者登録!$B$2:$M$51,11,FALSE))</f>
        <v/>
      </c>
      <c r="N165" s="1519"/>
      <c r="O165" s="1519"/>
      <c r="P165" s="1519"/>
      <c r="Q165" s="1519"/>
      <c r="R165" s="1519"/>
      <c r="S165" s="1519"/>
      <c r="T165" s="1519"/>
      <c r="U165" s="1519"/>
      <c r="V165" s="1519"/>
      <c r="W165" s="1519"/>
      <c r="X165" s="1519"/>
      <c r="Y165" s="1519"/>
      <c r="Z165" s="1519"/>
      <c r="AA165" s="1519"/>
      <c r="AB165" s="1519"/>
      <c r="AC165" s="1519"/>
      <c r="AD165" s="1519"/>
      <c r="AE165" s="1519"/>
      <c r="AF165" s="1519"/>
      <c r="AG165" s="1519"/>
      <c r="AH165" s="1519"/>
      <c r="AI165" s="1519"/>
      <c r="AJ165" s="1519"/>
      <c r="AK165" s="1519"/>
      <c r="AL165" s="1520"/>
    </row>
    <row r="166" spans="1:51" ht="18" customHeight="1">
      <c r="B166" s="178" t="s">
        <v>2712</v>
      </c>
      <c r="C166" s="178"/>
      <c r="D166" s="178"/>
      <c r="E166" s="178"/>
      <c r="F166" s="178"/>
      <c r="G166" s="178"/>
      <c r="H166" s="178"/>
      <c r="I166" s="178"/>
      <c r="J166" s="178"/>
      <c r="K166" s="178"/>
      <c r="L166" s="4"/>
      <c r="M166" s="1518" t="str">
        <f>IF($M$161="","",VLOOKUP($M$161,担当者登録!$B$2:$M$51,12,FALSE))</f>
        <v/>
      </c>
      <c r="N166" s="1519"/>
      <c r="O166" s="1519"/>
      <c r="P166" s="1519"/>
      <c r="Q166" s="1519"/>
      <c r="R166" s="1519"/>
      <c r="S166" s="1519"/>
      <c r="T166" s="1520"/>
      <c r="U166" s="4"/>
      <c r="AI166" s="4"/>
      <c r="AJ166" s="4"/>
      <c r="AK166" s="4"/>
      <c r="AL166" s="4"/>
    </row>
    <row r="167" spans="1:51" ht="18" customHeight="1">
      <c r="B167" s="178" t="s">
        <v>2719</v>
      </c>
      <c r="C167" s="178"/>
      <c r="D167" s="178"/>
      <c r="E167" s="178"/>
      <c r="F167" s="178"/>
      <c r="G167" s="178"/>
      <c r="H167" s="178"/>
      <c r="I167" s="178"/>
      <c r="J167" s="178"/>
      <c r="K167" s="178"/>
      <c r="L167" s="4"/>
      <c r="M167" s="1512"/>
      <c r="N167" s="1513"/>
      <c r="O167" s="1513"/>
      <c r="P167" s="1513"/>
      <c r="Q167" s="1513"/>
      <c r="R167" s="1513"/>
      <c r="S167" s="1513"/>
      <c r="T167" s="1513"/>
      <c r="U167" s="1513"/>
      <c r="V167" s="1513"/>
      <c r="W167" s="1513"/>
      <c r="X167" s="1513"/>
      <c r="Y167" s="1513"/>
      <c r="Z167" s="1513"/>
      <c r="AA167" s="1513"/>
      <c r="AB167" s="1513"/>
      <c r="AC167" s="1513"/>
      <c r="AD167" s="1513"/>
      <c r="AE167" s="1513"/>
      <c r="AF167" s="1513"/>
      <c r="AG167" s="1513"/>
      <c r="AH167" s="1513"/>
      <c r="AI167" s="1513"/>
      <c r="AJ167" s="1513"/>
      <c r="AK167" s="1513"/>
      <c r="AL167" s="1514"/>
    </row>
    <row r="168" spans="1:51" ht="11.25" customHeight="1">
      <c r="B168" s="178"/>
      <c r="C168" s="178"/>
      <c r="D168" s="178"/>
      <c r="E168" s="178"/>
      <c r="F168" s="178"/>
      <c r="G168" s="178"/>
      <c r="H168" s="178"/>
      <c r="I168" s="178"/>
      <c r="J168" s="178"/>
      <c r="K168" s="178"/>
      <c r="L168" s="4"/>
      <c r="M168" s="197"/>
      <c r="N168" s="197"/>
      <c r="O168" s="197"/>
      <c r="P168" s="197"/>
      <c r="Q168" s="197"/>
      <c r="R168" s="197"/>
      <c r="S168" s="197"/>
      <c r="T168" s="197"/>
      <c r="U168" s="4"/>
      <c r="V168" s="4"/>
      <c r="W168" s="4"/>
      <c r="X168" s="4"/>
      <c r="Y168" s="4"/>
      <c r="Z168" s="4"/>
      <c r="AA168" s="4"/>
      <c r="AB168" s="4"/>
      <c r="AC168" s="4"/>
      <c r="AD168" s="4"/>
      <c r="AE168" s="4"/>
      <c r="AF168" s="4"/>
      <c r="AG168" s="4"/>
      <c r="AH168" s="4"/>
      <c r="AI168" s="4"/>
      <c r="AJ168" s="4"/>
      <c r="AK168" s="4"/>
      <c r="AL168" s="4"/>
      <c r="AS168" s="183"/>
      <c r="AT168" s="183"/>
      <c r="AU168" s="183"/>
      <c r="AV168" s="183"/>
      <c r="AW168" s="183"/>
      <c r="AX168" s="183"/>
      <c r="AY168" s="183"/>
    </row>
    <row r="169" spans="1:51" s="4" customFormat="1" ht="18" customHeight="1">
      <c r="A169" s="198" t="s">
        <v>200</v>
      </c>
      <c r="B169" s="199" t="s">
        <v>2688</v>
      </c>
      <c r="C169" s="199"/>
      <c r="D169" s="199"/>
      <c r="E169" s="199"/>
      <c r="F169" s="199"/>
      <c r="G169" s="199"/>
      <c r="H169" s="199"/>
      <c r="I169" s="199"/>
      <c r="J169" s="199"/>
      <c r="K169" s="199"/>
      <c r="L169" s="209"/>
      <c r="M169" s="209"/>
      <c r="N169" s="209"/>
      <c r="O169" s="209"/>
      <c r="P169" s="209"/>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row>
    <row r="170" spans="1:51" s="4" customFormat="1" ht="18" customHeight="1">
      <c r="A170" s="188"/>
      <c r="B170" s="189" t="s">
        <v>202</v>
      </c>
      <c r="C170" s="189"/>
      <c r="D170" s="189"/>
      <c r="E170" s="189"/>
      <c r="F170" s="189"/>
      <c r="G170" s="189"/>
      <c r="H170" s="189"/>
      <c r="I170" s="189"/>
      <c r="J170" s="189"/>
      <c r="K170" s="189"/>
    </row>
    <row r="171" spans="1:51" ht="18" customHeight="1">
      <c r="B171" s="178" t="s">
        <v>2197</v>
      </c>
      <c r="C171" s="178"/>
      <c r="D171" s="178"/>
      <c r="E171" s="178"/>
      <c r="F171" s="178"/>
      <c r="G171" s="178"/>
      <c r="H171" s="178"/>
      <c r="I171" s="178"/>
      <c r="J171" s="178"/>
      <c r="K171" s="178"/>
      <c r="L171" s="4"/>
      <c r="M171" s="1461"/>
      <c r="N171" s="1462"/>
      <c r="O171" s="1462"/>
      <c r="P171" s="1462"/>
      <c r="Q171" s="1462"/>
      <c r="R171" s="1462"/>
      <c r="S171" s="1462"/>
      <c r="T171" s="1463"/>
      <c r="U171" s="4"/>
      <c r="V171" s="4"/>
      <c r="W171" s="4"/>
      <c r="X171" s="4"/>
      <c r="Y171" s="4"/>
      <c r="Z171" s="4"/>
      <c r="AA171" s="4"/>
      <c r="AB171" s="4"/>
      <c r="AC171" s="4"/>
      <c r="AD171" s="4"/>
      <c r="AE171" s="4"/>
      <c r="AF171" s="4"/>
      <c r="AG171" s="4"/>
      <c r="AH171" s="4"/>
      <c r="AI171" s="4"/>
      <c r="AJ171" s="4"/>
      <c r="AK171" s="4"/>
      <c r="AL171" s="4"/>
    </row>
    <row r="172" spans="1:51" ht="18" customHeight="1">
      <c r="B172" s="178" t="s">
        <v>2715</v>
      </c>
      <c r="C172" s="178"/>
      <c r="D172" s="178"/>
      <c r="E172" s="178"/>
      <c r="F172" s="178"/>
      <c r="G172" s="178"/>
      <c r="H172" s="178"/>
      <c r="I172" s="178"/>
      <c r="J172" s="178"/>
      <c r="K172" s="178"/>
      <c r="L172" s="4"/>
      <c r="M172" s="1461"/>
      <c r="N172" s="1462"/>
      <c r="O172" s="1462"/>
      <c r="P172" s="1462"/>
      <c r="Q172" s="1462"/>
      <c r="R172" s="1462"/>
      <c r="S172" s="1462"/>
      <c r="T172" s="1463"/>
      <c r="U172" s="4"/>
      <c r="V172" s="4"/>
      <c r="W172" s="4"/>
      <c r="X172" s="4"/>
      <c r="Y172" s="4"/>
      <c r="Z172" s="4"/>
      <c r="AA172" s="4"/>
      <c r="AB172" s="4"/>
      <c r="AC172" s="4"/>
      <c r="AD172" s="4"/>
      <c r="AE172" s="4"/>
      <c r="AF172" s="4"/>
      <c r="AG172" s="4"/>
      <c r="AH172" s="4"/>
      <c r="AI172" s="4"/>
      <c r="AJ172" s="4"/>
      <c r="AK172" s="4"/>
      <c r="AL172" s="4"/>
    </row>
    <row r="173" spans="1:51" ht="18" customHeight="1">
      <c r="B173" s="178" t="s">
        <v>2705</v>
      </c>
      <c r="C173" s="178"/>
      <c r="D173" s="178"/>
      <c r="E173" s="178"/>
      <c r="F173" s="178"/>
      <c r="G173" s="178"/>
      <c r="H173" s="178"/>
      <c r="I173" s="178"/>
      <c r="J173" s="178"/>
      <c r="K173" s="178"/>
      <c r="L173" s="4"/>
      <c r="M173" s="1499"/>
      <c r="N173" s="1500"/>
      <c r="O173" s="1500"/>
      <c r="P173" s="1500"/>
      <c r="Q173" s="1500"/>
      <c r="R173" s="1500"/>
      <c r="S173" s="1500"/>
      <c r="T173" s="1501"/>
      <c r="U173" s="4"/>
      <c r="V173" s="4"/>
      <c r="W173" s="4"/>
      <c r="X173" s="4"/>
      <c r="Y173" s="4"/>
      <c r="Z173" s="4"/>
      <c r="AA173" s="4"/>
      <c r="AB173" s="4"/>
      <c r="AC173" s="4"/>
      <c r="AD173" s="4"/>
      <c r="AE173" s="4"/>
      <c r="AF173" s="4"/>
      <c r="AG173" s="4"/>
      <c r="AH173" s="4"/>
      <c r="AI173" s="4"/>
      <c r="AJ173" s="4"/>
      <c r="AK173" s="4"/>
      <c r="AL173" s="4"/>
    </row>
    <row r="174" spans="1:51" ht="18" customHeight="1">
      <c r="B174" s="178" t="s">
        <v>2716</v>
      </c>
      <c r="C174" s="178"/>
      <c r="D174" s="178"/>
      <c r="E174" s="178"/>
      <c r="F174" s="178"/>
      <c r="G174" s="178"/>
      <c r="H174" s="178"/>
      <c r="I174" s="178"/>
      <c r="J174" s="178"/>
      <c r="K174" s="178"/>
      <c r="L174" s="4"/>
      <c r="M174" s="1512"/>
      <c r="N174" s="1462"/>
      <c r="O174" s="1462"/>
      <c r="P174" s="1462"/>
      <c r="Q174" s="1462"/>
      <c r="R174" s="1462"/>
      <c r="S174" s="1462"/>
      <c r="T174" s="1462"/>
      <c r="U174" s="1462"/>
      <c r="V174" s="1462"/>
      <c r="W174" s="1462"/>
      <c r="X174" s="1462"/>
      <c r="Y174" s="1462"/>
      <c r="Z174" s="1462"/>
      <c r="AA174" s="1462"/>
      <c r="AB174" s="1462"/>
      <c r="AC174" s="1462"/>
      <c r="AD174" s="1462"/>
      <c r="AE174" s="1462"/>
      <c r="AF174" s="1462"/>
      <c r="AG174" s="1462"/>
      <c r="AH174" s="1462"/>
      <c r="AI174" s="1462"/>
      <c r="AJ174" s="1462"/>
      <c r="AK174" s="1462"/>
      <c r="AL174" s="1463"/>
    </row>
    <row r="175" spans="1:51" ht="18" customHeight="1">
      <c r="B175" s="178" t="s">
        <v>2707</v>
      </c>
      <c r="C175" s="178"/>
      <c r="D175" s="178"/>
      <c r="E175" s="178"/>
      <c r="F175" s="178"/>
      <c r="G175" s="178"/>
      <c r="H175" s="178"/>
      <c r="I175" s="178"/>
      <c r="J175" s="178"/>
      <c r="K175" s="178"/>
      <c r="L175" s="4"/>
      <c r="M175" s="1499"/>
      <c r="N175" s="1500"/>
      <c r="O175" s="1500"/>
      <c r="P175" s="1500"/>
      <c r="Q175" s="1500"/>
      <c r="R175" s="1500"/>
      <c r="S175" s="1500"/>
      <c r="T175" s="1501"/>
      <c r="U175" s="4"/>
      <c r="V175" s="4"/>
      <c r="W175" s="4"/>
      <c r="X175" s="4"/>
      <c r="Y175" s="4"/>
      <c r="Z175" s="4"/>
      <c r="AA175" s="4"/>
      <c r="AB175" s="4"/>
      <c r="AC175" s="4"/>
      <c r="AD175" s="4"/>
      <c r="AE175" s="4"/>
      <c r="AF175" s="4"/>
      <c r="AG175" s="4"/>
      <c r="AH175" s="4"/>
      <c r="AI175" s="4"/>
      <c r="AJ175" s="4"/>
      <c r="AK175" s="4"/>
      <c r="AL175" s="4"/>
    </row>
    <row r="176" spans="1:51" ht="18" customHeight="1">
      <c r="B176" s="178" t="s">
        <v>2717</v>
      </c>
      <c r="C176" s="178"/>
      <c r="D176" s="178"/>
      <c r="E176" s="178"/>
      <c r="F176" s="178"/>
      <c r="G176" s="178"/>
      <c r="H176" s="178"/>
      <c r="I176" s="178"/>
      <c r="J176" s="178"/>
      <c r="K176" s="178"/>
      <c r="L176" s="4"/>
      <c r="M176" s="1499"/>
      <c r="N176" s="1500"/>
      <c r="O176" s="1500"/>
      <c r="P176" s="1500"/>
      <c r="Q176" s="1500"/>
      <c r="R176" s="1500"/>
      <c r="S176" s="1500"/>
      <c r="T176" s="1501"/>
      <c r="U176" s="4"/>
      <c r="V176" s="4"/>
      <c r="W176" s="4"/>
      <c r="X176" s="4"/>
      <c r="Y176" s="4"/>
      <c r="Z176" s="4"/>
      <c r="AA176" s="4"/>
      <c r="AB176" s="4"/>
      <c r="AC176" s="4"/>
      <c r="AD176" s="4"/>
      <c r="AE176" s="4"/>
      <c r="AF176" s="4"/>
      <c r="AG176" s="4"/>
      <c r="AH176" s="4"/>
      <c r="AI176" s="4"/>
      <c r="AJ176" s="4"/>
      <c r="AK176" s="4"/>
      <c r="AL176" s="4"/>
    </row>
    <row r="177" spans="1:38" ht="18" customHeight="1">
      <c r="B177" s="178" t="s">
        <v>2718</v>
      </c>
      <c r="C177" s="178"/>
      <c r="D177" s="178"/>
      <c r="E177" s="178"/>
      <c r="F177" s="178"/>
      <c r="G177" s="178"/>
      <c r="H177" s="178"/>
      <c r="I177" s="178"/>
      <c r="J177" s="178"/>
      <c r="K177" s="178"/>
      <c r="L177" s="4"/>
      <c r="M177" s="1512"/>
      <c r="N177" s="1513"/>
      <c r="O177" s="1513"/>
      <c r="P177" s="1513"/>
      <c r="Q177" s="1513"/>
      <c r="R177" s="1513"/>
      <c r="S177" s="1513"/>
      <c r="T177" s="1513"/>
      <c r="U177" s="1513"/>
      <c r="V177" s="1513"/>
      <c r="W177" s="1513"/>
      <c r="X177" s="1513"/>
      <c r="Y177" s="1513"/>
      <c r="Z177" s="1513"/>
      <c r="AA177" s="1513"/>
      <c r="AB177" s="1513"/>
      <c r="AC177" s="1513"/>
      <c r="AD177" s="1513"/>
      <c r="AE177" s="1513"/>
      <c r="AF177" s="1513"/>
      <c r="AG177" s="1513"/>
      <c r="AH177" s="1513"/>
      <c r="AI177" s="1513"/>
      <c r="AJ177" s="1513"/>
      <c r="AK177" s="1513"/>
      <c r="AL177" s="1514"/>
    </row>
    <row r="178" spans="1:38" ht="7.5" customHeight="1">
      <c r="B178" s="178"/>
      <c r="C178" s="178"/>
      <c r="D178" s="178"/>
      <c r="E178" s="178"/>
      <c r="F178" s="178"/>
      <c r="G178" s="178"/>
      <c r="H178" s="178"/>
      <c r="I178" s="178"/>
      <c r="J178" s="178"/>
      <c r="K178" s="178"/>
      <c r="L178" s="4"/>
      <c r="M178" s="197"/>
      <c r="N178" s="197"/>
      <c r="O178" s="197"/>
      <c r="P178" s="197"/>
      <c r="Q178" s="197"/>
      <c r="R178" s="197"/>
      <c r="S178" s="197"/>
      <c r="T178" s="197"/>
      <c r="U178" s="4"/>
      <c r="V178" s="4"/>
      <c r="W178" s="4"/>
      <c r="X178" s="4"/>
      <c r="Y178" s="4"/>
      <c r="Z178" s="4"/>
      <c r="AA178" s="4"/>
      <c r="AB178" s="4"/>
      <c r="AC178" s="4"/>
      <c r="AD178" s="4"/>
      <c r="AE178" s="4"/>
      <c r="AF178" s="4"/>
      <c r="AG178" s="4"/>
      <c r="AH178" s="4"/>
      <c r="AI178" s="4"/>
      <c r="AJ178" s="4"/>
      <c r="AK178" s="4"/>
      <c r="AL178" s="4"/>
    </row>
    <row r="179" spans="1:38" s="4" customFormat="1" ht="18" customHeight="1">
      <c r="A179" s="188"/>
      <c r="B179" s="189" t="s">
        <v>201</v>
      </c>
      <c r="C179" s="189"/>
      <c r="D179" s="189"/>
      <c r="E179" s="189"/>
      <c r="F179" s="189"/>
      <c r="G179" s="189"/>
      <c r="H179" s="189"/>
      <c r="I179" s="189"/>
      <c r="J179" s="189"/>
      <c r="K179" s="189"/>
    </row>
    <row r="180" spans="1:38" ht="18" customHeight="1">
      <c r="B180" s="178" t="s">
        <v>2197</v>
      </c>
      <c r="C180" s="178"/>
      <c r="D180" s="178"/>
      <c r="E180" s="178"/>
      <c r="F180" s="178"/>
      <c r="G180" s="178"/>
      <c r="H180" s="178"/>
      <c r="I180" s="178"/>
      <c r="J180" s="178"/>
      <c r="K180" s="178"/>
      <c r="L180" s="4"/>
      <c r="M180" s="1461"/>
      <c r="N180" s="1462"/>
      <c r="O180" s="1462"/>
      <c r="P180" s="1462"/>
      <c r="Q180" s="1462"/>
      <c r="R180" s="1462"/>
      <c r="S180" s="1462"/>
      <c r="T180" s="1463"/>
      <c r="U180" s="4"/>
      <c r="V180" s="4"/>
      <c r="W180" s="4"/>
      <c r="X180" s="4"/>
      <c r="Y180" s="4"/>
      <c r="Z180" s="4"/>
      <c r="AA180" s="4"/>
      <c r="AB180" s="4"/>
      <c r="AC180" s="4"/>
      <c r="AD180" s="4"/>
      <c r="AE180" s="4"/>
      <c r="AF180" s="4"/>
      <c r="AG180" s="4"/>
      <c r="AH180" s="4"/>
      <c r="AI180" s="4"/>
      <c r="AJ180" s="4"/>
      <c r="AK180" s="4"/>
      <c r="AL180" s="4"/>
    </row>
    <row r="181" spans="1:38" ht="18" customHeight="1">
      <c r="B181" s="178" t="s">
        <v>2715</v>
      </c>
      <c r="C181" s="178"/>
      <c r="D181" s="178"/>
      <c r="E181" s="178"/>
      <c r="F181" s="178"/>
      <c r="G181" s="178"/>
      <c r="H181" s="178"/>
      <c r="I181" s="178"/>
      <c r="J181" s="178"/>
      <c r="K181" s="178"/>
      <c r="L181" s="4"/>
      <c r="M181" s="1461"/>
      <c r="N181" s="1462"/>
      <c r="O181" s="1462"/>
      <c r="P181" s="1462"/>
      <c r="Q181" s="1462"/>
      <c r="R181" s="1462"/>
      <c r="S181" s="1462"/>
      <c r="T181" s="1463"/>
      <c r="U181" s="4"/>
      <c r="V181" s="4"/>
      <c r="W181" s="4"/>
      <c r="X181" s="4"/>
      <c r="Y181" s="4"/>
      <c r="Z181" s="4"/>
      <c r="AA181" s="4"/>
      <c r="AB181" s="4"/>
      <c r="AC181" s="4"/>
      <c r="AD181" s="4"/>
      <c r="AE181" s="4"/>
      <c r="AF181" s="4"/>
      <c r="AG181" s="4"/>
      <c r="AH181" s="4"/>
      <c r="AI181" s="4"/>
      <c r="AJ181" s="4"/>
      <c r="AK181" s="4"/>
      <c r="AL181" s="4"/>
    </row>
    <row r="182" spans="1:38" ht="18" customHeight="1">
      <c r="B182" s="178" t="s">
        <v>2705</v>
      </c>
      <c r="C182" s="178"/>
      <c r="D182" s="178"/>
      <c r="E182" s="178"/>
      <c r="F182" s="178"/>
      <c r="G182" s="178"/>
      <c r="H182" s="178"/>
      <c r="I182" s="178"/>
      <c r="J182" s="178"/>
      <c r="K182" s="178"/>
      <c r="L182" s="4"/>
      <c r="M182" s="1499"/>
      <c r="N182" s="1500"/>
      <c r="O182" s="1500"/>
      <c r="P182" s="1500"/>
      <c r="Q182" s="1500"/>
      <c r="R182" s="1500"/>
      <c r="S182" s="1500"/>
      <c r="T182" s="1501"/>
      <c r="U182" s="4"/>
      <c r="V182" s="4"/>
      <c r="W182" s="4"/>
      <c r="X182" s="4"/>
      <c r="Y182" s="4"/>
      <c r="Z182" s="4"/>
      <c r="AA182" s="4"/>
      <c r="AB182" s="4"/>
      <c r="AC182" s="4"/>
      <c r="AD182" s="4"/>
      <c r="AE182" s="4"/>
      <c r="AF182" s="4"/>
      <c r="AG182" s="4"/>
      <c r="AH182" s="4"/>
      <c r="AI182" s="4"/>
      <c r="AJ182" s="4"/>
      <c r="AK182" s="4"/>
      <c r="AL182" s="4"/>
    </row>
    <row r="183" spans="1:38" ht="18" customHeight="1">
      <c r="B183" s="178" t="s">
        <v>2716</v>
      </c>
      <c r="C183" s="178"/>
      <c r="D183" s="178"/>
      <c r="E183" s="178"/>
      <c r="F183" s="178"/>
      <c r="G183" s="178"/>
      <c r="H183" s="178"/>
      <c r="I183" s="178"/>
      <c r="J183" s="178"/>
      <c r="K183" s="178"/>
      <c r="L183" s="4"/>
      <c r="M183" s="1512"/>
      <c r="N183" s="1462"/>
      <c r="O183" s="1462"/>
      <c r="P183" s="1462"/>
      <c r="Q183" s="1462"/>
      <c r="R183" s="1462"/>
      <c r="S183" s="1462"/>
      <c r="T183" s="1462"/>
      <c r="U183" s="1462"/>
      <c r="V183" s="1462"/>
      <c r="W183" s="1462"/>
      <c r="X183" s="1462"/>
      <c r="Y183" s="1462"/>
      <c r="Z183" s="1462"/>
      <c r="AA183" s="1462"/>
      <c r="AB183" s="1462"/>
      <c r="AC183" s="1462"/>
      <c r="AD183" s="1462"/>
      <c r="AE183" s="1462"/>
      <c r="AF183" s="1462"/>
      <c r="AG183" s="1462"/>
      <c r="AH183" s="1462"/>
      <c r="AI183" s="1462"/>
      <c r="AJ183" s="1462"/>
      <c r="AK183" s="1462"/>
      <c r="AL183" s="1463"/>
    </row>
    <row r="184" spans="1:38" ht="18" customHeight="1">
      <c r="B184" s="178" t="s">
        <v>2707</v>
      </c>
      <c r="C184" s="178"/>
      <c r="D184" s="178"/>
      <c r="E184" s="178"/>
      <c r="F184" s="178"/>
      <c r="G184" s="178"/>
      <c r="H184" s="178"/>
      <c r="I184" s="178"/>
      <c r="J184" s="178"/>
      <c r="K184" s="178"/>
      <c r="L184" s="4"/>
      <c r="M184" s="1499"/>
      <c r="N184" s="1500"/>
      <c r="O184" s="1500"/>
      <c r="P184" s="1500"/>
      <c r="Q184" s="1500"/>
      <c r="R184" s="1500"/>
      <c r="S184" s="1500"/>
      <c r="T184" s="1501"/>
      <c r="U184" s="4"/>
      <c r="V184" s="4"/>
      <c r="W184" s="4"/>
      <c r="X184" s="4"/>
      <c r="Y184" s="4"/>
      <c r="Z184" s="4"/>
      <c r="AA184" s="4"/>
      <c r="AB184" s="4"/>
      <c r="AC184" s="4"/>
      <c r="AD184" s="4"/>
      <c r="AE184" s="4"/>
      <c r="AF184" s="4"/>
      <c r="AG184" s="4"/>
      <c r="AH184" s="4"/>
      <c r="AI184" s="4"/>
      <c r="AJ184" s="4"/>
      <c r="AK184" s="4"/>
      <c r="AL184" s="4"/>
    </row>
    <row r="185" spans="1:38" ht="18" customHeight="1">
      <c r="B185" s="178" t="s">
        <v>2717</v>
      </c>
      <c r="C185" s="178"/>
      <c r="D185" s="178"/>
      <c r="E185" s="178"/>
      <c r="F185" s="178"/>
      <c r="G185" s="178"/>
      <c r="H185" s="178"/>
      <c r="I185" s="178"/>
      <c r="J185" s="178"/>
      <c r="K185" s="178"/>
      <c r="L185" s="4"/>
      <c r="M185" s="1499"/>
      <c r="N185" s="1500"/>
      <c r="O185" s="1500"/>
      <c r="P185" s="1500"/>
      <c r="Q185" s="1500"/>
      <c r="R185" s="1500"/>
      <c r="S185" s="1500"/>
      <c r="T185" s="1501"/>
      <c r="U185" s="4"/>
      <c r="V185" s="4"/>
      <c r="W185" s="4"/>
      <c r="X185" s="4"/>
      <c r="Y185" s="4"/>
      <c r="Z185" s="4"/>
      <c r="AA185" s="4"/>
      <c r="AB185" s="4"/>
      <c r="AC185" s="4"/>
      <c r="AD185" s="4"/>
      <c r="AE185" s="4"/>
      <c r="AF185" s="4"/>
      <c r="AG185" s="4"/>
      <c r="AH185" s="4"/>
      <c r="AI185" s="4"/>
      <c r="AJ185" s="4"/>
      <c r="AK185" s="4"/>
      <c r="AL185" s="4"/>
    </row>
    <row r="186" spans="1:38" ht="18" customHeight="1">
      <c r="B186" s="178" t="s">
        <v>2718</v>
      </c>
      <c r="C186" s="178"/>
      <c r="D186" s="178"/>
      <c r="E186" s="178"/>
      <c r="F186" s="178"/>
      <c r="G186" s="178"/>
      <c r="H186" s="178"/>
      <c r="I186" s="178"/>
      <c r="J186" s="178"/>
      <c r="K186" s="178"/>
      <c r="L186" s="4"/>
      <c r="M186" s="1512"/>
      <c r="N186" s="1513"/>
      <c r="O186" s="1513"/>
      <c r="P186" s="1513"/>
      <c r="Q186" s="1513"/>
      <c r="R186" s="1513"/>
      <c r="S186" s="1513"/>
      <c r="T186" s="1513"/>
      <c r="U186" s="1513"/>
      <c r="V186" s="1513"/>
      <c r="W186" s="1513"/>
      <c r="X186" s="1513"/>
      <c r="Y186" s="1513"/>
      <c r="Z186" s="1513"/>
      <c r="AA186" s="1513"/>
      <c r="AB186" s="1513"/>
      <c r="AC186" s="1513"/>
      <c r="AD186" s="1513"/>
      <c r="AE186" s="1513"/>
      <c r="AF186" s="1513"/>
      <c r="AG186" s="1513"/>
      <c r="AH186" s="1513"/>
      <c r="AI186" s="1513"/>
      <c r="AJ186" s="1513"/>
      <c r="AK186" s="1513"/>
      <c r="AL186" s="1514"/>
    </row>
    <row r="187" spans="1:38" s="4" customFormat="1" ht="15.75" customHeight="1">
      <c r="A187" s="188"/>
      <c r="B187" s="189"/>
      <c r="C187" s="189"/>
      <c r="D187" s="189"/>
      <c r="E187" s="189"/>
      <c r="F187" s="189"/>
      <c r="G187" s="189"/>
      <c r="H187" s="189"/>
      <c r="I187" s="189"/>
      <c r="J187" s="189"/>
      <c r="K187" s="189"/>
    </row>
    <row r="188" spans="1:38" ht="18" customHeight="1">
      <c r="B188" s="178" t="s">
        <v>2197</v>
      </c>
      <c r="C188" s="178"/>
      <c r="D188" s="178"/>
      <c r="E188" s="178"/>
      <c r="F188" s="178"/>
      <c r="G188" s="178"/>
      <c r="H188" s="178"/>
      <c r="I188" s="178"/>
      <c r="J188" s="178"/>
      <c r="K188" s="178"/>
      <c r="L188" s="4"/>
      <c r="M188" s="1461"/>
      <c r="N188" s="1462"/>
      <c r="O188" s="1462"/>
      <c r="P188" s="1462"/>
      <c r="Q188" s="1462"/>
      <c r="R188" s="1462"/>
      <c r="S188" s="1462"/>
      <c r="T188" s="1463"/>
      <c r="U188" s="4"/>
      <c r="V188" s="4"/>
      <c r="W188" s="4"/>
      <c r="X188" s="4"/>
      <c r="Y188" s="4"/>
      <c r="Z188" s="4"/>
      <c r="AA188" s="4"/>
      <c r="AB188" s="4"/>
      <c r="AC188" s="4"/>
      <c r="AD188" s="4"/>
      <c r="AE188" s="4"/>
      <c r="AF188" s="4"/>
      <c r="AG188" s="4"/>
      <c r="AH188" s="4"/>
      <c r="AI188" s="4"/>
      <c r="AJ188" s="4"/>
      <c r="AK188" s="4"/>
      <c r="AL188" s="4"/>
    </row>
    <row r="189" spans="1:38" ht="18" customHeight="1">
      <c r="B189" s="178" t="s">
        <v>2715</v>
      </c>
      <c r="C189" s="178"/>
      <c r="D189" s="178"/>
      <c r="E189" s="178"/>
      <c r="F189" s="178"/>
      <c r="G189" s="178"/>
      <c r="H189" s="178"/>
      <c r="I189" s="178"/>
      <c r="J189" s="178"/>
      <c r="K189" s="178"/>
      <c r="L189" s="4"/>
      <c r="M189" s="1461"/>
      <c r="N189" s="1462"/>
      <c r="O189" s="1462"/>
      <c r="P189" s="1462"/>
      <c r="Q189" s="1462"/>
      <c r="R189" s="1462"/>
      <c r="S189" s="1462"/>
      <c r="T189" s="1463"/>
      <c r="U189" s="4"/>
      <c r="V189" s="4"/>
      <c r="W189" s="4"/>
      <c r="X189" s="4"/>
      <c r="Y189" s="4"/>
      <c r="Z189" s="4"/>
      <c r="AA189" s="4"/>
      <c r="AB189" s="4"/>
      <c r="AC189" s="4"/>
      <c r="AD189" s="4"/>
      <c r="AE189" s="4"/>
      <c r="AF189" s="4"/>
      <c r="AG189" s="4"/>
      <c r="AH189" s="4"/>
      <c r="AI189" s="4"/>
      <c r="AJ189" s="4"/>
      <c r="AK189" s="4"/>
      <c r="AL189" s="4"/>
    </row>
    <row r="190" spans="1:38" ht="18" customHeight="1">
      <c r="B190" s="178" t="s">
        <v>2705</v>
      </c>
      <c r="C190" s="178"/>
      <c r="D190" s="178"/>
      <c r="E190" s="178"/>
      <c r="F190" s="178"/>
      <c r="G190" s="178"/>
      <c r="H190" s="178"/>
      <c r="I190" s="178"/>
      <c r="J190" s="178"/>
      <c r="K190" s="178"/>
      <c r="L190" s="4"/>
      <c r="M190" s="1499"/>
      <c r="N190" s="1500"/>
      <c r="O190" s="1500"/>
      <c r="P190" s="1500"/>
      <c r="Q190" s="1500"/>
      <c r="R190" s="1500"/>
      <c r="S190" s="1500"/>
      <c r="T190" s="1501"/>
      <c r="U190" s="4"/>
      <c r="V190" s="4"/>
      <c r="W190" s="4"/>
      <c r="X190" s="4"/>
      <c r="Y190" s="4"/>
      <c r="Z190" s="4"/>
      <c r="AA190" s="4"/>
      <c r="AB190" s="4"/>
      <c r="AC190" s="4"/>
      <c r="AD190" s="4"/>
      <c r="AE190" s="4"/>
      <c r="AF190" s="4"/>
      <c r="AG190" s="4"/>
      <c r="AH190" s="4"/>
      <c r="AI190" s="4"/>
      <c r="AJ190" s="4"/>
      <c r="AK190" s="4"/>
      <c r="AL190" s="4"/>
    </row>
    <row r="191" spans="1:38" ht="18" customHeight="1">
      <c r="B191" s="178" t="s">
        <v>2716</v>
      </c>
      <c r="C191" s="178"/>
      <c r="D191" s="178"/>
      <c r="E191" s="178"/>
      <c r="F191" s="178"/>
      <c r="G191" s="178"/>
      <c r="H191" s="178"/>
      <c r="I191" s="178"/>
      <c r="J191" s="178"/>
      <c r="K191" s="178"/>
      <c r="L191" s="4"/>
      <c r="M191" s="1512"/>
      <c r="N191" s="1462"/>
      <c r="O191" s="1462"/>
      <c r="P191" s="1462"/>
      <c r="Q191" s="1462"/>
      <c r="R191" s="1462"/>
      <c r="S191" s="1462"/>
      <c r="T191" s="1462"/>
      <c r="U191" s="1462"/>
      <c r="V191" s="1462"/>
      <c r="W191" s="1462"/>
      <c r="X191" s="1462"/>
      <c r="Y191" s="1462"/>
      <c r="Z191" s="1462"/>
      <c r="AA191" s="1462"/>
      <c r="AB191" s="1462"/>
      <c r="AC191" s="1462"/>
      <c r="AD191" s="1462"/>
      <c r="AE191" s="1462"/>
      <c r="AF191" s="1462"/>
      <c r="AG191" s="1462"/>
      <c r="AH191" s="1462"/>
      <c r="AI191" s="1462"/>
      <c r="AJ191" s="1462"/>
      <c r="AK191" s="1462"/>
      <c r="AL191" s="1463"/>
    </row>
    <row r="192" spans="1:38" ht="18" customHeight="1">
      <c r="B192" s="178" t="s">
        <v>2707</v>
      </c>
      <c r="C192" s="178"/>
      <c r="D192" s="178"/>
      <c r="E192" s="178"/>
      <c r="F192" s="178"/>
      <c r="G192" s="178"/>
      <c r="H192" s="178"/>
      <c r="I192" s="178"/>
      <c r="J192" s="178"/>
      <c r="K192" s="178"/>
      <c r="L192" s="4"/>
      <c r="M192" s="1499"/>
      <c r="N192" s="1500"/>
      <c r="O192" s="1500"/>
      <c r="P192" s="1500"/>
      <c r="Q192" s="1500"/>
      <c r="R192" s="1500"/>
      <c r="S192" s="1500"/>
      <c r="T192" s="1501"/>
      <c r="U192" s="4"/>
      <c r="V192" s="4"/>
      <c r="W192" s="4"/>
      <c r="X192" s="4"/>
      <c r="Y192" s="4"/>
      <c r="Z192" s="4"/>
      <c r="AA192" s="4"/>
      <c r="AB192" s="4"/>
      <c r="AC192" s="4"/>
      <c r="AD192" s="4"/>
      <c r="AE192" s="4"/>
      <c r="AF192" s="4"/>
      <c r="AG192" s="4"/>
      <c r="AH192" s="4"/>
      <c r="AI192" s="4"/>
      <c r="AJ192" s="4"/>
      <c r="AK192" s="4"/>
      <c r="AL192" s="4"/>
    </row>
    <row r="193" spans="1:65" ht="18" customHeight="1">
      <c r="B193" s="178" t="s">
        <v>2717</v>
      </c>
      <c r="C193" s="178"/>
      <c r="D193" s="178"/>
      <c r="E193" s="178"/>
      <c r="F193" s="178"/>
      <c r="G193" s="178"/>
      <c r="H193" s="178"/>
      <c r="I193" s="178"/>
      <c r="J193" s="178"/>
      <c r="K193" s="178"/>
      <c r="L193" s="4"/>
      <c r="M193" s="1499"/>
      <c r="N193" s="1500"/>
      <c r="O193" s="1500"/>
      <c r="P193" s="1500"/>
      <c r="Q193" s="1500"/>
      <c r="R193" s="1500"/>
      <c r="S193" s="1500"/>
      <c r="T193" s="1501"/>
      <c r="U193" s="4"/>
      <c r="V193" s="4"/>
      <c r="W193" s="4"/>
      <c r="X193" s="4"/>
      <c r="Y193" s="4"/>
      <c r="Z193" s="4"/>
      <c r="AA193" s="4"/>
      <c r="AB193" s="4"/>
      <c r="AC193" s="4"/>
      <c r="AD193" s="4"/>
      <c r="AE193" s="4"/>
      <c r="AF193" s="4"/>
      <c r="AG193" s="4"/>
      <c r="AH193" s="4"/>
      <c r="AI193" s="4"/>
      <c r="AJ193" s="4"/>
      <c r="AK193" s="4"/>
      <c r="AL193" s="4"/>
    </row>
    <row r="194" spans="1:65" ht="18" customHeight="1">
      <c r="B194" s="178" t="s">
        <v>2718</v>
      </c>
      <c r="C194" s="178"/>
      <c r="D194" s="178"/>
      <c r="E194" s="178"/>
      <c r="F194" s="178"/>
      <c r="G194" s="178"/>
      <c r="H194" s="178"/>
      <c r="I194" s="178"/>
      <c r="J194" s="178"/>
      <c r="K194" s="178"/>
      <c r="L194" s="4"/>
      <c r="M194" s="1512"/>
      <c r="N194" s="1513"/>
      <c r="O194" s="1513"/>
      <c r="P194" s="1513"/>
      <c r="Q194" s="1513"/>
      <c r="R194" s="1513"/>
      <c r="S194" s="1513"/>
      <c r="T194" s="1513"/>
      <c r="U194" s="1513"/>
      <c r="V194" s="1513"/>
      <c r="W194" s="1513"/>
      <c r="X194" s="1513"/>
      <c r="Y194" s="1513"/>
      <c r="Z194" s="1513"/>
      <c r="AA194" s="1513"/>
      <c r="AB194" s="1513"/>
      <c r="AC194" s="1513"/>
      <c r="AD194" s="1513"/>
      <c r="AE194" s="1513"/>
      <c r="AF194" s="1513"/>
      <c r="AG194" s="1513"/>
      <c r="AH194" s="1513"/>
      <c r="AI194" s="1513"/>
      <c r="AJ194" s="1513"/>
      <c r="AK194" s="1513"/>
      <c r="AL194" s="1514"/>
    </row>
    <row r="195" spans="1:65" s="4" customFormat="1" ht="15" customHeight="1">
      <c r="A195" s="188"/>
      <c r="B195" s="189"/>
      <c r="C195" s="189"/>
      <c r="D195" s="189"/>
      <c r="E195" s="189"/>
      <c r="F195" s="189"/>
      <c r="G195" s="189"/>
      <c r="H195" s="189"/>
      <c r="I195" s="189"/>
      <c r="J195" s="189"/>
      <c r="K195" s="189"/>
    </row>
    <row r="196" spans="1:65" ht="18" customHeight="1">
      <c r="B196" s="178" t="s">
        <v>2197</v>
      </c>
      <c r="C196" s="178"/>
      <c r="D196" s="178"/>
      <c r="E196" s="178"/>
      <c r="F196" s="178"/>
      <c r="G196" s="178"/>
      <c r="H196" s="178"/>
      <c r="I196" s="178"/>
      <c r="J196" s="178"/>
      <c r="K196" s="178"/>
      <c r="L196" s="4"/>
      <c r="M196" s="1461"/>
      <c r="N196" s="1462"/>
      <c r="O196" s="1462"/>
      <c r="P196" s="1462"/>
      <c r="Q196" s="1462"/>
      <c r="R196" s="1462"/>
      <c r="S196" s="1462"/>
      <c r="T196" s="1463"/>
      <c r="U196" s="4"/>
      <c r="V196" s="4"/>
      <c r="W196" s="4"/>
      <c r="X196" s="4"/>
      <c r="Y196" s="4"/>
      <c r="Z196" s="4"/>
      <c r="AA196" s="4"/>
      <c r="AB196" s="4"/>
      <c r="AC196" s="4"/>
      <c r="AD196" s="4"/>
      <c r="AE196" s="4"/>
      <c r="AF196" s="4"/>
      <c r="AG196" s="4"/>
      <c r="AH196" s="4"/>
      <c r="AI196" s="4"/>
      <c r="AJ196" s="4"/>
      <c r="AK196" s="4"/>
      <c r="AL196" s="4"/>
    </row>
    <row r="197" spans="1:65" ht="18" customHeight="1">
      <c r="B197" s="178" t="s">
        <v>2715</v>
      </c>
      <c r="C197" s="178"/>
      <c r="D197" s="178"/>
      <c r="E197" s="178"/>
      <c r="F197" s="178"/>
      <c r="G197" s="178"/>
      <c r="H197" s="178"/>
      <c r="I197" s="178"/>
      <c r="J197" s="178"/>
      <c r="K197" s="178"/>
      <c r="L197" s="4"/>
      <c r="M197" s="1461"/>
      <c r="N197" s="1462"/>
      <c r="O197" s="1462"/>
      <c r="P197" s="1462"/>
      <c r="Q197" s="1462"/>
      <c r="R197" s="1462"/>
      <c r="S197" s="1462"/>
      <c r="T197" s="1463"/>
      <c r="U197" s="4"/>
      <c r="V197" s="4"/>
      <c r="W197" s="4"/>
      <c r="X197" s="4"/>
      <c r="Y197" s="4"/>
      <c r="Z197" s="4"/>
      <c r="AA197" s="4"/>
      <c r="AB197" s="4"/>
      <c r="AC197" s="4"/>
      <c r="AD197" s="4"/>
      <c r="AE197" s="4"/>
      <c r="AF197" s="4"/>
      <c r="AG197" s="4"/>
      <c r="AH197" s="4"/>
      <c r="AI197" s="4"/>
      <c r="AJ197" s="4"/>
      <c r="AK197" s="4"/>
      <c r="AL197" s="4"/>
    </row>
    <row r="198" spans="1:65" ht="18" customHeight="1">
      <c r="B198" s="178" t="s">
        <v>2705</v>
      </c>
      <c r="C198" s="178"/>
      <c r="D198" s="178"/>
      <c r="E198" s="178"/>
      <c r="F198" s="178"/>
      <c r="G198" s="178"/>
      <c r="H198" s="178"/>
      <c r="I198" s="178"/>
      <c r="J198" s="178"/>
      <c r="K198" s="178"/>
      <c r="L198" s="4"/>
      <c r="M198" s="1499"/>
      <c r="N198" s="1500"/>
      <c r="O198" s="1500"/>
      <c r="P198" s="1500"/>
      <c r="Q198" s="1500"/>
      <c r="R198" s="1500"/>
      <c r="S198" s="1500"/>
      <c r="T198" s="1501"/>
      <c r="U198" s="4"/>
      <c r="V198" s="4"/>
      <c r="W198" s="4"/>
      <c r="X198" s="4"/>
      <c r="Y198" s="4"/>
      <c r="Z198" s="4"/>
      <c r="AA198" s="4"/>
      <c r="AB198" s="4"/>
      <c r="AC198" s="4"/>
      <c r="AD198" s="4"/>
      <c r="AE198" s="4"/>
      <c r="AF198" s="4"/>
      <c r="AG198" s="4"/>
      <c r="AH198" s="4"/>
      <c r="AI198" s="4"/>
      <c r="AJ198" s="4"/>
      <c r="AK198" s="4"/>
      <c r="AL198" s="4"/>
    </row>
    <row r="199" spans="1:65" ht="18" customHeight="1">
      <c r="B199" s="178" t="s">
        <v>2716</v>
      </c>
      <c r="C199" s="178"/>
      <c r="D199" s="178"/>
      <c r="E199" s="178"/>
      <c r="F199" s="178"/>
      <c r="G199" s="178"/>
      <c r="H199" s="178"/>
      <c r="I199" s="178"/>
      <c r="J199" s="178"/>
      <c r="K199" s="178"/>
      <c r="L199" s="4"/>
      <c r="M199" s="1512"/>
      <c r="N199" s="1462"/>
      <c r="O199" s="1462"/>
      <c r="P199" s="1462"/>
      <c r="Q199" s="1462"/>
      <c r="R199" s="1462"/>
      <c r="S199" s="1462"/>
      <c r="T199" s="1462"/>
      <c r="U199" s="1462"/>
      <c r="V199" s="1462"/>
      <c r="W199" s="1462"/>
      <c r="X199" s="1462"/>
      <c r="Y199" s="1462"/>
      <c r="Z199" s="1462"/>
      <c r="AA199" s="1462"/>
      <c r="AB199" s="1462"/>
      <c r="AC199" s="1462"/>
      <c r="AD199" s="1462"/>
      <c r="AE199" s="1462"/>
      <c r="AF199" s="1462"/>
      <c r="AG199" s="1462"/>
      <c r="AH199" s="1462"/>
      <c r="AI199" s="1462"/>
      <c r="AJ199" s="1462"/>
      <c r="AK199" s="1462"/>
      <c r="AL199" s="1463"/>
    </row>
    <row r="200" spans="1:65" ht="18" customHeight="1">
      <c r="B200" s="178" t="s">
        <v>2707</v>
      </c>
      <c r="C200" s="178"/>
      <c r="D200" s="178"/>
      <c r="E200" s="178"/>
      <c r="F200" s="178"/>
      <c r="G200" s="178"/>
      <c r="H200" s="178"/>
      <c r="I200" s="178"/>
      <c r="J200" s="178"/>
      <c r="K200" s="178"/>
      <c r="L200" s="4"/>
      <c r="M200" s="1499"/>
      <c r="N200" s="1500"/>
      <c r="O200" s="1500"/>
      <c r="P200" s="1500"/>
      <c r="Q200" s="1500"/>
      <c r="R200" s="1500"/>
      <c r="S200" s="1500"/>
      <c r="T200" s="1501"/>
      <c r="U200" s="4"/>
      <c r="V200" s="4"/>
      <c r="W200" s="4"/>
      <c r="X200" s="4"/>
      <c r="Y200" s="4"/>
      <c r="Z200" s="4"/>
      <c r="AA200" s="4"/>
      <c r="AB200" s="4"/>
      <c r="AC200" s="4"/>
      <c r="AD200" s="4"/>
      <c r="AE200" s="4"/>
      <c r="AF200" s="4"/>
      <c r="AG200" s="4"/>
      <c r="AH200" s="4"/>
      <c r="AI200" s="4"/>
      <c r="AJ200" s="4"/>
      <c r="AK200" s="4"/>
      <c r="AL200" s="4"/>
    </row>
    <row r="201" spans="1:65" ht="18" customHeight="1">
      <c r="B201" s="178" t="s">
        <v>2717</v>
      </c>
      <c r="C201" s="178"/>
      <c r="D201" s="178"/>
      <c r="E201" s="178"/>
      <c r="F201" s="178"/>
      <c r="G201" s="178"/>
      <c r="H201" s="178"/>
      <c r="I201" s="178"/>
      <c r="J201" s="178"/>
      <c r="K201" s="178"/>
      <c r="L201" s="4"/>
      <c r="M201" s="1499"/>
      <c r="N201" s="1500"/>
      <c r="O201" s="1500"/>
      <c r="P201" s="1500"/>
      <c r="Q201" s="1500"/>
      <c r="R201" s="1500"/>
      <c r="S201" s="1500"/>
      <c r="T201" s="1501"/>
      <c r="U201" s="4"/>
      <c r="V201" s="4"/>
      <c r="W201" s="4"/>
      <c r="X201" s="4"/>
      <c r="Y201" s="4"/>
      <c r="Z201" s="4"/>
      <c r="AA201" s="4"/>
      <c r="AB201" s="4"/>
      <c r="AC201" s="4"/>
      <c r="AD201" s="4"/>
      <c r="AE201" s="4"/>
      <c r="AF201" s="4"/>
      <c r="AG201" s="4"/>
      <c r="AH201" s="4"/>
      <c r="AI201" s="4"/>
      <c r="AJ201" s="4"/>
      <c r="AK201" s="4"/>
      <c r="AL201" s="4"/>
    </row>
    <row r="202" spans="1:65" ht="18" customHeight="1">
      <c r="B202" s="178" t="s">
        <v>2718</v>
      </c>
      <c r="C202" s="178"/>
      <c r="D202" s="178"/>
      <c r="E202" s="178"/>
      <c r="F202" s="178"/>
      <c r="G202" s="178"/>
      <c r="H202" s="178"/>
      <c r="I202" s="178"/>
      <c r="J202" s="178"/>
      <c r="K202" s="178"/>
      <c r="L202" s="4"/>
      <c r="M202" s="1512"/>
      <c r="N202" s="1513"/>
      <c r="O202" s="1513"/>
      <c r="P202" s="1513"/>
      <c r="Q202" s="1513"/>
      <c r="R202" s="1513"/>
      <c r="S202" s="1513"/>
      <c r="T202" s="1513"/>
      <c r="U202" s="1513"/>
      <c r="V202" s="1513"/>
      <c r="W202" s="1513"/>
      <c r="X202" s="1513"/>
      <c r="Y202" s="1513"/>
      <c r="Z202" s="1513"/>
      <c r="AA202" s="1513"/>
      <c r="AB202" s="1513"/>
      <c r="AC202" s="1513"/>
      <c r="AD202" s="1513"/>
      <c r="AE202" s="1513"/>
      <c r="AF202" s="1513"/>
      <c r="AG202" s="1513"/>
      <c r="AH202" s="1513"/>
      <c r="AI202" s="1513"/>
      <c r="AJ202" s="1513"/>
      <c r="AK202" s="1513"/>
      <c r="AL202" s="1514"/>
    </row>
    <row r="203" spans="1:65" ht="12.75" customHeight="1">
      <c r="B203" s="178"/>
      <c r="C203" s="178"/>
      <c r="D203" s="178"/>
      <c r="E203" s="178"/>
      <c r="F203" s="178"/>
      <c r="G203" s="178"/>
      <c r="H203" s="178"/>
      <c r="I203" s="178"/>
      <c r="J203" s="178"/>
      <c r="K203" s="178"/>
      <c r="L203" s="4"/>
      <c r="M203" s="197"/>
      <c r="N203" s="197"/>
      <c r="O203" s="197"/>
      <c r="P203" s="197"/>
      <c r="Q203" s="197"/>
      <c r="R203" s="197"/>
      <c r="S203" s="197"/>
      <c r="T203" s="197"/>
      <c r="U203" s="4"/>
      <c r="V203" s="4"/>
      <c r="W203" s="4"/>
      <c r="X203" s="4"/>
      <c r="Y203" s="4"/>
      <c r="Z203" s="4"/>
      <c r="AA203" s="4"/>
      <c r="AB203" s="4"/>
      <c r="AC203" s="4"/>
      <c r="AD203" s="4"/>
      <c r="AE203" s="4"/>
      <c r="AF203" s="4"/>
      <c r="AG203" s="4"/>
      <c r="AH203" s="4"/>
      <c r="AI203" s="4"/>
      <c r="AJ203" s="4"/>
      <c r="AK203" s="4"/>
      <c r="AL203" s="4"/>
      <c r="AS203" s="183"/>
      <c r="AT203" s="183"/>
      <c r="AU203" s="183"/>
      <c r="AV203" s="183"/>
      <c r="AW203" s="183"/>
      <c r="AX203" s="183"/>
      <c r="AY203" s="183"/>
    </row>
    <row r="204" spans="1:65" s="213" customFormat="1" ht="18" customHeight="1">
      <c r="A204" s="198" t="s">
        <v>200</v>
      </c>
      <c r="B204" s="199" t="s">
        <v>2691</v>
      </c>
      <c r="C204" s="199"/>
      <c r="D204" s="199"/>
      <c r="E204" s="199"/>
      <c r="F204" s="199"/>
      <c r="G204" s="199"/>
      <c r="H204" s="199"/>
      <c r="I204" s="199"/>
      <c r="J204" s="199"/>
      <c r="K204" s="19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12"/>
      <c r="AN204" s="212"/>
      <c r="AO204" s="212"/>
      <c r="AP204" s="212"/>
      <c r="AQ204" s="212"/>
      <c r="AR204" s="212"/>
    </row>
    <row r="205" spans="1:65" ht="7.5" customHeight="1">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65" ht="18" customHeight="1">
      <c r="B206" s="178" t="s">
        <v>2197</v>
      </c>
      <c r="C206" s="178"/>
      <c r="D206" s="178"/>
      <c r="E206" s="178"/>
      <c r="F206" s="178"/>
      <c r="G206" s="178"/>
      <c r="H206" s="178"/>
      <c r="I206" s="178"/>
      <c r="J206" s="178"/>
      <c r="K206" s="178"/>
      <c r="L206" s="4"/>
      <c r="M206" s="1461"/>
      <c r="N206" s="1462"/>
      <c r="O206" s="1462"/>
      <c r="P206" s="1462"/>
      <c r="Q206" s="1462"/>
      <c r="R206" s="1462"/>
      <c r="S206" s="1462"/>
      <c r="T206" s="1535"/>
      <c r="U206" s="4"/>
      <c r="AI206" s="4"/>
      <c r="AJ206" s="4"/>
      <c r="AK206" s="4"/>
      <c r="AN206" s="4"/>
      <c r="AO206" s="4"/>
      <c r="AP206" s="4"/>
      <c r="AQ206" s="4"/>
      <c r="AR206" s="4"/>
      <c r="AS206" s="1402"/>
      <c r="AT206" s="1402"/>
      <c r="AU206" s="1402"/>
      <c r="AV206" s="1402"/>
      <c r="AW206" s="1402"/>
      <c r="AX206" s="1402"/>
      <c r="AY206" s="1402"/>
      <c r="AZ206" s="1402"/>
    </row>
    <row r="207" spans="1:65" ht="18" customHeight="1">
      <c r="B207" s="178" t="s">
        <v>2720</v>
      </c>
      <c r="C207" s="178"/>
      <c r="D207" s="178"/>
      <c r="E207" s="178"/>
      <c r="F207" s="178"/>
      <c r="G207" s="178"/>
      <c r="H207" s="178"/>
      <c r="I207" s="178"/>
      <c r="J207" s="178"/>
      <c r="K207" s="178"/>
      <c r="L207" s="4"/>
      <c r="M207" s="4"/>
      <c r="N207" s="4" t="s">
        <v>199</v>
      </c>
      <c r="O207" s="4"/>
      <c r="P207" s="4"/>
      <c r="Q207" s="4"/>
      <c r="R207" s="210" t="s">
        <v>198</v>
      </c>
      <c r="S207" s="1571" t="str">
        <f>IF($M$206="","",VLOOKUP($M$206,施工者登録!$B$2:$I$51,2,FALSE))</f>
        <v/>
      </c>
      <c r="T207" s="1572"/>
      <c r="U207" s="1572"/>
      <c r="V207" s="1572"/>
      <c r="W207" s="1573"/>
      <c r="X207" s="4" t="s">
        <v>197</v>
      </c>
      <c r="Y207" s="4"/>
      <c r="Z207" s="1571" t="str">
        <f>IF($M$206="","",VLOOKUP($M$206,施工者登録!$B$2:$I$51,3,FALSE))</f>
        <v/>
      </c>
      <c r="AA207" s="1572"/>
      <c r="AB207" s="1572"/>
      <c r="AC207" s="1573"/>
      <c r="AD207" s="4" t="s">
        <v>196</v>
      </c>
      <c r="AE207" s="1536" t="str">
        <f>IF($M$206="","",VLOOKUP($M$206,施工者登録!$B$2:$I$51,4,FALSE))</f>
        <v/>
      </c>
      <c r="AF207" s="1537"/>
      <c r="AG207" s="1537"/>
      <c r="AH207" s="1537"/>
      <c r="AI207" s="1537"/>
      <c r="AJ207" s="1538"/>
      <c r="AK207" s="4" t="s">
        <v>111</v>
      </c>
      <c r="AL207" s="4"/>
      <c r="AN207" s="500" t="s">
        <v>2416</v>
      </c>
      <c r="AO207" s="500"/>
      <c r="AP207" s="500"/>
      <c r="AQ207" s="500"/>
      <c r="AR207" s="500"/>
      <c r="AS207" s="500"/>
      <c r="AT207" s="500"/>
      <c r="AU207" s="500"/>
      <c r="AV207" s="500"/>
    </row>
    <row r="208" spans="1:65" ht="18" customHeight="1">
      <c r="B208" s="178"/>
      <c r="C208" s="178"/>
      <c r="D208" s="178"/>
      <c r="E208" s="178"/>
      <c r="F208" s="178"/>
      <c r="G208" s="178"/>
      <c r="H208" s="178"/>
      <c r="I208" s="178"/>
      <c r="J208" s="178"/>
      <c r="K208" s="178"/>
      <c r="L208" s="4"/>
      <c r="M208" s="1532" t="str">
        <f>IF($M$206="","",VLOOKUP($M$206,施工者登録!$B$2:$I$51,5,FALSE))</f>
        <v/>
      </c>
      <c r="N208" s="1533"/>
      <c r="O208" s="1533"/>
      <c r="P208" s="1533"/>
      <c r="Q208" s="1533"/>
      <c r="R208" s="1533"/>
      <c r="S208" s="1533"/>
      <c r="T208" s="1533"/>
      <c r="U208" s="1533"/>
      <c r="V208" s="1533"/>
      <c r="W208" s="1533"/>
      <c r="X208" s="1533"/>
      <c r="Y208" s="1533"/>
      <c r="Z208" s="1533"/>
      <c r="AA208" s="1533"/>
      <c r="AB208" s="1533"/>
      <c r="AC208" s="1533"/>
      <c r="AD208" s="1533"/>
      <c r="AE208" s="1533"/>
      <c r="AF208" s="1533"/>
      <c r="AG208" s="1533"/>
      <c r="AH208" s="1533"/>
      <c r="AI208" s="1533"/>
      <c r="AJ208" s="1533"/>
      <c r="AK208" s="1533"/>
      <c r="AL208" s="1534"/>
      <c r="AO208" s="191"/>
      <c r="AP208" s="191"/>
      <c r="AQ208" s="191"/>
      <c r="AR208" s="191"/>
      <c r="AS208" s="4"/>
      <c r="AT208" s="1402"/>
      <c r="AU208" s="1403"/>
      <c r="AV208" s="1403"/>
      <c r="AW208" s="1403"/>
      <c r="AX208" s="1403"/>
      <c r="AY208" s="1403"/>
      <c r="AZ208" s="1403"/>
      <c r="BA208" s="1403"/>
      <c r="BB208" s="1403"/>
      <c r="BC208" s="1403"/>
      <c r="BD208" s="1403"/>
      <c r="BE208" s="1403"/>
      <c r="BF208" s="1403"/>
      <c r="BG208" s="1403"/>
      <c r="BH208" s="1403"/>
      <c r="BI208" s="1403"/>
      <c r="BJ208" s="1403"/>
      <c r="BK208" s="1403"/>
      <c r="BL208" s="1403"/>
      <c r="BM208" s="1403"/>
    </row>
    <row r="209" spans="1:65" ht="18" customHeight="1">
      <c r="B209" s="178" t="s">
        <v>2705</v>
      </c>
      <c r="C209" s="178"/>
      <c r="D209" s="178"/>
      <c r="E209" s="178"/>
      <c r="F209" s="178"/>
      <c r="G209" s="178"/>
      <c r="H209" s="178"/>
      <c r="I209" s="178"/>
      <c r="J209" s="178"/>
      <c r="K209" s="178"/>
      <c r="L209" s="4"/>
      <c r="M209" s="1532" t="str">
        <f>IF($M$206="","",VLOOKUP($M$206,施工者登録!$B$2:$I$51,6,FALSE))</f>
        <v/>
      </c>
      <c r="N209" s="1533"/>
      <c r="O209" s="1533"/>
      <c r="P209" s="1533"/>
      <c r="Q209" s="1533"/>
      <c r="R209" s="1533"/>
      <c r="S209" s="1533"/>
      <c r="T209" s="1534"/>
      <c r="U209" s="4"/>
      <c r="V209" s="4"/>
      <c r="W209" s="4"/>
      <c r="X209" s="4"/>
      <c r="Y209" s="4"/>
      <c r="Z209" s="4"/>
      <c r="AA209" s="4"/>
      <c r="AB209" s="4"/>
      <c r="AC209" s="4"/>
      <c r="AD209" s="4"/>
      <c r="AE209" s="4"/>
      <c r="AF209" s="4"/>
      <c r="AG209" s="4"/>
      <c r="AH209" s="4"/>
      <c r="AI209" s="4"/>
      <c r="AJ209" s="4"/>
      <c r="AK209" s="4"/>
      <c r="AL209" s="4"/>
      <c r="AO209" s="178"/>
      <c r="AP209" s="4"/>
      <c r="AQ209" s="4"/>
      <c r="AR209" s="4"/>
      <c r="AT209" s="1402"/>
      <c r="AU209" s="1403"/>
      <c r="AV209" s="1403"/>
      <c r="AW209" s="1403"/>
      <c r="AX209" s="1403"/>
      <c r="AY209" s="1403"/>
      <c r="AZ209" s="1403"/>
      <c r="BA209" s="1403"/>
      <c r="BB209" s="1403"/>
      <c r="BC209" s="1403"/>
      <c r="BD209" s="1403"/>
      <c r="BE209" s="1403"/>
      <c r="BF209" s="1403"/>
      <c r="BG209" s="1403"/>
      <c r="BH209" s="1403"/>
      <c r="BI209" s="1403"/>
      <c r="BJ209" s="1403"/>
      <c r="BK209" s="1403"/>
      <c r="BL209" s="1403"/>
      <c r="BM209" s="1403"/>
    </row>
    <row r="210" spans="1:65" ht="18" customHeight="1">
      <c r="B210" s="178" t="s">
        <v>2716</v>
      </c>
      <c r="C210" s="178"/>
      <c r="D210" s="178"/>
      <c r="E210" s="178"/>
      <c r="F210" s="178"/>
      <c r="G210" s="178"/>
      <c r="H210" s="178"/>
      <c r="I210" s="178"/>
      <c r="J210" s="178"/>
      <c r="K210" s="178"/>
      <c r="L210" s="4"/>
      <c r="M210" s="1539" t="str">
        <f>IF($M$206="","",VLOOKUP($M$206,施工者登録!$B$2:$I$51,7,FALSE))</f>
        <v/>
      </c>
      <c r="N210" s="1533"/>
      <c r="O210" s="1533"/>
      <c r="P210" s="1533"/>
      <c r="Q210" s="1533"/>
      <c r="R210" s="1533"/>
      <c r="S210" s="1533"/>
      <c r="T210" s="1533"/>
      <c r="U210" s="1533"/>
      <c r="V210" s="1533"/>
      <c r="W210" s="1533"/>
      <c r="X210" s="1533"/>
      <c r="Y210" s="1533"/>
      <c r="Z210" s="1533"/>
      <c r="AA210" s="1533"/>
      <c r="AB210" s="1533"/>
      <c r="AC210" s="1533"/>
      <c r="AD210" s="1533"/>
      <c r="AE210" s="1533"/>
      <c r="AF210" s="1533"/>
      <c r="AG210" s="1533"/>
      <c r="AH210" s="1533"/>
      <c r="AI210" s="1533"/>
      <c r="AJ210" s="1533"/>
      <c r="AK210" s="1533"/>
      <c r="AL210" s="1534"/>
      <c r="AO210" s="178"/>
      <c r="AP210" s="4"/>
      <c r="AQ210" s="4"/>
      <c r="AR210" s="4"/>
      <c r="AS210" s="4"/>
      <c r="AT210" s="1402"/>
      <c r="AU210" s="1402"/>
      <c r="AV210" s="1402"/>
      <c r="AW210" s="1402"/>
      <c r="AX210" s="1402"/>
      <c r="AY210" s="1402"/>
      <c r="AZ210" s="1402"/>
      <c r="BA210" s="1402"/>
    </row>
    <row r="211" spans="1:65" ht="18" customHeight="1">
      <c r="B211" s="178" t="s">
        <v>2707</v>
      </c>
      <c r="C211" s="178"/>
      <c r="D211" s="178"/>
      <c r="E211" s="178"/>
      <c r="F211" s="178"/>
      <c r="G211" s="178"/>
      <c r="H211" s="178"/>
      <c r="I211" s="178"/>
      <c r="J211" s="178"/>
      <c r="K211" s="178"/>
      <c r="L211" s="4"/>
      <c r="M211" s="1532" t="str">
        <f>IF($M$206="","",VLOOKUP($M$206,施工者登録!$B$2:$I$51,8,FALSE))</f>
        <v/>
      </c>
      <c r="N211" s="1533"/>
      <c r="O211" s="1533"/>
      <c r="P211" s="1533"/>
      <c r="Q211" s="1533"/>
      <c r="R211" s="1533"/>
      <c r="S211" s="1533"/>
      <c r="T211" s="1534"/>
      <c r="U211" s="4"/>
      <c r="AI211" s="4"/>
      <c r="AJ211" s="4"/>
      <c r="AK211" s="4"/>
    </row>
    <row r="212" spans="1:65" ht="7.5" customHeight="1">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65" ht="18" customHeight="1">
      <c r="B213" s="178" t="s">
        <v>3129</v>
      </c>
      <c r="C213" s="178"/>
      <c r="D213" s="178"/>
      <c r="E213" s="178"/>
      <c r="F213" s="178"/>
      <c r="G213" s="178"/>
      <c r="H213" s="178"/>
      <c r="I213" s="178"/>
      <c r="J213" s="178"/>
      <c r="K213" s="178"/>
      <c r="L213" s="4"/>
      <c r="M213" s="204"/>
      <c r="N213" s="204"/>
      <c r="O213" s="204"/>
      <c r="P213" s="204"/>
      <c r="Q213" s="204"/>
      <c r="R213" s="204"/>
      <c r="S213" s="204"/>
      <c r="T213" s="204"/>
      <c r="U213" s="4"/>
      <c r="AI213" s="4"/>
      <c r="AJ213" s="4"/>
      <c r="AK213" s="4"/>
    </row>
    <row r="214" spans="1:65" ht="18" customHeight="1">
      <c r="B214" s="178" t="s">
        <v>2197</v>
      </c>
      <c r="C214" s="178"/>
      <c r="D214" s="178"/>
      <c r="E214" s="178"/>
      <c r="F214" s="178"/>
      <c r="G214" s="178"/>
      <c r="H214" s="178"/>
      <c r="I214" s="178"/>
      <c r="J214" s="178"/>
      <c r="K214" s="178"/>
      <c r="L214" s="4"/>
      <c r="M214" s="1461"/>
      <c r="N214" s="1462"/>
      <c r="O214" s="1462"/>
      <c r="P214" s="1462"/>
      <c r="Q214" s="1462"/>
      <c r="R214" s="1462"/>
      <c r="S214" s="1462"/>
      <c r="T214" s="1535"/>
      <c r="U214" s="4"/>
      <c r="AI214" s="4"/>
      <c r="AJ214" s="4"/>
      <c r="AK214" s="4"/>
      <c r="AN214" s="4"/>
      <c r="AO214" s="4"/>
      <c r="AP214" s="4"/>
      <c r="AQ214" s="4"/>
      <c r="AR214" s="4"/>
      <c r="AS214" s="1402"/>
      <c r="AT214" s="1402"/>
      <c r="AU214" s="1402"/>
      <c r="AV214" s="1402"/>
      <c r="AW214" s="1402"/>
      <c r="AX214" s="1402"/>
      <c r="AY214" s="1402"/>
      <c r="AZ214" s="1402"/>
    </row>
    <row r="215" spans="1:65" ht="18" customHeight="1">
      <c r="B215" s="178" t="s">
        <v>2720</v>
      </c>
      <c r="C215" s="178"/>
      <c r="D215" s="178"/>
      <c r="E215" s="178"/>
      <c r="F215" s="178"/>
      <c r="G215" s="178"/>
      <c r="H215" s="178"/>
      <c r="I215" s="178"/>
      <c r="J215" s="178"/>
      <c r="K215" s="178"/>
      <c r="L215" s="4"/>
      <c r="M215" s="4"/>
      <c r="N215" s="4" t="s">
        <v>199</v>
      </c>
      <c r="O215" s="4"/>
      <c r="P215" s="4"/>
      <c r="Q215" s="4"/>
      <c r="R215" s="210" t="s">
        <v>187</v>
      </c>
      <c r="S215" s="1571" t="str">
        <f>IF($M$214="","",VLOOKUP($M$214,施工者登録!$B$2:$I$51,2,FALSE))</f>
        <v/>
      </c>
      <c r="T215" s="1572"/>
      <c r="U215" s="1572"/>
      <c r="V215" s="1572"/>
      <c r="W215" s="1573"/>
      <c r="X215" s="4" t="s">
        <v>197</v>
      </c>
      <c r="Y215" s="4"/>
      <c r="Z215" s="1571" t="str">
        <f>IF($M$214="","",VLOOKUP($M$214,施工者登録!$B$2:$I$51,3,FALSE))</f>
        <v/>
      </c>
      <c r="AA215" s="1572"/>
      <c r="AB215" s="1572"/>
      <c r="AC215" s="1573"/>
      <c r="AD215" s="4" t="s">
        <v>196</v>
      </c>
      <c r="AE215" s="1536" t="str">
        <f>IF($M$214="","",VLOOKUP($M$214,施工者登録!$B$2:$I$51,4,FALSE))</f>
        <v/>
      </c>
      <c r="AF215" s="1537"/>
      <c r="AG215" s="1537"/>
      <c r="AH215" s="1537"/>
      <c r="AI215" s="1537"/>
      <c r="AJ215" s="1538"/>
      <c r="AK215" s="4" t="s">
        <v>111</v>
      </c>
      <c r="AL215" s="4"/>
      <c r="AN215" s="500" t="s">
        <v>2416</v>
      </c>
      <c r="AO215" s="500"/>
      <c r="AP215" s="500"/>
      <c r="AQ215" s="500"/>
      <c r="AR215" s="500"/>
      <c r="AS215" s="500"/>
      <c r="AT215" s="500"/>
      <c r="AU215" s="500"/>
      <c r="AV215" s="500"/>
    </row>
    <row r="216" spans="1:65" ht="18" customHeight="1">
      <c r="B216" s="178"/>
      <c r="C216" s="178"/>
      <c r="D216" s="178"/>
      <c r="E216" s="178"/>
      <c r="F216" s="178"/>
      <c r="G216" s="178"/>
      <c r="H216" s="178"/>
      <c r="I216" s="178"/>
      <c r="J216" s="178"/>
      <c r="K216" s="178"/>
      <c r="L216" s="4"/>
      <c r="M216" s="1532" t="str">
        <f>IF($M$214="","",VLOOKUP($M$214,施工者登録!$B$2:$I$51,5,FALSE))</f>
        <v/>
      </c>
      <c r="N216" s="1533"/>
      <c r="O216" s="1533"/>
      <c r="P216" s="1533"/>
      <c r="Q216" s="1533"/>
      <c r="R216" s="1533"/>
      <c r="S216" s="1533"/>
      <c r="T216" s="1533"/>
      <c r="U216" s="1533"/>
      <c r="V216" s="1533"/>
      <c r="W216" s="1533"/>
      <c r="X216" s="1533"/>
      <c r="Y216" s="1533"/>
      <c r="Z216" s="1533"/>
      <c r="AA216" s="1533"/>
      <c r="AB216" s="1533"/>
      <c r="AC216" s="1533"/>
      <c r="AD216" s="1533"/>
      <c r="AE216" s="1533"/>
      <c r="AF216" s="1533"/>
      <c r="AG216" s="1533"/>
      <c r="AH216" s="1533"/>
      <c r="AI216" s="1533"/>
      <c r="AJ216" s="1533"/>
      <c r="AK216" s="1533"/>
      <c r="AL216" s="1534"/>
      <c r="AO216" s="191"/>
      <c r="AP216" s="191"/>
      <c r="AQ216" s="191"/>
      <c r="AR216" s="191"/>
      <c r="AS216" s="4"/>
      <c r="AT216" s="1402"/>
      <c r="AU216" s="1403"/>
      <c r="AV216" s="1403"/>
      <c r="AW216" s="1403"/>
      <c r="AX216" s="1403"/>
      <c r="AY216" s="1403"/>
      <c r="AZ216" s="1403"/>
      <c r="BA216" s="1403"/>
      <c r="BB216" s="1403"/>
      <c r="BC216" s="1403"/>
      <c r="BD216" s="1403"/>
      <c r="BE216" s="1403"/>
      <c r="BF216" s="1403"/>
      <c r="BG216" s="1403"/>
      <c r="BH216" s="1403"/>
      <c r="BI216" s="1403"/>
      <c r="BJ216" s="1403"/>
      <c r="BK216" s="1403"/>
      <c r="BL216" s="1403"/>
      <c r="BM216" s="1403"/>
    </row>
    <row r="217" spans="1:65" ht="18" customHeight="1">
      <c r="B217" s="178" t="s">
        <v>2705</v>
      </c>
      <c r="C217" s="178"/>
      <c r="D217" s="178"/>
      <c r="E217" s="178"/>
      <c r="F217" s="178"/>
      <c r="G217" s="178"/>
      <c r="H217" s="178"/>
      <c r="I217" s="178"/>
      <c r="J217" s="178"/>
      <c r="K217" s="178"/>
      <c r="L217" s="4"/>
      <c r="M217" s="1532" t="str">
        <f>IF($M$214="","",VLOOKUP($M$214,施工者登録!$B$2:$I$51,6,FALSE))</f>
        <v/>
      </c>
      <c r="N217" s="1533"/>
      <c r="O217" s="1533"/>
      <c r="P217" s="1533"/>
      <c r="Q217" s="1533"/>
      <c r="R217" s="1533"/>
      <c r="S217" s="1533"/>
      <c r="T217" s="1534"/>
      <c r="U217" s="4"/>
      <c r="V217" s="4"/>
      <c r="W217" s="4"/>
      <c r="X217" s="4"/>
      <c r="Y217" s="4"/>
      <c r="Z217" s="4"/>
      <c r="AA217" s="4"/>
      <c r="AB217" s="4"/>
      <c r="AC217" s="4"/>
      <c r="AD217" s="4"/>
      <c r="AE217" s="4"/>
      <c r="AF217" s="4"/>
      <c r="AG217" s="4"/>
      <c r="AH217" s="4"/>
      <c r="AI217" s="4"/>
      <c r="AJ217" s="4"/>
      <c r="AK217" s="4"/>
      <c r="AL217" s="4"/>
      <c r="AO217" s="178"/>
      <c r="AP217" s="4"/>
      <c r="AQ217" s="4"/>
      <c r="AR217" s="4"/>
      <c r="AT217" s="1402"/>
      <c r="AU217" s="1403"/>
      <c r="AV217" s="1403"/>
      <c r="AW217" s="1403"/>
      <c r="AX217" s="1403"/>
      <c r="AY217" s="1403"/>
      <c r="AZ217" s="1403"/>
      <c r="BA217" s="1403"/>
      <c r="BB217" s="1403"/>
      <c r="BC217" s="1403"/>
      <c r="BD217" s="1403"/>
      <c r="BE217" s="1403"/>
      <c r="BF217" s="1403"/>
      <c r="BG217" s="1403"/>
      <c r="BH217" s="1403"/>
      <c r="BI217" s="1403"/>
      <c r="BJ217" s="1403"/>
      <c r="BK217" s="1403"/>
      <c r="BL217" s="1403"/>
      <c r="BM217" s="1403"/>
    </row>
    <row r="218" spans="1:65" ht="18" customHeight="1">
      <c r="B218" s="178" t="s">
        <v>2716</v>
      </c>
      <c r="C218" s="178"/>
      <c r="D218" s="178"/>
      <c r="E218" s="178"/>
      <c r="F218" s="178"/>
      <c r="G218" s="178"/>
      <c r="H218" s="178"/>
      <c r="I218" s="178"/>
      <c r="J218" s="178"/>
      <c r="K218" s="178"/>
      <c r="L218" s="4"/>
      <c r="M218" s="1539" t="str">
        <f>IF($M$214="","",VLOOKUP($M$214,施工者登録!$B$2:$I$51,7,FALSE))</f>
        <v/>
      </c>
      <c r="N218" s="1533"/>
      <c r="O218" s="1533"/>
      <c r="P218" s="1533"/>
      <c r="Q218" s="1533"/>
      <c r="R218" s="1533"/>
      <c r="S218" s="1533"/>
      <c r="T218" s="1533"/>
      <c r="U218" s="1533"/>
      <c r="V218" s="1533"/>
      <c r="W218" s="1533"/>
      <c r="X218" s="1533"/>
      <c r="Y218" s="1533"/>
      <c r="Z218" s="1533"/>
      <c r="AA218" s="1533"/>
      <c r="AB218" s="1533"/>
      <c r="AC218" s="1533"/>
      <c r="AD218" s="1533"/>
      <c r="AE218" s="1533"/>
      <c r="AF218" s="1533"/>
      <c r="AG218" s="1533"/>
      <c r="AH218" s="1533"/>
      <c r="AI218" s="1533"/>
      <c r="AJ218" s="1533"/>
      <c r="AK218" s="1533"/>
      <c r="AL218" s="1534"/>
      <c r="AO218" s="178"/>
      <c r="AP218" s="4"/>
      <c r="AQ218" s="4"/>
      <c r="AR218" s="4"/>
      <c r="AS218" s="4"/>
      <c r="AT218" s="1402"/>
      <c r="AU218" s="1402"/>
      <c r="AV218" s="1402"/>
      <c r="AW218" s="1402"/>
      <c r="AX218" s="1402"/>
      <c r="AY218" s="1402"/>
      <c r="AZ218" s="1402"/>
      <c r="BA218" s="1402"/>
    </row>
    <row r="219" spans="1:65" ht="18" customHeight="1">
      <c r="B219" s="178" t="s">
        <v>2707</v>
      </c>
      <c r="C219" s="178"/>
      <c r="D219" s="178"/>
      <c r="E219" s="178"/>
      <c r="F219" s="178"/>
      <c r="G219" s="178"/>
      <c r="H219" s="178"/>
      <c r="I219" s="178"/>
      <c r="J219" s="178"/>
      <c r="K219" s="178"/>
      <c r="L219" s="4"/>
      <c r="M219" s="1532"/>
      <c r="N219" s="1533"/>
      <c r="O219" s="1533"/>
      <c r="P219" s="1533"/>
      <c r="Q219" s="1533"/>
      <c r="R219" s="1533"/>
      <c r="S219" s="1533"/>
      <c r="T219" s="1534"/>
      <c r="U219" s="4"/>
      <c r="AI219" s="4"/>
      <c r="AJ219" s="4"/>
      <c r="AK219" s="4"/>
    </row>
    <row r="220" spans="1:65" ht="11.25" customHeight="1">
      <c r="B220" s="178"/>
      <c r="C220" s="178"/>
      <c r="D220" s="178"/>
      <c r="E220" s="178"/>
      <c r="F220" s="178"/>
      <c r="G220" s="178"/>
      <c r="H220" s="178"/>
      <c r="I220" s="178"/>
      <c r="J220" s="178"/>
      <c r="K220" s="178"/>
      <c r="L220" s="4"/>
      <c r="M220" s="197"/>
      <c r="N220" s="197"/>
      <c r="O220" s="197"/>
      <c r="P220" s="197"/>
      <c r="Q220" s="197"/>
      <c r="R220" s="197"/>
      <c r="S220" s="197"/>
      <c r="T220" s="197"/>
      <c r="U220" s="4"/>
      <c r="AI220" s="4"/>
      <c r="AJ220" s="4"/>
      <c r="AK220" s="4"/>
      <c r="AS220" s="183"/>
      <c r="AT220" s="183"/>
      <c r="AU220" s="183"/>
      <c r="AV220" s="183"/>
      <c r="AW220" s="183"/>
      <c r="AX220" s="183"/>
      <c r="AY220" s="183"/>
    </row>
    <row r="221" spans="1:65" ht="11.25" customHeight="1">
      <c r="A221" s="312"/>
      <c r="B221" s="313"/>
      <c r="C221" s="313"/>
      <c r="D221" s="313"/>
      <c r="E221" s="313"/>
      <c r="F221" s="313"/>
      <c r="G221" s="313"/>
      <c r="H221" s="313"/>
      <c r="I221" s="313"/>
      <c r="J221" s="313"/>
      <c r="K221" s="313"/>
      <c r="L221" s="314"/>
      <c r="M221" s="315"/>
      <c r="N221" s="315"/>
      <c r="O221" s="315"/>
      <c r="P221" s="315"/>
      <c r="Q221" s="315"/>
      <c r="R221" s="315"/>
      <c r="S221" s="315"/>
      <c r="T221" s="315"/>
      <c r="U221" s="314"/>
      <c r="V221" s="316"/>
      <c r="W221" s="316"/>
      <c r="X221" s="316"/>
      <c r="Y221" s="316"/>
      <c r="Z221" s="316"/>
      <c r="AA221" s="316"/>
      <c r="AB221" s="316"/>
      <c r="AC221" s="316"/>
      <c r="AD221" s="316"/>
      <c r="AE221" s="316"/>
      <c r="AF221" s="316"/>
      <c r="AG221" s="316"/>
      <c r="AH221" s="316"/>
      <c r="AI221" s="314"/>
      <c r="AJ221" s="314"/>
      <c r="AK221" s="314"/>
      <c r="AL221" s="316"/>
      <c r="AM221" s="316"/>
      <c r="AN221" s="316"/>
      <c r="AO221" s="316"/>
      <c r="AP221" s="316"/>
      <c r="AQ221" s="316"/>
      <c r="AR221" s="316"/>
    </row>
    <row r="222" spans="1:65" ht="18" customHeight="1">
      <c r="A222" s="188" t="s">
        <v>109</v>
      </c>
      <c r="B222" s="189" t="s">
        <v>2694</v>
      </c>
      <c r="C222" s="189"/>
      <c r="D222" s="189"/>
      <c r="E222" s="189"/>
      <c r="F222" s="189"/>
      <c r="G222" s="189"/>
      <c r="H222" s="189"/>
      <c r="I222" s="189"/>
      <c r="J222" s="189"/>
      <c r="K222" s="189"/>
      <c r="L222" s="4"/>
      <c r="M222" s="317"/>
      <c r="N222" s="197" t="s">
        <v>1969</v>
      </c>
      <c r="O222" s="197"/>
      <c r="P222" s="197"/>
      <c r="Q222" s="197"/>
      <c r="R222" s="197"/>
      <c r="S222" s="197"/>
      <c r="T222" s="197"/>
      <c r="U222" s="197"/>
      <c r="V222" s="364" t="s">
        <v>2146</v>
      </c>
      <c r="W222" s="364" t="s">
        <v>1972</v>
      </c>
      <c r="X222" s="1568"/>
      <c r="Y222" s="1569"/>
      <c r="Z222" s="1569"/>
      <c r="AA222" s="1569"/>
      <c r="AB222" s="1569"/>
      <c r="AC222" s="1569"/>
      <c r="AD222" s="1569"/>
      <c r="AE222" s="1569"/>
      <c r="AF222" s="1569"/>
      <c r="AG222" s="1570"/>
      <c r="AH222" s="174" t="s">
        <v>2035</v>
      </c>
      <c r="AI222" s="1523" t="s">
        <v>2355</v>
      </c>
      <c r="AJ222" s="1523"/>
      <c r="AK222" s="1523"/>
      <c r="AL222" s="1523"/>
      <c r="AM222" s="1523"/>
      <c r="AN222" s="1523"/>
      <c r="AO222" s="1523"/>
      <c r="AP222" s="1523"/>
      <c r="AQ222" s="1523"/>
      <c r="AR222" s="1523"/>
      <c r="AS222" s="1523"/>
      <c r="AT222" s="1523"/>
      <c r="AU222" s="1523"/>
      <c r="AV222" s="1523"/>
      <c r="AW222" s="1523"/>
      <c r="AX222" s="373"/>
      <c r="AY222" s="373"/>
      <c r="AZ222" s="373"/>
    </row>
    <row r="223" spans="1:65" ht="18" customHeight="1">
      <c r="B223" s="178"/>
      <c r="C223" s="178"/>
      <c r="D223" s="178"/>
      <c r="E223" s="178"/>
      <c r="F223" s="178"/>
      <c r="G223" s="178"/>
      <c r="H223" s="178"/>
      <c r="I223" s="178"/>
      <c r="J223" s="178"/>
      <c r="K223" s="178"/>
      <c r="L223" s="4"/>
      <c r="M223" s="317"/>
      <c r="N223" s="197" t="s">
        <v>1970</v>
      </c>
      <c r="O223" s="197"/>
      <c r="P223" s="197"/>
      <c r="Q223" s="197"/>
      <c r="R223" s="197"/>
      <c r="S223" s="197"/>
      <c r="T223" s="197"/>
      <c r="U223" s="197"/>
      <c r="V223" s="364" t="s">
        <v>2147</v>
      </c>
      <c r="W223" s="364" t="s">
        <v>1973</v>
      </c>
      <c r="X223" s="1568"/>
      <c r="Y223" s="1569"/>
      <c r="Z223" s="1569"/>
      <c r="AA223" s="1569"/>
      <c r="AB223" s="1569"/>
      <c r="AC223" s="1569"/>
      <c r="AD223" s="1569"/>
      <c r="AE223" s="1569"/>
      <c r="AF223" s="1569"/>
      <c r="AG223" s="1570"/>
      <c r="AH223" s="174" t="s">
        <v>2112</v>
      </c>
      <c r="AI223" s="1523"/>
      <c r="AJ223" s="1523"/>
      <c r="AK223" s="1523"/>
      <c r="AL223" s="1523"/>
      <c r="AM223" s="1523"/>
      <c r="AN223" s="1523"/>
      <c r="AO223" s="1523"/>
      <c r="AP223" s="1523"/>
      <c r="AQ223" s="1523"/>
      <c r="AR223" s="1523"/>
      <c r="AS223" s="1523"/>
      <c r="AT223" s="1523"/>
      <c r="AU223" s="1523"/>
      <c r="AV223" s="1523"/>
      <c r="AW223" s="1523"/>
      <c r="AX223" s="373"/>
      <c r="AY223" s="373"/>
      <c r="AZ223" s="373"/>
    </row>
    <row r="224" spans="1:65" ht="18" customHeight="1">
      <c r="B224" s="178"/>
      <c r="C224" s="178"/>
      <c r="D224" s="178"/>
      <c r="E224" s="178"/>
      <c r="F224" s="178"/>
      <c r="G224" s="178"/>
      <c r="H224" s="178"/>
      <c r="I224" s="178"/>
      <c r="J224" s="178"/>
      <c r="K224" s="178"/>
      <c r="L224" s="4"/>
      <c r="M224" s="317"/>
      <c r="N224" s="197" t="s">
        <v>1971</v>
      </c>
      <c r="O224" s="197"/>
      <c r="P224" s="197"/>
      <c r="Q224" s="197"/>
      <c r="R224" s="197"/>
      <c r="S224" s="197"/>
      <c r="T224" s="197"/>
      <c r="U224" s="4"/>
      <c r="AI224" s="1523"/>
      <c r="AJ224" s="1523"/>
      <c r="AK224" s="1523"/>
      <c r="AL224" s="1523"/>
      <c r="AM224" s="1523"/>
      <c r="AN224" s="1523"/>
      <c r="AO224" s="1523"/>
      <c r="AP224" s="1523"/>
      <c r="AQ224" s="1523"/>
      <c r="AR224" s="1523"/>
      <c r="AS224" s="1523"/>
      <c r="AT224" s="1523"/>
      <c r="AU224" s="1523"/>
      <c r="AV224" s="1523"/>
      <c r="AW224" s="1523"/>
    </row>
    <row r="225" spans="1:73" ht="11.25" customHeight="1">
      <c r="A225" s="510"/>
      <c r="B225" s="511"/>
      <c r="C225" s="511"/>
      <c r="D225" s="511"/>
      <c r="E225" s="511"/>
      <c r="F225" s="511"/>
      <c r="G225" s="511"/>
      <c r="H225" s="511"/>
      <c r="I225" s="511"/>
      <c r="J225" s="511"/>
      <c r="K225" s="511"/>
      <c r="L225" s="392"/>
      <c r="M225" s="512"/>
      <c r="N225" s="512"/>
      <c r="O225" s="512"/>
      <c r="P225" s="512"/>
      <c r="Q225" s="512"/>
      <c r="R225" s="512"/>
      <c r="S225" s="512"/>
      <c r="T225" s="512"/>
      <c r="U225" s="392"/>
      <c r="V225" s="513"/>
      <c r="W225" s="513"/>
      <c r="X225" s="513"/>
      <c r="Y225" s="513"/>
      <c r="Z225" s="513"/>
      <c r="AA225" s="513"/>
      <c r="AB225" s="513"/>
      <c r="AC225" s="513"/>
      <c r="AD225" s="513"/>
      <c r="AE225" s="513"/>
      <c r="AF225" s="513"/>
      <c r="AG225" s="513"/>
      <c r="AH225" s="513"/>
      <c r="AI225" s="392"/>
      <c r="AJ225" s="392"/>
      <c r="AK225" s="392"/>
      <c r="AL225" s="513"/>
      <c r="AM225" s="513"/>
      <c r="AN225" s="513"/>
      <c r="AO225" s="513"/>
      <c r="AP225" s="513"/>
      <c r="AQ225" s="513"/>
      <c r="AR225" s="513"/>
      <c r="AS225" s="513"/>
      <c r="AT225" s="513"/>
      <c r="AU225" s="513"/>
      <c r="AV225" s="513"/>
      <c r="AW225" s="513"/>
      <c r="AX225" s="513"/>
      <c r="AY225" s="513"/>
    </row>
    <row r="226" spans="1:73" ht="11.25" customHeight="1">
      <c r="B226" s="178"/>
      <c r="C226" s="178"/>
      <c r="D226" s="178"/>
      <c r="E226" s="178"/>
      <c r="F226" s="178"/>
      <c r="G226" s="178"/>
      <c r="H226" s="178"/>
      <c r="I226" s="178"/>
      <c r="J226" s="178"/>
      <c r="K226" s="178"/>
      <c r="L226" s="4"/>
      <c r="M226" s="197"/>
      <c r="N226" s="197"/>
      <c r="O226" s="197"/>
      <c r="P226" s="197"/>
      <c r="Q226" s="197"/>
      <c r="R226" s="197"/>
      <c r="S226" s="197"/>
      <c r="T226" s="197"/>
      <c r="U226" s="4"/>
      <c r="AI226" s="4"/>
      <c r="AJ226" s="4"/>
      <c r="AK226" s="4"/>
    </row>
    <row r="227" spans="1:73" ht="20.100000000000001" customHeight="1">
      <c r="A227" s="188" t="s">
        <v>109</v>
      </c>
      <c r="B227" s="189" t="s">
        <v>2661</v>
      </c>
      <c r="C227" s="178"/>
      <c r="D227" s="178"/>
      <c r="E227" s="178"/>
      <c r="F227" s="178"/>
      <c r="G227" s="178"/>
      <c r="H227" s="178"/>
      <c r="I227" s="178"/>
      <c r="J227" s="178"/>
      <c r="K227" s="178"/>
      <c r="L227" s="4"/>
      <c r="M227" s="197"/>
      <c r="N227" s="197"/>
      <c r="O227" s="197"/>
      <c r="P227" s="197"/>
      <c r="Q227" s="197"/>
      <c r="R227" s="197"/>
      <c r="S227" s="197"/>
      <c r="T227" s="197"/>
      <c r="U227" s="4"/>
      <c r="AI227" s="4"/>
      <c r="AJ227" s="4"/>
      <c r="AK227" s="4"/>
      <c r="AZ227" s="1584" t="s">
        <v>3724</v>
      </c>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row>
    <row r="228" spans="1:73" ht="18" customHeight="1">
      <c r="A228" s="188"/>
      <c r="B228" s="189"/>
      <c r="C228" s="178"/>
      <c r="D228" s="178"/>
      <c r="E228" s="178"/>
      <c r="F228" s="178"/>
      <c r="G228" s="178"/>
      <c r="H228" s="178"/>
      <c r="I228" s="178"/>
      <c r="J228" s="178"/>
      <c r="K228" s="178"/>
      <c r="L228" s="4"/>
      <c r="M228" s="317"/>
      <c r="N228" s="197" t="s">
        <v>2662</v>
      </c>
      <c r="O228" s="197"/>
      <c r="P228" s="197"/>
      <c r="Q228" s="364" t="s">
        <v>2665</v>
      </c>
      <c r="S228" s="515" t="s">
        <v>2667</v>
      </c>
      <c r="T228" s="1524"/>
      <c r="U228" s="1525"/>
      <c r="V228" s="1525"/>
      <c r="W228" s="1525"/>
      <c r="X228" s="1525"/>
      <c r="Y228" s="1525"/>
      <c r="Z228" s="1525"/>
      <c r="AA228" s="1525"/>
      <c r="AB228" s="1525"/>
      <c r="AC228" s="1525"/>
      <c r="AD228" s="1525"/>
      <c r="AE228" s="1525"/>
      <c r="AF228" s="1525"/>
      <c r="AG228" s="1526"/>
      <c r="AH228" s="4"/>
      <c r="AI228" s="514" t="s">
        <v>2668</v>
      </c>
      <c r="AJ228" s="1524"/>
      <c r="AK228" s="1525"/>
      <c r="AL228" s="1525"/>
      <c r="AM228" s="1525"/>
      <c r="AN228" s="1525"/>
      <c r="AO228" s="1525"/>
      <c r="AP228" s="1525"/>
      <c r="AQ228" s="1525"/>
      <c r="AR228" s="1525"/>
      <c r="AS228" s="1525"/>
      <c r="AT228" s="1525"/>
      <c r="AU228" s="1525"/>
      <c r="AV228" s="1525"/>
      <c r="AW228" s="1526"/>
      <c r="AX228" s="4" t="s">
        <v>2666</v>
      </c>
      <c r="AZ228" s="1585"/>
      <c r="BA228" s="1585"/>
      <c r="BB228" s="1585"/>
      <c r="BC228" s="1585"/>
      <c r="BD228" s="1585"/>
      <c r="BE228" s="1585"/>
      <c r="BF228" s="1585"/>
      <c r="BG228" s="1585"/>
      <c r="BH228" s="1585"/>
      <c r="BI228" s="1585"/>
      <c r="BJ228" s="1585"/>
      <c r="BK228" s="1585"/>
      <c r="BL228" s="1585"/>
      <c r="BM228" s="1585"/>
      <c r="BN228" s="1585"/>
      <c r="BO228" s="1585"/>
      <c r="BP228" s="1585"/>
      <c r="BQ228" s="1585"/>
      <c r="BR228" s="1585"/>
      <c r="BS228" s="1585"/>
      <c r="BT228" s="1585"/>
      <c r="BU228" s="1585"/>
    </row>
    <row r="229" spans="1:73" ht="18" customHeight="1">
      <c r="A229" s="189"/>
      <c r="B229" s="189"/>
      <c r="C229" s="178"/>
      <c r="D229" s="178"/>
      <c r="E229" s="178"/>
      <c r="F229" s="178"/>
      <c r="G229" s="178"/>
      <c r="H229" s="178"/>
      <c r="I229" s="178"/>
      <c r="J229" s="178"/>
      <c r="K229" s="178"/>
      <c r="L229" s="4"/>
      <c r="M229" s="317"/>
      <c r="N229" s="197" t="s">
        <v>2663</v>
      </c>
      <c r="O229" s="197"/>
      <c r="P229" s="197"/>
      <c r="Q229" s="364" t="s">
        <v>2665</v>
      </c>
      <c r="S229" s="515" t="s">
        <v>2667</v>
      </c>
      <c r="T229" s="1577"/>
      <c r="U229" s="1578"/>
      <c r="V229" s="1578"/>
      <c r="W229" s="1578"/>
      <c r="X229" s="1578"/>
      <c r="Y229" s="1578"/>
      <c r="Z229" s="1578"/>
      <c r="AA229" s="1578"/>
      <c r="AB229" s="1578"/>
      <c r="AC229" s="1578"/>
      <c r="AD229" s="1578"/>
      <c r="AE229" s="1578"/>
      <c r="AF229" s="1578"/>
      <c r="AG229" s="1579"/>
      <c r="AH229" s="4"/>
      <c r="AI229" s="514" t="s">
        <v>2668</v>
      </c>
      <c r="AJ229" s="1577"/>
      <c r="AK229" s="1578"/>
      <c r="AL229" s="1578"/>
      <c r="AM229" s="1578"/>
      <c r="AN229" s="1578"/>
      <c r="AO229" s="1578"/>
      <c r="AP229" s="1578"/>
      <c r="AQ229" s="1578"/>
      <c r="AR229" s="1578"/>
      <c r="AS229" s="1578"/>
      <c r="AT229" s="1578"/>
      <c r="AU229" s="1578"/>
      <c r="AV229" s="1578"/>
      <c r="AW229" s="1579"/>
      <c r="AX229" s="4" t="s">
        <v>2666</v>
      </c>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row>
    <row r="230" spans="1:73" ht="18" customHeight="1">
      <c r="B230" s="178"/>
      <c r="C230" s="178"/>
      <c r="D230" s="178"/>
      <c r="E230" s="178"/>
      <c r="F230" s="178"/>
      <c r="G230" s="178"/>
      <c r="H230" s="178"/>
      <c r="I230" s="178"/>
      <c r="J230" s="178"/>
      <c r="K230" s="178"/>
      <c r="L230" s="4"/>
      <c r="M230" s="317"/>
      <c r="N230" s="197" t="s">
        <v>2664</v>
      </c>
      <c r="O230" s="197"/>
      <c r="P230" s="197"/>
      <c r="Q230" s="364" t="s">
        <v>2665</v>
      </c>
      <c r="R230" s="1574"/>
      <c r="S230" s="1575"/>
      <c r="T230" s="1575"/>
      <c r="U230" s="1575"/>
      <c r="V230" s="1575"/>
      <c r="W230" s="1575"/>
      <c r="X230" s="1575"/>
      <c r="Y230" s="1575"/>
      <c r="Z230" s="1575"/>
      <c r="AA230" s="1575"/>
      <c r="AB230" s="1575"/>
      <c r="AC230" s="1575"/>
      <c r="AD230" s="1575"/>
      <c r="AE230" s="1575"/>
      <c r="AF230" s="1575"/>
      <c r="AG230" s="1575"/>
      <c r="AH230" s="1575"/>
      <c r="AI230" s="1575"/>
      <c r="AJ230" s="1575"/>
      <c r="AK230" s="1575"/>
      <c r="AL230" s="1575"/>
      <c r="AM230" s="1575"/>
      <c r="AN230" s="1575"/>
      <c r="AO230" s="1575"/>
      <c r="AP230" s="1575"/>
      <c r="AQ230" s="1575"/>
      <c r="AR230" s="1575"/>
      <c r="AS230" s="1575"/>
      <c r="AT230" s="1575"/>
      <c r="AU230" s="1575"/>
      <c r="AV230" s="1575"/>
      <c r="AW230" s="1576"/>
      <c r="AX230" s="4" t="s">
        <v>2666</v>
      </c>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row>
    <row r="231" spans="1:73" ht="11.25" customHeight="1">
      <c r="B231" s="178"/>
      <c r="C231" s="178"/>
      <c r="D231" s="178"/>
      <c r="E231" s="178"/>
      <c r="F231" s="178"/>
      <c r="G231" s="178"/>
      <c r="H231" s="178"/>
      <c r="I231" s="178"/>
      <c r="J231" s="178"/>
      <c r="K231" s="178"/>
      <c r="L231" s="4"/>
      <c r="M231" s="197"/>
      <c r="N231" s="197"/>
      <c r="O231" s="197"/>
      <c r="P231" s="197"/>
      <c r="Q231" s="197"/>
      <c r="R231" s="197"/>
      <c r="S231" s="197"/>
      <c r="T231" s="197"/>
      <c r="U231" s="4"/>
      <c r="AI231" s="4"/>
      <c r="AJ231" s="4"/>
      <c r="AK231" s="4"/>
      <c r="AZ231" s="626"/>
      <c r="BA231" s="626"/>
      <c r="BB231" s="626"/>
      <c r="BC231" s="626"/>
      <c r="BD231" s="626"/>
      <c r="BE231" s="626"/>
      <c r="BF231" s="626"/>
      <c r="BG231" s="626"/>
      <c r="BH231" s="626"/>
      <c r="BI231" s="626"/>
      <c r="BJ231" s="626"/>
      <c r="BK231" s="626"/>
      <c r="BL231" s="626"/>
      <c r="BM231" s="626"/>
      <c r="BN231" s="626"/>
      <c r="BO231" s="626"/>
      <c r="BP231" s="626"/>
      <c r="BQ231" s="626"/>
      <c r="BR231" s="626"/>
      <c r="BS231" s="626"/>
      <c r="BT231" s="626"/>
      <c r="BU231" s="626"/>
    </row>
    <row r="232" spans="1:73" ht="11.25" customHeight="1">
      <c r="A232" s="185"/>
      <c r="B232" s="214"/>
      <c r="C232" s="214"/>
      <c r="D232" s="214"/>
      <c r="E232" s="214"/>
      <c r="F232" s="214"/>
      <c r="G232" s="214"/>
      <c r="H232" s="214"/>
      <c r="I232" s="214"/>
      <c r="J232" s="214"/>
      <c r="K232" s="214"/>
      <c r="L232" s="200"/>
      <c r="M232" s="201"/>
      <c r="N232" s="201"/>
      <c r="O232" s="201"/>
      <c r="P232" s="201"/>
      <c r="Q232" s="201"/>
      <c r="R232" s="201"/>
      <c r="S232" s="201"/>
      <c r="T232" s="201"/>
      <c r="U232" s="200"/>
      <c r="V232" s="200"/>
      <c r="W232" s="200"/>
      <c r="X232" s="200"/>
      <c r="Y232" s="200"/>
      <c r="Z232" s="200"/>
      <c r="AA232" s="200"/>
      <c r="AB232" s="200"/>
      <c r="AC232" s="200"/>
      <c r="AD232" s="200"/>
      <c r="AE232" s="200"/>
      <c r="AF232" s="200"/>
      <c r="AG232" s="200"/>
      <c r="AH232" s="200"/>
      <c r="AI232" s="200"/>
      <c r="AJ232" s="200"/>
      <c r="AK232" s="200"/>
      <c r="AL232" s="200"/>
      <c r="AM232" s="186"/>
      <c r="AN232" s="186"/>
      <c r="AO232" s="186"/>
      <c r="AP232" s="186"/>
      <c r="AQ232" s="186"/>
      <c r="AR232" s="186"/>
      <c r="AS232" s="316"/>
      <c r="AT232" s="316"/>
      <c r="AU232" s="316"/>
      <c r="AV232" s="316"/>
      <c r="AW232" s="316"/>
      <c r="AX232" s="316"/>
      <c r="AY232" s="316"/>
    </row>
    <row r="233" spans="1:73" ht="18" customHeight="1">
      <c r="A233" s="188" t="s">
        <v>174</v>
      </c>
      <c r="B233" s="189" t="s">
        <v>2699</v>
      </c>
      <c r="C233" s="189"/>
      <c r="D233" s="189"/>
      <c r="E233" s="189"/>
      <c r="F233" s="189"/>
      <c r="G233" s="189"/>
      <c r="H233" s="189"/>
      <c r="I233" s="189"/>
      <c r="J233" s="189"/>
      <c r="K233" s="189"/>
      <c r="L233" s="4"/>
      <c r="M233" s="1426"/>
      <c r="N233" s="1502"/>
      <c r="O233" s="1502"/>
      <c r="P233" s="1502"/>
      <c r="Q233" s="1502"/>
      <c r="R233" s="1502"/>
      <c r="S233" s="1502"/>
      <c r="T233" s="1502"/>
      <c r="U233" s="1502"/>
      <c r="V233" s="1502"/>
      <c r="W233" s="1502"/>
      <c r="X233" s="1502"/>
      <c r="Y233" s="1502"/>
      <c r="Z233" s="1502"/>
      <c r="AA233" s="1502"/>
      <c r="AB233" s="1502"/>
      <c r="AC233" s="1502"/>
      <c r="AD233" s="1502"/>
      <c r="AE233" s="1502"/>
      <c r="AF233" s="1502"/>
      <c r="AG233" s="1502"/>
      <c r="AH233" s="1503"/>
      <c r="AI233" s="4"/>
      <c r="AJ233" s="4"/>
      <c r="AK233" s="4"/>
      <c r="AL233" s="4"/>
    </row>
    <row r="234" spans="1:73" ht="18" customHeight="1">
      <c r="B234" s="178"/>
      <c r="C234" s="178"/>
      <c r="D234" s="178"/>
      <c r="E234" s="178"/>
      <c r="F234" s="178"/>
      <c r="G234" s="178"/>
      <c r="H234" s="178"/>
      <c r="I234" s="178"/>
      <c r="J234" s="178"/>
      <c r="K234" s="178"/>
      <c r="L234" s="4"/>
      <c r="M234" s="1504"/>
      <c r="N234" s="1505"/>
      <c r="O234" s="1505"/>
      <c r="P234" s="1505"/>
      <c r="Q234" s="1505"/>
      <c r="R234" s="1505"/>
      <c r="S234" s="1505"/>
      <c r="T234" s="1505"/>
      <c r="U234" s="1505"/>
      <c r="V234" s="1505"/>
      <c r="W234" s="1505"/>
      <c r="X234" s="1505"/>
      <c r="Y234" s="1505"/>
      <c r="Z234" s="1505"/>
      <c r="AA234" s="1505"/>
      <c r="AB234" s="1505"/>
      <c r="AC234" s="1505"/>
      <c r="AD234" s="1505"/>
      <c r="AE234" s="1505"/>
      <c r="AF234" s="1505"/>
      <c r="AG234" s="1505"/>
      <c r="AH234" s="1506"/>
      <c r="AI234" s="4"/>
      <c r="AJ234" s="4"/>
      <c r="AK234" s="4"/>
      <c r="AL234" s="4"/>
    </row>
    <row r="235" spans="1:73" ht="11.25" customHeight="1">
      <c r="AS235" s="183"/>
      <c r="AT235" s="183"/>
      <c r="AU235" s="183"/>
      <c r="AV235" s="183"/>
      <c r="AW235" s="183"/>
      <c r="AX235" s="183"/>
      <c r="AY235" s="183"/>
    </row>
    <row r="236" spans="1:73" ht="17.25" customHeight="1">
      <c r="A236" s="199" t="s">
        <v>193</v>
      </c>
      <c r="B236" s="185"/>
      <c r="C236" s="185"/>
      <c r="D236" s="185"/>
      <c r="E236" s="185"/>
      <c r="F236" s="185"/>
      <c r="G236" s="185"/>
      <c r="H236" s="185"/>
      <c r="I236" s="185"/>
      <c r="J236" s="185"/>
      <c r="K236" s="185"/>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row>
    <row r="237" spans="1:73" ht="13.5" customHeight="1">
      <c r="B237" s="178"/>
      <c r="C237" s="178"/>
      <c r="D237" s="178"/>
      <c r="E237" s="178"/>
      <c r="F237" s="178"/>
      <c r="G237" s="178"/>
      <c r="H237" s="178"/>
      <c r="I237" s="178"/>
      <c r="J237" s="178"/>
      <c r="K237" s="178"/>
      <c r="L237" s="4"/>
      <c r="M237" s="190" t="s">
        <v>192</v>
      </c>
      <c r="N237" s="4"/>
      <c r="R237" s="190" t="s">
        <v>191</v>
      </c>
      <c r="AA237" s="190" t="s">
        <v>190</v>
      </c>
    </row>
    <row r="238" spans="1:73" ht="18" customHeight="1">
      <c r="A238" s="188" t="s">
        <v>174</v>
      </c>
      <c r="B238" s="189" t="s">
        <v>2672</v>
      </c>
      <c r="C238" s="189"/>
      <c r="D238" s="189"/>
      <c r="E238" s="189"/>
      <c r="F238" s="189"/>
      <c r="G238" s="189"/>
      <c r="H238" s="189"/>
      <c r="I238" s="189"/>
      <c r="J238" s="189"/>
      <c r="K238" s="189"/>
      <c r="L238" s="4"/>
      <c r="M238" s="1432">
        <v>11111</v>
      </c>
      <c r="N238" s="1432"/>
      <c r="O238" s="1432"/>
      <c r="P238" s="1432"/>
      <c r="Q238" s="4"/>
      <c r="R238" s="1461"/>
      <c r="S238" s="1462"/>
      <c r="T238" s="1462"/>
      <c r="U238" s="1462"/>
      <c r="V238" s="1462"/>
      <c r="W238" s="1462"/>
      <c r="X238" s="1462"/>
      <c r="Y238" s="1463"/>
      <c r="Z238" s="4"/>
      <c r="AA238" s="1515"/>
      <c r="AB238" s="1516"/>
      <c r="AC238" s="1516"/>
      <c r="AD238" s="1516"/>
      <c r="AE238" s="1516"/>
      <c r="AF238" s="1516"/>
      <c r="AG238" s="1516"/>
      <c r="AH238" s="1516"/>
      <c r="AI238" s="1516"/>
      <c r="AJ238" s="1516"/>
      <c r="AK238" s="1516"/>
      <c r="AL238" s="1517"/>
    </row>
    <row r="239" spans="1:73" ht="18" customHeight="1">
      <c r="A239" s="188" t="s">
        <v>174</v>
      </c>
      <c r="B239" s="189" t="s">
        <v>2676</v>
      </c>
      <c r="C239" s="189"/>
      <c r="D239" s="189"/>
      <c r="E239" s="189"/>
      <c r="F239" s="189"/>
      <c r="G239" s="189"/>
      <c r="H239" s="189"/>
      <c r="I239" s="189"/>
      <c r="J239" s="189"/>
      <c r="K239" s="189"/>
      <c r="L239" s="4"/>
      <c r="M239" s="1432"/>
      <c r="N239" s="1432"/>
      <c r="O239" s="1432"/>
      <c r="P239" s="1432"/>
      <c r="Q239" s="4"/>
      <c r="R239" s="1461"/>
      <c r="S239" s="1462"/>
      <c r="T239" s="1462"/>
      <c r="U239" s="1462"/>
      <c r="V239" s="1462"/>
      <c r="W239" s="1462"/>
      <c r="X239" s="1462"/>
      <c r="Y239" s="1463"/>
      <c r="Z239" s="4"/>
      <c r="AA239" s="1515"/>
      <c r="AB239" s="1516"/>
      <c r="AC239" s="1516"/>
      <c r="AD239" s="1516"/>
      <c r="AE239" s="1516"/>
      <c r="AF239" s="1516"/>
      <c r="AG239" s="1516"/>
      <c r="AH239" s="1516"/>
      <c r="AI239" s="1516"/>
      <c r="AJ239" s="1516"/>
      <c r="AK239" s="1516"/>
      <c r="AL239" s="1517"/>
    </row>
    <row r="240" spans="1:73" ht="11.25" customHeight="1">
      <c r="B240" s="178"/>
      <c r="C240" s="178"/>
      <c r="D240" s="178"/>
      <c r="E240" s="178"/>
      <c r="F240" s="178"/>
      <c r="G240" s="178"/>
      <c r="H240" s="178"/>
      <c r="I240" s="178"/>
      <c r="J240" s="178"/>
      <c r="K240" s="178"/>
      <c r="L240" s="4"/>
      <c r="M240" s="197"/>
      <c r="N240" s="197"/>
      <c r="O240" s="197"/>
      <c r="P240" s="197"/>
      <c r="Q240" s="197"/>
      <c r="R240" s="197"/>
      <c r="S240" s="197"/>
      <c r="T240" s="197"/>
      <c r="U240" s="4"/>
      <c r="V240" s="4"/>
      <c r="W240" s="4"/>
      <c r="X240" s="4"/>
      <c r="Y240" s="4"/>
      <c r="Z240" s="4"/>
      <c r="AA240" s="4"/>
      <c r="AB240" s="4"/>
      <c r="AC240" s="4"/>
      <c r="AD240" s="4"/>
      <c r="AE240" s="4"/>
      <c r="AF240" s="4"/>
      <c r="AG240" s="4"/>
      <c r="AH240" s="4"/>
      <c r="AI240" s="4"/>
      <c r="AJ240" s="4"/>
      <c r="AK240" s="4"/>
      <c r="AL240" s="4"/>
      <c r="AS240" s="183"/>
      <c r="AT240" s="183"/>
      <c r="AU240" s="183"/>
      <c r="AV240" s="183"/>
      <c r="AW240" s="183"/>
      <c r="AX240" s="183"/>
      <c r="AY240" s="183"/>
    </row>
    <row r="241" spans="1:51" ht="18" customHeight="1">
      <c r="A241" s="198" t="s">
        <v>174</v>
      </c>
      <c r="B241" s="199" t="s">
        <v>2680</v>
      </c>
      <c r="C241" s="199"/>
      <c r="D241" s="199"/>
      <c r="E241" s="199"/>
      <c r="F241" s="199"/>
      <c r="G241" s="199"/>
      <c r="H241" s="199"/>
      <c r="I241" s="199"/>
      <c r="J241" s="199"/>
      <c r="K241" s="19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186"/>
      <c r="AN241" s="186"/>
      <c r="AO241" s="186"/>
      <c r="AP241" s="186"/>
      <c r="AQ241" s="186"/>
      <c r="AR241" s="186"/>
    </row>
    <row r="242" spans="1:51" ht="18" customHeight="1">
      <c r="A242" s="193"/>
      <c r="B242" s="178"/>
      <c r="C242" s="178"/>
      <c r="D242" s="178"/>
      <c r="E242" s="178"/>
      <c r="F242" s="178"/>
      <c r="G242" s="178"/>
      <c r="H242" s="178"/>
      <c r="I242" s="178"/>
      <c r="J242" s="178"/>
      <c r="K242" s="178"/>
      <c r="L242" s="4"/>
      <c r="M242" s="215"/>
      <c r="N242" s="4" t="s">
        <v>189</v>
      </c>
      <c r="O242" s="4"/>
      <c r="P242" s="4"/>
      <c r="Q242" s="4"/>
      <c r="R242" s="4"/>
      <c r="S242" s="210" t="s">
        <v>188</v>
      </c>
      <c r="T242" s="215"/>
      <c r="U242" s="4" t="s">
        <v>186</v>
      </c>
      <c r="V242" s="4"/>
      <c r="W242" s="4"/>
      <c r="X242" s="4"/>
      <c r="Y242" s="215"/>
      <c r="Z242" s="4" t="s">
        <v>185</v>
      </c>
      <c r="AA242" s="4"/>
      <c r="AB242" s="4"/>
      <c r="AC242" s="4"/>
      <c r="AD242" s="4"/>
      <c r="AE242" s="4"/>
      <c r="AF242" s="215"/>
      <c r="AG242" s="4" t="s">
        <v>184</v>
      </c>
      <c r="AH242" s="4"/>
      <c r="AI242" s="4"/>
      <c r="AJ242" s="4"/>
      <c r="AK242" s="4"/>
      <c r="AL242" s="216" t="s">
        <v>178</v>
      </c>
    </row>
    <row r="243" spans="1:51" ht="18" customHeight="1">
      <c r="A243" s="193"/>
      <c r="B243" s="178"/>
      <c r="C243" s="178"/>
      <c r="D243" s="178"/>
      <c r="E243" s="178"/>
      <c r="F243" s="178"/>
      <c r="G243" s="178"/>
      <c r="H243" s="178"/>
      <c r="I243" s="178"/>
      <c r="J243" s="178"/>
      <c r="K243" s="178"/>
      <c r="L243" s="4"/>
      <c r="M243" s="215"/>
      <c r="N243" s="4" t="s">
        <v>183</v>
      </c>
      <c r="O243" s="4"/>
      <c r="P243" s="4"/>
      <c r="Q243" s="4"/>
      <c r="R243" s="4"/>
      <c r="S243" s="4"/>
      <c r="T243" s="215"/>
      <c r="U243" s="4" t="s">
        <v>182</v>
      </c>
      <c r="V243" s="4"/>
      <c r="W243" s="4"/>
      <c r="X243" s="4"/>
      <c r="Y243" s="4"/>
      <c r="Z243" s="4"/>
      <c r="AA243" s="4"/>
      <c r="AB243" s="4"/>
      <c r="AC243" s="4"/>
      <c r="AD243" s="4"/>
      <c r="AE243" s="4"/>
      <c r="AF243" s="4"/>
      <c r="AG243" s="4"/>
      <c r="AH243" s="4"/>
      <c r="AI243" s="4"/>
      <c r="AJ243" s="4"/>
      <c r="AK243" s="4"/>
      <c r="AL243" s="216"/>
    </row>
    <row r="244" spans="1:51" ht="18" customHeight="1">
      <c r="A244" s="188" t="s">
        <v>174</v>
      </c>
      <c r="B244" s="189" t="s">
        <v>2684</v>
      </c>
      <c r="C244" s="189"/>
      <c r="D244" s="189"/>
      <c r="E244" s="189"/>
      <c r="F244" s="189"/>
      <c r="G244" s="189"/>
      <c r="H244" s="189"/>
      <c r="I244" s="189"/>
      <c r="J244" s="189"/>
      <c r="K244" s="189"/>
      <c r="L244" s="4"/>
      <c r="M244" s="215"/>
      <c r="N244" s="217" t="s">
        <v>181</v>
      </c>
      <c r="O244" s="217"/>
      <c r="P244" s="217"/>
      <c r="Q244" s="215"/>
      <c r="R244" s="217" t="s">
        <v>180</v>
      </c>
      <c r="S244" s="217"/>
      <c r="T244" s="217"/>
      <c r="U244" s="217"/>
      <c r="V244" s="215"/>
      <c r="W244" s="217" t="s">
        <v>179</v>
      </c>
      <c r="X244" s="217"/>
      <c r="Y244" s="217"/>
      <c r="Z244" s="216" t="s">
        <v>178</v>
      </c>
      <c r="AA244" s="4"/>
      <c r="AB244" s="4"/>
      <c r="AC244" s="4"/>
      <c r="AD244" s="4"/>
      <c r="AE244" s="4"/>
      <c r="AF244" s="4"/>
      <c r="AG244" s="4"/>
      <c r="AH244" s="4"/>
      <c r="AI244" s="4"/>
      <c r="AJ244" s="4"/>
      <c r="AK244" s="4"/>
      <c r="AL244" s="4"/>
    </row>
    <row r="245" spans="1:51" ht="18" customHeight="1">
      <c r="A245" s="188" t="s">
        <v>174</v>
      </c>
      <c r="B245" s="189" t="s">
        <v>2689</v>
      </c>
      <c r="C245" s="189"/>
      <c r="D245" s="189"/>
      <c r="E245" s="189"/>
      <c r="F245" s="189"/>
      <c r="G245" s="189"/>
      <c r="H245" s="189"/>
      <c r="I245" s="189"/>
      <c r="J245" s="189"/>
      <c r="K245" s="189"/>
      <c r="L245" s="4"/>
      <c r="M245" s="4"/>
      <c r="N245" s="218"/>
      <c r="O245" s="4"/>
      <c r="P245" s="4"/>
      <c r="Q245" s="4"/>
      <c r="R245" s="4"/>
      <c r="S245" s="4"/>
      <c r="T245" s="218"/>
      <c r="U245" s="4"/>
      <c r="V245" s="4"/>
      <c r="W245" s="4"/>
      <c r="X245" s="4"/>
      <c r="Y245" s="4"/>
      <c r="Z245" s="4"/>
      <c r="AA245" s="4"/>
      <c r="AB245" s="4"/>
      <c r="AC245" s="4"/>
      <c r="AD245" s="4"/>
      <c r="AE245" s="4"/>
      <c r="AF245" s="4"/>
      <c r="AG245" s="4"/>
      <c r="AH245" s="4"/>
      <c r="AI245" s="4"/>
      <c r="AJ245" s="4"/>
      <c r="AK245" s="4"/>
      <c r="AL245" s="4"/>
      <c r="AM245" s="4"/>
    </row>
    <row r="246" spans="1:51" ht="6" customHeight="1">
      <c r="A246" s="188"/>
      <c r="B246" s="189"/>
      <c r="C246" s="189"/>
      <c r="D246" s="189"/>
      <c r="E246" s="189"/>
      <c r="F246" s="189"/>
      <c r="G246" s="189"/>
      <c r="H246" s="189"/>
      <c r="I246" s="189"/>
      <c r="J246" s="189"/>
      <c r="K246" s="189"/>
      <c r="L246" s="4"/>
      <c r="M246" s="4"/>
      <c r="N246" s="218"/>
      <c r="O246" s="4"/>
      <c r="P246" s="4"/>
      <c r="Q246" s="4"/>
      <c r="R246" s="4"/>
      <c r="S246" s="4"/>
      <c r="T246" s="218"/>
      <c r="U246" s="4"/>
      <c r="V246" s="4"/>
      <c r="W246" s="4"/>
      <c r="X246" s="4"/>
      <c r="Y246" s="4"/>
      <c r="Z246" s="4"/>
      <c r="AA246" s="4"/>
      <c r="AB246" s="4"/>
      <c r="AC246" s="4"/>
      <c r="AD246" s="4"/>
      <c r="AE246" s="4"/>
      <c r="AF246" s="4"/>
      <c r="AG246" s="4"/>
      <c r="AH246" s="4"/>
      <c r="AI246" s="4"/>
      <c r="AJ246" s="4"/>
      <c r="AK246" s="4"/>
      <c r="AL246" s="4"/>
      <c r="AM246" s="4"/>
    </row>
    <row r="247" spans="1:51" ht="18" customHeight="1">
      <c r="A247" s="188"/>
      <c r="B247" s="189"/>
      <c r="C247" s="189"/>
      <c r="D247" s="189"/>
      <c r="E247" s="189"/>
      <c r="F247" s="189"/>
      <c r="G247" s="189"/>
      <c r="H247" s="189"/>
      <c r="I247" s="189"/>
      <c r="J247" s="189"/>
      <c r="K247" s="189"/>
      <c r="L247" s="4"/>
      <c r="M247" s="4"/>
      <c r="N247" s="218"/>
      <c r="O247" s="4"/>
      <c r="P247" s="4"/>
      <c r="Q247" s="4"/>
      <c r="R247" s="4"/>
      <c r="S247" s="4"/>
      <c r="T247" s="218"/>
      <c r="U247" s="4"/>
      <c r="V247" s="4"/>
      <c r="W247" s="4"/>
      <c r="X247" s="4"/>
      <c r="Y247" s="4"/>
      <c r="Z247" s="4"/>
      <c r="AA247" s="4"/>
      <c r="AB247" s="4"/>
      <c r="AC247" s="4"/>
      <c r="AD247" s="4"/>
      <c r="AE247" s="4"/>
      <c r="AF247" s="4"/>
      <c r="AG247" s="4"/>
      <c r="AH247" s="4"/>
      <c r="AI247" s="4"/>
      <c r="AJ247" s="4"/>
      <c r="AK247" s="4"/>
      <c r="AL247" s="4"/>
      <c r="AM247" s="4"/>
    </row>
    <row r="248" spans="1:51" ht="6" customHeight="1">
      <c r="A248" s="188"/>
      <c r="B248" s="189"/>
      <c r="C248" s="189"/>
      <c r="D248" s="189"/>
      <c r="E248" s="189"/>
      <c r="F248" s="189"/>
      <c r="G248" s="189"/>
      <c r="H248" s="189"/>
      <c r="I248" s="189"/>
      <c r="J248" s="189"/>
      <c r="K248" s="189"/>
      <c r="L248" s="4"/>
      <c r="M248" s="4"/>
      <c r="N248" s="218"/>
      <c r="O248" s="4"/>
      <c r="P248" s="4"/>
      <c r="Q248" s="4"/>
      <c r="R248" s="4"/>
      <c r="S248" s="4"/>
      <c r="T248" s="218"/>
      <c r="U248" s="4"/>
      <c r="V248" s="4"/>
      <c r="W248" s="4"/>
      <c r="X248" s="4"/>
      <c r="Y248" s="4"/>
      <c r="Z248" s="4"/>
      <c r="AA248" s="4"/>
      <c r="AB248" s="4"/>
      <c r="AC248" s="4"/>
      <c r="AD248" s="4"/>
      <c r="AE248" s="4"/>
      <c r="AF248" s="4"/>
      <c r="AG248" s="4"/>
      <c r="AH248" s="4"/>
      <c r="AI248" s="4"/>
      <c r="AJ248" s="4"/>
      <c r="AK248" s="4"/>
      <c r="AL248" s="4"/>
      <c r="AM248" s="4"/>
    </row>
    <row r="249" spans="1:51" ht="18" customHeight="1">
      <c r="A249" s="188"/>
      <c r="B249" s="189"/>
      <c r="C249" s="189"/>
      <c r="D249" s="189"/>
      <c r="E249" s="189"/>
      <c r="F249" s="189"/>
      <c r="G249" s="189"/>
      <c r="H249" s="189"/>
      <c r="I249" s="189"/>
      <c r="J249" s="189"/>
      <c r="K249" s="189"/>
      <c r="L249" s="4"/>
      <c r="M249" s="4"/>
      <c r="N249" s="218"/>
      <c r="O249" s="4"/>
      <c r="P249" s="4"/>
      <c r="Q249" s="4"/>
      <c r="R249" s="4"/>
      <c r="S249" s="4"/>
      <c r="T249" s="218"/>
      <c r="U249" s="4"/>
      <c r="V249" s="4"/>
      <c r="W249" s="4"/>
      <c r="X249" s="4"/>
      <c r="Y249" s="4"/>
      <c r="Z249" s="4"/>
      <c r="AA249" s="4"/>
      <c r="AB249" s="4"/>
      <c r="AC249" s="4"/>
      <c r="AD249" s="4"/>
      <c r="AE249" s="4"/>
      <c r="AF249" s="4"/>
      <c r="AG249" s="4" t="s">
        <v>177</v>
      </c>
      <c r="AH249" s="4"/>
      <c r="AI249" s="1560"/>
      <c r="AJ249" s="1560"/>
      <c r="AK249" s="1560"/>
      <c r="AL249" s="1560"/>
      <c r="AM249" s="1560"/>
      <c r="AN249" s="1560"/>
      <c r="AO249" s="1560"/>
      <c r="AP249" s="1560"/>
      <c r="AQ249" s="1560"/>
      <c r="AR249" s="1560"/>
      <c r="AS249" s="1561"/>
      <c r="AT249" s="1561"/>
      <c r="AU249" s="1561"/>
      <c r="AV249" s="1561"/>
      <c r="AW249" s="1561"/>
      <c r="AX249" s="1561"/>
      <c r="AY249" s="174" t="s">
        <v>176</v>
      </c>
    </row>
    <row r="250" spans="1:51" ht="6" customHeight="1">
      <c r="B250" s="178"/>
      <c r="C250" s="178"/>
      <c r="D250" s="178"/>
      <c r="E250" s="178"/>
      <c r="F250" s="178"/>
      <c r="G250" s="178"/>
      <c r="H250" s="178"/>
      <c r="I250" s="178"/>
      <c r="J250" s="178"/>
      <c r="K250" s="178"/>
      <c r="L250" s="4"/>
      <c r="M250" s="197"/>
      <c r="N250" s="197"/>
      <c r="O250" s="197"/>
      <c r="P250" s="197"/>
      <c r="Q250" s="197"/>
      <c r="R250" s="197"/>
      <c r="S250" s="197"/>
      <c r="T250" s="197"/>
      <c r="U250" s="4"/>
      <c r="V250" s="4"/>
      <c r="W250" s="4"/>
      <c r="X250" s="4"/>
      <c r="Y250" s="4"/>
      <c r="Z250" s="4"/>
      <c r="AA250" s="4"/>
      <c r="AB250" s="4"/>
      <c r="AC250" s="4"/>
      <c r="AD250" s="4"/>
      <c r="AE250" s="4"/>
      <c r="AF250" s="4"/>
      <c r="AG250" s="4"/>
      <c r="AH250" s="4"/>
      <c r="AI250" s="4"/>
      <c r="AJ250" s="4"/>
      <c r="AK250" s="4"/>
      <c r="AL250" s="4"/>
      <c r="AS250" s="183"/>
      <c r="AT250" s="183"/>
      <c r="AU250" s="183"/>
      <c r="AV250" s="183"/>
      <c r="AW250" s="183"/>
      <c r="AX250" s="183"/>
      <c r="AY250" s="183"/>
    </row>
    <row r="251" spans="1:51" ht="18" customHeight="1">
      <c r="A251" s="198" t="s">
        <v>174</v>
      </c>
      <c r="B251" s="199" t="s">
        <v>2692</v>
      </c>
      <c r="C251" s="199"/>
      <c r="D251" s="199"/>
      <c r="E251" s="199"/>
      <c r="F251" s="199"/>
      <c r="G251" s="199"/>
      <c r="H251" s="199"/>
      <c r="I251" s="199"/>
      <c r="J251" s="199"/>
      <c r="K251" s="19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186"/>
      <c r="AN251" s="186"/>
      <c r="AO251" s="186"/>
      <c r="AP251" s="186"/>
      <c r="AQ251" s="186"/>
      <c r="AR251" s="186"/>
    </row>
    <row r="252" spans="1:51" ht="18" customHeight="1">
      <c r="B252" s="178" t="s">
        <v>2721</v>
      </c>
      <c r="C252" s="178"/>
      <c r="D252" s="178"/>
      <c r="E252" s="178"/>
      <c r="F252" s="178"/>
      <c r="G252" s="178"/>
      <c r="H252" s="178"/>
      <c r="I252" s="178"/>
      <c r="J252" s="178"/>
      <c r="K252" s="178"/>
      <c r="L252" s="4"/>
      <c r="M252" s="4"/>
      <c r="N252" s="1437"/>
      <c r="O252" s="1438"/>
      <c r="P252" s="1438"/>
      <c r="Q252" s="1439"/>
      <c r="R252" s="218" t="s">
        <v>173</v>
      </c>
      <c r="S252" s="4"/>
      <c r="T252" s="4"/>
      <c r="U252" s="4"/>
      <c r="V252" s="4"/>
      <c r="W252" s="4"/>
      <c r="X252" s="4"/>
      <c r="Y252" s="4"/>
      <c r="Z252" s="4"/>
      <c r="AA252" s="4"/>
      <c r="AB252" s="4"/>
      <c r="AC252" s="4"/>
      <c r="AD252" s="4"/>
      <c r="AE252" s="4"/>
      <c r="AF252" s="4"/>
      <c r="AG252" s="4"/>
      <c r="AH252" s="4"/>
      <c r="AI252" s="4"/>
    </row>
    <row r="253" spans="1:51" ht="18" customHeight="1">
      <c r="B253" s="178" t="s">
        <v>2722</v>
      </c>
      <c r="C253" s="178"/>
      <c r="D253" s="178"/>
      <c r="E253" s="178"/>
      <c r="F253" s="178"/>
      <c r="G253" s="178"/>
      <c r="H253" s="178"/>
      <c r="I253" s="178"/>
      <c r="J253" s="178"/>
      <c r="K253" s="178"/>
      <c r="L253" s="4"/>
      <c r="M253" s="4"/>
      <c r="N253" s="1437"/>
      <c r="O253" s="1438"/>
      <c r="P253" s="1438"/>
      <c r="Q253" s="1439"/>
      <c r="R253" s="218" t="s">
        <v>172</v>
      </c>
      <c r="S253" s="4"/>
      <c r="T253" s="4"/>
      <c r="U253" s="4"/>
      <c r="V253" s="4"/>
      <c r="W253" s="4"/>
      <c r="X253" s="4"/>
      <c r="Y253" s="4"/>
      <c r="Z253" s="4"/>
      <c r="AA253" s="4"/>
      <c r="AB253" s="4"/>
      <c r="AC253" s="4"/>
      <c r="AD253" s="4"/>
      <c r="AE253" s="4"/>
      <c r="AF253" s="4"/>
      <c r="AG253" s="4"/>
      <c r="AH253" s="4"/>
      <c r="AI253" s="4"/>
    </row>
    <row r="254" spans="1:51" ht="11.25" customHeight="1">
      <c r="B254" s="178"/>
      <c r="C254" s="178"/>
      <c r="D254" s="178"/>
      <c r="E254" s="178"/>
      <c r="F254" s="178"/>
      <c r="G254" s="178"/>
      <c r="H254" s="178"/>
      <c r="I254" s="178"/>
      <c r="J254" s="178"/>
      <c r="K254" s="178"/>
      <c r="L254" s="4"/>
      <c r="M254" s="197"/>
      <c r="N254" s="197"/>
      <c r="O254" s="197"/>
      <c r="P254" s="197"/>
      <c r="Q254" s="197"/>
      <c r="R254" s="197"/>
      <c r="S254" s="197"/>
      <c r="T254" s="197"/>
      <c r="U254" s="4"/>
      <c r="V254" s="4"/>
      <c r="W254" s="4"/>
      <c r="X254" s="4"/>
      <c r="Y254" s="4"/>
      <c r="Z254" s="4"/>
      <c r="AA254" s="4"/>
      <c r="AB254" s="4"/>
      <c r="AC254" s="4"/>
      <c r="AD254" s="4"/>
      <c r="AE254" s="4"/>
      <c r="AF254" s="4"/>
      <c r="AG254" s="4"/>
      <c r="AH254" s="4"/>
      <c r="AI254" s="4"/>
      <c r="AJ254" s="4"/>
      <c r="AK254" s="4"/>
      <c r="AL254" s="4"/>
      <c r="AS254" s="183"/>
      <c r="AT254" s="183"/>
      <c r="AU254" s="183"/>
      <c r="AV254" s="183"/>
      <c r="AW254" s="183"/>
      <c r="AX254" s="183"/>
      <c r="AY254" s="183"/>
    </row>
    <row r="255" spans="1:51" ht="18" customHeight="1">
      <c r="A255" s="198" t="s">
        <v>163</v>
      </c>
      <c r="B255" s="199" t="s">
        <v>2695</v>
      </c>
      <c r="C255" s="199"/>
      <c r="D255" s="199"/>
      <c r="E255" s="199"/>
      <c r="F255" s="199"/>
      <c r="G255" s="199"/>
      <c r="H255" s="199"/>
      <c r="I255" s="199"/>
      <c r="J255" s="199"/>
      <c r="K255" s="19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186"/>
      <c r="AN255" s="186"/>
      <c r="AO255" s="186"/>
      <c r="AP255" s="186"/>
      <c r="AQ255" s="186"/>
      <c r="AR255" s="186"/>
    </row>
    <row r="256" spans="1:51" ht="18" customHeight="1">
      <c r="B256" s="178" t="s">
        <v>2723</v>
      </c>
      <c r="C256" s="178"/>
      <c r="D256" s="178"/>
      <c r="E256" s="178"/>
      <c r="F256" s="178"/>
      <c r="G256" s="178"/>
      <c r="H256" s="178"/>
      <c r="I256" s="178"/>
      <c r="J256" s="178"/>
      <c r="K256" s="178"/>
      <c r="L256" s="219" t="s">
        <v>169</v>
      </c>
      <c r="M256" s="218" t="s">
        <v>162</v>
      </c>
      <c r="N256" s="1398"/>
      <c r="O256" s="1399"/>
      <c r="P256" s="1399"/>
      <c r="Q256" s="1399"/>
      <c r="R256" s="1400"/>
      <c r="S256" s="483" t="s">
        <v>160</v>
      </c>
      <c r="T256" s="1398"/>
      <c r="U256" s="1399"/>
      <c r="V256" s="1399"/>
      <c r="W256" s="1399"/>
      <c r="X256" s="1400"/>
      <c r="Y256" s="483" t="s">
        <v>160</v>
      </c>
      <c r="Z256" s="1398"/>
      <c r="AA256" s="1399"/>
      <c r="AB256" s="1399"/>
      <c r="AC256" s="1399"/>
      <c r="AD256" s="1400"/>
      <c r="AE256" s="483" t="s">
        <v>160</v>
      </c>
      <c r="AF256" s="1398"/>
      <c r="AG256" s="1399"/>
      <c r="AH256" s="1399"/>
      <c r="AI256" s="1399"/>
      <c r="AJ256" s="1400"/>
      <c r="AK256" s="218" t="s">
        <v>164</v>
      </c>
      <c r="AL256" s="218" t="s">
        <v>167</v>
      </c>
    </row>
    <row r="257" spans="1:65" ht="18" customHeight="1">
      <c r="B257" s="220"/>
      <c r="C257" s="220"/>
      <c r="D257" s="220"/>
      <c r="E257" s="220"/>
      <c r="F257" s="220"/>
      <c r="G257" s="220"/>
      <c r="H257" s="220"/>
      <c r="I257" s="220"/>
      <c r="J257" s="220"/>
      <c r="K257" s="220"/>
      <c r="L257" s="219" t="s">
        <v>168</v>
      </c>
      <c r="M257" s="218" t="s">
        <v>162</v>
      </c>
      <c r="N257" s="1398"/>
      <c r="O257" s="1399"/>
      <c r="P257" s="1399"/>
      <c r="Q257" s="1399"/>
      <c r="R257" s="1400"/>
      <c r="S257" s="483" t="s">
        <v>160</v>
      </c>
      <c r="T257" s="1398"/>
      <c r="U257" s="1399"/>
      <c r="V257" s="1399"/>
      <c r="W257" s="1399"/>
      <c r="X257" s="1400"/>
      <c r="Y257" s="483" t="s">
        <v>160</v>
      </c>
      <c r="Z257" s="1398"/>
      <c r="AA257" s="1399"/>
      <c r="AB257" s="1399"/>
      <c r="AC257" s="1399"/>
      <c r="AD257" s="1400"/>
      <c r="AE257" s="483" t="s">
        <v>160</v>
      </c>
      <c r="AF257" s="1398"/>
      <c r="AG257" s="1399"/>
      <c r="AH257" s="1399"/>
      <c r="AI257" s="1399"/>
      <c r="AJ257" s="1400"/>
      <c r="AK257" s="218" t="s">
        <v>164</v>
      </c>
      <c r="AL257" s="218" t="s">
        <v>167</v>
      </c>
    </row>
    <row r="258" spans="1:65" ht="18" customHeight="1">
      <c r="B258" s="178" t="s">
        <v>2724</v>
      </c>
      <c r="C258" s="178"/>
      <c r="D258" s="178"/>
      <c r="E258" s="178"/>
      <c r="F258" s="178"/>
      <c r="G258" s="178"/>
      <c r="H258" s="178"/>
      <c r="I258" s="178"/>
      <c r="J258" s="178"/>
      <c r="K258" s="178"/>
      <c r="L258" s="4"/>
      <c r="M258" s="218" t="s">
        <v>162</v>
      </c>
      <c r="N258" s="1440"/>
      <c r="O258" s="1440"/>
      <c r="P258" s="1440"/>
      <c r="Q258" s="1440"/>
      <c r="R258" s="1440"/>
      <c r="S258" s="218" t="s">
        <v>160</v>
      </c>
      <c r="T258" s="1440"/>
      <c r="U258" s="1440"/>
      <c r="V258" s="1440"/>
      <c r="W258" s="1440"/>
      <c r="X258" s="1440"/>
      <c r="Y258" s="218" t="s">
        <v>160</v>
      </c>
      <c r="Z258" s="1440"/>
      <c r="AA258" s="1440"/>
      <c r="AB258" s="1440"/>
      <c r="AC258" s="1440"/>
      <c r="AD258" s="1440"/>
      <c r="AE258" s="218" t="s">
        <v>160</v>
      </c>
      <c r="AF258" s="1559"/>
      <c r="AG258" s="1559"/>
      <c r="AH258" s="1559"/>
      <c r="AI258" s="1559"/>
      <c r="AJ258" s="1559"/>
      <c r="AK258" s="218" t="s">
        <v>164</v>
      </c>
      <c r="AL258" s="4"/>
      <c r="AN258" s="202" t="s">
        <v>100</v>
      </c>
      <c r="AO258" s="4"/>
    </row>
    <row r="259" spans="1:65" ht="18" customHeight="1">
      <c r="B259" s="178" t="s">
        <v>2725</v>
      </c>
      <c r="C259" s="178"/>
      <c r="D259" s="178"/>
      <c r="E259" s="178"/>
      <c r="F259" s="178"/>
      <c r="G259" s="178"/>
      <c r="H259" s="178"/>
      <c r="I259" s="178"/>
      <c r="J259" s="178"/>
      <c r="K259" s="178"/>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O259" s="191" t="s">
        <v>171</v>
      </c>
      <c r="AP259" s="191"/>
      <c r="AQ259" s="191"/>
      <c r="AR259" s="191"/>
      <c r="AS259" s="4"/>
      <c r="AT259" s="1402"/>
      <c r="AU259" s="1403"/>
      <c r="AV259" s="1403"/>
      <c r="AW259" s="1403"/>
      <c r="AX259" s="1403"/>
      <c r="AY259" s="1403"/>
      <c r="AZ259" s="1403"/>
      <c r="BA259" s="1403"/>
      <c r="BB259" s="1403"/>
      <c r="BC259" s="1403"/>
      <c r="BD259" s="1403"/>
      <c r="BE259" s="1403"/>
      <c r="BF259" s="1403"/>
      <c r="BG259" s="1403"/>
      <c r="BH259" s="1403"/>
      <c r="BI259" s="1403"/>
      <c r="BJ259" s="1403"/>
      <c r="BK259" s="1403"/>
      <c r="BL259" s="1403"/>
      <c r="BM259" s="1403"/>
    </row>
    <row r="260" spans="1:65" ht="18" customHeight="1">
      <c r="B260" s="178"/>
      <c r="C260" s="178"/>
      <c r="D260" s="178"/>
      <c r="E260" s="178"/>
      <c r="F260" s="178"/>
      <c r="G260" s="178"/>
      <c r="H260" s="178"/>
      <c r="I260" s="178"/>
      <c r="J260" s="178"/>
      <c r="K260" s="178"/>
      <c r="L260" s="4"/>
      <c r="M260" s="218" t="s">
        <v>162</v>
      </c>
      <c r="N260" s="1398"/>
      <c r="O260" s="1399"/>
      <c r="P260" s="1399"/>
      <c r="Q260" s="1399"/>
      <c r="R260" s="1400"/>
      <c r="S260" s="218" t="s">
        <v>160</v>
      </c>
      <c r="T260" s="1398"/>
      <c r="U260" s="1399"/>
      <c r="V260" s="1399"/>
      <c r="W260" s="1399"/>
      <c r="X260" s="1400"/>
      <c r="Y260" s="218" t="s">
        <v>160</v>
      </c>
      <c r="Z260" s="1398"/>
      <c r="AA260" s="1399"/>
      <c r="AB260" s="1399"/>
      <c r="AC260" s="1399"/>
      <c r="AD260" s="1400"/>
      <c r="AE260" s="218" t="s">
        <v>160</v>
      </c>
      <c r="AF260" s="1398"/>
      <c r="AG260" s="1399"/>
      <c r="AH260" s="1399"/>
      <c r="AI260" s="1399"/>
      <c r="AJ260" s="1400"/>
      <c r="AK260" s="218" t="s">
        <v>164</v>
      </c>
      <c r="AL260" s="218" t="s">
        <v>166</v>
      </c>
      <c r="AO260" s="178" t="s">
        <v>170</v>
      </c>
      <c r="AP260" s="4"/>
      <c r="AQ260" s="4"/>
      <c r="AR260" s="4"/>
      <c r="AT260" s="1402"/>
      <c r="AU260" s="1403"/>
      <c r="AV260" s="1403"/>
      <c r="AW260" s="1403"/>
      <c r="AX260" s="1403"/>
      <c r="AY260" s="1403"/>
      <c r="AZ260" s="1403"/>
      <c r="BA260" s="1403"/>
      <c r="BB260" s="1403"/>
      <c r="BC260" s="1403"/>
      <c r="BD260" s="1403"/>
      <c r="BE260" s="1403"/>
      <c r="BF260" s="1403"/>
      <c r="BG260" s="1403"/>
      <c r="BH260" s="1403"/>
      <c r="BI260" s="1403"/>
      <c r="BJ260" s="1403"/>
      <c r="BK260" s="1403"/>
      <c r="BL260" s="1403"/>
      <c r="BM260" s="1403"/>
    </row>
    <row r="261" spans="1:65" ht="18" customHeight="1">
      <c r="B261" s="178" t="s">
        <v>2726</v>
      </c>
      <c r="C261" s="178"/>
      <c r="D261" s="178"/>
      <c r="E261" s="178"/>
      <c r="F261" s="178"/>
      <c r="G261" s="178"/>
      <c r="H261" s="178"/>
      <c r="I261" s="178"/>
      <c r="J261" s="178"/>
      <c r="K261" s="178"/>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O261" s="178" t="s">
        <v>97</v>
      </c>
      <c r="AP261" s="4"/>
      <c r="AQ261" s="4"/>
      <c r="AR261" s="4"/>
      <c r="AS261" s="4"/>
      <c r="AT261" s="1402"/>
      <c r="AU261" s="1402"/>
      <c r="AV261" s="1402"/>
      <c r="AW261" s="1402"/>
      <c r="AX261" s="1402"/>
      <c r="AY261" s="1402"/>
      <c r="AZ261" s="1402"/>
      <c r="BA261" s="1402"/>
    </row>
    <row r="262" spans="1:65" ht="18" customHeight="1">
      <c r="B262" s="178"/>
      <c r="C262" s="178"/>
      <c r="D262" s="178"/>
      <c r="E262" s="178"/>
      <c r="F262" s="178"/>
      <c r="G262" s="178"/>
      <c r="H262" s="178"/>
      <c r="I262" s="178"/>
      <c r="J262" s="178"/>
      <c r="K262" s="178"/>
      <c r="L262" s="4"/>
      <c r="M262" s="218" t="s">
        <v>162</v>
      </c>
      <c r="N262" s="1398"/>
      <c r="O262" s="1399"/>
      <c r="P262" s="1399"/>
      <c r="Q262" s="1399"/>
      <c r="R262" s="1400"/>
      <c r="S262" s="218" t="s">
        <v>160</v>
      </c>
      <c r="T262" s="1398"/>
      <c r="U262" s="1399"/>
      <c r="V262" s="1399"/>
      <c r="W262" s="1399"/>
      <c r="X262" s="1400"/>
      <c r="Y262" s="218" t="s">
        <v>160</v>
      </c>
      <c r="Z262" s="1398"/>
      <c r="AA262" s="1399"/>
      <c r="AB262" s="1399"/>
      <c r="AC262" s="1399"/>
      <c r="AD262" s="1400"/>
      <c r="AE262" s="218" t="s">
        <v>160</v>
      </c>
      <c r="AF262" s="1398"/>
      <c r="AG262" s="1399"/>
      <c r="AH262" s="1399"/>
      <c r="AI262" s="1399"/>
      <c r="AJ262" s="1400"/>
      <c r="AK262" s="218" t="s">
        <v>164</v>
      </c>
      <c r="AL262" s="218" t="s">
        <v>166</v>
      </c>
    </row>
    <row r="263" spans="1:65" ht="18" customHeight="1">
      <c r="B263" s="178" t="s">
        <v>2727</v>
      </c>
      <c r="C263" s="178"/>
      <c r="D263" s="178"/>
      <c r="E263" s="178"/>
      <c r="F263" s="178"/>
      <c r="G263" s="178"/>
      <c r="H263" s="178"/>
      <c r="I263" s="178"/>
      <c r="J263" s="178"/>
      <c r="K263" s="178"/>
      <c r="L263" s="4"/>
      <c r="M263" s="221" t="s">
        <v>169</v>
      </c>
      <c r="N263" s="1412">
        <f>$N$256+$T$256+$Z$256+$AF$256</f>
        <v>0</v>
      </c>
      <c r="O263" s="1412"/>
      <c r="P263" s="1412"/>
      <c r="Q263" s="1412"/>
      <c r="R263" s="1412"/>
      <c r="S263" s="218" t="s">
        <v>167</v>
      </c>
      <c r="T263" s="4"/>
      <c r="U263" s="4"/>
      <c r="V263" s="4"/>
      <c r="W263" s="4"/>
      <c r="X263" s="4"/>
      <c r="Y263" s="4"/>
      <c r="Z263" s="4"/>
      <c r="AA263" s="4"/>
      <c r="AB263" s="4"/>
      <c r="AC263" s="4"/>
      <c r="AD263" s="4"/>
      <c r="AE263" s="4"/>
      <c r="AF263" s="4"/>
      <c r="AG263" s="4"/>
      <c r="AH263" s="4"/>
      <c r="AI263" s="4"/>
      <c r="AJ263" s="4"/>
      <c r="AK263" s="4"/>
      <c r="AL263" s="4"/>
    </row>
    <row r="264" spans="1:65" ht="18" customHeight="1">
      <c r="B264" s="178"/>
      <c r="C264" s="178"/>
      <c r="D264" s="178"/>
      <c r="E264" s="178"/>
      <c r="F264" s="178"/>
      <c r="G264" s="178"/>
      <c r="H264" s="178"/>
      <c r="I264" s="178"/>
      <c r="J264" s="178"/>
      <c r="K264" s="178"/>
      <c r="L264" s="4"/>
      <c r="M264" s="221" t="s">
        <v>168</v>
      </c>
      <c r="N264" s="1412">
        <f>IF(AND(N257="",T257="",Z257="",AF257=""),0,IF(N257="",$N$256,N257)+IF(T257="",$T$256,T257)+IF(Z257="",$Z$256,Z257)+IF(AF257="",$AF$256,AF257))</f>
        <v>0</v>
      </c>
      <c r="O264" s="1412"/>
      <c r="P264" s="1412"/>
      <c r="Q264" s="1412"/>
      <c r="R264" s="1412"/>
      <c r="S264" s="218" t="s">
        <v>167</v>
      </c>
      <c r="T264" s="4"/>
      <c r="U264" s="4"/>
      <c r="V264" s="4"/>
      <c r="W264" s="4"/>
      <c r="X264" s="4"/>
      <c r="Y264" s="4"/>
      <c r="Z264" s="4"/>
      <c r="AA264" s="4"/>
      <c r="AB264" s="4"/>
      <c r="AC264" s="4"/>
      <c r="AD264" s="4"/>
      <c r="AE264" s="4"/>
      <c r="AF264" s="4"/>
      <c r="AG264" s="4"/>
      <c r="AH264" s="4"/>
      <c r="AI264" s="4"/>
      <c r="AJ264" s="4"/>
      <c r="AK264" s="4"/>
      <c r="AL264" s="4"/>
    </row>
    <row r="265" spans="1:65" ht="18" customHeight="1">
      <c r="B265" s="178" t="s">
        <v>2728</v>
      </c>
      <c r="C265" s="178"/>
      <c r="D265" s="178"/>
      <c r="E265" s="178"/>
      <c r="F265" s="178"/>
      <c r="G265" s="178"/>
      <c r="H265" s="178"/>
      <c r="I265" s="178"/>
      <c r="J265" s="178"/>
      <c r="K265" s="178"/>
      <c r="L265" s="4"/>
      <c r="M265" s="4"/>
      <c r="N265" s="4"/>
      <c r="O265" s="4"/>
      <c r="P265" s="4"/>
      <c r="Q265" s="4"/>
      <c r="R265" s="4"/>
      <c r="S265" s="4"/>
      <c r="T265" s="1416">
        <f>IFERROR(ROUNDDOWN(((IF(N257="",N256,N257)*$N$260/100)+(IF(T257="",T256,T257)*$T$260/100)+(IF(Z257="",Z256,Z257)*$Z$260/100)+(IF(AF257="",AF256,AF257)*$AF$260/100))/(IF(N264=0,N263,N264))*100,2),0)</f>
        <v>0</v>
      </c>
      <c r="U265" s="1416"/>
      <c r="V265" s="1416"/>
      <c r="W265" s="1416"/>
      <c r="X265" s="218" t="s">
        <v>166</v>
      </c>
      <c r="Y265" s="583" t="s">
        <v>3018</v>
      </c>
      <c r="Z265" s="583" t="s">
        <v>3019</v>
      </c>
      <c r="AA265" s="583"/>
      <c r="AB265" s="583"/>
      <c r="AC265" s="583"/>
      <c r="AD265" s="583"/>
      <c r="AE265" s="583"/>
      <c r="AF265" s="583"/>
      <c r="AG265" s="584" t="s">
        <v>71</v>
      </c>
      <c r="AH265" s="583"/>
      <c r="AI265" s="583" t="s">
        <v>3021</v>
      </c>
      <c r="AJ265" s="583"/>
      <c r="AK265" s="583"/>
      <c r="AL265" s="1413"/>
      <c r="AM265" s="1414"/>
      <c r="AN265" s="1414"/>
      <c r="AO265" s="1414"/>
      <c r="AP265" s="1415"/>
      <c r="AQ265" s="585" t="s">
        <v>1976</v>
      </c>
    </row>
    <row r="266" spans="1:65" ht="18" customHeight="1">
      <c r="B266" s="178" t="s">
        <v>2729</v>
      </c>
      <c r="C266" s="178"/>
      <c r="D266" s="178"/>
      <c r="E266" s="178"/>
      <c r="F266" s="178"/>
      <c r="G266" s="178"/>
      <c r="H266" s="178"/>
      <c r="I266" s="178"/>
      <c r="J266" s="178"/>
      <c r="K266" s="178"/>
      <c r="L266" s="4"/>
      <c r="M266" s="4"/>
      <c r="N266" s="4"/>
      <c r="O266" s="4"/>
      <c r="P266" s="4"/>
      <c r="Q266" s="4"/>
      <c r="R266" s="4"/>
      <c r="S266" s="4"/>
      <c r="T266" s="1416">
        <f>IFERROR(ROUNDDOWN(((N256*N262/100)+(T256*T262/100)+(Z256*Z262/100)+(AF256*AF262/100))/N263*100,2),0)</f>
        <v>0</v>
      </c>
      <c r="U266" s="1416"/>
      <c r="V266" s="1416"/>
      <c r="W266" s="1416"/>
      <c r="X266" s="218" t="s">
        <v>166</v>
      </c>
      <c r="Y266" s="583" t="s">
        <v>3018</v>
      </c>
      <c r="Z266" s="583" t="s">
        <v>3019</v>
      </c>
      <c r="AA266" s="583"/>
      <c r="AB266" s="583"/>
      <c r="AC266" s="583"/>
      <c r="AD266" s="583"/>
      <c r="AE266" s="583"/>
      <c r="AF266" s="583"/>
      <c r="AG266" s="584" t="s">
        <v>71</v>
      </c>
      <c r="AH266" s="583"/>
      <c r="AI266" s="583" t="s">
        <v>3021</v>
      </c>
      <c r="AJ266" s="583"/>
      <c r="AK266" s="583"/>
      <c r="AL266" s="1413"/>
      <c r="AM266" s="1414"/>
      <c r="AN266" s="1414"/>
      <c r="AO266" s="1414"/>
      <c r="AP266" s="1415"/>
      <c r="AQ266" s="585" t="s">
        <v>1976</v>
      </c>
    </row>
    <row r="267" spans="1:65" ht="18" customHeight="1">
      <c r="B267" s="178" t="s">
        <v>2730</v>
      </c>
      <c r="C267" s="178"/>
      <c r="D267" s="178"/>
      <c r="E267" s="178"/>
      <c r="F267" s="178"/>
      <c r="G267" s="178"/>
      <c r="H267" s="178"/>
      <c r="I267" s="178"/>
      <c r="J267" s="178"/>
      <c r="K267" s="178"/>
      <c r="L267" s="4"/>
      <c r="M267" s="1417"/>
      <c r="N267" s="1418"/>
      <c r="O267" s="1418"/>
      <c r="P267" s="1418"/>
      <c r="Q267" s="1418"/>
      <c r="R267" s="1418"/>
      <c r="S267" s="1418"/>
      <c r="T267" s="1418"/>
      <c r="U267" s="1418"/>
      <c r="V267" s="1418"/>
      <c r="W267" s="1418"/>
      <c r="X267" s="1418"/>
      <c r="Y267" s="1418"/>
      <c r="Z267" s="1418"/>
      <c r="AA267" s="1418"/>
      <c r="AB267" s="1418"/>
      <c r="AC267" s="1418"/>
      <c r="AD267" s="1418"/>
      <c r="AE267" s="1418"/>
      <c r="AF267" s="1418"/>
      <c r="AG267" s="1418"/>
      <c r="AH267" s="1419"/>
      <c r="AI267" s="4"/>
      <c r="AJ267" s="4"/>
      <c r="AK267" s="4"/>
      <c r="AL267" s="4"/>
    </row>
    <row r="268" spans="1:65" ht="11.25" customHeight="1">
      <c r="B268" s="178"/>
      <c r="C268" s="178"/>
      <c r="D268" s="178"/>
      <c r="E268" s="178"/>
      <c r="F268" s="178"/>
      <c r="G268" s="178"/>
      <c r="H268" s="178"/>
      <c r="I268" s="178"/>
      <c r="J268" s="178"/>
      <c r="K268" s="178"/>
      <c r="L268" s="4"/>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4"/>
      <c r="AJ268" s="4"/>
      <c r="AK268" s="4"/>
      <c r="AL268" s="4"/>
      <c r="AS268" s="183"/>
      <c r="AT268" s="183"/>
      <c r="AU268" s="183"/>
      <c r="AV268" s="183"/>
      <c r="AW268" s="183"/>
      <c r="AX268" s="183"/>
      <c r="AY268" s="183"/>
    </row>
    <row r="269" spans="1:65" ht="7.5" customHeight="1">
      <c r="A269" s="185"/>
      <c r="B269" s="214"/>
      <c r="C269" s="214"/>
      <c r="D269" s="214"/>
      <c r="E269" s="214"/>
      <c r="F269" s="214"/>
      <c r="G269" s="214"/>
      <c r="H269" s="214"/>
      <c r="I269" s="214"/>
      <c r="J269" s="214"/>
      <c r="K269" s="214"/>
      <c r="L269" s="200"/>
      <c r="M269" s="201"/>
      <c r="N269" s="201"/>
      <c r="O269" s="201"/>
      <c r="P269" s="201"/>
      <c r="Q269" s="201"/>
      <c r="R269" s="201"/>
      <c r="S269" s="201"/>
      <c r="T269" s="201"/>
      <c r="U269" s="200"/>
      <c r="V269" s="200"/>
      <c r="W269" s="200"/>
      <c r="X269" s="200"/>
      <c r="Y269" s="200"/>
      <c r="Z269" s="200"/>
      <c r="AA269" s="200"/>
      <c r="AB269" s="200"/>
      <c r="AC269" s="200"/>
      <c r="AD269" s="200"/>
      <c r="AE269" s="200"/>
      <c r="AF269" s="200"/>
      <c r="AG269" s="200"/>
      <c r="AH269" s="200"/>
      <c r="AI269" s="200"/>
      <c r="AJ269" s="200"/>
      <c r="AK269" s="200"/>
      <c r="AL269" s="200"/>
      <c r="AM269" s="186"/>
      <c r="AN269" s="186"/>
      <c r="AO269" s="186"/>
      <c r="AP269" s="186"/>
      <c r="AQ269" s="186"/>
      <c r="AR269" s="186"/>
    </row>
    <row r="270" spans="1:65" ht="18" customHeight="1">
      <c r="A270" s="188" t="s">
        <v>163</v>
      </c>
      <c r="B270" s="189" t="s">
        <v>2697</v>
      </c>
      <c r="C270" s="189"/>
      <c r="D270" s="189"/>
      <c r="E270" s="189"/>
      <c r="F270" s="189"/>
      <c r="G270" s="189"/>
      <c r="H270" s="189"/>
      <c r="I270" s="189"/>
      <c r="J270" s="189"/>
      <c r="K270" s="189"/>
      <c r="L270" s="4"/>
      <c r="M270" s="4"/>
      <c r="N270" s="1408"/>
      <c r="O270" s="1408"/>
      <c r="P270" s="1408"/>
      <c r="Q270" s="1408"/>
      <c r="R270" s="486"/>
      <c r="S270" s="4"/>
      <c r="T270" s="1404" t="str">
        <f>IF(項目一覧!$D$113=1,"",INDEX(主要用途!$D$2:$D72,項目一覧!$D$113))</f>
        <v/>
      </c>
      <c r="U270" s="1405"/>
      <c r="V270" s="1405"/>
      <c r="W270" s="1405"/>
      <c r="X270" s="1405"/>
      <c r="Y270" s="1405"/>
      <c r="Z270" s="1405"/>
      <c r="AA270" s="1405"/>
      <c r="AB270" s="1405"/>
      <c r="AC270" s="1405"/>
      <c r="AD270" s="1405"/>
      <c r="AE270" s="1405"/>
      <c r="AF270" s="1405"/>
      <c r="AG270" s="1405"/>
      <c r="AH270" s="1405"/>
      <c r="AI270" s="1405"/>
      <c r="AJ270" s="1405"/>
      <c r="AK270" s="1405"/>
      <c r="AL270" s="1406"/>
    </row>
    <row r="271" spans="1:65" ht="18" customHeight="1">
      <c r="B271" s="178"/>
      <c r="C271" s="178"/>
      <c r="D271" s="178"/>
      <c r="E271" s="178"/>
      <c r="F271" s="178"/>
      <c r="G271" s="178"/>
      <c r="H271" s="178"/>
      <c r="I271" s="178"/>
      <c r="J271" s="178"/>
      <c r="K271" s="178"/>
      <c r="L271" s="4"/>
      <c r="M271" s="4"/>
      <c r="N271" s="1408"/>
      <c r="O271" s="1408"/>
      <c r="P271" s="1408"/>
      <c r="Q271" s="1408"/>
      <c r="R271" s="486"/>
      <c r="S271" s="4"/>
      <c r="T271" s="1409" t="str">
        <f>IF(項目一覧!$D$337=1,"",INDEX(主要用途!$D$2:$D72,項目一覧!$D$337))</f>
        <v/>
      </c>
      <c r="U271" s="1410"/>
      <c r="V271" s="1410"/>
      <c r="W271" s="1410"/>
      <c r="X271" s="1410"/>
      <c r="Y271" s="1410"/>
      <c r="Z271" s="1410"/>
      <c r="AA271" s="1410"/>
      <c r="AB271" s="1410"/>
      <c r="AC271" s="1410"/>
      <c r="AD271" s="1410"/>
      <c r="AE271" s="1410"/>
      <c r="AF271" s="1410"/>
      <c r="AG271" s="1410"/>
      <c r="AH271" s="1410"/>
      <c r="AI271" s="1410"/>
      <c r="AJ271" s="1410"/>
      <c r="AK271" s="1410"/>
      <c r="AL271" s="1411"/>
    </row>
    <row r="272" spans="1:65" ht="18" customHeight="1">
      <c r="B272" s="178"/>
      <c r="C272" s="178"/>
      <c r="D272" s="178"/>
      <c r="E272" s="178"/>
      <c r="F272" s="178"/>
      <c r="G272" s="178"/>
      <c r="H272" s="178"/>
      <c r="I272" s="178"/>
      <c r="J272" s="178"/>
      <c r="K272" s="178"/>
      <c r="L272" s="4"/>
      <c r="M272" s="4"/>
      <c r="N272" s="1408"/>
      <c r="O272" s="1408"/>
      <c r="P272" s="1408"/>
      <c r="Q272" s="1408"/>
      <c r="R272" s="486"/>
      <c r="S272" s="4"/>
      <c r="T272" s="1409" t="str">
        <f>IF(項目一覧!$D$339=1,"",INDEX(主要用途!$D$2:$D72,項目一覧!$D$339))</f>
        <v/>
      </c>
      <c r="U272" s="1410"/>
      <c r="V272" s="1410"/>
      <c r="W272" s="1410"/>
      <c r="X272" s="1410"/>
      <c r="Y272" s="1410"/>
      <c r="Z272" s="1410"/>
      <c r="AA272" s="1410"/>
      <c r="AB272" s="1410"/>
      <c r="AC272" s="1410"/>
      <c r="AD272" s="1410"/>
      <c r="AE272" s="1410"/>
      <c r="AF272" s="1410"/>
      <c r="AG272" s="1410"/>
      <c r="AH272" s="1410"/>
      <c r="AI272" s="1410"/>
      <c r="AJ272" s="1410"/>
      <c r="AK272" s="1410"/>
      <c r="AL272" s="1411"/>
    </row>
    <row r="273" spans="1:51" ht="11.25" customHeight="1">
      <c r="B273" s="178"/>
      <c r="C273" s="178"/>
      <c r="D273" s="178"/>
      <c r="E273" s="178"/>
      <c r="F273" s="178"/>
      <c r="G273" s="178"/>
      <c r="H273" s="178"/>
      <c r="I273" s="178"/>
      <c r="J273" s="178"/>
      <c r="K273" s="178"/>
      <c r="L273" s="4"/>
      <c r="M273" s="4"/>
      <c r="N273" s="196"/>
      <c r="O273" s="196"/>
      <c r="P273" s="196"/>
      <c r="Q273" s="196"/>
      <c r="R273" s="218"/>
      <c r="S273" s="4"/>
      <c r="T273" s="223"/>
      <c r="U273" s="223"/>
      <c r="V273" s="223"/>
      <c r="W273" s="223"/>
      <c r="X273" s="223"/>
      <c r="Y273" s="223"/>
      <c r="Z273" s="223"/>
      <c r="AA273" s="223"/>
      <c r="AB273" s="223"/>
      <c r="AC273" s="223"/>
      <c r="AD273" s="223"/>
      <c r="AE273" s="223"/>
      <c r="AF273" s="223"/>
      <c r="AG273" s="223"/>
      <c r="AH273" s="223"/>
      <c r="AI273" s="223"/>
      <c r="AJ273" s="223"/>
      <c r="AK273" s="223"/>
      <c r="AL273" s="223"/>
      <c r="AS273" s="183"/>
      <c r="AT273" s="183"/>
      <c r="AU273" s="183"/>
      <c r="AV273" s="183"/>
      <c r="AW273" s="183"/>
      <c r="AX273" s="183"/>
      <c r="AY273" s="183"/>
    </row>
    <row r="274" spans="1:51" ht="18" customHeight="1">
      <c r="A274" s="198" t="s">
        <v>163</v>
      </c>
      <c r="B274" s="199" t="s">
        <v>2700</v>
      </c>
      <c r="C274" s="199"/>
      <c r="D274" s="199"/>
      <c r="E274" s="199"/>
      <c r="F274" s="199"/>
      <c r="G274" s="199"/>
      <c r="H274" s="199"/>
      <c r="I274" s="199"/>
      <c r="J274" s="199"/>
      <c r="K274" s="19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186"/>
      <c r="AN274" s="186"/>
      <c r="AO274" s="186"/>
      <c r="AP274" s="186"/>
      <c r="AQ274" s="186"/>
      <c r="AR274" s="186"/>
    </row>
    <row r="275" spans="1:51" ht="18" customHeight="1">
      <c r="B275" s="178"/>
      <c r="C275" s="178"/>
      <c r="D275" s="178"/>
      <c r="E275" s="178"/>
      <c r="F275" s="178"/>
      <c r="G275" s="178"/>
      <c r="H275" s="178"/>
      <c r="I275" s="178"/>
      <c r="J275" s="178"/>
      <c r="K275" s="178"/>
      <c r="L275" s="224"/>
      <c r="M275" s="217" t="s">
        <v>128</v>
      </c>
      <c r="N275" s="217"/>
      <c r="O275" s="224"/>
      <c r="P275" s="217" t="s">
        <v>127</v>
      </c>
      <c r="Q275" s="217"/>
      <c r="R275" s="224"/>
      <c r="S275" s="217" t="s">
        <v>126</v>
      </c>
      <c r="T275" s="217"/>
      <c r="U275" s="224"/>
      <c r="V275" s="217" t="s">
        <v>125</v>
      </c>
      <c r="W275" s="217"/>
      <c r="X275" s="224"/>
      <c r="Y275" s="217" t="s">
        <v>124</v>
      </c>
      <c r="Z275" s="217"/>
      <c r="AA275" s="217"/>
      <c r="AB275" s="224"/>
      <c r="AC275" s="225" t="s">
        <v>123</v>
      </c>
      <c r="AD275" s="217"/>
      <c r="AE275" s="217"/>
      <c r="AF275" s="217"/>
      <c r="AG275" s="224"/>
      <c r="AH275" s="225" t="s">
        <v>122</v>
      </c>
      <c r="AI275" s="217"/>
      <c r="AJ275" s="217"/>
      <c r="AK275" s="217"/>
      <c r="AL275" s="217"/>
      <c r="AM275" s="217"/>
      <c r="AN275" s="217" t="s">
        <v>1977</v>
      </c>
      <c r="AO275" s="217"/>
      <c r="AP275" s="595" t="str">
        <f>IF(COUNTIF(項目一覧!$D$116:$J$116,TRUE)=1,"","工事種別をいずれか１つ選択してください")</f>
        <v>工事種別をいずれか１つ選択してください</v>
      </c>
    </row>
    <row r="276" spans="1:51" ht="11.25" customHeight="1">
      <c r="B276" s="178"/>
      <c r="C276" s="178"/>
      <c r="D276" s="178"/>
      <c r="E276" s="178"/>
      <c r="F276" s="178"/>
      <c r="G276" s="178"/>
      <c r="H276" s="178"/>
      <c r="I276" s="178"/>
      <c r="J276" s="178"/>
      <c r="K276" s="178"/>
      <c r="L276" s="4"/>
      <c r="M276" s="4"/>
      <c r="N276" s="196"/>
      <c r="O276" s="196"/>
      <c r="P276" s="196"/>
      <c r="Q276" s="196"/>
      <c r="R276" s="218"/>
      <c r="S276" s="4"/>
      <c r="T276" s="223"/>
      <c r="U276" s="223"/>
      <c r="V276" s="223"/>
      <c r="W276" s="223"/>
      <c r="X276" s="223"/>
      <c r="Y276" s="223"/>
      <c r="Z276" s="223"/>
      <c r="AA276" s="223"/>
      <c r="AB276" s="223"/>
      <c r="AC276" s="223"/>
      <c r="AD276" s="223"/>
      <c r="AE276" s="223"/>
      <c r="AF276" s="223"/>
      <c r="AG276" s="223"/>
      <c r="AH276" s="223"/>
      <c r="AI276" s="223"/>
      <c r="AJ276" s="223"/>
      <c r="AK276" s="223"/>
      <c r="AL276" s="223"/>
      <c r="AR276" s="183"/>
      <c r="AS276" s="183"/>
      <c r="AT276" s="183"/>
      <c r="AU276" s="183"/>
      <c r="AV276" s="183"/>
      <c r="AW276" s="183"/>
      <c r="AX276" s="183"/>
      <c r="AY276" s="183"/>
    </row>
    <row r="277" spans="1:51" ht="18" customHeight="1">
      <c r="A277" s="198" t="s">
        <v>163</v>
      </c>
      <c r="B277" s="199" t="s">
        <v>2702</v>
      </c>
      <c r="C277" s="199"/>
      <c r="D277" s="199"/>
      <c r="E277" s="199"/>
      <c r="F277" s="199"/>
      <c r="G277" s="199"/>
      <c r="H277" s="199"/>
      <c r="I277" s="199"/>
      <c r="J277" s="199"/>
      <c r="K277" s="186"/>
      <c r="L277" s="186"/>
      <c r="M277" s="226" t="s">
        <v>162</v>
      </c>
      <c r="N277" s="1407" t="s">
        <v>107</v>
      </c>
      <c r="O277" s="1407"/>
      <c r="P277" s="1407"/>
      <c r="Q277" s="1407"/>
      <c r="R277" s="1407"/>
      <c r="S277" s="226" t="s">
        <v>160</v>
      </c>
      <c r="T277" s="1407" t="s">
        <v>161</v>
      </c>
      <c r="U277" s="1407"/>
      <c r="V277" s="1407"/>
      <c r="W277" s="1407"/>
      <c r="X277" s="1407"/>
      <c r="Y277" s="226" t="s">
        <v>160</v>
      </c>
      <c r="Z277" s="1407" t="s">
        <v>159</v>
      </c>
      <c r="AA277" s="1407"/>
      <c r="AB277" s="1407"/>
      <c r="AC277" s="1407"/>
      <c r="AD277" s="1407"/>
      <c r="AE277" s="226" t="s">
        <v>158</v>
      </c>
      <c r="AF277" s="200"/>
      <c r="AG277" s="200"/>
      <c r="AH277" s="186"/>
      <c r="AI277" s="186"/>
      <c r="AJ277" s="186"/>
      <c r="AK277" s="186"/>
      <c r="AL277" s="186"/>
      <c r="AM277" s="186"/>
      <c r="AN277" s="227"/>
      <c r="AO277" s="227"/>
      <c r="AP277" s="227"/>
      <c r="AQ277" s="227"/>
    </row>
    <row r="278" spans="1:51" ht="18" customHeight="1">
      <c r="B278" s="178" t="s">
        <v>3193</v>
      </c>
      <c r="C278" s="178" t="s">
        <v>3196</v>
      </c>
      <c r="D278" s="178"/>
      <c r="E278" s="178"/>
      <c r="F278" s="178"/>
      <c r="G278" s="178"/>
      <c r="H278" s="178"/>
      <c r="I278" s="178"/>
      <c r="J278" s="178"/>
      <c r="K278" s="174"/>
      <c r="M278" s="218" t="s">
        <v>157</v>
      </c>
      <c r="N278" s="1398"/>
      <c r="O278" s="1399"/>
      <c r="P278" s="1399"/>
      <c r="Q278" s="1399"/>
      <c r="R278" s="1400"/>
      <c r="S278" s="218" t="s">
        <v>156</v>
      </c>
      <c r="T278" s="1398"/>
      <c r="U278" s="1399"/>
      <c r="V278" s="1399"/>
      <c r="W278" s="1399"/>
      <c r="X278" s="1400"/>
      <c r="Y278" s="218" t="s">
        <v>156</v>
      </c>
      <c r="Z278" s="1401">
        <f>N278+T278</f>
        <v>0</v>
      </c>
      <c r="AA278" s="1401"/>
      <c r="AB278" s="1401"/>
      <c r="AC278" s="1401"/>
      <c r="AD278" s="1401"/>
      <c r="AE278" s="218" t="s">
        <v>155</v>
      </c>
      <c r="AF278" s="218" t="s">
        <v>154</v>
      </c>
      <c r="AG278" s="4"/>
    </row>
    <row r="279" spans="1:51" ht="18" customHeight="1">
      <c r="B279" s="178" t="s">
        <v>3192</v>
      </c>
      <c r="C279" s="178" t="s">
        <v>3194</v>
      </c>
      <c r="D279" s="178"/>
      <c r="E279" s="178"/>
      <c r="F279" s="178"/>
      <c r="G279" s="178"/>
      <c r="H279" s="178"/>
      <c r="I279" s="178"/>
      <c r="J279" s="178"/>
      <c r="K279" s="174"/>
      <c r="M279" s="218" t="s">
        <v>139</v>
      </c>
      <c r="N279" s="1398"/>
      <c r="O279" s="1399"/>
      <c r="P279" s="1399"/>
      <c r="Q279" s="1399"/>
      <c r="R279" s="1400"/>
      <c r="S279" s="218" t="s">
        <v>149</v>
      </c>
      <c r="T279" s="1398"/>
      <c r="U279" s="1399"/>
      <c r="V279" s="1399"/>
      <c r="W279" s="1399"/>
      <c r="X279" s="1400"/>
      <c r="Y279" s="218" t="s">
        <v>149</v>
      </c>
      <c r="Z279" s="1401">
        <f>N279+T279</f>
        <v>0</v>
      </c>
      <c r="AA279" s="1401"/>
      <c r="AB279" s="1401"/>
      <c r="AC279" s="1401"/>
      <c r="AD279" s="1401"/>
      <c r="AE279" s="218" t="s">
        <v>138</v>
      </c>
      <c r="AF279" s="218" t="s">
        <v>147</v>
      </c>
      <c r="AG279" s="4"/>
    </row>
    <row r="280" spans="1:51" ht="18" customHeight="1">
      <c r="B280" s="178" t="s">
        <v>3144</v>
      </c>
      <c r="C280" s="178" t="s">
        <v>3191</v>
      </c>
      <c r="D280" s="178"/>
      <c r="E280" s="178"/>
      <c r="F280" s="178"/>
      <c r="G280" s="178"/>
      <c r="H280" s="178"/>
      <c r="I280" s="178"/>
      <c r="J280" s="178"/>
      <c r="K280" s="174"/>
      <c r="M280" s="4"/>
      <c r="N280" s="1420" t="str">
        <f>TEXT(IF($Z$279=0,0,IF($N$263=0,0,ROUNDUP((($Z$279/$N$263)*100),2))),"#0.00")</f>
        <v>0.00</v>
      </c>
      <c r="O280" s="1420"/>
      <c r="P280" s="1420"/>
      <c r="Q280" s="1420"/>
      <c r="R280" s="218" t="s">
        <v>153</v>
      </c>
      <c r="S280" s="583" t="s">
        <v>3018</v>
      </c>
      <c r="T280" s="583" t="s">
        <v>3020</v>
      </c>
      <c r="U280" s="583"/>
      <c r="V280" s="583"/>
      <c r="W280" s="583"/>
      <c r="X280" s="583"/>
      <c r="Y280" s="583"/>
      <c r="Z280" s="583"/>
      <c r="AA280" s="583"/>
      <c r="AB280" s="583"/>
      <c r="AC280" s="584" t="s">
        <v>71</v>
      </c>
      <c r="AD280" s="583"/>
      <c r="AE280" s="583" t="s">
        <v>3021</v>
      </c>
      <c r="AF280" s="583"/>
      <c r="AG280" s="583"/>
      <c r="AH280" s="1413"/>
      <c r="AI280" s="1414"/>
      <c r="AJ280" s="1414"/>
      <c r="AK280" s="1414"/>
      <c r="AL280" s="1415"/>
      <c r="AM280" s="585" t="s">
        <v>3022</v>
      </c>
    </row>
    <row r="281" spans="1:51" ht="11.25" customHeight="1">
      <c r="B281" s="178"/>
      <c r="C281" s="178"/>
      <c r="D281" s="178"/>
      <c r="E281" s="178"/>
      <c r="F281" s="178"/>
      <c r="G281" s="178"/>
      <c r="H281" s="178"/>
      <c r="I281" s="178"/>
      <c r="J281" s="178"/>
      <c r="K281" s="4"/>
      <c r="L281" s="4"/>
      <c r="M281" s="196"/>
      <c r="N281" s="196"/>
      <c r="O281" s="196"/>
      <c r="P281" s="196"/>
      <c r="Q281" s="218"/>
      <c r="R281" s="4"/>
      <c r="S281" s="223"/>
      <c r="T281" s="223"/>
      <c r="U281" s="223"/>
      <c r="V281" s="223"/>
      <c r="W281" s="223"/>
      <c r="X281" s="223"/>
      <c r="Y281" s="223"/>
      <c r="Z281" s="223"/>
      <c r="AA281" s="223"/>
      <c r="AB281" s="223"/>
      <c r="AC281" s="223"/>
      <c r="AD281" s="223"/>
      <c r="AE281" s="223"/>
      <c r="AF281" s="223"/>
      <c r="AG281" s="223"/>
      <c r="AH281" s="223"/>
      <c r="AI281" s="223"/>
      <c r="AJ281" s="223"/>
      <c r="AK281" s="223"/>
      <c r="AN281" s="228"/>
      <c r="AO281" s="228"/>
      <c r="AP281" s="229"/>
      <c r="AQ281" s="229"/>
      <c r="AR281" s="183"/>
      <c r="AS281" s="183"/>
      <c r="AT281" s="183"/>
      <c r="AU281" s="183"/>
      <c r="AV281" s="183"/>
      <c r="AW281" s="183"/>
      <c r="AX281" s="183"/>
      <c r="AY281" s="183"/>
    </row>
    <row r="282" spans="1:51" ht="18" customHeight="1">
      <c r="A282" s="198" t="s">
        <v>145</v>
      </c>
      <c r="B282" s="199" t="s">
        <v>2673</v>
      </c>
      <c r="C282" s="199"/>
      <c r="D282" s="199"/>
      <c r="E282" s="199"/>
      <c r="F282" s="199"/>
      <c r="G282" s="199"/>
      <c r="H282" s="199"/>
      <c r="I282" s="199"/>
      <c r="J282" s="199"/>
      <c r="K282" s="200"/>
      <c r="L282" s="200"/>
      <c r="M282" s="226" t="s">
        <v>150</v>
      </c>
      <c r="N282" s="1407" t="s">
        <v>107</v>
      </c>
      <c r="O282" s="1407"/>
      <c r="P282" s="1407"/>
      <c r="Q282" s="1407"/>
      <c r="R282" s="1407"/>
      <c r="S282" s="226" t="s">
        <v>149</v>
      </c>
      <c r="T282" s="1407" t="s">
        <v>152</v>
      </c>
      <c r="U282" s="1407"/>
      <c r="V282" s="1407"/>
      <c r="W282" s="1407"/>
      <c r="X282" s="1407"/>
      <c r="Y282" s="226" t="s">
        <v>149</v>
      </c>
      <c r="Z282" s="1407" t="s">
        <v>151</v>
      </c>
      <c r="AA282" s="1407"/>
      <c r="AB282" s="1407"/>
      <c r="AC282" s="1407"/>
      <c r="AD282" s="1407"/>
      <c r="AE282" s="226" t="s">
        <v>148</v>
      </c>
      <c r="AF282" s="200"/>
      <c r="AG282" s="200"/>
      <c r="AH282" s="186"/>
      <c r="AI282" s="186"/>
      <c r="AJ282" s="186"/>
      <c r="AK282" s="186"/>
      <c r="AL282" s="186"/>
      <c r="AM282" s="186"/>
    </row>
    <row r="283" spans="1:51" ht="18" customHeight="1">
      <c r="B283" s="178" t="s">
        <v>3140</v>
      </c>
      <c r="C283" s="178" t="s">
        <v>3141</v>
      </c>
      <c r="D283" s="178"/>
      <c r="E283" s="178"/>
      <c r="F283" s="178"/>
      <c r="G283" s="178"/>
      <c r="H283" s="178"/>
      <c r="I283" s="178"/>
      <c r="J283" s="178"/>
      <c r="K283" s="4"/>
      <c r="L283" s="4"/>
      <c r="M283" s="218" t="s">
        <v>150</v>
      </c>
      <c r="N283" s="1398"/>
      <c r="O283" s="1399"/>
      <c r="P283" s="1399"/>
      <c r="Q283" s="1399"/>
      <c r="R283" s="1400"/>
      <c r="S283" s="218" t="s">
        <v>149</v>
      </c>
      <c r="T283" s="1398"/>
      <c r="U283" s="1399"/>
      <c r="V283" s="1399"/>
      <c r="W283" s="1399"/>
      <c r="X283" s="1400"/>
      <c r="Y283" s="218" t="s">
        <v>149</v>
      </c>
      <c r="Z283" s="1401">
        <f>N283+T283</f>
        <v>0</v>
      </c>
      <c r="AA283" s="1401"/>
      <c r="AB283" s="1401"/>
      <c r="AC283" s="1401"/>
      <c r="AD283" s="1401"/>
      <c r="AE283" s="218" t="s">
        <v>148</v>
      </c>
      <c r="AF283" s="218" t="s">
        <v>147</v>
      </c>
      <c r="AG283" s="4"/>
    </row>
    <row r="284" spans="1:51" ht="18" customHeight="1">
      <c r="B284" s="178" t="s">
        <v>3142</v>
      </c>
      <c r="C284" s="178" t="s">
        <v>3143</v>
      </c>
      <c r="D284" s="178"/>
      <c r="E284" s="178"/>
      <c r="F284" s="178"/>
      <c r="G284" s="178"/>
      <c r="H284" s="178"/>
      <c r="I284" s="178"/>
      <c r="J284" s="178"/>
      <c r="K284" s="4"/>
      <c r="L284" s="4"/>
      <c r="M284" s="218"/>
      <c r="N284" s="482"/>
      <c r="O284" s="482"/>
      <c r="P284" s="482"/>
      <c r="Q284" s="482"/>
      <c r="R284" s="482"/>
      <c r="S284" s="218"/>
      <c r="T284" s="482"/>
      <c r="U284" s="482"/>
      <c r="V284" s="482"/>
      <c r="W284" s="482"/>
      <c r="X284" s="482"/>
      <c r="Y284" s="218"/>
      <c r="Z284" s="480"/>
      <c r="AA284" s="480"/>
      <c r="AB284" s="480"/>
      <c r="AC284" s="480"/>
      <c r="AD284" s="480"/>
      <c r="AE284" s="218"/>
      <c r="AF284" s="218"/>
      <c r="AG284" s="4"/>
    </row>
    <row r="285" spans="1:51" ht="18" customHeight="1">
      <c r="B285" s="174"/>
      <c r="C285" s="174"/>
      <c r="D285" s="174"/>
      <c r="E285" s="174"/>
      <c r="F285" s="174"/>
      <c r="G285" s="174"/>
      <c r="H285" s="174"/>
      <c r="I285" s="174"/>
      <c r="J285" s="174"/>
      <c r="K285" s="4"/>
      <c r="L285" s="4"/>
      <c r="M285" s="218" t="s">
        <v>150</v>
      </c>
      <c r="N285" s="1398"/>
      <c r="O285" s="1399"/>
      <c r="P285" s="1399"/>
      <c r="Q285" s="1399"/>
      <c r="R285" s="1400"/>
      <c r="S285" s="218" t="s">
        <v>149</v>
      </c>
      <c r="T285" s="1398"/>
      <c r="U285" s="1399"/>
      <c r="V285" s="1399"/>
      <c r="W285" s="1399"/>
      <c r="X285" s="1400"/>
      <c r="Y285" s="218" t="s">
        <v>149</v>
      </c>
      <c r="Z285" s="1401">
        <f>N285+T285</f>
        <v>0</v>
      </c>
      <c r="AA285" s="1401"/>
      <c r="AB285" s="1401"/>
      <c r="AC285" s="1401"/>
      <c r="AD285" s="1401"/>
      <c r="AE285" s="218" t="s">
        <v>148</v>
      </c>
      <c r="AF285" s="218" t="s">
        <v>147</v>
      </c>
      <c r="AG285" s="4"/>
    </row>
    <row r="286" spans="1:51" ht="18" customHeight="1">
      <c r="B286" s="178" t="s">
        <v>3144</v>
      </c>
      <c r="C286" s="178" t="s">
        <v>3145</v>
      </c>
      <c r="D286" s="178"/>
      <c r="E286" s="178"/>
      <c r="F286" s="178"/>
      <c r="G286" s="178"/>
      <c r="H286" s="178"/>
      <c r="I286" s="178"/>
      <c r="J286" s="178"/>
      <c r="K286" s="4"/>
      <c r="L286" s="4"/>
      <c r="M286" s="218" t="s">
        <v>150</v>
      </c>
      <c r="N286" s="1398"/>
      <c r="O286" s="1399"/>
      <c r="P286" s="1399"/>
      <c r="Q286" s="1399"/>
      <c r="R286" s="1400"/>
      <c r="S286" s="218" t="s">
        <v>149</v>
      </c>
      <c r="T286" s="1398"/>
      <c r="U286" s="1399"/>
      <c r="V286" s="1399"/>
      <c r="W286" s="1399"/>
      <c r="X286" s="1400"/>
      <c r="Y286" s="218" t="s">
        <v>149</v>
      </c>
      <c r="Z286" s="1401">
        <f>N286+T286</f>
        <v>0</v>
      </c>
      <c r="AA286" s="1401"/>
      <c r="AB286" s="1401"/>
      <c r="AC286" s="1401"/>
      <c r="AD286" s="1401"/>
      <c r="AE286" s="218" t="s">
        <v>148</v>
      </c>
      <c r="AF286" s="218" t="s">
        <v>147</v>
      </c>
      <c r="AG286" s="4"/>
    </row>
    <row r="287" spans="1:51" ht="18" customHeight="1">
      <c r="B287" s="178" t="s">
        <v>3146</v>
      </c>
      <c r="C287" s="178" t="s">
        <v>3147</v>
      </c>
      <c r="D287" s="178"/>
      <c r="E287" s="178"/>
      <c r="F287" s="178"/>
      <c r="G287" s="178"/>
      <c r="H287" s="178"/>
      <c r="I287" s="178"/>
      <c r="J287" s="178"/>
      <c r="K287" s="4"/>
      <c r="L287" s="4"/>
      <c r="M287" s="218"/>
      <c r="N287" s="483"/>
      <c r="O287" s="483"/>
      <c r="P287" s="483"/>
      <c r="Q287" s="483"/>
      <c r="R287" s="483"/>
      <c r="S287" s="218"/>
      <c r="T287" s="483"/>
      <c r="U287" s="483"/>
      <c r="V287" s="483"/>
      <c r="W287" s="483"/>
      <c r="X287" s="483"/>
      <c r="Y287" s="218"/>
      <c r="Z287" s="481"/>
      <c r="AA287" s="481"/>
      <c r="AB287" s="481"/>
      <c r="AC287" s="481"/>
      <c r="AD287" s="481"/>
      <c r="AE287" s="218"/>
      <c r="AF287" s="218"/>
      <c r="AG287" s="4"/>
    </row>
    <row r="288" spans="1:51" ht="18" customHeight="1">
      <c r="K288" s="4"/>
      <c r="L288" s="4"/>
      <c r="M288" s="218" t="s">
        <v>150</v>
      </c>
      <c r="N288" s="1398"/>
      <c r="O288" s="1399"/>
      <c r="P288" s="1399"/>
      <c r="Q288" s="1399"/>
      <c r="R288" s="1400"/>
      <c r="S288" s="218" t="s">
        <v>149</v>
      </c>
      <c r="T288" s="1398"/>
      <c r="U288" s="1399"/>
      <c r="V288" s="1399"/>
      <c r="W288" s="1399"/>
      <c r="X288" s="1400"/>
      <c r="Y288" s="218" t="s">
        <v>149</v>
      </c>
      <c r="Z288" s="1401">
        <f t="shared" ref="Z288:Z297" si="0">N288+T288</f>
        <v>0</v>
      </c>
      <c r="AA288" s="1401"/>
      <c r="AB288" s="1401"/>
      <c r="AC288" s="1401"/>
      <c r="AD288" s="1401"/>
      <c r="AE288" s="218" t="s">
        <v>148</v>
      </c>
      <c r="AF288" s="218" t="s">
        <v>147</v>
      </c>
      <c r="AG288" s="4"/>
    </row>
    <row r="289" spans="1:50" ht="18" customHeight="1">
      <c r="B289" s="178" t="s">
        <v>3148</v>
      </c>
      <c r="C289" s="178" t="s">
        <v>3168</v>
      </c>
      <c r="K289" s="4"/>
      <c r="L289" s="4"/>
      <c r="M289" s="218" t="s">
        <v>139</v>
      </c>
      <c r="N289" s="1421"/>
      <c r="O289" s="1422"/>
      <c r="P289" s="1422"/>
      <c r="Q289" s="1422"/>
      <c r="R289" s="1423"/>
      <c r="S289" s="218" t="s">
        <v>149</v>
      </c>
      <c r="T289" s="1421"/>
      <c r="U289" s="1422"/>
      <c r="V289" s="1422"/>
      <c r="W289" s="1422"/>
      <c r="X289" s="1423"/>
      <c r="Y289" s="218" t="s">
        <v>149</v>
      </c>
      <c r="Z289" s="1401">
        <f t="shared" si="0"/>
        <v>0</v>
      </c>
      <c r="AA289" s="1401"/>
      <c r="AB289" s="1401"/>
      <c r="AC289" s="1401"/>
      <c r="AD289" s="1401"/>
      <c r="AE289" s="218" t="s">
        <v>138</v>
      </c>
      <c r="AF289" s="218" t="s">
        <v>147</v>
      </c>
      <c r="AG289" s="4"/>
    </row>
    <row r="290" spans="1:50" ht="18" customHeight="1">
      <c r="B290" s="178" t="s">
        <v>3150</v>
      </c>
      <c r="C290" s="178" t="s">
        <v>3149</v>
      </c>
      <c r="D290" s="178"/>
      <c r="E290" s="178"/>
      <c r="F290" s="178"/>
      <c r="G290" s="178"/>
      <c r="H290" s="178"/>
      <c r="I290" s="178"/>
      <c r="J290" s="178"/>
      <c r="K290" s="4"/>
      <c r="L290" s="4"/>
      <c r="M290" s="218" t="s">
        <v>150</v>
      </c>
      <c r="N290" s="1398"/>
      <c r="O290" s="1399"/>
      <c r="P290" s="1399"/>
      <c r="Q290" s="1399"/>
      <c r="R290" s="1400"/>
      <c r="S290" s="218" t="s">
        <v>149</v>
      </c>
      <c r="T290" s="1398"/>
      <c r="U290" s="1399"/>
      <c r="V290" s="1399"/>
      <c r="W290" s="1399"/>
      <c r="X290" s="1400"/>
      <c r="Y290" s="218" t="s">
        <v>149</v>
      </c>
      <c r="Z290" s="1401">
        <f t="shared" si="0"/>
        <v>0</v>
      </c>
      <c r="AA290" s="1401"/>
      <c r="AB290" s="1401"/>
      <c r="AC290" s="1401"/>
      <c r="AD290" s="1401"/>
      <c r="AE290" s="218" t="s">
        <v>148</v>
      </c>
      <c r="AF290" s="218" t="s">
        <v>147</v>
      </c>
      <c r="AG290" s="4"/>
    </row>
    <row r="291" spans="1:50" ht="18" customHeight="1">
      <c r="B291" s="178" t="s">
        <v>3152</v>
      </c>
      <c r="C291" s="178" t="s">
        <v>3151</v>
      </c>
      <c r="D291" s="178"/>
      <c r="E291" s="178"/>
      <c r="F291" s="178"/>
      <c r="G291" s="178"/>
      <c r="H291" s="178"/>
      <c r="I291" s="178"/>
      <c r="J291" s="178"/>
      <c r="K291" s="4"/>
      <c r="L291" s="4"/>
      <c r="M291" s="218" t="s">
        <v>150</v>
      </c>
      <c r="N291" s="1398"/>
      <c r="O291" s="1399"/>
      <c r="P291" s="1399"/>
      <c r="Q291" s="1399"/>
      <c r="R291" s="1400"/>
      <c r="S291" s="218" t="s">
        <v>149</v>
      </c>
      <c r="T291" s="1398"/>
      <c r="U291" s="1399"/>
      <c r="V291" s="1399"/>
      <c r="W291" s="1399"/>
      <c r="X291" s="1400"/>
      <c r="Y291" s="218" t="s">
        <v>149</v>
      </c>
      <c r="Z291" s="1401">
        <f t="shared" si="0"/>
        <v>0</v>
      </c>
      <c r="AA291" s="1401"/>
      <c r="AB291" s="1401"/>
      <c r="AC291" s="1401"/>
      <c r="AD291" s="1401"/>
      <c r="AE291" s="218" t="s">
        <v>148</v>
      </c>
      <c r="AF291" s="218" t="s">
        <v>147</v>
      </c>
      <c r="AG291" s="4"/>
    </row>
    <row r="292" spans="1:50" ht="18" customHeight="1">
      <c r="B292" s="178" t="s">
        <v>3154</v>
      </c>
      <c r="C292" s="178" t="s">
        <v>3153</v>
      </c>
      <c r="D292" s="178"/>
      <c r="E292" s="178"/>
      <c r="F292" s="178"/>
      <c r="G292" s="178"/>
      <c r="H292" s="178"/>
      <c r="I292" s="178"/>
      <c r="J292" s="178"/>
      <c r="K292" s="4"/>
      <c r="L292" s="4"/>
      <c r="M292" s="218" t="s">
        <v>150</v>
      </c>
      <c r="N292" s="1398"/>
      <c r="O292" s="1399"/>
      <c r="P292" s="1399"/>
      <c r="Q292" s="1399"/>
      <c r="R292" s="1400"/>
      <c r="S292" s="218" t="s">
        <v>149</v>
      </c>
      <c r="T292" s="1398"/>
      <c r="U292" s="1399"/>
      <c r="V292" s="1399"/>
      <c r="W292" s="1399"/>
      <c r="X292" s="1400"/>
      <c r="Y292" s="218" t="s">
        <v>149</v>
      </c>
      <c r="Z292" s="1401">
        <f t="shared" si="0"/>
        <v>0</v>
      </c>
      <c r="AA292" s="1401"/>
      <c r="AB292" s="1401"/>
      <c r="AC292" s="1401"/>
      <c r="AD292" s="1401"/>
      <c r="AE292" s="218" t="s">
        <v>148</v>
      </c>
      <c r="AF292" s="218" t="s">
        <v>147</v>
      </c>
      <c r="AG292" s="4"/>
    </row>
    <row r="293" spans="1:50" ht="18" customHeight="1">
      <c r="B293" s="178" t="s">
        <v>3156</v>
      </c>
      <c r="C293" s="178" t="s">
        <v>3155</v>
      </c>
      <c r="D293" s="178"/>
      <c r="E293" s="178"/>
      <c r="F293" s="178"/>
      <c r="G293" s="178"/>
      <c r="H293" s="178"/>
      <c r="I293" s="178"/>
      <c r="J293" s="178"/>
      <c r="K293" s="4"/>
      <c r="L293" s="4"/>
      <c r="M293" s="218" t="s">
        <v>150</v>
      </c>
      <c r="N293" s="1398"/>
      <c r="O293" s="1399"/>
      <c r="P293" s="1399"/>
      <c r="Q293" s="1399"/>
      <c r="R293" s="1400"/>
      <c r="S293" s="218" t="s">
        <v>149</v>
      </c>
      <c r="T293" s="1398"/>
      <c r="U293" s="1399"/>
      <c r="V293" s="1399"/>
      <c r="W293" s="1399"/>
      <c r="X293" s="1400"/>
      <c r="Y293" s="218" t="s">
        <v>149</v>
      </c>
      <c r="Z293" s="1401">
        <f t="shared" si="0"/>
        <v>0</v>
      </c>
      <c r="AA293" s="1401"/>
      <c r="AB293" s="1401"/>
      <c r="AC293" s="1401"/>
      <c r="AD293" s="1401"/>
      <c r="AE293" s="218" t="s">
        <v>148</v>
      </c>
      <c r="AF293" s="218" t="s">
        <v>147</v>
      </c>
      <c r="AG293" s="4"/>
    </row>
    <row r="294" spans="1:50" ht="18" customHeight="1">
      <c r="B294" s="178" t="s">
        <v>3158</v>
      </c>
      <c r="C294" s="178" t="s">
        <v>3157</v>
      </c>
      <c r="D294" s="178"/>
      <c r="E294" s="178"/>
      <c r="F294" s="178"/>
      <c r="G294" s="178"/>
      <c r="H294" s="178"/>
      <c r="I294" s="178"/>
      <c r="J294" s="178"/>
      <c r="K294" s="4"/>
      <c r="L294" s="4"/>
      <c r="M294" s="218" t="s">
        <v>150</v>
      </c>
      <c r="N294" s="1398"/>
      <c r="O294" s="1399"/>
      <c r="P294" s="1399"/>
      <c r="Q294" s="1399"/>
      <c r="R294" s="1400"/>
      <c r="S294" s="218" t="s">
        <v>149</v>
      </c>
      <c r="T294" s="1398"/>
      <c r="U294" s="1399"/>
      <c r="V294" s="1399"/>
      <c r="W294" s="1399"/>
      <c r="X294" s="1400"/>
      <c r="Y294" s="218" t="s">
        <v>149</v>
      </c>
      <c r="Z294" s="1401">
        <f t="shared" si="0"/>
        <v>0</v>
      </c>
      <c r="AA294" s="1401"/>
      <c r="AB294" s="1401"/>
      <c r="AC294" s="1401"/>
      <c r="AD294" s="1401"/>
      <c r="AE294" s="218" t="s">
        <v>148</v>
      </c>
      <c r="AF294" s="218" t="s">
        <v>147</v>
      </c>
      <c r="AG294" s="4"/>
    </row>
    <row r="295" spans="1:50" ht="18" customHeight="1">
      <c r="B295" s="178" t="s">
        <v>3160</v>
      </c>
      <c r="C295" s="178" t="s">
        <v>3159</v>
      </c>
      <c r="D295" s="178"/>
      <c r="E295" s="178"/>
      <c r="F295" s="178"/>
      <c r="G295" s="178"/>
      <c r="H295" s="178"/>
      <c r="I295" s="178"/>
      <c r="J295" s="178"/>
      <c r="K295" s="4"/>
      <c r="L295" s="4"/>
      <c r="M295" s="218" t="s">
        <v>139</v>
      </c>
      <c r="N295" s="1398"/>
      <c r="O295" s="1399"/>
      <c r="P295" s="1399"/>
      <c r="Q295" s="1399"/>
      <c r="R295" s="1400"/>
      <c r="S295" s="218" t="s">
        <v>149</v>
      </c>
      <c r="T295" s="1398"/>
      <c r="U295" s="1399"/>
      <c r="V295" s="1399"/>
      <c r="W295" s="1399"/>
      <c r="X295" s="1400"/>
      <c r="Y295" s="218" t="s">
        <v>149</v>
      </c>
      <c r="Z295" s="1401">
        <f t="shared" ref="Z295" si="1">N295+T295</f>
        <v>0</v>
      </c>
      <c r="AA295" s="1401"/>
      <c r="AB295" s="1401"/>
      <c r="AC295" s="1401"/>
      <c r="AD295" s="1401"/>
      <c r="AE295" s="218" t="s">
        <v>138</v>
      </c>
      <c r="AF295" s="218" t="s">
        <v>147</v>
      </c>
      <c r="AG295" s="4"/>
    </row>
    <row r="296" spans="1:50" ht="18" customHeight="1">
      <c r="B296" s="178" t="s">
        <v>3162</v>
      </c>
      <c r="C296" s="178" t="s">
        <v>3169</v>
      </c>
      <c r="D296" s="178"/>
      <c r="E296" s="178"/>
      <c r="F296" s="178"/>
      <c r="G296" s="178"/>
      <c r="H296" s="178"/>
      <c r="I296" s="178"/>
      <c r="J296" s="178"/>
      <c r="K296" s="4"/>
      <c r="L296" s="4"/>
      <c r="M296" s="218" t="s">
        <v>139</v>
      </c>
      <c r="N296" s="1421"/>
      <c r="O296" s="1422"/>
      <c r="P296" s="1422"/>
      <c r="Q296" s="1422"/>
      <c r="R296" s="1423"/>
      <c r="S296" s="218" t="s">
        <v>149</v>
      </c>
      <c r="T296" s="1421"/>
      <c r="U296" s="1422"/>
      <c r="V296" s="1422"/>
      <c r="W296" s="1422"/>
      <c r="X296" s="1423"/>
      <c r="Y296" s="218" t="s">
        <v>149</v>
      </c>
      <c r="Z296" s="1401">
        <f t="shared" ref="Z296" si="2">N296+T296</f>
        <v>0</v>
      </c>
      <c r="AA296" s="1401"/>
      <c r="AB296" s="1401"/>
      <c r="AC296" s="1401"/>
      <c r="AD296" s="1401"/>
      <c r="AE296" s="218" t="s">
        <v>138</v>
      </c>
      <c r="AF296" s="218" t="s">
        <v>147</v>
      </c>
      <c r="AG296" s="4"/>
    </row>
    <row r="297" spans="1:50" ht="18" customHeight="1">
      <c r="B297" s="178" t="s">
        <v>3163</v>
      </c>
      <c r="C297" s="178" t="s">
        <v>3161</v>
      </c>
      <c r="D297" s="178"/>
      <c r="E297" s="178"/>
      <c r="F297" s="178"/>
      <c r="G297" s="178"/>
      <c r="H297" s="178"/>
      <c r="I297" s="178"/>
      <c r="J297" s="178"/>
      <c r="K297" s="4"/>
      <c r="L297" s="4"/>
      <c r="M297" s="218" t="s">
        <v>150</v>
      </c>
      <c r="N297" s="1398"/>
      <c r="O297" s="1399"/>
      <c r="P297" s="1399"/>
      <c r="Q297" s="1399"/>
      <c r="R297" s="1400"/>
      <c r="S297" s="218" t="s">
        <v>149</v>
      </c>
      <c r="T297" s="1398"/>
      <c r="U297" s="1399"/>
      <c r="V297" s="1399"/>
      <c r="W297" s="1399"/>
      <c r="X297" s="1400"/>
      <c r="Y297" s="218" t="s">
        <v>149</v>
      </c>
      <c r="Z297" s="1401">
        <f t="shared" si="0"/>
        <v>0</v>
      </c>
      <c r="AA297" s="1401"/>
      <c r="AB297" s="1401"/>
      <c r="AC297" s="1401"/>
      <c r="AD297" s="1401"/>
      <c r="AE297" s="218" t="s">
        <v>148</v>
      </c>
      <c r="AF297" s="218" t="s">
        <v>147</v>
      </c>
      <c r="AG297" s="4"/>
    </row>
    <row r="298" spans="1:50" ht="18" customHeight="1">
      <c r="B298" s="178" t="s">
        <v>3165</v>
      </c>
      <c r="C298" s="178" t="s">
        <v>3197</v>
      </c>
      <c r="D298" s="178"/>
      <c r="E298" s="178"/>
      <c r="F298" s="178"/>
      <c r="G298" s="178"/>
      <c r="H298" s="178"/>
      <c r="I298" s="178"/>
      <c r="J298" s="178"/>
      <c r="K298" s="4"/>
      <c r="L298" s="4"/>
      <c r="M298" s="218" t="s">
        <v>139</v>
      </c>
      <c r="N298" s="1448"/>
      <c r="O298" s="1449"/>
      <c r="P298" s="1449"/>
      <c r="Q298" s="1449"/>
      <c r="R298" s="1450"/>
      <c r="S298" s="218" t="s">
        <v>1974</v>
      </c>
      <c r="T298" s="1448"/>
      <c r="U298" s="1449"/>
      <c r="V298" s="1449"/>
      <c r="W298" s="1449"/>
      <c r="X298" s="1450"/>
      <c r="Y298" s="218" t="s">
        <v>1974</v>
      </c>
      <c r="Z298" s="1401">
        <f t="shared" ref="Z298" si="3">N298+T298</f>
        <v>0</v>
      </c>
      <c r="AA298" s="1401"/>
      <c r="AB298" s="1401"/>
      <c r="AC298" s="1401"/>
      <c r="AD298" s="1401"/>
      <c r="AE298" s="218" t="s">
        <v>138</v>
      </c>
      <c r="AF298" s="218" t="s">
        <v>1975</v>
      </c>
      <c r="AG298" s="4"/>
    </row>
    <row r="299" spans="1:50" ht="18" customHeight="1">
      <c r="B299" s="178" t="s">
        <v>3170</v>
      </c>
      <c r="C299" s="178" t="s">
        <v>3164</v>
      </c>
      <c r="D299" s="178"/>
      <c r="E299" s="178"/>
      <c r="F299" s="178"/>
      <c r="G299" s="178"/>
      <c r="H299" s="178"/>
      <c r="I299" s="178"/>
      <c r="J299" s="178"/>
      <c r="K299" s="4"/>
      <c r="L299" s="4"/>
      <c r="M299" s="4"/>
      <c r="N299" s="1442"/>
      <c r="O299" s="1443"/>
      <c r="P299" s="1443"/>
      <c r="Q299" s="1443"/>
      <c r="R299" s="1444"/>
      <c r="S299" s="218" t="s">
        <v>147</v>
      </c>
      <c r="T299" s="4"/>
      <c r="U299" s="4"/>
      <c r="V299" s="4"/>
      <c r="W299" s="4"/>
      <c r="X299" s="4"/>
      <c r="Y299" s="4"/>
      <c r="Z299" s="4"/>
      <c r="AA299" s="4"/>
      <c r="AB299" s="4"/>
      <c r="AC299" s="4"/>
      <c r="AD299" s="4"/>
      <c r="AE299" s="4"/>
      <c r="AF299" s="4"/>
      <c r="AG299" s="4"/>
    </row>
    <row r="300" spans="1:50" ht="18" customHeight="1">
      <c r="B300" s="178" t="s">
        <v>3167</v>
      </c>
      <c r="C300" s="178" t="s">
        <v>3166</v>
      </c>
      <c r="D300" s="178"/>
      <c r="E300" s="178"/>
      <c r="F300" s="178"/>
      <c r="G300" s="178"/>
      <c r="H300" s="178"/>
      <c r="I300" s="178"/>
      <c r="J300" s="178"/>
      <c r="K300" s="4"/>
      <c r="L300" s="4"/>
      <c r="M300" s="4"/>
      <c r="N300" s="4"/>
      <c r="O300" s="1425">
        <f>IF($N$299="",0,IF(AND($N$263=0,$N$264=0),0,ROUNDUP((($N$299/IF(OR($N$264="",$N$264=0),$N$263,$N$264))*100),2)))</f>
        <v>0</v>
      </c>
      <c r="P300" s="1425"/>
      <c r="Q300" s="1425"/>
      <c r="R300" s="1425"/>
      <c r="S300" s="218" t="s">
        <v>146</v>
      </c>
      <c r="T300" s="583" t="s">
        <v>3018</v>
      </c>
      <c r="U300" s="583" t="s">
        <v>3020</v>
      </c>
      <c r="V300" s="583"/>
      <c r="W300" s="583"/>
      <c r="X300" s="583"/>
      <c r="Y300" s="583"/>
      <c r="Z300" s="583"/>
      <c r="AA300" s="583"/>
      <c r="AB300" s="583"/>
      <c r="AC300" s="583"/>
      <c r="AD300" s="586" t="s">
        <v>71</v>
      </c>
      <c r="AE300" s="583"/>
      <c r="AF300" s="583" t="s">
        <v>3021</v>
      </c>
      <c r="AG300" s="583"/>
      <c r="AH300" s="583"/>
      <c r="AI300" s="1413"/>
      <c r="AJ300" s="1414"/>
      <c r="AK300" s="1414"/>
      <c r="AL300" s="1414"/>
      <c r="AM300" s="1415"/>
      <c r="AN300" s="585" t="s">
        <v>3022</v>
      </c>
    </row>
    <row r="301" spans="1:50" ht="11.25" customHeight="1">
      <c r="B301" s="178"/>
      <c r="C301" s="178"/>
      <c r="D301" s="178"/>
      <c r="E301" s="178"/>
      <c r="F301" s="178"/>
      <c r="G301" s="178"/>
      <c r="H301" s="178"/>
      <c r="I301" s="178"/>
      <c r="J301" s="178"/>
      <c r="K301" s="4"/>
      <c r="L301" s="4"/>
      <c r="M301" s="4"/>
      <c r="N301" s="4"/>
      <c r="O301" s="4"/>
      <c r="P301" s="4"/>
      <c r="Q301" s="4"/>
      <c r="R301" s="4"/>
      <c r="S301" s="230"/>
      <c r="T301" s="230"/>
      <c r="U301" s="230"/>
      <c r="V301" s="230"/>
      <c r="W301" s="218"/>
      <c r="X301" s="4"/>
      <c r="Y301" s="4"/>
      <c r="Z301" s="4"/>
      <c r="AA301" s="4"/>
      <c r="AB301" s="4"/>
      <c r="AC301" s="4"/>
      <c r="AD301" s="4"/>
      <c r="AE301" s="4"/>
      <c r="AF301" s="4"/>
      <c r="AG301" s="4"/>
      <c r="AH301" s="4"/>
      <c r="AI301" s="4"/>
      <c r="AJ301" s="4"/>
      <c r="AK301" s="4"/>
      <c r="AR301" s="183"/>
      <c r="AS301" s="183"/>
      <c r="AT301" s="183"/>
      <c r="AU301" s="183"/>
      <c r="AV301" s="183"/>
      <c r="AW301" s="183"/>
      <c r="AX301" s="183"/>
    </row>
    <row r="302" spans="1:50" ht="18" customHeight="1">
      <c r="A302" s="198" t="s">
        <v>145</v>
      </c>
      <c r="B302" s="199" t="s">
        <v>2677</v>
      </c>
      <c r="C302" s="199"/>
      <c r="D302" s="199"/>
      <c r="E302" s="199"/>
      <c r="F302" s="199"/>
      <c r="G302" s="199"/>
      <c r="H302" s="199"/>
      <c r="I302" s="199"/>
      <c r="J302" s="199"/>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186"/>
      <c r="AM302" s="186"/>
      <c r="AN302" s="186"/>
      <c r="AO302" s="186"/>
      <c r="AP302" s="186"/>
      <c r="AQ302" s="186"/>
    </row>
    <row r="303" spans="1:50" ht="18" customHeight="1">
      <c r="B303" s="178" t="s">
        <v>2731</v>
      </c>
      <c r="C303" s="178"/>
      <c r="D303" s="178"/>
      <c r="E303" s="178"/>
      <c r="F303" s="178"/>
      <c r="G303" s="178"/>
      <c r="H303" s="178"/>
      <c r="I303" s="178"/>
      <c r="J303" s="178"/>
      <c r="K303" s="4"/>
      <c r="L303" s="4"/>
      <c r="M303" s="4"/>
      <c r="N303" s="1437"/>
      <c r="O303" s="1438"/>
      <c r="P303" s="1438"/>
      <c r="Q303" s="1439"/>
      <c r="R303" s="218"/>
      <c r="S303" s="4"/>
      <c r="T303" s="4"/>
      <c r="U303" s="4"/>
      <c r="V303" s="4"/>
      <c r="W303" s="4"/>
      <c r="X303" s="4"/>
      <c r="Y303" s="4"/>
      <c r="Z303" s="4"/>
      <c r="AA303" s="4"/>
      <c r="AB303" s="4"/>
      <c r="AC303" s="4"/>
      <c r="AD303" s="4"/>
      <c r="AE303" s="4"/>
      <c r="AF303" s="4"/>
      <c r="AG303" s="4"/>
      <c r="AH303" s="4"/>
      <c r="AI303" s="4"/>
    </row>
    <row r="304" spans="1:50" ht="18" customHeight="1">
      <c r="B304" s="178" t="s">
        <v>2732</v>
      </c>
      <c r="C304" s="178"/>
      <c r="D304" s="178"/>
      <c r="E304" s="178"/>
      <c r="F304" s="178"/>
      <c r="G304" s="178"/>
      <c r="H304" s="178"/>
      <c r="I304" s="178"/>
      <c r="J304" s="178"/>
      <c r="K304" s="4"/>
      <c r="L304" s="4"/>
      <c r="M304" s="4"/>
      <c r="N304" s="1437" t="s">
        <v>3237</v>
      </c>
      <c r="O304" s="1438"/>
      <c r="P304" s="1438"/>
      <c r="Q304" s="1439"/>
      <c r="R304" s="218"/>
      <c r="S304" s="4"/>
      <c r="T304" s="4"/>
      <c r="U304" s="4"/>
      <c r="V304" s="4"/>
      <c r="W304" s="4"/>
      <c r="X304" s="4"/>
      <c r="Y304" s="4"/>
      <c r="Z304" s="4"/>
      <c r="AA304" s="4"/>
      <c r="AB304" s="4"/>
      <c r="AC304" s="4"/>
      <c r="AD304" s="4"/>
      <c r="AE304" s="4"/>
      <c r="AF304" s="4"/>
      <c r="AG304" s="4"/>
      <c r="AH304" s="4"/>
      <c r="AI304" s="4"/>
    </row>
    <row r="305" spans="1:65" ht="11.25" customHeight="1">
      <c r="B305" s="178"/>
      <c r="C305" s="178"/>
      <c r="D305" s="178"/>
      <c r="E305" s="178"/>
      <c r="F305" s="178"/>
      <c r="G305" s="178"/>
      <c r="H305" s="178"/>
      <c r="I305" s="178"/>
      <c r="J305" s="178"/>
      <c r="K305" s="4"/>
      <c r="L305" s="4"/>
      <c r="M305" s="4"/>
      <c r="N305" s="4"/>
      <c r="O305" s="4"/>
      <c r="P305" s="231"/>
      <c r="Q305" s="231"/>
      <c r="R305" s="231"/>
      <c r="S305" s="231"/>
      <c r="T305" s="218"/>
      <c r="U305" s="4"/>
      <c r="V305" s="4"/>
      <c r="W305" s="4"/>
      <c r="X305" s="4"/>
      <c r="Y305" s="4"/>
      <c r="Z305" s="4"/>
      <c r="AA305" s="4"/>
      <c r="AB305" s="4"/>
      <c r="AC305" s="4"/>
      <c r="AD305" s="4"/>
      <c r="AE305" s="4"/>
      <c r="AF305" s="4"/>
      <c r="AG305" s="4"/>
      <c r="AH305" s="4"/>
      <c r="AI305" s="4"/>
      <c r="AJ305" s="4"/>
      <c r="AK305" s="4"/>
      <c r="AR305" s="183"/>
      <c r="AS305" s="183"/>
      <c r="AT305" s="183"/>
      <c r="AU305" s="183"/>
      <c r="AV305" s="183"/>
      <c r="AW305" s="183"/>
      <c r="AX305" s="183"/>
    </row>
    <row r="306" spans="1:65" ht="18" customHeight="1">
      <c r="A306" s="198" t="s">
        <v>110</v>
      </c>
      <c r="B306" s="199" t="s">
        <v>2681</v>
      </c>
      <c r="C306" s="199"/>
      <c r="D306" s="199"/>
      <c r="E306" s="199"/>
      <c r="F306" s="199"/>
      <c r="G306" s="199"/>
      <c r="H306" s="199"/>
      <c r="I306" s="199"/>
      <c r="J306" s="199"/>
      <c r="K306" s="200"/>
      <c r="L306" s="200"/>
      <c r="M306" s="232" t="s">
        <v>144</v>
      </c>
      <c r="N306" s="232"/>
      <c r="O306" s="232"/>
      <c r="P306" s="232"/>
      <c r="Q306" s="232"/>
      <c r="R306" s="232"/>
      <c r="S306" s="200"/>
      <c r="T306" s="226" t="s">
        <v>140</v>
      </c>
      <c r="U306" s="1407" t="s">
        <v>143</v>
      </c>
      <c r="V306" s="1407"/>
      <c r="W306" s="1407"/>
      <c r="X306" s="1407"/>
      <c r="Y306" s="226" t="s">
        <v>138</v>
      </c>
      <c r="Z306" s="200"/>
      <c r="AA306" s="200"/>
      <c r="AB306" s="200"/>
      <c r="AC306" s="200"/>
      <c r="AD306" s="200"/>
      <c r="AE306" s="200"/>
      <c r="AF306" s="200"/>
      <c r="AG306" s="200"/>
      <c r="AH306" s="200"/>
      <c r="AI306" s="200"/>
      <c r="AJ306" s="200"/>
      <c r="AK306" s="186"/>
      <c r="AL306" s="186"/>
      <c r="AM306" s="186"/>
      <c r="AN306" s="186"/>
      <c r="AO306" s="186"/>
      <c r="AP306" s="186"/>
      <c r="AQ306" s="186"/>
    </row>
    <row r="307" spans="1:65" ht="18" customHeight="1">
      <c r="B307" s="178" t="s">
        <v>2733</v>
      </c>
      <c r="C307" s="178"/>
      <c r="D307" s="178"/>
      <c r="E307" s="178"/>
      <c r="F307" s="178"/>
      <c r="G307" s="178"/>
      <c r="H307" s="178"/>
      <c r="I307" s="178"/>
      <c r="J307" s="178"/>
      <c r="K307" s="4"/>
      <c r="L307" s="4"/>
      <c r="M307" s="218" t="s">
        <v>140</v>
      </c>
      <c r="N307" s="1437"/>
      <c r="O307" s="1438"/>
      <c r="P307" s="1438"/>
      <c r="Q307" s="1439"/>
      <c r="R307" s="218" t="s">
        <v>94</v>
      </c>
      <c r="S307" s="218" t="s">
        <v>92</v>
      </c>
      <c r="T307" s="218" t="s">
        <v>140</v>
      </c>
      <c r="U307" s="1437"/>
      <c r="V307" s="1438"/>
      <c r="W307" s="1438"/>
      <c r="X307" s="1439"/>
      <c r="Y307" s="218" t="s">
        <v>138</v>
      </c>
      <c r="Z307" s="218" t="s">
        <v>92</v>
      </c>
      <c r="AA307" s="4"/>
      <c r="AB307" s="4"/>
      <c r="AC307" s="4"/>
      <c r="AD307" s="4"/>
      <c r="AE307" s="4"/>
      <c r="AF307" s="4"/>
      <c r="AG307" s="4"/>
      <c r="AH307" s="4"/>
      <c r="AI307" s="4"/>
      <c r="AJ307" s="4"/>
    </row>
    <row r="308" spans="1:65" ht="18" customHeight="1">
      <c r="B308" s="178" t="s">
        <v>2734</v>
      </c>
      <c r="C308" s="178"/>
      <c r="D308" s="178"/>
      <c r="E308" s="178"/>
      <c r="F308" s="178"/>
      <c r="G308" s="178"/>
      <c r="H308" s="178"/>
      <c r="I308" s="178"/>
      <c r="J308" s="178"/>
      <c r="K308" s="1510" t="s">
        <v>142</v>
      </c>
      <c r="L308" s="1510"/>
      <c r="M308" s="218" t="s">
        <v>140</v>
      </c>
      <c r="N308" s="1451"/>
      <c r="O308" s="1451"/>
      <c r="P308" s="1451"/>
      <c r="Q308" s="1451"/>
      <c r="R308" s="218" t="s">
        <v>94</v>
      </c>
      <c r="S308" s="4"/>
      <c r="T308" s="218" t="s">
        <v>140</v>
      </c>
      <c r="U308" s="1451"/>
      <c r="V308" s="1451"/>
      <c r="W308" s="1451"/>
      <c r="X308" s="1451"/>
      <c r="Y308" s="218" t="s">
        <v>138</v>
      </c>
      <c r="Z308" s="218"/>
      <c r="AA308" s="4"/>
      <c r="AB308" s="4"/>
      <c r="AC308" s="4"/>
      <c r="AD308" s="4"/>
      <c r="AE308" s="4"/>
      <c r="AF308" s="4"/>
      <c r="AG308" s="4"/>
      <c r="AH308" s="4"/>
      <c r="AI308" s="4"/>
      <c r="AJ308" s="4"/>
      <c r="AN308" s="202" t="s">
        <v>100</v>
      </c>
      <c r="AO308" s="4"/>
    </row>
    <row r="309" spans="1:65" ht="18" customHeight="1">
      <c r="B309" s="178"/>
      <c r="C309" s="178"/>
      <c r="D309" s="178"/>
      <c r="E309" s="178"/>
      <c r="F309" s="178"/>
      <c r="G309" s="178"/>
      <c r="H309" s="178"/>
      <c r="I309" s="178"/>
      <c r="J309" s="178"/>
      <c r="K309" s="1510" t="s">
        <v>141</v>
      </c>
      <c r="L309" s="1510"/>
      <c r="M309" s="218" t="s">
        <v>140</v>
      </c>
      <c r="N309" s="1451"/>
      <c r="O309" s="1451"/>
      <c r="P309" s="1451"/>
      <c r="Q309" s="1451"/>
      <c r="R309" s="218" t="s">
        <v>94</v>
      </c>
      <c r="S309" s="4"/>
      <c r="T309" s="218" t="s">
        <v>140</v>
      </c>
      <c r="U309" s="1451"/>
      <c r="V309" s="1451"/>
      <c r="W309" s="1451"/>
      <c r="X309" s="1451"/>
      <c r="Y309" s="218" t="s">
        <v>138</v>
      </c>
      <c r="Z309" s="218"/>
      <c r="AA309" s="4"/>
      <c r="AB309" s="4"/>
      <c r="AC309" s="4"/>
      <c r="AO309" s="191" t="s">
        <v>99</v>
      </c>
      <c r="AP309" s="191"/>
      <c r="AQ309" s="191"/>
      <c r="AR309" s="191"/>
      <c r="AS309" s="4"/>
      <c r="AT309" s="1402"/>
      <c r="AU309" s="1403"/>
      <c r="AV309" s="1403"/>
      <c r="AW309" s="1403"/>
      <c r="AX309" s="1403"/>
      <c r="AY309" s="1403"/>
      <c r="AZ309" s="1403"/>
      <c r="BA309" s="1403"/>
      <c r="BB309" s="1403"/>
      <c r="BC309" s="1403"/>
      <c r="BD309" s="1403"/>
      <c r="BE309" s="1403"/>
      <c r="BF309" s="1403"/>
      <c r="BG309" s="1403"/>
      <c r="BH309" s="1403"/>
      <c r="BI309" s="1403"/>
      <c r="BJ309" s="1403"/>
      <c r="BK309" s="1403"/>
      <c r="BL309" s="1403"/>
      <c r="BM309" s="1403"/>
    </row>
    <row r="310" spans="1:65" ht="18" customHeight="1">
      <c r="B310" s="178" t="s">
        <v>2735</v>
      </c>
      <c r="C310" s="178"/>
      <c r="D310" s="178"/>
      <c r="E310" s="178"/>
      <c r="F310" s="178"/>
      <c r="G310" s="178"/>
      <c r="H310" s="178"/>
      <c r="I310" s="178"/>
      <c r="J310" s="178"/>
      <c r="K310" s="1510"/>
      <c r="L310" s="1510"/>
      <c r="M310" s="4"/>
      <c r="N310" s="1440"/>
      <c r="O310" s="1440"/>
      <c r="P310" s="1440"/>
      <c r="Q310" s="1440"/>
      <c r="R310" s="1440"/>
      <c r="S310" s="4"/>
      <c r="T310" s="4"/>
      <c r="U310" s="196"/>
      <c r="V310" s="210"/>
      <c r="W310" s="4"/>
      <c r="X310" s="1440"/>
      <c r="Y310" s="1440"/>
      <c r="Z310" s="1440"/>
      <c r="AA310" s="1440"/>
      <c r="AB310" s="1440"/>
      <c r="AC310" s="4"/>
      <c r="AD310" s="4"/>
      <c r="AO310" s="178" t="s">
        <v>2199</v>
      </c>
      <c r="AP310" s="4"/>
      <c r="AQ310" s="4"/>
      <c r="AR310" s="4"/>
      <c r="AT310" s="4"/>
    </row>
    <row r="311" spans="1:65" ht="18" customHeight="1">
      <c r="B311" s="178" t="s">
        <v>2736</v>
      </c>
      <c r="C311" s="178"/>
      <c r="D311" s="178"/>
      <c r="E311" s="178"/>
      <c r="F311" s="178"/>
      <c r="G311" s="178"/>
      <c r="H311" s="178"/>
      <c r="I311" s="178"/>
      <c r="J311" s="178"/>
      <c r="K311" s="178"/>
      <c r="L311" s="4"/>
      <c r="M311" s="4"/>
      <c r="N311" s="4"/>
      <c r="O311" s="4"/>
      <c r="P311" s="4"/>
      <c r="Q311" s="4"/>
      <c r="R311" s="4"/>
      <c r="S311" s="4"/>
      <c r="T311" s="4"/>
      <c r="U311" s="4"/>
      <c r="V311" s="224"/>
      <c r="W311" s="217" t="s">
        <v>116</v>
      </c>
      <c r="X311" s="217"/>
      <c r="Y311" s="224"/>
      <c r="Z311" s="217" t="s">
        <v>115</v>
      </c>
      <c r="AA311" s="4"/>
      <c r="AB311" s="4"/>
      <c r="AC311" s="4"/>
      <c r="AD311" s="4"/>
      <c r="AE311" s="4"/>
      <c r="AF311" s="4"/>
      <c r="AG311" s="4"/>
      <c r="AH311" s="4"/>
      <c r="AI311" s="4"/>
      <c r="AK311" s="216" t="str">
        <f>IF(COUNTIF(項目一覧!D152:E152,TRUE)&lt;2,"","特例の適用の有無はどちらか１つを選択してください")</f>
        <v/>
      </c>
      <c r="AM311" s="178"/>
      <c r="AN311" s="4"/>
      <c r="AO311" s="4"/>
      <c r="AP311" s="4"/>
      <c r="AQ311" s="4"/>
      <c r="AR311" s="1402"/>
      <c r="AS311" s="1402"/>
      <c r="AT311" s="1402"/>
      <c r="AU311" s="1402"/>
      <c r="AV311" s="1402"/>
      <c r="AW311" s="1402"/>
      <c r="AX311" s="1402"/>
      <c r="AY311" s="1402"/>
    </row>
    <row r="312" spans="1:65" ht="18" customHeight="1">
      <c r="B312" s="178" t="s">
        <v>2737</v>
      </c>
      <c r="C312" s="178"/>
      <c r="D312" s="178"/>
      <c r="E312" s="178"/>
      <c r="F312" s="178"/>
      <c r="G312" s="178"/>
      <c r="H312" s="178"/>
      <c r="I312" s="178"/>
      <c r="J312" s="178"/>
      <c r="K312" s="178"/>
      <c r="L312" s="4"/>
      <c r="M312" s="4"/>
      <c r="N312" s="224"/>
      <c r="O312" s="217" t="s">
        <v>137</v>
      </c>
      <c r="P312" s="217"/>
      <c r="Q312" s="217"/>
      <c r="R312" s="217"/>
      <c r="S312" s="217"/>
      <c r="T312" s="217"/>
      <c r="U312" s="217"/>
      <c r="V312" s="224"/>
      <c r="W312" s="217" t="s">
        <v>136</v>
      </c>
      <c r="X312" s="217"/>
      <c r="Y312" s="217"/>
      <c r="Z312" s="217"/>
      <c r="AA312" s="217"/>
      <c r="AB312" s="217"/>
      <c r="AC312" s="224"/>
      <c r="AD312" s="217" t="s">
        <v>135</v>
      </c>
      <c r="AE312" s="217"/>
      <c r="AF312" s="217"/>
      <c r="AG312" s="217"/>
      <c r="AH312" s="217"/>
      <c r="AI312" s="217"/>
    </row>
    <row r="313" spans="1:65" ht="11.25" customHeight="1">
      <c r="B313" s="178"/>
      <c r="C313" s="178"/>
      <c r="D313" s="178"/>
      <c r="E313" s="178"/>
      <c r="F313" s="178"/>
      <c r="G313" s="178"/>
      <c r="H313" s="178"/>
      <c r="I313" s="178"/>
      <c r="J313" s="178"/>
      <c r="K313" s="178"/>
      <c r="L313" s="4"/>
      <c r="M313" s="4"/>
      <c r="N313" s="210"/>
      <c r="O313" s="4"/>
      <c r="P313" s="4"/>
      <c r="Q313" s="4"/>
      <c r="R313" s="4"/>
      <c r="S313" s="4"/>
      <c r="T313" s="4"/>
      <c r="U313" s="4"/>
      <c r="V313" s="210"/>
      <c r="W313" s="4"/>
      <c r="X313" s="4"/>
      <c r="Y313" s="4"/>
      <c r="Z313" s="4"/>
      <c r="AA313" s="4"/>
      <c r="AB313" s="4"/>
      <c r="AC313" s="210"/>
      <c r="AD313" s="4"/>
      <c r="AE313" s="4"/>
      <c r="AF313" s="4"/>
      <c r="AG313" s="4"/>
      <c r="AH313" s="4"/>
      <c r="AI313" s="4"/>
      <c r="AP313" s="183"/>
      <c r="AQ313" s="183"/>
      <c r="AR313" s="183"/>
      <c r="AS313" s="183"/>
      <c r="AT313" s="183"/>
      <c r="AU313" s="183"/>
      <c r="AV313" s="183"/>
      <c r="AW313" s="183"/>
      <c r="AX313" s="183"/>
    </row>
    <row r="314" spans="1:65" ht="7.5" customHeight="1">
      <c r="A314" s="185"/>
      <c r="B314" s="214"/>
      <c r="C314" s="214"/>
      <c r="D314" s="214"/>
      <c r="E314" s="214"/>
      <c r="F314" s="214"/>
      <c r="G314" s="214"/>
      <c r="H314" s="214"/>
      <c r="I314" s="214"/>
      <c r="J314" s="214"/>
      <c r="K314" s="214"/>
      <c r="L314" s="200"/>
      <c r="M314" s="200"/>
      <c r="N314" s="200"/>
      <c r="O314" s="200"/>
      <c r="P314" s="200"/>
      <c r="Q314" s="233"/>
      <c r="R314" s="200"/>
      <c r="S314" s="200"/>
      <c r="T314" s="200"/>
      <c r="U314" s="200"/>
      <c r="V314" s="200"/>
      <c r="W314" s="200"/>
      <c r="X314" s="200"/>
      <c r="Y314" s="233"/>
      <c r="Z314" s="200"/>
      <c r="AA314" s="200"/>
      <c r="AB314" s="200"/>
      <c r="AC314" s="200"/>
      <c r="AD314" s="200"/>
      <c r="AE314" s="200"/>
      <c r="AF314" s="233"/>
      <c r="AG314" s="200"/>
      <c r="AH314" s="200"/>
      <c r="AI314" s="200"/>
      <c r="AJ314" s="200"/>
      <c r="AK314" s="200"/>
      <c r="AL314" s="200"/>
      <c r="AM314" s="186"/>
      <c r="AN314" s="186"/>
      <c r="AO314" s="186"/>
      <c r="AP314" s="186"/>
      <c r="AQ314" s="186"/>
      <c r="AR314" s="186"/>
    </row>
    <row r="315" spans="1:65" ht="18" customHeight="1">
      <c r="A315" s="188" t="s">
        <v>120</v>
      </c>
      <c r="B315" s="189" t="s">
        <v>2685</v>
      </c>
      <c r="C315" s="189"/>
      <c r="D315" s="189"/>
      <c r="E315" s="189"/>
      <c r="F315" s="189"/>
      <c r="G315" s="189"/>
      <c r="H315" s="189"/>
      <c r="I315" s="189"/>
      <c r="J315" s="189"/>
      <c r="K315" s="189"/>
      <c r="L315" s="4"/>
      <c r="M315" s="1426"/>
      <c r="N315" s="1427"/>
      <c r="O315" s="1427"/>
      <c r="P315" s="1427"/>
      <c r="Q315" s="1427"/>
      <c r="R315" s="1427"/>
      <c r="S315" s="1427"/>
      <c r="T315" s="1427"/>
      <c r="U315" s="1427"/>
      <c r="V315" s="1427"/>
      <c r="W315" s="1427"/>
      <c r="X315" s="1427"/>
      <c r="Y315" s="1427"/>
      <c r="Z315" s="1427"/>
      <c r="AA315" s="1427"/>
      <c r="AB315" s="1427"/>
      <c r="AC315" s="1427"/>
      <c r="AD315" s="1427"/>
      <c r="AE315" s="1427"/>
      <c r="AF315" s="1427"/>
      <c r="AG315" s="1427"/>
      <c r="AH315" s="1428"/>
      <c r="AI315" s="4"/>
      <c r="AJ315" s="4"/>
      <c r="AK315" s="4"/>
      <c r="AL315" s="4"/>
    </row>
    <row r="316" spans="1:65" ht="18" customHeight="1">
      <c r="A316" s="193"/>
      <c r="B316" s="178"/>
      <c r="C316" s="178"/>
      <c r="D316" s="178"/>
      <c r="E316" s="178"/>
      <c r="F316" s="178"/>
      <c r="G316" s="178"/>
      <c r="H316" s="178"/>
      <c r="I316" s="178"/>
      <c r="J316" s="178"/>
      <c r="K316" s="178"/>
      <c r="L316" s="4"/>
      <c r="M316" s="1562"/>
      <c r="N316" s="1563"/>
      <c r="O316" s="1563"/>
      <c r="P316" s="1563"/>
      <c r="Q316" s="1563"/>
      <c r="R316" s="1563"/>
      <c r="S316" s="1563"/>
      <c r="T316" s="1563"/>
      <c r="U316" s="1563"/>
      <c r="V316" s="1563"/>
      <c r="W316" s="1563"/>
      <c r="X316" s="1563"/>
      <c r="Y316" s="1563"/>
      <c r="Z316" s="1563"/>
      <c r="AA316" s="1563"/>
      <c r="AB316" s="1563"/>
      <c r="AC316" s="1563"/>
      <c r="AD316" s="1563"/>
      <c r="AE316" s="1563"/>
      <c r="AF316" s="1563"/>
      <c r="AG316" s="1563"/>
      <c r="AH316" s="1564"/>
      <c r="AI316" s="4"/>
      <c r="AJ316" s="4"/>
      <c r="AK316" s="4"/>
      <c r="AL316" s="4"/>
    </row>
    <row r="317" spans="1:65" ht="18" customHeight="1">
      <c r="A317" s="193"/>
      <c r="B317" s="178"/>
      <c r="C317" s="178"/>
      <c r="D317" s="178"/>
      <c r="E317" s="178"/>
      <c r="F317" s="178"/>
      <c r="G317" s="178"/>
      <c r="H317" s="178"/>
      <c r="I317" s="178"/>
      <c r="J317" s="178"/>
      <c r="K317" s="178"/>
      <c r="L317" s="4"/>
      <c r="M317" s="1429"/>
      <c r="N317" s="1430"/>
      <c r="O317" s="1430"/>
      <c r="P317" s="1430"/>
      <c r="Q317" s="1430"/>
      <c r="R317" s="1430"/>
      <c r="S317" s="1430"/>
      <c r="T317" s="1430"/>
      <c r="U317" s="1430"/>
      <c r="V317" s="1430"/>
      <c r="W317" s="1430"/>
      <c r="X317" s="1430"/>
      <c r="Y317" s="1430"/>
      <c r="Z317" s="1430"/>
      <c r="AA317" s="1430"/>
      <c r="AB317" s="1430"/>
      <c r="AC317" s="1430"/>
      <c r="AD317" s="1430"/>
      <c r="AE317" s="1430"/>
      <c r="AF317" s="1430"/>
      <c r="AG317" s="1430"/>
      <c r="AH317" s="1431"/>
      <c r="AI317" s="4"/>
      <c r="AJ317" s="4"/>
      <c r="AK317" s="4"/>
      <c r="AL317" s="4"/>
    </row>
    <row r="318" spans="1:65" ht="7.5" customHeight="1">
      <c r="B318" s="178"/>
      <c r="C318" s="178"/>
      <c r="D318" s="178"/>
      <c r="E318" s="178"/>
      <c r="F318" s="178"/>
      <c r="G318" s="178"/>
      <c r="H318" s="178"/>
      <c r="I318" s="178"/>
      <c r="J318" s="178"/>
      <c r="K318" s="178"/>
      <c r="L318" s="4"/>
      <c r="M318" s="200"/>
      <c r="N318" s="200"/>
      <c r="O318" s="200"/>
      <c r="P318" s="200"/>
      <c r="Q318" s="233"/>
      <c r="R318" s="200"/>
      <c r="S318" s="200"/>
      <c r="T318" s="200"/>
      <c r="U318" s="200"/>
      <c r="V318" s="200"/>
      <c r="W318" s="200"/>
      <c r="X318" s="200"/>
      <c r="Y318" s="233"/>
      <c r="Z318" s="200"/>
      <c r="AA318" s="200"/>
      <c r="AB318" s="200"/>
      <c r="AC318" s="200"/>
      <c r="AD318" s="200"/>
      <c r="AE318" s="200"/>
      <c r="AF318" s="233"/>
      <c r="AG318" s="200"/>
      <c r="AH318" s="200"/>
      <c r="AI318" s="4"/>
      <c r="AJ318" s="4"/>
      <c r="AK318" s="4"/>
      <c r="AL318" s="4"/>
    </row>
    <row r="319" spans="1:65" ht="18" customHeight="1">
      <c r="A319" s="188" t="s">
        <v>120</v>
      </c>
      <c r="B319" s="189" t="s">
        <v>2690</v>
      </c>
      <c r="C319" s="189"/>
      <c r="D319" s="189"/>
      <c r="E319" s="189"/>
      <c r="F319" s="189"/>
      <c r="G319" s="189"/>
      <c r="H319" s="189"/>
      <c r="I319" s="189"/>
      <c r="J319" s="189"/>
      <c r="K319" s="189"/>
      <c r="L319" s="4"/>
      <c r="M319" s="1445"/>
      <c r="N319" s="1446"/>
      <c r="O319" s="1446"/>
      <c r="P319" s="1446"/>
      <c r="Q319" s="1446"/>
      <c r="R319" s="1447"/>
      <c r="S319" s="4"/>
      <c r="T319" s="4"/>
      <c r="U319" s="4"/>
      <c r="V319" s="4"/>
      <c r="W319" s="4"/>
      <c r="X319" s="4"/>
      <c r="Y319" s="4"/>
      <c r="Z319" s="4"/>
      <c r="AA319" s="4"/>
      <c r="AB319" s="4"/>
      <c r="AC319" s="4"/>
      <c r="AD319" s="4"/>
      <c r="AE319" s="4"/>
    </row>
    <row r="320" spans="1:65" ht="18" customHeight="1">
      <c r="A320" s="188" t="s">
        <v>120</v>
      </c>
      <c r="B320" s="189" t="s">
        <v>2693</v>
      </c>
      <c r="C320" s="189"/>
      <c r="D320" s="189"/>
      <c r="E320" s="189"/>
      <c r="F320" s="189"/>
      <c r="G320" s="189"/>
      <c r="H320" s="189"/>
      <c r="I320" s="189"/>
      <c r="J320" s="189"/>
      <c r="K320" s="189"/>
      <c r="L320" s="4"/>
      <c r="M320" s="1445"/>
      <c r="N320" s="1446"/>
      <c r="O320" s="1446"/>
      <c r="P320" s="1446"/>
      <c r="Q320" s="1446"/>
      <c r="R320" s="1447"/>
      <c r="S320" s="234"/>
      <c r="T320" s="4"/>
      <c r="U320" s="4"/>
      <c r="V320" s="4"/>
      <c r="W320" s="4"/>
      <c r="X320" s="4"/>
      <c r="Y320" s="4"/>
      <c r="Z320" s="4"/>
      <c r="AA320" s="4"/>
      <c r="AB320" s="4"/>
      <c r="AC320" s="4"/>
      <c r="AD320" s="4"/>
      <c r="AE320" s="4"/>
      <c r="AF320" s="4"/>
      <c r="AG320" s="4"/>
      <c r="AH320" s="4"/>
      <c r="AI320" s="4"/>
    </row>
    <row r="321" spans="1:65" ht="11.25" customHeight="1">
      <c r="B321" s="178"/>
      <c r="C321" s="178"/>
      <c r="D321" s="178"/>
      <c r="E321" s="178"/>
      <c r="F321" s="178"/>
      <c r="G321" s="178"/>
      <c r="H321" s="178"/>
      <c r="I321" s="178"/>
      <c r="J321" s="178"/>
      <c r="K321" s="178"/>
      <c r="L321" s="4"/>
      <c r="M321" s="4"/>
      <c r="N321" s="4"/>
      <c r="O321" s="4"/>
      <c r="P321" s="200"/>
      <c r="Q321" s="233"/>
      <c r="R321" s="200"/>
      <c r="S321" s="4"/>
      <c r="T321" s="4"/>
      <c r="U321" s="4"/>
      <c r="V321" s="4"/>
      <c r="W321" s="4"/>
      <c r="X321" s="4"/>
      <c r="Y321" s="210"/>
      <c r="Z321" s="4"/>
      <c r="AA321" s="4"/>
      <c r="AB321" s="4"/>
      <c r="AC321" s="4"/>
      <c r="AD321" s="4"/>
      <c r="AE321" s="4"/>
      <c r="AF321" s="210"/>
      <c r="AG321" s="4"/>
      <c r="AH321" s="4"/>
      <c r="AI321" s="4"/>
      <c r="AJ321" s="4"/>
      <c r="AK321" s="4"/>
      <c r="AL321" s="4"/>
      <c r="AS321" s="183"/>
      <c r="AT321" s="183"/>
      <c r="AU321" s="183"/>
      <c r="AV321" s="183"/>
      <c r="AW321" s="183"/>
      <c r="AX321" s="183"/>
      <c r="AY321" s="183"/>
    </row>
    <row r="322" spans="1:65" ht="18" customHeight="1">
      <c r="A322" s="198" t="s">
        <v>120</v>
      </c>
      <c r="B322" s="199" t="s">
        <v>2696</v>
      </c>
      <c r="C322" s="199"/>
      <c r="D322" s="199"/>
      <c r="E322" s="199"/>
      <c r="F322" s="199"/>
      <c r="G322" s="199"/>
      <c r="H322" s="199"/>
      <c r="I322" s="199"/>
      <c r="J322" s="199"/>
      <c r="K322" s="199"/>
      <c r="L322" s="200"/>
      <c r="M322" s="389" t="s">
        <v>2200</v>
      </c>
      <c r="N322" s="389"/>
      <c r="O322" s="389"/>
      <c r="P322" s="389"/>
      <c r="Q322" s="389"/>
      <c r="R322" s="200"/>
      <c r="S322" s="1436" t="s">
        <v>134</v>
      </c>
      <c r="T322" s="1436"/>
      <c r="U322" s="1436"/>
      <c r="V322" s="1436"/>
      <c r="W322" s="1436"/>
      <c r="X322" s="1436"/>
      <c r="Y322" s="200"/>
      <c r="Z322" s="1407" t="s">
        <v>1936</v>
      </c>
      <c r="AA322" s="1407"/>
      <c r="AB322" s="1407"/>
      <c r="AC322" s="1407"/>
      <c r="AD322" s="1407"/>
      <c r="AE322" s="1407"/>
      <c r="AF322" s="1407"/>
      <c r="AG322" s="1407"/>
      <c r="AH322" s="1407"/>
      <c r="AI322" s="1407"/>
      <c r="AJ322" s="200"/>
      <c r="AK322" s="200"/>
      <c r="AL322" s="200"/>
      <c r="AM322" s="186"/>
      <c r="AN322" s="186"/>
      <c r="AO322" s="186"/>
      <c r="AP322" s="186"/>
      <c r="AQ322" s="186"/>
      <c r="AR322" s="186"/>
    </row>
    <row r="323" spans="1:65" ht="18" customHeight="1">
      <c r="A323" s="193"/>
      <c r="B323" s="193"/>
      <c r="C323" s="193"/>
      <c r="D323" s="193"/>
      <c r="E323" s="193"/>
      <c r="F323" s="193"/>
      <c r="G323" s="193"/>
      <c r="H323" s="193"/>
      <c r="I323" s="193"/>
      <c r="J323" s="193"/>
      <c r="K323" s="193"/>
      <c r="L323" s="4"/>
      <c r="M323" s="1441"/>
      <c r="N323" s="1441"/>
      <c r="O323" s="1441"/>
      <c r="P323" s="1441"/>
      <c r="Q323" s="1441"/>
      <c r="R323" s="4"/>
      <c r="S323" s="1445"/>
      <c r="T323" s="1446"/>
      <c r="U323" s="1446"/>
      <c r="V323" s="1446"/>
      <c r="W323" s="1446"/>
      <c r="X323" s="1447"/>
      <c r="Y323" s="4"/>
      <c r="Z323" s="1432"/>
      <c r="AA323" s="1432"/>
      <c r="AB323" s="1432"/>
      <c r="AC323" s="1432"/>
      <c r="AD323" s="1432"/>
      <c r="AE323" s="1432"/>
      <c r="AF323" s="1432"/>
      <c r="AG323" s="1432"/>
      <c r="AH323" s="1432"/>
      <c r="AI323" s="1432"/>
      <c r="AJ323" s="4"/>
      <c r="AK323" s="4"/>
      <c r="AL323" s="4"/>
      <c r="AO323" s="202" t="s">
        <v>100</v>
      </c>
      <c r="AP323" s="4"/>
    </row>
    <row r="324" spans="1:65" ht="18" customHeight="1">
      <c r="L324" s="4"/>
      <c r="M324" s="1441"/>
      <c r="N324" s="1441"/>
      <c r="O324" s="1441"/>
      <c r="P324" s="1441"/>
      <c r="Q324" s="1441"/>
      <c r="R324" s="4"/>
      <c r="S324" s="1445"/>
      <c r="T324" s="1446"/>
      <c r="U324" s="1446"/>
      <c r="V324" s="1446"/>
      <c r="W324" s="1446"/>
      <c r="X324" s="1447"/>
      <c r="Y324" s="4"/>
      <c r="Z324" s="1432"/>
      <c r="AA324" s="1432"/>
      <c r="AB324" s="1432"/>
      <c r="AC324" s="1432"/>
      <c r="AD324" s="1432"/>
      <c r="AE324" s="1432"/>
      <c r="AF324" s="1432"/>
      <c r="AG324" s="1432"/>
      <c r="AH324" s="1432"/>
      <c r="AI324" s="1432"/>
      <c r="AJ324" s="4"/>
      <c r="AK324" s="4"/>
      <c r="AL324" s="4"/>
      <c r="AP324" s="191" t="s">
        <v>119</v>
      </c>
      <c r="AQ324" s="191"/>
      <c r="AR324" s="191"/>
      <c r="AS324" s="191"/>
      <c r="AT324" s="4"/>
      <c r="AU324" s="1402"/>
      <c r="AV324" s="1403"/>
      <c r="AW324" s="1403"/>
      <c r="AX324" s="1403"/>
      <c r="AY324" s="1403"/>
      <c r="AZ324" s="1403"/>
      <c r="BA324" s="1403"/>
      <c r="BB324" s="1403"/>
      <c r="BC324" s="1403"/>
      <c r="BD324" s="1403"/>
      <c r="BE324" s="1403"/>
      <c r="BF324" s="1403"/>
      <c r="BG324" s="1403"/>
      <c r="BH324" s="1403"/>
      <c r="BI324" s="1403"/>
      <c r="BJ324" s="1403"/>
      <c r="BK324" s="1403"/>
      <c r="BL324" s="1403"/>
      <c r="BM324" s="1403"/>
    </row>
    <row r="325" spans="1:65" ht="18" customHeight="1">
      <c r="L325" s="4"/>
      <c r="M325" s="1441"/>
      <c r="N325" s="1441"/>
      <c r="O325" s="1441"/>
      <c r="P325" s="1441"/>
      <c r="Q325" s="1441"/>
      <c r="R325" s="4"/>
      <c r="S325" s="1445"/>
      <c r="T325" s="1446"/>
      <c r="U325" s="1446"/>
      <c r="V325" s="1446"/>
      <c r="W325" s="1446"/>
      <c r="X325" s="1447"/>
      <c r="Y325" s="4"/>
      <c r="Z325" s="1432"/>
      <c r="AA325" s="1432"/>
      <c r="AB325" s="1432"/>
      <c r="AC325" s="1432"/>
      <c r="AD325" s="1432"/>
      <c r="AE325" s="1432"/>
      <c r="AF325" s="1432"/>
      <c r="AG325" s="1432"/>
      <c r="AH325" s="1432"/>
      <c r="AI325" s="1432"/>
      <c r="AJ325" s="4"/>
      <c r="AK325" s="4"/>
      <c r="AL325" s="4"/>
      <c r="AO325" s="178" t="s">
        <v>3023</v>
      </c>
      <c r="AQ325" s="4"/>
      <c r="AR325" s="4"/>
      <c r="AS325" s="4"/>
      <c r="AU325" s="1402"/>
      <c r="AV325" s="1403"/>
      <c r="AW325" s="1403"/>
      <c r="AX325" s="1403"/>
      <c r="AY325" s="1403"/>
      <c r="AZ325" s="1403"/>
      <c r="BA325" s="1403"/>
      <c r="BB325" s="1403"/>
      <c r="BC325" s="1403"/>
      <c r="BD325" s="1403"/>
      <c r="BE325" s="1403"/>
      <c r="BF325" s="1403"/>
      <c r="BG325" s="1403"/>
      <c r="BH325" s="1403"/>
      <c r="BI325" s="1403"/>
      <c r="BJ325" s="1403"/>
      <c r="BK325" s="1403"/>
      <c r="BL325" s="1403"/>
      <c r="BM325" s="1403"/>
    </row>
    <row r="326" spans="1:65" ht="7.5" customHeight="1">
      <c r="L326" s="4"/>
      <c r="M326" s="218"/>
      <c r="N326" s="218"/>
      <c r="O326" s="218"/>
      <c r="P326" s="218"/>
      <c r="Q326" s="218"/>
      <c r="R326" s="4"/>
      <c r="S326" s="235"/>
      <c r="T326" s="235"/>
      <c r="U326" s="235"/>
      <c r="V326" s="235"/>
      <c r="W326" s="235"/>
      <c r="X326" s="235"/>
      <c r="Y326" s="4"/>
      <c r="Z326" s="4"/>
      <c r="AA326" s="4"/>
      <c r="AB326" s="4"/>
      <c r="AC326" s="4"/>
      <c r="AD326" s="4"/>
      <c r="AE326" s="4"/>
      <c r="AF326" s="4"/>
      <c r="AG326" s="4"/>
      <c r="AH326" s="4"/>
      <c r="AI326" s="4"/>
      <c r="AJ326" s="4"/>
      <c r="AK326" s="4"/>
      <c r="AL326" s="4"/>
      <c r="AP326" s="178"/>
      <c r="AQ326" s="4"/>
      <c r="AR326" s="4"/>
      <c r="AS326" s="4"/>
      <c r="AT326" s="4"/>
      <c r="AU326" s="1402"/>
      <c r="AV326" s="1402"/>
      <c r="AW326" s="1402"/>
      <c r="AX326" s="1402"/>
      <c r="AY326" s="1402"/>
      <c r="AZ326" s="1402"/>
      <c r="BA326" s="1402"/>
      <c r="BB326" s="1402"/>
    </row>
    <row r="327" spans="1:65" ht="7.5" customHeight="1">
      <c r="A327" s="532"/>
      <c r="B327" s="532"/>
      <c r="C327" s="532"/>
      <c r="D327" s="532"/>
      <c r="E327" s="532"/>
      <c r="F327" s="532"/>
      <c r="G327" s="532"/>
      <c r="H327" s="532"/>
      <c r="I327" s="532"/>
      <c r="J327" s="532"/>
      <c r="K327" s="532"/>
      <c r="L327" s="533"/>
      <c r="M327" s="534"/>
      <c r="N327" s="534"/>
      <c r="O327" s="534"/>
      <c r="P327" s="534"/>
      <c r="Q327" s="534"/>
      <c r="R327" s="533"/>
      <c r="S327" s="535"/>
      <c r="T327" s="535"/>
      <c r="U327" s="535"/>
      <c r="V327" s="535"/>
      <c r="W327" s="535"/>
      <c r="X327" s="535"/>
      <c r="Y327" s="533"/>
      <c r="Z327" s="533"/>
      <c r="AA327" s="533"/>
      <c r="AB327" s="533"/>
      <c r="AC327" s="533"/>
      <c r="AD327" s="533"/>
      <c r="AE327" s="533"/>
      <c r="AF327" s="533"/>
      <c r="AG327" s="533"/>
      <c r="AH327" s="533"/>
      <c r="AI327" s="533"/>
      <c r="AJ327" s="533"/>
      <c r="AK327" s="533"/>
      <c r="AL327" s="533"/>
      <c r="AM327" s="536"/>
      <c r="AN327" s="536"/>
      <c r="AO327" s="536"/>
      <c r="AP327" s="537"/>
      <c r="AQ327" s="533"/>
      <c r="AR327" s="533"/>
      <c r="AS327" s="533"/>
      <c r="AT327" s="533"/>
      <c r="AU327" s="533"/>
      <c r="AV327" s="533"/>
      <c r="AW327" s="533"/>
      <c r="AX327" s="533"/>
      <c r="AY327" s="533"/>
      <c r="AZ327" s="4"/>
      <c r="BA327" s="4"/>
      <c r="BB327" s="4"/>
    </row>
    <row r="328" spans="1:65" ht="20.100000000000001" customHeight="1">
      <c r="A328" s="172" t="s">
        <v>3093</v>
      </c>
      <c r="L328" s="4"/>
      <c r="M328" s="218"/>
      <c r="N328" s="218"/>
      <c r="O328" s="218"/>
      <c r="P328" s="218"/>
      <c r="Q328" s="218"/>
      <c r="R328" s="4"/>
      <c r="S328" s="180"/>
      <c r="T328" s="180"/>
      <c r="U328" s="180"/>
      <c r="V328" s="180"/>
      <c r="W328" s="180"/>
      <c r="X328" s="180"/>
      <c r="Y328" s="4"/>
      <c r="Z328" s="4"/>
      <c r="AA328" s="4"/>
      <c r="AB328" s="4"/>
      <c r="AC328" s="4"/>
      <c r="AD328" s="4"/>
      <c r="AE328" s="4"/>
      <c r="AF328" s="4"/>
      <c r="AG328" s="4"/>
      <c r="AH328" s="4"/>
      <c r="AI328" s="4"/>
      <c r="AJ328" s="4"/>
      <c r="AK328" s="4"/>
      <c r="AL328" s="4"/>
      <c r="AP328" s="178"/>
      <c r="AQ328" s="4"/>
      <c r="AR328" s="4"/>
      <c r="AS328" s="4"/>
      <c r="AT328" s="4"/>
      <c r="AU328" s="4"/>
      <c r="AV328" s="4"/>
      <c r="AW328" s="4"/>
      <c r="AX328" s="4"/>
      <c r="AY328" s="4"/>
      <c r="AZ328" s="4"/>
      <c r="BA328" s="4"/>
      <c r="BB328" s="4"/>
    </row>
    <row r="329" spans="1:65" ht="20.100000000000001" customHeight="1">
      <c r="L329" s="4"/>
      <c r="M329" s="319"/>
      <c r="N329" s="4" t="s">
        <v>3094</v>
      </c>
      <c r="O329" s="4"/>
      <c r="P329" s="4"/>
      <c r="Q329" s="4"/>
      <c r="R329" s="217"/>
      <c r="S329" s="4" t="s">
        <v>3095</v>
      </c>
      <c r="T329" s="180"/>
      <c r="U329" s="180"/>
      <c r="V329" s="180"/>
      <c r="W329" s="180"/>
      <c r="X329" s="180"/>
      <c r="Y329" s="4"/>
      <c r="Z329" s="4"/>
      <c r="AA329" s="4"/>
      <c r="AB329" s="4"/>
      <c r="AC329" s="4"/>
      <c r="AD329" s="4"/>
      <c r="AE329" s="4"/>
      <c r="AF329" s="4"/>
      <c r="AG329" s="4"/>
      <c r="AH329" s="4"/>
      <c r="AI329" s="4"/>
      <c r="AJ329" s="4"/>
      <c r="AK329" s="4"/>
      <c r="AL329" s="4"/>
      <c r="AP329" s="178"/>
      <c r="AQ329" s="4"/>
      <c r="AR329" s="4"/>
      <c r="AS329" s="4"/>
      <c r="AT329" s="4"/>
      <c r="AU329" s="4"/>
      <c r="AV329" s="4"/>
      <c r="AW329" s="4"/>
      <c r="AX329" s="4"/>
      <c r="AY329" s="4"/>
      <c r="AZ329" s="4"/>
      <c r="BA329" s="4"/>
      <c r="BB329" s="4"/>
    </row>
    <row r="330" spans="1:65" ht="9.9499999999999993" customHeight="1">
      <c r="A330" s="538"/>
      <c r="B330" s="538"/>
      <c r="C330" s="538"/>
      <c r="D330" s="538"/>
      <c r="E330" s="538"/>
      <c r="F330" s="538"/>
      <c r="G330" s="538"/>
      <c r="H330" s="538"/>
      <c r="I330" s="538"/>
      <c r="J330" s="538"/>
      <c r="K330" s="538"/>
      <c r="L330" s="519"/>
      <c r="M330" s="519"/>
      <c r="N330" s="519"/>
      <c r="O330" s="519"/>
      <c r="P330" s="519"/>
      <c r="Q330" s="519"/>
      <c r="R330" s="519"/>
      <c r="S330" s="519"/>
      <c r="T330" s="539"/>
      <c r="U330" s="539"/>
      <c r="V330" s="539"/>
      <c r="W330" s="539"/>
      <c r="X330" s="539"/>
      <c r="Y330" s="519"/>
      <c r="Z330" s="519"/>
      <c r="AA330" s="519"/>
      <c r="AB330" s="519"/>
      <c r="AC330" s="519"/>
      <c r="AD330" s="519"/>
      <c r="AE330" s="519"/>
      <c r="AF330" s="519"/>
      <c r="AG330" s="519"/>
      <c r="AH330" s="519"/>
      <c r="AI330" s="519"/>
      <c r="AJ330" s="519"/>
      <c r="AK330" s="519"/>
      <c r="AL330" s="519"/>
      <c r="AM330" s="520"/>
      <c r="AN330" s="520"/>
      <c r="AO330" s="520"/>
      <c r="AP330" s="540"/>
      <c r="AQ330" s="519"/>
      <c r="AR330" s="519"/>
      <c r="AS330" s="519"/>
      <c r="AT330" s="519"/>
      <c r="AU330" s="519"/>
      <c r="AV330" s="519"/>
      <c r="AW330" s="519"/>
      <c r="AX330" s="519"/>
      <c r="AY330" s="519"/>
      <c r="AZ330" s="4"/>
      <c r="BA330" s="4"/>
      <c r="BB330" s="4"/>
    </row>
    <row r="331" spans="1:65" ht="7.5" customHeight="1">
      <c r="A331" s="532"/>
      <c r="B331" s="532"/>
      <c r="C331" s="532"/>
      <c r="D331" s="532"/>
      <c r="E331" s="532"/>
      <c r="F331" s="532"/>
      <c r="G331" s="532"/>
      <c r="H331" s="532"/>
      <c r="I331" s="532"/>
      <c r="J331" s="532"/>
      <c r="K331" s="532"/>
      <c r="L331" s="533"/>
      <c r="M331" s="534"/>
      <c r="N331" s="534"/>
      <c r="O331" s="534"/>
      <c r="P331" s="534"/>
      <c r="Q331" s="534"/>
      <c r="R331" s="533"/>
      <c r="S331" s="535"/>
      <c r="T331" s="535"/>
      <c r="U331" s="535"/>
      <c r="V331" s="535"/>
      <c r="W331" s="535"/>
      <c r="X331" s="535"/>
      <c r="Y331" s="533"/>
      <c r="Z331" s="533"/>
      <c r="AA331" s="533"/>
      <c r="AB331" s="533"/>
      <c r="AC331" s="533"/>
      <c r="AD331" s="533"/>
      <c r="AE331" s="533"/>
      <c r="AF331" s="533"/>
      <c r="AG331" s="533"/>
      <c r="AH331" s="533"/>
      <c r="AI331" s="533"/>
      <c r="AJ331" s="533"/>
      <c r="AK331" s="533"/>
      <c r="AL331" s="533"/>
      <c r="AM331" s="536"/>
      <c r="AN331" s="536"/>
      <c r="AO331" s="536"/>
      <c r="AP331" s="537"/>
      <c r="AQ331" s="533"/>
      <c r="AR331" s="533"/>
      <c r="AS331" s="533"/>
      <c r="AT331" s="533"/>
      <c r="AU331" s="533"/>
      <c r="AV331" s="533"/>
      <c r="AW331" s="533"/>
      <c r="AX331" s="533"/>
      <c r="AY331" s="533"/>
      <c r="AZ331" s="4"/>
      <c r="BA331" s="4"/>
      <c r="BB331" s="4"/>
    </row>
    <row r="332" spans="1:65" ht="20.100000000000001" customHeight="1">
      <c r="A332" s="172" t="s">
        <v>2961</v>
      </c>
      <c r="L332" s="4"/>
      <c r="M332" s="218"/>
      <c r="N332" s="218"/>
      <c r="O332" s="218"/>
      <c r="P332" s="218"/>
      <c r="Q332" s="218"/>
      <c r="R332" s="4"/>
      <c r="S332" s="180"/>
      <c r="T332" s="180"/>
      <c r="U332" s="180"/>
      <c r="V332" s="180"/>
      <c r="W332" s="180"/>
      <c r="X332" s="180"/>
      <c r="Y332" s="4"/>
      <c r="Z332" s="4"/>
      <c r="AA332" s="4"/>
      <c r="AB332" s="4"/>
      <c r="AC332" s="4"/>
      <c r="AD332" s="4"/>
      <c r="AE332" s="4"/>
      <c r="AF332" s="4"/>
      <c r="AG332" s="4"/>
      <c r="AH332" s="4"/>
      <c r="AI332" s="4"/>
      <c r="AJ332" s="4"/>
      <c r="AK332" s="4"/>
      <c r="AL332" s="4"/>
      <c r="AP332" s="178"/>
      <c r="AQ332" s="4"/>
      <c r="AR332" s="4"/>
      <c r="AS332" s="4"/>
      <c r="AT332" s="4"/>
      <c r="AU332" s="4"/>
      <c r="AV332" s="4"/>
      <c r="AW332" s="4"/>
      <c r="AX332" s="4"/>
      <c r="AY332" s="4"/>
      <c r="AZ332" s="4"/>
      <c r="BA332" s="4"/>
      <c r="BB332" s="4"/>
    </row>
    <row r="333" spans="1:65" ht="20.100000000000001" customHeight="1">
      <c r="L333" s="4"/>
      <c r="M333" s="319"/>
      <c r="N333" s="4" t="s">
        <v>2776</v>
      </c>
      <c r="O333" s="4"/>
      <c r="P333" s="4"/>
      <c r="Q333" s="4"/>
      <c r="R333" s="217"/>
      <c r="S333" s="4" t="s">
        <v>2959</v>
      </c>
      <c r="T333" s="180"/>
      <c r="U333" s="180"/>
      <c r="V333" s="180"/>
      <c r="W333" s="180"/>
      <c r="X333" s="180"/>
      <c r="Y333" s="4"/>
      <c r="Z333" s="4"/>
      <c r="AA333" s="4"/>
      <c r="AB333" s="4"/>
      <c r="AC333" s="4"/>
      <c r="AD333" s="4"/>
      <c r="AE333" s="4"/>
      <c r="AF333" s="4"/>
      <c r="AG333" s="4"/>
      <c r="AH333" s="4"/>
      <c r="AI333" s="4"/>
      <c r="AJ333" s="4"/>
      <c r="AK333" s="4"/>
      <c r="AL333" s="4"/>
      <c r="AP333" s="178"/>
      <c r="AQ333" s="4"/>
      <c r="AR333" s="4"/>
      <c r="AS333" s="4"/>
      <c r="AT333" s="4"/>
      <c r="AU333" s="4"/>
      <c r="AV333" s="4"/>
      <c r="AW333" s="4"/>
      <c r="AX333" s="4"/>
      <c r="AY333" s="4"/>
      <c r="AZ333" s="4"/>
      <c r="BA333" s="4"/>
      <c r="BB333" s="4"/>
    </row>
    <row r="334" spans="1:65" ht="9.9499999999999993" customHeight="1">
      <c r="A334" s="538"/>
      <c r="B334" s="538"/>
      <c r="C334" s="538"/>
      <c r="D334" s="538"/>
      <c r="E334" s="538"/>
      <c r="F334" s="538"/>
      <c r="G334" s="538"/>
      <c r="H334" s="538"/>
      <c r="I334" s="538"/>
      <c r="J334" s="538"/>
      <c r="K334" s="538"/>
      <c r="L334" s="519"/>
      <c r="M334" s="519"/>
      <c r="N334" s="519"/>
      <c r="O334" s="519"/>
      <c r="P334" s="519"/>
      <c r="Q334" s="519"/>
      <c r="R334" s="519"/>
      <c r="S334" s="519"/>
      <c r="T334" s="539"/>
      <c r="U334" s="539"/>
      <c r="V334" s="539"/>
      <c r="W334" s="539"/>
      <c r="X334" s="539"/>
      <c r="Y334" s="519"/>
      <c r="Z334" s="519"/>
      <c r="AA334" s="519"/>
      <c r="AB334" s="519"/>
      <c r="AC334" s="519"/>
      <c r="AD334" s="519"/>
      <c r="AE334" s="519"/>
      <c r="AF334" s="519"/>
      <c r="AG334" s="519"/>
      <c r="AH334" s="519"/>
      <c r="AI334" s="519"/>
      <c r="AJ334" s="519"/>
      <c r="AK334" s="519"/>
      <c r="AL334" s="519"/>
      <c r="AM334" s="520"/>
      <c r="AN334" s="520"/>
      <c r="AO334" s="520"/>
      <c r="AP334" s="540"/>
      <c r="AQ334" s="519"/>
      <c r="AR334" s="519"/>
      <c r="AS334" s="519"/>
      <c r="AT334" s="519"/>
      <c r="AU334" s="519"/>
      <c r="AV334" s="519"/>
      <c r="AW334" s="519"/>
      <c r="AX334" s="519"/>
      <c r="AY334" s="519"/>
      <c r="AZ334" s="4"/>
      <c r="BA334" s="4"/>
      <c r="BB334" s="4"/>
    </row>
    <row r="335" spans="1:65" ht="9.9499999999999993" customHeight="1">
      <c r="L335" s="4"/>
      <c r="M335" s="218"/>
      <c r="N335" s="218"/>
      <c r="O335" s="218"/>
      <c r="P335" s="218"/>
      <c r="Q335" s="218"/>
      <c r="R335" s="4"/>
      <c r="S335" s="180"/>
      <c r="T335" s="180"/>
      <c r="U335" s="180"/>
      <c r="V335" s="180"/>
      <c r="W335" s="180"/>
      <c r="X335" s="180"/>
      <c r="Y335" s="4"/>
      <c r="Z335" s="4"/>
      <c r="AA335" s="4"/>
      <c r="AB335" s="4"/>
      <c r="AC335" s="4"/>
      <c r="AD335" s="4"/>
      <c r="AE335" s="4"/>
      <c r="AF335" s="4"/>
      <c r="AG335" s="4"/>
      <c r="AH335" s="4"/>
      <c r="AI335" s="4"/>
      <c r="AJ335" s="4"/>
      <c r="AK335" s="4"/>
      <c r="AL335" s="4"/>
      <c r="AP335" s="178"/>
      <c r="AQ335" s="4"/>
      <c r="AR335" s="4"/>
      <c r="AS335" s="4"/>
      <c r="AT335" s="4"/>
      <c r="AU335" s="4"/>
      <c r="AV335" s="4"/>
      <c r="AW335" s="4"/>
      <c r="AX335" s="4"/>
      <c r="AY335" s="4"/>
      <c r="AZ335" s="4"/>
      <c r="BA335" s="4"/>
      <c r="BB335" s="4"/>
    </row>
    <row r="336" spans="1:65" ht="18" customHeight="1">
      <c r="A336" s="188" t="s">
        <v>109</v>
      </c>
      <c r="B336" s="189" t="s">
        <v>3611</v>
      </c>
      <c r="L336" s="4"/>
      <c r="M336" s="218"/>
      <c r="N336" s="218"/>
      <c r="O336" s="218"/>
      <c r="P336" s="218"/>
      <c r="Q336" s="218"/>
      <c r="R336" s="4"/>
      <c r="S336" s="180"/>
      <c r="T336" s="180"/>
      <c r="U336" s="180"/>
      <c r="V336" s="180"/>
      <c r="W336" s="180"/>
      <c r="X336" s="180"/>
      <c r="Y336" s="4"/>
      <c r="Z336" s="4"/>
      <c r="AA336" s="4"/>
      <c r="AB336" s="4"/>
      <c r="AC336" s="4"/>
      <c r="AD336" s="4"/>
      <c r="AE336" s="4"/>
      <c r="AF336" s="4"/>
      <c r="AG336" s="4"/>
      <c r="AH336" s="4"/>
      <c r="AI336" s="4"/>
      <c r="AJ336" s="4"/>
      <c r="AK336" s="4"/>
      <c r="AL336" s="4"/>
      <c r="AP336" s="178"/>
      <c r="AQ336" s="4"/>
      <c r="AR336" s="4"/>
      <c r="AS336" s="4"/>
      <c r="AT336" s="4"/>
      <c r="AU336" s="4"/>
      <c r="AV336" s="4"/>
      <c r="AW336" s="4"/>
      <c r="AX336" s="4"/>
      <c r="AY336" s="4"/>
      <c r="AZ336" s="4"/>
      <c r="BA336" s="4"/>
      <c r="BB336" s="4"/>
    </row>
    <row r="337" spans="1:78" ht="18" customHeight="1">
      <c r="B337" s="178" t="s">
        <v>3612</v>
      </c>
      <c r="G337" s="319"/>
      <c r="H337" s="4" t="s">
        <v>2776</v>
      </c>
      <c r="J337" s="217"/>
      <c r="K337" s="4" t="s">
        <v>2778</v>
      </c>
      <c r="L337" s="4"/>
      <c r="M337" s="218"/>
      <c r="N337" s="218"/>
      <c r="O337" s="218"/>
      <c r="P337" s="218"/>
      <c r="Q337" s="218"/>
      <c r="R337" s="4"/>
      <c r="S337" s="180"/>
      <c r="T337" s="180"/>
      <c r="U337" s="180"/>
      <c r="V337" s="180"/>
      <c r="W337" s="180"/>
      <c r="X337" s="180"/>
      <c r="Y337" s="4"/>
      <c r="Z337" s="4"/>
      <c r="AA337" s="4"/>
      <c r="AB337" s="4"/>
      <c r="AC337" s="4"/>
      <c r="AD337" s="4"/>
      <c r="AE337" s="4"/>
      <c r="AF337" s="4"/>
      <c r="AG337" s="4"/>
      <c r="AH337" s="4"/>
      <c r="AI337" s="4"/>
      <c r="AJ337" s="4"/>
      <c r="AK337" s="4"/>
      <c r="AL337" s="4"/>
      <c r="AP337" s="178"/>
      <c r="AQ337" s="4"/>
      <c r="AR337" s="4"/>
      <c r="AS337" s="4"/>
      <c r="AT337" s="4"/>
      <c r="AU337" s="4"/>
      <c r="AV337" s="4"/>
      <c r="AW337" s="4"/>
      <c r="AX337" s="4"/>
      <c r="AY337" s="4"/>
      <c r="AZ337" s="4"/>
      <c r="BA337" s="4"/>
      <c r="BB337" s="4"/>
    </row>
    <row r="338" spans="1:78" ht="18" customHeight="1">
      <c r="B338" s="178" t="s">
        <v>3663</v>
      </c>
      <c r="L338" s="4"/>
      <c r="M338" s="218"/>
      <c r="N338" s="218"/>
      <c r="O338" s="218"/>
      <c r="P338" s="218"/>
      <c r="Q338" s="218"/>
      <c r="R338" s="4"/>
      <c r="S338" s="180"/>
      <c r="T338" s="180"/>
      <c r="U338" s="180"/>
      <c r="V338" s="180"/>
      <c r="W338" s="180"/>
      <c r="X338" s="180"/>
      <c r="Y338" s="4"/>
      <c r="Z338" s="4"/>
      <c r="AA338" s="4"/>
      <c r="AB338" s="4"/>
      <c r="AC338" s="4"/>
      <c r="AD338" s="4"/>
      <c r="AE338" s="4"/>
      <c r="AF338" s="4"/>
      <c r="AG338" s="4"/>
      <c r="AH338" s="4"/>
      <c r="AI338" s="4"/>
      <c r="AJ338" s="4"/>
      <c r="AK338" s="4"/>
      <c r="AL338" s="4"/>
      <c r="AP338" s="178"/>
      <c r="AQ338" s="4"/>
      <c r="AR338" s="4"/>
      <c r="AS338" s="4"/>
      <c r="AT338" s="4"/>
      <c r="AU338" s="4"/>
      <c r="AV338" s="4"/>
      <c r="AW338" s="4"/>
      <c r="AX338" s="4"/>
      <c r="AY338" s="4"/>
      <c r="AZ338" s="4"/>
      <c r="BA338" s="4"/>
      <c r="BB338" s="4"/>
    </row>
    <row r="339" spans="1:78" ht="18" customHeight="1">
      <c r="C339" s="319"/>
      <c r="D339" s="178" t="s">
        <v>3613</v>
      </c>
      <c r="L339" s="4"/>
      <c r="M339" s="218"/>
      <c r="N339" s="218"/>
      <c r="O339" s="218"/>
      <c r="P339" s="218"/>
      <c r="Q339" s="218"/>
      <c r="R339" s="4"/>
      <c r="S339" s="180"/>
      <c r="T339" s="180"/>
      <c r="U339" s="180"/>
      <c r="V339" s="180"/>
      <c r="W339" s="180"/>
      <c r="X339" s="180"/>
      <c r="Y339" s="4"/>
      <c r="Z339" s="4"/>
      <c r="AA339" s="4"/>
      <c r="AB339" s="4"/>
      <c r="AC339" s="4"/>
      <c r="AD339" s="4"/>
      <c r="AE339" s="4"/>
      <c r="AF339" s="4"/>
      <c r="AG339" s="4"/>
      <c r="AH339" s="4"/>
      <c r="AI339" s="4"/>
      <c r="AJ339" s="4"/>
      <c r="AK339" s="4"/>
      <c r="AL339" s="4"/>
      <c r="AP339" s="178"/>
      <c r="AQ339" s="4"/>
      <c r="AR339" s="4"/>
      <c r="AS339" s="4"/>
      <c r="AT339" s="4"/>
      <c r="AU339" s="4"/>
      <c r="AV339" s="4"/>
      <c r="AW339" s="4"/>
      <c r="AX339" s="4"/>
      <c r="AY339" s="4"/>
    </row>
    <row r="340" spans="1:78" ht="18" customHeight="1">
      <c r="C340" s="319"/>
      <c r="D340" s="178" t="s">
        <v>1977</v>
      </c>
      <c r="L340" s="4"/>
      <c r="M340" s="218"/>
      <c r="N340" s="218"/>
      <c r="O340" s="218"/>
      <c r="P340" s="218"/>
      <c r="Q340" s="218"/>
      <c r="R340" s="4"/>
      <c r="S340" s="180"/>
      <c r="T340" s="180"/>
      <c r="U340" s="180"/>
      <c r="V340" s="180"/>
      <c r="W340" s="180"/>
      <c r="X340" s="180"/>
      <c r="Y340" s="4"/>
      <c r="Z340" s="4"/>
      <c r="AA340" s="4"/>
      <c r="AB340" s="4"/>
      <c r="AC340" s="4"/>
      <c r="AD340" s="4"/>
      <c r="AE340" s="4"/>
      <c r="AF340" s="4"/>
      <c r="AG340" s="4"/>
      <c r="AH340" s="4"/>
      <c r="AI340" s="4"/>
      <c r="AJ340" s="4"/>
      <c r="AK340" s="4"/>
      <c r="AL340" s="4"/>
      <c r="AP340" s="178"/>
      <c r="AQ340" s="4"/>
      <c r="AR340" s="4"/>
      <c r="AS340" s="4"/>
      <c r="AT340" s="4"/>
      <c r="AU340" s="4"/>
      <c r="AV340" s="4"/>
      <c r="AW340" s="4"/>
      <c r="AX340" s="4"/>
      <c r="AY340" s="4"/>
    </row>
    <row r="341" spans="1:78" ht="18" customHeight="1">
      <c r="L341" s="4"/>
      <c r="M341" s="218"/>
      <c r="N341" s="218"/>
      <c r="O341" s="218"/>
      <c r="P341" s="218"/>
      <c r="Q341" s="218"/>
      <c r="R341" s="4"/>
      <c r="S341" s="180"/>
      <c r="T341" s="180"/>
      <c r="U341" s="180"/>
      <c r="V341" s="180"/>
      <c r="W341" s="180"/>
      <c r="X341" s="180"/>
      <c r="Y341" s="4"/>
      <c r="Z341" s="4"/>
      <c r="AA341" s="4"/>
      <c r="AB341" s="4"/>
      <c r="AC341" s="4"/>
      <c r="AD341" s="4"/>
      <c r="AE341" s="4"/>
      <c r="AF341" s="4"/>
      <c r="AG341" s="4"/>
      <c r="AH341" s="4"/>
      <c r="AI341" s="4"/>
      <c r="AJ341" s="4"/>
      <c r="AK341" s="4"/>
      <c r="AL341" s="4"/>
      <c r="AP341" s="178"/>
      <c r="AQ341" s="4"/>
      <c r="AR341" s="4"/>
      <c r="AS341" s="4"/>
      <c r="AT341" s="4"/>
      <c r="AU341" s="4"/>
      <c r="AV341" s="4"/>
      <c r="AW341" s="4"/>
      <c r="AX341" s="4"/>
      <c r="AY341" s="4"/>
    </row>
    <row r="342" spans="1:78" ht="18" customHeight="1">
      <c r="A342" s="188" t="s">
        <v>120</v>
      </c>
      <c r="B342" s="189" t="s">
        <v>3614</v>
      </c>
      <c r="C342" s="189"/>
      <c r="D342" s="189"/>
      <c r="E342" s="189"/>
      <c r="F342" s="189"/>
      <c r="G342" s="189"/>
      <c r="H342" s="189"/>
      <c r="I342" s="189"/>
      <c r="J342" s="189"/>
      <c r="K342" s="189"/>
      <c r="L342" s="4"/>
      <c r="M342" s="1426"/>
      <c r="N342" s="1427"/>
      <c r="O342" s="1427"/>
      <c r="P342" s="1427"/>
      <c r="Q342" s="1427"/>
      <c r="R342" s="1427"/>
      <c r="S342" s="1427"/>
      <c r="T342" s="1427"/>
      <c r="U342" s="1427"/>
      <c r="V342" s="1427"/>
      <c r="W342" s="1427"/>
      <c r="X342" s="1427"/>
      <c r="Y342" s="1427"/>
      <c r="Z342" s="1427"/>
      <c r="AA342" s="1427"/>
      <c r="AB342" s="1427"/>
      <c r="AC342" s="1427"/>
      <c r="AD342" s="1427"/>
      <c r="AE342" s="1427"/>
      <c r="AF342" s="1427"/>
      <c r="AG342" s="1427"/>
      <c r="AH342" s="1428"/>
      <c r="AI342" s="629" t="s">
        <v>3722</v>
      </c>
      <c r="AJ342" s="4"/>
      <c r="AK342" s="4"/>
      <c r="AL342" s="4"/>
      <c r="AZ342" s="629" t="s">
        <v>3723</v>
      </c>
    </row>
    <row r="343" spans="1:78" ht="18" customHeight="1">
      <c r="L343" s="4"/>
      <c r="M343" s="1429"/>
      <c r="N343" s="1430"/>
      <c r="O343" s="1430"/>
      <c r="P343" s="1430"/>
      <c r="Q343" s="1430"/>
      <c r="R343" s="1430"/>
      <c r="S343" s="1430"/>
      <c r="T343" s="1430"/>
      <c r="U343" s="1430"/>
      <c r="V343" s="1430"/>
      <c r="W343" s="1430"/>
      <c r="X343" s="1430"/>
      <c r="Y343" s="1430"/>
      <c r="Z343" s="1430"/>
      <c r="AA343" s="1430"/>
      <c r="AB343" s="1430"/>
      <c r="AC343" s="1430"/>
      <c r="AD343" s="1430"/>
      <c r="AE343" s="1430"/>
      <c r="AF343" s="1430"/>
      <c r="AG343" s="1430"/>
      <c r="AH343" s="1431"/>
      <c r="AI343" s="4"/>
      <c r="AJ343" s="4"/>
      <c r="AK343" s="4"/>
      <c r="AL343" s="4"/>
      <c r="AZ343" s="622" t="s">
        <v>3689</v>
      </c>
      <c r="BB343" s="4"/>
      <c r="BE343" s="4" t="s">
        <v>3688</v>
      </c>
      <c r="BN343" s="622" t="s">
        <v>3689</v>
      </c>
      <c r="BP343" s="4"/>
      <c r="BS343" s="4" t="s">
        <v>3697</v>
      </c>
    </row>
    <row r="344" spans="1:78" ht="18" customHeight="1">
      <c r="A344" s="188" t="s">
        <v>120</v>
      </c>
      <c r="B344" s="189" t="s">
        <v>3615</v>
      </c>
      <c r="C344" s="189"/>
      <c r="D344" s="189"/>
      <c r="E344" s="189"/>
      <c r="F344" s="189"/>
      <c r="G344" s="189"/>
      <c r="H344" s="189"/>
      <c r="I344" s="189"/>
      <c r="J344" s="189"/>
      <c r="K344" s="189"/>
      <c r="L344" s="4"/>
      <c r="M344" s="1426"/>
      <c r="N344" s="1427"/>
      <c r="O344" s="1427"/>
      <c r="P344" s="1427"/>
      <c r="Q344" s="1427"/>
      <c r="R344" s="1427"/>
      <c r="S344" s="1427"/>
      <c r="T344" s="1427"/>
      <c r="U344" s="1427"/>
      <c r="V344" s="1427"/>
      <c r="W344" s="1427"/>
      <c r="X344" s="1427"/>
      <c r="Y344" s="1427"/>
      <c r="Z344" s="1427"/>
      <c r="AA344" s="1427"/>
      <c r="AB344" s="1427"/>
      <c r="AC344" s="1427"/>
      <c r="AD344" s="1427"/>
      <c r="AE344" s="1427"/>
      <c r="AF344" s="1427"/>
      <c r="AG344" s="1427"/>
      <c r="AH344" s="1428"/>
      <c r="AI344" s="4"/>
      <c r="AJ344" s="4"/>
      <c r="AK344" s="4"/>
      <c r="AL344" s="4"/>
      <c r="AZ344" s="4"/>
      <c r="BA344" s="3" t="s">
        <v>3683</v>
      </c>
      <c r="BB344" s="4"/>
      <c r="BG344" s="1565"/>
      <c r="BH344" s="1566"/>
      <c r="BI344" s="1566"/>
      <c r="BJ344" s="1566"/>
      <c r="BK344" s="1567"/>
      <c r="BN344" s="4"/>
      <c r="BO344" s="3" t="s">
        <v>3683</v>
      </c>
      <c r="BP344" s="4"/>
      <c r="BU344" s="1565"/>
      <c r="BV344" s="1566"/>
      <c r="BW344" s="1566"/>
      <c r="BX344" s="1566"/>
      <c r="BY344" s="1567"/>
    </row>
    <row r="345" spans="1:78" ht="18" customHeight="1">
      <c r="L345" s="4"/>
      <c r="M345" s="1429"/>
      <c r="N345" s="1430"/>
      <c r="O345" s="1430"/>
      <c r="P345" s="1430"/>
      <c r="Q345" s="1430"/>
      <c r="R345" s="1430"/>
      <c r="S345" s="1430"/>
      <c r="T345" s="1430"/>
      <c r="U345" s="1430"/>
      <c r="V345" s="1430"/>
      <c r="W345" s="1430"/>
      <c r="X345" s="1430"/>
      <c r="Y345" s="1430"/>
      <c r="Z345" s="1430"/>
      <c r="AA345" s="1430"/>
      <c r="AB345" s="1430"/>
      <c r="AC345" s="1430"/>
      <c r="AD345" s="1430"/>
      <c r="AE345" s="1430"/>
      <c r="AF345" s="1430"/>
      <c r="AG345" s="1430"/>
      <c r="AH345" s="1431"/>
      <c r="AI345" s="4"/>
      <c r="AJ345" s="4"/>
      <c r="AK345" s="4"/>
      <c r="AL345" s="4"/>
      <c r="BA345" s="3" t="s">
        <v>3684</v>
      </c>
      <c r="BG345" s="1565"/>
      <c r="BH345" s="1566"/>
      <c r="BI345" s="1566"/>
      <c r="BJ345" s="1566"/>
      <c r="BK345" s="1567"/>
      <c r="BO345" s="3" t="s">
        <v>3684</v>
      </c>
      <c r="BU345" s="1565"/>
      <c r="BV345" s="1566"/>
      <c r="BW345" s="1566"/>
      <c r="BX345" s="1566"/>
      <c r="BY345" s="1567"/>
    </row>
    <row r="346" spans="1:78" ht="18" customHeight="1">
      <c r="AS346" s="183"/>
      <c r="AT346" s="183"/>
      <c r="AU346" s="183"/>
      <c r="AV346" s="183"/>
      <c r="AW346" s="183"/>
      <c r="AX346" s="183"/>
      <c r="AY346" s="183"/>
      <c r="BA346" s="3" t="s">
        <v>3685</v>
      </c>
      <c r="BG346" s="1565"/>
      <c r="BH346" s="1566"/>
      <c r="BI346" s="1566"/>
      <c r="BJ346" s="1566"/>
      <c r="BK346" s="1567"/>
      <c r="BL346" s="174" t="s">
        <v>3702</v>
      </c>
      <c r="BO346" s="3" t="s">
        <v>3685</v>
      </c>
      <c r="BU346" s="1565"/>
      <c r="BV346" s="1566"/>
      <c r="BW346" s="1566"/>
      <c r="BX346" s="1566"/>
      <c r="BY346" s="1567"/>
      <c r="BZ346" s="174" t="s">
        <v>3702</v>
      </c>
    </row>
    <row r="347" spans="1:78" ht="17.25" customHeight="1">
      <c r="A347" s="199" t="s">
        <v>133</v>
      </c>
      <c r="B347" s="185"/>
      <c r="C347" s="185"/>
      <c r="D347" s="185"/>
      <c r="E347" s="185"/>
      <c r="F347" s="185"/>
      <c r="G347" s="185"/>
      <c r="H347" s="185"/>
      <c r="I347" s="185"/>
      <c r="J347" s="185"/>
      <c r="K347" s="185"/>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BA347" s="3" t="s">
        <v>3686</v>
      </c>
      <c r="BG347" s="1565"/>
      <c r="BH347" s="1566"/>
      <c r="BI347" s="1566"/>
      <c r="BJ347" s="1566"/>
      <c r="BK347" s="1567"/>
      <c r="BL347" s="624" t="s">
        <v>3700</v>
      </c>
      <c r="BO347" s="3" t="s">
        <v>3686</v>
      </c>
      <c r="BU347" s="1565"/>
      <c r="BV347" s="1566"/>
      <c r="BW347" s="1566"/>
      <c r="BX347" s="1566"/>
      <c r="BY347" s="1567"/>
      <c r="BZ347" s="624" t="s">
        <v>3700</v>
      </c>
    </row>
    <row r="348" spans="1:78" ht="18" customHeight="1">
      <c r="A348" s="188" t="s">
        <v>120</v>
      </c>
      <c r="B348" s="189" t="s">
        <v>2674</v>
      </c>
      <c r="C348" s="189"/>
      <c r="D348" s="189"/>
      <c r="E348" s="189"/>
      <c r="F348" s="189"/>
      <c r="G348" s="189"/>
      <c r="H348" s="189"/>
      <c r="I348" s="189"/>
      <c r="J348" s="189"/>
      <c r="K348" s="189"/>
      <c r="L348" s="4"/>
      <c r="M348" s="1437">
        <v>1</v>
      </c>
      <c r="N348" s="1438"/>
      <c r="O348" s="1438"/>
      <c r="P348" s="1439"/>
      <c r="Q348" s="4"/>
      <c r="R348" s="4"/>
      <c r="S348" s="4"/>
      <c r="T348" s="4"/>
      <c r="U348" s="4"/>
      <c r="V348" s="4"/>
      <c r="W348" s="4"/>
      <c r="X348" s="4"/>
      <c r="Y348" s="4"/>
      <c r="Z348" s="4"/>
      <c r="AA348" s="4"/>
      <c r="AB348" s="4"/>
      <c r="AC348" s="4"/>
      <c r="AD348" s="4"/>
      <c r="AE348" s="4"/>
      <c r="AF348" s="4"/>
      <c r="AG348" s="4"/>
      <c r="AH348" s="4"/>
      <c r="AI348" s="4"/>
      <c r="AJ348" s="4"/>
      <c r="AK348" s="4"/>
      <c r="AL348" s="4"/>
      <c r="BA348" s="3" t="s">
        <v>3687</v>
      </c>
      <c r="BG348" s="1565"/>
      <c r="BH348" s="1566"/>
      <c r="BI348" s="1566"/>
      <c r="BJ348" s="1566"/>
      <c r="BK348" s="1567"/>
      <c r="BL348" s="174" t="s">
        <v>3703</v>
      </c>
      <c r="BO348" s="3" t="s">
        <v>3687</v>
      </c>
      <c r="BU348" s="1565"/>
      <c r="BV348" s="1566"/>
      <c r="BW348" s="1566"/>
      <c r="BX348" s="1566"/>
      <c r="BY348" s="1567"/>
      <c r="BZ348" s="174" t="s">
        <v>3703</v>
      </c>
    </row>
    <row r="349" spans="1:78" ht="18" customHeight="1">
      <c r="A349" s="188" t="s">
        <v>120</v>
      </c>
      <c r="B349" s="189" t="s">
        <v>2678</v>
      </c>
      <c r="C349" s="189"/>
      <c r="D349" s="189"/>
      <c r="E349" s="189"/>
      <c r="F349" s="189"/>
      <c r="G349" s="189"/>
      <c r="H349" s="189"/>
      <c r="I349" s="189"/>
      <c r="J349" s="189"/>
      <c r="K349" s="189"/>
      <c r="L349" s="4"/>
      <c r="M349" s="218"/>
      <c r="N349" s="218"/>
      <c r="O349" s="218"/>
      <c r="P349" s="218"/>
      <c r="Q349" s="4"/>
      <c r="R349" s="4"/>
      <c r="S349" s="4"/>
      <c r="T349" s="4"/>
      <c r="U349" s="4"/>
      <c r="V349" s="4"/>
      <c r="W349" s="4"/>
      <c r="X349" s="4"/>
      <c r="Y349" s="4"/>
      <c r="Z349" s="4"/>
      <c r="AA349" s="4"/>
      <c r="AB349" s="4"/>
      <c r="AC349" s="4"/>
      <c r="AD349" s="4"/>
      <c r="AE349" s="4"/>
      <c r="AF349" s="4"/>
      <c r="AG349" s="4"/>
      <c r="AH349" s="4"/>
      <c r="AI349" s="4"/>
      <c r="AJ349" s="4"/>
      <c r="AK349" s="4"/>
      <c r="AL349" s="4"/>
      <c r="AO349" s="202" t="s">
        <v>100</v>
      </c>
      <c r="AP349" s="4"/>
      <c r="BA349" s="3" t="s">
        <v>717</v>
      </c>
      <c r="BG349" s="1565"/>
      <c r="BH349" s="1566"/>
      <c r="BI349" s="1566"/>
      <c r="BJ349" s="1566"/>
      <c r="BK349" s="1567"/>
      <c r="BO349" s="3" t="s">
        <v>717</v>
      </c>
      <c r="BU349" s="1565"/>
      <c r="BV349" s="1566"/>
      <c r="BW349" s="1566"/>
      <c r="BX349" s="1566"/>
      <c r="BY349" s="1567"/>
    </row>
    <row r="350" spans="1:78" ht="18" customHeight="1">
      <c r="A350" s="193"/>
      <c r="C350" s="193"/>
      <c r="D350" s="193"/>
      <c r="E350" s="193"/>
      <c r="F350" s="193"/>
      <c r="G350" s="193"/>
      <c r="H350" s="193"/>
      <c r="I350" s="193"/>
      <c r="J350" s="193"/>
      <c r="K350" s="193"/>
      <c r="L350" s="193" t="s">
        <v>130</v>
      </c>
      <c r="M350" s="1424"/>
      <c r="N350" s="1424"/>
      <c r="O350" s="1424"/>
      <c r="P350" s="1424"/>
      <c r="Q350" s="1424"/>
      <c r="R350" s="4" t="s">
        <v>103</v>
      </c>
      <c r="S350" s="1433" t="str">
        <f>IF(項目一覧②!$G$3=1,"",INDEX(主要用途!$D$2:$D72,項目一覧②!$G$3))</f>
        <v/>
      </c>
      <c r="T350" s="1434"/>
      <c r="U350" s="1434"/>
      <c r="V350" s="1434"/>
      <c r="W350" s="1434"/>
      <c r="X350" s="1434"/>
      <c r="Y350" s="1434"/>
      <c r="Z350" s="1434"/>
      <c r="AA350" s="1434"/>
      <c r="AB350" s="1434"/>
      <c r="AC350" s="1434"/>
      <c r="AD350" s="1434"/>
      <c r="AE350" s="1434"/>
      <c r="AF350" s="1434"/>
      <c r="AG350" s="1434"/>
      <c r="AH350" s="1434"/>
      <c r="AI350" s="1434"/>
      <c r="AJ350" s="1434"/>
      <c r="AK350" s="1434"/>
      <c r="AL350" s="1434"/>
      <c r="AM350" s="1435"/>
      <c r="AQ350" s="191" t="s">
        <v>119</v>
      </c>
      <c r="AR350" s="191"/>
      <c r="AS350" s="191"/>
      <c r="AT350" s="191"/>
      <c r="AU350" s="236"/>
      <c r="AV350" s="4"/>
      <c r="BA350" s="625" t="s">
        <v>3704</v>
      </c>
    </row>
    <row r="351" spans="1:78" ht="18" customHeight="1">
      <c r="C351" s="193"/>
      <c r="D351" s="193"/>
      <c r="E351" s="193"/>
      <c r="F351" s="193"/>
      <c r="G351" s="193"/>
      <c r="H351" s="193"/>
      <c r="I351" s="193"/>
      <c r="J351" s="193"/>
      <c r="K351" s="193"/>
      <c r="L351" s="193" t="s">
        <v>130</v>
      </c>
      <c r="M351" s="1424"/>
      <c r="N351" s="1424"/>
      <c r="O351" s="1424"/>
      <c r="P351" s="1424"/>
      <c r="Q351" s="1424"/>
      <c r="R351" s="4" t="s">
        <v>103</v>
      </c>
      <c r="S351" s="1433" t="str">
        <f>IF(項目一覧②!$G$4=1,"",INDEX(主要用途!$D$2:$D72,項目一覧②!$G$4))</f>
        <v/>
      </c>
      <c r="T351" s="1434"/>
      <c r="U351" s="1434"/>
      <c r="V351" s="1434"/>
      <c r="W351" s="1434"/>
      <c r="X351" s="1434"/>
      <c r="Y351" s="1434"/>
      <c r="Z351" s="1434"/>
      <c r="AA351" s="1434"/>
      <c r="AB351" s="1434"/>
      <c r="AC351" s="1434"/>
      <c r="AD351" s="1434"/>
      <c r="AE351" s="1434"/>
      <c r="AF351" s="1434"/>
      <c r="AG351" s="1434"/>
      <c r="AH351" s="1434"/>
      <c r="AI351" s="1434"/>
      <c r="AJ351" s="1434"/>
      <c r="AK351" s="1434"/>
      <c r="AL351" s="1434"/>
      <c r="AM351" s="1435"/>
      <c r="AQ351" s="178" t="s">
        <v>118</v>
      </c>
      <c r="AR351" s="4"/>
      <c r="AS351" s="4"/>
      <c r="AT351" s="4"/>
      <c r="AV351" s="1402"/>
      <c r="AW351" s="1403"/>
      <c r="AX351" s="1403"/>
      <c r="AY351" s="1403"/>
      <c r="AZ351" s="1403"/>
      <c r="BA351" s="1403"/>
      <c r="BB351" s="1403"/>
      <c r="BC351" s="1403"/>
      <c r="BD351" s="1403"/>
      <c r="BE351" s="1403"/>
      <c r="BF351" s="1403"/>
      <c r="BG351" s="1403"/>
      <c r="BH351" s="1403"/>
      <c r="BI351" s="1403"/>
      <c r="BJ351" s="1403"/>
      <c r="BK351" s="1403"/>
      <c r="BL351" s="1403"/>
      <c r="BM351" s="1403"/>
    </row>
    <row r="352" spans="1:78" ht="18" customHeight="1">
      <c r="C352" s="193"/>
      <c r="D352" s="193"/>
      <c r="E352" s="193"/>
      <c r="F352" s="193"/>
      <c r="G352" s="193"/>
      <c r="H352" s="193"/>
      <c r="I352" s="193"/>
      <c r="J352" s="193"/>
      <c r="K352" s="193"/>
      <c r="L352" s="193" t="s">
        <v>130</v>
      </c>
      <c r="M352" s="1424"/>
      <c r="N352" s="1424"/>
      <c r="O352" s="1424"/>
      <c r="P352" s="1424"/>
      <c r="Q352" s="1424"/>
      <c r="R352" s="4" t="s">
        <v>103</v>
      </c>
      <c r="S352" s="1433" t="str">
        <f>IF(項目一覧②!$G$5=1,"",INDEX(主要用途!$D$2:$D72,項目一覧②!$G$5))</f>
        <v/>
      </c>
      <c r="T352" s="1434"/>
      <c r="U352" s="1434"/>
      <c r="V352" s="1434"/>
      <c r="W352" s="1434"/>
      <c r="X352" s="1434"/>
      <c r="Y352" s="1434"/>
      <c r="Z352" s="1434"/>
      <c r="AA352" s="1434"/>
      <c r="AB352" s="1434"/>
      <c r="AC352" s="1434"/>
      <c r="AD352" s="1434"/>
      <c r="AE352" s="1434"/>
      <c r="AF352" s="1434"/>
      <c r="AG352" s="1434"/>
      <c r="AH352" s="1434"/>
      <c r="AI352" s="1434"/>
      <c r="AJ352" s="1434"/>
      <c r="AK352" s="1434"/>
      <c r="AL352" s="1434"/>
      <c r="AM352" s="1435"/>
      <c r="AQ352" s="178" t="s">
        <v>97</v>
      </c>
      <c r="AR352" s="4"/>
      <c r="AS352" s="4"/>
      <c r="AT352" s="4"/>
      <c r="AU352" s="4"/>
      <c r="AV352" s="1402"/>
      <c r="AW352" s="1402"/>
      <c r="AX352" s="1402"/>
      <c r="AY352" s="1402"/>
      <c r="AZ352" s="1402"/>
      <c r="BA352" s="1402"/>
      <c r="BB352" s="1402"/>
      <c r="BC352" s="1402"/>
    </row>
    <row r="353" spans="1:51" ht="18" customHeight="1">
      <c r="A353" s="188" t="s">
        <v>120</v>
      </c>
      <c r="B353" s="189" t="s">
        <v>2682</v>
      </c>
      <c r="C353" s="189"/>
      <c r="D353" s="189"/>
      <c r="E353" s="189"/>
      <c r="F353" s="189"/>
      <c r="G353" s="189"/>
      <c r="H353" s="189"/>
      <c r="I353" s="189"/>
      <c r="J353" s="189"/>
      <c r="K353" s="189"/>
      <c r="L353" s="189"/>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51" ht="18" customHeight="1">
      <c r="B354" s="178"/>
      <c r="C354" s="178"/>
      <c r="D354" s="178"/>
      <c r="E354" s="178"/>
      <c r="F354" s="178"/>
      <c r="G354" s="178"/>
      <c r="H354" s="178"/>
      <c r="I354" s="178"/>
      <c r="J354" s="178"/>
      <c r="K354" s="178"/>
      <c r="L354" s="178"/>
      <c r="M354" s="224"/>
      <c r="N354" s="217" t="s">
        <v>128</v>
      </c>
      <c r="O354" s="217"/>
      <c r="P354" s="224"/>
      <c r="Q354" s="217" t="s">
        <v>127</v>
      </c>
      <c r="R354" s="217"/>
      <c r="S354" s="224"/>
      <c r="T354" s="217" t="s">
        <v>126</v>
      </c>
      <c r="U354" s="217"/>
      <c r="V354" s="224"/>
      <c r="W354" s="217" t="s">
        <v>125</v>
      </c>
      <c r="X354" s="217"/>
      <c r="Y354" s="224"/>
      <c r="Z354" s="217" t="s">
        <v>124</v>
      </c>
      <c r="AA354" s="217"/>
      <c r="AB354" s="217"/>
      <c r="AC354" s="224"/>
      <c r="AD354" s="225" t="s">
        <v>123</v>
      </c>
      <c r="AE354" s="217"/>
      <c r="AF354" s="217"/>
      <c r="AG354" s="217"/>
      <c r="AH354" s="224"/>
      <c r="AI354" s="225" t="s">
        <v>122</v>
      </c>
      <c r="AJ354" s="217"/>
      <c r="AK354" s="217"/>
      <c r="AL354" s="217"/>
      <c r="AM354" s="217"/>
      <c r="AN354" s="216" t="str">
        <f>IF(COUNTIF(項目一覧②!$G$9:$M$9,TRUE)=1,"","工事種別をいずれか１つ選択してください")</f>
        <v>工事種別をいずれか１つ選択してください</v>
      </c>
    </row>
    <row r="355" spans="1:51" ht="11.25" customHeight="1">
      <c r="L355" s="172"/>
    </row>
    <row r="356" spans="1:51" ht="18" customHeight="1">
      <c r="A356" s="188" t="s">
        <v>120</v>
      </c>
      <c r="B356" s="189" t="s">
        <v>2686</v>
      </c>
      <c r="C356" s="189"/>
      <c r="D356" s="189"/>
      <c r="E356" s="189"/>
      <c r="F356" s="189"/>
      <c r="G356" s="189"/>
      <c r="H356" s="189"/>
      <c r="I356" s="189"/>
      <c r="J356" s="189"/>
      <c r="K356" s="189"/>
      <c r="L356" s="189"/>
      <c r="M356" s="4"/>
      <c r="N356" s="1432"/>
      <c r="O356" s="1432"/>
      <c r="P356" s="1432"/>
      <c r="Q356" s="1432"/>
      <c r="R356" s="1432"/>
      <c r="S356" s="1432"/>
      <c r="T356" s="1432"/>
      <c r="U356" s="1432"/>
      <c r="V356" s="1432"/>
      <c r="W356" s="1432"/>
      <c r="X356" s="4"/>
      <c r="Y356" s="4"/>
      <c r="Z356" s="4"/>
      <c r="AA356" s="4"/>
      <c r="AB356" s="1432"/>
      <c r="AC356" s="1432"/>
      <c r="AD356" s="1432"/>
      <c r="AE356" s="1432"/>
      <c r="AF356" s="1432"/>
      <c r="AG356" s="1432"/>
      <c r="AH356" s="1432"/>
      <c r="AI356" s="1432"/>
      <c r="AJ356" s="1432"/>
      <c r="AK356" s="1432"/>
      <c r="AL356" s="4"/>
      <c r="AM356" s="4"/>
    </row>
    <row r="357" spans="1:51" ht="9.9499999999999993" customHeight="1">
      <c r="A357" s="517"/>
      <c r="B357" s="518"/>
      <c r="C357" s="518"/>
      <c r="D357" s="518"/>
      <c r="E357" s="518"/>
      <c r="F357" s="518"/>
      <c r="G357" s="518"/>
      <c r="H357" s="518"/>
      <c r="I357" s="518"/>
      <c r="J357" s="518"/>
      <c r="K357" s="518"/>
      <c r="L357" s="518"/>
      <c r="M357" s="519"/>
      <c r="N357" s="519"/>
      <c r="O357" s="519"/>
      <c r="P357" s="519"/>
      <c r="Q357" s="519"/>
      <c r="R357" s="519"/>
      <c r="S357" s="519"/>
      <c r="T357" s="519"/>
      <c r="U357" s="519"/>
      <c r="V357" s="519"/>
      <c r="W357" s="519"/>
      <c r="X357" s="519"/>
      <c r="Y357" s="519"/>
      <c r="Z357" s="519"/>
      <c r="AA357" s="519"/>
      <c r="AB357" s="519"/>
      <c r="AC357" s="519"/>
      <c r="AD357" s="519"/>
      <c r="AE357" s="519"/>
      <c r="AF357" s="519"/>
      <c r="AG357" s="519"/>
      <c r="AH357" s="519"/>
      <c r="AI357" s="519"/>
      <c r="AJ357" s="519"/>
      <c r="AK357" s="519"/>
      <c r="AL357" s="519"/>
      <c r="AM357" s="519"/>
      <c r="AN357" s="520"/>
      <c r="AO357" s="520"/>
      <c r="AP357" s="520"/>
      <c r="AQ357" s="520"/>
      <c r="AR357" s="520"/>
      <c r="AS357" s="520"/>
      <c r="AT357" s="520"/>
      <c r="AU357" s="520"/>
      <c r="AV357" s="520"/>
      <c r="AW357" s="520"/>
      <c r="AX357" s="520"/>
      <c r="AY357" s="520"/>
    </row>
    <row r="358" spans="1:51" ht="9.9499999999999993" customHeight="1">
      <c r="A358" s="188"/>
      <c r="B358" s="189"/>
      <c r="C358" s="189"/>
      <c r="D358" s="189"/>
      <c r="E358" s="189"/>
      <c r="F358" s="189"/>
      <c r="G358" s="189"/>
      <c r="H358" s="189"/>
      <c r="I358" s="189"/>
      <c r="J358" s="189"/>
      <c r="K358" s="189"/>
      <c r="L358" s="189"/>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51" ht="18" customHeight="1">
      <c r="A359" s="188" t="s">
        <v>120</v>
      </c>
      <c r="B359" s="189" t="s">
        <v>2849</v>
      </c>
      <c r="C359" s="189"/>
      <c r="D359" s="189"/>
      <c r="E359" s="189"/>
      <c r="F359" s="189"/>
      <c r="G359" s="189"/>
      <c r="H359" s="189"/>
      <c r="I359" s="189"/>
      <c r="J359" s="189"/>
      <c r="K359" s="189"/>
      <c r="L359" s="189"/>
      <c r="M359" s="319"/>
      <c r="N359" s="4" t="s">
        <v>2845</v>
      </c>
      <c r="O359" s="4"/>
      <c r="P359" s="4"/>
      <c r="Q359" s="4" t="s">
        <v>3213</v>
      </c>
      <c r="R359" s="4"/>
      <c r="T359" s="4"/>
      <c r="U359" s="4"/>
      <c r="V359" s="4"/>
      <c r="W359" s="4"/>
      <c r="X359" s="4"/>
      <c r="Y359" s="4"/>
      <c r="Z359" s="4"/>
      <c r="AA359" s="4"/>
      <c r="AB359" s="4"/>
      <c r="AC359" s="4"/>
      <c r="AD359" s="4"/>
      <c r="AE359" s="4"/>
      <c r="AF359" s="4"/>
      <c r="AG359" s="4"/>
      <c r="AH359" s="4"/>
      <c r="AI359" s="4"/>
      <c r="AJ359" s="4"/>
      <c r="AK359" s="4"/>
      <c r="AL359" s="4"/>
    </row>
    <row r="360" spans="1:51" ht="18" customHeight="1">
      <c r="A360" s="188"/>
      <c r="B360" s="189"/>
      <c r="C360" s="189"/>
      <c r="D360" s="189"/>
      <c r="E360" s="189"/>
      <c r="F360" s="189"/>
      <c r="G360" s="189"/>
      <c r="H360" s="189"/>
      <c r="I360" s="189"/>
      <c r="J360" s="189"/>
      <c r="K360" s="189"/>
      <c r="L360" s="189"/>
      <c r="M360" s="319"/>
      <c r="N360" s="4" t="s">
        <v>2845</v>
      </c>
      <c r="O360" s="4"/>
      <c r="P360" s="4"/>
      <c r="Q360" s="4" t="s">
        <v>3214</v>
      </c>
      <c r="R360" s="4"/>
      <c r="S360" s="4"/>
      <c r="T360" s="4"/>
      <c r="U360" s="4"/>
      <c r="V360" s="4"/>
      <c r="W360" s="4"/>
      <c r="X360" s="4"/>
      <c r="Y360" s="4"/>
      <c r="Z360" s="4"/>
      <c r="AA360" s="4"/>
      <c r="AB360" s="4"/>
      <c r="AC360" s="4"/>
      <c r="AD360" s="4"/>
      <c r="AE360" s="4"/>
      <c r="AF360" s="4"/>
      <c r="AG360" s="4"/>
      <c r="AH360" s="4"/>
      <c r="AI360" s="4"/>
      <c r="AJ360" s="4"/>
      <c r="AK360" s="4"/>
      <c r="AL360" s="4"/>
    </row>
    <row r="361" spans="1:51" ht="18" customHeight="1">
      <c r="A361" s="188"/>
      <c r="B361" s="189"/>
      <c r="C361" s="189"/>
      <c r="D361" s="189"/>
      <c r="E361" s="189"/>
      <c r="F361" s="189"/>
      <c r="G361" s="189"/>
      <c r="H361" s="189"/>
      <c r="I361" s="189"/>
      <c r="J361" s="189"/>
      <c r="K361" s="189"/>
      <c r="L361" s="189"/>
      <c r="M361" s="319"/>
      <c r="N361" s="4" t="s">
        <v>3231</v>
      </c>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51" ht="18" customHeight="1">
      <c r="A362" s="188"/>
      <c r="B362" s="189"/>
      <c r="C362" s="189"/>
      <c r="D362" s="189"/>
      <c r="E362" s="189"/>
      <c r="F362" s="189"/>
      <c r="G362" s="189"/>
      <c r="H362" s="189"/>
      <c r="I362" s="189"/>
      <c r="J362" s="189"/>
      <c r="K362" s="189"/>
      <c r="L362" s="189"/>
      <c r="M362" s="319"/>
      <c r="N362" s="4" t="s">
        <v>2846</v>
      </c>
      <c r="O362" s="4"/>
      <c r="P362" s="4"/>
      <c r="Q362" s="4"/>
      <c r="S362" s="4"/>
      <c r="T362" s="210"/>
      <c r="U362" s="4"/>
      <c r="V362" s="4"/>
      <c r="W362" s="4"/>
      <c r="X362" s="4"/>
      <c r="Y362" s="4"/>
      <c r="Z362" s="4"/>
      <c r="AA362" s="4"/>
      <c r="AB362" s="4"/>
      <c r="AC362" s="4"/>
      <c r="AD362" s="4"/>
      <c r="AE362" s="4"/>
      <c r="AF362" s="4"/>
      <c r="AG362" s="4"/>
      <c r="AH362" s="4"/>
      <c r="AI362" s="4"/>
      <c r="AJ362" s="4"/>
      <c r="AK362" s="4"/>
      <c r="AL362" s="4"/>
      <c r="AM362" s="310"/>
    </row>
    <row r="363" spans="1:51" ht="18" customHeight="1">
      <c r="A363" s="188"/>
      <c r="B363" s="189"/>
      <c r="C363" s="189"/>
      <c r="D363" s="189"/>
      <c r="E363" s="189"/>
      <c r="F363" s="189"/>
      <c r="G363" s="189"/>
      <c r="H363" s="189"/>
      <c r="I363" s="189"/>
      <c r="J363" s="189"/>
      <c r="K363" s="189"/>
      <c r="L363" s="189"/>
      <c r="M363" s="319"/>
      <c r="N363" s="4" t="s">
        <v>2847</v>
      </c>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310"/>
    </row>
    <row r="364" spans="1:51" ht="18" customHeight="1">
      <c r="A364" s="188"/>
      <c r="B364" s="189"/>
      <c r="C364" s="189"/>
      <c r="D364" s="189"/>
      <c r="E364" s="189"/>
      <c r="F364" s="189"/>
      <c r="G364" s="189"/>
      <c r="H364" s="189"/>
      <c r="I364" s="189"/>
      <c r="J364" s="189"/>
      <c r="K364" s="189"/>
      <c r="L364" s="189"/>
      <c r="M364" s="319"/>
      <c r="N364" s="4" t="s">
        <v>2848</v>
      </c>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310"/>
    </row>
    <row r="365" spans="1:51" ht="18" customHeight="1">
      <c r="A365" s="188"/>
      <c r="B365" s="189"/>
      <c r="C365" s="189"/>
      <c r="D365" s="189"/>
      <c r="E365" s="189"/>
      <c r="F365" s="189"/>
      <c r="G365" s="189"/>
      <c r="H365" s="189"/>
      <c r="I365" s="189"/>
      <c r="J365" s="189"/>
      <c r="K365" s="189"/>
      <c r="L365" s="189"/>
      <c r="M365" s="319"/>
      <c r="N365" s="4" t="s">
        <v>2936</v>
      </c>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310"/>
    </row>
    <row r="366" spans="1:51" ht="9.9499999999999993" customHeight="1">
      <c r="A366" s="517"/>
      <c r="B366" s="518"/>
      <c r="C366" s="518"/>
      <c r="D366" s="518"/>
      <c r="E366" s="518"/>
      <c r="F366" s="518"/>
      <c r="G366" s="518"/>
      <c r="H366" s="518"/>
      <c r="I366" s="518"/>
      <c r="J366" s="518"/>
      <c r="K366" s="518"/>
      <c r="L366" s="518"/>
      <c r="M366" s="519"/>
      <c r="N366" s="519"/>
      <c r="O366" s="519"/>
      <c r="P366" s="519"/>
      <c r="Q366" s="519"/>
      <c r="R366" s="519"/>
      <c r="S366" s="519"/>
      <c r="T366" s="519"/>
      <c r="U366" s="519"/>
      <c r="V366" s="519"/>
      <c r="W366" s="519"/>
      <c r="X366" s="519"/>
      <c r="Y366" s="519"/>
      <c r="Z366" s="519"/>
      <c r="AA366" s="519"/>
      <c r="AB366" s="519"/>
      <c r="AC366" s="519"/>
      <c r="AD366" s="519"/>
      <c r="AE366" s="519"/>
      <c r="AF366" s="519"/>
      <c r="AG366" s="519"/>
      <c r="AH366" s="519"/>
      <c r="AI366" s="519"/>
      <c r="AJ366" s="519"/>
      <c r="AK366" s="519"/>
      <c r="AL366" s="519"/>
      <c r="AM366" s="519"/>
      <c r="AN366" s="520"/>
      <c r="AO366" s="520"/>
      <c r="AP366" s="520"/>
      <c r="AQ366" s="520"/>
      <c r="AR366" s="520"/>
      <c r="AS366" s="520"/>
      <c r="AT366" s="520"/>
      <c r="AU366" s="520"/>
      <c r="AV366" s="520"/>
      <c r="AW366" s="520"/>
      <c r="AX366" s="520"/>
      <c r="AY366" s="520"/>
    </row>
    <row r="367" spans="1:51" ht="9.9499999999999993" customHeight="1">
      <c r="A367" s="188"/>
      <c r="B367" s="189"/>
      <c r="C367" s="189"/>
      <c r="D367" s="189"/>
      <c r="E367" s="189"/>
      <c r="F367" s="189"/>
      <c r="G367" s="189"/>
      <c r="H367" s="189"/>
      <c r="I367" s="189"/>
      <c r="J367" s="189"/>
      <c r="K367" s="189"/>
      <c r="L367" s="189"/>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51" ht="18" customHeight="1">
      <c r="A368" s="188" t="s">
        <v>109</v>
      </c>
      <c r="B368" s="189" t="s">
        <v>2850</v>
      </c>
      <c r="C368" s="189"/>
      <c r="D368" s="189"/>
      <c r="E368" s="189"/>
      <c r="F368" s="189"/>
      <c r="G368" s="189"/>
      <c r="H368" s="189"/>
      <c r="I368" s="189"/>
      <c r="J368" s="189"/>
      <c r="K368" s="189"/>
      <c r="L368" s="189"/>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310"/>
    </row>
    <row r="369" spans="1:65" ht="18" customHeight="1">
      <c r="A369" s="188"/>
      <c r="B369" s="189"/>
      <c r="C369" s="189"/>
      <c r="D369" s="189"/>
      <c r="E369" s="189"/>
      <c r="F369" s="189"/>
      <c r="G369" s="189"/>
      <c r="H369" s="189"/>
      <c r="I369" s="189"/>
      <c r="J369" s="189"/>
      <c r="K369" s="189"/>
      <c r="L369" s="189"/>
      <c r="M369" s="319"/>
      <c r="N369" s="4" t="s">
        <v>2851</v>
      </c>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310"/>
    </row>
    <row r="370" spans="1:65" ht="18" customHeight="1">
      <c r="A370" s="188"/>
      <c r="B370" s="189"/>
      <c r="C370" s="189"/>
      <c r="D370" s="189"/>
      <c r="E370" s="189"/>
      <c r="F370" s="189"/>
      <c r="G370" s="189"/>
      <c r="H370" s="189"/>
      <c r="I370" s="189"/>
      <c r="J370" s="189"/>
      <c r="K370" s="189"/>
      <c r="L370" s="189"/>
      <c r="M370" s="319"/>
      <c r="N370" s="4" t="s">
        <v>2852</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310"/>
    </row>
    <row r="371" spans="1:65" ht="18" customHeight="1">
      <c r="A371" s="188"/>
      <c r="B371" s="189"/>
      <c r="C371" s="189"/>
      <c r="D371" s="189"/>
      <c r="E371" s="189"/>
      <c r="F371" s="189"/>
      <c r="G371" s="189"/>
      <c r="H371" s="189"/>
      <c r="I371" s="189"/>
      <c r="J371" s="189"/>
      <c r="K371" s="189"/>
      <c r="L371" s="189"/>
      <c r="M371" s="319"/>
      <c r="N371" s="4" t="s">
        <v>3215</v>
      </c>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310"/>
    </row>
    <row r="372" spans="1:65" ht="18" customHeight="1">
      <c r="A372" s="188"/>
      <c r="B372" s="189"/>
      <c r="C372" s="189"/>
      <c r="D372" s="189"/>
      <c r="E372" s="189"/>
      <c r="F372" s="189"/>
      <c r="G372" s="189"/>
      <c r="H372" s="189"/>
      <c r="I372" s="189"/>
      <c r="J372" s="189"/>
      <c r="K372" s="189"/>
      <c r="L372" s="189"/>
      <c r="M372" s="319"/>
      <c r="N372" s="4" t="s">
        <v>2853</v>
      </c>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310"/>
    </row>
    <row r="373" spans="1:65" ht="18" customHeight="1">
      <c r="A373" s="188"/>
      <c r="B373" s="189"/>
      <c r="C373" s="189"/>
      <c r="D373" s="189"/>
      <c r="E373" s="189"/>
      <c r="F373" s="189"/>
      <c r="G373" s="189"/>
      <c r="H373" s="189"/>
      <c r="I373" s="189"/>
      <c r="J373" s="189"/>
      <c r="K373" s="189"/>
      <c r="L373" s="189"/>
      <c r="M373" s="319"/>
      <c r="N373" s="4" t="s">
        <v>2936</v>
      </c>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310"/>
    </row>
    <row r="374" spans="1:65" ht="18" customHeight="1">
      <c r="A374" s="188"/>
      <c r="B374" s="189"/>
      <c r="C374" s="189"/>
      <c r="D374" s="189"/>
      <c r="E374" s="189"/>
      <c r="F374" s="189"/>
      <c r="G374" s="189"/>
      <c r="H374" s="189"/>
      <c r="I374" s="189"/>
      <c r="J374" s="189"/>
      <c r="K374" s="189"/>
      <c r="L374" s="189"/>
      <c r="M374" s="319"/>
      <c r="N374" s="4" t="s">
        <v>2938</v>
      </c>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310"/>
    </row>
    <row r="375" spans="1:65" ht="9.9499999999999993" customHeight="1">
      <c r="A375" s="517"/>
      <c r="B375" s="518"/>
      <c r="C375" s="518"/>
      <c r="D375" s="518"/>
      <c r="E375" s="518"/>
      <c r="F375" s="518"/>
      <c r="G375" s="518"/>
      <c r="H375" s="518"/>
      <c r="I375" s="518"/>
      <c r="J375" s="518"/>
      <c r="K375" s="518"/>
      <c r="L375" s="518"/>
      <c r="M375" s="519"/>
      <c r="N375" s="519"/>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20"/>
      <c r="AO375" s="520"/>
      <c r="AP375" s="520"/>
      <c r="AQ375" s="520"/>
      <c r="AR375" s="520"/>
      <c r="AS375" s="520"/>
      <c r="AT375" s="520"/>
      <c r="AU375" s="520"/>
      <c r="AV375" s="520"/>
      <c r="AW375" s="520"/>
      <c r="AX375" s="520"/>
      <c r="AY375" s="520"/>
    </row>
    <row r="376" spans="1:65" ht="9.9499999999999993" customHeight="1">
      <c r="A376" s="188"/>
      <c r="B376" s="189"/>
      <c r="C376" s="189"/>
      <c r="D376" s="189"/>
      <c r="E376" s="189"/>
      <c r="F376" s="189"/>
      <c r="G376" s="189"/>
      <c r="H376" s="189"/>
      <c r="I376" s="189"/>
      <c r="J376" s="189"/>
      <c r="K376" s="189"/>
      <c r="L376" s="189"/>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65" ht="18" customHeight="1">
      <c r="A377" s="188" t="s">
        <v>109</v>
      </c>
      <c r="B377" s="189" t="s">
        <v>2949</v>
      </c>
      <c r="C377" s="189"/>
      <c r="D377" s="189"/>
      <c r="E377" s="189"/>
      <c r="F377" s="189"/>
      <c r="G377" s="189"/>
      <c r="H377" s="189"/>
      <c r="I377" s="189"/>
      <c r="J377" s="189"/>
      <c r="K377" s="189"/>
      <c r="L377" s="189"/>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310"/>
    </row>
    <row r="378" spans="1:65" ht="18" customHeight="1">
      <c r="A378" s="188"/>
      <c r="B378" s="189"/>
      <c r="C378" s="189"/>
      <c r="D378" s="189"/>
      <c r="E378" s="189"/>
      <c r="F378" s="189"/>
      <c r="G378" s="189"/>
      <c r="H378" s="189"/>
      <c r="I378" s="189"/>
      <c r="J378" s="189"/>
      <c r="K378" s="189"/>
      <c r="L378" s="189"/>
      <c r="M378" s="319"/>
      <c r="N378" s="4" t="s">
        <v>2942</v>
      </c>
      <c r="O378" s="4"/>
      <c r="P378" s="4"/>
      <c r="Q378" s="4"/>
      <c r="R378" s="4"/>
      <c r="S378" s="319"/>
      <c r="T378" s="4" t="s">
        <v>2854</v>
      </c>
      <c r="U378" s="4"/>
      <c r="V378" s="4"/>
      <c r="W378" s="4"/>
      <c r="X378" s="4"/>
      <c r="Y378" s="4"/>
      <c r="Z378" s="319"/>
      <c r="AA378" s="4" t="s">
        <v>2941</v>
      </c>
      <c r="AB378" s="4"/>
      <c r="AC378" s="4"/>
      <c r="AD378" s="4"/>
      <c r="AE378" s="4"/>
      <c r="AF378" s="319"/>
      <c r="AG378" s="4" t="s">
        <v>2907</v>
      </c>
      <c r="AH378" s="4"/>
      <c r="AI378" s="4"/>
      <c r="AJ378" s="4"/>
      <c r="AK378" s="4"/>
      <c r="AL378" s="4"/>
      <c r="AM378" s="310"/>
    </row>
    <row r="379" spans="1:65" ht="18" customHeight="1">
      <c r="A379" s="188"/>
      <c r="B379" s="189"/>
      <c r="C379" s="189"/>
      <c r="D379" s="189"/>
      <c r="E379" s="189"/>
      <c r="F379" s="189"/>
      <c r="G379" s="189"/>
      <c r="H379" s="189"/>
      <c r="I379" s="189"/>
      <c r="J379" s="189"/>
      <c r="K379" s="189"/>
      <c r="L379" s="189"/>
      <c r="M379" s="319"/>
      <c r="N379" s="4" t="s">
        <v>2936</v>
      </c>
      <c r="O379" s="4"/>
      <c r="P379" s="4"/>
      <c r="Q379" s="4"/>
      <c r="R379" s="4"/>
      <c r="S379" s="319"/>
      <c r="T379" s="4" t="s">
        <v>2940</v>
      </c>
      <c r="U379" s="4"/>
      <c r="V379" s="4"/>
      <c r="W379" s="4"/>
      <c r="X379" s="4"/>
      <c r="Y379" s="4"/>
      <c r="Z379" s="4"/>
      <c r="AA379" s="4"/>
      <c r="AB379" s="4"/>
      <c r="AC379" s="4"/>
      <c r="AD379" s="4"/>
      <c r="AE379" s="4"/>
      <c r="AF379" s="4"/>
      <c r="AG379" s="4"/>
      <c r="AH379" s="4"/>
      <c r="AI379" s="4"/>
      <c r="AJ379" s="4"/>
      <c r="AK379" s="4"/>
      <c r="AL379" s="4"/>
      <c r="AM379" s="310"/>
    </row>
    <row r="380" spans="1:65" ht="11.25" customHeight="1">
      <c r="AS380" s="183"/>
      <c r="AT380" s="183"/>
      <c r="AU380" s="183"/>
      <c r="AV380" s="183"/>
      <c r="AW380" s="183"/>
      <c r="AX380" s="183"/>
      <c r="AY380" s="183"/>
    </row>
    <row r="381" spans="1:65" ht="18" customHeight="1">
      <c r="A381" s="198" t="s">
        <v>120</v>
      </c>
      <c r="B381" s="199" t="s">
        <v>2855</v>
      </c>
      <c r="C381" s="199"/>
      <c r="D381" s="199"/>
      <c r="E381" s="199"/>
      <c r="F381" s="199"/>
      <c r="G381" s="199"/>
      <c r="H381" s="199"/>
      <c r="I381" s="199"/>
      <c r="J381" s="199"/>
      <c r="K381" s="199"/>
      <c r="L381" s="200"/>
      <c r="M381" s="20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186"/>
      <c r="AN381" s="186"/>
      <c r="AO381" s="186"/>
      <c r="AP381" s="186"/>
      <c r="AQ381" s="186"/>
      <c r="AR381" s="186"/>
    </row>
    <row r="382" spans="1:65" ht="18" customHeight="1">
      <c r="B382" s="178" t="s">
        <v>2738</v>
      </c>
      <c r="C382" s="178"/>
      <c r="D382" s="178"/>
      <c r="E382" s="178"/>
      <c r="F382" s="178"/>
      <c r="G382" s="178"/>
      <c r="H382" s="178"/>
      <c r="I382" s="178"/>
      <c r="J382" s="178"/>
      <c r="K382" s="178"/>
      <c r="L382" s="4"/>
      <c r="M382" s="1451"/>
      <c r="N382" s="1451"/>
      <c r="O382" s="1451"/>
      <c r="P382" s="1451"/>
      <c r="Q382" s="218"/>
      <c r="R382" s="4"/>
      <c r="S382" s="4"/>
      <c r="T382" s="4"/>
      <c r="U382" s="4"/>
      <c r="V382" s="4"/>
      <c r="W382" s="4"/>
      <c r="X382" s="4"/>
      <c r="Y382" s="4"/>
      <c r="Z382" s="4"/>
      <c r="AA382" s="4"/>
      <c r="AB382" s="4"/>
      <c r="AC382" s="4"/>
      <c r="AD382" s="4"/>
      <c r="AE382" s="4"/>
      <c r="AF382" s="4"/>
      <c r="AG382" s="4"/>
      <c r="AH382" s="4"/>
      <c r="AI382" s="4"/>
      <c r="AJ382" s="4"/>
      <c r="AM382" s="202" t="s">
        <v>100</v>
      </c>
      <c r="AN382" s="4"/>
    </row>
    <row r="383" spans="1:65" ht="18" customHeight="1">
      <c r="B383" s="178" t="s">
        <v>2739</v>
      </c>
      <c r="C383" s="178"/>
      <c r="D383" s="178"/>
      <c r="E383" s="178"/>
      <c r="F383" s="178"/>
      <c r="G383" s="178"/>
      <c r="H383" s="178"/>
      <c r="I383" s="178"/>
      <c r="J383" s="178"/>
      <c r="K383" s="178"/>
      <c r="L383" s="4"/>
      <c r="M383" s="1451"/>
      <c r="N383" s="1451"/>
      <c r="O383" s="1451"/>
      <c r="P383" s="1451"/>
      <c r="Q383" s="218"/>
      <c r="R383" s="4"/>
      <c r="S383" s="4"/>
      <c r="T383" s="4"/>
      <c r="U383" s="4"/>
      <c r="V383" s="4"/>
      <c r="W383" s="4"/>
      <c r="X383" s="4"/>
      <c r="Y383" s="4"/>
      <c r="Z383" s="4"/>
      <c r="AA383" s="4"/>
      <c r="AB383" s="4"/>
      <c r="AC383" s="4"/>
      <c r="AD383" s="4"/>
      <c r="AE383" s="4"/>
      <c r="AF383" s="4"/>
      <c r="AG383" s="4"/>
      <c r="AH383" s="4"/>
      <c r="AI383" s="4"/>
      <c r="AJ383" s="4"/>
      <c r="AN383" s="191" t="s">
        <v>119</v>
      </c>
      <c r="AO383" s="191"/>
      <c r="AP383" s="191"/>
      <c r="AQ383" s="191"/>
      <c r="AR383" s="4"/>
      <c r="AS383" s="1402"/>
      <c r="AT383" s="1403"/>
      <c r="AU383" s="1403"/>
      <c r="AV383" s="1403"/>
      <c r="AW383" s="1403"/>
      <c r="AX383" s="1403"/>
      <c r="AY383" s="1403"/>
      <c r="AZ383" s="1403"/>
      <c r="BA383" s="1403"/>
      <c r="BB383" s="1403"/>
      <c r="BC383" s="1403"/>
      <c r="BD383" s="1403"/>
      <c r="BE383" s="1403"/>
      <c r="BF383" s="1403"/>
      <c r="BG383" s="1403"/>
      <c r="BH383" s="1403"/>
      <c r="BI383" s="1403"/>
      <c r="BJ383" s="1403"/>
      <c r="BK383" s="1403"/>
      <c r="BL383" s="1403"/>
      <c r="BM383" s="1403"/>
    </row>
    <row r="384" spans="1:65" ht="18" customHeight="1">
      <c r="B384" s="178" t="s">
        <v>2740</v>
      </c>
      <c r="C384" s="178"/>
      <c r="D384" s="178"/>
      <c r="E384" s="178"/>
      <c r="F384" s="178"/>
      <c r="G384" s="178"/>
      <c r="H384" s="178"/>
      <c r="I384" s="178"/>
      <c r="J384" s="178"/>
      <c r="K384" s="178"/>
      <c r="L384" s="4"/>
      <c r="M384" s="1451"/>
      <c r="N384" s="1451"/>
      <c r="O384" s="1451"/>
      <c r="P384" s="1451"/>
      <c r="Q384" s="218"/>
      <c r="R384" s="4"/>
      <c r="S384" s="4"/>
      <c r="T384" s="4"/>
      <c r="U384" s="4"/>
      <c r="V384" s="4"/>
      <c r="W384" s="4"/>
      <c r="X384" s="4"/>
      <c r="Y384" s="4"/>
      <c r="Z384" s="4"/>
      <c r="AA384" s="4"/>
      <c r="AB384" s="4"/>
      <c r="AC384" s="4"/>
      <c r="AD384" s="4"/>
      <c r="AE384" s="4"/>
      <c r="AF384" s="4"/>
      <c r="AG384" s="4"/>
      <c r="AH384" s="4"/>
      <c r="AI384" s="4"/>
      <c r="AJ384" s="4"/>
      <c r="AN384" s="178" t="s">
        <v>118</v>
      </c>
      <c r="AO384" s="4"/>
      <c r="AP384" s="4"/>
      <c r="AQ384" s="4"/>
      <c r="AS384" s="1402"/>
      <c r="AT384" s="1403"/>
      <c r="AU384" s="1403"/>
      <c r="AV384" s="1403"/>
      <c r="AW384" s="1403"/>
      <c r="AX384" s="1403"/>
      <c r="AY384" s="1403"/>
      <c r="AZ384" s="1403"/>
      <c r="BA384" s="1403"/>
      <c r="BB384" s="1403"/>
      <c r="BC384" s="1403"/>
      <c r="BD384" s="1403"/>
      <c r="BE384" s="1403"/>
      <c r="BF384" s="1403"/>
      <c r="BG384" s="1403"/>
      <c r="BH384" s="1403"/>
      <c r="BI384" s="1403"/>
      <c r="BJ384" s="1403"/>
      <c r="BK384" s="1403"/>
      <c r="BL384" s="1403"/>
      <c r="BM384" s="1403"/>
    </row>
    <row r="385" spans="1:52" ht="18" customHeight="1">
      <c r="B385" s="178" t="s">
        <v>2741</v>
      </c>
      <c r="C385" s="178"/>
      <c r="D385" s="178"/>
      <c r="E385" s="178"/>
      <c r="F385" s="178"/>
      <c r="G385" s="178"/>
      <c r="H385" s="178"/>
      <c r="I385" s="178"/>
      <c r="J385" s="178"/>
      <c r="K385" s="178"/>
      <c r="L385" s="4"/>
      <c r="M385" s="1451"/>
      <c r="N385" s="1451"/>
      <c r="O385" s="1451"/>
      <c r="P385" s="1451"/>
      <c r="Q385" s="218"/>
      <c r="R385" s="4"/>
      <c r="S385" s="4"/>
      <c r="T385" s="4"/>
      <c r="U385" s="4"/>
      <c r="V385" s="4"/>
      <c r="W385" s="4"/>
      <c r="X385" s="4"/>
      <c r="Y385" s="4"/>
      <c r="Z385" s="4"/>
      <c r="AA385" s="4"/>
      <c r="AB385" s="4"/>
      <c r="AC385" s="4"/>
      <c r="AD385" s="4"/>
      <c r="AE385" s="4"/>
      <c r="AF385" s="4"/>
      <c r="AG385" s="4"/>
      <c r="AH385" s="4"/>
      <c r="AI385" s="4"/>
      <c r="AJ385" s="4"/>
      <c r="AN385" s="178" t="s">
        <v>97</v>
      </c>
      <c r="AO385" s="4"/>
      <c r="AP385" s="4"/>
      <c r="AQ385" s="4"/>
      <c r="AR385" s="4"/>
      <c r="AS385" s="1402"/>
      <c r="AT385" s="1402"/>
      <c r="AU385" s="1402"/>
      <c r="AV385" s="1402"/>
      <c r="AW385" s="1402"/>
      <c r="AX385" s="1402"/>
      <c r="AY385" s="1402"/>
      <c r="AZ385" s="1402"/>
    </row>
    <row r="386" spans="1:52" ht="11.25" customHeight="1">
      <c r="B386" s="178"/>
      <c r="C386" s="178"/>
      <c r="D386" s="178"/>
      <c r="E386" s="178"/>
      <c r="F386" s="178"/>
      <c r="G386" s="178"/>
      <c r="H386" s="178"/>
      <c r="I386" s="178"/>
      <c r="J386" s="178"/>
      <c r="K386" s="178"/>
      <c r="L386" s="4"/>
      <c r="M386" s="4"/>
      <c r="N386" s="4"/>
      <c r="O386" s="237"/>
      <c r="P386" s="237"/>
      <c r="Q386" s="237"/>
      <c r="R386" s="237"/>
      <c r="S386" s="218"/>
      <c r="T386" s="4"/>
      <c r="U386" s="4"/>
      <c r="V386" s="4"/>
      <c r="W386" s="4"/>
      <c r="X386" s="4"/>
      <c r="Y386" s="4"/>
      <c r="Z386" s="4"/>
      <c r="AA386" s="4"/>
      <c r="AB386" s="4"/>
      <c r="AC386" s="4"/>
      <c r="AD386" s="4"/>
      <c r="AE386" s="4"/>
      <c r="AF386" s="4"/>
      <c r="AG386" s="4"/>
      <c r="AH386" s="4"/>
      <c r="AI386" s="4"/>
      <c r="AJ386" s="4"/>
      <c r="AK386" s="4"/>
      <c r="AL386" s="4"/>
      <c r="AS386" s="183"/>
      <c r="AT386" s="183"/>
      <c r="AU386" s="183"/>
      <c r="AV386" s="183"/>
      <c r="AW386" s="183"/>
      <c r="AX386" s="183"/>
      <c r="AY386" s="183"/>
    </row>
    <row r="387" spans="1:52" ht="18" customHeight="1">
      <c r="A387" s="198" t="s">
        <v>110</v>
      </c>
      <c r="B387" s="199" t="s">
        <v>2856</v>
      </c>
      <c r="C387" s="199"/>
      <c r="D387" s="199"/>
      <c r="E387" s="199"/>
      <c r="F387" s="199"/>
      <c r="G387" s="199"/>
      <c r="H387" s="199"/>
      <c r="I387" s="199"/>
      <c r="J387" s="199"/>
      <c r="K387" s="199"/>
      <c r="L387" s="200"/>
      <c r="M387" s="200"/>
      <c r="N387" s="200"/>
      <c r="O387" s="200"/>
      <c r="P387" s="200"/>
      <c r="Q387" s="200"/>
      <c r="R387" s="200"/>
      <c r="S387" s="200"/>
      <c r="T387" s="200"/>
      <c r="U387" s="200"/>
      <c r="V387" s="200"/>
      <c r="W387" s="200"/>
      <c r="X387" s="200"/>
      <c r="Y387" s="200"/>
      <c r="Z387" s="200"/>
      <c r="AA387" s="200"/>
      <c r="AB387" s="200"/>
      <c r="AC387" s="200"/>
      <c r="AD387" s="200"/>
      <c r="AE387" s="200"/>
      <c r="AF387" s="200"/>
      <c r="AG387" s="200"/>
      <c r="AH387" s="200"/>
      <c r="AI387" s="200"/>
      <c r="AJ387" s="200"/>
      <c r="AK387" s="200"/>
      <c r="AL387" s="200"/>
      <c r="AM387" s="186"/>
      <c r="AN387" s="186"/>
      <c r="AO387" s="186"/>
      <c r="AP387" s="186"/>
      <c r="AQ387" s="186"/>
      <c r="AR387" s="186"/>
    </row>
    <row r="388" spans="1:52" ht="18" customHeight="1">
      <c r="B388" s="178" t="s">
        <v>2733</v>
      </c>
      <c r="C388" s="178"/>
      <c r="D388" s="178"/>
      <c r="E388" s="178"/>
      <c r="F388" s="178"/>
      <c r="G388" s="178"/>
      <c r="H388" s="178"/>
      <c r="I388" s="178"/>
      <c r="J388" s="178"/>
      <c r="K388" s="178"/>
      <c r="L388" s="4"/>
      <c r="M388" s="1458"/>
      <c r="N388" s="1459"/>
      <c r="O388" s="1459"/>
      <c r="P388" s="1460"/>
      <c r="Q388" s="218" t="s">
        <v>117</v>
      </c>
      <c r="R388" s="4"/>
      <c r="S388" s="4"/>
      <c r="T388" s="4"/>
      <c r="U388" s="4"/>
      <c r="V388" s="4"/>
      <c r="W388" s="4"/>
      <c r="X388" s="4"/>
      <c r="Y388" s="4"/>
      <c r="Z388" s="4"/>
      <c r="AA388" s="4"/>
      <c r="AB388" s="4"/>
      <c r="AC388" s="4"/>
      <c r="AD388" s="4"/>
      <c r="AE388" s="4"/>
      <c r="AF388" s="4"/>
      <c r="AG388" s="4"/>
      <c r="AH388" s="4"/>
      <c r="AI388" s="4"/>
      <c r="AJ388" s="4"/>
      <c r="AK388" s="4"/>
      <c r="AL388" s="4"/>
    </row>
    <row r="389" spans="1:52" ht="18" customHeight="1">
      <c r="B389" s="178" t="s">
        <v>2742</v>
      </c>
      <c r="C389" s="178"/>
      <c r="D389" s="178"/>
      <c r="E389" s="178"/>
      <c r="F389" s="178"/>
      <c r="G389" s="178"/>
      <c r="H389" s="178"/>
      <c r="I389" s="178"/>
      <c r="J389" s="178"/>
      <c r="K389" s="178"/>
      <c r="L389" s="4"/>
      <c r="M389" s="1458"/>
      <c r="N389" s="1459"/>
      <c r="O389" s="1459"/>
      <c r="P389" s="1460"/>
      <c r="Q389" s="218" t="s">
        <v>117</v>
      </c>
      <c r="R389" s="4"/>
      <c r="S389" s="4"/>
      <c r="T389" s="4"/>
      <c r="U389" s="4"/>
      <c r="V389" s="4"/>
      <c r="W389" s="4"/>
      <c r="X389" s="4"/>
      <c r="Y389" s="4"/>
      <c r="Z389" s="4"/>
      <c r="AA389" s="4"/>
      <c r="AB389" s="4"/>
      <c r="AC389" s="4"/>
      <c r="AD389" s="4"/>
      <c r="AE389" s="4"/>
      <c r="AF389" s="4"/>
      <c r="AG389" s="4"/>
      <c r="AH389" s="4"/>
      <c r="AI389" s="4"/>
      <c r="AJ389" s="4"/>
      <c r="AK389" s="4"/>
      <c r="AL389" s="4"/>
    </row>
    <row r="390" spans="1:52" ht="7.5" customHeight="1">
      <c r="B390" s="178"/>
      <c r="C390" s="178"/>
      <c r="D390" s="178"/>
      <c r="E390" s="178"/>
      <c r="F390" s="178"/>
      <c r="G390" s="178"/>
      <c r="H390" s="178"/>
      <c r="I390" s="178"/>
      <c r="J390" s="178"/>
      <c r="K390" s="178"/>
      <c r="L390" s="4"/>
      <c r="M390" s="238"/>
      <c r="N390" s="238"/>
      <c r="O390" s="238"/>
      <c r="P390" s="238"/>
      <c r="Q390" s="218"/>
      <c r="R390" s="4"/>
      <c r="S390" s="4"/>
      <c r="T390" s="4"/>
      <c r="U390" s="4"/>
      <c r="V390" s="4"/>
      <c r="W390" s="4"/>
      <c r="X390" s="4"/>
      <c r="Y390" s="4"/>
      <c r="Z390" s="4"/>
      <c r="AA390" s="4"/>
      <c r="AB390" s="4"/>
      <c r="AC390" s="4"/>
      <c r="AD390" s="4"/>
      <c r="AE390" s="4"/>
      <c r="AF390" s="4"/>
      <c r="AG390" s="4"/>
      <c r="AH390" s="4"/>
      <c r="AI390" s="4"/>
      <c r="AJ390" s="4"/>
      <c r="AK390" s="4"/>
      <c r="AL390" s="4"/>
    </row>
    <row r="391" spans="1:52" ht="18" customHeight="1">
      <c r="A391" s="188" t="s">
        <v>110</v>
      </c>
      <c r="B391" s="189" t="s">
        <v>2857</v>
      </c>
      <c r="C391" s="189"/>
      <c r="D391" s="189"/>
      <c r="E391" s="189"/>
      <c r="F391" s="189"/>
      <c r="G391" s="189"/>
      <c r="H391" s="189"/>
      <c r="I391" s="189"/>
      <c r="J391" s="189"/>
      <c r="K391" s="189"/>
      <c r="L391" s="4"/>
      <c r="M391" s="1461"/>
      <c r="N391" s="1462"/>
      <c r="O391" s="1462"/>
      <c r="P391" s="1462"/>
      <c r="Q391" s="1462"/>
      <c r="R391" s="1462"/>
      <c r="S391" s="1462"/>
      <c r="T391" s="1462"/>
      <c r="U391" s="1462"/>
      <c r="V391" s="1462"/>
      <c r="W391" s="1462"/>
      <c r="X391" s="1462"/>
      <c r="Y391" s="1462"/>
      <c r="Z391" s="1462"/>
      <c r="AA391" s="1462"/>
      <c r="AB391" s="1462"/>
      <c r="AC391" s="1462"/>
      <c r="AD391" s="1462"/>
      <c r="AE391" s="1462"/>
      <c r="AF391" s="1462"/>
      <c r="AG391" s="1462"/>
      <c r="AH391" s="1462"/>
      <c r="AI391" s="1462"/>
      <c r="AJ391" s="1462"/>
      <c r="AK391" s="1462"/>
      <c r="AL391" s="1463"/>
    </row>
    <row r="392" spans="1:52" ht="11.25" customHeight="1">
      <c r="A392" s="188"/>
      <c r="B392" s="189"/>
      <c r="C392" s="189"/>
      <c r="D392" s="189"/>
      <c r="E392" s="189"/>
      <c r="F392" s="189"/>
      <c r="G392" s="189"/>
      <c r="H392" s="189"/>
      <c r="I392" s="189"/>
      <c r="J392" s="189"/>
      <c r="K392" s="189"/>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S392" s="183"/>
      <c r="AT392" s="183"/>
      <c r="AU392" s="183"/>
      <c r="AV392" s="183"/>
      <c r="AW392" s="183"/>
      <c r="AX392" s="183"/>
      <c r="AY392" s="183"/>
    </row>
    <row r="393" spans="1:52" ht="18" customHeight="1">
      <c r="A393" s="198" t="s">
        <v>110</v>
      </c>
      <c r="B393" s="199" t="s">
        <v>2858</v>
      </c>
      <c r="C393" s="199"/>
      <c r="D393" s="199"/>
      <c r="E393" s="199"/>
      <c r="F393" s="199"/>
      <c r="G393" s="199"/>
      <c r="H393" s="199"/>
      <c r="I393" s="199"/>
      <c r="J393" s="199"/>
      <c r="K393" s="199"/>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186"/>
      <c r="AN393" s="186"/>
      <c r="AO393" s="186"/>
      <c r="AP393" s="186"/>
      <c r="AQ393" s="186"/>
      <c r="AR393" s="186"/>
    </row>
    <row r="394" spans="1:52" ht="18" customHeight="1">
      <c r="B394" s="178" t="s">
        <v>3606</v>
      </c>
      <c r="C394" s="178"/>
      <c r="D394" s="178"/>
      <c r="E394" s="178"/>
      <c r="F394" s="178"/>
      <c r="G394" s="178"/>
      <c r="H394" s="178"/>
      <c r="I394" s="178"/>
      <c r="J394" s="178"/>
      <c r="K394" s="178"/>
      <c r="L394" s="4"/>
      <c r="M394" s="4"/>
      <c r="N394" s="4"/>
      <c r="O394" s="4"/>
      <c r="P394" s="4"/>
      <c r="Q394" s="4"/>
      <c r="R394" s="4"/>
      <c r="S394" s="4"/>
      <c r="T394" s="4"/>
      <c r="U394" s="4"/>
      <c r="V394" s="4"/>
      <c r="W394" s="4"/>
      <c r="X394" s="4"/>
      <c r="Y394" s="4"/>
      <c r="Z394" s="4"/>
      <c r="AA394" s="4"/>
      <c r="AB394" s="4"/>
      <c r="AC394" s="4"/>
      <c r="AD394" s="215"/>
      <c r="AE394" s="217" t="s">
        <v>116</v>
      </c>
      <c r="AF394" s="217"/>
      <c r="AG394" s="215"/>
      <c r="AH394" s="217" t="s">
        <v>115</v>
      </c>
      <c r="AI394" s="4"/>
      <c r="AJ394" s="4"/>
      <c r="AK394" s="4"/>
      <c r="AL394" s="4"/>
      <c r="AM394" s="218"/>
      <c r="AO394" s="216" t="str">
        <f>IF(COUNTIF(項目一覧②!G20:H20,TRUE)&lt;2,"","特例の適用の有無はどちらか１つを選択してください")</f>
        <v/>
      </c>
    </row>
    <row r="395" spans="1:52" ht="9.9499999999999993" customHeight="1">
      <c r="B395" s="178"/>
      <c r="C395" s="178"/>
      <c r="D395" s="178"/>
      <c r="E395" s="178"/>
      <c r="F395" s="178"/>
      <c r="G395" s="178"/>
      <c r="H395" s="178"/>
      <c r="I395" s="178"/>
      <c r="J395" s="178"/>
      <c r="K395" s="178"/>
      <c r="L395" s="4"/>
      <c r="M395" s="4"/>
      <c r="N395" s="4"/>
      <c r="O395" s="4"/>
      <c r="P395" s="4"/>
      <c r="Q395" s="4"/>
      <c r="R395" s="4"/>
      <c r="S395" s="4"/>
      <c r="T395" s="4"/>
      <c r="U395" s="4"/>
      <c r="V395" s="4"/>
      <c r="W395" s="4"/>
      <c r="X395" s="4"/>
      <c r="Y395" s="4"/>
      <c r="Z395" s="4"/>
      <c r="AA395" s="4"/>
      <c r="AB395" s="4"/>
      <c r="AC395" s="4"/>
      <c r="AD395" s="218"/>
      <c r="AE395" s="4"/>
      <c r="AF395" s="4"/>
      <c r="AG395" s="218"/>
      <c r="AH395" s="4"/>
      <c r="AI395" s="4"/>
      <c r="AJ395" s="4"/>
      <c r="AK395" s="4"/>
      <c r="AL395" s="4"/>
      <c r="AM395" s="218"/>
      <c r="AO395" s="216"/>
    </row>
    <row r="396" spans="1:52" ht="18" customHeight="1">
      <c r="B396" s="178" t="s">
        <v>3633</v>
      </c>
      <c r="C396" s="178"/>
      <c r="D396" s="178"/>
      <c r="E396" s="178"/>
      <c r="F396" s="178"/>
      <c r="G396" s="178"/>
      <c r="H396" s="178"/>
      <c r="I396" s="178"/>
      <c r="J396" s="178"/>
      <c r="K396" s="178"/>
      <c r="L396" s="4"/>
      <c r="M396" s="4"/>
      <c r="N396" s="4"/>
      <c r="O396" s="4"/>
      <c r="P396" s="4"/>
      <c r="Q396" s="4"/>
      <c r="R396" s="4"/>
      <c r="S396" s="4"/>
      <c r="T396" s="4"/>
      <c r="U396" s="4"/>
      <c r="V396" s="4"/>
      <c r="W396" s="4"/>
      <c r="X396" s="4"/>
      <c r="Y396" s="4"/>
      <c r="Z396" s="4"/>
      <c r="AA396" s="4"/>
      <c r="AB396" s="4"/>
      <c r="AC396" s="4"/>
      <c r="AD396" s="218"/>
      <c r="AE396" s="4"/>
      <c r="AF396" s="4"/>
      <c r="AG396" s="218"/>
      <c r="AH396" s="4"/>
      <c r="AI396" s="4"/>
      <c r="AJ396" s="4"/>
      <c r="AK396" s="4"/>
      <c r="AL396" s="4"/>
      <c r="AM396" s="218"/>
      <c r="AO396" s="216"/>
    </row>
    <row r="397" spans="1:52" ht="18" customHeight="1">
      <c r="B397" s="178"/>
      <c r="C397" s="215"/>
      <c r="D397" s="178" t="s">
        <v>3803</v>
      </c>
      <c r="E397" s="178"/>
      <c r="F397" s="178"/>
      <c r="G397" s="178"/>
      <c r="H397" s="178"/>
      <c r="I397" s="178"/>
      <c r="J397" s="178"/>
      <c r="K397" s="178"/>
      <c r="L397" s="4"/>
      <c r="M397" s="4"/>
      <c r="N397" s="4"/>
      <c r="O397" s="4"/>
      <c r="P397" s="4"/>
      <c r="Q397" s="4"/>
      <c r="R397" s="4"/>
      <c r="S397" s="4"/>
      <c r="T397" s="4"/>
      <c r="U397" s="4"/>
      <c r="V397" s="4"/>
      <c r="W397" s="4"/>
      <c r="X397" s="4"/>
      <c r="Y397" s="4"/>
      <c r="Z397" s="4"/>
      <c r="AA397" s="4"/>
      <c r="AB397" s="4"/>
      <c r="AC397" s="4"/>
      <c r="AD397" s="218"/>
      <c r="AE397" s="4"/>
      <c r="AF397" s="4"/>
      <c r="AG397" s="218"/>
      <c r="AH397" s="4"/>
      <c r="AI397" s="4"/>
      <c r="AJ397" s="4"/>
      <c r="AK397" s="4"/>
      <c r="AL397" s="4"/>
      <c r="AM397" s="218"/>
      <c r="AO397" s="216"/>
    </row>
    <row r="398" spans="1:52" ht="18" customHeight="1">
      <c r="B398" s="178"/>
      <c r="C398" s="215"/>
      <c r="D398" s="178" t="s">
        <v>3804</v>
      </c>
      <c r="E398" s="178"/>
      <c r="F398" s="178"/>
      <c r="G398" s="178"/>
      <c r="H398" s="178"/>
      <c r="I398" s="178"/>
      <c r="J398" s="178"/>
      <c r="K398" s="178"/>
      <c r="L398" s="4"/>
      <c r="M398" s="4"/>
      <c r="N398" s="4"/>
      <c r="O398" s="4"/>
      <c r="P398" s="4"/>
      <c r="Q398" s="4"/>
      <c r="R398" s="4"/>
      <c r="S398" s="4"/>
      <c r="T398" s="4"/>
      <c r="U398" s="4"/>
      <c r="V398" s="4"/>
      <c r="W398" s="4"/>
      <c r="X398" s="4"/>
      <c r="Y398" s="4"/>
      <c r="Z398" s="4"/>
      <c r="AA398" s="4"/>
      <c r="AB398" s="4"/>
      <c r="AC398" s="4"/>
      <c r="AD398" s="218"/>
      <c r="AE398" s="4"/>
      <c r="AF398" s="4"/>
      <c r="AG398" s="218"/>
      <c r="AH398" s="4"/>
      <c r="AI398" s="4"/>
      <c r="AJ398" s="4"/>
      <c r="AK398" s="4"/>
      <c r="AL398" s="4"/>
      <c r="AM398" s="218"/>
      <c r="AO398" s="216"/>
    </row>
    <row r="399" spans="1:52" ht="18" customHeight="1">
      <c r="B399" s="178"/>
      <c r="C399" s="178"/>
      <c r="D399" s="178" t="s">
        <v>3634</v>
      </c>
      <c r="E399" s="178"/>
      <c r="F399" s="178"/>
      <c r="G399" s="178"/>
      <c r="H399" s="178"/>
      <c r="I399" s="178"/>
      <c r="J399" s="178"/>
      <c r="K399" s="178"/>
      <c r="L399" s="4"/>
      <c r="M399" s="4"/>
      <c r="N399" s="4"/>
      <c r="O399" s="4"/>
      <c r="P399" s="4"/>
      <c r="Q399" s="4"/>
      <c r="R399" s="4"/>
      <c r="S399" s="4"/>
      <c r="T399" s="4"/>
      <c r="U399" s="4"/>
      <c r="V399" s="4"/>
      <c r="W399" s="4"/>
      <c r="X399" s="4"/>
      <c r="Y399" s="4"/>
      <c r="Z399" s="4"/>
      <c r="AA399" s="4"/>
      <c r="AB399" s="4"/>
      <c r="AC399" s="4"/>
      <c r="AD399" s="218"/>
      <c r="AE399" s="4"/>
      <c r="AF399" s="4"/>
      <c r="AG399" s="218"/>
      <c r="AH399" s="4"/>
      <c r="AI399" s="4"/>
      <c r="AJ399" s="4"/>
      <c r="AK399" s="4"/>
      <c r="AL399" s="4"/>
      <c r="AM399" s="218"/>
      <c r="AO399" s="216"/>
    </row>
    <row r="400" spans="1:52" ht="18" customHeight="1">
      <c r="B400" s="178"/>
      <c r="C400" s="178"/>
      <c r="D400" s="178" t="s">
        <v>3635</v>
      </c>
      <c r="E400" s="178"/>
      <c r="F400" s="178"/>
      <c r="G400" s="1464"/>
      <c r="H400" s="1464"/>
      <c r="I400" s="1464"/>
      <c r="J400" s="1464"/>
      <c r="K400" s="1464"/>
      <c r="L400" s="4"/>
      <c r="M400" s="1457"/>
      <c r="N400" s="1457"/>
      <c r="O400" s="1457"/>
      <c r="P400" s="1457"/>
      <c r="Q400" s="1457"/>
      <c r="R400" s="4"/>
      <c r="S400" s="4"/>
      <c r="T400" s="4"/>
      <c r="U400" s="4"/>
      <c r="V400" s="4"/>
      <c r="W400" s="4"/>
      <c r="X400" s="4"/>
      <c r="Y400" s="4"/>
      <c r="Z400" s="4"/>
      <c r="AA400" s="4"/>
      <c r="AB400" s="4"/>
      <c r="AC400" s="4"/>
      <c r="AD400" s="218"/>
      <c r="AE400" s="4"/>
      <c r="AF400" s="4"/>
      <c r="AG400" s="218"/>
      <c r="AH400" s="4"/>
      <c r="AI400" s="4"/>
      <c r="AJ400" s="4"/>
      <c r="AK400" s="4"/>
      <c r="AL400" s="4"/>
      <c r="AM400" s="218"/>
      <c r="AO400" s="216"/>
    </row>
    <row r="401" spans="1:51" ht="18" customHeight="1">
      <c r="B401" s="178"/>
      <c r="C401" s="178"/>
      <c r="D401" s="178" t="s">
        <v>3636</v>
      </c>
      <c r="E401" s="178"/>
      <c r="F401" s="178"/>
      <c r="G401" s="178"/>
      <c r="H401" s="178"/>
      <c r="I401" s="178"/>
      <c r="J401" s="178"/>
      <c r="K401" s="178"/>
      <c r="L401" s="4"/>
      <c r="M401" s="1464"/>
      <c r="N401" s="1464"/>
      <c r="O401" s="1464"/>
      <c r="P401" s="1464"/>
      <c r="Q401" s="1464"/>
      <c r="R401" s="4" t="s">
        <v>2437</v>
      </c>
      <c r="S401" s="4"/>
      <c r="T401" s="4"/>
      <c r="U401" s="4"/>
      <c r="V401" s="4"/>
      <c r="W401" s="4"/>
      <c r="X401" s="4"/>
      <c r="Y401" s="4"/>
      <c r="Z401" s="4"/>
      <c r="AA401" s="4"/>
      <c r="AB401" s="4"/>
      <c r="AC401" s="4"/>
      <c r="AD401" s="218"/>
      <c r="AE401" s="4"/>
      <c r="AF401" s="4"/>
      <c r="AG401" s="218"/>
      <c r="AH401" s="4"/>
      <c r="AI401" s="4"/>
      <c r="AJ401" s="4"/>
      <c r="AK401" s="4"/>
      <c r="AL401" s="4"/>
      <c r="AM401" s="218"/>
      <c r="AO401" s="216"/>
    </row>
    <row r="402" spans="1:51" ht="18" customHeight="1">
      <c r="B402" s="178" t="s">
        <v>3628</v>
      </c>
      <c r="C402" s="178"/>
      <c r="D402" s="178"/>
      <c r="E402" s="178"/>
      <c r="F402" s="178"/>
      <c r="G402" s="178"/>
      <c r="H402" s="178"/>
      <c r="I402" s="178"/>
      <c r="J402" s="178"/>
      <c r="K402" s="178"/>
      <c r="L402" s="4"/>
      <c r="M402" s="4"/>
      <c r="N402" s="4"/>
      <c r="O402" s="4"/>
      <c r="P402" s="4"/>
      <c r="Q402" s="4"/>
      <c r="R402" s="4"/>
      <c r="S402" s="4"/>
      <c r="T402" s="4"/>
      <c r="U402" s="4"/>
      <c r="V402" s="4"/>
      <c r="W402" s="4"/>
      <c r="X402" s="4"/>
      <c r="Y402" s="4"/>
      <c r="Z402" s="4"/>
      <c r="AA402" s="4"/>
      <c r="AB402" s="4"/>
      <c r="AC402" s="4"/>
      <c r="AD402" s="215"/>
      <c r="AE402" s="217" t="s">
        <v>84</v>
      </c>
      <c r="AF402" s="217"/>
      <c r="AG402" s="215"/>
      <c r="AH402" s="217" t="s">
        <v>115</v>
      </c>
      <c r="AI402" s="4"/>
      <c r="AJ402" s="4"/>
      <c r="AK402" s="4"/>
      <c r="AL402" s="4"/>
      <c r="AM402" s="218"/>
      <c r="AO402" s="216"/>
    </row>
    <row r="403" spans="1:51" ht="18" customHeight="1">
      <c r="B403" s="178" t="s">
        <v>3629</v>
      </c>
      <c r="C403" s="178"/>
      <c r="D403" s="178"/>
      <c r="E403" s="178"/>
      <c r="F403" s="178"/>
      <c r="G403" s="178"/>
      <c r="H403" s="178"/>
      <c r="I403" s="178"/>
      <c r="J403" s="178"/>
      <c r="K403" s="178"/>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51" ht="18" customHeight="1">
      <c r="B404" s="178"/>
      <c r="C404" s="178"/>
      <c r="D404" s="178"/>
      <c r="E404" s="178"/>
      <c r="F404" s="178"/>
      <c r="G404" s="178"/>
      <c r="H404" s="178"/>
      <c r="I404" s="178"/>
      <c r="J404" s="178"/>
      <c r="K404" s="178"/>
      <c r="L404" s="4"/>
      <c r="M404" s="4"/>
      <c r="N404" s="4"/>
      <c r="O404" s="4"/>
      <c r="P404" s="4"/>
      <c r="Q404" s="4"/>
      <c r="R404" s="4"/>
      <c r="S404" s="4"/>
      <c r="T404" s="4"/>
      <c r="U404" s="4"/>
      <c r="V404" s="4"/>
      <c r="W404" s="4"/>
      <c r="X404" s="4"/>
      <c r="Y404" s="218" t="s">
        <v>114</v>
      </c>
      <c r="Z404" s="1437"/>
      <c r="AA404" s="1438"/>
      <c r="AB404" s="1438"/>
      <c r="AC404" s="1438"/>
      <c r="AD404" s="1438"/>
      <c r="AE404" s="1438"/>
      <c r="AF404" s="1438"/>
      <c r="AG404" s="1438"/>
      <c r="AH404" s="1438"/>
      <c r="AI404" s="1438"/>
      <c r="AJ404" s="1438"/>
      <c r="AK404" s="1439"/>
      <c r="AL404" s="218" t="s">
        <v>113</v>
      </c>
    </row>
    <row r="405" spans="1:51" ht="18" customHeight="1">
      <c r="B405" s="178" t="s">
        <v>3630</v>
      </c>
      <c r="C405" s="178"/>
      <c r="D405" s="178"/>
      <c r="E405" s="178"/>
      <c r="F405" s="178"/>
      <c r="G405" s="178"/>
      <c r="H405" s="178"/>
      <c r="I405" s="178"/>
      <c r="J405" s="178"/>
      <c r="K405" s="178"/>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51" ht="18" customHeight="1">
      <c r="B406" s="178"/>
      <c r="C406" s="178"/>
      <c r="D406" s="178"/>
      <c r="E406" s="178"/>
      <c r="F406" s="178"/>
      <c r="G406" s="178"/>
      <c r="H406" s="178"/>
      <c r="I406" s="178"/>
      <c r="J406" s="178"/>
      <c r="K406" s="178"/>
      <c r="L406" s="4"/>
      <c r="M406" s="4"/>
      <c r="N406" s="4"/>
      <c r="O406" s="4"/>
      <c r="P406" s="4"/>
      <c r="Q406" s="4"/>
      <c r="R406" s="4"/>
      <c r="S406" s="4"/>
      <c r="T406" s="4"/>
      <c r="U406" s="4"/>
      <c r="V406" s="4"/>
      <c r="W406" s="4"/>
      <c r="X406" s="4"/>
      <c r="Y406" s="218" t="s">
        <v>114</v>
      </c>
      <c r="Z406" s="1437"/>
      <c r="AA406" s="1438"/>
      <c r="AB406" s="1438"/>
      <c r="AC406" s="1438"/>
      <c r="AD406" s="1438"/>
      <c r="AE406" s="1438"/>
      <c r="AF406" s="1438"/>
      <c r="AG406" s="1438"/>
      <c r="AH406" s="1438"/>
      <c r="AI406" s="1438"/>
      <c r="AJ406" s="1438"/>
      <c r="AK406" s="1439"/>
      <c r="AL406" s="218" t="s">
        <v>113</v>
      </c>
    </row>
    <row r="407" spans="1:51" ht="9.9499999999999993" customHeight="1">
      <c r="B407" s="178"/>
      <c r="C407" s="178"/>
      <c r="D407" s="178"/>
      <c r="E407" s="178"/>
      <c r="F407" s="178"/>
      <c r="G407" s="178"/>
      <c r="H407" s="178"/>
      <c r="I407" s="178"/>
      <c r="J407" s="178"/>
      <c r="K407" s="178"/>
      <c r="L407" s="4"/>
      <c r="M407" s="4"/>
      <c r="N407" s="4"/>
      <c r="O407" s="4"/>
      <c r="P407" s="4"/>
      <c r="Q407" s="4"/>
      <c r="R407" s="4"/>
      <c r="S407" s="4"/>
      <c r="T407" s="4"/>
      <c r="U407" s="4"/>
      <c r="V407" s="4"/>
      <c r="W407" s="4"/>
      <c r="X407" s="4"/>
      <c r="Y407" s="4"/>
      <c r="Z407" s="4"/>
      <c r="AA407" s="4"/>
      <c r="AB407" s="4"/>
      <c r="AC407" s="4"/>
      <c r="AD407" s="218"/>
      <c r="AE407" s="4"/>
      <c r="AF407" s="4"/>
      <c r="AG407" s="218"/>
      <c r="AH407" s="4"/>
      <c r="AI407" s="4"/>
      <c r="AJ407" s="4"/>
      <c r="AK407" s="4"/>
      <c r="AL407" s="4"/>
      <c r="AM407" s="218"/>
      <c r="AO407" s="216"/>
    </row>
    <row r="408" spans="1:51" ht="18" customHeight="1">
      <c r="B408" s="178" t="s">
        <v>3631</v>
      </c>
      <c r="C408" s="178"/>
      <c r="D408" s="178"/>
      <c r="E408" s="178"/>
      <c r="F408" s="178"/>
      <c r="G408" s="178"/>
      <c r="H408" s="178"/>
      <c r="I408" s="178"/>
      <c r="J408" s="178"/>
      <c r="K408" s="178"/>
      <c r="L408" s="4"/>
      <c r="M408" s="4"/>
      <c r="N408" s="4"/>
      <c r="O408" s="4"/>
      <c r="P408" s="4"/>
      <c r="Q408" s="4"/>
      <c r="R408" s="4"/>
      <c r="S408" s="4"/>
      <c r="T408" s="4"/>
      <c r="U408" s="4"/>
      <c r="V408" s="4"/>
      <c r="W408" s="4"/>
      <c r="X408" s="4"/>
      <c r="Y408" s="218"/>
      <c r="Z408" s="319"/>
      <c r="AA408" s="178" t="s">
        <v>2352</v>
      </c>
      <c r="AB408" s="318"/>
      <c r="AC408" s="318"/>
      <c r="AD408" s="318"/>
      <c r="AE408" s="318"/>
      <c r="AF408" s="318"/>
      <c r="AG408" s="318"/>
      <c r="AH408" s="318"/>
      <c r="AI408" s="318"/>
      <c r="AJ408" s="318"/>
      <c r="AK408" s="318"/>
      <c r="AL408" s="218"/>
    </row>
    <row r="409" spans="1:51" ht="18" customHeight="1">
      <c r="B409" s="178"/>
      <c r="C409" s="178"/>
      <c r="D409" s="174"/>
      <c r="E409" s="178"/>
      <c r="F409" s="178"/>
      <c r="G409" s="178"/>
      <c r="H409" s="178"/>
      <c r="I409" s="178"/>
      <c r="J409" s="178"/>
      <c r="K409" s="178"/>
      <c r="L409" s="4"/>
      <c r="P409" s="4"/>
      <c r="Q409" s="4"/>
      <c r="R409" s="4"/>
      <c r="S409" s="4"/>
      <c r="T409" s="4"/>
      <c r="U409" s="4"/>
      <c r="V409" s="4"/>
      <c r="W409" s="4"/>
      <c r="X409" s="4"/>
      <c r="Y409" s="218"/>
      <c r="Z409" s="319"/>
      <c r="AA409" s="178" t="s">
        <v>2353</v>
      </c>
      <c r="AB409" s="318"/>
      <c r="AC409" s="318"/>
      <c r="AD409" s="318"/>
      <c r="AE409" s="318"/>
      <c r="AF409" s="318"/>
      <c r="AG409" s="318"/>
      <c r="AH409" s="318"/>
      <c r="AI409" s="318"/>
      <c r="AJ409" s="318"/>
      <c r="AK409" s="318"/>
      <c r="AL409" s="218"/>
    </row>
    <row r="410" spans="1:51" ht="9" customHeight="1">
      <c r="B410" s="178"/>
      <c r="C410" s="178"/>
      <c r="D410" s="174"/>
      <c r="E410" s="178"/>
      <c r="F410" s="178"/>
      <c r="G410" s="178"/>
      <c r="H410" s="178"/>
      <c r="I410" s="178"/>
      <c r="J410" s="178"/>
      <c r="K410" s="178"/>
      <c r="L410" s="4"/>
      <c r="P410" s="4"/>
      <c r="Q410" s="4"/>
      <c r="R410" s="4"/>
      <c r="S410" s="4"/>
      <c r="T410" s="4"/>
      <c r="U410" s="4"/>
      <c r="V410" s="4"/>
      <c r="W410" s="4"/>
      <c r="X410" s="4"/>
      <c r="Y410" s="218"/>
      <c r="Z410" s="318"/>
      <c r="AA410" s="318"/>
      <c r="AB410" s="318"/>
      <c r="AC410" s="318"/>
      <c r="AD410" s="318"/>
      <c r="AE410" s="318"/>
      <c r="AF410" s="318"/>
      <c r="AG410" s="318"/>
      <c r="AH410" s="318"/>
      <c r="AI410" s="318"/>
      <c r="AJ410" s="318"/>
      <c r="AK410" s="318"/>
      <c r="AL410" s="218"/>
    </row>
    <row r="411" spans="1:51" ht="18" customHeight="1">
      <c r="B411" s="178" t="s">
        <v>3632</v>
      </c>
      <c r="C411" s="178"/>
      <c r="D411" s="178"/>
      <c r="E411" s="178"/>
      <c r="F411" s="178"/>
      <c r="G411" s="178"/>
      <c r="H411" s="178"/>
      <c r="I411" s="178"/>
      <c r="J411" s="178"/>
      <c r="K411" s="178"/>
      <c r="L411" s="4"/>
      <c r="M411" s="4"/>
      <c r="N411" s="4"/>
      <c r="O411" s="4"/>
      <c r="P411" s="4"/>
      <c r="Q411" s="4"/>
      <c r="R411" s="4"/>
      <c r="S411" s="4"/>
      <c r="T411" s="4"/>
      <c r="U411" s="4"/>
      <c r="V411" s="4"/>
      <c r="W411" s="4"/>
      <c r="X411" s="4"/>
      <c r="Y411" s="4"/>
      <c r="Z411" s="4"/>
      <c r="AA411" s="4"/>
      <c r="AB411" s="4"/>
      <c r="AC411" s="218"/>
      <c r="AD411" s="4"/>
      <c r="AE411" s="4"/>
      <c r="AF411" s="4"/>
      <c r="AG411" s="4"/>
      <c r="AH411" s="4"/>
      <c r="AI411" s="4"/>
      <c r="AJ411" s="4"/>
      <c r="AK411" s="4"/>
      <c r="AL411" s="218"/>
    </row>
    <row r="412" spans="1:51" ht="18" customHeight="1">
      <c r="B412" s="178"/>
      <c r="C412" s="178"/>
      <c r="D412" s="178"/>
      <c r="E412" s="178"/>
      <c r="F412" s="178"/>
      <c r="G412" s="178"/>
      <c r="H412" s="178"/>
      <c r="I412" s="178"/>
      <c r="J412" s="178"/>
      <c r="K412" s="178"/>
      <c r="L412" s="4"/>
      <c r="M412" s="4"/>
      <c r="N412" s="4"/>
      <c r="O412" s="4"/>
      <c r="P412" s="4"/>
      <c r="Q412" s="4"/>
      <c r="R412" s="4"/>
      <c r="S412" s="4"/>
      <c r="T412" s="4"/>
      <c r="U412" s="4"/>
      <c r="V412" s="4"/>
      <c r="W412" s="4"/>
      <c r="X412" s="4"/>
      <c r="Y412" s="4" t="s">
        <v>112</v>
      </c>
      <c r="Z412" s="1437"/>
      <c r="AA412" s="1438"/>
      <c r="AB412" s="1438"/>
      <c r="AC412" s="1438"/>
      <c r="AD412" s="1438"/>
      <c r="AE412" s="1438"/>
      <c r="AF412" s="1438"/>
      <c r="AG412" s="1438"/>
      <c r="AH412" s="1452"/>
      <c r="AI412" s="1452"/>
      <c r="AJ412" s="1452"/>
      <c r="AK412" s="1453"/>
      <c r="AL412" s="218" t="s">
        <v>111</v>
      </c>
    </row>
    <row r="413" spans="1:51" ht="11.25" customHeight="1">
      <c r="B413" s="178"/>
      <c r="C413" s="178"/>
      <c r="D413" s="178"/>
      <c r="E413" s="178"/>
      <c r="F413" s="178"/>
      <c r="G413" s="178"/>
      <c r="H413" s="178"/>
      <c r="I413" s="178"/>
      <c r="J413" s="178"/>
      <c r="K413" s="178"/>
      <c r="L413" s="4"/>
      <c r="M413" s="4"/>
      <c r="N413" s="4"/>
      <c r="O413" s="4"/>
      <c r="P413" s="4"/>
      <c r="Q413" s="4"/>
      <c r="R413" s="4"/>
      <c r="S413" s="4"/>
      <c r="T413" s="4"/>
      <c r="U413" s="4"/>
      <c r="V413" s="4"/>
      <c r="W413" s="4"/>
      <c r="X413" s="4"/>
      <c r="Y413" s="4"/>
      <c r="Z413" s="218"/>
      <c r="AA413" s="218"/>
      <c r="AB413" s="218"/>
      <c r="AC413" s="218"/>
      <c r="AD413" s="218"/>
      <c r="AE413" s="218"/>
      <c r="AF413" s="218"/>
      <c r="AG413" s="218"/>
      <c r="AH413" s="218"/>
      <c r="AI413" s="218"/>
      <c r="AJ413" s="218"/>
      <c r="AK413" s="218"/>
      <c r="AL413" s="218"/>
      <c r="AS413" s="183"/>
      <c r="AT413" s="183"/>
      <c r="AU413" s="183"/>
      <c r="AV413" s="183"/>
      <c r="AW413" s="183"/>
      <c r="AX413" s="183"/>
      <c r="AY413" s="183"/>
    </row>
    <row r="414" spans="1:51" ht="18" customHeight="1">
      <c r="A414" s="198" t="s">
        <v>110</v>
      </c>
      <c r="B414" s="199" t="s">
        <v>2859</v>
      </c>
      <c r="C414" s="199"/>
      <c r="D414" s="199"/>
      <c r="E414" s="199"/>
      <c r="F414" s="199"/>
      <c r="G414" s="199"/>
      <c r="H414" s="199"/>
      <c r="I414" s="199"/>
      <c r="J414" s="199"/>
      <c r="K414" s="199"/>
      <c r="L414" s="200"/>
      <c r="M414" s="200"/>
      <c r="N414" s="200"/>
      <c r="O414" s="200"/>
      <c r="P414" s="200"/>
      <c r="Q414" s="200"/>
      <c r="R414" s="200"/>
      <c r="S414" s="200"/>
      <c r="T414" s="200"/>
      <c r="U414" s="200"/>
      <c r="V414" s="200"/>
      <c r="W414" s="200"/>
      <c r="X414" s="200"/>
      <c r="Y414" s="200"/>
      <c r="Z414" s="200"/>
      <c r="AA414" s="200"/>
      <c r="AB414" s="200"/>
      <c r="AC414" s="200"/>
      <c r="AD414" s="200"/>
      <c r="AE414" s="200"/>
      <c r="AF414" s="200"/>
      <c r="AG414" s="200"/>
      <c r="AH414" s="200"/>
      <c r="AI414" s="200"/>
      <c r="AJ414" s="200"/>
      <c r="AK414" s="200"/>
      <c r="AL414" s="200"/>
      <c r="AM414" s="186"/>
      <c r="AN414" s="186"/>
      <c r="AO414" s="186"/>
      <c r="AP414" s="186"/>
      <c r="AQ414" s="186"/>
      <c r="AR414" s="186"/>
    </row>
    <row r="415" spans="1:51" ht="17.25" customHeight="1">
      <c r="C415" s="178"/>
      <c r="D415" s="178"/>
      <c r="E415" s="178"/>
      <c r="F415" s="178"/>
      <c r="G415" s="178"/>
      <c r="H415" s="178"/>
      <c r="I415" s="178"/>
      <c r="J415" s="178"/>
      <c r="K415" s="193" t="s">
        <v>108</v>
      </c>
      <c r="L415" s="4"/>
      <c r="M415" s="4"/>
      <c r="N415" s="4"/>
      <c r="O415" s="4"/>
      <c r="P415" s="4"/>
      <c r="Q415" s="4"/>
      <c r="R415" s="218" t="s">
        <v>71</v>
      </c>
      <c r="S415" s="1457" t="s">
        <v>107</v>
      </c>
      <c r="T415" s="1457"/>
      <c r="U415" s="1457"/>
      <c r="V415" s="1457"/>
      <c r="W415" s="1457"/>
      <c r="X415" s="218" t="s">
        <v>70</v>
      </c>
      <c r="Y415" s="1457" t="s">
        <v>106</v>
      </c>
      <c r="Z415" s="1457"/>
      <c r="AA415" s="1457"/>
      <c r="AB415" s="1457"/>
      <c r="AC415" s="1457"/>
      <c r="AD415" s="218" t="s">
        <v>70</v>
      </c>
      <c r="AE415" s="1457" t="s">
        <v>105</v>
      </c>
      <c r="AF415" s="1457"/>
      <c r="AG415" s="1457"/>
      <c r="AH415" s="1457"/>
      <c r="AI415" s="1457"/>
      <c r="AJ415" s="218" t="s">
        <v>103</v>
      </c>
      <c r="AK415" s="4"/>
      <c r="AL415" s="4"/>
    </row>
    <row r="416" spans="1:51" ht="17.25" customHeight="1">
      <c r="B416" s="178"/>
      <c r="C416" s="178"/>
      <c r="D416" s="178"/>
      <c r="E416" s="178"/>
      <c r="F416" s="178"/>
      <c r="G416" s="178"/>
      <c r="H416" s="178"/>
      <c r="I416" s="178"/>
      <c r="J416" s="178"/>
      <c r="K416" s="178"/>
      <c r="L416" s="218" t="s">
        <v>71</v>
      </c>
      <c r="M416" s="1441"/>
      <c r="N416" s="1441"/>
      <c r="O416" s="1441"/>
      <c r="P416" s="1441"/>
      <c r="Q416" s="218" t="s">
        <v>94</v>
      </c>
      <c r="R416" s="218" t="s">
        <v>71</v>
      </c>
      <c r="S416" s="1454"/>
      <c r="T416" s="1455"/>
      <c r="U416" s="1455"/>
      <c r="V416" s="1456"/>
      <c r="W416" s="218" t="s">
        <v>69</v>
      </c>
      <c r="X416" s="218" t="s">
        <v>70</v>
      </c>
      <c r="Y416" s="1454"/>
      <c r="Z416" s="1455"/>
      <c r="AA416" s="1455"/>
      <c r="AB416" s="1456"/>
      <c r="AC416" s="218" t="s">
        <v>69</v>
      </c>
      <c r="AD416" s="218" t="s">
        <v>70</v>
      </c>
      <c r="AE416" s="1466">
        <f t="shared" ref="AE416:AE421" si="4">S416+Y416</f>
        <v>0</v>
      </c>
      <c r="AF416" s="1466"/>
      <c r="AG416" s="1466"/>
      <c r="AH416" s="1466"/>
      <c r="AI416" s="218" t="s">
        <v>69</v>
      </c>
      <c r="AJ416" s="218" t="s">
        <v>103</v>
      </c>
      <c r="AK416" s="4"/>
      <c r="AL416" s="4"/>
      <c r="AO416" s="202" t="s">
        <v>100</v>
      </c>
      <c r="AP416" s="4"/>
    </row>
    <row r="417" spans="1:65" ht="17.25" customHeight="1">
      <c r="B417" s="178"/>
      <c r="C417" s="178"/>
      <c r="D417" s="178"/>
      <c r="E417" s="178"/>
      <c r="F417" s="178"/>
      <c r="G417" s="178"/>
      <c r="H417" s="178"/>
      <c r="I417" s="178"/>
      <c r="J417" s="178"/>
      <c r="K417" s="178"/>
      <c r="L417" s="218" t="s">
        <v>71</v>
      </c>
      <c r="M417" s="1441"/>
      <c r="N417" s="1441"/>
      <c r="O417" s="1441"/>
      <c r="P417" s="1441"/>
      <c r="Q417" s="218" t="s">
        <v>94</v>
      </c>
      <c r="R417" s="218" t="s">
        <v>71</v>
      </c>
      <c r="S417" s="1454"/>
      <c r="T417" s="1455"/>
      <c r="U417" s="1455"/>
      <c r="V417" s="1456"/>
      <c r="W417" s="218" t="s">
        <v>69</v>
      </c>
      <c r="X417" s="218" t="s">
        <v>70</v>
      </c>
      <c r="Y417" s="1454"/>
      <c r="Z417" s="1455"/>
      <c r="AA417" s="1455"/>
      <c r="AB417" s="1456"/>
      <c r="AC417" s="218" t="s">
        <v>69</v>
      </c>
      <c r="AD417" s="218" t="s">
        <v>70</v>
      </c>
      <c r="AE417" s="1466">
        <f t="shared" si="4"/>
        <v>0</v>
      </c>
      <c r="AF417" s="1466"/>
      <c r="AG417" s="1466"/>
      <c r="AH417" s="1466"/>
      <c r="AI417" s="218" t="s">
        <v>69</v>
      </c>
      <c r="AJ417" s="218" t="s">
        <v>103</v>
      </c>
      <c r="AK417" s="4"/>
      <c r="AL417" s="4"/>
      <c r="AP417" s="191" t="s">
        <v>99</v>
      </c>
      <c r="AQ417" s="191"/>
      <c r="AR417" s="191"/>
      <c r="AS417" s="191"/>
      <c r="AT417" s="4"/>
      <c r="AU417" s="1402"/>
      <c r="AV417" s="1403"/>
      <c r="AW417" s="1403"/>
      <c r="AX417" s="1403"/>
      <c r="AY417" s="1403"/>
      <c r="AZ417" s="1403"/>
      <c r="BA417" s="1403"/>
      <c r="BB417" s="1403"/>
      <c r="BC417" s="1403"/>
      <c r="BD417" s="1403"/>
      <c r="BE417" s="1403"/>
      <c r="BF417" s="1403"/>
      <c r="BG417" s="1403"/>
      <c r="BH417" s="1403"/>
      <c r="BI417" s="1403"/>
      <c r="BJ417" s="1403"/>
      <c r="BK417" s="1403"/>
      <c r="BL417" s="1403"/>
      <c r="BM417" s="1403"/>
    </row>
    <row r="418" spans="1:65" ht="17.25" customHeight="1">
      <c r="B418" s="178"/>
      <c r="C418" s="178"/>
      <c r="D418" s="178"/>
      <c r="E418" s="178"/>
      <c r="F418" s="178"/>
      <c r="G418" s="178"/>
      <c r="H418" s="178"/>
      <c r="I418" s="178"/>
      <c r="J418" s="178"/>
      <c r="K418" s="178"/>
      <c r="L418" s="218" t="s">
        <v>71</v>
      </c>
      <c r="M418" s="1441"/>
      <c r="N418" s="1441"/>
      <c r="O418" s="1441"/>
      <c r="P418" s="1441"/>
      <c r="Q418" s="218" t="s">
        <v>94</v>
      </c>
      <c r="R418" s="218" t="s">
        <v>71</v>
      </c>
      <c r="S418" s="1454"/>
      <c r="T418" s="1455"/>
      <c r="U418" s="1455"/>
      <c r="V418" s="1456"/>
      <c r="W418" s="218" t="s">
        <v>69</v>
      </c>
      <c r="X418" s="218" t="s">
        <v>70</v>
      </c>
      <c r="Y418" s="1454"/>
      <c r="Z418" s="1455"/>
      <c r="AA418" s="1455"/>
      <c r="AB418" s="1456"/>
      <c r="AC418" s="218" t="s">
        <v>69</v>
      </c>
      <c r="AD418" s="218" t="s">
        <v>70</v>
      </c>
      <c r="AE418" s="1466">
        <f t="shared" si="4"/>
        <v>0</v>
      </c>
      <c r="AF418" s="1466"/>
      <c r="AG418" s="1466"/>
      <c r="AH418" s="1466"/>
      <c r="AI418" s="218" t="s">
        <v>69</v>
      </c>
      <c r="AJ418" s="218" t="s">
        <v>103</v>
      </c>
      <c r="AK418" s="4"/>
      <c r="AL418" s="4"/>
      <c r="AP418" s="178" t="s">
        <v>98</v>
      </c>
      <c r="AQ418" s="4"/>
      <c r="AR418" s="4"/>
      <c r="AS418" s="4"/>
      <c r="AU418" s="1402"/>
      <c r="AV418" s="1403"/>
      <c r="AW418" s="1403"/>
      <c r="AX418" s="1403"/>
      <c r="AY418" s="1403"/>
      <c r="AZ418" s="1403"/>
      <c r="BA418" s="1403"/>
      <c r="BB418" s="1403"/>
      <c r="BC418" s="1403"/>
      <c r="BD418" s="1403"/>
      <c r="BE418" s="1403"/>
      <c r="BF418" s="1403"/>
      <c r="BG418" s="1403"/>
      <c r="BH418" s="1403"/>
      <c r="BI418" s="1403"/>
      <c r="BJ418" s="1403"/>
      <c r="BK418" s="1403"/>
      <c r="BL418" s="1403"/>
      <c r="BM418" s="1403"/>
    </row>
    <row r="419" spans="1:65" ht="17.25" customHeight="1">
      <c r="B419" s="178"/>
      <c r="C419" s="178"/>
      <c r="D419" s="178"/>
      <c r="E419" s="178"/>
      <c r="F419" s="178"/>
      <c r="G419" s="178"/>
      <c r="H419" s="178"/>
      <c r="I419" s="178"/>
      <c r="J419" s="178"/>
      <c r="K419" s="178"/>
      <c r="L419" s="218" t="s">
        <v>71</v>
      </c>
      <c r="M419" s="1441"/>
      <c r="N419" s="1441"/>
      <c r="O419" s="1441"/>
      <c r="P419" s="1441"/>
      <c r="Q419" s="218" t="s">
        <v>94</v>
      </c>
      <c r="R419" s="218" t="s">
        <v>71</v>
      </c>
      <c r="S419" s="1454"/>
      <c r="T419" s="1455"/>
      <c r="U419" s="1455"/>
      <c r="V419" s="1456"/>
      <c r="W419" s="218" t="s">
        <v>69</v>
      </c>
      <c r="X419" s="218" t="s">
        <v>70</v>
      </c>
      <c r="Y419" s="1454"/>
      <c r="Z419" s="1455"/>
      <c r="AA419" s="1455"/>
      <c r="AB419" s="1456"/>
      <c r="AC419" s="218" t="s">
        <v>69</v>
      </c>
      <c r="AD419" s="218" t="s">
        <v>70</v>
      </c>
      <c r="AE419" s="1466">
        <f t="shared" si="4"/>
        <v>0</v>
      </c>
      <c r="AF419" s="1466"/>
      <c r="AG419" s="1466"/>
      <c r="AH419" s="1466"/>
      <c r="AI419" s="218" t="s">
        <v>69</v>
      </c>
      <c r="AJ419" s="218" t="s">
        <v>103</v>
      </c>
      <c r="AK419" s="4"/>
      <c r="AL419" s="4"/>
      <c r="AP419" s="178" t="s">
        <v>97</v>
      </c>
      <c r="AQ419" s="4"/>
      <c r="AR419" s="4"/>
      <c r="AS419" s="4"/>
      <c r="AT419" s="4"/>
      <c r="AU419" s="1402"/>
      <c r="AV419" s="1402"/>
      <c r="AW419" s="1402"/>
      <c r="AX419" s="1402"/>
      <c r="AY419" s="1402"/>
      <c r="AZ419" s="1402"/>
      <c r="BA419" s="1402"/>
      <c r="BB419" s="1402"/>
    </row>
    <row r="420" spans="1:65" ht="17.25" customHeight="1">
      <c r="B420" s="178"/>
      <c r="C420" s="178"/>
      <c r="D420" s="178"/>
      <c r="E420" s="178"/>
      <c r="F420" s="178"/>
      <c r="G420" s="178"/>
      <c r="H420" s="178"/>
      <c r="I420" s="178"/>
      <c r="J420" s="178"/>
      <c r="K420" s="178"/>
      <c r="L420" s="218" t="s">
        <v>71</v>
      </c>
      <c r="M420" s="1441"/>
      <c r="N420" s="1441"/>
      <c r="O420" s="1441"/>
      <c r="P420" s="1441"/>
      <c r="Q420" s="218" t="s">
        <v>94</v>
      </c>
      <c r="R420" s="218" t="s">
        <v>71</v>
      </c>
      <c r="S420" s="1454"/>
      <c r="T420" s="1455"/>
      <c r="U420" s="1455"/>
      <c r="V420" s="1456"/>
      <c r="W420" s="218" t="s">
        <v>69</v>
      </c>
      <c r="X420" s="218" t="s">
        <v>70</v>
      </c>
      <c r="Y420" s="1454"/>
      <c r="Z420" s="1455"/>
      <c r="AA420" s="1455"/>
      <c r="AB420" s="1456"/>
      <c r="AC420" s="218" t="s">
        <v>69</v>
      </c>
      <c r="AD420" s="218" t="s">
        <v>70</v>
      </c>
      <c r="AE420" s="1466">
        <f t="shared" si="4"/>
        <v>0</v>
      </c>
      <c r="AF420" s="1466"/>
      <c r="AG420" s="1466"/>
      <c r="AH420" s="1466"/>
      <c r="AI420" s="218" t="s">
        <v>69</v>
      </c>
      <c r="AJ420" s="218" t="s">
        <v>103</v>
      </c>
      <c r="AK420" s="4"/>
      <c r="AL420" s="4"/>
    </row>
    <row r="421" spans="1:65" ht="17.25" customHeight="1">
      <c r="B421" s="178"/>
      <c r="C421" s="178"/>
      <c r="D421" s="178"/>
      <c r="E421" s="178"/>
      <c r="F421" s="178"/>
      <c r="G421" s="178"/>
      <c r="H421" s="178"/>
      <c r="I421" s="178"/>
      <c r="J421" s="178"/>
      <c r="K421" s="178"/>
      <c r="L421" s="218" t="s">
        <v>71</v>
      </c>
      <c r="M421" s="1441"/>
      <c r="N421" s="1441"/>
      <c r="O421" s="1441"/>
      <c r="P421" s="1441"/>
      <c r="Q421" s="218" t="s">
        <v>94</v>
      </c>
      <c r="R421" s="218" t="s">
        <v>71</v>
      </c>
      <c r="S421" s="1454"/>
      <c r="T421" s="1455"/>
      <c r="U421" s="1455"/>
      <c r="V421" s="1456"/>
      <c r="W421" s="218" t="s">
        <v>69</v>
      </c>
      <c r="X421" s="218" t="s">
        <v>70</v>
      </c>
      <c r="Y421" s="1454"/>
      <c r="Z421" s="1455"/>
      <c r="AA421" s="1455"/>
      <c r="AB421" s="1456"/>
      <c r="AC421" s="218" t="s">
        <v>69</v>
      </c>
      <c r="AD421" s="218" t="s">
        <v>70</v>
      </c>
      <c r="AE421" s="1466">
        <f t="shared" si="4"/>
        <v>0</v>
      </c>
      <c r="AF421" s="1466"/>
      <c r="AG421" s="1466"/>
      <c r="AH421" s="1466"/>
      <c r="AI421" s="218" t="s">
        <v>69</v>
      </c>
      <c r="AJ421" s="218" t="s">
        <v>103</v>
      </c>
      <c r="AK421" s="4"/>
      <c r="AL421" s="4"/>
    </row>
    <row r="422" spans="1:65" ht="17.25" customHeight="1">
      <c r="B422" s="178"/>
      <c r="C422" s="178"/>
      <c r="D422" s="178"/>
      <c r="E422" s="178"/>
      <c r="F422" s="178"/>
      <c r="G422" s="178"/>
      <c r="H422" s="178"/>
      <c r="I422" s="178"/>
      <c r="J422" s="178"/>
      <c r="K422" s="178"/>
      <c r="L422" s="218" t="s">
        <v>71</v>
      </c>
      <c r="M422" s="1441"/>
      <c r="N422" s="1441"/>
      <c r="O422" s="1441"/>
      <c r="P422" s="1441"/>
      <c r="Q422" s="218" t="s">
        <v>67</v>
      </c>
      <c r="R422" s="218" t="s">
        <v>71</v>
      </c>
      <c r="S422" s="1454"/>
      <c r="T422" s="1455"/>
      <c r="U422" s="1455"/>
      <c r="V422" s="1456"/>
      <c r="W422" s="218" t="s">
        <v>69</v>
      </c>
      <c r="X422" s="218" t="s">
        <v>70</v>
      </c>
      <c r="Y422" s="1454"/>
      <c r="Z422" s="1455"/>
      <c r="AA422" s="1455"/>
      <c r="AB422" s="1456"/>
      <c r="AC422" s="218" t="s">
        <v>69</v>
      </c>
      <c r="AD422" s="218" t="s">
        <v>70</v>
      </c>
      <c r="AE422" s="1466">
        <f t="shared" ref="AE422" si="5">S422+Y422</f>
        <v>0</v>
      </c>
      <c r="AF422" s="1466"/>
      <c r="AG422" s="1466"/>
      <c r="AH422" s="1466"/>
      <c r="AI422" s="218" t="s">
        <v>69</v>
      </c>
      <c r="AJ422" s="218" t="s">
        <v>103</v>
      </c>
      <c r="AK422" s="4"/>
      <c r="AL422" s="4"/>
    </row>
    <row r="423" spans="1:65" ht="17.25" customHeight="1">
      <c r="B423" s="178"/>
      <c r="C423" s="178"/>
      <c r="D423" s="178"/>
      <c r="E423" s="178"/>
      <c r="F423" s="178"/>
      <c r="G423" s="178"/>
      <c r="H423" s="178"/>
      <c r="I423" s="178"/>
      <c r="J423" s="178"/>
      <c r="K423" s="178"/>
      <c r="L423" s="218" t="s">
        <v>71</v>
      </c>
      <c r="M423" s="1441"/>
      <c r="N423" s="1441"/>
      <c r="O423" s="1441"/>
      <c r="P423" s="1441"/>
      <c r="Q423" s="218" t="s">
        <v>67</v>
      </c>
      <c r="R423" s="218" t="s">
        <v>71</v>
      </c>
      <c r="S423" s="1454"/>
      <c r="T423" s="1455"/>
      <c r="U423" s="1455"/>
      <c r="V423" s="1456"/>
      <c r="W423" s="218" t="s">
        <v>69</v>
      </c>
      <c r="X423" s="218" t="s">
        <v>70</v>
      </c>
      <c r="Y423" s="1454"/>
      <c r="Z423" s="1455"/>
      <c r="AA423" s="1455"/>
      <c r="AB423" s="1456"/>
      <c r="AC423" s="218" t="s">
        <v>69</v>
      </c>
      <c r="AD423" s="218" t="s">
        <v>70</v>
      </c>
      <c r="AE423" s="1466">
        <f t="shared" ref="AE423" si="6">S423+Y423</f>
        <v>0</v>
      </c>
      <c r="AF423" s="1466"/>
      <c r="AG423" s="1466"/>
      <c r="AH423" s="1466"/>
      <c r="AI423" s="218" t="s">
        <v>69</v>
      </c>
      <c r="AJ423" s="218" t="s">
        <v>103</v>
      </c>
      <c r="AK423" s="4"/>
      <c r="AL423" s="4"/>
    </row>
    <row r="424" spans="1:65" ht="15.75" customHeight="1">
      <c r="C424" s="178"/>
      <c r="D424" s="178"/>
      <c r="E424" s="178"/>
      <c r="F424" s="178"/>
      <c r="G424" s="178"/>
      <c r="H424" s="178"/>
      <c r="I424" s="178"/>
      <c r="J424" s="178"/>
      <c r="K424" s="193" t="s">
        <v>104</v>
      </c>
      <c r="L424" s="4"/>
      <c r="M424" s="4"/>
      <c r="N424" s="4"/>
      <c r="O424" s="4"/>
      <c r="P424" s="4"/>
      <c r="Q424" s="4"/>
      <c r="R424" s="218" t="s">
        <v>71</v>
      </c>
      <c r="S424" s="1466">
        <f>SUM(S416:V423)</f>
        <v>0</v>
      </c>
      <c r="T424" s="1466"/>
      <c r="U424" s="1466"/>
      <c r="V424" s="1466"/>
      <c r="W424" s="218" t="s">
        <v>69</v>
      </c>
      <c r="X424" s="218" t="s">
        <v>70</v>
      </c>
      <c r="Y424" s="1466">
        <f>SUM(Y416:AB423)</f>
        <v>0</v>
      </c>
      <c r="Z424" s="1466"/>
      <c r="AA424" s="1466"/>
      <c r="AB424" s="1466"/>
      <c r="AC424" s="218" t="s">
        <v>69</v>
      </c>
      <c r="AD424" s="218" t="s">
        <v>70</v>
      </c>
      <c r="AE424" s="1466">
        <f>SUM(AE416:AH423)</f>
        <v>0</v>
      </c>
      <c r="AF424" s="1466"/>
      <c r="AG424" s="1466"/>
      <c r="AH424" s="1466"/>
      <c r="AI424" s="218" t="s">
        <v>69</v>
      </c>
      <c r="AJ424" s="218" t="s">
        <v>103</v>
      </c>
      <c r="AK424" s="4"/>
      <c r="AL424" s="4"/>
    </row>
    <row r="425" spans="1:65" ht="11.25" customHeight="1">
      <c r="B425" s="178"/>
      <c r="C425" s="178"/>
      <c r="D425" s="178"/>
      <c r="E425" s="178"/>
      <c r="F425" s="178"/>
      <c r="G425" s="178"/>
      <c r="H425" s="178"/>
      <c r="I425" s="178"/>
      <c r="J425" s="178"/>
      <c r="K425" s="178"/>
      <c r="L425" s="4"/>
      <c r="M425" s="4"/>
      <c r="N425" s="4"/>
      <c r="O425" s="4"/>
      <c r="P425" s="4"/>
      <c r="Q425" s="4"/>
      <c r="R425" s="218"/>
      <c r="S425" s="239"/>
      <c r="T425" s="239"/>
      <c r="U425" s="239"/>
      <c r="V425" s="239"/>
      <c r="W425" s="218"/>
      <c r="X425" s="218"/>
      <c r="Y425" s="239"/>
      <c r="Z425" s="239"/>
      <c r="AA425" s="239"/>
      <c r="AB425" s="239"/>
      <c r="AC425" s="218"/>
      <c r="AD425" s="218"/>
      <c r="AE425" s="239"/>
      <c r="AF425" s="239"/>
      <c r="AG425" s="239"/>
      <c r="AH425" s="239"/>
      <c r="AI425" s="218"/>
      <c r="AJ425" s="218"/>
      <c r="AK425" s="4"/>
      <c r="AL425" s="4"/>
      <c r="AS425" s="183"/>
      <c r="AT425" s="183"/>
      <c r="AU425" s="183"/>
      <c r="AV425" s="183"/>
      <c r="AW425" s="183"/>
      <c r="AX425" s="183"/>
      <c r="AY425" s="183"/>
    </row>
    <row r="426" spans="1:65" ht="7.5" customHeight="1">
      <c r="A426" s="185"/>
      <c r="B426" s="214"/>
      <c r="C426" s="214"/>
      <c r="D426" s="214"/>
      <c r="E426" s="214"/>
      <c r="F426" s="214"/>
      <c r="G426" s="214"/>
      <c r="H426" s="214"/>
      <c r="I426" s="214"/>
      <c r="J426" s="214"/>
      <c r="K426" s="214"/>
      <c r="L426" s="200"/>
      <c r="M426" s="200"/>
      <c r="N426" s="200"/>
      <c r="O426" s="200"/>
      <c r="P426" s="200"/>
      <c r="Q426" s="200"/>
      <c r="R426" s="226"/>
      <c r="S426" s="240"/>
      <c r="T426" s="240"/>
      <c r="U426" s="240"/>
      <c r="V426" s="240"/>
      <c r="W426" s="226"/>
      <c r="X426" s="226"/>
      <c r="Y426" s="240"/>
      <c r="Z426" s="240"/>
      <c r="AA426" s="240"/>
      <c r="AB426" s="240"/>
      <c r="AC426" s="226"/>
      <c r="AD426" s="226"/>
      <c r="AE426" s="240"/>
      <c r="AF426" s="240"/>
      <c r="AG426" s="240"/>
      <c r="AH426" s="240"/>
      <c r="AI426" s="226"/>
      <c r="AJ426" s="226"/>
      <c r="AK426" s="200"/>
      <c r="AL426" s="200"/>
      <c r="AM426" s="186"/>
      <c r="AN426" s="186"/>
      <c r="AO426" s="186"/>
      <c r="AP426" s="186"/>
      <c r="AQ426" s="186"/>
      <c r="AR426" s="186"/>
    </row>
    <row r="427" spans="1:65" ht="18" customHeight="1">
      <c r="A427" s="241" t="s">
        <v>102</v>
      </c>
      <c r="B427" s="189" t="s">
        <v>2860</v>
      </c>
      <c r="C427" s="189"/>
      <c r="D427" s="189"/>
      <c r="E427" s="189"/>
      <c r="F427" s="189"/>
      <c r="G427" s="189"/>
      <c r="H427" s="189"/>
      <c r="I427" s="189"/>
      <c r="J427" s="189"/>
      <c r="K427" s="189"/>
      <c r="L427" s="4"/>
      <c r="M427" s="1461"/>
      <c r="N427" s="1462"/>
      <c r="O427" s="1462"/>
      <c r="P427" s="1462"/>
      <c r="Q427" s="1462"/>
      <c r="R427" s="1462"/>
      <c r="S427" s="1462"/>
      <c r="T427" s="1462"/>
      <c r="U427" s="1462"/>
      <c r="V427" s="1462"/>
      <c r="W427" s="1462"/>
      <c r="X427" s="1462"/>
      <c r="Y427" s="1462"/>
      <c r="Z427" s="1462"/>
      <c r="AA427" s="1462"/>
      <c r="AB427" s="1462"/>
      <c r="AC427" s="1462"/>
      <c r="AD427" s="1462"/>
      <c r="AE427" s="1462"/>
      <c r="AF427" s="1462"/>
      <c r="AG427" s="1462"/>
      <c r="AH427" s="1462"/>
      <c r="AI427" s="1462"/>
      <c r="AJ427" s="1462"/>
      <c r="AK427" s="1462"/>
      <c r="AL427" s="1463"/>
    </row>
    <row r="428" spans="1:65" ht="18" customHeight="1">
      <c r="A428" s="241" t="s">
        <v>102</v>
      </c>
      <c r="B428" s="189" t="s">
        <v>2861</v>
      </c>
      <c r="C428" s="189"/>
      <c r="D428" s="189"/>
      <c r="E428" s="189"/>
      <c r="F428" s="189"/>
      <c r="G428" s="189"/>
      <c r="H428" s="189"/>
      <c r="I428" s="189"/>
      <c r="J428" s="189"/>
      <c r="K428" s="189"/>
      <c r="L428" s="4"/>
      <c r="M428" s="1461"/>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c r="AI428" s="1462"/>
      <c r="AJ428" s="1462"/>
      <c r="AK428" s="1462"/>
      <c r="AL428" s="1463"/>
    </row>
    <row r="429" spans="1:65" ht="18" customHeight="1">
      <c r="A429" s="241" t="s">
        <v>102</v>
      </c>
      <c r="B429" s="189" t="s">
        <v>2862</v>
      </c>
      <c r="C429" s="189"/>
      <c r="D429" s="189"/>
      <c r="E429" s="189"/>
      <c r="F429" s="189"/>
      <c r="G429" s="189"/>
      <c r="H429" s="189"/>
      <c r="I429" s="189"/>
      <c r="J429" s="189"/>
      <c r="K429" s="189"/>
      <c r="L429" s="4"/>
      <c r="M429" s="1461"/>
      <c r="N429" s="1462"/>
      <c r="O429" s="1462"/>
      <c r="P429" s="1462"/>
      <c r="Q429" s="1462"/>
      <c r="R429" s="1462"/>
      <c r="S429" s="1462"/>
      <c r="T429" s="1462"/>
      <c r="U429" s="1462"/>
      <c r="V429" s="1462"/>
      <c r="W429" s="1462"/>
      <c r="X429" s="1462"/>
      <c r="Y429" s="1462"/>
      <c r="Z429" s="1462"/>
      <c r="AA429" s="1462"/>
      <c r="AB429" s="1462"/>
      <c r="AC429" s="1462"/>
      <c r="AD429" s="1462"/>
      <c r="AE429" s="1462"/>
      <c r="AF429" s="1462"/>
      <c r="AG429" s="1462"/>
      <c r="AH429" s="1462"/>
      <c r="AI429" s="1462"/>
      <c r="AJ429" s="1462"/>
      <c r="AK429" s="1462"/>
      <c r="AL429" s="1463"/>
    </row>
    <row r="430" spans="1:65" ht="18" customHeight="1">
      <c r="A430" s="241" t="s">
        <v>102</v>
      </c>
      <c r="B430" s="189" t="s">
        <v>2863</v>
      </c>
      <c r="C430" s="189"/>
      <c r="D430" s="189"/>
      <c r="E430" s="189"/>
      <c r="F430" s="189"/>
      <c r="G430" s="189"/>
      <c r="H430" s="189"/>
      <c r="I430" s="189"/>
      <c r="J430" s="189"/>
      <c r="K430" s="189"/>
      <c r="L430" s="4"/>
      <c r="M430" s="1580"/>
      <c r="N430" s="1581"/>
      <c r="O430" s="1581"/>
      <c r="P430" s="1581"/>
      <c r="Q430" s="1582"/>
      <c r="R430" s="218" t="s">
        <v>92</v>
      </c>
      <c r="S430" s="4"/>
      <c r="T430" s="4"/>
      <c r="U430" s="4"/>
      <c r="V430" s="4"/>
      <c r="W430" s="4"/>
      <c r="X430" s="4"/>
      <c r="Y430" s="4"/>
      <c r="Z430" s="4"/>
      <c r="AA430" s="4"/>
      <c r="AB430" s="4"/>
      <c r="AC430" s="4"/>
      <c r="AD430" s="4"/>
      <c r="AE430" s="4"/>
      <c r="AF430" s="4"/>
      <c r="AG430" s="4"/>
      <c r="AH430" s="4"/>
      <c r="AI430" s="4"/>
      <c r="AJ430" s="4"/>
      <c r="AK430" s="4"/>
      <c r="AL430" s="4"/>
    </row>
    <row r="431" spans="1:65" ht="18" customHeight="1">
      <c r="A431" s="241" t="s">
        <v>102</v>
      </c>
      <c r="B431" s="189" t="s">
        <v>2864</v>
      </c>
      <c r="C431" s="189"/>
      <c r="D431" s="189"/>
      <c r="E431" s="189"/>
      <c r="F431" s="189"/>
      <c r="G431" s="189"/>
      <c r="H431" s="189"/>
      <c r="I431" s="189"/>
      <c r="J431" s="189"/>
      <c r="K431" s="189"/>
      <c r="L431" s="4"/>
      <c r="M431" s="1432"/>
      <c r="N431" s="1402"/>
      <c r="O431" s="1402"/>
      <c r="P431" s="1402"/>
      <c r="Q431" s="1402"/>
      <c r="R431" s="4"/>
      <c r="S431" s="4"/>
      <c r="T431" s="4"/>
      <c r="U431" s="4"/>
      <c r="V431" s="4"/>
      <c r="W431" s="4"/>
      <c r="X431" s="4"/>
      <c r="Y431" s="4"/>
      <c r="Z431" s="4"/>
      <c r="AA431" s="4"/>
      <c r="AB431" s="4"/>
      <c r="AC431" s="4"/>
      <c r="AD431" s="4"/>
      <c r="AE431" s="4"/>
      <c r="AF431" s="4"/>
      <c r="AG431" s="4"/>
      <c r="AH431" s="4"/>
      <c r="AI431" s="4"/>
      <c r="AJ431" s="4"/>
      <c r="AK431" s="4"/>
      <c r="AL431" s="4"/>
    </row>
    <row r="432" spans="1:65" ht="7.5" customHeight="1">
      <c r="A432" s="241"/>
      <c r="B432" s="189"/>
      <c r="C432" s="189"/>
      <c r="D432" s="189"/>
      <c r="E432" s="189"/>
      <c r="F432" s="189"/>
      <c r="G432" s="189"/>
      <c r="H432" s="189"/>
      <c r="I432" s="189"/>
      <c r="J432" s="189"/>
      <c r="K432" s="189"/>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51" ht="18" customHeight="1">
      <c r="A433" s="241" t="s">
        <v>102</v>
      </c>
      <c r="B433" s="189" t="s">
        <v>2698</v>
      </c>
      <c r="C433" s="189"/>
      <c r="D433" s="189"/>
      <c r="E433" s="189"/>
      <c r="F433" s="189"/>
      <c r="G433" s="189"/>
      <c r="H433" s="189"/>
      <c r="I433" s="189"/>
      <c r="J433" s="189"/>
      <c r="K433" s="189"/>
      <c r="L433" s="4"/>
      <c r="M433" s="1426"/>
      <c r="N433" s="1502"/>
      <c r="O433" s="1502"/>
      <c r="P433" s="1502"/>
      <c r="Q433" s="1502"/>
      <c r="R433" s="1502"/>
      <c r="S433" s="1502"/>
      <c r="T433" s="1502"/>
      <c r="U433" s="1502"/>
      <c r="V433" s="1502"/>
      <c r="W433" s="1502"/>
      <c r="X433" s="1502"/>
      <c r="Y433" s="1502"/>
      <c r="Z433" s="1502"/>
      <c r="AA433" s="1502"/>
      <c r="AB433" s="1502"/>
      <c r="AC433" s="1502"/>
      <c r="AD433" s="1502"/>
      <c r="AE433" s="1502"/>
      <c r="AF433" s="1502"/>
      <c r="AG433" s="1502"/>
      <c r="AH433" s="1503"/>
      <c r="AI433" s="4"/>
      <c r="AJ433" s="4"/>
    </row>
    <row r="434" spans="1:51" ht="18" customHeight="1">
      <c r="A434" s="241"/>
      <c r="B434" s="173"/>
      <c r="C434" s="173"/>
      <c r="D434" s="173"/>
      <c r="E434" s="173"/>
      <c r="F434" s="173"/>
      <c r="G434" s="173"/>
      <c r="H434" s="173"/>
      <c r="I434" s="173"/>
      <c r="J434" s="173"/>
      <c r="K434" s="173"/>
      <c r="M434" s="1504"/>
      <c r="N434" s="1505"/>
      <c r="O434" s="1505"/>
      <c r="P434" s="1505"/>
      <c r="Q434" s="1505"/>
      <c r="R434" s="1505"/>
      <c r="S434" s="1505"/>
      <c r="T434" s="1505"/>
      <c r="U434" s="1505"/>
      <c r="V434" s="1505"/>
      <c r="W434" s="1505"/>
      <c r="X434" s="1505"/>
      <c r="Y434" s="1505"/>
      <c r="Z434" s="1505"/>
      <c r="AA434" s="1505"/>
      <c r="AB434" s="1505"/>
      <c r="AC434" s="1505"/>
      <c r="AD434" s="1505"/>
      <c r="AE434" s="1505"/>
      <c r="AF434" s="1505"/>
      <c r="AG434" s="1505"/>
      <c r="AH434" s="1506"/>
    </row>
    <row r="435" spans="1:51" ht="18" customHeight="1">
      <c r="A435" s="241" t="s">
        <v>102</v>
      </c>
      <c r="B435" s="189" t="s">
        <v>2701</v>
      </c>
      <c r="C435" s="189"/>
      <c r="D435" s="189"/>
      <c r="E435" s="189"/>
      <c r="F435" s="189"/>
      <c r="G435" s="189"/>
      <c r="H435" s="189"/>
      <c r="I435" s="189"/>
      <c r="J435" s="189"/>
      <c r="K435" s="189"/>
      <c r="L435" s="4"/>
      <c r="M435" s="1426"/>
      <c r="N435" s="1502"/>
      <c r="O435" s="1502"/>
      <c r="P435" s="1502"/>
      <c r="Q435" s="1502"/>
      <c r="R435" s="1502"/>
      <c r="S435" s="1502"/>
      <c r="T435" s="1502"/>
      <c r="U435" s="1502"/>
      <c r="V435" s="1502"/>
      <c r="W435" s="1502"/>
      <c r="X435" s="1502"/>
      <c r="Y435" s="1502"/>
      <c r="Z435" s="1502"/>
      <c r="AA435" s="1502"/>
      <c r="AB435" s="1502"/>
      <c r="AC435" s="1502"/>
      <c r="AD435" s="1502"/>
      <c r="AE435" s="1502"/>
      <c r="AF435" s="1502"/>
      <c r="AG435" s="1502"/>
      <c r="AH435" s="1503"/>
      <c r="AI435" s="4"/>
      <c r="AJ435" s="4"/>
    </row>
    <row r="436" spans="1:51" ht="18" customHeight="1">
      <c r="M436" s="1504"/>
      <c r="N436" s="1505"/>
      <c r="O436" s="1505"/>
      <c r="P436" s="1505"/>
      <c r="Q436" s="1505"/>
      <c r="R436" s="1505"/>
      <c r="S436" s="1505"/>
      <c r="T436" s="1505"/>
      <c r="U436" s="1505"/>
      <c r="V436" s="1505"/>
      <c r="W436" s="1505"/>
      <c r="X436" s="1505"/>
      <c r="Y436" s="1505"/>
      <c r="Z436" s="1505"/>
      <c r="AA436" s="1505"/>
      <c r="AB436" s="1505"/>
      <c r="AC436" s="1505"/>
      <c r="AD436" s="1505"/>
      <c r="AE436" s="1505"/>
      <c r="AF436" s="1505"/>
      <c r="AG436" s="1505"/>
      <c r="AH436" s="1506"/>
    </row>
    <row r="437" spans="1:51" ht="10.5" customHeight="1">
      <c r="A437" s="242"/>
      <c r="B437" s="242"/>
      <c r="C437" s="242"/>
      <c r="D437" s="242"/>
      <c r="E437" s="242"/>
      <c r="F437" s="242"/>
      <c r="G437" s="242"/>
      <c r="H437" s="242"/>
      <c r="I437" s="242"/>
      <c r="J437" s="242"/>
      <c r="K437" s="242"/>
    </row>
    <row r="438" spans="1:51" ht="11.25" customHeight="1">
      <c r="AS438" s="183"/>
      <c r="AT438" s="183"/>
      <c r="AU438" s="183"/>
      <c r="AV438" s="183"/>
      <c r="AW438" s="183"/>
      <c r="AX438" s="183"/>
      <c r="AY438" s="183"/>
    </row>
    <row r="439" spans="1:51" ht="18" customHeight="1">
      <c r="A439" s="243" t="s">
        <v>93</v>
      </c>
      <c r="B439" s="185"/>
      <c r="C439" s="185"/>
      <c r="D439" s="185"/>
      <c r="E439" s="185"/>
      <c r="F439" s="185"/>
      <c r="G439" s="185"/>
      <c r="H439" s="185"/>
      <c r="I439" s="185"/>
      <c r="J439" s="185"/>
      <c r="K439" s="185"/>
      <c r="L439" s="200"/>
      <c r="M439" s="244"/>
      <c r="N439" s="245"/>
      <c r="O439" s="245"/>
      <c r="P439" s="245"/>
      <c r="Q439" s="245"/>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4"/>
      <c r="AN439" s="186"/>
      <c r="AO439" s="186"/>
      <c r="AP439" s="186"/>
      <c r="AQ439" s="186"/>
      <c r="AR439" s="186"/>
    </row>
    <row r="440" spans="1:51" ht="18" customHeight="1">
      <c r="A440" s="178"/>
      <c r="B440" s="247" t="s">
        <v>2743</v>
      </c>
      <c r="C440" s="247"/>
      <c r="D440" s="247"/>
      <c r="E440" s="247"/>
      <c r="F440" s="247"/>
      <c r="G440" s="247"/>
      <c r="H440" s="247"/>
      <c r="I440" s="247"/>
      <c r="J440" s="247"/>
      <c r="K440" s="247"/>
      <c r="L440" s="248"/>
      <c r="M440" s="1471">
        <f>$M$348</f>
        <v>1</v>
      </c>
      <c r="N440" s="1472"/>
      <c r="O440" s="1472"/>
      <c r="P440" s="1473"/>
      <c r="Q440" s="248"/>
      <c r="R440" s="249"/>
      <c r="S440" s="249"/>
      <c r="T440" s="210"/>
      <c r="U440" s="249"/>
      <c r="V440" s="248"/>
      <c r="W440" s="248"/>
      <c r="X440" s="248"/>
      <c r="Y440" s="248"/>
      <c r="Z440" s="248"/>
      <c r="AA440" s="248"/>
      <c r="AB440" s="248"/>
      <c r="AC440" s="248"/>
      <c r="AD440" s="248"/>
      <c r="AE440" s="248"/>
      <c r="AF440" s="248"/>
      <c r="AG440" s="248"/>
      <c r="AH440" s="248"/>
      <c r="AI440" s="248"/>
      <c r="AJ440" s="248"/>
      <c r="AK440" s="248"/>
    </row>
    <row r="441" spans="1:51" ht="18" customHeight="1">
      <c r="A441" s="178"/>
      <c r="B441" s="247" t="s">
        <v>2744</v>
      </c>
      <c r="C441" s="247"/>
      <c r="D441" s="247"/>
      <c r="E441" s="247"/>
      <c r="F441" s="247"/>
      <c r="G441" s="247"/>
      <c r="H441" s="247"/>
      <c r="I441" s="247"/>
      <c r="J441" s="247"/>
      <c r="K441" s="247"/>
      <c r="L441" s="248"/>
      <c r="M441" s="1458"/>
      <c r="N441" s="1459"/>
      <c r="O441" s="1459"/>
      <c r="P441" s="1460"/>
      <c r="Q441" s="250" t="s">
        <v>87</v>
      </c>
      <c r="R441" s="251"/>
      <c r="S441" s="251"/>
      <c r="T441" s="252"/>
      <c r="U441" s="4"/>
      <c r="V441" s="248"/>
      <c r="W441" s="248"/>
      <c r="X441" s="248"/>
      <c r="Y441" s="248"/>
      <c r="Z441" s="248"/>
      <c r="AA441" s="248"/>
      <c r="AB441" s="248"/>
      <c r="AC441" s="248"/>
      <c r="AD441" s="248"/>
      <c r="AE441" s="248"/>
      <c r="AF441" s="248"/>
      <c r="AG441" s="248"/>
      <c r="AH441" s="248"/>
      <c r="AI441" s="248"/>
      <c r="AJ441" s="248"/>
      <c r="AK441" s="248"/>
    </row>
    <row r="442" spans="1:51" ht="18" customHeight="1">
      <c r="A442" s="178"/>
      <c r="B442" s="247" t="s">
        <v>2745</v>
      </c>
      <c r="C442" s="247"/>
      <c r="D442" s="247"/>
      <c r="E442" s="247"/>
      <c r="F442" s="247"/>
      <c r="G442" s="247"/>
      <c r="H442" s="247"/>
      <c r="I442" s="247"/>
      <c r="J442" s="247"/>
      <c r="K442" s="247"/>
      <c r="L442" s="248"/>
      <c r="M442" s="1458"/>
      <c r="N442" s="1459"/>
      <c r="O442" s="1459"/>
      <c r="P442" s="1460"/>
      <c r="Q442" s="250" t="s">
        <v>92</v>
      </c>
      <c r="R442" s="253"/>
      <c r="S442" s="253"/>
      <c r="T442" s="254"/>
      <c r="U442" s="4"/>
      <c r="V442" s="248"/>
      <c r="W442" s="248"/>
      <c r="X442" s="248"/>
      <c r="Y442" s="248"/>
      <c r="Z442" s="248"/>
      <c r="AA442" s="248"/>
      <c r="AB442" s="248"/>
      <c r="AC442" s="248"/>
      <c r="AD442" s="248"/>
      <c r="AE442" s="248"/>
      <c r="AF442" s="248"/>
      <c r="AG442" s="248"/>
      <c r="AH442" s="248"/>
      <c r="AI442" s="248"/>
      <c r="AJ442" s="248"/>
      <c r="AK442" s="248"/>
    </row>
    <row r="443" spans="1:51" ht="18" customHeight="1">
      <c r="A443" s="178"/>
      <c r="B443" s="247" t="s">
        <v>2746</v>
      </c>
      <c r="C443" s="247"/>
      <c r="D443" s="247"/>
      <c r="E443" s="247"/>
      <c r="F443" s="247"/>
      <c r="G443" s="247"/>
      <c r="H443" s="247"/>
      <c r="I443" s="247"/>
      <c r="J443" s="247"/>
      <c r="K443" s="247"/>
      <c r="L443" s="248"/>
      <c r="M443" s="1458"/>
      <c r="N443" s="1459"/>
      <c r="O443" s="1459"/>
      <c r="P443" s="1460"/>
      <c r="Q443" s="250" t="s">
        <v>92</v>
      </c>
      <c r="R443" s="253"/>
      <c r="S443" s="253"/>
      <c r="T443" s="254"/>
      <c r="U443" s="4"/>
      <c r="V443" s="249"/>
      <c r="W443" s="248"/>
      <c r="X443" s="248"/>
      <c r="Y443" s="248"/>
      <c r="Z443" s="248"/>
      <c r="AA443" s="248"/>
      <c r="AB443" s="248"/>
      <c r="AC443" s="248"/>
      <c r="AD443" s="248"/>
      <c r="AE443" s="248"/>
      <c r="AF443" s="248"/>
      <c r="AG443" s="248"/>
      <c r="AH443" s="248"/>
      <c r="AI443" s="248"/>
      <c r="AJ443" s="248"/>
      <c r="AK443" s="248"/>
    </row>
    <row r="444" spans="1:51" ht="18" customHeight="1">
      <c r="A444" s="178"/>
      <c r="B444" s="247" t="s">
        <v>2747</v>
      </c>
      <c r="C444" s="247"/>
      <c r="D444" s="247"/>
      <c r="E444" s="247"/>
      <c r="F444" s="247"/>
      <c r="G444" s="247"/>
      <c r="H444" s="247"/>
      <c r="I444" s="247"/>
      <c r="J444" s="247"/>
      <c r="K444" s="247"/>
      <c r="L444" s="248"/>
      <c r="M444" s="1458"/>
      <c r="N444" s="1459"/>
      <c r="O444" s="1459"/>
      <c r="P444" s="1460"/>
      <c r="Q444" s="250" t="s">
        <v>92</v>
      </c>
      <c r="R444" s="253"/>
      <c r="S444" s="253"/>
      <c r="T444" s="254"/>
      <c r="U444" s="4"/>
      <c r="V444" s="249"/>
      <c r="W444" s="248"/>
      <c r="X444" s="248"/>
      <c r="Y444" s="248"/>
      <c r="Z444" s="248"/>
      <c r="AA444" s="248"/>
      <c r="AB444" s="248"/>
      <c r="AC444" s="248"/>
      <c r="AD444" s="248"/>
      <c r="AE444" s="248"/>
      <c r="AF444" s="248"/>
      <c r="AG444" s="248"/>
      <c r="AH444" s="248"/>
      <c r="AI444" s="248"/>
      <c r="AJ444" s="248"/>
      <c r="AK444" s="248"/>
    </row>
    <row r="445" spans="1:51" ht="18" customHeight="1">
      <c r="A445" s="178"/>
      <c r="B445" s="247" t="s">
        <v>2748</v>
      </c>
      <c r="C445" s="247"/>
      <c r="D445" s="247"/>
      <c r="E445" s="247"/>
      <c r="F445" s="247"/>
      <c r="G445" s="247"/>
      <c r="H445" s="247"/>
      <c r="I445" s="247"/>
      <c r="J445" s="247"/>
      <c r="K445" s="247"/>
      <c r="L445" s="248"/>
      <c r="M445" s="1458"/>
      <c r="N445" s="1459"/>
      <c r="O445" s="1459"/>
      <c r="P445" s="1460"/>
      <c r="Q445" s="250" t="s">
        <v>92</v>
      </c>
      <c r="R445" s="253"/>
      <c r="S445" s="253" t="s">
        <v>101</v>
      </c>
      <c r="T445" s="255"/>
      <c r="U445" s="4"/>
      <c r="V445" s="248"/>
      <c r="W445" s="248"/>
      <c r="X445" s="248"/>
      <c r="Y445" s="248"/>
      <c r="Z445" s="248"/>
      <c r="AA445" s="256"/>
      <c r="AB445" s="256"/>
      <c r="AC445" s="256"/>
      <c r="AD445" s="256"/>
      <c r="AE445" s="256"/>
      <c r="AF445" s="256"/>
      <c r="AG445" s="256"/>
    </row>
    <row r="446" spans="1:51" ht="18" customHeight="1">
      <c r="A446" s="178"/>
      <c r="B446" s="255" t="s">
        <v>2749</v>
      </c>
      <c r="C446" s="255"/>
      <c r="D446" s="255"/>
      <c r="E446" s="255"/>
      <c r="F446" s="255"/>
      <c r="G446" s="255"/>
      <c r="H446" s="255"/>
      <c r="I446" s="255"/>
      <c r="J446" s="255"/>
      <c r="K446" s="255"/>
      <c r="L446" s="248"/>
      <c r="M446" s="257"/>
      <c r="N446" s="257"/>
      <c r="O446" s="257"/>
      <c r="P446" s="257"/>
      <c r="Q446" s="250"/>
      <c r="R446" s="253"/>
      <c r="S446" s="253"/>
      <c r="T446" s="255"/>
      <c r="U446" s="4"/>
      <c r="V446" s="256"/>
      <c r="W446" s="258"/>
      <c r="X446" s="258" t="s">
        <v>84</v>
      </c>
      <c r="Y446" s="258"/>
      <c r="Z446" s="259"/>
      <c r="AA446" s="217" t="s">
        <v>83</v>
      </c>
      <c r="AB446" s="4"/>
      <c r="AD446" s="256"/>
      <c r="AE446" s="256"/>
      <c r="AF446" s="256"/>
      <c r="AG446" s="256"/>
      <c r="AH446" s="256"/>
      <c r="AI446" s="256"/>
      <c r="AJ446" s="256"/>
      <c r="AK446" s="256"/>
    </row>
    <row r="447" spans="1:51" ht="15" customHeight="1">
      <c r="A447" s="178"/>
      <c r="B447" s="247" t="s">
        <v>2750</v>
      </c>
      <c r="C447" s="247"/>
      <c r="D447" s="247"/>
      <c r="E447" s="247"/>
      <c r="F447" s="247"/>
      <c r="G447" s="247"/>
      <c r="H447" s="247"/>
      <c r="I447" s="247"/>
      <c r="J447" s="247"/>
      <c r="K447" s="247"/>
      <c r="L447" s="248"/>
      <c r="M447" s="248"/>
      <c r="N447" s="248"/>
      <c r="O447" s="248"/>
      <c r="P447" s="260"/>
      <c r="Q447" s="248"/>
      <c r="R447" s="248"/>
      <c r="S447" s="249"/>
      <c r="T447" s="249"/>
      <c r="U447" s="248"/>
      <c r="V447" s="260"/>
      <c r="W447" s="248"/>
      <c r="X447" s="248"/>
      <c r="Y447" s="260"/>
      <c r="Z447" s="248"/>
      <c r="AA447" s="248"/>
      <c r="AB447" s="248"/>
      <c r="AC447" s="260"/>
      <c r="AD447" s="248"/>
      <c r="AE447" s="248"/>
      <c r="AF447" s="248"/>
      <c r="AG447" s="248"/>
      <c r="AH447" s="260"/>
      <c r="AI447" s="248"/>
      <c r="AJ447" s="248"/>
      <c r="AK447" s="248"/>
      <c r="AL447" s="248"/>
      <c r="AM447" s="248"/>
    </row>
    <row r="448" spans="1:51" ht="15.75" customHeight="1">
      <c r="A448" s="178"/>
      <c r="B448" s="261"/>
      <c r="C448" s="261"/>
      <c r="D448" s="261"/>
      <c r="E448" s="261"/>
      <c r="F448" s="261"/>
      <c r="G448" s="261"/>
      <c r="H448" s="261"/>
      <c r="I448" s="261"/>
      <c r="J448" s="261"/>
      <c r="K448" s="261"/>
      <c r="L448" s="248"/>
      <c r="M448" s="262" t="s">
        <v>71</v>
      </c>
      <c r="N448" s="1465" t="s">
        <v>82</v>
      </c>
      <c r="O448" s="1465"/>
      <c r="P448" s="1465"/>
      <c r="Q448" s="1465"/>
      <c r="R448" s="1465"/>
      <c r="S448" s="218" t="s">
        <v>70</v>
      </c>
      <c r="T448" s="1465" t="s">
        <v>81</v>
      </c>
      <c r="U448" s="1465"/>
      <c r="V448" s="1465"/>
      <c r="W448" s="1465"/>
      <c r="X448" s="1465"/>
      <c r="Y448" s="1465"/>
      <c r="Z448" s="1465"/>
      <c r="AA448" s="1465"/>
      <c r="AB448" s="1465"/>
      <c r="AC448" s="1465"/>
      <c r="AD448" s="218" t="s">
        <v>70</v>
      </c>
      <c r="AE448" s="1465" t="s">
        <v>80</v>
      </c>
      <c r="AF448" s="1465"/>
      <c r="AG448" s="1465"/>
      <c r="AH448" s="1465"/>
      <c r="AI448" s="1457"/>
      <c r="AJ448" s="262" t="s">
        <v>94</v>
      </c>
      <c r="AK448" s="262"/>
      <c r="AL448" s="4"/>
      <c r="AM448" s="4"/>
    </row>
    <row r="449" spans="1:65" ht="18" customHeight="1">
      <c r="A449" s="178"/>
      <c r="C449" s="261"/>
      <c r="D449" s="261"/>
      <c r="E449" s="261"/>
      <c r="F449" s="261"/>
      <c r="G449" s="261"/>
      <c r="H449" s="261"/>
      <c r="I449" s="261"/>
      <c r="J449" s="261"/>
      <c r="K449" s="261"/>
      <c r="L449" s="261" t="s">
        <v>95</v>
      </c>
      <c r="M449" s="262" t="s">
        <v>71</v>
      </c>
      <c r="N449" s="1441"/>
      <c r="O449" s="1441"/>
      <c r="P449" s="1441"/>
      <c r="Q449" s="1441"/>
      <c r="R449" s="1441"/>
      <c r="S449" s="218" t="s">
        <v>70</v>
      </c>
      <c r="T449" s="1477" t="str">
        <f>IF(項目一覧②!$G$70=1,"",INDEX(主要用途!$D$2:$D$72,項目一覧②!$G$70))</f>
        <v/>
      </c>
      <c r="U449" s="1478"/>
      <c r="V449" s="1478"/>
      <c r="W449" s="1478"/>
      <c r="X449" s="1478"/>
      <c r="Y449" s="1478"/>
      <c r="Z449" s="1478"/>
      <c r="AA449" s="1478"/>
      <c r="AB449" s="1478"/>
      <c r="AC449" s="1479"/>
      <c r="AD449" s="218" t="s">
        <v>70</v>
      </c>
      <c r="AE449" s="1458"/>
      <c r="AF449" s="1459"/>
      <c r="AG449" s="1459"/>
      <c r="AH449" s="1460"/>
      <c r="AI449" s="260" t="s">
        <v>69</v>
      </c>
      <c r="AJ449" s="262" t="s">
        <v>94</v>
      </c>
      <c r="AK449" s="256"/>
      <c r="AL449" s="262"/>
      <c r="AM449" s="4"/>
      <c r="AO449" s="202" t="s">
        <v>100</v>
      </c>
      <c r="AP449" s="4"/>
    </row>
    <row r="450" spans="1:65" ht="18" customHeight="1">
      <c r="A450" s="178"/>
      <c r="C450" s="261"/>
      <c r="D450" s="261"/>
      <c r="E450" s="261"/>
      <c r="F450" s="261"/>
      <c r="G450" s="261"/>
      <c r="H450" s="261"/>
      <c r="I450" s="261"/>
      <c r="J450" s="261"/>
      <c r="K450" s="261"/>
      <c r="L450" s="261" t="s">
        <v>77</v>
      </c>
      <c r="M450" s="262" t="s">
        <v>71</v>
      </c>
      <c r="N450" s="1441"/>
      <c r="O450" s="1441"/>
      <c r="P450" s="1441"/>
      <c r="Q450" s="1441"/>
      <c r="R450" s="1441"/>
      <c r="S450" s="218" t="s">
        <v>70</v>
      </c>
      <c r="T450" s="1477" t="str">
        <f>IF(項目一覧②!$G$71=1,"",INDEX(主要用途!$D$2:$D$72,項目一覧②!$G$71))</f>
        <v/>
      </c>
      <c r="U450" s="1478"/>
      <c r="V450" s="1478"/>
      <c r="W450" s="1478"/>
      <c r="X450" s="1478"/>
      <c r="Y450" s="1478"/>
      <c r="Z450" s="1478"/>
      <c r="AA450" s="1478"/>
      <c r="AB450" s="1478"/>
      <c r="AC450" s="1479"/>
      <c r="AD450" s="218" t="s">
        <v>70</v>
      </c>
      <c r="AE450" s="1458"/>
      <c r="AF450" s="1459"/>
      <c r="AG450" s="1459"/>
      <c r="AH450" s="1460"/>
      <c r="AI450" s="260" t="s">
        <v>69</v>
      </c>
      <c r="AJ450" s="262" t="s">
        <v>94</v>
      </c>
      <c r="AK450" s="256"/>
      <c r="AL450" s="262"/>
      <c r="AM450" s="4"/>
      <c r="AP450" s="191" t="s">
        <v>99</v>
      </c>
      <c r="AQ450" s="191"/>
      <c r="AR450" s="191"/>
      <c r="AS450" s="191"/>
      <c r="AT450" s="236"/>
      <c r="AU450" s="1402"/>
      <c r="AV450" s="1403"/>
      <c r="AW450" s="1403"/>
      <c r="AX450" s="1403"/>
      <c r="AY450" s="1403"/>
      <c r="AZ450" s="1403"/>
      <c r="BA450" s="1403"/>
      <c r="BB450" s="1403"/>
      <c r="BC450" s="1403"/>
      <c r="BD450" s="1403"/>
      <c r="BE450" s="1403"/>
      <c r="BF450" s="1403"/>
      <c r="BG450" s="1403"/>
      <c r="BH450" s="1403"/>
      <c r="BI450" s="1403"/>
      <c r="BJ450" s="1403"/>
      <c r="BK450" s="1403"/>
      <c r="BL450" s="1403"/>
      <c r="BM450" s="1403"/>
    </row>
    <row r="451" spans="1:65" ht="18" customHeight="1">
      <c r="A451" s="178"/>
      <c r="C451" s="261"/>
      <c r="D451" s="261"/>
      <c r="E451" s="261"/>
      <c r="F451" s="261"/>
      <c r="G451" s="261"/>
      <c r="H451" s="261"/>
      <c r="I451" s="261"/>
      <c r="J451" s="261"/>
      <c r="K451" s="261"/>
      <c r="L451" s="261" t="s">
        <v>76</v>
      </c>
      <c r="M451" s="262" t="s">
        <v>71</v>
      </c>
      <c r="N451" s="1441"/>
      <c r="O451" s="1441"/>
      <c r="P451" s="1441"/>
      <c r="Q451" s="1441"/>
      <c r="R451" s="1441"/>
      <c r="S451" s="218" t="s">
        <v>70</v>
      </c>
      <c r="T451" s="1477" t="str">
        <f>IF(項目一覧②!$G$72=1,"",INDEX(主要用途!$D$2:$D$72,項目一覧②!$G$72))</f>
        <v/>
      </c>
      <c r="U451" s="1478"/>
      <c r="V451" s="1478"/>
      <c r="W451" s="1478"/>
      <c r="X451" s="1478"/>
      <c r="Y451" s="1478"/>
      <c r="Z451" s="1478"/>
      <c r="AA451" s="1478"/>
      <c r="AB451" s="1478"/>
      <c r="AC451" s="1479"/>
      <c r="AD451" s="218" t="s">
        <v>70</v>
      </c>
      <c r="AE451" s="1458"/>
      <c r="AF451" s="1459"/>
      <c r="AG451" s="1459"/>
      <c r="AH451" s="1460"/>
      <c r="AI451" s="260" t="s">
        <v>69</v>
      </c>
      <c r="AJ451" s="262" t="s">
        <v>94</v>
      </c>
      <c r="AK451" s="256"/>
      <c r="AL451" s="262"/>
      <c r="AM451" s="4"/>
      <c r="AP451" s="178" t="s">
        <v>98</v>
      </c>
      <c r="AQ451" s="4"/>
      <c r="AR451" s="4"/>
      <c r="AS451" s="4"/>
      <c r="AU451" s="1402"/>
      <c r="AV451" s="1403"/>
      <c r="AW451" s="1403"/>
      <c r="AX451" s="1403"/>
      <c r="AY451" s="1403"/>
      <c r="AZ451" s="1403"/>
      <c r="BA451" s="1403"/>
      <c r="BB451" s="1403"/>
      <c r="BC451" s="1403"/>
      <c r="BD451" s="1403"/>
      <c r="BE451" s="1403"/>
      <c r="BF451" s="1403"/>
      <c r="BG451" s="1403"/>
      <c r="BH451" s="1403"/>
      <c r="BI451" s="1403"/>
      <c r="BJ451" s="1403"/>
      <c r="BK451" s="1403"/>
      <c r="BL451" s="1403"/>
      <c r="BM451" s="1403"/>
    </row>
    <row r="452" spans="1:65" ht="18" customHeight="1">
      <c r="A452" s="178"/>
      <c r="C452" s="261"/>
      <c r="D452" s="261"/>
      <c r="E452" s="261"/>
      <c r="F452" s="261"/>
      <c r="G452" s="261"/>
      <c r="H452" s="261"/>
      <c r="I452" s="261"/>
      <c r="J452" s="261"/>
      <c r="K452" s="261"/>
      <c r="L452" s="261" t="s">
        <v>75</v>
      </c>
      <c r="M452" s="262" t="s">
        <v>71</v>
      </c>
      <c r="N452" s="1441"/>
      <c r="O452" s="1441"/>
      <c r="P452" s="1441"/>
      <c r="Q452" s="1441"/>
      <c r="R452" s="1441"/>
      <c r="S452" s="218" t="s">
        <v>70</v>
      </c>
      <c r="T452" s="1474" t="str">
        <f>IF(項目一覧②!$G$73=1,"",INDEX(主要用途!$D$2:$D$72,項目一覧②!$G$73))</f>
        <v/>
      </c>
      <c r="U452" s="1475"/>
      <c r="V452" s="1475"/>
      <c r="W452" s="1475"/>
      <c r="X452" s="1475"/>
      <c r="Y452" s="1475"/>
      <c r="Z452" s="1475"/>
      <c r="AA452" s="1475"/>
      <c r="AB452" s="1475"/>
      <c r="AC452" s="1476"/>
      <c r="AD452" s="218" t="s">
        <v>70</v>
      </c>
      <c r="AE452" s="1458"/>
      <c r="AF452" s="1459"/>
      <c r="AG452" s="1459"/>
      <c r="AH452" s="1460"/>
      <c r="AI452" s="260" t="s">
        <v>69</v>
      </c>
      <c r="AJ452" s="262" t="s">
        <v>94</v>
      </c>
      <c r="AK452" s="256"/>
      <c r="AL452" s="262"/>
      <c r="AM452" s="4"/>
      <c r="AP452" s="178" t="s">
        <v>97</v>
      </c>
      <c r="AQ452" s="4"/>
      <c r="AR452" s="4"/>
      <c r="AS452" s="4"/>
      <c r="AT452" s="4"/>
      <c r="AU452" s="1402"/>
      <c r="AV452" s="1402"/>
      <c r="AW452" s="1402"/>
      <c r="AX452" s="1402"/>
      <c r="AY452" s="1402"/>
      <c r="AZ452" s="1402"/>
      <c r="BA452" s="1402"/>
      <c r="BB452" s="1402"/>
    </row>
    <row r="453" spans="1:65" ht="18" customHeight="1">
      <c r="A453" s="178"/>
      <c r="C453" s="261"/>
      <c r="D453" s="261"/>
      <c r="E453" s="261"/>
      <c r="F453" s="261"/>
      <c r="G453" s="261"/>
      <c r="H453" s="261"/>
      <c r="I453" s="261"/>
      <c r="J453" s="261"/>
      <c r="K453" s="261"/>
      <c r="L453" s="261" t="s">
        <v>74</v>
      </c>
      <c r="M453" s="262" t="s">
        <v>71</v>
      </c>
      <c r="N453" s="1441"/>
      <c r="O453" s="1441"/>
      <c r="P453" s="1441"/>
      <c r="Q453" s="1441"/>
      <c r="R453" s="1441"/>
      <c r="S453" s="218" t="s">
        <v>70</v>
      </c>
      <c r="T453" s="1477" t="str">
        <f>IF(項目一覧②!$G$74=1,"",INDEX(主要用途!$D$2:$D$72,項目一覧②!$G$74))</f>
        <v/>
      </c>
      <c r="U453" s="1478"/>
      <c r="V453" s="1478"/>
      <c r="W453" s="1478"/>
      <c r="X453" s="1478"/>
      <c r="Y453" s="1478"/>
      <c r="Z453" s="1478"/>
      <c r="AA453" s="1478"/>
      <c r="AB453" s="1478"/>
      <c r="AC453" s="1479"/>
      <c r="AD453" s="218" t="s">
        <v>70</v>
      </c>
      <c r="AE453" s="1458"/>
      <c r="AF453" s="1459"/>
      <c r="AG453" s="1459"/>
      <c r="AH453" s="1460"/>
      <c r="AI453" s="260" t="s">
        <v>69</v>
      </c>
      <c r="AJ453" s="262" t="s">
        <v>94</v>
      </c>
      <c r="AK453" s="256"/>
      <c r="AL453" s="262"/>
      <c r="AM453" s="4"/>
    </row>
    <row r="454" spans="1:65" ht="18" customHeight="1">
      <c r="A454" s="178"/>
      <c r="C454" s="261"/>
      <c r="D454" s="261"/>
      <c r="E454" s="261"/>
      <c r="F454" s="261"/>
      <c r="G454" s="261"/>
      <c r="H454" s="261"/>
      <c r="I454" s="261"/>
      <c r="J454" s="261"/>
      <c r="K454" s="261"/>
      <c r="L454" s="261" t="s">
        <v>72</v>
      </c>
      <c r="M454" s="262" t="s">
        <v>71</v>
      </c>
      <c r="N454" s="1441"/>
      <c r="O454" s="1441"/>
      <c r="P454" s="1441"/>
      <c r="Q454" s="1441"/>
      <c r="R454" s="1441"/>
      <c r="S454" s="218" t="s">
        <v>70</v>
      </c>
      <c r="T454" s="1477" t="str">
        <f>IF(項目一覧②!$G$75=1,"",INDEX(主要用途!$D$2:$D$72,項目一覧②!$G$75))</f>
        <v/>
      </c>
      <c r="U454" s="1478"/>
      <c r="V454" s="1478"/>
      <c r="W454" s="1478"/>
      <c r="X454" s="1478"/>
      <c r="Y454" s="1478"/>
      <c r="Z454" s="1478"/>
      <c r="AA454" s="1478"/>
      <c r="AB454" s="1478"/>
      <c r="AC454" s="1479"/>
      <c r="AD454" s="218" t="s">
        <v>70</v>
      </c>
      <c r="AE454" s="1458"/>
      <c r="AF454" s="1459"/>
      <c r="AG454" s="1459"/>
      <c r="AH454" s="1460"/>
      <c r="AI454" s="260" t="s">
        <v>69</v>
      </c>
      <c r="AJ454" s="262" t="s">
        <v>94</v>
      </c>
      <c r="AK454" s="256"/>
      <c r="AL454" s="262"/>
      <c r="AM454" s="4"/>
    </row>
    <row r="455" spans="1:65" ht="15" customHeight="1">
      <c r="A455" s="178"/>
      <c r="B455" s="247" t="s">
        <v>2751</v>
      </c>
      <c r="C455" s="247"/>
      <c r="D455" s="247"/>
      <c r="E455" s="247"/>
      <c r="F455" s="247"/>
      <c r="G455" s="247"/>
      <c r="H455" s="247"/>
      <c r="I455" s="247"/>
      <c r="J455" s="247"/>
      <c r="K455" s="247"/>
      <c r="L455" s="248"/>
      <c r="M455" s="248"/>
      <c r="N455" s="248"/>
      <c r="O455" s="248"/>
      <c r="P455" s="248"/>
      <c r="Q455" s="248"/>
      <c r="R455" s="248"/>
      <c r="S455" s="218"/>
      <c r="T455" s="263"/>
      <c r="U455" s="263"/>
      <c r="V455" s="263"/>
      <c r="W455" s="263"/>
      <c r="X455" s="263"/>
      <c r="Y455" s="263"/>
      <c r="Z455" s="263"/>
      <c r="AA455" s="263"/>
      <c r="AB455" s="263"/>
      <c r="AC455" s="263"/>
      <c r="AD455" s="263"/>
      <c r="AE455" s="263"/>
      <c r="AF455" s="263"/>
      <c r="AG455" s="263"/>
      <c r="AH455" s="263"/>
      <c r="AI455" s="263"/>
      <c r="AJ455" s="263"/>
      <c r="AK455" s="263"/>
      <c r="AL455" s="263"/>
      <c r="AM455" s="256"/>
    </row>
    <row r="456" spans="1:65" ht="18" customHeight="1">
      <c r="A456" s="178"/>
      <c r="B456" s="247"/>
      <c r="C456" s="247"/>
      <c r="D456" s="247"/>
      <c r="E456" s="247"/>
      <c r="F456" s="247"/>
      <c r="G456" s="247"/>
      <c r="H456" s="247"/>
      <c r="I456" s="247"/>
      <c r="J456" s="247"/>
      <c r="K456" s="247"/>
      <c r="L456" s="248"/>
      <c r="M456" s="248"/>
      <c r="N456" s="1480"/>
      <c r="O456" s="1481"/>
      <c r="P456" s="1481"/>
      <c r="Q456" s="1481"/>
      <c r="R456" s="1481"/>
      <c r="S456" s="1481"/>
      <c r="T456" s="1481"/>
      <c r="U456" s="1481"/>
      <c r="V456" s="1481"/>
      <c r="W456" s="1481"/>
      <c r="X456" s="1481"/>
      <c r="Y456" s="1481"/>
      <c r="Z456" s="1481"/>
      <c r="AA456" s="1481"/>
      <c r="AB456" s="1481"/>
      <c r="AC456" s="1481"/>
      <c r="AD456" s="1481"/>
      <c r="AE456" s="1481"/>
      <c r="AF456" s="1481"/>
      <c r="AG456" s="1481"/>
      <c r="AH456" s="1481"/>
      <c r="AI456" s="1482"/>
      <c r="AJ456" s="263"/>
      <c r="AK456" s="263"/>
      <c r="AL456" s="263"/>
      <c r="AM456" s="256"/>
    </row>
    <row r="457" spans="1:65" ht="18" customHeight="1">
      <c r="A457" s="178"/>
      <c r="B457" s="247"/>
      <c r="C457" s="247"/>
      <c r="D457" s="247"/>
      <c r="E457" s="247"/>
      <c r="F457" s="247"/>
      <c r="G457" s="247"/>
      <c r="H457" s="247"/>
      <c r="I457" s="247"/>
      <c r="J457" s="247"/>
      <c r="K457" s="247"/>
      <c r="L457" s="248"/>
      <c r="M457" s="248"/>
      <c r="N457" s="1483"/>
      <c r="O457" s="1484"/>
      <c r="P457" s="1484"/>
      <c r="Q457" s="1484"/>
      <c r="R457" s="1484"/>
      <c r="S457" s="1484"/>
      <c r="T457" s="1484"/>
      <c r="U457" s="1484"/>
      <c r="V457" s="1484"/>
      <c r="W457" s="1484"/>
      <c r="X457" s="1484"/>
      <c r="Y457" s="1484"/>
      <c r="Z457" s="1484"/>
      <c r="AA457" s="1484"/>
      <c r="AB457" s="1484"/>
      <c r="AC457" s="1484"/>
      <c r="AD457" s="1484"/>
      <c r="AE457" s="1484"/>
      <c r="AF457" s="1484"/>
      <c r="AG457" s="1484"/>
      <c r="AH457" s="1484"/>
      <c r="AI457" s="1485"/>
      <c r="AJ457" s="263"/>
      <c r="AK457" s="263"/>
      <c r="AL457" s="263"/>
      <c r="AM457" s="256"/>
    </row>
    <row r="458" spans="1:65" ht="15" customHeight="1">
      <c r="A458" s="178"/>
      <c r="B458" s="247" t="s">
        <v>2752</v>
      </c>
      <c r="C458" s="247"/>
      <c r="D458" s="247"/>
      <c r="E458" s="247"/>
      <c r="F458" s="247"/>
      <c r="G458" s="247"/>
      <c r="H458" s="247"/>
      <c r="I458" s="247"/>
      <c r="J458" s="247"/>
      <c r="K458" s="247"/>
      <c r="L458" s="248"/>
      <c r="M458" s="248"/>
      <c r="N458" s="248"/>
      <c r="O458" s="248"/>
      <c r="P458" s="248"/>
      <c r="Q458" s="248"/>
      <c r="R458" s="248"/>
      <c r="S458" s="263" t="s">
        <v>96</v>
      </c>
      <c r="T458" s="263"/>
      <c r="U458" s="263"/>
      <c r="V458" s="263"/>
      <c r="W458" s="263"/>
      <c r="X458" s="263"/>
      <c r="Y458" s="263"/>
      <c r="Z458" s="263"/>
      <c r="AA458" s="263"/>
      <c r="AB458" s="263"/>
      <c r="AC458" s="263"/>
      <c r="AD458" s="263"/>
      <c r="AE458" s="263"/>
      <c r="AF458" s="263"/>
      <c r="AG458" s="263"/>
      <c r="AH458" s="263"/>
      <c r="AI458" s="263"/>
      <c r="AJ458" s="263"/>
      <c r="AK458" s="263"/>
      <c r="AL458" s="263"/>
      <c r="AM458" s="256"/>
    </row>
    <row r="459" spans="1:65" ht="18" customHeight="1">
      <c r="A459" s="178"/>
      <c r="B459" s="247"/>
      <c r="C459" s="247"/>
      <c r="D459" s="247"/>
      <c r="E459" s="247"/>
      <c r="F459" s="247"/>
      <c r="G459" s="247"/>
      <c r="H459" s="247"/>
      <c r="I459" s="247"/>
      <c r="J459" s="247"/>
      <c r="K459" s="247"/>
      <c r="L459" s="248"/>
      <c r="M459" s="248"/>
      <c r="N459" s="1480"/>
      <c r="O459" s="1481"/>
      <c r="P459" s="1481"/>
      <c r="Q459" s="1481"/>
      <c r="R459" s="1481"/>
      <c r="S459" s="1481"/>
      <c r="T459" s="1481"/>
      <c r="U459" s="1481"/>
      <c r="V459" s="1481"/>
      <c r="W459" s="1481"/>
      <c r="X459" s="1481"/>
      <c r="Y459" s="1481"/>
      <c r="Z459" s="1481"/>
      <c r="AA459" s="1481"/>
      <c r="AB459" s="1481"/>
      <c r="AC459" s="1481"/>
      <c r="AD459" s="1481"/>
      <c r="AE459" s="1481"/>
      <c r="AF459" s="1481"/>
      <c r="AG459" s="1481"/>
      <c r="AH459" s="1481"/>
      <c r="AI459" s="1482"/>
      <c r="AJ459" s="263"/>
      <c r="AK459" s="263"/>
      <c r="AL459" s="263"/>
      <c r="AM459" s="256"/>
    </row>
    <row r="460" spans="1:65" ht="18" customHeight="1">
      <c r="A460" s="178"/>
      <c r="B460" s="247"/>
      <c r="C460" s="247"/>
      <c r="D460" s="247"/>
      <c r="E460" s="247"/>
      <c r="F460" s="247"/>
      <c r="G460" s="247"/>
      <c r="H460" s="247"/>
      <c r="I460" s="247"/>
      <c r="J460" s="247"/>
      <c r="K460" s="247"/>
      <c r="L460" s="248"/>
      <c r="M460" s="248"/>
      <c r="N460" s="1483"/>
      <c r="O460" s="1484"/>
      <c r="P460" s="1484"/>
      <c r="Q460" s="1484"/>
      <c r="R460" s="1484"/>
      <c r="S460" s="1484"/>
      <c r="T460" s="1484"/>
      <c r="U460" s="1484"/>
      <c r="V460" s="1484"/>
      <c r="W460" s="1484"/>
      <c r="X460" s="1484"/>
      <c r="Y460" s="1484"/>
      <c r="Z460" s="1484"/>
      <c r="AA460" s="1484"/>
      <c r="AB460" s="1484"/>
      <c r="AC460" s="1484"/>
      <c r="AD460" s="1484"/>
      <c r="AE460" s="1484"/>
      <c r="AF460" s="1484"/>
      <c r="AG460" s="1484"/>
      <c r="AH460" s="1484"/>
      <c r="AI460" s="1485"/>
      <c r="AJ460" s="248"/>
      <c r="AK460" s="248"/>
      <c r="AL460" s="248"/>
      <c r="AM460" s="248"/>
    </row>
    <row r="461" spans="1:65" ht="11.25" customHeight="1">
      <c r="A461" s="178"/>
      <c r="B461" s="178"/>
      <c r="C461" s="178"/>
      <c r="D461" s="178"/>
      <c r="E461" s="178"/>
      <c r="F461" s="178"/>
      <c r="G461" s="178"/>
      <c r="H461" s="178"/>
      <c r="I461" s="178"/>
      <c r="J461" s="178"/>
      <c r="K461" s="178"/>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S461" s="183"/>
      <c r="AT461" s="183"/>
      <c r="AU461" s="183"/>
      <c r="AV461" s="183"/>
      <c r="AW461" s="183"/>
      <c r="AX461" s="183"/>
      <c r="AY461" s="183"/>
    </row>
    <row r="462" spans="1:65" ht="17.25" customHeight="1">
      <c r="A462" s="243" t="s">
        <v>93</v>
      </c>
      <c r="B462" s="185"/>
      <c r="C462" s="185"/>
      <c r="D462" s="185"/>
      <c r="E462" s="185"/>
      <c r="F462" s="185"/>
      <c r="G462" s="185"/>
      <c r="H462" s="185"/>
      <c r="I462" s="185"/>
      <c r="J462" s="185"/>
      <c r="K462" s="185"/>
      <c r="L462" s="200"/>
      <c r="M462" s="244"/>
      <c r="N462" s="245"/>
      <c r="O462" s="245"/>
      <c r="P462" s="245"/>
      <c r="Q462" s="245"/>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4"/>
      <c r="AN462" s="186"/>
      <c r="AO462" s="186"/>
      <c r="AP462" s="186"/>
      <c r="AQ462" s="186"/>
      <c r="AR462" s="186"/>
    </row>
    <row r="463" spans="1:65" ht="18" customHeight="1">
      <c r="A463" s="178"/>
      <c r="B463" s="247" t="s">
        <v>2743</v>
      </c>
      <c r="C463" s="247"/>
      <c r="D463" s="247"/>
      <c r="E463" s="247"/>
      <c r="F463" s="247"/>
      <c r="G463" s="247"/>
      <c r="H463" s="247"/>
      <c r="I463" s="247"/>
      <c r="J463" s="247"/>
      <c r="K463" s="247"/>
      <c r="L463" s="248"/>
      <c r="M463" s="248"/>
      <c r="N463" s="1471">
        <f>$M$348</f>
        <v>1</v>
      </c>
      <c r="O463" s="1472"/>
      <c r="P463" s="1472"/>
      <c r="Q463" s="1473"/>
      <c r="R463" s="248"/>
      <c r="S463" s="249"/>
      <c r="T463" s="249"/>
      <c r="U463" s="210"/>
      <c r="V463" s="249"/>
      <c r="W463" s="248"/>
      <c r="X463" s="248"/>
      <c r="Y463" s="248"/>
      <c r="Z463" s="248"/>
      <c r="AA463" s="248"/>
      <c r="AB463" s="248"/>
      <c r="AC463" s="248"/>
      <c r="AD463" s="248"/>
      <c r="AE463" s="248"/>
      <c r="AF463" s="248"/>
      <c r="AG463" s="248"/>
      <c r="AH463" s="248"/>
      <c r="AI463" s="248"/>
      <c r="AJ463" s="248"/>
      <c r="AK463" s="248"/>
      <c r="AL463" s="248"/>
    </row>
    <row r="464" spans="1:65" ht="18" customHeight="1">
      <c r="A464" s="178"/>
      <c r="B464" s="247" t="s">
        <v>2744</v>
      </c>
      <c r="C464" s="247"/>
      <c r="D464" s="247"/>
      <c r="E464" s="247"/>
      <c r="F464" s="247"/>
      <c r="G464" s="247"/>
      <c r="H464" s="247"/>
      <c r="I464" s="247"/>
      <c r="J464" s="247"/>
      <c r="K464" s="247"/>
      <c r="L464" s="248"/>
      <c r="M464" s="248"/>
      <c r="N464" s="1458"/>
      <c r="O464" s="1459"/>
      <c r="P464" s="1459"/>
      <c r="Q464" s="1460"/>
      <c r="R464" s="250" t="s">
        <v>87</v>
      </c>
      <c r="S464" s="251"/>
      <c r="T464" s="251"/>
      <c r="U464" s="252"/>
      <c r="V464" s="4"/>
      <c r="W464" s="248"/>
      <c r="X464" s="248"/>
      <c r="Y464" s="248"/>
      <c r="Z464" s="248"/>
      <c r="AA464" s="248"/>
      <c r="AB464" s="248"/>
      <c r="AC464" s="248"/>
      <c r="AD464" s="248"/>
      <c r="AE464" s="248"/>
      <c r="AF464" s="248"/>
      <c r="AG464" s="248"/>
      <c r="AH464" s="248"/>
      <c r="AI464" s="248"/>
      <c r="AJ464" s="248"/>
      <c r="AK464" s="248"/>
      <c r="AL464" s="248"/>
    </row>
    <row r="465" spans="1:39" ht="18" customHeight="1">
      <c r="A465" s="178"/>
      <c r="B465" s="247" t="s">
        <v>2745</v>
      </c>
      <c r="C465" s="247"/>
      <c r="D465" s="247"/>
      <c r="E465" s="247"/>
      <c r="F465" s="247"/>
      <c r="G465" s="247"/>
      <c r="H465" s="247"/>
      <c r="I465" s="247"/>
      <c r="J465" s="247"/>
      <c r="K465" s="247"/>
      <c r="L465" s="248"/>
      <c r="M465" s="248"/>
      <c r="N465" s="1458"/>
      <c r="O465" s="1459"/>
      <c r="P465" s="1459"/>
      <c r="Q465" s="1460"/>
      <c r="R465" s="250" t="s">
        <v>92</v>
      </c>
      <c r="S465" s="253"/>
      <c r="T465" s="253"/>
      <c r="U465" s="254"/>
      <c r="V465" s="4"/>
      <c r="W465" s="248"/>
      <c r="X465" s="248"/>
      <c r="Y465" s="248"/>
      <c r="Z465" s="248"/>
      <c r="AA465" s="248"/>
      <c r="AB465" s="248"/>
      <c r="AC465" s="248"/>
      <c r="AD465" s="248"/>
      <c r="AE465" s="248"/>
      <c r="AF465" s="248"/>
      <c r="AG465" s="248"/>
      <c r="AH465" s="248"/>
      <c r="AI465" s="248"/>
      <c r="AJ465" s="248"/>
      <c r="AK465" s="248"/>
      <c r="AL465" s="248"/>
    </row>
    <row r="466" spans="1:39" ht="18" customHeight="1">
      <c r="A466" s="178"/>
      <c r="B466" s="247" t="s">
        <v>2746</v>
      </c>
      <c r="C466" s="247"/>
      <c r="D466" s="247"/>
      <c r="E466" s="247"/>
      <c r="F466" s="247"/>
      <c r="G466" s="247"/>
      <c r="H466" s="247"/>
      <c r="I466" s="247"/>
      <c r="J466" s="247"/>
      <c r="K466" s="247"/>
      <c r="L466" s="248"/>
      <c r="M466" s="248"/>
      <c r="N466" s="1458"/>
      <c r="O466" s="1459"/>
      <c r="P466" s="1459"/>
      <c r="Q466" s="1460"/>
      <c r="R466" s="250" t="s">
        <v>92</v>
      </c>
      <c r="S466" s="253"/>
      <c r="T466" s="253"/>
      <c r="U466" s="254"/>
      <c r="V466" s="4"/>
      <c r="W466" s="249"/>
      <c r="X466" s="248"/>
      <c r="Y466" s="248"/>
      <c r="Z466" s="248"/>
      <c r="AA466" s="248"/>
      <c r="AB466" s="248"/>
      <c r="AC466" s="248"/>
      <c r="AD466" s="248"/>
      <c r="AE466" s="248"/>
      <c r="AF466" s="248"/>
      <c r="AG466" s="248"/>
      <c r="AH466" s="248"/>
      <c r="AI466" s="248"/>
      <c r="AJ466" s="248"/>
      <c r="AK466" s="248"/>
      <c r="AL466" s="248"/>
    </row>
    <row r="467" spans="1:39" ht="18" customHeight="1">
      <c r="A467" s="178"/>
      <c r="B467" s="247" t="s">
        <v>2747</v>
      </c>
      <c r="C467" s="247"/>
      <c r="D467" s="247"/>
      <c r="E467" s="247"/>
      <c r="F467" s="247"/>
      <c r="G467" s="247"/>
      <c r="H467" s="247"/>
      <c r="I467" s="247"/>
      <c r="J467" s="247"/>
      <c r="K467" s="247"/>
      <c r="L467" s="248"/>
      <c r="M467" s="248"/>
      <c r="N467" s="1458"/>
      <c r="O467" s="1459"/>
      <c r="P467" s="1459"/>
      <c r="Q467" s="1460"/>
      <c r="R467" s="250" t="s">
        <v>92</v>
      </c>
      <c r="S467" s="253"/>
      <c r="T467" s="253"/>
      <c r="U467" s="254"/>
      <c r="V467" s="4"/>
      <c r="W467" s="249"/>
      <c r="X467" s="248"/>
      <c r="Y467" s="248"/>
      <c r="Z467" s="248"/>
      <c r="AA467" s="248"/>
      <c r="AB467" s="248"/>
      <c r="AC467" s="248"/>
      <c r="AD467" s="248"/>
      <c r="AE467" s="248"/>
      <c r="AF467" s="248"/>
      <c r="AG467" s="248"/>
      <c r="AH467" s="248"/>
      <c r="AI467" s="248"/>
      <c r="AJ467" s="248"/>
      <c r="AK467" s="248"/>
      <c r="AL467" s="248"/>
    </row>
    <row r="468" spans="1:39" ht="18" customHeight="1">
      <c r="A468" s="178"/>
      <c r="B468" s="247" t="s">
        <v>2748</v>
      </c>
      <c r="C468" s="247"/>
      <c r="D468" s="247"/>
      <c r="E468" s="247"/>
      <c r="F468" s="247"/>
      <c r="G468" s="247"/>
      <c r="H468" s="247"/>
      <c r="I468" s="247"/>
      <c r="J468" s="247"/>
      <c r="K468" s="247"/>
      <c r="L468" s="248"/>
      <c r="M468" s="248"/>
      <c r="N468" s="1458"/>
      <c r="O468" s="1459"/>
      <c r="P468" s="1459"/>
      <c r="Q468" s="1460"/>
      <c r="R468" s="250" t="s">
        <v>92</v>
      </c>
      <c r="S468" s="253"/>
      <c r="T468" s="253"/>
      <c r="U468" s="254"/>
      <c r="V468" s="4"/>
      <c r="W468" s="248"/>
      <c r="X468" s="248"/>
      <c r="Y468" s="248"/>
      <c r="Z468" s="248"/>
      <c r="AA468" s="248"/>
      <c r="AB468" s="256"/>
      <c r="AC468" s="256"/>
      <c r="AD468" s="256"/>
      <c r="AE468" s="256"/>
      <c r="AF468" s="256"/>
      <c r="AG468" s="256"/>
      <c r="AH468" s="256"/>
      <c r="AI468" s="256"/>
      <c r="AJ468" s="256"/>
      <c r="AK468" s="256"/>
      <c r="AL468" s="256"/>
    </row>
    <row r="469" spans="1:39" ht="18" customHeight="1">
      <c r="A469" s="178"/>
      <c r="B469" s="255" t="s">
        <v>2749</v>
      </c>
      <c r="C469" s="255"/>
      <c r="D469" s="255"/>
      <c r="E469" s="255"/>
      <c r="F469" s="255"/>
      <c r="G469" s="255"/>
      <c r="H469" s="255"/>
      <c r="I469" s="255"/>
      <c r="J469" s="255"/>
      <c r="K469" s="255"/>
      <c r="L469" s="248"/>
      <c r="M469" s="257"/>
      <c r="N469" s="257"/>
      <c r="O469" s="257"/>
      <c r="P469" s="257"/>
      <c r="Q469" s="250"/>
      <c r="R469" s="253"/>
      <c r="S469" s="253"/>
      <c r="T469" s="255"/>
      <c r="U469" s="4"/>
      <c r="V469" s="256"/>
      <c r="W469" s="258"/>
      <c r="X469" s="258" t="s">
        <v>84</v>
      </c>
      <c r="Y469" s="258"/>
      <c r="Z469" s="259"/>
      <c r="AA469" s="217" t="s">
        <v>83</v>
      </c>
      <c r="AD469" s="256"/>
      <c r="AE469" s="256"/>
      <c r="AF469" s="256"/>
      <c r="AG469" s="256"/>
      <c r="AH469" s="256"/>
      <c r="AI469" s="256"/>
      <c r="AJ469" s="256"/>
      <c r="AK469" s="256"/>
    </row>
    <row r="470" spans="1:39" ht="15" customHeight="1">
      <c r="A470" s="178"/>
      <c r="B470" s="247" t="s">
        <v>2750</v>
      </c>
      <c r="C470" s="247"/>
      <c r="D470" s="247"/>
      <c r="E470" s="247"/>
      <c r="F470" s="247"/>
      <c r="G470" s="247"/>
      <c r="H470" s="247"/>
      <c r="I470" s="247"/>
      <c r="J470" s="247"/>
      <c r="K470" s="247"/>
      <c r="L470" s="248"/>
      <c r="M470" s="248"/>
      <c r="N470" s="248"/>
      <c r="O470" s="248"/>
      <c r="P470" s="260"/>
      <c r="Q470" s="248"/>
      <c r="R470" s="248"/>
      <c r="S470" s="249"/>
      <c r="T470" s="249"/>
      <c r="U470" s="248"/>
      <c r="V470" s="260"/>
      <c r="W470" s="248"/>
      <c r="X470" s="248"/>
      <c r="Y470" s="260"/>
      <c r="Z470" s="248"/>
      <c r="AA470" s="248"/>
      <c r="AB470" s="248"/>
      <c r="AC470" s="260"/>
      <c r="AD470" s="248"/>
      <c r="AE470" s="248"/>
      <c r="AF470" s="248"/>
      <c r="AG470" s="248"/>
      <c r="AH470" s="260"/>
      <c r="AI470" s="248"/>
      <c r="AJ470" s="248"/>
      <c r="AK470" s="248"/>
      <c r="AL470" s="248"/>
      <c r="AM470" s="248"/>
    </row>
    <row r="471" spans="1:39" ht="18" customHeight="1">
      <c r="A471" s="178"/>
      <c r="B471" s="261"/>
      <c r="C471" s="261"/>
      <c r="D471" s="261"/>
      <c r="E471" s="261"/>
      <c r="F471" s="261"/>
      <c r="G471" s="261"/>
      <c r="H471" s="261"/>
      <c r="I471" s="261"/>
      <c r="J471" s="261"/>
      <c r="K471" s="261"/>
      <c r="L471" s="248"/>
      <c r="M471" s="262" t="s">
        <v>71</v>
      </c>
      <c r="N471" s="1465" t="s">
        <v>82</v>
      </c>
      <c r="O471" s="1465"/>
      <c r="P471" s="1465"/>
      <c r="Q471" s="1465"/>
      <c r="R471" s="1465"/>
      <c r="S471" s="218" t="s">
        <v>70</v>
      </c>
      <c r="T471" s="1465" t="s">
        <v>81</v>
      </c>
      <c r="U471" s="1465"/>
      <c r="V471" s="1465"/>
      <c r="W471" s="1465"/>
      <c r="X471" s="1465"/>
      <c r="Y471" s="1465"/>
      <c r="Z471" s="1465"/>
      <c r="AA471" s="1465"/>
      <c r="AB471" s="1465"/>
      <c r="AC471" s="1465"/>
      <c r="AD471" s="218" t="s">
        <v>70</v>
      </c>
      <c r="AE471" s="1465" t="s">
        <v>80</v>
      </c>
      <c r="AF471" s="1465"/>
      <c r="AG471" s="1465"/>
      <c r="AH471" s="1465"/>
      <c r="AI471" s="1457"/>
      <c r="AJ471" s="262" t="s">
        <v>94</v>
      </c>
      <c r="AK471" s="262"/>
      <c r="AL471" s="4"/>
      <c r="AM471" s="4"/>
    </row>
    <row r="472" spans="1:39" ht="18" customHeight="1">
      <c r="A472" s="178"/>
      <c r="C472" s="261"/>
      <c r="D472" s="261"/>
      <c r="E472" s="261"/>
      <c r="F472" s="261"/>
      <c r="G472" s="261"/>
      <c r="H472" s="261"/>
      <c r="I472" s="261"/>
      <c r="J472" s="261"/>
      <c r="K472" s="261"/>
      <c r="L472" s="261" t="s">
        <v>95</v>
      </c>
      <c r="M472" s="262" t="s">
        <v>71</v>
      </c>
      <c r="N472" s="1441"/>
      <c r="O472" s="1441"/>
      <c r="P472" s="1441"/>
      <c r="Q472" s="1441"/>
      <c r="R472" s="1441"/>
      <c r="S472" s="218" t="s">
        <v>70</v>
      </c>
      <c r="T472" s="1486" t="str">
        <f>IF(項目一覧②!$G$97=1,"",INDEX(主要用途!$D$2:$D$72,項目一覧②!$G$97))</f>
        <v/>
      </c>
      <c r="U472" s="1487"/>
      <c r="V472" s="1487"/>
      <c r="W472" s="1487"/>
      <c r="X472" s="1487"/>
      <c r="Y472" s="1487"/>
      <c r="Z472" s="1487"/>
      <c r="AA472" s="1487"/>
      <c r="AB472" s="1487"/>
      <c r="AC472" s="1488"/>
      <c r="AD472" s="218" t="s">
        <v>70</v>
      </c>
      <c r="AE472" s="1458"/>
      <c r="AF472" s="1459"/>
      <c r="AG472" s="1459"/>
      <c r="AH472" s="1460"/>
      <c r="AI472" s="260" t="s">
        <v>69</v>
      </c>
      <c r="AJ472" s="262" t="s">
        <v>94</v>
      </c>
      <c r="AK472" s="256"/>
      <c r="AL472" s="262"/>
      <c r="AM472" s="4"/>
    </row>
    <row r="473" spans="1:39" ht="18" customHeight="1">
      <c r="A473" s="178"/>
      <c r="C473" s="261"/>
      <c r="D473" s="261"/>
      <c r="E473" s="261"/>
      <c r="F473" s="261"/>
      <c r="G473" s="261"/>
      <c r="H473" s="261"/>
      <c r="I473" s="261"/>
      <c r="J473" s="261"/>
      <c r="K473" s="261"/>
      <c r="L473" s="261" t="s">
        <v>77</v>
      </c>
      <c r="M473" s="262" t="s">
        <v>71</v>
      </c>
      <c r="N473" s="1441"/>
      <c r="O473" s="1441"/>
      <c r="P473" s="1441"/>
      <c r="Q473" s="1441"/>
      <c r="R473" s="1441"/>
      <c r="S473" s="218" t="s">
        <v>70</v>
      </c>
      <c r="T473" s="1486" t="str">
        <f>IF(項目一覧②!$G$124=1,"",INDEX(主要用途!$D$2:$D$72,項目一覧②!$G$124))</f>
        <v/>
      </c>
      <c r="U473" s="1487"/>
      <c r="V473" s="1487"/>
      <c r="W473" s="1487"/>
      <c r="X473" s="1487"/>
      <c r="Y473" s="1487"/>
      <c r="Z473" s="1487"/>
      <c r="AA473" s="1487"/>
      <c r="AB473" s="1487"/>
      <c r="AC473" s="1488"/>
      <c r="AD473" s="218" t="s">
        <v>70</v>
      </c>
      <c r="AE473" s="1458"/>
      <c r="AF473" s="1459"/>
      <c r="AG473" s="1459"/>
      <c r="AH473" s="1460"/>
      <c r="AI473" s="260" t="s">
        <v>69</v>
      </c>
      <c r="AJ473" s="262" t="s">
        <v>94</v>
      </c>
      <c r="AK473" s="256"/>
      <c r="AL473" s="262"/>
      <c r="AM473" s="4"/>
    </row>
    <row r="474" spans="1:39" ht="18" customHeight="1">
      <c r="A474" s="178"/>
      <c r="C474" s="261"/>
      <c r="D474" s="261"/>
      <c r="E474" s="261"/>
      <c r="F474" s="261"/>
      <c r="G474" s="261"/>
      <c r="H474" s="261"/>
      <c r="I474" s="261"/>
      <c r="J474" s="261"/>
      <c r="K474" s="261"/>
      <c r="L474" s="261" t="s">
        <v>76</v>
      </c>
      <c r="M474" s="262" t="s">
        <v>71</v>
      </c>
      <c r="N474" s="1441"/>
      <c r="O474" s="1441"/>
      <c r="P474" s="1441"/>
      <c r="Q474" s="1441"/>
      <c r="R474" s="1441"/>
      <c r="S474" s="218" t="s">
        <v>70</v>
      </c>
      <c r="T474" s="1496" t="str">
        <f>IF(項目一覧②!$G$99=1,"",INDEX(主要用途!$D$2:$D$72,項目一覧②!$G$99))</f>
        <v/>
      </c>
      <c r="U474" s="1497"/>
      <c r="V474" s="1497"/>
      <c r="W474" s="1497"/>
      <c r="X474" s="1497"/>
      <c r="Y474" s="1497"/>
      <c r="Z474" s="1497"/>
      <c r="AA474" s="1497"/>
      <c r="AB474" s="1497"/>
      <c r="AC474" s="1498"/>
      <c r="AD474" s="218" t="s">
        <v>70</v>
      </c>
      <c r="AE474" s="1458"/>
      <c r="AF474" s="1459"/>
      <c r="AG474" s="1459"/>
      <c r="AH474" s="1460"/>
      <c r="AI474" s="260" t="s">
        <v>69</v>
      </c>
      <c r="AJ474" s="262" t="s">
        <v>94</v>
      </c>
      <c r="AK474" s="256"/>
      <c r="AL474" s="262"/>
      <c r="AM474" s="4"/>
    </row>
    <row r="475" spans="1:39" ht="18" customHeight="1">
      <c r="A475" s="178"/>
      <c r="C475" s="261"/>
      <c r="D475" s="261"/>
      <c r="E475" s="261"/>
      <c r="F475" s="261"/>
      <c r="G475" s="261"/>
      <c r="H475" s="261"/>
      <c r="I475" s="261"/>
      <c r="J475" s="261"/>
      <c r="K475" s="261"/>
      <c r="L475" s="261" t="s">
        <v>75</v>
      </c>
      <c r="M475" s="262" t="s">
        <v>71</v>
      </c>
      <c r="N475" s="1441"/>
      <c r="O475" s="1441"/>
      <c r="P475" s="1441"/>
      <c r="Q475" s="1441"/>
      <c r="R475" s="1441"/>
      <c r="S475" s="218" t="s">
        <v>70</v>
      </c>
      <c r="T475" s="1496" t="str">
        <f>IF(項目一覧②!$G$100=1,"",INDEX(主要用途!$D$2:$D$72,項目一覧②!$G$100))</f>
        <v/>
      </c>
      <c r="U475" s="1497"/>
      <c r="V475" s="1497"/>
      <c r="W475" s="1497"/>
      <c r="X475" s="1497"/>
      <c r="Y475" s="1497"/>
      <c r="Z475" s="1497"/>
      <c r="AA475" s="1497"/>
      <c r="AB475" s="1497"/>
      <c r="AC475" s="1498"/>
      <c r="AD475" s="218" t="s">
        <v>70</v>
      </c>
      <c r="AE475" s="1458"/>
      <c r="AF475" s="1459"/>
      <c r="AG475" s="1459"/>
      <c r="AH475" s="1460"/>
      <c r="AI475" s="260" t="s">
        <v>69</v>
      </c>
      <c r="AJ475" s="262" t="s">
        <v>94</v>
      </c>
      <c r="AK475" s="256"/>
      <c r="AL475" s="262"/>
      <c r="AM475" s="4"/>
    </row>
    <row r="476" spans="1:39" ht="18" customHeight="1">
      <c r="A476" s="178"/>
      <c r="C476" s="261"/>
      <c r="D476" s="261"/>
      <c r="E476" s="261"/>
      <c r="F476" s="261"/>
      <c r="G476" s="261"/>
      <c r="H476" s="261"/>
      <c r="I476" s="261"/>
      <c r="J476" s="261"/>
      <c r="K476" s="261"/>
      <c r="L476" s="261" t="s">
        <v>74</v>
      </c>
      <c r="M476" s="262" t="s">
        <v>71</v>
      </c>
      <c r="N476" s="1441"/>
      <c r="O476" s="1441"/>
      <c r="P476" s="1441"/>
      <c r="Q476" s="1441"/>
      <c r="R476" s="1441"/>
      <c r="S476" s="218" t="s">
        <v>70</v>
      </c>
      <c r="T476" s="1496" t="str">
        <f>IF(項目一覧②!$G$101=1,"",INDEX(主要用途!$D$2:$D$72,項目一覧②!$G$101))</f>
        <v/>
      </c>
      <c r="U476" s="1497"/>
      <c r="V476" s="1497"/>
      <c r="W476" s="1497"/>
      <c r="X476" s="1497"/>
      <c r="Y476" s="1497"/>
      <c r="Z476" s="1497"/>
      <c r="AA476" s="1497"/>
      <c r="AB476" s="1497"/>
      <c r="AC476" s="1498"/>
      <c r="AD476" s="218" t="s">
        <v>70</v>
      </c>
      <c r="AE476" s="1458"/>
      <c r="AF476" s="1459"/>
      <c r="AG476" s="1459"/>
      <c r="AH476" s="1460"/>
      <c r="AI476" s="260" t="s">
        <v>69</v>
      </c>
      <c r="AJ476" s="262" t="s">
        <v>94</v>
      </c>
      <c r="AK476" s="256"/>
      <c r="AL476" s="262"/>
      <c r="AM476" s="4"/>
    </row>
    <row r="477" spans="1:39" ht="18" customHeight="1">
      <c r="A477" s="178"/>
      <c r="C477" s="261"/>
      <c r="D477" s="261"/>
      <c r="E477" s="261"/>
      <c r="F477" s="261"/>
      <c r="G477" s="261"/>
      <c r="H477" s="261"/>
      <c r="I477" s="261"/>
      <c r="J477" s="261"/>
      <c r="K477" s="261"/>
      <c r="L477" s="261" t="s">
        <v>72</v>
      </c>
      <c r="M477" s="262" t="s">
        <v>71</v>
      </c>
      <c r="N477" s="1441"/>
      <c r="O477" s="1441"/>
      <c r="P477" s="1441"/>
      <c r="Q477" s="1441"/>
      <c r="R477" s="1441"/>
      <c r="S477" s="218" t="s">
        <v>70</v>
      </c>
      <c r="T477" s="1496" t="str">
        <f>IF(項目一覧②!$G$102=1,"",INDEX(主要用途!$D$2:$D$72,項目一覧②!$G$102))</f>
        <v/>
      </c>
      <c r="U477" s="1497"/>
      <c r="V477" s="1497"/>
      <c r="W477" s="1497"/>
      <c r="X477" s="1497"/>
      <c r="Y477" s="1497"/>
      <c r="Z477" s="1497"/>
      <c r="AA477" s="1497"/>
      <c r="AB477" s="1497"/>
      <c r="AC477" s="1498"/>
      <c r="AD477" s="218" t="s">
        <v>70</v>
      </c>
      <c r="AE477" s="1458"/>
      <c r="AF477" s="1459"/>
      <c r="AG477" s="1459"/>
      <c r="AH477" s="1460"/>
      <c r="AI477" s="260" t="s">
        <v>69</v>
      </c>
      <c r="AJ477" s="262" t="s">
        <v>94</v>
      </c>
      <c r="AK477" s="256"/>
      <c r="AL477" s="262"/>
      <c r="AM477" s="4"/>
    </row>
    <row r="478" spans="1:39" ht="15" customHeight="1">
      <c r="A478" s="178"/>
      <c r="B478" s="247" t="s">
        <v>2751</v>
      </c>
      <c r="C478" s="247"/>
      <c r="D478" s="247"/>
      <c r="E478" s="247"/>
      <c r="F478" s="247"/>
      <c r="G478" s="247"/>
      <c r="H478" s="247"/>
      <c r="I478" s="247"/>
      <c r="J478" s="247"/>
      <c r="K478" s="247"/>
      <c r="L478" s="248"/>
      <c r="M478" s="248"/>
      <c r="N478" s="248"/>
      <c r="O478" s="248"/>
      <c r="P478" s="248"/>
      <c r="Q478" s="248"/>
      <c r="R478" s="248"/>
      <c r="S478" s="218"/>
      <c r="T478" s="263"/>
      <c r="U478" s="263"/>
      <c r="V478" s="263"/>
      <c r="W478" s="263"/>
      <c r="X478" s="263"/>
      <c r="Y478" s="263"/>
      <c r="Z478" s="263"/>
      <c r="AA478" s="263"/>
      <c r="AB478" s="263"/>
      <c r="AC478" s="263"/>
      <c r="AD478" s="263"/>
      <c r="AE478" s="263"/>
      <c r="AF478" s="263"/>
      <c r="AG478" s="263"/>
      <c r="AH478" s="263"/>
      <c r="AI478" s="263"/>
      <c r="AJ478" s="263"/>
      <c r="AK478" s="263"/>
      <c r="AL478" s="263"/>
      <c r="AM478" s="256"/>
    </row>
    <row r="479" spans="1:39" ht="18" customHeight="1">
      <c r="A479" s="178"/>
      <c r="B479" s="247"/>
      <c r="C479" s="247"/>
      <c r="D479" s="247"/>
      <c r="E479" s="247"/>
      <c r="F479" s="247"/>
      <c r="G479" s="247"/>
      <c r="H479" s="247"/>
      <c r="I479" s="247"/>
      <c r="J479" s="247"/>
      <c r="K479" s="247"/>
      <c r="L479" s="248"/>
      <c r="M479" s="248"/>
      <c r="N479" s="1495"/>
      <c r="O479" s="1481"/>
      <c r="P479" s="1481"/>
      <c r="Q479" s="1481"/>
      <c r="R479" s="1481"/>
      <c r="S479" s="1481"/>
      <c r="T479" s="1481"/>
      <c r="U479" s="1481"/>
      <c r="V479" s="1481"/>
      <c r="W479" s="1481"/>
      <c r="X479" s="1481"/>
      <c r="Y479" s="1481"/>
      <c r="Z479" s="1481"/>
      <c r="AA479" s="1481"/>
      <c r="AB479" s="1481"/>
      <c r="AC479" s="1481"/>
      <c r="AD479" s="1481"/>
      <c r="AE479" s="1481"/>
      <c r="AF479" s="1481"/>
      <c r="AG479" s="1481"/>
      <c r="AH479" s="1481"/>
      <c r="AI479" s="1482"/>
      <c r="AJ479" s="263"/>
      <c r="AK479" s="263"/>
      <c r="AL479" s="263"/>
      <c r="AM479" s="256"/>
    </row>
    <row r="480" spans="1:39" ht="18" customHeight="1">
      <c r="A480" s="178"/>
      <c r="B480" s="247"/>
      <c r="C480" s="247"/>
      <c r="D480" s="247"/>
      <c r="E480" s="247"/>
      <c r="F480" s="247"/>
      <c r="G480" s="247"/>
      <c r="H480" s="247"/>
      <c r="I480" s="247"/>
      <c r="J480" s="247"/>
      <c r="K480" s="247"/>
      <c r="L480" s="248"/>
      <c r="M480" s="248"/>
      <c r="N480" s="1483"/>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5"/>
      <c r="AJ480" s="263"/>
      <c r="AK480" s="263"/>
      <c r="AL480" s="263"/>
      <c r="AM480" s="256"/>
    </row>
    <row r="481" spans="1:51" ht="15" customHeight="1">
      <c r="A481" s="178"/>
      <c r="B481" s="247" t="s">
        <v>2752</v>
      </c>
      <c r="C481" s="247"/>
      <c r="D481" s="247"/>
      <c r="E481" s="247"/>
      <c r="F481" s="247"/>
      <c r="G481" s="247"/>
      <c r="H481" s="247"/>
      <c r="I481" s="247"/>
      <c r="J481" s="247"/>
      <c r="K481" s="247"/>
      <c r="L481" s="248"/>
      <c r="M481" s="248"/>
      <c r="N481" s="248"/>
      <c r="O481" s="248"/>
      <c r="P481" s="248"/>
      <c r="Q481" s="248"/>
      <c r="R481" s="248"/>
      <c r="S481" s="263" t="s">
        <v>96</v>
      </c>
      <c r="T481" s="263"/>
      <c r="U481" s="263"/>
      <c r="V481" s="263"/>
      <c r="W481" s="263"/>
      <c r="X481" s="263"/>
      <c r="Y481" s="263"/>
      <c r="Z481" s="263"/>
      <c r="AA481" s="263"/>
      <c r="AB481" s="263"/>
      <c r="AC481" s="263"/>
      <c r="AD481" s="263"/>
      <c r="AE481" s="263"/>
      <c r="AF481" s="263"/>
      <c r="AG481" s="263"/>
      <c r="AH481" s="263"/>
      <c r="AI481" s="263"/>
      <c r="AJ481" s="263"/>
      <c r="AK481" s="263"/>
      <c r="AL481" s="263"/>
      <c r="AM481" s="256"/>
    </row>
    <row r="482" spans="1:51" ht="18" customHeight="1">
      <c r="A482" s="178"/>
      <c r="B482" s="247"/>
      <c r="C482" s="247"/>
      <c r="D482" s="247"/>
      <c r="E482" s="247"/>
      <c r="F482" s="247"/>
      <c r="G482" s="247"/>
      <c r="H482" s="247"/>
      <c r="I482" s="247"/>
      <c r="J482" s="247"/>
      <c r="K482" s="247"/>
      <c r="L482" s="248"/>
      <c r="M482" s="248"/>
      <c r="N482" s="1495"/>
      <c r="O482" s="1481"/>
      <c r="P482" s="1481"/>
      <c r="Q482" s="1481"/>
      <c r="R482" s="1481"/>
      <c r="S482" s="1481"/>
      <c r="T482" s="1481"/>
      <c r="U482" s="1481"/>
      <c r="V482" s="1481"/>
      <c r="W482" s="1481"/>
      <c r="X482" s="1481"/>
      <c r="Y482" s="1481"/>
      <c r="Z482" s="1481"/>
      <c r="AA482" s="1481"/>
      <c r="AB482" s="1481"/>
      <c r="AC482" s="1481"/>
      <c r="AD482" s="1481"/>
      <c r="AE482" s="1481"/>
      <c r="AF482" s="1481"/>
      <c r="AG482" s="1481"/>
      <c r="AH482" s="1481"/>
      <c r="AI482" s="1482"/>
      <c r="AJ482" s="263"/>
      <c r="AK482" s="263"/>
      <c r="AL482" s="263"/>
      <c r="AM482" s="256"/>
    </row>
    <row r="483" spans="1:51" ht="18" customHeight="1">
      <c r="A483" s="178"/>
      <c r="B483" s="247"/>
      <c r="C483" s="247"/>
      <c r="D483" s="247"/>
      <c r="E483" s="247"/>
      <c r="F483" s="247"/>
      <c r="G483" s="247"/>
      <c r="H483" s="247"/>
      <c r="I483" s="247"/>
      <c r="J483" s="247"/>
      <c r="K483" s="247"/>
      <c r="L483" s="248"/>
      <c r="M483" s="248"/>
      <c r="N483" s="1483"/>
      <c r="O483" s="1484"/>
      <c r="P483" s="1484"/>
      <c r="Q483" s="1484"/>
      <c r="R483" s="1484"/>
      <c r="S483" s="1484"/>
      <c r="T483" s="1484"/>
      <c r="U483" s="1484"/>
      <c r="V483" s="1484"/>
      <c r="W483" s="1484"/>
      <c r="X483" s="1484"/>
      <c r="Y483" s="1484"/>
      <c r="Z483" s="1484"/>
      <c r="AA483" s="1484"/>
      <c r="AB483" s="1484"/>
      <c r="AC483" s="1484"/>
      <c r="AD483" s="1484"/>
      <c r="AE483" s="1484"/>
      <c r="AF483" s="1484"/>
      <c r="AG483" s="1484"/>
      <c r="AH483" s="1484"/>
      <c r="AI483" s="1485"/>
      <c r="AJ483" s="248"/>
      <c r="AK483" s="248"/>
      <c r="AL483" s="248"/>
      <c r="AM483" s="248"/>
    </row>
    <row r="484" spans="1:51" ht="11.25" customHeight="1">
      <c r="A484" s="178"/>
      <c r="B484" s="178"/>
      <c r="C484" s="178"/>
      <c r="D484" s="178"/>
      <c r="E484" s="178"/>
      <c r="F484" s="178"/>
      <c r="G484" s="178"/>
      <c r="H484" s="178"/>
      <c r="I484" s="178"/>
      <c r="J484" s="178"/>
      <c r="K484" s="178"/>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S484" s="183"/>
      <c r="AT484" s="183"/>
      <c r="AU484" s="183"/>
      <c r="AV484" s="183"/>
      <c r="AW484" s="183"/>
      <c r="AX484" s="183"/>
      <c r="AY484" s="183"/>
    </row>
    <row r="485" spans="1:51" ht="17.25" customHeight="1">
      <c r="A485" s="243" t="s">
        <v>93</v>
      </c>
      <c r="B485" s="185"/>
      <c r="C485" s="185"/>
      <c r="D485" s="185"/>
      <c r="E485" s="185"/>
      <c r="F485" s="185"/>
      <c r="G485" s="185"/>
      <c r="H485" s="185"/>
      <c r="I485" s="185"/>
      <c r="J485" s="185"/>
      <c r="K485" s="185"/>
      <c r="L485" s="200"/>
      <c r="M485" s="244"/>
      <c r="N485" s="245"/>
      <c r="O485" s="245"/>
      <c r="P485" s="245"/>
      <c r="Q485" s="245"/>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4"/>
      <c r="AN485" s="186"/>
      <c r="AO485" s="186"/>
      <c r="AP485" s="186"/>
      <c r="AQ485" s="186"/>
      <c r="AR485" s="186"/>
    </row>
    <row r="486" spans="1:51" ht="18" customHeight="1">
      <c r="A486" s="178"/>
      <c r="B486" s="247" t="s">
        <v>2743</v>
      </c>
      <c r="C486" s="247"/>
      <c r="D486" s="247"/>
      <c r="E486" s="247"/>
      <c r="F486" s="247"/>
      <c r="G486" s="247"/>
      <c r="H486" s="247"/>
      <c r="I486" s="247"/>
      <c r="J486" s="247"/>
      <c r="K486" s="247"/>
      <c r="L486" s="248"/>
      <c r="M486" s="248"/>
      <c r="N486" s="1471">
        <f>$M$348</f>
        <v>1</v>
      </c>
      <c r="O486" s="1472"/>
      <c r="P486" s="1472"/>
      <c r="Q486" s="1473"/>
      <c r="R486" s="248"/>
      <c r="S486" s="249"/>
      <c r="T486" s="249"/>
      <c r="U486" s="210"/>
      <c r="V486" s="249"/>
      <c r="W486" s="248"/>
      <c r="X486" s="248"/>
      <c r="Y486" s="248"/>
      <c r="Z486" s="248"/>
      <c r="AA486" s="248"/>
      <c r="AB486" s="248"/>
      <c r="AC486" s="248"/>
      <c r="AD486" s="248"/>
      <c r="AE486" s="248"/>
      <c r="AF486" s="248"/>
      <c r="AG486" s="248"/>
      <c r="AH486" s="248"/>
      <c r="AI486" s="248"/>
      <c r="AJ486" s="248"/>
      <c r="AK486" s="248"/>
      <c r="AL486" s="248"/>
    </row>
    <row r="487" spans="1:51" ht="18" customHeight="1">
      <c r="A487" s="178"/>
      <c r="B487" s="247" t="s">
        <v>2744</v>
      </c>
      <c r="C487" s="247"/>
      <c r="D487" s="247"/>
      <c r="E487" s="247"/>
      <c r="F487" s="247"/>
      <c r="G487" s="247"/>
      <c r="H487" s="247"/>
      <c r="I487" s="247"/>
      <c r="J487" s="247"/>
      <c r="K487" s="247"/>
      <c r="L487" s="248"/>
      <c r="M487" s="248"/>
      <c r="N487" s="1458"/>
      <c r="O487" s="1459"/>
      <c r="P487" s="1459"/>
      <c r="Q487" s="1460"/>
      <c r="R487" s="250" t="s">
        <v>87</v>
      </c>
      <c r="S487" s="251"/>
      <c r="T487" s="251"/>
      <c r="U487" s="252"/>
      <c r="V487" s="4"/>
      <c r="W487" s="248"/>
      <c r="X487" s="248"/>
      <c r="Y487" s="248"/>
      <c r="Z487" s="248"/>
      <c r="AA487" s="248"/>
      <c r="AB487" s="248"/>
      <c r="AC487" s="248"/>
      <c r="AD487" s="248"/>
      <c r="AE487" s="248"/>
      <c r="AF487" s="248"/>
      <c r="AG487" s="248"/>
      <c r="AH487" s="248"/>
      <c r="AI487" s="248"/>
      <c r="AJ487" s="248"/>
      <c r="AK487" s="248"/>
      <c r="AL487" s="248"/>
    </row>
    <row r="488" spans="1:51" ht="18" customHeight="1">
      <c r="A488" s="178"/>
      <c r="B488" s="247" t="s">
        <v>2745</v>
      </c>
      <c r="C488" s="247"/>
      <c r="D488" s="247"/>
      <c r="E488" s="247"/>
      <c r="F488" s="247"/>
      <c r="G488" s="247"/>
      <c r="H488" s="247"/>
      <c r="I488" s="247"/>
      <c r="J488" s="247"/>
      <c r="K488" s="247"/>
      <c r="L488" s="248"/>
      <c r="M488" s="248"/>
      <c r="N488" s="1458"/>
      <c r="O488" s="1459"/>
      <c r="P488" s="1459"/>
      <c r="Q488" s="1460"/>
      <c r="R488" s="250" t="s">
        <v>92</v>
      </c>
      <c r="S488" s="253"/>
      <c r="T488" s="253"/>
      <c r="U488" s="254"/>
      <c r="V488" s="4"/>
      <c r="W488" s="248"/>
      <c r="X488" s="248"/>
      <c r="Y488" s="248"/>
      <c r="Z488" s="248"/>
      <c r="AA488" s="248"/>
      <c r="AB488" s="248"/>
      <c r="AC488" s="248"/>
      <c r="AD488" s="248"/>
      <c r="AE488" s="248"/>
      <c r="AF488" s="248"/>
      <c r="AG488" s="248"/>
      <c r="AH488" s="248"/>
      <c r="AI488" s="248"/>
      <c r="AJ488" s="248"/>
      <c r="AK488" s="248"/>
      <c r="AL488" s="248"/>
    </row>
    <row r="489" spans="1:51" ht="18" customHeight="1">
      <c r="A489" s="178"/>
      <c r="B489" s="247" t="s">
        <v>2746</v>
      </c>
      <c r="C489" s="247"/>
      <c r="D489" s="247"/>
      <c r="E489" s="247"/>
      <c r="F489" s="247"/>
      <c r="G489" s="247"/>
      <c r="H489" s="247"/>
      <c r="I489" s="247"/>
      <c r="J489" s="247"/>
      <c r="K489" s="247"/>
      <c r="L489" s="248"/>
      <c r="M489" s="248"/>
      <c r="N489" s="1458"/>
      <c r="O489" s="1459"/>
      <c r="P489" s="1459"/>
      <c r="Q489" s="1460"/>
      <c r="R489" s="250" t="s">
        <v>92</v>
      </c>
      <c r="S489" s="253"/>
      <c r="T489" s="253"/>
      <c r="U489" s="254"/>
      <c r="V489" s="4"/>
      <c r="W489" s="249"/>
      <c r="X489" s="248"/>
      <c r="Y489" s="248"/>
      <c r="Z489" s="248"/>
      <c r="AA489" s="248"/>
      <c r="AB489" s="248"/>
      <c r="AC489" s="248"/>
      <c r="AD489" s="248"/>
      <c r="AE489" s="248"/>
      <c r="AF489" s="248"/>
      <c r="AG489" s="248"/>
      <c r="AH489" s="248"/>
      <c r="AI489" s="248"/>
      <c r="AJ489" s="248"/>
      <c r="AK489" s="248"/>
      <c r="AL489" s="248"/>
    </row>
    <row r="490" spans="1:51" ht="18" customHeight="1">
      <c r="A490" s="178"/>
      <c r="B490" s="247" t="s">
        <v>2747</v>
      </c>
      <c r="C490" s="247"/>
      <c r="D490" s="247"/>
      <c r="E490" s="247"/>
      <c r="F490" s="247"/>
      <c r="G490" s="247"/>
      <c r="H490" s="247"/>
      <c r="I490" s="247"/>
      <c r="J490" s="247"/>
      <c r="K490" s="247"/>
      <c r="L490" s="248"/>
      <c r="M490" s="248"/>
      <c r="N490" s="1458"/>
      <c r="O490" s="1459"/>
      <c r="P490" s="1459"/>
      <c r="Q490" s="1460"/>
      <c r="R490" s="250" t="s">
        <v>92</v>
      </c>
      <c r="S490" s="253"/>
      <c r="T490" s="253"/>
      <c r="U490" s="254"/>
      <c r="V490" s="4"/>
      <c r="W490" s="249"/>
      <c r="X490" s="248"/>
      <c r="Y490" s="248"/>
      <c r="Z490" s="248"/>
      <c r="AA490" s="248"/>
      <c r="AB490" s="248"/>
      <c r="AC490" s="248"/>
      <c r="AD490" s="248"/>
      <c r="AE490" s="248"/>
      <c r="AF490" s="248"/>
      <c r="AG490" s="248"/>
      <c r="AH490" s="248"/>
      <c r="AI490" s="248"/>
      <c r="AJ490" s="248"/>
      <c r="AK490" s="248"/>
      <c r="AL490" s="248"/>
    </row>
    <row r="491" spans="1:51" ht="18" customHeight="1">
      <c r="A491" s="178"/>
      <c r="B491" s="247" t="s">
        <v>2748</v>
      </c>
      <c r="C491" s="247"/>
      <c r="D491" s="247"/>
      <c r="E491" s="247"/>
      <c r="F491" s="247"/>
      <c r="G491" s="247"/>
      <c r="H491" s="247"/>
      <c r="I491" s="247"/>
      <c r="J491" s="247"/>
      <c r="K491" s="247"/>
      <c r="L491" s="248"/>
      <c r="M491" s="248"/>
      <c r="N491" s="1458"/>
      <c r="O491" s="1459"/>
      <c r="P491" s="1459"/>
      <c r="Q491" s="1460"/>
      <c r="R491" s="250" t="s">
        <v>92</v>
      </c>
      <c r="S491" s="253"/>
      <c r="T491" s="253"/>
      <c r="U491" s="254"/>
      <c r="V491" s="4"/>
      <c r="W491" s="248"/>
      <c r="X491" s="248"/>
      <c r="Y491" s="248"/>
      <c r="Z491" s="248"/>
      <c r="AA491" s="248"/>
      <c r="AB491" s="256"/>
      <c r="AC491" s="256"/>
      <c r="AD491" s="256"/>
      <c r="AE491" s="256"/>
      <c r="AF491" s="256"/>
      <c r="AG491" s="256"/>
      <c r="AH491" s="256"/>
      <c r="AI491" s="256"/>
      <c r="AJ491" s="256"/>
      <c r="AK491" s="256"/>
      <c r="AL491" s="256"/>
    </row>
    <row r="492" spans="1:51" ht="18" customHeight="1">
      <c r="A492" s="178"/>
      <c r="B492" s="255" t="s">
        <v>2749</v>
      </c>
      <c r="C492" s="255"/>
      <c r="D492" s="255"/>
      <c r="E492" s="255"/>
      <c r="F492" s="255"/>
      <c r="G492" s="255"/>
      <c r="H492" s="255"/>
      <c r="I492" s="255"/>
      <c r="J492" s="255"/>
      <c r="K492" s="255"/>
      <c r="L492" s="248"/>
      <c r="M492" s="257"/>
      <c r="N492" s="257"/>
      <c r="O492" s="257"/>
      <c r="P492" s="257"/>
      <c r="Q492" s="250"/>
      <c r="R492" s="253"/>
      <c r="S492" s="253"/>
      <c r="T492" s="255"/>
      <c r="U492" s="4"/>
      <c r="V492" s="256"/>
      <c r="W492" s="258"/>
      <c r="X492" s="258" t="s">
        <v>84</v>
      </c>
      <c r="Y492" s="258"/>
      <c r="Z492" s="259"/>
      <c r="AA492" s="217" t="s">
        <v>83</v>
      </c>
      <c r="AD492" s="256"/>
      <c r="AE492" s="256"/>
      <c r="AF492" s="256"/>
      <c r="AG492" s="256"/>
      <c r="AH492" s="256"/>
      <c r="AI492" s="256"/>
      <c r="AJ492" s="256"/>
      <c r="AK492" s="256"/>
    </row>
    <row r="493" spans="1:51" ht="15" customHeight="1">
      <c r="A493" s="178"/>
      <c r="B493" s="247" t="s">
        <v>2750</v>
      </c>
      <c r="C493" s="247"/>
      <c r="D493" s="247"/>
      <c r="E493" s="247"/>
      <c r="F493" s="247"/>
      <c r="G493" s="247"/>
      <c r="H493" s="247"/>
      <c r="I493" s="247"/>
      <c r="J493" s="247"/>
      <c r="K493" s="247"/>
      <c r="L493" s="248"/>
      <c r="M493" s="248"/>
      <c r="N493" s="248"/>
      <c r="O493" s="248"/>
      <c r="P493" s="260"/>
      <c r="Q493" s="248"/>
      <c r="R493" s="248"/>
      <c r="S493" s="249"/>
      <c r="T493" s="249"/>
      <c r="U493" s="248"/>
      <c r="V493" s="260"/>
      <c r="W493" s="248"/>
      <c r="X493" s="248"/>
      <c r="Y493" s="260"/>
      <c r="Z493" s="248"/>
      <c r="AA493" s="248"/>
      <c r="AB493" s="248"/>
      <c r="AC493" s="260"/>
      <c r="AD493" s="248"/>
      <c r="AE493" s="248"/>
      <c r="AF493" s="248"/>
      <c r="AG493" s="248"/>
      <c r="AH493" s="260"/>
      <c r="AI493" s="248"/>
      <c r="AJ493" s="248"/>
      <c r="AK493" s="248"/>
      <c r="AL493" s="248"/>
      <c r="AM493" s="248"/>
    </row>
    <row r="494" spans="1:51" ht="18" customHeight="1">
      <c r="A494" s="178"/>
      <c r="B494" s="261"/>
      <c r="C494" s="261"/>
      <c r="D494" s="261"/>
      <c r="E494" s="261"/>
      <c r="F494" s="261"/>
      <c r="G494" s="261"/>
      <c r="H494" s="261"/>
      <c r="I494" s="261"/>
      <c r="J494" s="261"/>
      <c r="K494" s="261"/>
      <c r="L494" s="248"/>
      <c r="M494" s="262" t="s">
        <v>71</v>
      </c>
      <c r="N494" s="1465" t="s">
        <v>82</v>
      </c>
      <c r="O494" s="1465"/>
      <c r="P494" s="1465"/>
      <c r="Q494" s="1465"/>
      <c r="R494" s="1465"/>
      <c r="S494" s="218" t="s">
        <v>70</v>
      </c>
      <c r="T494" s="1465" t="s">
        <v>81</v>
      </c>
      <c r="U494" s="1465"/>
      <c r="V494" s="1465"/>
      <c r="W494" s="1465"/>
      <c r="X494" s="1465"/>
      <c r="Y494" s="1465"/>
      <c r="Z494" s="1465"/>
      <c r="AA494" s="1465"/>
      <c r="AB494" s="1465"/>
      <c r="AC494" s="1465"/>
      <c r="AD494" s="218" t="s">
        <v>70</v>
      </c>
      <c r="AE494" s="1465" t="s">
        <v>80</v>
      </c>
      <c r="AF494" s="1465"/>
      <c r="AG494" s="1465"/>
      <c r="AH494" s="1465"/>
      <c r="AI494" s="1457"/>
      <c r="AJ494" s="262" t="s">
        <v>94</v>
      </c>
      <c r="AK494" s="262"/>
      <c r="AL494" s="4"/>
      <c r="AM494" s="4"/>
    </row>
    <row r="495" spans="1:51" ht="18" customHeight="1">
      <c r="A495" s="178"/>
      <c r="C495" s="261"/>
      <c r="D495" s="261"/>
      <c r="E495" s="261"/>
      <c r="F495" s="261"/>
      <c r="G495" s="261"/>
      <c r="H495" s="261"/>
      <c r="I495" s="261"/>
      <c r="J495" s="261"/>
      <c r="K495" s="261"/>
      <c r="L495" s="261" t="s">
        <v>95</v>
      </c>
      <c r="M495" s="262" t="s">
        <v>71</v>
      </c>
      <c r="N495" s="1441"/>
      <c r="O495" s="1441"/>
      <c r="P495" s="1441"/>
      <c r="Q495" s="1441"/>
      <c r="R495" s="1441"/>
      <c r="S495" s="218" t="s">
        <v>70</v>
      </c>
      <c r="T495" s="1486" t="str">
        <f>IF(項目一覧②!$G$124=1,"",INDEX(主要用途!$D$2:$D$72,項目一覧②!$G$124))</f>
        <v/>
      </c>
      <c r="U495" s="1487"/>
      <c r="V495" s="1487"/>
      <c r="W495" s="1487"/>
      <c r="X495" s="1487"/>
      <c r="Y495" s="1487"/>
      <c r="Z495" s="1487"/>
      <c r="AA495" s="1487"/>
      <c r="AB495" s="1487"/>
      <c r="AC495" s="1488"/>
      <c r="AD495" s="218" t="s">
        <v>70</v>
      </c>
      <c r="AE495" s="1458"/>
      <c r="AF495" s="1459"/>
      <c r="AG495" s="1459"/>
      <c r="AH495" s="1460"/>
      <c r="AI495" s="260" t="s">
        <v>69</v>
      </c>
      <c r="AJ495" s="262" t="s">
        <v>94</v>
      </c>
      <c r="AK495" s="256"/>
      <c r="AL495" s="262"/>
      <c r="AM495" s="4"/>
    </row>
    <row r="496" spans="1:51" ht="18" customHeight="1">
      <c r="A496" s="178"/>
      <c r="C496" s="261"/>
      <c r="D496" s="261"/>
      <c r="E496" s="261"/>
      <c r="F496" s="261"/>
      <c r="G496" s="261"/>
      <c r="H496" s="261"/>
      <c r="I496" s="261"/>
      <c r="J496" s="261"/>
      <c r="K496" s="261"/>
      <c r="L496" s="261" t="s">
        <v>77</v>
      </c>
      <c r="M496" s="262" t="s">
        <v>71</v>
      </c>
      <c r="N496" s="1441"/>
      <c r="O496" s="1441"/>
      <c r="P496" s="1441"/>
      <c r="Q496" s="1441"/>
      <c r="R496" s="1441"/>
      <c r="S496" s="218" t="s">
        <v>70</v>
      </c>
      <c r="T496" s="1486" t="str">
        <f>IF(項目一覧②!$G$125=1,"",INDEX(主要用途!$D$2:$D$72,項目一覧②!$G$125))</f>
        <v/>
      </c>
      <c r="U496" s="1487"/>
      <c r="V496" s="1487"/>
      <c r="W496" s="1487"/>
      <c r="X496" s="1487"/>
      <c r="Y496" s="1487"/>
      <c r="Z496" s="1487"/>
      <c r="AA496" s="1487"/>
      <c r="AB496" s="1487"/>
      <c r="AC496" s="1488"/>
      <c r="AD496" s="218" t="s">
        <v>70</v>
      </c>
      <c r="AE496" s="1458"/>
      <c r="AF496" s="1459"/>
      <c r="AG496" s="1459"/>
      <c r="AH496" s="1460"/>
      <c r="AI496" s="260" t="s">
        <v>69</v>
      </c>
      <c r="AJ496" s="262" t="s">
        <v>94</v>
      </c>
      <c r="AK496" s="256"/>
      <c r="AL496" s="262"/>
      <c r="AM496" s="4"/>
    </row>
    <row r="497" spans="1:52" ht="18" customHeight="1">
      <c r="A497" s="178"/>
      <c r="C497" s="261"/>
      <c r="D497" s="261"/>
      <c r="E497" s="261"/>
      <c r="F497" s="261"/>
      <c r="G497" s="261"/>
      <c r="H497" s="261"/>
      <c r="I497" s="261"/>
      <c r="J497" s="261"/>
      <c r="K497" s="261"/>
      <c r="L497" s="261" t="s">
        <v>76</v>
      </c>
      <c r="M497" s="262" t="s">
        <v>71</v>
      </c>
      <c r="N497" s="1441"/>
      <c r="O497" s="1441"/>
      <c r="P497" s="1441"/>
      <c r="Q497" s="1441"/>
      <c r="R497" s="1441"/>
      <c r="S497" s="218" t="s">
        <v>70</v>
      </c>
      <c r="T497" s="1486" t="str">
        <f>IF(項目一覧②!$G$126=1,"",INDEX(主要用途!$D$2:$D$72,項目一覧②!$G$126))</f>
        <v/>
      </c>
      <c r="U497" s="1487"/>
      <c r="V497" s="1487"/>
      <c r="W497" s="1487"/>
      <c r="X497" s="1487"/>
      <c r="Y497" s="1487"/>
      <c r="Z497" s="1487"/>
      <c r="AA497" s="1487"/>
      <c r="AB497" s="1487"/>
      <c r="AC497" s="1488"/>
      <c r="AD497" s="218" t="s">
        <v>70</v>
      </c>
      <c r="AE497" s="1458"/>
      <c r="AF497" s="1459"/>
      <c r="AG497" s="1459"/>
      <c r="AH497" s="1460"/>
      <c r="AI497" s="260" t="s">
        <v>69</v>
      </c>
      <c r="AJ497" s="262" t="s">
        <v>94</v>
      </c>
      <c r="AK497" s="256"/>
      <c r="AL497" s="262"/>
      <c r="AM497" s="4"/>
    </row>
    <row r="498" spans="1:52" ht="18" customHeight="1">
      <c r="A498" s="178"/>
      <c r="C498" s="261"/>
      <c r="D498" s="261"/>
      <c r="E498" s="261"/>
      <c r="F498" s="261"/>
      <c r="G498" s="261"/>
      <c r="H498" s="261"/>
      <c r="I498" s="261"/>
      <c r="J498" s="261"/>
      <c r="K498" s="261"/>
      <c r="L498" s="261" t="s">
        <v>75</v>
      </c>
      <c r="M498" s="262" t="s">
        <v>71</v>
      </c>
      <c r="N498" s="1441"/>
      <c r="O498" s="1441"/>
      <c r="P498" s="1441"/>
      <c r="Q498" s="1441"/>
      <c r="R498" s="1441"/>
      <c r="S498" s="218" t="s">
        <v>70</v>
      </c>
      <c r="T498" s="1486" t="str">
        <f>IF(項目一覧②!$G$127=1,"",INDEX(主要用途!$D$2:$D$72,項目一覧②!$G$127))</f>
        <v/>
      </c>
      <c r="U498" s="1487"/>
      <c r="V498" s="1487"/>
      <c r="W498" s="1487"/>
      <c r="X498" s="1487"/>
      <c r="Y498" s="1487"/>
      <c r="Z498" s="1487"/>
      <c r="AA498" s="1487"/>
      <c r="AB498" s="1487"/>
      <c r="AC498" s="1488"/>
      <c r="AD498" s="218" t="s">
        <v>70</v>
      </c>
      <c r="AE498" s="1458"/>
      <c r="AF498" s="1459"/>
      <c r="AG498" s="1459"/>
      <c r="AH498" s="1460"/>
      <c r="AI498" s="260" t="s">
        <v>69</v>
      </c>
      <c r="AJ498" s="262" t="s">
        <v>94</v>
      </c>
      <c r="AK498" s="256"/>
      <c r="AL498" s="262"/>
      <c r="AM498" s="4"/>
    </row>
    <row r="499" spans="1:52" ht="18" customHeight="1">
      <c r="A499" s="178"/>
      <c r="C499" s="261"/>
      <c r="D499" s="261"/>
      <c r="E499" s="261"/>
      <c r="F499" s="261"/>
      <c r="G499" s="261"/>
      <c r="H499" s="261"/>
      <c r="I499" s="261"/>
      <c r="J499" s="261"/>
      <c r="K499" s="261"/>
      <c r="L499" s="261" t="s">
        <v>74</v>
      </c>
      <c r="M499" s="262" t="s">
        <v>71</v>
      </c>
      <c r="N499" s="1441"/>
      <c r="O499" s="1441"/>
      <c r="P499" s="1441"/>
      <c r="Q499" s="1441"/>
      <c r="R499" s="1441"/>
      <c r="S499" s="218" t="s">
        <v>70</v>
      </c>
      <c r="T499" s="1486" t="str">
        <f>IF(項目一覧②!$G$128=1,"",INDEX(主要用途!$D$2:$D$72,項目一覧②!$G$128))</f>
        <v/>
      </c>
      <c r="U499" s="1487"/>
      <c r="V499" s="1487"/>
      <c r="W499" s="1487"/>
      <c r="X499" s="1487"/>
      <c r="Y499" s="1487"/>
      <c r="Z499" s="1487"/>
      <c r="AA499" s="1487"/>
      <c r="AB499" s="1487"/>
      <c r="AC499" s="1488"/>
      <c r="AD499" s="218" t="s">
        <v>70</v>
      </c>
      <c r="AE499" s="1458"/>
      <c r="AF499" s="1459"/>
      <c r="AG499" s="1459"/>
      <c r="AH499" s="1460"/>
      <c r="AI499" s="260" t="s">
        <v>69</v>
      </c>
      <c r="AJ499" s="262" t="s">
        <v>94</v>
      </c>
      <c r="AK499" s="256"/>
      <c r="AL499" s="262"/>
      <c r="AM499" s="4"/>
    </row>
    <row r="500" spans="1:52" ht="18" customHeight="1">
      <c r="A500" s="178"/>
      <c r="C500" s="261"/>
      <c r="D500" s="261"/>
      <c r="E500" s="261"/>
      <c r="F500" s="261"/>
      <c r="G500" s="261"/>
      <c r="H500" s="261"/>
      <c r="I500" s="261"/>
      <c r="J500" s="261"/>
      <c r="K500" s="261"/>
      <c r="L500" s="261" t="s">
        <v>72</v>
      </c>
      <c r="M500" s="262" t="s">
        <v>71</v>
      </c>
      <c r="N500" s="1441"/>
      <c r="O500" s="1441"/>
      <c r="P500" s="1441"/>
      <c r="Q500" s="1441"/>
      <c r="R500" s="1441"/>
      <c r="S500" s="218" t="s">
        <v>70</v>
      </c>
      <c r="T500" s="1486" t="str">
        <f>IF(項目一覧②!$G$129=1,"",INDEX(主要用途!$D$2:$D$72,項目一覧②!$G$129))</f>
        <v/>
      </c>
      <c r="U500" s="1487"/>
      <c r="V500" s="1487"/>
      <c r="W500" s="1487"/>
      <c r="X500" s="1487"/>
      <c r="Y500" s="1487"/>
      <c r="Z500" s="1487"/>
      <c r="AA500" s="1487"/>
      <c r="AB500" s="1487"/>
      <c r="AC500" s="1488"/>
      <c r="AD500" s="218" t="s">
        <v>70</v>
      </c>
      <c r="AE500" s="1458"/>
      <c r="AF500" s="1459"/>
      <c r="AG500" s="1459"/>
      <c r="AH500" s="1460"/>
      <c r="AI500" s="260" t="s">
        <v>69</v>
      </c>
      <c r="AJ500" s="262" t="s">
        <v>94</v>
      </c>
      <c r="AK500" s="256"/>
      <c r="AL500" s="262"/>
      <c r="AM500" s="4"/>
    </row>
    <row r="501" spans="1:52" ht="15" customHeight="1">
      <c r="A501" s="178"/>
      <c r="B501" s="247" t="s">
        <v>2751</v>
      </c>
      <c r="C501" s="247"/>
      <c r="D501" s="247"/>
      <c r="E501" s="247"/>
      <c r="F501" s="247"/>
      <c r="G501" s="247"/>
      <c r="H501" s="247"/>
      <c r="I501" s="247"/>
      <c r="J501" s="247"/>
      <c r="K501" s="247"/>
      <c r="L501" s="248"/>
      <c r="M501" s="248"/>
      <c r="N501" s="248"/>
      <c r="O501" s="248"/>
      <c r="P501" s="248"/>
      <c r="Q501" s="248"/>
      <c r="R501" s="248"/>
      <c r="S501" s="218"/>
      <c r="T501" s="263"/>
      <c r="U501" s="263"/>
      <c r="V501" s="263"/>
      <c r="W501" s="263"/>
      <c r="X501" s="263"/>
      <c r="Y501" s="263"/>
      <c r="Z501" s="263"/>
      <c r="AA501" s="263"/>
      <c r="AB501" s="263"/>
      <c r="AC501" s="263"/>
      <c r="AD501" s="263"/>
      <c r="AE501" s="263"/>
      <c r="AF501" s="263"/>
      <c r="AG501" s="263"/>
      <c r="AH501" s="263"/>
      <c r="AI501" s="263"/>
      <c r="AJ501" s="263"/>
      <c r="AK501" s="263"/>
      <c r="AL501" s="263"/>
      <c r="AM501" s="256"/>
    </row>
    <row r="502" spans="1:52" ht="18" customHeight="1">
      <c r="A502" s="178"/>
      <c r="B502" s="247"/>
      <c r="C502" s="247"/>
      <c r="D502" s="247"/>
      <c r="E502" s="247"/>
      <c r="F502" s="247"/>
      <c r="G502" s="247"/>
      <c r="H502" s="247"/>
      <c r="I502" s="247"/>
      <c r="J502" s="247"/>
      <c r="K502" s="247"/>
      <c r="L502" s="248"/>
      <c r="M502" s="248"/>
      <c r="N502" s="1495"/>
      <c r="O502" s="1481"/>
      <c r="P502" s="1481"/>
      <c r="Q502" s="1481"/>
      <c r="R502" s="1481"/>
      <c r="S502" s="1481"/>
      <c r="T502" s="1481"/>
      <c r="U502" s="1481"/>
      <c r="V502" s="1481"/>
      <c r="W502" s="1481"/>
      <c r="X502" s="1481"/>
      <c r="Y502" s="1481"/>
      <c r="Z502" s="1481"/>
      <c r="AA502" s="1481"/>
      <c r="AB502" s="1481"/>
      <c r="AC502" s="1481"/>
      <c r="AD502" s="1481"/>
      <c r="AE502" s="1481"/>
      <c r="AF502" s="1481"/>
      <c r="AG502" s="1481"/>
      <c r="AH502" s="1481"/>
      <c r="AI502" s="1482"/>
      <c r="AJ502" s="263"/>
      <c r="AK502" s="263"/>
      <c r="AL502" s="263"/>
      <c r="AM502" s="256"/>
    </row>
    <row r="503" spans="1:52" ht="18" customHeight="1">
      <c r="A503" s="178"/>
      <c r="B503" s="247"/>
      <c r="C503" s="247"/>
      <c r="D503" s="247"/>
      <c r="E503" s="247"/>
      <c r="F503" s="247"/>
      <c r="G503" s="247"/>
      <c r="H503" s="247"/>
      <c r="I503" s="247"/>
      <c r="J503" s="247"/>
      <c r="K503" s="247"/>
      <c r="L503" s="248"/>
      <c r="M503" s="248"/>
      <c r="N503" s="1483"/>
      <c r="O503" s="1484"/>
      <c r="P503" s="1484"/>
      <c r="Q503" s="1484"/>
      <c r="R503" s="1484"/>
      <c r="S503" s="1484"/>
      <c r="T503" s="1484"/>
      <c r="U503" s="1484"/>
      <c r="V503" s="1484"/>
      <c r="W503" s="1484"/>
      <c r="X503" s="1484"/>
      <c r="Y503" s="1484"/>
      <c r="Z503" s="1484"/>
      <c r="AA503" s="1484"/>
      <c r="AB503" s="1484"/>
      <c r="AC503" s="1484"/>
      <c r="AD503" s="1484"/>
      <c r="AE503" s="1484"/>
      <c r="AF503" s="1484"/>
      <c r="AG503" s="1484"/>
      <c r="AH503" s="1484"/>
      <c r="AI503" s="1485"/>
      <c r="AJ503" s="263"/>
      <c r="AK503" s="263"/>
      <c r="AL503" s="263"/>
      <c r="AM503" s="256"/>
    </row>
    <row r="504" spans="1:52" ht="14.25" customHeight="1">
      <c r="A504" s="178"/>
      <c r="B504" s="247" t="s">
        <v>2752</v>
      </c>
      <c r="C504" s="247"/>
      <c r="D504" s="247"/>
      <c r="E504" s="247"/>
      <c r="F504" s="247"/>
      <c r="G504" s="247"/>
      <c r="H504" s="247"/>
      <c r="I504" s="247"/>
      <c r="J504" s="247"/>
      <c r="K504" s="247"/>
      <c r="L504" s="248"/>
      <c r="M504" s="248"/>
      <c r="N504" s="248"/>
      <c r="O504" s="248"/>
      <c r="P504" s="248"/>
      <c r="Q504" s="248"/>
      <c r="R504" s="248"/>
      <c r="S504" s="263"/>
      <c r="T504" s="263"/>
      <c r="U504" s="263"/>
      <c r="V504" s="263"/>
      <c r="W504" s="263"/>
      <c r="X504" s="263"/>
      <c r="Y504" s="263"/>
      <c r="Z504" s="263"/>
      <c r="AA504" s="263"/>
      <c r="AB504" s="263"/>
      <c r="AC504" s="263"/>
      <c r="AD504" s="263"/>
      <c r="AE504" s="263"/>
      <c r="AF504" s="263"/>
      <c r="AG504" s="263"/>
      <c r="AH504" s="263"/>
      <c r="AI504" s="263"/>
      <c r="AJ504" s="263"/>
      <c r="AK504" s="263"/>
      <c r="AL504" s="263"/>
      <c r="AM504" s="256"/>
    </row>
    <row r="505" spans="1:52" ht="18" customHeight="1">
      <c r="A505" s="178"/>
      <c r="B505" s="247"/>
      <c r="C505" s="247"/>
      <c r="D505" s="247"/>
      <c r="E505" s="247"/>
      <c r="F505" s="247"/>
      <c r="G505" s="247"/>
      <c r="H505" s="247"/>
      <c r="I505" s="247"/>
      <c r="J505" s="247"/>
      <c r="K505" s="247"/>
      <c r="L505" s="248"/>
      <c r="M505" s="248"/>
      <c r="N505" s="1495"/>
      <c r="O505" s="1481"/>
      <c r="P505" s="1481"/>
      <c r="Q505" s="1481"/>
      <c r="R505" s="1481"/>
      <c r="S505" s="1481"/>
      <c r="T505" s="1481"/>
      <c r="U505" s="1481"/>
      <c r="V505" s="1481"/>
      <c r="W505" s="1481"/>
      <c r="X505" s="1481"/>
      <c r="Y505" s="1481"/>
      <c r="Z505" s="1481"/>
      <c r="AA505" s="1481"/>
      <c r="AB505" s="1481"/>
      <c r="AC505" s="1481"/>
      <c r="AD505" s="1481"/>
      <c r="AE505" s="1481"/>
      <c r="AF505" s="1481"/>
      <c r="AG505" s="1481"/>
      <c r="AH505" s="1481"/>
      <c r="AI505" s="1482"/>
      <c r="AJ505" s="263"/>
      <c r="AK505" s="263"/>
      <c r="AL505" s="263"/>
      <c r="AM505" s="256"/>
    </row>
    <row r="506" spans="1:52" ht="18" customHeight="1">
      <c r="A506" s="178"/>
      <c r="B506" s="247"/>
      <c r="C506" s="247"/>
      <c r="D506" s="247"/>
      <c r="E506" s="247"/>
      <c r="F506" s="247"/>
      <c r="G506" s="247"/>
      <c r="H506" s="247"/>
      <c r="I506" s="247"/>
      <c r="J506" s="247"/>
      <c r="K506" s="247"/>
      <c r="L506" s="248"/>
      <c r="M506" s="248"/>
      <c r="N506" s="1483"/>
      <c r="O506" s="1484"/>
      <c r="P506" s="1484"/>
      <c r="Q506" s="1484"/>
      <c r="R506" s="1484"/>
      <c r="S506" s="1484"/>
      <c r="T506" s="1484"/>
      <c r="U506" s="1484"/>
      <c r="V506" s="1484"/>
      <c r="W506" s="1484"/>
      <c r="X506" s="1484"/>
      <c r="Y506" s="1484"/>
      <c r="Z506" s="1484"/>
      <c r="AA506" s="1484"/>
      <c r="AB506" s="1484"/>
      <c r="AC506" s="1484"/>
      <c r="AD506" s="1484"/>
      <c r="AE506" s="1484"/>
      <c r="AF506" s="1484"/>
      <c r="AG506" s="1484"/>
      <c r="AH506" s="1484"/>
      <c r="AI506" s="1485"/>
      <c r="AJ506" s="248"/>
      <c r="AK506" s="248"/>
      <c r="AL506" s="248"/>
      <c r="AM506" s="248"/>
    </row>
    <row r="507" spans="1:52" ht="11.25" customHeight="1">
      <c r="A507" s="178"/>
      <c r="B507" s="178"/>
      <c r="C507" s="178"/>
      <c r="D507" s="178"/>
      <c r="E507" s="178"/>
      <c r="F507" s="178"/>
      <c r="G507" s="178"/>
      <c r="H507" s="178"/>
      <c r="I507" s="178"/>
      <c r="J507" s="178"/>
      <c r="K507" s="178"/>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T507" s="183"/>
      <c r="AU507" s="183"/>
      <c r="AV507" s="183"/>
      <c r="AW507" s="183"/>
      <c r="AX507" s="183"/>
      <c r="AY507" s="183"/>
      <c r="AZ507" s="183"/>
    </row>
    <row r="508" spans="1:52" ht="17.25" customHeight="1">
      <c r="A508" s="243" t="s">
        <v>93</v>
      </c>
      <c r="B508" s="185"/>
      <c r="C508" s="185"/>
      <c r="D508" s="185"/>
      <c r="E508" s="185"/>
      <c r="F508" s="185"/>
      <c r="G508" s="185"/>
      <c r="H508" s="185"/>
      <c r="I508" s="185"/>
      <c r="J508" s="185"/>
      <c r="K508" s="185"/>
      <c r="L508" s="200"/>
      <c r="M508" s="244"/>
      <c r="N508" s="245"/>
      <c r="O508" s="245"/>
      <c r="P508" s="245"/>
      <c r="Q508" s="245"/>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4"/>
      <c r="AP508" s="186"/>
      <c r="AQ508" s="186"/>
      <c r="AR508" s="186"/>
      <c r="AS508" s="186"/>
    </row>
    <row r="509" spans="1:52" ht="18" customHeight="1">
      <c r="A509" s="178"/>
      <c r="B509" s="247" t="s">
        <v>2743</v>
      </c>
      <c r="C509" s="247"/>
      <c r="D509" s="247"/>
      <c r="E509" s="247"/>
      <c r="F509" s="247"/>
      <c r="G509" s="247"/>
      <c r="H509" s="247"/>
      <c r="I509" s="247"/>
      <c r="J509" s="247"/>
      <c r="K509" s="247"/>
      <c r="L509" s="248"/>
      <c r="M509" s="248"/>
      <c r="N509" s="1471">
        <f>$M$348</f>
        <v>1</v>
      </c>
      <c r="O509" s="1472"/>
      <c r="P509" s="1472"/>
      <c r="Q509" s="1473"/>
      <c r="R509" s="248"/>
      <c r="S509" s="249"/>
      <c r="T509" s="249"/>
      <c r="U509" s="210"/>
      <c r="V509" s="249"/>
      <c r="W509" s="248"/>
      <c r="X509" s="248"/>
      <c r="Y509" s="248"/>
      <c r="Z509" s="248"/>
      <c r="AA509" s="248"/>
      <c r="AB509" s="248"/>
      <c r="AC509" s="248"/>
      <c r="AD509" s="248"/>
      <c r="AI509" s="242"/>
      <c r="AJ509" s="242"/>
      <c r="AK509" s="242"/>
      <c r="AL509" s="242"/>
      <c r="AM509" s="242"/>
      <c r="AN509" s="242"/>
      <c r="AO509" s="242"/>
      <c r="AP509" s="242"/>
      <c r="AQ509" s="242"/>
      <c r="AR509" s="242"/>
    </row>
    <row r="510" spans="1:52" ht="18" customHeight="1">
      <c r="A510" s="178"/>
      <c r="B510" s="247" t="s">
        <v>2744</v>
      </c>
      <c r="C510" s="247"/>
      <c r="D510" s="247"/>
      <c r="E510" s="247"/>
      <c r="F510" s="247"/>
      <c r="G510" s="247"/>
      <c r="H510" s="247"/>
      <c r="I510" s="247"/>
      <c r="J510" s="247"/>
      <c r="K510" s="247"/>
      <c r="L510" s="248"/>
      <c r="M510" s="248"/>
      <c r="N510" s="1458"/>
      <c r="O510" s="1459"/>
      <c r="P510" s="1459"/>
      <c r="Q510" s="1460"/>
      <c r="R510" s="250" t="s">
        <v>87</v>
      </c>
      <c r="S510" s="251"/>
      <c r="T510" s="251"/>
      <c r="U510" s="252"/>
      <c r="V510" s="4"/>
      <c r="W510" s="248"/>
      <c r="X510" s="248"/>
      <c r="Y510" s="248"/>
      <c r="Z510" s="248"/>
      <c r="AA510" s="248"/>
      <c r="AB510" s="248"/>
      <c r="AC510" s="248"/>
      <c r="AD510" s="248"/>
      <c r="AE510" s="248"/>
      <c r="AI510" s="178"/>
      <c r="AJ510" s="195"/>
      <c r="AK510" s="195"/>
      <c r="AL510" s="195"/>
      <c r="AM510" s="195"/>
      <c r="AN510" s="195"/>
    </row>
    <row r="511" spans="1:52" ht="18" customHeight="1">
      <c r="A511" s="178"/>
      <c r="B511" s="247" t="s">
        <v>2745</v>
      </c>
      <c r="C511" s="247"/>
      <c r="D511" s="247"/>
      <c r="E511" s="247"/>
      <c r="F511" s="247"/>
      <c r="G511" s="247"/>
      <c r="H511" s="247"/>
      <c r="I511" s="247"/>
      <c r="J511" s="247"/>
      <c r="K511" s="247"/>
      <c r="L511" s="248"/>
      <c r="M511" s="248"/>
      <c r="N511" s="1458"/>
      <c r="O511" s="1459"/>
      <c r="P511" s="1459"/>
      <c r="Q511" s="1460"/>
      <c r="R511" s="250" t="s">
        <v>92</v>
      </c>
      <c r="S511" s="253"/>
      <c r="T511" s="253"/>
      <c r="U511" s="254"/>
      <c r="V511" s="4"/>
      <c r="W511" s="248"/>
      <c r="X511" s="248"/>
      <c r="Y511" s="248"/>
      <c r="Z511" s="248"/>
      <c r="AA511" s="248"/>
      <c r="AB511" s="248"/>
      <c r="AC511" s="248"/>
      <c r="AD511" s="248"/>
      <c r="AE511" s="248"/>
      <c r="AH511" s="248"/>
      <c r="AI511" s="248"/>
      <c r="AJ511" s="248"/>
      <c r="AK511" s="248"/>
      <c r="AL511" s="248"/>
      <c r="AM511" s="248"/>
      <c r="AN511" s="248"/>
    </row>
    <row r="512" spans="1:52" ht="18" customHeight="1">
      <c r="A512" s="178"/>
      <c r="B512" s="247" t="s">
        <v>2746</v>
      </c>
      <c r="C512" s="247"/>
      <c r="D512" s="247"/>
      <c r="E512" s="247"/>
      <c r="F512" s="247"/>
      <c r="G512" s="247"/>
      <c r="H512" s="247"/>
      <c r="I512" s="247"/>
      <c r="J512" s="247"/>
      <c r="K512" s="247"/>
      <c r="L512" s="248"/>
      <c r="M512" s="248"/>
      <c r="N512" s="1458"/>
      <c r="O512" s="1459"/>
      <c r="P512" s="1459"/>
      <c r="Q512" s="1460"/>
      <c r="R512" s="250" t="s">
        <v>92</v>
      </c>
      <c r="S512" s="253"/>
      <c r="T512" s="253"/>
      <c r="U512" s="254"/>
      <c r="V512" s="4"/>
      <c r="W512" s="249"/>
      <c r="X512" s="248"/>
      <c r="Y512" s="248"/>
      <c r="Z512" s="248"/>
      <c r="AA512" s="248"/>
      <c r="AB512" s="248"/>
      <c r="AC512" s="248"/>
      <c r="AD512" s="248"/>
      <c r="AE512" s="248"/>
      <c r="AF512" s="248"/>
      <c r="AG512" s="248"/>
      <c r="AH512" s="248"/>
      <c r="AI512" s="248"/>
      <c r="AJ512" s="248"/>
      <c r="AK512" s="248"/>
      <c r="AL512" s="248"/>
    </row>
    <row r="513" spans="1:39" ht="18" customHeight="1">
      <c r="A513" s="178"/>
      <c r="B513" s="247" t="s">
        <v>2747</v>
      </c>
      <c r="C513" s="247"/>
      <c r="D513" s="247"/>
      <c r="E513" s="247"/>
      <c r="F513" s="247"/>
      <c r="G513" s="247"/>
      <c r="H513" s="247"/>
      <c r="I513" s="247"/>
      <c r="J513" s="247"/>
      <c r="K513" s="247"/>
      <c r="L513" s="248"/>
      <c r="M513" s="248"/>
      <c r="N513" s="1458"/>
      <c r="O513" s="1459"/>
      <c r="P513" s="1459"/>
      <c r="Q513" s="1460"/>
      <c r="R513" s="250" t="s">
        <v>92</v>
      </c>
      <c r="S513" s="253"/>
      <c r="T513" s="253"/>
      <c r="U513" s="254"/>
      <c r="V513" s="4"/>
      <c r="W513" s="249"/>
      <c r="X513" s="248"/>
      <c r="Y513" s="248"/>
      <c r="Z513" s="248"/>
      <c r="AA513" s="248"/>
      <c r="AB513" s="248"/>
      <c r="AC513" s="248"/>
      <c r="AD513" s="248"/>
      <c r="AE513" s="248"/>
      <c r="AF513" s="248"/>
      <c r="AG513" s="248"/>
      <c r="AH513" s="248"/>
      <c r="AI513" s="248"/>
      <c r="AJ513" s="248"/>
      <c r="AK513" s="248"/>
      <c r="AL513" s="248"/>
    </row>
    <row r="514" spans="1:39" ht="18" customHeight="1">
      <c r="A514" s="178"/>
      <c r="B514" s="247" t="s">
        <v>2748</v>
      </c>
      <c r="C514" s="247"/>
      <c r="D514" s="247"/>
      <c r="E514" s="247"/>
      <c r="F514" s="247"/>
      <c r="G514" s="247"/>
      <c r="H514" s="247"/>
      <c r="I514" s="247"/>
      <c r="J514" s="247"/>
      <c r="K514" s="247"/>
      <c r="L514" s="248"/>
      <c r="M514" s="248"/>
      <c r="N514" s="1458"/>
      <c r="O514" s="1459"/>
      <c r="P514" s="1459"/>
      <c r="Q514" s="1460"/>
      <c r="R514" s="250" t="s">
        <v>92</v>
      </c>
      <c r="S514" s="253"/>
      <c r="T514" s="253"/>
      <c r="U514" s="254"/>
      <c r="V514" s="4"/>
      <c r="W514" s="248"/>
      <c r="X514" s="248"/>
      <c r="Y514" s="248"/>
      <c r="Z514" s="248"/>
      <c r="AA514" s="248"/>
      <c r="AB514" s="256"/>
      <c r="AC514" s="256"/>
      <c r="AD514" s="256"/>
      <c r="AE514" s="256"/>
      <c r="AF514" s="256"/>
      <c r="AG514" s="256"/>
      <c r="AH514" s="256"/>
      <c r="AI514" s="256"/>
      <c r="AJ514" s="256"/>
      <c r="AK514" s="256"/>
      <c r="AL514" s="256"/>
    </row>
    <row r="515" spans="1:39" ht="18" customHeight="1">
      <c r="A515" s="178"/>
      <c r="B515" s="255" t="s">
        <v>2749</v>
      </c>
      <c r="C515" s="255"/>
      <c r="D515" s="255"/>
      <c r="E515" s="255"/>
      <c r="F515" s="255"/>
      <c r="G515" s="255"/>
      <c r="H515" s="255"/>
      <c r="I515" s="255"/>
      <c r="J515" s="255"/>
      <c r="K515" s="255"/>
      <c r="L515" s="248"/>
      <c r="M515" s="257"/>
      <c r="N515" s="257"/>
      <c r="O515" s="257"/>
      <c r="P515" s="257"/>
      <c r="Q515" s="250"/>
      <c r="R515" s="253"/>
      <c r="S515" s="253"/>
      <c r="T515" s="255"/>
      <c r="U515" s="4"/>
      <c r="V515" s="256"/>
      <c r="W515" s="258"/>
      <c r="X515" s="258" t="s">
        <v>84</v>
      </c>
      <c r="Y515" s="258"/>
      <c r="Z515" s="259"/>
      <c r="AA515" s="217" t="s">
        <v>83</v>
      </c>
      <c r="AD515" s="256"/>
      <c r="AE515" s="256"/>
      <c r="AF515" s="256"/>
      <c r="AG515" s="256"/>
      <c r="AH515" s="256"/>
      <c r="AI515" s="256"/>
      <c r="AJ515" s="256"/>
      <c r="AK515" s="256"/>
    </row>
    <row r="516" spans="1:39" ht="15" customHeight="1">
      <c r="A516" s="178"/>
      <c r="B516" s="247" t="s">
        <v>2750</v>
      </c>
      <c r="C516" s="247"/>
      <c r="D516" s="247"/>
      <c r="E516" s="247"/>
      <c r="F516" s="247"/>
      <c r="G516" s="247"/>
      <c r="H516" s="247"/>
      <c r="I516" s="247"/>
      <c r="J516" s="247"/>
      <c r="K516" s="247"/>
      <c r="L516" s="248"/>
      <c r="M516" s="248"/>
      <c r="N516" s="248"/>
      <c r="O516" s="248"/>
      <c r="P516" s="260"/>
      <c r="Q516" s="248"/>
      <c r="R516" s="248"/>
      <c r="S516" s="249"/>
      <c r="T516" s="249"/>
      <c r="U516" s="248"/>
      <c r="V516" s="260"/>
      <c r="W516" s="248"/>
      <c r="X516" s="248"/>
      <c r="Y516" s="260"/>
      <c r="Z516" s="248"/>
      <c r="AA516" s="248"/>
      <c r="AB516" s="248"/>
      <c r="AC516" s="260"/>
      <c r="AD516" s="248"/>
      <c r="AE516" s="248"/>
      <c r="AF516" s="248"/>
      <c r="AG516" s="248"/>
      <c r="AH516" s="260"/>
      <c r="AI516" s="248"/>
      <c r="AJ516" s="248"/>
      <c r="AK516" s="248"/>
      <c r="AL516" s="248"/>
      <c r="AM516" s="248"/>
    </row>
    <row r="517" spans="1:39" ht="18" customHeight="1">
      <c r="A517" s="178"/>
      <c r="B517" s="261"/>
      <c r="C517" s="261"/>
      <c r="D517" s="261"/>
      <c r="E517" s="261"/>
      <c r="F517" s="261"/>
      <c r="G517" s="261"/>
      <c r="H517" s="261"/>
      <c r="I517" s="261"/>
      <c r="J517" s="261"/>
      <c r="K517" s="261"/>
      <c r="L517" s="248"/>
      <c r="M517" s="262" t="s">
        <v>71</v>
      </c>
      <c r="N517" s="1465" t="s">
        <v>82</v>
      </c>
      <c r="O517" s="1465"/>
      <c r="P517" s="1465"/>
      <c r="Q517" s="1465"/>
      <c r="R517" s="1465"/>
      <c r="S517" s="218" t="s">
        <v>70</v>
      </c>
      <c r="T517" s="1465" t="s">
        <v>81</v>
      </c>
      <c r="U517" s="1465"/>
      <c r="V517" s="1465"/>
      <c r="W517" s="1465"/>
      <c r="X517" s="1465"/>
      <c r="Y517" s="1465"/>
      <c r="Z517" s="1465"/>
      <c r="AA517" s="1465"/>
      <c r="AB517" s="1465"/>
      <c r="AC517" s="1465"/>
      <c r="AD517" s="218" t="s">
        <v>70</v>
      </c>
      <c r="AE517" s="1465" t="s">
        <v>80</v>
      </c>
      <c r="AF517" s="1465"/>
      <c r="AG517" s="1465"/>
      <c r="AH517" s="1465"/>
      <c r="AI517" s="1457"/>
      <c r="AJ517" s="262" t="s">
        <v>73</v>
      </c>
      <c r="AK517" s="262"/>
      <c r="AL517" s="4"/>
      <c r="AM517" s="4"/>
    </row>
    <row r="518" spans="1:39" ht="18" customHeight="1">
      <c r="A518" s="178"/>
      <c r="C518" s="261"/>
      <c r="D518" s="261"/>
      <c r="E518" s="261"/>
      <c r="F518" s="261"/>
      <c r="G518" s="261"/>
      <c r="H518" s="261"/>
      <c r="I518" s="261"/>
      <c r="J518" s="261"/>
      <c r="K518" s="261"/>
      <c r="L518" s="261" t="s">
        <v>79</v>
      </c>
      <c r="M518" s="262" t="s">
        <v>71</v>
      </c>
      <c r="N518" s="1441"/>
      <c r="O518" s="1441"/>
      <c r="P518" s="1441"/>
      <c r="Q518" s="1441"/>
      <c r="R518" s="1441"/>
      <c r="S518" s="218" t="s">
        <v>70</v>
      </c>
      <c r="T518" s="1486" t="str">
        <f>IF(項目一覧②!$G$151=1,"",INDEX(主要用途!$D$2:$D$72,項目一覧②!$G$151))</f>
        <v/>
      </c>
      <c r="U518" s="1487"/>
      <c r="V518" s="1487"/>
      <c r="W518" s="1487"/>
      <c r="X518" s="1487"/>
      <c r="Y518" s="1487"/>
      <c r="Z518" s="1487"/>
      <c r="AA518" s="1487"/>
      <c r="AB518" s="1487"/>
      <c r="AC518" s="1488"/>
      <c r="AD518" s="218" t="s">
        <v>70</v>
      </c>
      <c r="AE518" s="1458"/>
      <c r="AF518" s="1459"/>
      <c r="AG518" s="1459"/>
      <c r="AH518" s="1460"/>
      <c r="AI518" s="260" t="s">
        <v>69</v>
      </c>
      <c r="AJ518" s="262" t="s">
        <v>73</v>
      </c>
      <c r="AK518" s="256"/>
      <c r="AL518" s="262"/>
      <c r="AM518" s="4"/>
    </row>
    <row r="519" spans="1:39" ht="18" customHeight="1">
      <c r="A519" s="178"/>
      <c r="C519" s="261"/>
      <c r="D519" s="261"/>
      <c r="E519" s="261"/>
      <c r="F519" s="261"/>
      <c r="G519" s="261"/>
      <c r="H519" s="261"/>
      <c r="I519" s="261"/>
      <c r="J519" s="261"/>
      <c r="K519" s="261"/>
      <c r="L519" s="261" t="s">
        <v>77</v>
      </c>
      <c r="M519" s="262" t="s">
        <v>71</v>
      </c>
      <c r="N519" s="1441"/>
      <c r="O519" s="1441"/>
      <c r="P519" s="1441"/>
      <c r="Q519" s="1441"/>
      <c r="R519" s="1441"/>
      <c r="S519" s="218" t="s">
        <v>70</v>
      </c>
      <c r="T519" s="1486" t="str">
        <f>IF(項目一覧②!$G$152=1,"",INDEX(主要用途!$D$2:$D$72,項目一覧②!$G$152))</f>
        <v/>
      </c>
      <c r="U519" s="1487"/>
      <c r="V519" s="1487"/>
      <c r="W519" s="1487"/>
      <c r="X519" s="1487"/>
      <c r="Y519" s="1487"/>
      <c r="Z519" s="1487"/>
      <c r="AA519" s="1487"/>
      <c r="AB519" s="1487"/>
      <c r="AC519" s="1488"/>
      <c r="AD519" s="218" t="s">
        <v>70</v>
      </c>
      <c r="AE519" s="1458"/>
      <c r="AF519" s="1459"/>
      <c r="AG519" s="1459"/>
      <c r="AH519" s="1460"/>
      <c r="AI519" s="260" t="s">
        <v>69</v>
      </c>
      <c r="AJ519" s="262" t="s">
        <v>73</v>
      </c>
      <c r="AK519" s="256"/>
      <c r="AL519" s="262"/>
      <c r="AM519" s="4"/>
    </row>
    <row r="520" spans="1:39" ht="18" customHeight="1">
      <c r="A520" s="178"/>
      <c r="C520" s="261"/>
      <c r="D520" s="261"/>
      <c r="E520" s="261"/>
      <c r="F520" s="261"/>
      <c r="G520" s="261"/>
      <c r="H520" s="261"/>
      <c r="I520" s="261"/>
      <c r="J520" s="261"/>
      <c r="K520" s="261"/>
      <c r="L520" s="261" t="s">
        <v>76</v>
      </c>
      <c r="M520" s="262" t="s">
        <v>71</v>
      </c>
      <c r="N520" s="1441"/>
      <c r="O520" s="1441"/>
      <c r="P520" s="1441"/>
      <c r="Q520" s="1441"/>
      <c r="R520" s="1441"/>
      <c r="S520" s="218" t="s">
        <v>70</v>
      </c>
      <c r="T520" s="1486" t="str">
        <f>IF(項目一覧②!$G$153=1,"",INDEX(主要用途!$D$2:$D$72,項目一覧②!$G$153))</f>
        <v/>
      </c>
      <c r="U520" s="1487"/>
      <c r="V520" s="1487"/>
      <c r="W520" s="1487"/>
      <c r="X520" s="1487"/>
      <c r="Y520" s="1487"/>
      <c r="Z520" s="1487"/>
      <c r="AA520" s="1487"/>
      <c r="AB520" s="1487"/>
      <c r="AC520" s="1488"/>
      <c r="AD520" s="218" t="s">
        <v>70</v>
      </c>
      <c r="AE520" s="1458"/>
      <c r="AF520" s="1459"/>
      <c r="AG520" s="1459"/>
      <c r="AH520" s="1460"/>
      <c r="AI520" s="260" t="s">
        <v>69</v>
      </c>
      <c r="AJ520" s="262" t="s">
        <v>73</v>
      </c>
      <c r="AK520" s="256"/>
      <c r="AL520" s="262"/>
      <c r="AM520" s="4"/>
    </row>
    <row r="521" spans="1:39" ht="18" customHeight="1">
      <c r="A521" s="178"/>
      <c r="C521" s="261"/>
      <c r="D521" s="261"/>
      <c r="E521" s="261"/>
      <c r="F521" s="261"/>
      <c r="G521" s="261"/>
      <c r="H521" s="261"/>
      <c r="I521" s="261"/>
      <c r="J521" s="261"/>
      <c r="K521" s="261"/>
      <c r="L521" s="261" t="s">
        <v>75</v>
      </c>
      <c r="M521" s="262" t="s">
        <v>71</v>
      </c>
      <c r="N521" s="1441"/>
      <c r="O521" s="1441"/>
      <c r="P521" s="1441"/>
      <c r="Q521" s="1441"/>
      <c r="R521" s="1441"/>
      <c r="S521" s="218" t="s">
        <v>70</v>
      </c>
      <c r="T521" s="1486" t="str">
        <f>IF(項目一覧②!$G$154=1,"",INDEX(主要用途!$D$2:$D$72,項目一覧②!$G$154))</f>
        <v/>
      </c>
      <c r="U521" s="1487"/>
      <c r="V521" s="1487"/>
      <c r="W521" s="1487"/>
      <c r="X521" s="1487"/>
      <c r="Y521" s="1487"/>
      <c r="Z521" s="1487"/>
      <c r="AA521" s="1487"/>
      <c r="AB521" s="1487"/>
      <c r="AC521" s="1488"/>
      <c r="AD521" s="218" t="s">
        <v>70</v>
      </c>
      <c r="AE521" s="1458"/>
      <c r="AF521" s="1459"/>
      <c r="AG521" s="1459"/>
      <c r="AH521" s="1460"/>
      <c r="AI521" s="260" t="s">
        <v>69</v>
      </c>
      <c r="AJ521" s="262" t="s">
        <v>73</v>
      </c>
      <c r="AK521" s="256"/>
      <c r="AL521" s="262"/>
      <c r="AM521" s="4"/>
    </row>
    <row r="522" spans="1:39" ht="18" customHeight="1">
      <c r="A522" s="178"/>
      <c r="C522" s="261"/>
      <c r="D522" s="261"/>
      <c r="E522" s="261"/>
      <c r="F522" s="261"/>
      <c r="G522" s="261"/>
      <c r="H522" s="261"/>
      <c r="I522" s="261"/>
      <c r="J522" s="261"/>
      <c r="K522" s="261"/>
      <c r="L522" s="261" t="s">
        <v>74</v>
      </c>
      <c r="M522" s="262" t="s">
        <v>71</v>
      </c>
      <c r="N522" s="1441"/>
      <c r="O522" s="1441"/>
      <c r="P522" s="1441"/>
      <c r="Q522" s="1441"/>
      <c r="R522" s="1441"/>
      <c r="S522" s="218" t="s">
        <v>70</v>
      </c>
      <c r="T522" s="1486" t="str">
        <f>IF(項目一覧②!$G$155=1,"",INDEX(主要用途!$D$2:$D$72,項目一覧②!$G$155))</f>
        <v/>
      </c>
      <c r="U522" s="1487"/>
      <c r="V522" s="1487"/>
      <c r="W522" s="1487"/>
      <c r="X522" s="1487"/>
      <c r="Y522" s="1487"/>
      <c r="Z522" s="1487"/>
      <c r="AA522" s="1487"/>
      <c r="AB522" s="1487"/>
      <c r="AC522" s="1488"/>
      <c r="AD522" s="218" t="s">
        <v>70</v>
      </c>
      <c r="AE522" s="1458"/>
      <c r="AF522" s="1459"/>
      <c r="AG522" s="1459"/>
      <c r="AH522" s="1460"/>
      <c r="AI522" s="260" t="s">
        <v>69</v>
      </c>
      <c r="AJ522" s="262" t="s">
        <v>73</v>
      </c>
      <c r="AK522" s="256"/>
      <c r="AL522" s="262"/>
      <c r="AM522" s="4"/>
    </row>
    <row r="523" spans="1:39" ht="18" customHeight="1">
      <c r="A523" s="178"/>
      <c r="C523" s="261"/>
      <c r="D523" s="261"/>
      <c r="E523" s="261"/>
      <c r="F523" s="261"/>
      <c r="G523" s="261"/>
      <c r="H523" s="261"/>
      <c r="I523" s="261"/>
      <c r="J523" s="261"/>
      <c r="K523" s="261"/>
      <c r="L523" s="261" t="s">
        <v>72</v>
      </c>
      <c r="M523" s="262" t="s">
        <v>71</v>
      </c>
      <c r="N523" s="1441"/>
      <c r="O523" s="1441"/>
      <c r="P523" s="1441"/>
      <c r="Q523" s="1441"/>
      <c r="R523" s="1441"/>
      <c r="S523" s="218" t="s">
        <v>70</v>
      </c>
      <c r="T523" s="1486" t="str">
        <f>IF(項目一覧②!$G$156=1,"",INDEX(主要用途!$D$2:$D$72,項目一覧②!$G$156))</f>
        <v/>
      </c>
      <c r="U523" s="1487"/>
      <c r="V523" s="1487"/>
      <c r="W523" s="1487"/>
      <c r="X523" s="1487"/>
      <c r="Y523" s="1487"/>
      <c r="Z523" s="1487"/>
      <c r="AA523" s="1487"/>
      <c r="AB523" s="1487"/>
      <c r="AC523" s="1488"/>
      <c r="AD523" s="218" t="s">
        <v>70</v>
      </c>
      <c r="AE523" s="1458"/>
      <c r="AF523" s="1459"/>
      <c r="AG523" s="1459"/>
      <c r="AH523" s="1460"/>
      <c r="AI523" s="260" t="s">
        <v>69</v>
      </c>
      <c r="AJ523" s="262" t="s">
        <v>73</v>
      </c>
      <c r="AK523" s="256"/>
      <c r="AL523" s="262"/>
      <c r="AM523" s="4"/>
    </row>
    <row r="524" spans="1:39" ht="15" customHeight="1">
      <c r="A524" s="178"/>
      <c r="B524" s="247" t="s">
        <v>2751</v>
      </c>
      <c r="C524" s="247"/>
      <c r="D524" s="247"/>
      <c r="E524" s="247"/>
      <c r="F524" s="247"/>
      <c r="G524" s="247"/>
      <c r="H524" s="247"/>
      <c r="I524" s="247"/>
      <c r="J524" s="247"/>
      <c r="K524" s="247"/>
      <c r="L524" s="248"/>
      <c r="M524" s="248"/>
      <c r="N524" s="248"/>
      <c r="O524" s="248"/>
      <c r="P524" s="248"/>
      <c r="Q524" s="248"/>
      <c r="R524" s="248"/>
      <c r="S524" s="218"/>
      <c r="T524" s="263"/>
      <c r="U524" s="263"/>
      <c r="V524" s="263"/>
      <c r="W524" s="263"/>
      <c r="X524" s="263"/>
      <c r="Y524" s="263"/>
      <c r="Z524" s="263"/>
      <c r="AA524" s="263"/>
      <c r="AB524" s="263"/>
      <c r="AC524" s="263"/>
      <c r="AD524" s="263"/>
      <c r="AE524" s="263"/>
      <c r="AF524" s="263"/>
      <c r="AG524" s="263"/>
      <c r="AH524" s="263"/>
      <c r="AI524" s="263"/>
      <c r="AJ524" s="263"/>
      <c r="AK524" s="263"/>
      <c r="AL524" s="263"/>
      <c r="AM524" s="256"/>
    </row>
    <row r="525" spans="1:39" ht="18" customHeight="1">
      <c r="A525" s="178"/>
      <c r="B525" s="247"/>
      <c r="C525" s="247"/>
      <c r="D525" s="247"/>
      <c r="E525" s="247"/>
      <c r="F525" s="247"/>
      <c r="G525" s="247"/>
      <c r="H525" s="247"/>
      <c r="I525" s="247"/>
      <c r="J525" s="247"/>
      <c r="K525" s="247"/>
      <c r="L525" s="248"/>
      <c r="M525" s="248"/>
      <c r="N525" s="1495"/>
      <c r="O525" s="1481"/>
      <c r="P525" s="1481"/>
      <c r="Q525" s="1481"/>
      <c r="R525" s="1481"/>
      <c r="S525" s="1481"/>
      <c r="T525" s="1481"/>
      <c r="U525" s="1481"/>
      <c r="V525" s="1481"/>
      <c r="W525" s="1481"/>
      <c r="X525" s="1481"/>
      <c r="Y525" s="1481"/>
      <c r="Z525" s="1481"/>
      <c r="AA525" s="1481"/>
      <c r="AB525" s="1481"/>
      <c r="AC525" s="1481"/>
      <c r="AD525" s="1481"/>
      <c r="AE525" s="1481"/>
      <c r="AF525" s="1481"/>
      <c r="AG525" s="1481"/>
      <c r="AH525" s="1481"/>
      <c r="AI525" s="1482"/>
      <c r="AJ525" s="263"/>
      <c r="AK525" s="263"/>
      <c r="AL525" s="263"/>
      <c r="AM525" s="256"/>
    </row>
    <row r="526" spans="1:39" ht="18" customHeight="1">
      <c r="A526" s="178"/>
      <c r="B526" s="247"/>
      <c r="C526" s="247"/>
      <c r="D526" s="247"/>
      <c r="E526" s="247"/>
      <c r="F526" s="247"/>
      <c r="G526" s="247"/>
      <c r="H526" s="247"/>
      <c r="I526" s="247"/>
      <c r="J526" s="247"/>
      <c r="K526" s="247"/>
      <c r="L526" s="248"/>
      <c r="M526" s="248"/>
      <c r="N526" s="1483"/>
      <c r="O526" s="1484"/>
      <c r="P526" s="1484"/>
      <c r="Q526" s="1484"/>
      <c r="R526" s="1484"/>
      <c r="S526" s="1484"/>
      <c r="T526" s="1484"/>
      <c r="U526" s="1484"/>
      <c r="V526" s="1484"/>
      <c r="W526" s="1484"/>
      <c r="X526" s="1484"/>
      <c r="Y526" s="1484"/>
      <c r="Z526" s="1484"/>
      <c r="AA526" s="1484"/>
      <c r="AB526" s="1484"/>
      <c r="AC526" s="1484"/>
      <c r="AD526" s="1484"/>
      <c r="AE526" s="1484"/>
      <c r="AF526" s="1484"/>
      <c r="AG526" s="1484"/>
      <c r="AH526" s="1484"/>
      <c r="AI526" s="1485"/>
      <c r="AJ526" s="263"/>
      <c r="AK526" s="263"/>
      <c r="AL526" s="263"/>
      <c r="AM526" s="256"/>
    </row>
    <row r="527" spans="1:39" ht="15" customHeight="1">
      <c r="A527" s="178"/>
      <c r="B527" s="247" t="s">
        <v>2752</v>
      </c>
      <c r="C527" s="247"/>
      <c r="D527" s="247"/>
      <c r="E527" s="247"/>
      <c r="F527" s="247"/>
      <c r="G527" s="247"/>
      <c r="H527" s="247"/>
      <c r="I527" s="247"/>
      <c r="J527" s="247"/>
      <c r="K527" s="247"/>
      <c r="L527" s="248"/>
      <c r="M527" s="248"/>
      <c r="N527" s="248"/>
      <c r="O527" s="248"/>
      <c r="P527" s="248"/>
      <c r="Q527" s="248"/>
      <c r="R527" s="248"/>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56"/>
    </row>
    <row r="528" spans="1:39" ht="18" customHeight="1">
      <c r="A528" s="178"/>
      <c r="B528" s="247"/>
      <c r="C528" s="247"/>
      <c r="D528" s="247"/>
      <c r="E528" s="247"/>
      <c r="F528" s="247"/>
      <c r="G528" s="247"/>
      <c r="H528" s="247"/>
      <c r="I528" s="247"/>
      <c r="J528" s="247"/>
      <c r="K528" s="247"/>
      <c r="L528" s="248"/>
      <c r="M528" s="248"/>
      <c r="N528" s="1495"/>
      <c r="O528" s="1481"/>
      <c r="P528" s="1481"/>
      <c r="Q528" s="1481"/>
      <c r="R528" s="1481"/>
      <c r="S528" s="1481"/>
      <c r="T528" s="1481"/>
      <c r="U528" s="1481"/>
      <c r="V528" s="1481"/>
      <c r="W528" s="1481"/>
      <c r="X528" s="1481"/>
      <c r="Y528" s="1481"/>
      <c r="Z528" s="1481"/>
      <c r="AA528" s="1481"/>
      <c r="AB528" s="1481"/>
      <c r="AC528" s="1481"/>
      <c r="AD528" s="1481"/>
      <c r="AE528" s="1481"/>
      <c r="AF528" s="1481"/>
      <c r="AG528" s="1481"/>
      <c r="AH528" s="1481"/>
      <c r="AI528" s="1482"/>
      <c r="AJ528" s="263"/>
      <c r="AK528" s="263"/>
      <c r="AL528" s="263"/>
      <c r="AM528" s="256"/>
    </row>
    <row r="529" spans="1:52" ht="18" customHeight="1">
      <c r="A529" s="178"/>
      <c r="B529" s="247"/>
      <c r="C529" s="247"/>
      <c r="D529" s="247"/>
      <c r="E529" s="247"/>
      <c r="F529" s="247"/>
      <c r="G529" s="247"/>
      <c r="H529" s="247"/>
      <c r="I529" s="247"/>
      <c r="J529" s="247"/>
      <c r="K529" s="247"/>
      <c r="L529" s="248"/>
      <c r="M529" s="248"/>
      <c r="N529" s="1483"/>
      <c r="O529" s="1484"/>
      <c r="P529" s="1484"/>
      <c r="Q529" s="1484"/>
      <c r="R529" s="1484"/>
      <c r="S529" s="1484"/>
      <c r="T529" s="1484"/>
      <c r="U529" s="1484"/>
      <c r="V529" s="1484"/>
      <c r="W529" s="1484"/>
      <c r="X529" s="1484"/>
      <c r="Y529" s="1484"/>
      <c r="Z529" s="1484"/>
      <c r="AA529" s="1484"/>
      <c r="AB529" s="1484"/>
      <c r="AC529" s="1484"/>
      <c r="AD529" s="1484"/>
      <c r="AE529" s="1484"/>
      <c r="AF529" s="1484"/>
      <c r="AG529" s="1484"/>
      <c r="AH529" s="1484"/>
      <c r="AI529" s="1485"/>
      <c r="AJ529" s="248"/>
      <c r="AK529" s="248"/>
      <c r="AL529" s="248"/>
      <c r="AM529" s="248"/>
    </row>
    <row r="530" spans="1:52" ht="15.75" customHeight="1" thickBot="1">
      <c r="A530" s="264"/>
      <c r="B530" s="264"/>
      <c r="C530" s="264"/>
      <c r="D530" s="264"/>
      <c r="E530" s="264"/>
      <c r="F530" s="264"/>
      <c r="G530" s="264"/>
      <c r="H530" s="264"/>
      <c r="I530" s="264"/>
      <c r="J530" s="264"/>
      <c r="K530" s="264"/>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6"/>
      <c r="AO530" s="266"/>
      <c r="AP530" s="266"/>
      <c r="AQ530" s="266"/>
      <c r="AR530" s="266"/>
      <c r="AS530" s="266"/>
      <c r="AT530" s="266"/>
      <c r="AU530" s="266"/>
      <c r="AV530" s="266"/>
      <c r="AW530" s="266"/>
      <c r="AX530" s="266"/>
      <c r="AY530" s="266"/>
      <c r="AZ530" s="266"/>
    </row>
    <row r="531" spans="1:52" ht="17.25" customHeight="1">
      <c r="A531" s="267" t="s">
        <v>93</v>
      </c>
      <c r="L531" s="4"/>
      <c r="M531" s="248"/>
      <c r="N531" s="263"/>
      <c r="O531" s="263"/>
      <c r="P531" s="263"/>
      <c r="Q531" s="263"/>
      <c r="R531" s="262"/>
      <c r="S531" s="262"/>
      <c r="T531" s="262"/>
      <c r="U531" s="262"/>
      <c r="V531" s="262"/>
      <c r="W531" s="262"/>
      <c r="X531" s="4"/>
      <c r="Y531" s="262"/>
      <c r="Z531" s="262"/>
      <c r="AA531" s="262"/>
      <c r="AB531" s="262"/>
      <c r="AC531" s="262"/>
      <c r="AD531" s="262"/>
      <c r="AE531" s="262"/>
      <c r="AF531" s="262"/>
      <c r="AG531" s="262"/>
      <c r="AH531" s="262"/>
      <c r="AI531" s="262"/>
      <c r="AJ531" s="262"/>
      <c r="AK531" s="262"/>
      <c r="AL531" s="262"/>
      <c r="AM531" s="248"/>
    </row>
    <row r="532" spans="1:52" ht="18" customHeight="1">
      <c r="A532" s="178"/>
      <c r="B532" s="247" t="s">
        <v>2743</v>
      </c>
      <c r="C532" s="247"/>
      <c r="D532" s="247"/>
      <c r="E532" s="247"/>
      <c r="F532" s="247"/>
      <c r="G532" s="247"/>
      <c r="H532" s="247"/>
      <c r="I532" s="247"/>
      <c r="J532" s="247"/>
      <c r="K532" s="247"/>
      <c r="L532" s="248"/>
      <c r="M532" s="248"/>
      <c r="N532" s="1471">
        <f>$M$348</f>
        <v>1</v>
      </c>
      <c r="O532" s="1472"/>
      <c r="P532" s="1472"/>
      <c r="Q532" s="1473"/>
      <c r="R532" s="248"/>
      <c r="S532" s="249"/>
      <c r="T532" s="249"/>
      <c r="U532" s="210"/>
      <c r="V532" s="249"/>
      <c r="W532" s="248"/>
      <c r="X532" s="248"/>
      <c r="Y532" s="248"/>
      <c r="Z532" s="248"/>
      <c r="AA532" s="248"/>
      <c r="AB532" s="248"/>
      <c r="AC532" s="248"/>
      <c r="AD532" s="248"/>
      <c r="AE532" s="248"/>
      <c r="AF532" s="248"/>
      <c r="AG532" s="248"/>
      <c r="AH532" s="248"/>
      <c r="AI532" s="248"/>
      <c r="AJ532" s="248"/>
      <c r="AK532" s="248"/>
      <c r="AL532" s="248"/>
    </row>
    <row r="533" spans="1:52" ht="18" customHeight="1">
      <c r="A533" s="178"/>
      <c r="B533" s="247" t="s">
        <v>2744</v>
      </c>
      <c r="C533" s="247"/>
      <c r="D533" s="247"/>
      <c r="E533" s="247"/>
      <c r="F533" s="247"/>
      <c r="G533" s="247"/>
      <c r="H533" s="247"/>
      <c r="I533" s="247"/>
      <c r="J533" s="247"/>
      <c r="K533" s="247"/>
      <c r="L533" s="248"/>
      <c r="M533" s="248"/>
      <c r="N533" s="1458"/>
      <c r="O533" s="1459"/>
      <c r="P533" s="1459"/>
      <c r="Q533" s="1460"/>
      <c r="R533" s="250" t="s">
        <v>87</v>
      </c>
      <c r="S533" s="251"/>
      <c r="T533" s="251"/>
      <c r="U533" s="252"/>
      <c r="V533" s="4"/>
      <c r="W533" s="248"/>
      <c r="X533" s="248"/>
      <c r="Y533" s="248"/>
      <c r="Z533" s="248"/>
      <c r="AA533" s="248"/>
      <c r="AB533" s="248"/>
      <c r="AC533" s="248"/>
      <c r="AD533" s="248"/>
      <c r="AE533" s="248"/>
      <c r="AF533" s="248"/>
      <c r="AG533" s="248"/>
      <c r="AH533" s="248"/>
      <c r="AI533" s="248"/>
      <c r="AJ533" s="248"/>
      <c r="AK533" s="248"/>
      <c r="AL533" s="248"/>
    </row>
    <row r="534" spans="1:52" ht="18" customHeight="1">
      <c r="A534" s="178"/>
      <c r="B534" s="247" t="s">
        <v>2745</v>
      </c>
      <c r="C534" s="247"/>
      <c r="D534" s="247"/>
      <c r="E534" s="247"/>
      <c r="F534" s="247"/>
      <c r="G534" s="247"/>
      <c r="H534" s="247"/>
      <c r="I534" s="247"/>
      <c r="J534" s="247"/>
      <c r="K534" s="247"/>
      <c r="L534" s="248"/>
      <c r="M534" s="248"/>
      <c r="N534" s="1458"/>
      <c r="O534" s="1459"/>
      <c r="P534" s="1459"/>
      <c r="Q534" s="1460"/>
      <c r="R534" s="250" t="s">
        <v>92</v>
      </c>
      <c r="S534" s="253"/>
      <c r="T534" s="253"/>
      <c r="U534" s="254"/>
      <c r="V534" s="4"/>
      <c r="W534" s="248"/>
      <c r="X534" s="248"/>
      <c r="Y534" s="248"/>
      <c r="Z534" s="248"/>
      <c r="AA534" s="248"/>
      <c r="AB534" s="248"/>
      <c r="AC534" s="248"/>
      <c r="AD534" s="248"/>
      <c r="AE534" s="248"/>
      <c r="AF534" s="248"/>
      <c r="AG534" s="248"/>
      <c r="AH534" s="248"/>
      <c r="AI534" s="248"/>
      <c r="AJ534" s="248"/>
      <c r="AK534" s="248"/>
      <c r="AL534" s="248"/>
    </row>
    <row r="535" spans="1:52" ht="18" customHeight="1">
      <c r="A535" s="178"/>
      <c r="B535" s="247" t="s">
        <v>2746</v>
      </c>
      <c r="C535" s="247"/>
      <c r="D535" s="247"/>
      <c r="E535" s="247"/>
      <c r="F535" s="247"/>
      <c r="G535" s="247"/>
      <c r="H535" s="247"/>
      <c r="I535" s="247"/>
      <c r="J535" s="247"/>
      <c r="K535" s="247"/>
      <c r="L535" s="248"/>
      <c r="M535" s="248"/>
      <c r="N535" s="1458"/>
      <c r="O535" s="1459"/>
      <c r="P535" s="1459"/>
      <c r="Q535" s="1460"/>
      <c r="R535" s="250" t="s">
        <v>92</v>
      </c>
      <c r="S535" s="253"/>
      <c r="T535" s="253"/>
      <c r="U535" s="254"/>
      <c r="V535" s="4"/>
      <c r="W535" s="249"/>
      <c r="X535" s="248"/>
      <c r="Y535" s="248"/>
      <c r="Z535" s="248"/>
      <c r="AA535" s="248"/>
      <c r="AB535" s="248"/>
      <c r="AC535" s="248"/>
      <c r="AD535" s="248"/>
      <c r="AE535" s="248"/>
      <c r="AF535" s="248"/>
      <c r="AG535" s="248"/>
      <c r="AH535" s="248"/>
      <c r="AI535" s="248"/>
      <c r="AJ535" s="248"/>
      <c r="AK535" s="248"/>
      <c r="AL535" s="248"/>
    </row>
    <row r="536" spans="1:52" ht="18" customHeight="1">
      <c r="A536" s="178"/>
      <c r="B536" s="247" t="s">
        <v>2747</v>
      </c>
      <c r="C536" s="247"/>
      <c r="D536" s="247"/>
      <c r="E536" s="247"/>
      <c r="F536" s="247"/>
      <c r="G536" s="247"/>
      <c r="H536" s="247"/>
      <c r="I536" s="247"/>
      <c r="J536" s="247"/>
      <c r="K536" s="247"/>
      <c r="L536" s="248"/>
      <c r="M536" s="248"/>
      <c r="N536" s="1458"/>
      <c r="O536" s="1459"/>
      <c r="P536" s="1459"/>
      <c r="Q536" s="1460"/>
      <c r="R536" s="250" t="s">
        <v>92</v>
      </c>
      <c r="S536" s="253"/>
      <c r="T536" s="253"/>
      <c r="U536" s="254"/>
      <c r="V536" s="4"/>
      <c r="W536" s="249"/>
      <c r="X536" s="248"/>
      <c r="Y536" s="248"/>
      <c r="Z536" s="248"/>
      <c r="AA536" s="248"/>
      <c r="AB536" s="248"/>
      <c r="AC536" s="248"/>
      <c r="AD536" s="248"/>
      <c r="AE536" s="248"/>
      <c r="AF536" s="248"/>
      <c r="AG536" s="248"/>
      <c r="AH536" s="248"/>
      <c r="AI536" s="248"/>
      <c r="AJ536" s="248"/>
      <c r="AK536" s="248"/>
      <c r="AL536" s="248"/>
    </row>
    <row r="537" spans="1:52" ht="18" customHeight="1">
      <c r="A537" s="178"/>
      <c r="B537" s="247" t="s">
        <v>2748</v>
      </c>
      <c r="C537" s="247"/>
      <c r="D537" s="247"/>
      <c r="E537" s="247"/>
      <c r="F537" s="247"/>
      <c r="G537" s="247"/>
      <c r="H537" s="247"/>
      <c r="I537" s="247"/>
      <c r="J537" s="247"/>
      <c r="K537" s="247"/>
      <c r="L537" s="248"/>
      <c r="M537" s="248"/>
      <c r="N537" s="1458"/>
      <c r="O537" s="1459"/>
      <c r="P537" s="1459"/>
      <c r="Q537" s="1460"/>
      <c r="R537" s="250" t="s">
        <v>92</v>
      </c>
      <c r="S537" s="253"/>
      <c r="T537" s="253"/>
      <c r="U537" s="254"/>
      <c r="V537" s="4"/>
      <c r="W537" s="248"/>
      <c r="X537" s="248"/>
      <c r="Y537" s="248"/>
      <c r="Z537" s="248"/>
      <c r="AA537" s="248"/>
      <c r="AB537" s="256"/>
      <c r="AC537" s="256"/>
      <c r="AD537" s="256"/>
      <c r="AE537" s="256"/>
      <c r="AF537" s="256"/>
      <c r="AG537" s="256"/>
      <c r="AH537" s="256"/>
      <c r="AI537" s="256"/>
      <c r="AJ537" s="256"/>
      <c r="AK537" s="256"/>
      <c r="AL537" s="256"/>
    </row>
    <row r="538" spans="1:52" ht="18" customHeight="1">
      <c r="A538" s="178"/>
      <c r="B538" s="255" t="s">
        <v>2749</v>
      </c>
      <c r="C538" s="255"/>
      <c r="D538" s="255"/>
      <c r="E538" s="255"/>
      <c r="F538" s="255"/>
      <c r="G538" s="255"/>
      <c r="H538" s="255"/>
      <c r="I538" s="255"/>
      <c r="J538" s="255"/>
      <c r="K538" s="255"/>
      <c r="L538" s="248"/>
      <c r="M538" s="257"/>
      <c r="N538" s="257"/>
      <c r="O538" s="257"/>
      <c r="P538" s="257"/>
      <c r="Q538" s="250"/>
      <c r="R538" s="253"/>
      <c r="S538" s="253"/>
      <c r="T538" s="255"/>
      <c r="U538" s="4"/>
      <c r="V538" s="256"/>
      <c r="W538" s="258"/>
      <c r="X538" s="258" t="s">
        <v>84</v>
      </c>
      <c r="Y538" s="258"/>
      <c r="Z538" s="259"/>
      <c r="AA538" s="217" t="s">
        <v>83</v>
      </c>
      <c r="AD538" s="256"/>
      <c r="AE538" s="256"/>
      <c r="AF538" s="256"/>
      <c r="AG538" s="256"/>
      <c r="AH538" s="256"/>
      <c r="AI538" s="256"/>
      <c r="AJ538" s="256"/>
      <c r="AK538" s="256"/>
    </row>
    <row r="539" spans="1:52" ht="15" customHeight="1">
      <c r="A539" s="178"/>
      <c r="B539" s="247" t="s">
        <v>2750</v>
      </c>
      <c r="C539" s="247"/>
      <c r="D539" s="247"/>
      <c r="E539" s="247"/>
      <c r="F539" s="247"/>
      <c r="G539" s="247"/>
      <c r="H539" s="247"/>
      <c r="I539" s="247"/>
      <c r="J539" s="247"/>
      <c r="K539" s="247"/>
      <c r="L539" s="248"/>
      <c r="M539" s="248"/>
      <c r="N539" s="248"/>
      <c r="O539" s="248"/>
      <c r="P539" s="260"/>
      <c r="Q539" s="248"/>
      <c r="R539" s="248"/>
      <c r="S539" s="249"/>
      <c r="T539" s="249"/>
      <c r="U539" s="248"/>
      <c r="V539" s="260"/>
      <c r="W539" s="248"/>
      <c r="X539" s="248"/>
      <c r="Y539" s="260"/>
      <c r="Z539" s="248"/>
      <c r="AA539" s="248"/>
      <c r="AB539" s="248"/>
      <c r="AC539" s="260"/>
      <c r="AD539" s="248"/>
      <c r="AE539" s="248"/>
      <c r="AF539" s="248"/>
      <c r="AG539" s="248"/>
      <c r="AH539" s="260"/>
      <c r="AI539" s="248"/>
      <c r="AJ539" s="248"/>
      <c r="AK539" s="248"/>
      <c r="AL539" s="248"/>
      <c r="AM539" s="248"/>
    </row>
    <row r="540" spans="1:52" ht="18" customHeight="1">
      <c r="A540" s="178"/>
      <c r="B540" s="261"/>
      <c r="C540" s="261"/>
      <c r="D540" s="261"/>
      <c r="E540" s="261"/>
      <c r="F540" s="261"/>
      <c r="G540" s="261"/>
      <c r="H540" s="261"/>
      <c r="I540" s="261"/>
      <c r="J540" s="261"/>
      <c r="K540" s="261"/>
      <c r="L540" s="248"/>
      <c r="M540" s="262" t="s">
        <v>71</v>
      </c>
      <c r="N540" s="1465" t="s">
        <v>82</v>
      </c>
      <c r="O540" s="1465"/>
      <c r="P540" s="1465"/>
      <c r="Q540" s="1465"/>
      <c r="R540" s="1465"/>
      <c r="S540" s="218" t="s">
        <v>70</v>
      </c>
      <c r="T540" s="1465" t="s">
        <v>81</v>
      </c>
      <c r="U540" s="1465"/>
      <c r="V540" s="1465"/>
      <c r="W540" s="1465"/>
      <c r="X540" s="1465"/>
      <c r="Y540" s="1465"/>
      <c r="Z540" s="1465"/>
      <c r="AA540" s="1465"/>
      <c r="AB540" s="1465"/>
      <c r="AC540" s="1465"/>
      <c r="AD540" s="218" t="s">
        <v>70</v>
      </c>
      <c r="AE540" s="1465" t="s">
        <v>80</v>
      </c>
      <c r="AF540" s="1465"/>
      <c r="AG540" s="1465"/>
      <c r="AH540" s="1465"/>
      <c r="AI540" s="1457"/>
      <c r="AJ540" s="262" t="s">
        <v>90</v>
      </c>
      <c r="AK540" s="262"/>
      <c r="AL540" s="4"/>
      <c r="AM540" s="4"/>
    </row>
    <row r="541" spans="1:52" ht="18" customHeight="1">
      <c r="A541" s="178"/>
      <c r="C541" s="261"/>
      <c r="D541" s="261"/>
      <c r="E541" s="261"/>
      <c r="F541" s="261"/>
      <c r="G541" s="261"/>
      <c r="H541" s="261"/>
      <c r="I541" s="261"/>
      <c r="J541" s="261"/>
      <c r="K541" s="261"/>
      <c r="L541" s="261" t="s">
        <v>91</v>
      </c>
      <c r="M541" s="262" t="s">
        <v>71</v>
      </c>
      <c r="N541" s="1441"/>
      <c r="O541" s="1441"/>
      <c r="P541" s="1441"/>
      <c r="Q541" s="1441"/>
      <c r="R541" s="1441"/>
      <c r="S541" s="218" t="s">
        <v>70</v>
      </c>
      <c r="T541" s="1486" t="str">
        <f>IF(項目一覧②!$G$178=1,"",INDEX(主要用途!$D$2:$D$72,項目一覧②!$G$178))</f>
        <v/>
      </c>
      <c r="U541" s="1487"/>
      <c r="V541" s="1487"/>
      <c r="W541" s="1487"/>
      <c r="X541" s="1487"/>
      <c r="Y541" s="1487"/>
      <c r="Z541" s="1487"/>
      <c r="AA541" s="1487"/>
      <c r="AB541" s="1487"/>
      <c r="AC541" s="1488"/>
      <c r="AD541" s="218" t="s">
        <v>70</v>
      </c>
      <c r="AE541" s="1458"/>
      <c r="AF541" s="1459"/>
      <c r="AG541" s="1459"/>
      <c r="AH541" s="1460"/>
      <c r="AI541" s="260" t="s">
        <v>69</v>
      </c>
      <c r="AJ541" s="262" t="s">
        <v>90</v>
      </c>
      <c r="AK541" s="256"/>
      <c r="AL541" s="262"/>
      <c r="AM541" s="4"/>
    </row>
    <row r="542" spans="1:52" ht="18" customHeight="1">
      <c r="A542" s="178"/>
      <c r="C542" s="261"/>
      <c r="D542" s="261"/>
      <c r="E542" s="261"/>
      <c r="F542" s="261"/>
      <c r="G542" s="261"/>
      <c r="H542" s="261"/>
      <c r="I542" s="261"/>
      <c r="J542" s="261"/>
      <c r="K542" s="261"/>
      <c r="L542" s="261" t="s">
        <v>77</v>
      </c>
      <c r="M542" s="262" t="s">
        <v>71</v>
      </c>
      <c r="N542" s="1441"/>
      <c r="O542" s="1441"/>
      <c r="P542" s="1441"/>
      <c r="Q542" s="1441"/>
      <c r="R542" s="1441"/>
      <c r="S542" s="218" t="s">
        <v>70</v>
      </c>
      <c r="T542" s="1486" t="str">
        <f>IF(項目一覧②!$G$179=1,"",INDEX(主要用途!$D$2:$D$72,項目一覧②!$G$179))</f>
        <v/>
      </c>
      <c r="U542" s="1487"/>
      <c r="V542" s="1487"/>
      <c r="W542" s="1487"/>
      <c r="X542" s="1487"/>
      <c r="Y542" s="1487"/>
      <c r="Z542" s="1487"/>
      <c r="AA542" s="1487"/>
      <c r="AB542" s="1487"/>
      <c r="AC542" s="1488"/>
      <c r="AD542" s="218" t="s">
        <v>70</v>
      </c>
      <c r="AE542" s="1458"/>
      <c r="AF542" s="1459"/>
      <c r="AG542" s="1459"/>
      <c r="AH542" s="1460"/>
      <c r="AI542" s="260" t="s">
        <v>69</v>
      </c>
      <c r="AJ542" s="262" t="s">
        <v>90</v>
      </c>
      <c r="AK542" s="256"/>
      <c r="AL542" s="262"/>
      <c r="AM542" s="4"/>
    </row>
    <row r="543" spans="1:52" ht="18" customHeight="1">
      <c r="A543" s="178"/>
      <c r="C543" s="261"/>
      <c r="D543" s="261"/>
      <c r="E543" s="261"/>
      <c r="F543" s="261"/>
      <c r="G543" s="261"/>
      <c r="H543" s="261"/>
      <c r="I543" s="261"/>
      <c r="J543" s="261"/>
      <c r="K543" s="261"/>
      <c r="L543" s="261" t="s">
        <v>76</v>
      </c>
      <c r="M543" s="262" t="s">
        <v>71</v>
      </c>
      <c r="N543" s="1441"/>
      <c r="O543" s="1441"/>
      <c r="P543" s="1441"/>
      <c r="Q543" s="1441"/>
      <c r="R543" s="1441"/>
      <c r="S543" s="218" t="s">
        <v>70</v>
      </c>
      <c r="T543" s="1486" t="str">
        <f>IF(項目一覧②!$G$180=1,"",INDEX(主要用途!$D$2:$D$72,項目一覧②!$G$180))</f>
        <v/>
      </c>
      <c r="U543" s="1487"/>
      <c r="V543" s="1487"/>
      <c r="W543" s="1487"/>
      <c r="X543" s="1487"/>
      <c r="Y543" s="1487"/>
      <c r="Z543" s="1487"/>
      <c r="AA543" s="1487"/>
      <c r="AB543" s="1487"/>
      <c r="AC543" s="1488"/>
      <c r="AD543" s="218" t="s">
        <v>70</v>
      </c>
      <c r="AE543" s="1458"/>
      <c r="AF543" s="1459"/>
      <c r="AG543" s="1459"/>
      <c r="AH543" s="1460"/>
      <c r="AI543" s="260" t="s">
        <v>69</v>
      </c>
      <c r="AJ543" s="262" t="s">
        <v>90</v>
      </c>
      <c r="AK543" s="256"/>
      <c r="AL543" s="262"/>
      <c r="AM543" s="4"/>
    </row>
    <row r="544" spans="1:52" ht="18" customHeight="1">
      <c r="A544" s="178"/>
      <c r="C544" s="261"/>
      <c r="D544" s="261"/>
      <c r="E544" s="261"/>
      <c r="F544" s="261"/>
      <c r="G544" s="261"/>
      <c r="H544" s="261"/>
      <c r="I544" s="261"/>
      <c r="J544" s="261"/>
      <c r="K544" s="261"/>
      <c r="L544" s="261" t="s">
        <v>75</v>
      </c>
      <c r="M544" s="262" t="s">
        <v>71</v>
      </c>
      <c r="N544" s="1441"/>
      <c r="O544" s="1441"/>
      <c r="P544" s="1441"/>
      <c r="Q544" s="1441"/>
      <c r="R544" s="1441"/>
      <c r="S544" s="218" t="s">
        <v>70</v>
      </c>
      <c r="T544" s="1486" t="str">
        <f>IF(項目一覧②!$G$181=1,"",INDEX(主要用途!$D$2:$D$72,項目一覧②!$G$181))</f>
        <v/>
      </c>
      <c r="U544" s="1487"/>
      <c r="V544" s="1487"/>
      <c r="W544" s="1487"/>
      <c r="X544" s="1487"/>
      <c r="Y544" s="1487"/>
      <c r="Z544" s="1487"/>
      <c r="AA544" s="1487"/>
      <c r="AB544" s="1487"/>
      <c r="AC544" s="1488"/>
      <c r="AD544" s="218" t="s">
        <v>70</v>
      </c>
      <c r="AE544" s="1458"/>
      <c r="AF544" s="1459"/>
      <c r="AG544" s="1459"/>
      <c r="AH544" s="1460"/>
      <c r="AI544" s="260" t="s">
        <v>69</v>
      </c>
      <c r="AJ544" s="262" t="s">
        <v>90</v>
      </c>
      <c r="AK544" s="256"/>
      <c r="AL544" s="262"/>
      <c r="AM544" s="4"/>
    </row>
    <row r="545" spans="1:44" ht="18" customHeight="1">
      <c r="A545" s="178"/>
      <c r="C545" s="261"/>
      <c r="D545" s="261"/>
      <c r="E545" s="261"/>
      <c r="F545" s="261"/>
      <c r="G545" s="261"/>
      <c r="H545" s="261"/>
      <c r="I545" s="261"/>
      <c r="J545" s="261"/>
      <c r="K545" s="261"/>
      <c r="L545" s="261" t="s">
        <v>74</v>
      </c>
      <c r="M545" s="262" t="s">
        <v>71</v>
      </c>
      <c r="N545" s="1441"/>
      <c r="O545" s="1441"/>
      <c r="P545" s="1441"/>
      <c r="Q545" s="1441"/>
      <c r="R545" s="1441"/>
      <c r="S545" s="218" t="s">
        <v>70</v>
      </c>
      <c r="T545" s="1486" t="str">
        <f>IF(項目一覧②!$G$182=1,"",INDEX(主要用途!$D$2:$D$72,項目一覧②!$G$182))</f>
        <v/>
      </c>
      <c r="U545" s="1487"/>
      <c r="V545" s="1487"/>
      <c r="W545" s="1487"/>
      <c r="X545" s="1487"/>
      <c r="Y545" s="1487"/>
      <c r="Z545" s="1487"/>
      <c r="AA545" s="1487"/>
      <c r="AB545" s="1487"/>
      <c r="AC545" s="1488"/>
      <c r="AD545" s="218" t="s">
        <v>70</v>
      </c>
      <c r="AE545" s="1458"/>
      <c r="AF545" s="1459"/>
      <c r="AG545" s="1459"/>
      <c r="AH545" s="1460"/>
      <c r="AI545" s="260" t="s">
        <v>69</v>
      </c>
      <c r="AJ545" s="262" t="s">
        <v>90</v>
      </c>
      <c r="AK545" s="256"/>
      <c r="AL545" s="262"/>
      <c r="AM545" s="4"/>
    </row>
    <row r="546" spans="1:44" ht="18" customHeight="1">
      <c r="A546" s="178"/>
      <c r="C546" s="261"/>
      <c r="D546" s="261"/>
      <c r="E546" s="261"/>
      <c r="F546" s="261"/>
      <c r="G546" s="261"/>
      <c r="H546" s="261"/>
      <c r="I546" s="261"/>
      <c r="J546" s="261"/>
      <c r="K546" s="261"/>
      <c r="L546" s="261" t="s">
        <v>72</v>
      </c>
      <c r="M546" s="262" t="s">
        <v>71</v>
      </c>
      <c r="N546" s="1441"/>
      <c r="O546" s="1441"/>
      <c r="P546" s="1441"/>
      <c r="Q546" s="1441"/>
      <c r="R546" s="1441"/>
      <c r="S546" s="218" t="s">
        <v>70</v>
      </c>
      <c r="T546" s="1486" t="str">
        <f>IF(項目一覧②!$G$183=1,"",INDEX(主要用途!$D$2:$D$72,項目一覧②!$G$183))</f>
        <v/>
      </c>
      <c r="U546" s="1487"/>
      <c r="V546" s="1487"/>
      <c r="W546" s="1487"/>
      <c r="X546" s="1487"/>
      <c r="Y546" s="1487"/>
      <c r="Z546" s="1487"/>
      <c r="AA546" s="1487"/>
      <c r="AB546" s="1487"/>
      <c r="AC546" s="1488"/>
      <c r="AD546" s="218" t="s">
        <v>70</v>
      </c>
      <c r="AE546" s="1458"/>
      <c r="AF546" s="1459"/>
      <c r="AG546" s="1459"/>
      <c r="AH546" s="1460"/>
      <c r="AI546" s="260" t="s">
        <v>69</v>
      </c>
      <c r="AJ546" s="262" t="s">
        <v>90</v>
      </c>
      <c r="AK546" s="256"/>
      <c r="AL546" s="262"/>
      <c r="AM546" s="4"/>
    </row>
    <row r="547" spans="1:44" ht="15" customHeight="1">
      <c r="A547" s="178"/>
      <c r="B547" s="247" t="s">
        <v>2751</v>
      </c>
      <c r="C547" s="247"/>
      <c r="D547" s="247"/>
      <c r="E547" s="247"/>
      <c r="F547" s="247"/>
      <c r="G547" s="247"/>
      <c r="H547" s="247"/>
      <c r="I547" s="247"/>
      <c r="J547" s="247"/>
      <c r="K547" s="247"/>
      <c r="L547" s="248"/>
      <c r="M547" s="248"/>
      <c r="N547" s="248"/>
      <c r="O547" s="248"/>
      <c r="P547" s="248"/>
      <c r="Q547" s="248"/>
      <c r="R547" s="248"/>
      <c r="S547" s="218"/>
      <c r="T547" s="263"/>
      <c r="U547" s="263"/>
      <c r="V547" s="263"/>
      <c r="W547" s="263"/>
      <c r="X547" s="263"/>
      <c r="Y547" s="263"/>
      <c r="Z547" s="263"/>
      <c r="AA547" s="263"/>
      <c r="AB547" s="263"/>
      <c r="AC547" s="263"/>
      <c r="AD547" s="263"/>
      <c r="AE547" s="263"/>
      <c r="AF547" s="263"/>
      <c r="AG547" s="263"/>
      <c r="AH547" s="263"/>
      <c r="AI547" s="263"/>
      <c r="AJ547" s="263"/>
      <c r="AK547" s="263"/>
      <c r="AL547" s="263"/>
      <c r="AM547" s="256"/>
    </row>
    <row r="548" spans="1:44" ht="18" customHeight="1">
      <c r="A548" s="178"/>
      <c r="B548" s="247"/>
      <c r="C548" s="247"/>
      <c r="D548" s="247"/>
      <c r="E548" s="247"/>
      <c r="F548" s="247"/>
      <c r="G548" s="247"/>
      <c r="H548" s="247"/>
      <c r="I548" s="247"/>
      <c r="J548" s="247"/>
      <c r="K548" s="247"/>
      <c r="L548" s="248"/>
      <c r="M548" s="248"/>
      <c r="N548" s="1495"/>
      <c r="O548" s="1481"/>
      <c r="P548" s="1481"/>
      <c r="Q548" s="1481"/>
      <c r="R548" s="1481"/>
      <c r="S548" s="1481"/>
      <c r="T548" s="1481"/>
      <c r="U548" s="1481"/>
      <c r="V548" s="1481"/>
      <c r="W548" s="1481"/>
      <c r="X548" s="1481"/>
      <c r="Y548" s="1481"/>
      <c r="Z548" s="1481"/>
      <c r="AA548" s="1481"/>
      <c r="AB548" s="1481"/>
      <c r="AC548" s="1481"/>
      <c r="AD548" s="1481"/>
      <c r="AE548" s="1481"/>
      <c r="AF548" s="1481"/>
      <c r="AG548" s="1481"/>
      <c r="AH548" s="1481"/>
      <c r="AI548" s="1482"/>
      <c r="AJ548" s="263"/>
      <c r="AK548" s="263"/>
      <c r="AL548" s="263"/>
      <c r="AM548" s="256"/>
    </row>
    <row r="549" spans="1:44" ht="18" customHeight="1">
      <c r="A549" s="178"/>
      <c r="B549" s="247"/>
      <c r="C549" s="247"/>
      <c r="D549" s="247"/>
      <c r="E549" s="247"/>
      <c r="F549" s="247"/>
      <c r="G549" s="247"/>
      <c r="H549" s="247"/>
      <c r="I549" s="247"/>
      <c r="J549" s="247"/>
      <c r="K549" s="247"/>
      <c r="L549" s="248"/>
      <c r="M549" s="248"/>
      <c r="N549" s="1483"/>
      <c r="O549" s="1484"/>
      <c r="P549" s="1484"/>
      <c r="Q549" s="1484"/>
      <c r="R549" s="1484"/>
      <c r="S549" s="1484"/>
      <c r="T549" s="1484"/>
      <c r="U549" s="1484"/>
      <c r="V549" s="1484"/>
      <c r="W549" s="1484"/>
      <c r="X549" s="1484"/>
      <c r="Y549" s="1484"/>
      <c r="Z549" s="1484"/>
      <c r="AA549" s="1484"/>
      <c r="AB549" s="1484"/>
      <c r="AC549" s="1484"/>
      <c r="AD549" s="1484"/>
      <c r="AE549" s="1484"/>
      <c r="AF549" s="1484"/>
      <c r="AG549" s="1484"/>
      <c r="AH549" s="1484"/>
      <c r="AI549" s="1485"/>
      <c r="AJ549" s="263"/>
      <c r="AK549" s="263"/>
      <c r="AL549" s="263"/>
      <c r="AM549" s="256"/>
    </row>
    <row r="550" spans="1:44" ht="15" customHeight="1">
      <c r="A550" s="178"/>
      <c r="B550" s="247" t="s">
        <v>2752</v>
      </c>
      <c r="C550" s="247"/>
      <c r="D550" s="247"/>
      <c r="E550" s="247"/>
      <c r="F550" s="247"/>
      <c r="G550" s="247"/>
      <c r="H550" s="247"/>
      <c r="I550" s="247"/>
      <c r="J550" s="247"/>
      <c r="K550" s="247"/>
      <c r="L550" s="248"/>
      <c r="M550" s="248"/>
      <c r="N550" s="248"/>
      <c r="O550" s="248"/>
      <c r="P550" s="248"/>
      <c r="Q550" s="248"/>
      <c r="R550" s="248"/>
      <c r="S550" s="263"/>
      <c r="T550" s="263"/>
      <c r="U550" s="263"/>
      <c r="V550" s="263"/>
      <c r="W550" s="263"/>
      <c r="X550" s="263"/>
      <c r="Y550" s="263"/>
      <c r="Z550" s="263"/>
      <c r="AA550" s="263"/>
      <c r="AB550" s="263"/>
      <c r="AC550" s="263"/>
      <c r="AD550" s="263"/>
      <c r="AE550" s="263"/>
      <c r="AF550" s="263"/>
      <c r="AG550" s="263"/>
      <c r="AH550" s="263"/>
      <c r="AI550" s="263"/>
      <c r="AJ550" s="263"/>
      <c r="AK550" s="263"/>
      <c r="AL550" s="263"/>
      <c r="AM550" s="256"/>
    </row>
    <row r="551" spans="1:44" ht="18" customHeight="1">
      <c r="A551" s="178"/>
      <c r="B551" s="247"/>
      <c r="C551" s="247"/>
      <c r="D551" s="247"/>
      <c r="E551" s="247"/>
      <c r="F551" s="247"/>
      <c r="G551" s="247"/>
      <c r="H551" s="247"/>
      <c r="I551" s="247"/>
      <c r="J551" s="247"/>
      <c r="K551" s="247"/>
      <c r="L551" s="248"/>
      <c r="M551" s="248"/>
      <c r="N551" s="1495"/>
      <c r="O551" s="1481"/>
      <c r="P551" s="1481"/>
      <c r="Q551" s="1481"/>
      <c r="R551" s="1481"/>
      <c r="S551" s="1481"/>
      <c r="T551" s="1481"/>
      <c r="U551" s="1481"/>
      <c r="V551" s="1481"/>
      <c r="W551" s="1481"/>
      <c r="X551" s="1481"/>
      <c r="Y551" s="1481"/>
      <c r="Z551" s="1481"/>
      <c r="AA551" s="1481"/>
      <c r="AB551" s="1481"/>
      <c r="AC551" s="1481"/>
      <c r="AD551" s="1481"/>
      <c r="AE551" s="1481"/>
      <c r="AF551" s="1481"/>
      <c r="AG551" s="1481"/>
      <c r="AH551" s="1481"/>
      <c r="AI551" s="1482"/>
      <c r="AJ551" s="263"/>
      <c r="AK551" s="263"/>
      <c r="AL551" s="263"/>
      <c r="AM551" s="256"/>
    </row>
    <row r="552" spans="1:44" ht="18" customHeight="1">
      <c r="A552" s="178"/>
      <c r="B552" s="247"/>
      <c r="C552" s="247"/>
      <c r="D552" s="247"/>
      <c r="E552" s="247"/>
      <c r="F552" s="247"/>
      <c r="G552" s="247"/>
      <c r="H552" s="247"/>
      <c r="I552" s="247"/>
      <c r="J552" s="247"/>
      <c r="K552" s="247"/>
      <c r="L552" s="248"/>
      <c r="M552" s="248"/>
      <c r="N552" s="1483"/>
      <c r="O552" s="1484"/>
      <c r="P552" s="1484"/>
      <c r="Q552" s="1484"/>
      <c r="R552" s="1484"/>
      <c r="S552" s="1484"/>
      <c r="T552" s="1484"/>
      <c r="U552" s="1484"/>
      <c r="V552" s="1484"/>
      <c r="W552" s="1484"/>
      <c r="X552" s="1484"/>
      <c r="Y552" s="1484"/>
      <c r="Z552" s="1484"/>
      <c r="AA552" s="1484"/>
      <c r="AB552" s="1484"/>
      <c r="AC552" s="1484"/>
      <c r="AD552" s="1484"/>
      <c r="AE552" s="1484"/>
      <c r="AF552" s="1484"/>
      <c r="AG552" s="1484"/>
      <c r="AH552" s="1484"/>
      <c r="AI552" s="1485"/>
      <c r="AJ552" s="248"/>
      <c r="AK552" s="248"/>
      <c r="AL552" s="248"/>
      <c r="AM552" s="248"/>
    </row>
    <row r="553" spans="1:44" ht="13.5"/>
    <row r="554" spans="1:44" ht="17.25" customHeight="1">
      <c r="A554" s="243" t="s">
        <v>89</v>
      </c>
      <c r="B554" s="185"/>
      <c r="C554" s="185"/>
      <c r="D554" s="185"/>
      <c r="E554" s="185"/>
      <c r="F554" s="185"/>
      <c r="G554" s="185"/>
      <c r="H554" s="185"/>
      <c r="I554" s="185"/>
      <c r="J554" s="185"/>
      <c r="K554" s="185"/>
      <c r="L554" s="200"/>
      <c r="M554" s="244"/>
      <c r="N554" s="245"/>
      <c r="O554" s="245"/>
      <c r="P554" s="245"/>
      <c r="Q554" s="245"/>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4"/>
      <c r="AN554" s="186"/>
      <c r="AO554" s="186"/>
      <c r="AP554" s="186"/>
      <c r="AQ554" s="186"/>
      <c r="AR554" s="186"/>
    </row>
    <row r="555" spans="1:44" ht="18" customHeight="1">
      <c r="A555" s="178"/>
      <c r="B555" s="247" t="s">
        <v>2743</v>
      </c>
      <c r="C555" s="247"/>
      <c r="D555" s="247"/>
      <c r="E555" s="247"/>
      <c r="F555" s="247"/>
      <c r="G555" s="247"/>
      <c r="H555" s="247"/>
      <c r="I555" s="247"/>
      <c r="J555" s="247"/>
      <c r="K555" s="247"/>
      <c r="L555" s="248"/>
      <c r="M555" s="248"/>
      <c r="N555" s="1471">
        <f>$M$348</f>
        <v>1</v>
      </c>
      <c r="O555" s="1472"/>
      <c r="P555" s="1472"/>
      <c r="Q555" s="1473"/>
      <c r="R555" s="248"/>
      <c r="S555" s="249"/>
      <c r="T555" s="249"/>
      <c r="U555" s="210"/>
      <c r="V555" s="249"/>
      <c r="W555" s="248"/>
      <c r="X555" s="248"/>
      <c r="Y555" s="248"/>
      <c r="Z555" s="248"/>
      <c r="AA555" s="248"/>
      <c r="AB555" s="248"/>
      <c r="AC555" s="248"/>
      <c r="AD555" s="248"/>
      <c r="AE555" s="248"/>
      <c r="AF555" s="248"/>
      <c r="AG555" s="248"/>
      <c r="AH555" s="248"/>
      <c r="AI555" s="248"/>
      <c r="AJ555" s="248"/>
      <c r="AK555" s="248"/>
      <c r="AL555" s="248"/>
    </row>
    <row r="556" spans="1:44" ht="18" customHeight="1">
      <c r="A556" s="178"/>
      <c r="B556" s="247" t="s">
        <v>2744</v>
      </c>
      <c r="C556" s="247"/>
      <c r="D556" s="247"/>
      <c r="E556" s="247"/>
      <c r="F556" s="247"/>
      <c r="G556" s="247"/>
      <c r="H556" s="247"/>
      <c r="I556" s="247"/>
      <c r="J556" s="247"/>
      <c r="K556" s="247"/>
      <c r="L556" s="248"/>
      <c r="M556" s="248"/>
      <c r="N556" s="1458"/>
      <c r="O556" s="1459"/>
      <c r="P556" s="1459"/>
      <c r="Q556" s="1460"/>
      <c r="R556" s="250" t="s">
        <v>87</v>
      </c>
      <c r="S556" s="251"/>
      <c r="T556" s="251"/>
      <c r="U556" s="252"/>
      <c r="V556" s="4"/>
      <c r="W556" s="248"/>
      <c r="X556" s="248"/>
      <c r="Y556" s="248"/>
      <c r="Z556" s="248"/>
      <c r="AA556" s="248"/>
      <c r="AB556" s="248"/>
      <c r="AC556" s="248"/>
      <c r="AD556" s="248"/>
      <c r="AE556" s="248"/>
      <c r="AF556" s="248"/>
      <c r="AG556" s="248"/>
      <c r="AH556" s="248"/>
      <c r="AI556" s="248"/>
      <c r="AJ556" s="248"/>
      <c r="AK556" s="248"/>
      <c r="AL556" s="248"/>
    </row>
    <row r="557" spans="1:44" ht="18" customHeight="1">
      <c r="A557" s="178"/>
      <c r="B557" s="247" t="s">
        <v>2745</v>
      </c>
      <c r="C557" s="247"/>
      <c r="D557" s="247"/>
      <c r="E557" s="247"/>
      <c r="F557" s="247"/>
      <c r="G557" s="247"/>
      <c r="H557" s="247"/>
      <c r="I557" s="247"/>
      <c r="J557" s="247"/>
      <c r="K557" s="247"/>
      <c r="L557" s="248"/>
      <c r="M557" s="248"/>
      <c r="N557" s="1458"/>
      <c r="O557" s="1459"/>
      <c r="P557" s="1459"/>
      <c r="Q557" s="1460"/>
      <c r="R557" s="250" t="s">
        <v>86</v>
      </c>
      <c r="S557" s="253"/>
      <c r="T557" s="253"/>
      <c r="U557" s="254"/>
      <c r="V557" s="4"/>
      <c r="W557" s="248"/>
      <c r="X557" s="248"/>
      <c r="Y557" s="248"/>
      <c r="Z557" s="248"/>
      <c r="AA557" s="248"/>
      <c r="AB557" s="248"/>
      <c r="AC557" s="248"/>
      <c r="AD557" s="248"/>
      <c r="AE557" s="248"/>
      <c r="AF557" s="248"/>
      <c r="AG557" s="248"/>
      <c r="AH557" s="248"/>
      <c r="AI557" s="248"/>
      <c r="AJ557" s="248"/>
      <c r="AK557" s="248"/>
      <c r="AL557" s="248"/>
    </row>
    <row r="558" spans="1:44" ht="18" customHeight="1">
      <c r="A558" s="178"/>
      <c r="B558" s="247" t="s">
        <v>2746</v>
      </c>
      <c r="C558" s="247"/>
      <c r="D558" s="247"/>
      <c r="E558" s="247"/>
      <c r="F558" s="247"/>
      <c r="G558" s="247"/>
      <c r="H558" s="247"/>
      <c r="I558" s="247"/>
      <c r="J558" s="247"/>
      <c r="K558" s="247"/>
      <c r="L558" s="248"/>
      <c r="M558" s="248"/>
      <c r="N558" s="1458"/>
      <c r="O558" s="1459"/>
      <c r="P558" s="1459"/>
      <c r="Q558" s="1460"/>
      <c r="R558" s="250" t="s">
        <v>86</v>
      </c>
      <c r="S558" s="253"/>
      <c r="T558" s="253"/>
      <c r="U558" s="254"/>
      <c r="V558" s="4"/>
      <c r="W558" s="249"/>
      <c r="X558" s="248"/>
      <c r="Y558" s="248"/>
      <c r="Z558" s="248"/>
      <c r="AA558" s="248"/>
      <c r="AB558" s="248"/>
      <c r="AC558" s="248"/>
      <c r="AD558" s="248"/>
      <c r="AE558" s="248"/>
      <c r="AF558" s="248"/>
      <c r="AG558" s="248"/>
      <c r="AH558" s="248"/>
      <c r="AI558" s="248"/>
      <c r="AJ558" s="248"/>
      <c r="AK558" s="248"/>
      <c r="AL558" s="248"/>
    </row>
    <row r="559" spans="1:44" ht="18" customHeight="1">
      <c r="A559" s="178"/>
      <c r="B559" s="247" t="s">
        <v>2747</v>
      </c>
      <c r="C559" s="247"/>
      <c r="D559" s="247"/>
      <c r="E559" s="247"/>
      <c r="F559" s="247"/>
      <c r="G559" s="247"/>
      <c r="H559" s="247"/>
      <c r="I559" s="247"/>
      <c r="J559" s="247"/>
      <c r="K559" s="247"/>
      <c r="L559" s="248"/>
      <c r="M559" s="248"/>
      <c r="N559" s="1458"/>
      <c r="O559" s="1459"/>
      <c r="P559" s="1459"/>
      <c r="Q559" s="1460"/>
      <c r="R559" s="250" t="s">
        <v>86</v>
      </c>
      <c r="S559" s="253"/>
      <c r="T559" s="253"/>
      <c r="U559" s="254"/>
      <c r="V559" s="4"/>
      <c r="W559" s="249"/>
      <c r="X559" s="248"/>
      <c r="Y559" s="248"/>
      <c r="Z559" s="248"/>
      <c r="AA559" s="248"/>
      <c r="AB559" s="248"/>
      <c r="AC559" s="248"/>
      <c r="AD559" s="248"/>
      <c r="AE559" s="248"/>
      <c r="AF559" s="248"/>
      <c r="AG559" s="248"/>
      <c r="AH559" s="248"/>
      <c r="AI559" s="248"/>
      <c r="AJ559" s="248"/>
      <c r="AK559" s="248"/>
      <c r="AL559" s="248"/>
    </row>
    <row r="560" spans="1:44" ht="18" customHeight="1">
      <c r="A560" s="178"/>
      <c r="B560" s="247" t="s">
        <v>2748</v>
      </c>
      <c r="C560" s="247"/>
      <c r="D560" s="247"/>
      <c r="E560" s="247"/>
      <c r="F560" s="247"/>
      <c r="G560" s="247"/>
      <c r="H560" s="247"/>
      <c r="I560" s="247"/>
      <c r="J560" s="247"/>
      <c r="K560" s="247"/>
      <c r="L560" s="248"/>
      <c r="M560" s="248"/>
      <c r="N560" s="1458"/>
      <c r="O560" s="1459"/>
      <c r="P560" s="1459"/>
      <c r="Q560" s="1460"/>
      <c r="R560" s="250" t="s">
        <v>86</v>
      </c>
      <c r="S560" s="253"/>
      <c r="T560" s="253"/>
      <c r="U560" s="254"/>
      <c r="V560" s="4"/>
      <c r="W560" s="248"/>
      <c r="X560" s="248"/>
      <c r="Y560" s="248"/>
      <c r="Z560" s="248"/>
      <c r="AA560" s="248"/>
      <c r="AB560" s="256"/>
      <c r="AC560" s="256"/>
      <c r="AD560" s="256"/>
      <c r="AE560" s="256"/>
      <c r="AF560" s="256"/>
      <c r="AG560" s="256"/>
      <c r="AH560" s="256"/>
      <c r="AI560" s="256"/>
      <c r="AJ560" s="256"/>
      <c r="AK560" s="256"/>
      <c r="AL560" s="256"/>
    </row>
    <row r="561" spans="1:39" ht="18" customHeight="1">
      <c r="A561" s="178"/>
      <c r="B561" s="255" t="s">
        <v>2749</v>
      </c>
      <c r="C561" s="255"/>
      <c r="D561" s="255"/>
      <c r="E561" s="255"/>
      <c r="F561" s="255"/>
      <c r="G561" s="255"/>
      <c r="H561" s="255"/>
      <c r="I561" s="255"/>
      <c r="J561" s="255"/>
      <c r="K561" s="255"/>
      <c r="L561" s="248"/>
      <c r="M561" s="257"/>
      <c r="N561" s="257"/>
      <c r="O561" s="257"/>
      <c r="P561" s="257"/>
      <c r="Q561" s="250"/>
      <c r="R561" s="253"/>
      <c r="S561" s="253"/>
      <c r="T561" s="255"/>
      <c r="U561" s="4"/>
      <c r="V561" s="256"/>
      <c r="W561" s="258"/>
      <c r="X561" s="258" t="s">
        <v>84</v>
      </c>
      <c r="Y561" s="258"/>
      <c r="Z561" s="259"/>
      <c r="AA561" s="217" t="s">
        <v>83</v>
      </c>
      <c r="AB561" s="4"/>
      <c r="AD561" s="256"/>
      <c r="AE561" s="256"/>
      <c r="AF561" s="256"/>
      <c r="AG561" s="256"/>
      <c r="AH561" s="256"/>
      <c r="AI561" s="256"/>
      <c r="AJ561" s="256"/>
      <c r="AK561" s="256"/>
    </row>
    <row r="562" spans="1:39" ht="15" customHeight="1">
      <c r="A562" s="178"/>
      <c r="B562" s="247" t="s">
        <v>2750</v>
      </c>
      <c r="C562" s="247"/>
      <c r="D562" s="247"/>
      <c r="E562" s="247"/>
      <c r="F562" s="247"/>
      <c r="G562" s="247"/>
      <c r="H562" s="247"/>
      <c r="I562" s="247"/>
      <c r="J562" s="247"/>
      <c r="K562" s="247"/>
      <c r="L562" s="248"/>
      <c r="M562" s="248"/>
      <c r="N562" s="248"/>
      <c r="O562" s="248"/>
      <c r="P562" s="260"/>
      <c r="Q562" s="248"/>
      <c r="R562" s="248"/>
      <c r="S562" s="249"/>
      <c r="T562" s="249"/>
      <c r="U562" s="248"/>
      <c r="V562" s="260"/>
      <c r="W562" s="248"/>
      <c r="X562" s="248"/>
      <c r="Y562" s="260"/>
      <c r="Z562" s="248"/>
      <c r="AA562" s="248"/>
      <c r="AB562" s="248"/>
      <c r="AC562" s="260"/>
      <c r="AD562" s="248"/>
      <c r="AE562" s="248"/>
      <c r="AF562" s="248"/>
      <c r="AG562" s="248"/>
      <c r="AH562" s="260"/>
      <c r="AI562" s="248"/>
      <c r="AJ562" s="248"/>
      <c r="AK562" s="248"/>
      <c r="AL562" s="248"/>
      <c r="AM562" s="248"/>
    </row>
    <row r="563" spans="1:39" ht="18" customHeight="1">
      <c r="A563" s="178"/>
      <c r="B563" s="261"/>
      <c r="C563" s="261"/>
      <c r="D563" s="261"/>
      <c r="E563" s="261"/>
      <c r="F563" s="261"/>
      <c r="G563" s="261"/>
      <c r="H563" s="261"/>
      <c r="I563" s="261"/>
      <c r="J563" s="261"/>
      <c r="K563" s="261"/>
      <c r="L563" s="248"/>
      <c r="M563" s="262" t="s">
        <v>71</v>
      </c>
      <c r="N563" s="1465" t="s">
        <v>82</v>
      </c>
      <c r="O563" s="1465"/>
      <c r="P563" s="1465"/>
      <c r="Q563" s="1465"/>
      <c r="R563" s="1465"/>
      <c r="S563" s="218" t="s">
        <v>70</v>
      </c>
      <c r="T563" s="1465" t="s">
        <v>81</v>
      </c>
      <c r="U563" s="1465"/>
      <c r="V563" s="1465"/>
      <c r="W563" s="1465"/>
      <c r="X563" s="1465"/>
      <c r="Y563" s="1465"/>
      <c r="Z563" s="1465"/>
      <c r="AA563" s="1465"/>
      <c r="AB563" s="1465"/>
      <c r="AC563" s="1465"/>
      <c r="AD563" s="218" t="s">
        <v>70</v>
      </c>
      <c r="AE563" s="1465" t="s">
        <v>80</v>
      </c>
      <c r="AF563" s="1465"/>
      <c r="AG563" s="1465"/>
      <c r="AH563" s="1465"/>
      <c r="AI563" s="1457"/>
      <c r="AJ563" s="262" t="s">
        <v>73</v>
      </c>
      <c r="AK563" s="262"/>
      <c r="AL563" s="4"/>
      <c r="AM563" s="4"/>
    </row>
    <row r="564" spans="1:39" ht="18" customHeight="1">
      <c r="A564" s="178"/>
      <c r="C564" s="261"/>
      <c r="D564" s="261"/>
      <c r="E564" s="261"/>
      <c r="F564" s="261"/>
      <c r="G564" s="261"/>
      <c r="H564" s="261"/>
      <c r="I564" s="261"/>
      <c r="J564" s="261"/>
      <c r="K564" s="261"/>
      <c r="L564" s="261" t="s">
        <v>79</v>
      </c>
      <c r="M564" s="262" t="s">
        <v>71</v>
      </c>
      <c r="N564" s="1441"/>
      <c r="O564" s="1441"/>
      <c r="P564" s="1441"/>
      <c r="Q564" s="1441"/>
      <c r="R564" s="1441"/>
      <c r="S564" s="218" t="s">
        <v>70</v>
      </c>
      <c r="T564" s="1486" t="str">
        <f>IF(項目一覧②!$G$205=1,"",INDEX(主要用途!$D$2:$D$72,項目一覧②!$G$205))</f>
        <v/>
      </c>
      <c r="U564" s="1487"/>
      <c r="V564" s="1487"/>
      <c r="W564" s="1487"/>
      <c r="X564" s="1487"/>
      <c r="Y564" s="1487"/>
      <c r="Z564" s="1487"/>
      <c r="AA564" s="1487"/>
      <c r="AB564" s="1487"/>
      <c r="AC564" s="1488"/>
      <c r="AD564" s="218" t="s">
        <v>70</v>
      </c>
      <c r="AE564" s="1458"/>
      <c r="AF564" s="1459"/>
      <c r="AG564" s="1459"/>
      <c r="AH564" s="1460"/>
      <c r="AI564" s="260" t="s">
        <v>69</v>
      </c>
      <c r="AJ564" s="262" t="s">
        <v>73</v>
      </c>
      <c r="AK564" s="256"/>
      <c r="AL564" s="262"/>
      <c r="AM564" s="4"/>
    </row>
    <row r="565" spans="1:39" ht="18" customHeight="1">
      <c r="A565" s="178"/>
      <c r="C565" s="261"/>
      <c r="D565" s="261"/>
      <c r="E565" s="261"/>
      <c r="F565" s="261"/>
      <c r="G565" s="261"/>
      <c r="H565" s="261"/>
      <c r="I565" s="261"/>
      <c r="J565" s="261"/>
      <c r="K565" s="261"/>
      <c r="L565" s="261" t="s">
        <v>77</v>
      </c>
      <c r="M565" s="262" t="s">
        <v>71</v>
      </c>
      <c r="N565" s="1441"/>
      <c r="O565" s="1441"/>
      <c r="P565" s="1441"/>
      <c r="Q565" s="1441"/>
      <c r="R565" s="1441"/>
      <c r="S565" s="218" t="s">
        <v>70</v>
      </c>
      <c r="T565" s="1486" t="str">
        <f>IF(項目一覧②!$G$206=1,"",INDEX(主要用途!$D$2:$D$72,項目一覧②!$G$206))</f>
        <v/>
      </c>
      <c r="U565" s="1487"/>
      <c r="V565" s="1487"/>
      <c r="W565" s="1487"/>
      <c r="X565" s="1487"/>
      <c r="Y565" s="1487"/>
      <c r="Z565" s="1487"/>
      <c r="AA565" s="1487"/>
      <c r="AB565" s="1487"/>
      <c r="AC565" s="1488"/>
      <c r="AD565" s="218" t="s">
        <v>70</v>
      </c>
      <c r="AE565" s="1458"/>
      <c r="AF565" s="1459"/>
      <c r="AG565" s="1459"/>
      <c r="AH565" s="1460"/>
      <c r="AI565" s="260" t="s">
        <v>69</v>
      </c>
      <c r="AJ565" s="262" t="s">
        <v>73</v>
      </c>
      <c r="AK565" s="256"/>
      <c r="AL565" s="262"/>
      <c r="AM565" s="4"/>
    </row>
    <row r="566" spans="1:39" ht="18" customHeight="1">
      <c r="A566" s="178"/>
      <c r="C566" s="261"/>
      <c r="D566" s="261"/>
      <c r="E566" s="261"/>
      <c r="F566" s="261"/>
      <c r="G566" s="261"/>
      <c r="H566" s="261"/>
      <c r="I566" s="261"/>
      <c r="J566" s="261"/>
      <c r="K566" s="261"/>
      <c r="L566" s="261" t="s">
        <v>76</v>
      </c>
      <c r="M566" s="262" t="s">
        <v>71</v>
      </c>
      <c r="N566" s="1441"/>
      <c r="O566" s="1441"/>
      <c r="P566" s="1441"/>
      <c r="Q566" s="1441"/>
      <c r="R566" s="1441"/>
      <c r="S566" s="218" t="s">
        <v>70</v>
      </c>
      <c r="T566" s="1486" t="str">
        <f>IF(項目一覧②!$G$207=1,"",INDEX(主要用途!$D$2:$D$72,項目一覧②!$G$207))</f>
        <v/>
      </c>
      <c r="U566" s="1487"/>
      <c r="V566" s="1487"/>
      <c r="W566" s="1487"/>
      <c r="X566" s="1487"/>
      <c r="Y566" s="1487"/>
      <c r="Z566" s="1487"/>
      <c r="AA566" s="1487"/>
      <c r="AB566" s="1487"/>
      <c r="AC566" s="1488"/>
      <c r="AD566" s="218" t="s">
        <v>70</v>
      </c>
      <c r="AE566" s="1458"/>
      <c r="AF566" s="1459"/>
      <c r="AG566" s="1459"/>
      <c r="AH566" s="1460"/>
      <c r="AI566" s="260" t="s">
        <v>69</v>
      </c>
      <c r="AJ566" s="262" t="s">
        <v>73</v>
      </c>
      <c r="AK566" s="256"/>
      <c r="AL566" s="262"/>
      <c r="AM566" s="4"/>
    </row>
    <row r="567" spans="1:39" ht="18" customHeight="1">
      <c r="A567" s="178"/>
      <c r="C567" s="261"/>
      <c r="D567" s="261"/>
      <c r="E567" s="261"/>
      <c r="F567" s="261"/>
      <c r="G567" s="261"/>
      <c r="H567" s="261"/>
      <c r="I567" s="261"/>
      <c r="J567" s="261"/>
      <c r="K567" s="261"/>
      <c r="L567" s="261" t="s">
        <v>75</v>
      </c>
      <c r="M567" s="262" t="s">
        <v>71</v>
      </c>
      <c r="N567" s="1441"/>
      <c r="O567" s="1441"/>
      <c r="P567" s="1441"/>
      <c r="Q567" s="1441"/>
      <c r="R567" s="1441"/>
      <c r="S567" s="218" t="s">
        <v>70</v>
      </c>
      <c r="T567" s="1486" t="str">
        <f>IF(項目一覧②!$G$208=1,"",INDEX(主要用途!$D$2:$D$72,項目一覧②!$G$208))</f>
        <v/>
      </c>
      <c r="U567" s="1487"/>
      <c r="V567" s="1487"/>
      <c r="W567" s="1487"/>
      <c r="X567" s="1487"/>
      <c r="Y567" s="1487"/>
      <c r="Z567" s="1487"/>
      <c r="AA567" s="1487"/>
      <c r="AB567" s="1487"/>
      <c r="AC567" s="1488"/>
      <c r="AD567" s="218" t="s">
        <v>70</v>
      </c>
      <c r="AE567" s="1458"/>
      <c r="AF567" s="1459"/>
      <c r="AG567" s="1459"/>
      <c r="AH567" s="1460"/>
      <c r="AI567" s="260" t="s">
        <v>69</v>
      </c>
      <c r="AJ567" s="262" t="s">
        <v>73</v>
      </c>
      <c r="AK567" s="256"/>
      <c r="AL567" s="262"/>
      <c r="AM567" s="4"/>
    </row>
    <row r="568" spans="1:39" ht="18" customHeight="1">
      <c r="A568" s="178"/>
      <c r="C568" s="261"/>
      <c r="D568" s="261"/>
      <c r="E568" s="261"/>
      <c r="F568" s="261"/>
      <c r="G568" s="261"/>
      <c r="H568" s="261"/>
      <c r="I568" s="261"/>
      <c r="J568" s="261"/>
      <c r="K568" s="261"/>
      <c r="L568" s="261" t="s">
        <v>74</v>
      </c>
      <c r="M568" s="262" t="s">
        <v>71</v>
      </c>
      <c r="N568" s="1441"/>
      <c r="O568" s="1441"/>
      <c r="P568" s="1441"/>
      <c r="Q568" s="1441"/>
      <c r="R568" s="1441"/>
      <c r="S568" s="218" t="s">
        <v>70</v>
      </c>
      <c r="T568" s="1486" t="str">
        <f>IF(項目一覧②!$G$209=1,"",INDEX(主要用途!$D$2:$D$72,項目一覧②!$G$209))</f>
        <v/>
      </c>
      <c r="U568" s="1487"/>
      <c r="V568" s="1487"/>
      <c r="W568" s="1487"/>
      <c r="X568" s="1487"/>
      <c r="Y568" s="1487"/>
      <c r="Z568" s="1487"/>
      <c r="AA568" s="1487"/>
      <c r="AB568" s="1487"/>
      <c r="AC568" s="1488"/>
      <c r="AD568" s="218" t="s">
        <v>70</v>
      </c>
      <c r="AE568" s="1458"/>
      <c r="AF568" s="1459"/>
      <c r="AG568" s="1459"/>
      <c r="AH568" s="1460"/>
      <c r="AI568" s="260" t="s">
        <v>69</v>
      </c>
      <c r="AJ568" s="262" t="s">
        <v>73</v>
      </c>
      <c r="AK568" s="256"/>
      <c r="AL568" s="262"/>
      <c r="AM568" s="4"/>
    </row>
    <row r="569" spans="1:39" ht="18" customHeight="1">
      <c r="A569" s="178"/>
      <c r="C569" s="261"/>
      <c r="D569" s="261"/>
      <c r="E569" s="261"/>
      <c r="F569" s="261"/>
      <c r="G569" s="261"/>
      <c r="H569" s="261"/>
      <c r="I569" s="261"/>
      <c r="J569" s="261"/>
      <c r="K569" s="261"/>
      <c r="L569" s="261" t="s">
        <v>72</v>
      </c>
      <c r="M569" s="262" t="s">
        <v>71</v>
      </c>
      <c r="N569" s="1441"/>
      <c r="O569" s="1441"/>
      <c r="P569" s="1441"/>
      <c r="Q569" s="1441"/>
      <c r="R569" s="1441"/>
      <c r="S569" s="218" t="s">
        <v>70</v>
      </c>
      <c r="T569" s="1486" t="str">
        <f>IF(項目一覧②!$G$210=1,"",INDEX(主要用途!$D$2:$D$72,項目一覧②!$G$210))</f>
        <v/>
      </c>
      <c r="U569" s="1487"/>
      <c r="V569" s="1487"/>
      <c r="W569" s="1487"/>
      <c r="X569" s="1487"/>
      <c r="Y569" s="1487"/>
      <c r="Z569" s="1487"/>
      <c r="AA569" s="1487"/>
      <c r="AB569" s="1487"/>
      <c r="AC569" s="1488"/>
      <c r="AD569" s="218" t="s">
        <v>70</v>
      </c>
      <c r="AE569" s="1458"/>
      <c r="AF569" s="1459"/>
      <c r="AG569" s="1459"/>
      <c r="AH569" s="1460"/>
      <c r="AI569" s="260" t="s">
        <v>69</v>
      </c>
      <c r="AJ569" s="262" t="s">
        <v>68</v>
      </c>
      <c r="AK569" s="256"/>
      <c r="AL569" s="262"/>
      <c r="AM569" s="4"/>
    </row>
    <row r="570" spans="1:39" ht="15" customHeight="1">
      <c r="A570" s="178"/>
      <c r="B570" s="247" t="s">
        <v>2751</v>
      </c>
      <c r="C570" s="247"/>
      <c r="D570" s="247"/>
      <c r="E570" s="247"/>
      <c r="F570" s="247"/>
      <c r="G570" s="247"/>
      <c r="H570" s="247"/>
      <c r="I570" s="247"/>
      <c r="J570" s="247"/>
      <c r="K570" s="247"/>
      <c r="L570" s="248"/>
      <c r="M570" s="248"/>
      <c r="N570" s="248"/>
      <c r="O570" s="248"/>
      <c r="P570" s="248"/>
      <c r="Q570" s="248"/>
      <c r="R570" s="248"/>
      <c r="S570" s="218"/>
      <c r="T570" s="263"/>
      <c r="U570" s="263"/>
      <c r="V570" s="263"/>
      <c r="W570" s="263"/>
      <c r="X570" s="263"/>
      <c r="Y570" s="263"/>
      <c r="Z570" s="263"/>
      <c r="AA570" s="263"/>
      <c r="AB570" s="263"/>
      <c r="AC570" s="263"/>
      <c r="AD570" s="263"/>
      <c r="AE570" s="263"/>
      <c r="AF570" s="263"/>
      <c r="AG570" s="263"/>
      <c r="AH570" s="263"/>
      <c r="AI570" s="263"/>
      <c r="AJ570" s="263"/>
      <c r="AK570" s="263"/>
      <c r="AL570" s="263"/>
      <c r="AM570" s="256"/>
    </row>
    <row r="571" spans="1:39" ht="18" customHeight="1">
      <c r="A571" s="178"/>
      <c r="B571" s="247"/>
      <c r="C571" s="247"/>
      <c r="D571" s="247"/>
      <c r="E571" s="247"/>
      <c r="F571" s="247"/>
      <c r="G571" s="247"/>
      <c r="H571" s="247"/>
      <c r="I571" s="247"/>
      <c r="J571" s="247"/>
      <c r="K571" s="247"/>
      <c r="L571" s="248"/>
      <c r="M571" s="248"/>
      <c r="N571" s="1495"/>
      <c r="O571" s="1481"/>
      <c r="P571" s="1481"/>
      <c r="Q571" s="1481"/>
      <c r="R571" s="1481"/>
      <c r="S571" s="1481"/>
      <c r="T571" s="1481"/>
      <c r="U571" s="1481"/>
      <c r="V571" s="1481"/>
      <c r="W571" s="1481"/>
      <c r="X571" s="1481"/>
      <c r="Y571" s="1481"/>
      <c r="Z571" s="1481"/>
      <c r="AA571" s="1481"/>
      <c r="AB571" s="1481"/>
      <c r="AC571" s="1481"/>
      <c r="AD571" s="1481"/>
      <c r="AE571" s="1481"/>
      <c r="AF571" s="1481"/>
      <c r="AG571" s="1481"/>
      <c r="AH571" s="1481"/>
      <c r="AI571" s="1482"/>
      <c r="AJ571" s="263"/>
      <c r="AK571" s="263"/>
      <c r="AL571" s="263"/>
      <c r="AM571" s="256"/>
    </row>
    <row r="572" spans="1:39" ht="18" customHeight="1">
      <c r="A572" s="178"/>
      <c r="B572" s="247"/>
      <c r="C572" s="247"/>
      <c r="D572" s="247"/>
      <c r="E572" s="247"/>
      <c r="F572" s="247"/>
      <c r="G572" s="247"/>
      <c r="H572" s="247"/>
      <c r="I572" s="247"/>
      <c r="J572" s="247"/>
      <c r="K572" s="247"/>
      <c r="L572" s="248"/>
      <c r="M572" s="248"/>
      <c r="N572" s="1483"/>
      <c r="O572" s="1484"/>
      <c r="P572" s="1484"/>
      <c r="Q572" s="1484"/>
      <c r="R572" s="1484"/>
      <c r="S572" s="1484"/>
      <c r="T572" s="1484"/>
      <c r="U572" s="1484"/>
      <c r="V572" s="1484"/>
      <c r="W572" s="1484"/>
      <c r="X572" s="1484"/>
      <c r="Y572" s="1484"/>
      <c r="Z572" s="1484"/>
      <c r="AA572" s="1484"/>
      <c r="AB572" s="1484"/>
      <c r="AC572" s="1484"/>
      <c r="AD572" s="1484"/>
      <c r="AE572" s="1484"/>
      <c r="AF572" s="1484"/>
      <c r="AG572" s="1484"/>
      <c r="AH572" s="1484"/>
      <c r="AI572" s="1485"/>
      <c r="AJ572" s="263"/>
      <c r="AK572" s="263"/>
      <c r="AL572" s="263"/>
      <c r="AM572" s="256"/>
    </row>
    <row r="573" spans="1:39" ht="15" customHeight="1">
      <c r="A573" s="178"/>
      <c r="B573" s="247" t="s">
        <v>2752</v>
      </c>
      <c r="C573" s="247"/>
      <c r="D573" s="247"/>
      <c r="E573" s="247"/>
      <c r="F573" s="247"/>
      <c r="G573" s="247"/>
      <c r="H573" s="247"/>
      <c r="I573" s="247"/>
      <c r="J573" s="247"/>
      <c r="K573" s="247"/>
      <c r="L573" s="248"/>
      <c r="M573" s="248"/>
      <c r="N573" s="248"/>
      <c r="O573" s="248"/>
      <c r="P573" s="248"/>
      <c r="Q573" s="248"/>
      <c r="R573" s="248"/>
      <c r="S573" s="263"/>
      <c r="T573" s="263"/>
      <c r="U573" s="263"/>
      <c r="V573" s="263"/>
      <c r="W573" s="263"/>
      <c r="X573" s="263"/>
      <c r="Y573" s="263"/>
      <c r="Z573" s="263"/>
      <c r="AA573" s="263"/>
      <c r="AB573" s="263"/>
      <c r="AC573" s="263"/>
      <c r="AD573" s="263"/>
      <c r="AE573" s="263"/>
      <c r="AF573" s="263"/>
      <c r="AG573" s="263"/>
      <c r="AH573" s="263"/>
      <c r="AI573" s="263"/>
      <c r="AJ573" s="263"/>
      <c r="AK573" s="263"/>
      <c r="AL573" s="263"/>
      <c r="AM573" s="256"/>
    </row>
    <row r="574" spans="1:39" ht="18" customHeight="1">
      <c r="A574" s="178"/>
      <c r="B574" s="247"/>
      <c r="C574" s="247"/>
      <c r="D574" s="247"/>
      <c r="E574" s="247"/>
      <c r="F574" s="247"/>
      <c r="G574" s="247"/>
      <c r="H574" s="247"/>
      <c r="I574" s="247"/>
      <c r="J574" s="247"/>
      <c r="K574" s="247"/>
      <c r="L574" s="248"/>
      <c r="M574" s="248"/>
      <c r="N574" s="1495"/>
      <c r="O574" s="1481"/>
      <c r="P574" s="1481"/>
      <c r="Q574" s="1481"/>
      <c r="R574" s="1481"/>
      <c r="S574" s="1481"/>
      <c r="T574" s="1481"/>
      <c r="U574" s="1481"/>
      <c r="V574" s="1481"/>
      <c r="W574" s="1481"/>
      <c r="X574" s="1481"/>
      <c r="Y574" s="1481"/>
      <c r="Z574" s="1481"/>
      <c r="AA574" s="1481"/>
      <c r="AB574" s="1481"/>
      <c r="AC574" s="1481"/>
      <c r="AD574" s="1481"/>
      <c r="AE574" s="1481"/>
      <c r="AF574" s="1481"/>
      <c r="AG574" s="1481"/>
      <c r="AH574" s="1481"/>
      <c r="AI574" s="1482"/>
      <c r="AJ574" s="263"/>
      <c r="AK574" s="263"/>
      <c r="AL574" s="263"/>
      <c r="AM574" s="256"/>
    </row>
    <row r="575" spans="1:39" ht="18" customHeight="1">
      <c r="A575" s="178"/>
      <c r="B575" s="247"/>
      <c r="C575" s="247"/>
      <c r="D575" s="247"/>
      <c r="E575" s="247"/>
      <c r="F575" s="247"/>
      <c r="G575" s="247"/>
      <c r="H575" s="247"/>
      <c r="I575" s="247"/>
      <c r="J575" s="247"/>
      <c r="K575" s="247"/>
      <c r="L575" s="248"/>
      <c r="M575" s="248"/>
      <c r="N575" s="1483"/>
      <c r="O575" s="1484"/>
      <c r="P575" s="1484"/>
      <c r="Q575" s="1484"/>
      <c r="R575" s="1484"/>
      <c r="S575" s="1484"/>
      <c r="T575" s="1484"/>
      <c r="U575" s="1484"/>
      <c r="V575" s="1484"/>
      <c r="W575" s="1484"/>
      <c r="X575" s="1484"/>
      <c r="Y575" s="1484"/>
      <c r="Z575" s="1484"/>
      <c r="AA575" s="1484"/>
      <c r="AB575" s="1484"/>
      <c r="AC575" s="1484"/>
      <c r="AD575" s="1484"/>
      <c r="AE575" s="1484"/>
      <c r="AF575" s="1484"/>
      <c r="AG575" s="1484"/>
      <c r="AH575" s="1484"/>
      <c r="AI575" s="1485"/>
      <c r="AJ575" s="248"/>
      <c r="AK575" s="248"/>
      <c r="AL575" s="248"/>
      <c r="AM575" s="248"/>
    </row>
    <row r="576" spans="1:39" ht="15.75" customHeight="1">
      <c r="A576" s="178"/>
      <c r="B576" s="178"/>
      <c r="C576" s="178"/>
      <c r="D576" s="178"/>
      <c r="E576" s="178"/>
      <c r="F576" s="178"/>
      <c r="G576" s="178"/>
      <c r="H576" s="178"/>
      <c r="I576" s="178"/>
      <c r="J576" s="178"/>
      <c r="K576" s="178"/>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8" spans="1:44" ht="17.25" customHeight="1">
      <c r="A578" s="243" t="s">
        <v>88</v>
      </c>
      <c r="B578" s="185"/>
      <c r="C578" s="185"/>
      <c r="D578" s="185"/>
      <c r="E578" s="185"/>
      <c r="F578" s="185"/>
      <c r="G578" s="185"/>
      <c r="H578" s="185"/>
      <c r="I578" s="185"/>
      <c r="J578" s="185"/>
      <c r="K578" s="185"/>
      <c r="L578" s="200"/>
      <c r="M578" s="244"/>
      <c r="N578" s="245"/>
      <c r="O578" s="245"/>
      <c r="P578" s="245"/>
      <c r="Q578" s="245"/>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4"/>
      <c r="AN578" s="186"/>
      <c r="AO578" s="186"/>
      <c r="AP578" s="186"/>
      <c r="AQ578" s="186"/>
      <c r="AR578" s="186"/>
    </row>
    <row r="579" spans="1:44" ht="18" customHeight="1">
      <c r="A579" s="178"/>
      <c r="B579" s="247" t="s">
        <v>2743</v>
      </c>
      <c r="C579" s="247"/>
      <c r="D579" s="247"/>
      <c r="E579" s="247"/>
      <c r="F579" s="247"/>
      <c r="G579" s="247"/>
      <c r="H579" s="247"/>
      <c r="I579" s="247"/>
      <c r="J579" s="247"/>
      <c r="K579" s="247"/>
      <c r="L579" s="248"/>
      <c r="M579" s="248"/>
      <c r="N579" s="1471">
        <f>$M$348</f>
        <v>1</v>
      </c>
      <c r="O579" s="1472"/>
      <c r="P579" s="1472"/>
      <c r="Q579" s="1473"/>
      <c r="R579" s="248"/>
      <c r="S579" s="249"/>
      <c r="T579" s="249"/>
      <c r="U579" s="210"/>
      <c r="V579" s="249"/>
      <c r="W579" s="248"/>
      <c r="X579" s="248"/>
      <c r="Y579" s="248"/>
      <c r="Z579" s="248"/>
      <c r="AA579" s="248"/>
      <c r="AB579" s="248"/>
      <c r="AC579" s="248"/>
      <c r="AD579" s="248"/>
      <c r="AE579" s="248"/>
      <c r="AF579" s="248"/>
      <c r="AG579" s="248"/>
      <c r="AH579" s="248"/>
      <c r="AI579" s="248"/>
      <c r="AJ579" s="248"/>
      <c r="AK579" s="248"/>
      <c r="AL579" s="248"/>
    </row>
    <row r="580" spans="1:44" ht="18" customHeight="1">
      <c r="A580" s="178"/>
      <c r="B580" s="247" t="s">
        <v>2744</v>
      </c>
      <c r="C580" s="247"/>
      <c r="D580" s="247"/>
      <c r="E580" s="247"/>
      <c r="F580" s="247"/>
      <c r="G580" s="247"/>
      <c r="H580" s="247"/>
      <c r="I580" s="247"/>
      <c r="J580" s="247"/>
      <c r="K580" s="247"/>
      <c r="L580" s="248"/>
      <c r="M580" s="248"/>
      <c r="N580" s="1458"/>
      <c r="O580" s="1459"/>
      <c r="P580" s="1459"/>
      <c r="Q580" s="1460"/>
      <c r="R580" s="250" t="s">
        <v>87</v>
      </c>
      <c r="S580" s="251"/>
      <c r="T580" s="251"/>
      <c r="U580" s="252"/>
      <c r="V580" s="4"/>
      <c r="W580" s="248"/>
      <c r="X580" s="248"/>
      <c r="Y580" s="248"/>
      <c r="Z580" s="248"/>
      <c r="AA580" s="248"/>
      <c r="AB580" s="248"/>
      <c r="AC580" s="248"/>
      <c r="AD580" s="248"/>
      <c r="AE580" s="248"/>
      <c r="AF580" s="248"/>
      <c r="AG580" s="248"/>
      <c r="AH580" s="248"/>
      <c r="AI580" s="248"/>
      <c r="AJ580" s="248"/>
      <c r="AK580" s="248"/>
      <c r="AL580" s="248"/>
    </row>
    <row r="581" spans="1:44" ht="18" customHeight="1">
      <c r="A581" s="178"/>
      <c r="B581" s="247" t="s">
        <v>2745</v>
      </c>
      <c r="C581" s="247"/>
      <c r="D581" s="247"/>
      <c r="E581" s="247"/>
      <c r="F581" s="247"/>
      <c r="G581" s="247"/>
      <c r="H581" s="247"/>
      <c r="I581" s="247"/>
      <c r="J581" s="247"/>
      <c r="K581" s="247"/>
      <c r="L581" s="248"/>
      <c r="M581" s="248"/>
      <c r="N581" s="1458"/>
      <c r="O581" s="1459"/>
      <c r="P581" s="1459"/>
      <c r="Q581" s="1460"/>
      <c r="R581" s="250" t="s">
        <v>85</v>
      </c>
      <c r="S581" s="253"/>
      <c r="T581" s="253"/>
      <c r="U581" s="254"/>
      <c r="V581" s="4"/>
      <c r="W581" s="248"/>
      <c r="X581" s="248"/>
      <c r="Y581" s="248"/>
      <c r="Z581" s="248"/>
      <c r="AA581" s="248"/>
      <c r="AB581" s="248"/>
      <c r="AC581" s="248"/>
      <c r="AD581" s="248"/>
      <c r="AE581" s="248"/>
      <c r="AF581" s="248"/>
      <c r="AG581" s="248"/>
      <c r="AH581" s="248"/>
      <c r="AI581" s="248"/>
      <c r="AJ581" s="248"/>
      <c r="AK581" s="248"/>
      <c r="AL581" s="248"/>
    </row>
    <row r="582" spans="1:44" ht="18" customHeight="1">
      <c r="A582" s="178"/>
      <c r="B582" s="247" t="s">
        <v>2746</v>
      </c>
      <c r="C582" s="247"/>
      <c r="D582" s="247"/>
      <c r="E582" s="247"/>
      <c r="F582" s="247"/>
      <c r="G582" s="247"/>
      <c r="H582" s="247"/>
      <c r="I582" s="247"/>
      <c r="J582" s="247"/>
      <c r="K582" s="247"/>
      <c r="L582" s="248"/>
      <c r="M582" s="248"/>
      <c r="N582" s="1458"/>
      <c r="O582" s="1459"/>
      <c r="P582" s="1459"/>
      <c r="Q582" s="1460"/>
      <c r="R582" s="250" t="s">
        <v>85</v>
      </c>
      <c r="S582" s="253"/>
      <c r="T582" s="253"/>
      <c r="U582" s="254"/>
      <c r="V582" s="4"/>
      <c r="W582" s="249"/>
      <c r="X582" s="248"/>
      <c r="Y582" s="248"/>
      <c r="Z582" s="248"/>
      <c r="AA582" s="248"/>
      <c r="AB582" s="248"/>
      <c r="AC582" s="248"/>
      <c r="AD582" s="248"/>
      <c r="AE582" s="248"/>
      <c r="AF582" s="248"/>
      <c r="AG582" s="248"/>
      <c r="AH582" s="248"/>
      <c r="AI582" s="248"/>
      <c r="AJ582" s="248"/>
      <c r="AK582" s="248"/>
      <c r="AL582" s="248"/>
    </row>
    <row r="583" spans="1:44" ht="18" customHeight="1">
      <c r="A583" s="178"/>
      <c r="B583" s="247" t="s">
        <v>2747</v>
      </c>
      <c r="C583" s="247"/>
      <c r="D583" s="247"/>
      <c r="E583" s="247"/>
      <c r="F583" s="247"/>
      <c r="G583" s="247"/>
      <c r="H583" s="247"/>
      <c r="I583" s="247"/>
      <c r="J583" s="247"/>
      <c r="K583" s="247"/>
      <c r="L583" s="248"/>
      <c r="M583" s="248"/>
      <c r="N583" s="1458"/>
      <c r="O583" s="1459"/>
      <c r="P583" s="1459"/>
      <c r="Q583" s="1460"/>
      <c r="R583" s="250" t="s">
        <v>85</v>
      </c>
      <c r="S583" s="253"/>
      <c r="T583" s="253"/>
      <c r="U583" s="254"/>
      <c r="V583" s="4"/>
      <c r="W583" s="249"/>
      <c r="X583" s="248"/>
      <c r="Y583" s="248"/>
      <c r="Z583" s="248"/>
      <c r="AA583" s="248"/>
      <c r="AB583" s="248"/>
      <c r="AC583" s="248"/>
      <c r="AD583" s="248"/>
      <c r="AE583" s="248"/>
      <c r="AF583" s="248"/>
      <c r="AG583" s="248"/>
      <c r="AH583" s="248"/>
      <c r="AI583" s="248"/>
      <c r="AJ583" s="248"/>
      <c r="AK583" s="248"/>
      <c r="AL583" s="248"/>
    </row>
    <row r="584" spans="1:44" ht="18" customHeight="1">
      <c r="A584" s="178"/>
      <c r="B584" s="247" t="s">
        <v>2748</v>
      </c>
      <c r="C584" s="247"/>
      <c r="D584" s="247"/>
      <c r="E584" s="247"/>
      <c r="F584" s="247"/>
      <c r="G584" s="247"/>
      <c r="H584" s="247"/>
      <c r="I584" s="247"/>
      <c r="J584" s="247"/>
      <c r="K584" s="247"/>
      <c r="L584" s="248"/>
      <c r="M584" s="248"/>
      <c r="N584" s="1458"/>
      <c r="O584" s="1459"/>
      <c r="P584" s="1459"/>
      <c r="Q584" s="1460"/>
      <c r="R584" s="250" t="s">
        <v>85</v>
      </c>
      <c r="S584" s="253"/>
      <c r="T584" s="253"/>
      <c r="U584" s="254"/>
      <c r="V584" s="4"/>
      <c r="W584" s="248"/>
      <c r="X584" s="248"/>
      <c r="Y584" s="248"/>
      <c r="Z584" s="248"/>
      <c r="AA584" s="248"/>
      <c r="AB584" s="256"/>
      <c r="AC584" s="256"/>
      <c r="AD584" s="256"/>
      <c r="AE584" s="256"/>
      <c r="AF584" s="256"/>
      <c r="AG584" s="256"/>
      <c r="AH584" s="256"/>
      <c r="AI584" s="256"/>
      <c r="AJ584" s="256"/>
      <c r="AK584" s="256"/>
      <c r="AL584" s="256"/>
    </row>
    <row r="585" spans="1:44" ht="18" customHeight="1">
      <c r="A585" s="178"/>
      <c r="B585" s="255" t="s">
        <v>2749</v>
      </c>
      <c r="C585" s="255"/>
      <c r="D585" s="255"/>
      <c r="E585" s="255"/>
      <c r="F585" s="255"/>
      <c r="G585" s="255"/>
      <c r="H585" s="255"/>
      <c r="I585" s="255"/>
      <c r="J585" s="255"/>
      <c r="K585" s="255"/>
      <c r="L585" s="248"/>
      <c r="M585" s="257"/>
      <c r="N585" s="257"/>
      <c r="O585" s="257"/>
      <c r="P585" s="257"/>
      <c r="Q585" s="250"/>
      <c r="R585" s="253"/>
      <c r="S585" s="253"/>
      <c r="T585" s="255"/>
      <c r="U585" s="4"/>
      <c r="V585" s="256"/>
      <c r="W585" s="258"/>
      <c r="X585" s="258" t="s">
        <v>84</v>
      </c>
      <c r="Y585" s="258"/>
      <c r="Z585" s="259"/>
      <c r="AA585" s="217" t="s">
        <v>83</v>
      </c>
      <c r="AB585" s="4"/>
      <c r="AD585" s="256"/>
      <c r="AE585" s="256"/>
      <c r="AF585" s="256"/>
      <c r="AG585" s="256"/>
      <c r="AH585" s="256"/>
      <c r="AI585" s="256"/>
      <c r="AJ585" s="256"/>
      <c r="AK585" s="256"/>
    </row>
    <row r="586" spans="1:44" ht="15" customHeight="1">
      <c r="A586" s="178"/>
      <c r="B586" s="247" t="s">
        <v>2750</v>
      </c>
      <c r="C586" s="247"/>
      <c r="D586" s="247"/>
      <c r="E586" s="247"/>
      <c r="F586" s="247"/>
      <c r="G586" s="247"/>
      <c r="H586" s="247"/>
      <c r="I586" s="247"/>
      <c r="J586" s="247"/>
      <c r="K586" s="247"/>
      <c r="L586" s="248"/>
      <c r="M586" s="248"/>
      <c r="N586" s="248"/>
      <c r="O586" s="248"/>
      <c r="P586" s="260"/>
      <c r="Q586" s="248"/>
      <c r="R586" s="248"/>
      <c r="S586" s="249"/>
      <c r="T586" s="249"/>
      <c r="U586" s="248"/>
      <c r="V586" s="260"/>
      <c r="W586" s="248"/>
      <c r="X586" s="248"/>
      <c r="Y586" s="260"/>
      <c r="Z586" s="248"/>
      <c r="AA586" s="248"/>
      <c r="AB586" s="248"/>
      <c r="AC586" s="260"/>
      <c r="AD586" s="248"/>
      <c r="AE586" s="248"/>
      <c r="AF586" s="248"/>
      <c r="AG586" s="248"/>
      <c r="AH586" s="260"/>
      <c r="AI586" s="248"/>
      <c r="AJ586" s="248"/>
      <c r="AK586" s="248"/>
      <c r="AL586" s="248"/>
      <c r="AM586" s="248"/>
    </row>
    <row r="587" spans="1:44" ht="18" customHeight="1">
      <c r="A587" s="178"/>
      <c r="B587" s="261"/>
      <c r="C587" s="261"/>
      <c r="D587" s="261"/>
      <c r="E587" s="261"/>
      <c r="F587" s="261"/>
      <c r="G587" s="261"/>
      <c r="H587" s="261"/>
      <c r="I587" s="261"/>
      <c r="J587" s="261"/>
      <c r="K587" s="261"/>
      <c r="L587" s="248"/>
      <c r="M587" s="262" t="s">
        <v>71</v>
      </c>
      <c r="N587" s="1465" t="s">
        <v>82</v>
      </c>
      <c r="O587" s="1465"/>
      <c r="P587" s="1465"/>
      <c r="Q587" s="1465"/>
      <c r="R587" s="1465"/>
      <c r="S587" s="218" t="s">
        <v>70</v>
      </c>
      <c r="T587" s="1465" t="s">
        <v>81</v>
      </c>
      <c r="U587" s="1465"/>
      <c r="V587" s="1465"/>
      <c r="W587" s="1465"/>
      <c r="X587" s="1465"/>
      <c r="Y587" s="1465"/>
      <c r="Z587" s="1465"/>
      <c r="AA587" s="1465"/>
      <c r="AB587" s="1465"/>
      <c r="AC587" s="1465"/>
      <c r="AD587" s="218" t="s">
        <v>70</v>
      </c>
      <c r="AE587" s="1465" t="s">
        <v>80</v>
      </c>
      <c r="AF587" s="1465"/>
      <c r="AG587" s="1465"/>
      <c r="AH587" s="1465"/>
      <c r="AI587" s="1457"/>
      <c r="AJ587" s="262" t="s">
        <v>67</v>
      </c>
      <c r="AK587" s="262"/>
      <c r="AL587" s="4"/>
      <c r="AM587" s="4"/>
    </row>
    <row r="588" spans="1:44" ht="18" customHeight="1">
      <c r="A588" s="178"/>
      <c r="B588" s="174"/>
      <c r="C588" s="261"/>
      <c r="D588" s="261"/>
      <c r="E588" s="261"/>
      <c r="F588" s="261"/>
      <c r="G588" s="261"/>
      <c r="H588" s="261"/>
      <c r="I588" s="261"/>
      <c r="J588" s="261"/>
      <c r="K588" s="261"/>
      <c r="L588" s="261" t="s">
        <v>78</v>
      </c>
      <c r="M588" s="262" t="s">
        <v>71</v>
      </c>
      <c r="N588" s="1441"/>
      <c r="O588" s="1441"/>
      <c r="P588" s="1441"/>
      <c r="Q588" s="1441"/>
      <c r="R588" s="1441"/>
      <c r="S588" s="218" t="s">
        <v>70</v>
      </c>
      <c r="T588" s="1486" t="str">
        <f>IF(項目一覧②!$G$232=1,"",INDEX(主要用途!$D$2:$D$72,項目一覧②!$G$232))</f>
        <v/>
      </c>
      <c r="U588" s="1487"/>
      <c r="V588" s="1487"/>
      <c r="W588" s="1487"/>
      <c r="X588" s="1487"/>
      <c r="Y588" s="1487"/>
      <c r="Z588" s="1487"/>
      <c r="AA588" s="1487"/>
      <c r="AB588" s="1487"/>
      <c r="AC588" s="1488"/>
      <c r="AD588" s="218" t="s">
        <v>70</v>
      </c>
      <c r="AE588" s="1458"/>
      <c r="AF588" s="1459"/>
      <c r="AG588" s="1459"/>
      <c r="AH588" s="1460"/>
      <c r="AI588" s="260" t="s">
        <v>69</v>
      </c>
      <c r="AJ588" s="262" t="s">
        <v>67</v>
      </c>
      <c r="AK588" s="256"/>
      <c r="AL588" s="262"/>
      <c r="AM588" s="4"/>
    </row>
    <row r="589" spans="1:44" ht="18" customHeight="1">
      <c r="A589" s="178"/>
      <c r="B589" s="174"/>
      <c r="C589" s="261"/>
      <c r="D589" s="261"/>
      <c r="E589" s="261"/>
      <c r="F589" s="261"/>
      <c r="G589" s="261"/>
      <c r="H589" s="261"/>
      <c r="I589" s="261"/>
      <c r="J589" s="261"/>
      <c r="K589" s="261"/>
      <c r="L589" s="261" t="s">
        <v>77</v>
      </c>
      <c r="M589" s="262" t="s">
        <v>71</v>
      </c>
      <c r="N589" s="1441"/>
      <c r="O589" s="1441"/>
      <c r="P589" s="1441"/>
      <c r="Q589" s="1441"/>
      <c r="R589" s="1441"/>
      <c r="S589" s="218" t="s">
        <v>70</v>
      </c>
      <c r="T589" s="1486" t="str">
        <f>IF(項目一覧②!$G$233=1,"",INDEX(主要用途!$D$2:$D$72,項目一覧②!$G$233))</f>
        <v/>
      </c>
      <c r="U589" s="1487"/>
      <c r="V589" s="1487"/>
      <c r="W589" s="1487"/>
      <c r="X589" s="1487"/>
      <c r="Y589" s="1487"/>
      <c r="Z589" s="1487"/>
      <c r="AA589" s="1487"/>
      <c r="AB589" s="1487"/>
      <c r="AC589" s="1488"/>
      <c r="AD589" s="218" t="s">
        <v>70</v>
      </c>
      <c r="AE589" s="1458"/>
      <c r="AF589" s="1459"/>
      <c r="AG589" s="1459"/>
      <c r="AH589" s="1460"/>
      <c r="AI589" s="260" t="s">
        <v>69</v>
      </c>
      <c r="AJ589" s="262" t="s">
        <v>67</v>
      </c>
      <c r="AK589" s="256"/>
      <c r="AL589" s="262"/>
      <c r="AM589" s="4"/>
    </row>
    <row r="590" spans="1:44" ht="18" customHeight="1">
      <c r="A590" s="178"/>
      <c r="B590" s="174"/>
      <c r="C590" s="261"/>
      <c r="D590" s="261"/>
      <c r="E590" s="261"/>
      <c r="F590" s="261"/>
      <c r="G590" s="261"/>
      <c r="H590" s="261"/>
      <c r="I590" s="261"/>
      <c r="J590" s="261"/>
      <c r="K590" s="261"/>
      <c r="L590" s="261" t="s">
        <v>76</v>
      </c>
      <c r="M590" s="262" t="s">
        <v>71</v>
      </c>
      <c r="N590" s="1441"/>
      <c r="O590" s="1441"/>
      <c r="P590" s="1441"/>
      <c r="Q590" s="1441"/>
      <c r="R590" s="1441"/>
      <c r="S590" s="218" t="s">
        <v>70</v>
      </c>
      <c r="T590" s="1486" t="str">
        <f>IF(項目一覧②!$G$234=1,"",INDEX(主要用途!$D$2:$D$72,項目一覧②!$G$234))</f>
        <v/>
      </c>
      <c r="U590" s="1487"/>
      <c r="V590" s="1487"/>
      <c r="W590" s="1487"/>
      <c r="X590" s="1487"/>
      <c r="Y590" s="1487"/>
      <c r="Z590" s="1487"/>
      <c r="AA590" s="1487"/>
      <c r="AB590" s="1487"/>
      <c r="AC590" s="1488"/>
      <c r="AD590" s="218" t="s">
        <v>70</v>
      </c>
      <c r="AE590" s="1458"/>
      <c r="AF590" s="1459"/>
      <c r="AG590" s="1459"/>
      <c r="AH590" s="1460"/>
      <c r="AI590" s="260" t="s">
        <v>69</v>
      </c>
      <c r="AJ590" s="262" t="s">
        <v>67</v>
      </c>
      <c r="AK590" s="256"/>
      <c r="AL590" s="262"/>
      <c r="AM590" s="4"/>
    </row>
    <row r="591" spans="1:44" ht="18" customHeight="1">
      <c r="A591" s="178"/>
      <c r="B591" s="174"/>
      <c r="C591" s="261"/>
      <c r="D591" s="261"/>
      <c r="E591" s="261"/>
      <c r="F591" s="261"/>
      <c r="G591" s="261"/>
      <c r="H591" s="261"/>
      <c r="I591" s="261"/>
      <c r="J591" s="261"/>
      <c r="K591" s="261"/>
      <c r="L591" s="261" t="s">
        <v>75</v>
      </c>
      <c r="M591" s="262" t="s">
        <v>71</v>
      </c>
      <c r="N591" s="1441"/>
      <c r="O591" s="1441"/>
      <c r="P591" s="1441"/>
      <c r="Q591" s="1441"/>
      <c r="R591" s="1441"/>
      <c r="S591" s="218" t="s">
        <v>70</v>
      </c>
      <c r="T591" s="1486" t="str">
        <f>IF(項目一覧②!$G$235=1,"",INDEX(主要用途!$D$2:$D$72,項目一覧②!$G$235))</f>
        <v/>
      </c>
      <c r="U591" s="1487"/>
      <c r="V591" s="1487"/>
      <c r="W591" s="1487"/>
      <c r="X591" s="1487"/>
      <c r="Y591" s="1487"/>
      <c r="Z591" s="1487"/>
      <c r="AA591" s="1487"/>
      <c r="AB591" s="1487"/>
      <c r="AC591" s="1488"/>
      <c r="AD591" s="218" t="s">
        <v>70</v>
      </c>
      <c r="AE591" s="1458"/>
      <c r="AF591" s="1459"/>
      <c r="AG591" s="1459"/>
      <c r="AH591" s="1460"/>
      <c r="AI591" s="260" t="s">
        <v>69</v>
      </c>
      <c r="AJ591" s="262" t="s">
        <v>67</v>
      </c>
      <c r="AK591" s="256"/>
      <c r="AL591" s="262"/>
      <c r="AM591" s="4"/>
    </row>
    <row r="592" spans="1:44" ht="18" customHeight="1">
      <c r="A592" s="178"/>
      <c r="B592" s="174"/>
      <c r="C592" s="261"/>
      <c r="D592" s="261"/>
      <c r="E592" s="261"/>
      <c r="F592" s="261"/>
      <c r="G592" s="261"/>
      <c r="H592" s="261"/>
      <c r="I592" s="261"/>
      <c r="J592" s="261"/>
      <c r="K592" s="261"/>
      <c r="L592" s="261" t="s">
        <v>74</v>
      </c>
      <c r="M592" s="262" t="s">
        <v>71</v>
      </c>
      <c r="N592" s="1441"/>
      <c r="O592" s="1441"/>
      <c r="P592" s="1441"/>
      <c r="Q592" s="1441"/>
      <c r="R592" s="1441"/>
      <c r="S592" s="218" t="s">
        <v>70</v>
      </c>
      <c r="T592" s="1486" t="str">
        <f>IF(項目一覧②!$G$236=1,"",INDEX(主要用途!$D$2:$D$72,項目一覧②!$G$236))</f>
        <v/>
      </c>
      <c r="U592" s="1487"/>
      <c r="V592" s="1487"/>
      <c r="W592" s="1487"/>
      <c r="X592" s="1487"/>
      <c r="Y592" s="1487"/>
      <c r="Z592" s="1487"/>
      <c r="AA592" s="1487"/>
      <c r="AB592" s="1487"/>
      <c r="AC592" s="1488"/>
      <c r="AD592" s="218" t="s">
        <v>70</v>
      </c>
      <c r="AE592" s="1458"/>
      <c r="AF592" s="1459"/>
      <c r="AG592" s="1459"/>
      <c r="AH592" s="1460"/>
      <c r="AI592" s="260" t="s">
        <v>69</v>
      </c>
      <c r="AJ592" s="262" t="s">
        <v>67</v>
      </c>
      <c r="AK592" s="256"/>
      <c r="AL592" s="262"/>
      <c r="AM592" s="4"/>
    </row>
    <row r="593" spans="1:44" ht="18" customHeight="1">
      <c r="A593" s="178"/>
      <c r="B593" s="174"/>
      <c r="C593" s="261"/>
      <c r="D593" s="261"/>
      <c r="E593" s="261"/>
      <c r="F593" s="261"/>
      <c r="G593" s="261"/>
      <c r="H593" s="261"/>
      <c r="I593" s="261"/>
      <c r="J593" s="261"/>
      <c r="K593" s="261"/>
      <c r="L593" s="261" t="s">
        <v>72</v>
      </c>
      <c r="M593" s="262" t="s">
        <v>71</v>
      </c>
      <c r="N593" s="1441"/>
      <c r="O593" s="1441"/>
      <c r="P593" s="1441"/>
      <c r="Q593" s="1441"/>
      <c r="R593" s="1441"/>
      <c r="S593" s="218" t="s">
        <v>70</v>
      </c>
      <c r="T593" s="1486" t="str">
        <f>IF(項目一覧②!$G$237=1,"",INDEX(主要用途!$D$2:$D$72,項目一覧②!$G$237))</f>
        <v/>
      </c>
      <c r="U593" s="1487"/>
      <c r="V593" s="1487"/>
      <c r="W593" s="1487"/>
      <c r="X593" s="1487"/>
      <c r="Y593" s="1487"/>
      <c r="Z593" s="1487"/>
      <c r="AA593" s="1487"/>
      <c r="AB593" s="1487"/>
      <c r="AC593" s="1488"/>
      <c r="AD593" s="218" t="s">
        <v>70</v>
      </c>
      <c r="AE593" s="1458"/>
      <c r="AF593" s="1459"/>
      <c r="AG593" s="1459"/>
      <c r="AH593" s="1460"/>
      <c r="AI593" s="260" t="s">
        <v>69</v>
      </c>
      <c r="AJ593" s="262" t="s">
        <v>67</v>
      </c>
      <c r="AK593" s="256"/>
      <c r="AL593" s="262"/>
      <c r="AM593" s="4"/>
    </row>
    <row r="594" spans="1:44" ht="15" customHeight="1">
      <c r="A594" s="178"/>
      <c r="B594" s="247" t="s">
        <v>2751</v>
      </c>
      <c r="C594" s="247"/>
      <c r="D594" s="247"/>
      <c r="E594" s="247"/>
      <c r="F594" s="247"/>
      <c r="G594" s="247"/>
      <c r="H594" s="247"/>
      <c r="I594" s="247"/>
      <c r="J594" s="247"/>
      <c r="K594" s="247"/>
      <c r="L594" s="248"/>
      <c r="M594" s="248"/>
      <c r="N594" s="248"/>
      <c r="O594" s="248"/>
      <c r="P594" s="248"/>
      <c r="Q594" s="248"/>
      <c r="R594" s="248"/>
      <c r="S594" s="218"/>
      <c r="T594" s="263"/>
      <c r="U594" s="263"/>
      <c r="V594" s="263"/>
      <c r="W594" s="263"/>
      <c r="X594" s="263"/>
      <c r="Y594" s="263"/>
      <c r="Z594" s="263"/>
      <c r="AA594" s="263"/>
      <c r="AB594" s="263"/>
      <c r="AC594" s="263"/>
      <c r="AD594" s="263"/>
      <c r="AE594" s="263"/>
      <c r="AF594" s="263"/>
      <c r="AG594" s="263"/>
      <c r="AH594" s="263"/>
      <c r="AI594" s="263"/>
      <c r="AJ594" s="263"/>
      <c r="AK594" s="263"/>
      <c r="AL594" s="263"/>
      <c r="AM594" s="256"/>
    </row>
    <row r="595" spans="1:44" ht="18" customHeight="1">
      <c r="A595" s="178"/>
      <c r="B595" s="247"/>
      <c r="C595" s="247"/>
      <c r="D595" s="247"/>
      <c r="E595" s="247"/>
      <c r="F595" s="247"/>
      <c r="G595" s="247"/>
      <c r="H595" s="247"/>
      <c r="I595" s="247"/>
      <c r="J595" s="247"/>
      <c r="K595" s="247"/>
      <c r="L595" s="248"/>
      <c r="M595" s="248"/>
      <c r="N595" s="1495"/>
      <c r="O595" s="1481"/>
      <c r="P595" s="1481"/>
      <c r="Q595" s="1481"/>
      <c r="R595" s="1481"/>
      <c r="S595" s="1481"/>
      <c r="T595" s="1481"/>
      <c r="U595" s="1481"/>
      <c r="V595" s="1481"/>
      <c r="W595" s="1481"/>
      <c r="X595" s="1481"/>
      <c r="Y595" s="1481"/>
      <c r="Z595" s="1481"/>
      <c r="AA595" s="1481"/>
      <c r="AB595" s="1481"/>
      <c r="AC595" s="1481"/>
      <c r="AD595" s="1481"/>
      <c r="AE595" s="1481"/>
      <c r="AF595" s="1481"/>
      <c r="AG595" s="1481"/>
      <c r="AH595" s="1481"/>
      <c r="AI595" s="1482"/>
      <c r="AJ595" s="263"/>
      <c r="AK595" s="263"/>
      <c r="AL595" s="263"/>
      <c r="AM595" s="256"/>
    </row>
    <row r="596" spans="1:44" ht="18" customHeight="1">
      <c r="A596" s="178"/>
      <c r="B596" s="247"/>
      <c r="C596" s="247"/>
      <c r="D596" s="247"/>
      <c r="E596" s="247"/>
      <c r="F596" s="247"/>
      <c r="G596" s="247"/>
      <c r="H596" s="247"/>
      <c r="I596" s="247"/>
      <c r="J596" s="247"/>
      <c r="K596" s="247"/>
      <c r="L596" s="248"/>
      <c r="M596" s="248"/>
      <c r="N596" s="1483"/>
      <c r="O596" s="1484"/>
      <c r="P596" s="1484"/>
      <c r="Q596" s="1484"/>
      <c r="R596" s="1484"/>
      <c r="S596" s="1484"/>
      <c r="T596" s="1484"/>
      <c r="U596" s="1484"/>
      <c r="V596" s="1484"/>
      <c r="W596" s="1484"/>
      <c r="X596" s="1484"/>
      <c r="Y596" s="1484"/>
      <c r="Z596" s="1484"/>
      <c r="AA596" s="1484"/>
      <c r="AB596" s="1484"/>
      <c r="AC596" s="1484"/>
      <c r="AD596" s="1484"/>
      <c r="AE596" s="1484"/>
      <c r="AF596" s="1484"/>
      <c r="AG596" s="1484"/>
      <c r="AH596" s="1484"/>
      <c r="AI596" s="1485"/>
      <c r="AJ596" s="263"/>
      <c r="AK596" s="263"/>
      <c r="AL596" s="263"/>
      <c r="AM596" s="256"/>
    </row>
    <row r="597" spans="1:44" ht="15" customHeight="1">
      <c r="A597" s="178"/>
      <c r="B597" s="247" t="s">
        <v>2752</v>
      </c>
      <c r="C597" s="247"/>
      <c r="D597" s="247"/>
      <c r="E597" s="247"/>
      <c r="F597" s="247"/>
      <c r="G597" s="247"/>
      <c r="H597" s="247"/>
      <c r="I597" s="247"/>
      <c r="J597" s="247"/>
      <c r="K597" s="247"/>
      <c r="L597" s="248"/>
      <c r="M597" s="248"/>
      <c r="N597" s="248"/>
      <c r="O597" s="248"/>
      <c r="P597" s="248"/>
      <c r="Q597" s="248"/>
      <c r="R597" s="248"/>
      <c r="S597" s="263"/>
      <c r="T597" s="263"/>
      <c r="U597" s="263"/>
      <c r="V597" s="263"/>
      <c r="W597" s="263"/>
      <c r="X597" s="263"/>
      <c r="Y597" s="263"/>
      <c r="Z597" s="263"/>
      <c r="AA597" s="263"/>
      <c r="AB597" s="263"/>
      <c r="AC597" s="263"/>
      <c r="AD597" s="263"/>
      <c r="AE597" s="263"/>
      <c r="AF597" s="263"/>
      <c r="AG597" s="263"/>
      <c r="AH597" s="263"/>
      <c r="AI597" s="263"/>
      <c r="AJ597" s="263"/>
      <c r="AK597" s="263"/>
      <c r="AL597" s="263"/>
      <c r="AM597" s="256"/>
    </row>
    <row r="598" spans="1:44" ht="18" customHeight="1">
      <c r="A598" s="178"/>
      <c r="B598" s="247"/>
      <c r="C598" s="247"/>
      <c r="D598" s="247"/>
      <c r="E598" s="247"/>
      <c r="F598" s="247"/>
      <c r="G598" s="247"/>
      <c r="H598" s="247"/>
      <c r="I598" s="247"/>
      <c r="J598" s="247"/>
      <c r="K598" s="247"/>
      <c r="L598" s="248"/>
      <c r="M598" s="248"/>
      <c r="N598" s="1495"/>
      <c r="O598" s="1481"/>
      <c r="P598" s="1481"/>
      <c r="Q598" s="1481"/>
      <c r="R598" s="1481"/>
      <c r="S598" s="1481"/>
      <c r="T598" s="1481"/>
      <c r="U598" s="1481"/>
      <c r="V598" s="1481"/>
      <c r="W598" s="1481"/>
      <c r="X598" s="1481"/>
      <c r="Y598" s="1481"/>
      <c r="Z598" s="1481"/>
      <c r="AA598" s="1481"/>
      <c r="AB598" s="1481"/>
      <c r="AC598" s="1481"/>
      <c r="AD598" s="1481"/>
      <c r="AE598" s="1481"/>
      <c r="AF598" s="1481"/>
      <c r="AG598" s="1481"/>
      <c r="AH598" s="1481"/>
      <c r="AI598" s="1482"/>
      <c r="AJ598" s="263"/>
      <c r="AK598" s="263"/>
      <c r="AL598" s="263"/>
      <c r="AM598" s="256"/>
    </row>
    <row r="599" spans="1:44" ht="18" customHeight="1">
      <c r="A599" s="178"/>
      <c r="B599" s="247"/>
      <c r="C599" s="247"/>
      <c r="D599" s="247"/>
      <c r="E599" s="247"/>
      <c r="F599" s="247"/>
      <c r="G599" s="247"/>
      <c r="H599" s="247"/>
      <c r="I599" s="247"/>
      <c r="J599" s="247"/>
      <c r="K599" s="247"/>
      <c r="L599" s="248"/>
      <c r="M599" s="248"/>
      <c r="N599" s="1483"/>
      <c r="O599" s="1484"/>
      <c r="P599" s="1484"/>
      <c r="Q599" s="1484"/>
      <c r="R599" s="1484"/>
      <c r="S599" s="1484"/>
      <c r="T599" s="1484"/>
      <c r="U599" s="1484"/>
      <c r="V599" s="1484"/>
      <c r="W599" s="1484"/>
      <c r="X599" s="1484"/>
      <c r="Y599" s="1484"/>
      <c r="Z599" s="1484"/>
      <c r="AA599" s="1484"/>
      <c r="AB599" s="1484"/>
      <c r="AC599" s="1484"/>
      <c r="AD599" s="1484"/>
      <c r="AE599" s="1484"/>
      <c r="AF599" s="1484"/>
      <c r="AG599" s="1484"/>
      <c r="AH599" s="1484"/>
      <c r="AI599" s="1485"/>
      <c r="AJ599" s="248"/>
      <c r="AK599" s="248"/>
      <c r="AL599" s="248"/>
      <c r="AM599" s="248"/>
    </row>
    <row r="600" spans="1:44" ht="15.75" customHeight="1">
      <c r="A600" s="178"/>
      <c r="B600" s="178"/>
      <c r="C600" s="178"/>
      <c r="D600" s="178"/>
      <c r="E600" s="178"/>
      <c r="F600" s="178"/>
      <c r="G600" s="178"/>
      <c r="H600" s="178"/>
      <c r="I600" s="178"/>
      <c r="J600" s="178"/>
      <c r="K600" s="178"/>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44" ht="17.25" customHeight="1">
      <c r="A601" s="174"/>
      <c r="B601" s="268" t="s">
        <v>66</v>
      </c>
      <c r="C601" s="268"/>
      <c r="D601" s="268"/>
      <c r="E601" s="268"/>
      <c r="F601" s="268"/>
      <c r="G601" s="268"/>
      <c r="H601" s="268"/>
      <c r="I601" s="268"/>
      <c r="J601" s="268"/>
      <c r="K601" s="268"/>
      <c r="L601" s="9"/>
      <c r="M601" s="9"/>
      <c r="N601" s="9"/>
      <c r="O601" s="9"/>
      <c r="P601" s="9"/>
      <c r="Q601" s="9"/>
      <c r="R601" s="9"/>
      <c r="S601" s="9"/>
      <c r="T601" s="9"/>
      <c r="W601" s="262"/>
      <c r="X601" s="262"/>
      <c r="Y601" s="262"/>
      <c r="Z601" s="262"/>
      <c r="AA601" s="262"/>
      <c r="AB601" s="262"/>
      <c r="AC601" s="262"/>
      <c r="AD601" s="262"/>
      <c r="AE601" s="262"/>
      <c r="AF601" s="262"/>
      <c r="AG601" s="262"/>
      <c r="AH601" s="262"/>
      <c r="AI601" s="262"/>
      <c r="AJ601" s="262"/>
      <c r="AK601" s="262"/>
      <c r="AL601" s="262"/>
      <c r="AM601" s="248"/>
    </row>
    <row r="602" spans="1:44" ht="18" customHeight="1">
      <c r="A602" s="248"/>
      <c r="B602" s="178" t="s">
        <v>65</v>
      </c>
      <c r="C602" s="178"/>
      <c r="D602" s="178"/>
      <c r="E602" s="178"/>
      <c r="F602" s="178"/>
      <c r="G602" s="178"/>
      <c r="H602" s="178"/>
      <c r="I602" s="178"/>
      <c r="J602" s="178"/>
      <c r="K602" s="178"/>
      <c r="M602" s="195"/>
      <c r="N602" s="195"/>
      <c r="O602" s="195"/>
      <c r="P602" s="195"/>
      <c r="Q602" s="195"/>
      <c r="W602" s="249"/>
      <c r="X602" s="248"/>
      <c r="Y602" s="248"/>
      <c r="Z602" s="248"/>
      <c r="AA602" s="248"/>
      <c r="AB602" s="248"/>
      <c r="AC602" s="248"/>
      <c r="AD602" s="248"/>
      <c r="AE602" s="248"/>
      <c r="AF602" s="248"/>
      <c r="AG602" s="248"/>
      <c r="AH602" s="248"/>
      <c r="AI602" s="248"/>
      <c r="AJ602" s="248"/>
      <c r="AK602" s="248"/>
      <c r="AL602" s="248"/>
      <c r="AM602" s="248"/>
    </row>
    <row r="603" spans="1:44" ht="18" customHeight="1" thickBot="1">
      <c r="A603" s="178"/>
      <c r="B603" s="247"/>
      <c r="C603" s="247"/>
      <c r="D603" s="247"/>
      <c r="E603" s="247"/>
      <c r="F603" s="247"/>
      <c r="G603" s="247"/>
      <c r="H603" s="247"/>
      <c r="I603" s="247"/>
      <c r="J603" s="247"/>
      <c r="K603" s="247"/>
      <c r="L603" s="248"/>
      <c r="M603" s="248"/>
      <c r="N603" s="248"/>
      <c r="O603" s="1583"/>
      <c r="P603" s="1583"/>
      <c r="Q603" s="1583"/>
      <c r="R603" s="1583"/>
      <c r="S603" s="250"/>
      <c r="T603" s="251"/>
      <c r="U603" s="251"/>
      <c r="V603" s="252"/>
      <c r="W603" s="4"/>
      <c r="X603" s="248"/>
      <c r="Y603" s="248"/>
      <c r="Z603" s="248"/>
      <c r="AA603" s="248"/>
      <c r="AB603" s="248"/>
      <c r="AC603" s="410"/>
      <c r="AD603" s="410"/>
      <c r="AE603" s="410"/>
      <c r="AF603" s="410"/>
      <c r="AG603" s="410"/>
      <c r="AH603" s="410"/>
      <c r="AI603" s="410"/>
      <c r="AJ603" s="410"/>
      <c r="AK603" s="410"/>
      <c r="AL603" s="410"/>
      <c r="AM603" s="410"/>
      <c r="AN603" s="411"/>
      <c r="AO603" s="411"/>
      <c r="AP603" s="411"/>
      <c r="AQ603" s="411"/>
    </row>
    <row r="604" spans="1:44" ht="17.25" customHeight="1">
      <c r="A604" s="243" t="s">
        <v>88</v>
      </c>
      <c r="B604" s="185"/>
      <c r="C604" s="185"/>
      <c r="D604" s="185"/>
      <c r="E604" s="185"/>
      <c r="F604" s="185"/>
      <c r="G604" s="185"/>
      <c r="H604" s="185"/>
      <c r="I604" s="185"/>
      <c r="J604" s="185"/>
      <c r="K604" s="185"/>
      <c r="L604" s="200"/>
      <c r="M604" s="244"/>
      <c r="N604" s="245"/>
      <c r="O604" s="245"/>
      <c r="P604" s="245"/>
      <c r="Q604" s="245"/>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4"/>
      <c r="AN604" s="186"/>
      <c r="AO604" s="186"/>
      <c r="AP604" s="186"/>
      <c r="AQ604" s="186"/>
      <c r="AR604" s="186"/>
    </row>
    <row r="605" spans="1:44" ht="18" customHeight="1">
      <c r="A605" s="178"/>
      <c r="B605" s="247" t="s">
        <v>2743</v>
      </c>
      <c r="C605" s="247"/>
      <c r="D605" s="247"/>
      <c r="E605" s="247"/>
      <c r="F605" s="247"/>
      <c r="G605" s="247"/>
      <c r="H605" s="247"/>
      <c r="I605" s="247"/>
      <c r="J605" s="247"/>
      <c r="K605" s="247"/>
      <c r="L605" s="248"/>
      <c r="M605" s="248"/>
      <c r="N605" s="1471">
        <f>$M$348</f>
        <v>1</v>
      </c>
      <c r="O605" s="1472"/>
      <c r="P605" s="1472"/>
      <c r="Q605" s="1473"/>
      <c r="R605" s="248"/>
      <c r="S605" s="249"/>
      <c r="T605" s="249"/>
      <c r="U605" s="210"/>
      <c r="V605" s="249"/>
      <c r="W605" s="248"/>
      <c r="X605" s="248"/>
      <c r="Y605" s="248"/>
      <c r="Z605" s="248"/>
      <c r="AA605" s="248"/>
      <c r="AB605" s="248"/>
      <c r="AC605" s="248"/>
      <c r="AD605" s="248"/>
      <c r="AE605" s="248"/>
      <c r="AF605" s="248"/>
      <c r="AG605" s="248"/>
      <c r="AH605" s="248"/>
      <c r="AI605" s="248"/>
      <c r="AJ605" s="248"/>
      <c r="AK605" s="248"/>
      <c r="AL605" s="248"/>
    </row>
    <row r="606" spans="1:44" ht="18" customHeight="1">
      <c r="A606" s="178"/>
      <c r="B606" s="247" t="s">
        <v>2744</v>
      </c>
      <c r="C606" s="247"/>
      <c r="D606" s="247"/>
      <c r="E606" s="247"/>
      <c r="F606" s="247"/>
      <c r="G606" s="247"/>
      <c r="H606" s="247"/>
      <c r="I606" s="247"/>
      <c r="J606" s="247"/>
      <c r="K606" s="247"/>
      <c r="L606" s="248"/>
      <c r="M606" s="248"/>
      <c r="N606" s="1458"/>
      <c r="O606" s="1459"/>
      <c r="P606" s="1459"/>
      <c r="Q606" s="1460"/>
      <c r="R606" s="250" t="s">
        <v>87</v>
      </c>
      <c r="S606" s="251"/>
      <c r="T606" s="251"/>
      <c r="U606" s="252"/>
      <c r="V606" s="4"/>
      <c r="W606" s="248"/>
      <c r="X606" s="248"/>
      <c r="Y606" s="248"/>
      <c r="Z606" s="248"/>
      <c r="AA606" s="248"/>
      <c r="AB606" s="248"/>
      <c r="AC606" s="248"/>
      <c r="AD606" s="248"/>
      <c r="AE606" s="248"/>
      <c r="AF606" s="248"/>
      <c r="AG606" s="248"/>
      <c r="AH606" s="248"/>
      <c r="AI606" s="248"/>
      <c r="AJ606" s="248"/>
      <c r="AK606" s="248"/>
      <c r="AL606" s="248"/>
    </row>
    <row r="607" spans="1:44" ht="18" customHeight="1">
      <c r="A607" s="178"/>
      <c r="B607" s="247" t="s">
        <v>2745</v>
      </c>
      <c r="C607" s="247"/>
      <c r="D607" s="247"/>
      <c r="E607" s="247"/>
      <c r="F607" s="247"/>
      <c r="G607" s="247"/>
      <c r="H607" s="247"/>
      <c r="I607" s="247"/>
      <c r="J607" s="247"/>
      <c r="K607" s="247"/>
      <c r="L607" s="248"/>
      <c r="M607" s="248"/>
      <c r="N607" s="1458"/>
      <c r="O607" s="1459"/>
      <c r="P607" s="1459"/>
      <c r="Q607" s="1460"/>
      <c r="R607" s="250" t="s">
        <v>85</v>
      </c>
      <c r="S607" s="253"/>
      <c r="T607" s="253"/>
      <c r="U607" s="254"/>
      <c r="V607" s="4"/>
      <c r="W607" s="248"/>
      <c r="X607" s="248"/>
      <c r="Y607" s="248"/>
      <c r="Z607" s="248"/>
      <c r="AA607" s="248"/>
      <c r="AB607" s="248"/>
      <c r="AC607" s="248"/>
      <c r="AD607" s="248"/>
      <c r="AE607" s="248"/>
      <c r="AF607" s="248"/>
      <c r="AG607" s="248"/>
      <c r="AH607" s="248"/>
      <c r="AI607" s="248"/>
      <c r="AJ607" s="248"/>
      <c r="AK607" s="248"/>
      <c r="AL607" s="248"/>
    </row>
    <row r="608" spans="1:44" ht="18" customHeight="1">
      <c r="A608" s="178"/>
      <c r="B608" s="247" t="s">
        <v>2746</v>
      </c>
      <c r="C608" s="247"/>
      <c r="D608" s="247"/>
      <c r="E608" s="247"/>
      <c r="F608" s="247"/>
      <c r="G608" s="247"/>
      <c r="H608" s="247"/>
      <c r="I608" s="247"/>
      <c r="J608" s="247"/>
      <c r="K608" s="247"/>
      <c r="L608" s="248"/>
      <c r="M608" s="248"/>
      <c r="N608" s="1458"/>
      <c r="O608" s="1459"/>
      <c r="P608" s="1459"/>
      <c r="Q608" s="1460"/>
      <c r="R608" s="250" t="s">
        <v>85</v>
      </c>
      <c r="S608" s="253"/>
      <c r="T608" s="253"/>
      <c r="U608" s="254"/>
      <c r="V608" s="4"/>
      <c r="W608" s="249"/>
      <c r="X608" s="248"/>
      <c r="Y608" s="248"/>
      <c r="Z608" s="248"/>
      <c r="AA608" s="248"/>
      <c r="AB608" s="248"/>
      <c r="AC608" s="248"/>
      <c r="AD608" s="248"/>
      <c r="AE608" s="248"/>
      <c r="AF608" s="248"/>
      <c r="AG608" s="248"/>
      <c r="AH608" s="248"/>
      <c r="AI608" s="248"/>
      <c r="AJ608" s="248"/>
      <c r="AK608" s="248"/>
      <c r="AL608" s="248"/>
    </row>
    <row r="609" spans="1:39" ht="18" customHeight="1">
      <c r="A609" s="178"/>
      <c r="B609" s="247" t="s">
        <v>2747</v>
      </c>
      <c r="C609" s="247"/>
      <c r="D609" s="247"/>
      <c r="E609" s="247"/>
      <c r="F609" s="247"/>
      <c r="G609" s="247"/>
      <c r="H609" s="247"/>
      <c r="I609" s="247"/>
      <c r="J609" s="247"/>
      <c r="K609" s="247"/>
      <c r="L609" s="248"/>
      <c r="M609" s="248"/>
      <c r="N609" s="1458"/>
      <c r="O609" s="1459"/>
      <c r="P609" s="1459"/>
      <c r="Q609" s="1460"/>
      <c r="R609" s="250" t="s">
        <v>85</v>
      </c>
      <c r="S609" s="253"/>
      <c r="T609" s="253"/>
      <c r="U609" s="254"/>
      <c r="V609" s="4"/>
      <c r="W609" s="249"/>
      <c r="X609" s="248"/>
      <c r="Y609" s="248"/>
      <c r="Z609" s="248"/>
      <c r="AA609" s="248"/>
      <c r="AB609" s="248"/>
      <c r="AC609" s="248"/>
      <c r="AD609" s="248"/>
      <c r="AE609" s="248"/>
      <c r="AF609" s="248"/>
      <c r="AG609" s="248"/>
      <c r="AH609" s="248"/>
      <c r="AI609" s="248"/>
      <c r="AJ609" s="248"/>
      <c r="AK609" s="248"/>
      <c r="AL609" s="248"/>
    </row>
    <row r="610" spans="1:39" ht="18" customHeight="1">
      <c r="A610" s="178"/>
      <c r="B610" s="247" t="s">
        <v>2748</v>
      </c>
      <c r="C610" s="247"/>
      <c r="D610" s="247"/>
      <c r="E610" s="247"/>
      <c r="F610" s="247"/>
      <c r="G610" s="247"/>
      <c r="H610" s="247"/>
      <c r="I610" s="247"/>
      <c r="J610" s="247"/>
      <c r="K610" s="247"/>
      <c r="L610" s="248"/>
      <c r="M610" s="248"/>
      <c r="N610" s="1458"/>
      <c r="O610" s="1459"/>
      <c r="P610" s="1459"/>
      <c r="Q610" s="1460"/>
      <c r="R610" s="250" t="s">
        <v>85</v>
      </c>
      <c r="S610" s="253"/>
      <c r="T610" s="253"/>
      <c r="U610" s="254"/>
      <c r="V610" s="4"/>
      <c r="W610" s="248"/>
      <c r="X610" s="248"/>
      <c r="Y610" s="248"/>
      <c r="Z610" s="248"/>
      <c r="AA610" s="248"/>
      <c r="AB610" s="256"/>
      <c r="AC610" s="256"/>
      <c r="AD610" s="256"/>
      <c r="AE610" s="256"/>
      <c r="AF610" s="256"/>
      <c r="AG610" s="256"/>
      <c r="AH610" s="256"/>
      <c r="AI610" s="256"/>
      <c r="AJ610" s="256"/>
      <c r="AK610" s="256"/>
      <c r="AL610" s="256"/>
    </row>
    <row r="611" spans="1:39" ht="18" customHeight="1">
      <c r="A611" s="178"/>
      <c r="B611" s="255" t="s">
        <v>2749</v>
      </c>
      <c r="C611" s="255"/>
      <c r="D611" s="255"/>
      <c r="E611" s="255"/>
      <c r="F611" s="255"/>
      <c r="G611" s="255"/>
      <c r="H611" s="255"/>
      <c r="I611" s="255"/>
      <c r="J611" s="255"/>
      <c r="K611" s="255"/>
      <c r="L611" s="248"/>
      <c r="M611" s="257"/>
      <c r="N611" s="257"/>
      <c r="O611" s="257"/>
      <c r="P611" s="257"/>
      <c r="Q611" s="250"/>
      <c r="R611" s="253"/>
      <c r="S611" s="253"/>
      <c r="T611" s="255"/>
      <c r="U611" s="4"/>
      <c r="V611" s="256"/>
      <c r="W611" s="258"/>
      <c r="X611" s="258" t="s">
        <v>84</v>
      </c>
      <c r="Y611" s="258"/>
      <c r="Z611" s="259"/>
      <c r="AA611" s="217" t="s">
        <v>83</v>
      </c>
      <c r="AB611" s="4"/>
      <c r="AD611" s="256"/>
      <c r="AE611" s="256"/>
      <c r="AF611" s="256"/>
      <c r="AG611" s="256"/>
      <c r="AH611" s="256"/>
      <c r="AI611" s="256"/>
      <c r="AJ611" s="256"/>
      <c r="AK611" s="256"/>
    </row>
    <row r="612" spans="1:39" ht="15" customHeight="1">
      <c r="A612" s="178"/>
      <c r="B612" s="247" t="s">
        <v>2750</v>
      </c>
      <c r="C612" s="247"/>
      <c r="D612" s="247"/>
      <c r="E612" s="247"/>
      <c r="F612" s="247"/>
      <c r="G612" s="247"/>
      <c r="H612" s="247"/>
      <c r="I612" s="247"/>
      <c r="J612" s="247"/>
      <c r="K612" s="247"/>
      <c r="L612" s="248"/>
      <c r="M612" s="248"/>
      <c r="N612" s="248"/>
      <c r="O612" s="248"/>
      <c r="P612" s="260"/>
      <c r="Q612" s="248"/>
      <c r="R612" s="248"/>
      <c r="S612" s="249"/>
      <c r="T612" s="249"/>
      <c r="U612" s="248"/>
      <c r="V612" s="260"/>
      <c r="W612" s="248"/>
      <c r="X612" s="248"/>
      <c r="Y612" s="260"/>
      <c r="Z612" s="248"/>
      <c r="AA612" s="248"/>
      <c r="AB612" s="248"/>
      <c r="AC612" s="260"/>
      <c r="AD612" s="248"/>
      <c r="AE612" s="248"/>
      <c r="AF612" s="248"/>
      <c r="AG612" s="248"/>
      <c r="AH612" s="260"/>
      <c r="AI612" s="248"/>
      <c r="AJ612" s="248"/>
      <c r="AK612" s="248"/>
      <c r="AL612" s="248"/>
      <c r="AM612" s="248"/>
    </row>
    <row r="613" spans="1:39" ht="18" customHeight="1">
      <c r="A613" s="178"/>
      <c r="B613" s="261"/>
      <c r="C613" s="261"/>
      <c r="D613" s="261"/>
      <c r="E613" s="261"/>
      <c r="F613" s="261"/>
      <c r="G613" s="261"/>
      <c r="H613" s="261"/>
      <c r="I613" s="261"/>
      <c r="J613" s="261"/>
      <c r="K613" s="261"/>
      <c r="L613" s="248"/>
      <c r="M613" s="262" t="s">
        <v>71</v>
      </c>
      <c r="N613" s="1465" t="s">
        <v>82</v>
      </c>
      <c r="O613" s="1465"/>
      <c r="P613" s="1465"/>
      <c r="Q613" s="1465"/>
      <c r="R613" s="1465"/>
      <c r="S613" s="218" t="s">
        <v>70</v>
      </c>
      <c r="T613" s="1465" t="s">
        <v>81</v>
      </c>
      <c r="U613" s="1465"/>
      <c r="V613" s="1465"/>
      <c r="W613" s="1465"/>
      <c r="X613" s="1465"/>
      <c r="Y613" s="1465"/>
      <c r="Z613" s="1465"/>
      <c r="AA613" s="1465"/>
      <c r="AB613" s="1465"/>
      <c r="AC613" s="1465"/>
      <c r="AD613" s="218" t="s">
        <v>70</v>
      </c>
      <c r="AE613" s="1465" t="s">
        <v>80</v>
      </c>
      <c r="AF613" s="1465"/>
      <c r="AG613" s="1465"/>
      <c r="AH613" s="1465"/>
      <c r="AI613" s="1457"/>
      <c r="AJ613" s="262" t="s">
        <v>67</v>
      </c>
      <c r="AK613" s="262"/>
      <c r="AL613" s="4"/>
      <c r="AM613" s="4"/>
    </row>
    <row r="614" spans="1:39" ht="18" customHeight="1">
      <c r="A614" s="178"/>
      <c r="B614" s="174"/>
      <c r="C614" s="261"/>
      <c r="D614" s="261"/>
      <c r="E614" s="261"/>
      <c r="F614" s="261"/>
      <c r="G614" s="261"/>
      <c r="H614" s="261"/>
      <c r="I614" s="261"/>
      <c r="J614" s="261"/>
      <c r="K614" s="261"/>
      <c r="L614" s="261" t="s">
        <v>78</v>
      </c>
      <c r="M614" s="262" t="s">
        <v>71</v>
      </c>
      <c r="N614" s="1441"/>
      <c r="O614" s="1441"/>
      <c r="P614" s="1441"/>
      <c r="Q614" s="1441"/>
      <c r="R614" s="1441"/>
      <c r="S614" s="218" t="s">
        <v>70</v>
      </c>
      <c r="T614" s="1486" t="str">
        <f>IF(項目一覧②!$G$903=1,"",INDEX(主要用途!$D$2:$D$72,項目一覧②!$G$903))</f>
        <v/>
      </c>
      <c r="U614" s="1487"/>
      <c r="V614" s="1487"/>
      <c r="W614" s="1487"/>
      <c r="X614" s="1487"/>
      <c r="Y614" s="1487"/>
      <c r="Z614" s="1487"/>
      <c r="AA614" s="1487"/>
      <c r="AB614" s="1487"/>
      <c r="AC614" s="1488"/>
      <c r="AD614" s="218" t="s">
        <v>70</v>
      </c>
      <c r="AE614" s="1458"/>
      <c r="AF614" s="1459"/>
      <c r="AG614" s="1459"/>
      <c r="AH614" s="1460"/>
      <c r="AI614" s="260" t="s">
        <v>69</v>
      </c>
      <c r="AJ614" s="262" t="s">
        <v>67</v>
      </c>
      <c r="AK614" s="256"/>
      <c r="AL614" s="262"/>
      <c r="AM614" s="4"/>
    </row>
    <row r="615" spans="1:39" ht="18" customHeight="1">
      <c r="A615" s="178"/>
      <c r="B615" s="174"/>
      <c r="C615" s="261"/>
      <c r="D615" s="261"/>
      <c r="E615" s="261"/>
      <c r="F615" s="261"/>
      <c r="G615" s="261"/>
      <c r="H615" s="261"/>
      <c r="I615" s="261"/>
      <c r="J615" s="261"/>
      <c r="K615" s="261"/>
      <c r="L615" s="261" t="s">
        <v>77</v>
      </c>
      <c r="M615" s="262" t="s">
        <v>71</v>
      </c>
      <c r="N615" s="1441"/>
      <c r="O615" s="1441"/>
      <c r="P615" s="1441"/>
      <c r="Q615" s="1441"/>
      <c r="R615" s="1441"/>
      <c r="S615" s="218" t="s">
        <v>70</v>
      </c>
      <c r="T615" s="1486" t="str">
        <f>IF(項目一覧②!$G$904=1,"",INDEX(主要用途!$D$2:$D$72,項目一覧②!$G$904))</f>
        <v/>
      </c>
      <c r="U615" s="1487"/>
      <c r="V615" s="1487"/>
      <c r="W615" s="1487"/>
      <c r="X615" s="1487"/>
      <c r="Y615" s="1487"/>
      <c r="Z615" s="1487"/>
      <c r="AA615" s="1487"/>
      <c r="AB615" s="1487"/>
      <c r="AC615" s="1488"/>
      <c r="AD615" s="218" t="s">
        <v>70</v>
      </c>
      <c r="AE615" s="1458"/>
      <c r="AF615" s="1459"/>
      <c r="AG615" s="1459"/>
      <c r="AH615" s="1460"/>
      <c r="AI615" s="260" t="s">
        <v>69</v>
      </c>
      <c r="AJ615" s="262" t="s">
        <v>67</v>
      </c>
      <c r="AK615" s="256"/>
      <c r="AL615" s="262"/>
      <c r="AM615" s="4"/>
    </row>
    <row r="616" spans="1:39" ht="18" customHeight="1">
      <c r="A616" s="178"/>
      <c r="B616" s="174"/>
      <c r="C616" s="261"/>
      <c r="D616" s="261"/>
      <c r="E616" s="261"/>
      <c r="F616" s="261"/>
      <c r="G616" s="261"/>
      <c r="H616" s="261"/>
      <c r="I616" s="261"/>
      <c r="J616" s="261"/>
      <c r="K616" s="261"/>
      <c r="L616" s="261" t="s">
        <v>76</v>
      </c>
      <c r="M616" s="262" t="s">
        <v>71</v>
      </c>
      <c r="N616" s="1441"/>
      <c r="O616" s="1441"/>
      <c r="P616" s="1441"/>
      <c r="Q616" s="1441"/>
      <c r="R616" s="1441"/>
      <c r="S616" s="218" t="s">
        <v>70</v>
      </c>
      <c r="T616" s="1486" t="str">
        <f>IF(項目一覧②!$G$905=1,"",INDEX(主要用途!$D$2:$D$72,項目一覧②!$G$905))</f>
        <v/>
      </c>
      <c r="U616" s="1487"/>
      <c r="V616" s="1487"/>
      <c r="W616" s="1487"/>
      <c r="X616" s="1487"/>
      <c r="Y616" s="1487"/>
      <c r="Z616" s="1487"/>
      <c r="AA616" s="1487"/>
      <c r="AB616" s="1487"/>
      <c r="AC616" s="1488"/>
      <c r="AD616" s="218" t="s">
        <v>70</v>
      </c>
      <c r="AE616" s="1458"/>
      <c r="AF616" s="1459"/>
      <c r="AG616" s="1459"/>
      <c r="AH616" s="1460"/>
      <c r="AI616" s="260" t="s">
        <v>69</v>
      </c>
      <c r="AJ616" s="262" t="s">
        <v>67</v>
      </c>
      <c r="AK616" s="256"/>
      <c r="AL616" s="262"/>
      <c r="AM616" s="4"/>
    </row>
    <row r="617" spans="1:39" ht="18" customHeight="1">
      <c r="A617" s="178"/>
      <c r="B617" s="174"/>
      <c r="C617" s="261"/>
      <c r="D617" s="261"/>
      <c r="E617" s="261"/>
      <c r="F617" s="261"/>
      <c r="G617" s="261"/>
      <c r="H617" s="261"/>
      <c r="I617" s="261"/>
      <c r="J617" s="261"/>
      <c r="K617" s="261"/>
      <c r="L617" s="261" t="s">
        <v>75</v>
      </c>
      <c r="M617" s="262" t="s">
        <v>71</v>
      </c>
      <c r="N617" s="1441"/>
      <c r="O617" s="1441"/>
      <c r="P617" s="1441"/>
      <c r="Q617" s="1441"/>
      <c r="R617" s="1441"/>
      <c r="S617" s="218" t="s">
        <v>70</v>
      </c>
      <c r="T617" s="1486" t="str">
        <f>IF(項目一覧②!$G$906=1,"",INDEX(主要用途!$D$2:$D$72,項目一覧②!$G$906))</f>
        <v/>
      </c>
      <c r="U617" s="1487"/>
      <c r="V617" s="1487"/>
      <c r="W617" s="1487"/>
      <c r="X617" s="1487"/>
      <c r="Y617" s="1487"/>
      <c r="Z617" s="1487"/>
      <c r="AA617" s="1487"/>
      <c r="AB617" s="1487"/>
      <c r="AC617" s="1488"/>
      <c r="AD617" s="218" t="s">
        <v>70</v>
      </c>
      <c r="AE617" s="1458"/>
      <c r="AF617" s="1459"/>
      <c r="AG617" s="1459"/>
      <c r="AH617" s="1460"/>
      <c r="AI617" s="260" t="s">
        <v>69</v>
      </c>
      <c r="AJ617" s="262" t="s">
        <v>67</v>
      </c>
      <c r="AK617" s="256"/>
      <c r="AL617" s="262"/>
      <c r="AM617" s="4"/>
    </row>
    <row r="618" spans="1:39" ht="18" customHeight="1">
      <c r="A618" s="178"/>
      <c r="B618" s="174"/>
      <c r="C618" s="261"/>
      <c r="D618" s="261"/>
      <c r="E618" s="261"/>
      <c r="F618" s="261"/>
      <c r="G618" s="261"/>
      <c r="H618" s="261"/>
      <c r="I618" s="261"/>
      <c r="J618" s="261"/>
      <c r="K618" s="261"/>
      <c r="L618" s="261" t="s">
        <v>74</v>
      </c>
      <c r="M618" s="262" t="s">
        <v>71</v>
      </c>
      <c r="N618" s="1441"/>
      <c r="O618" s="1441"/>
      <c r="P618" s="1441"/>
      <c r="Q618" s="1441"/>
      <c r="R618" s="1441"/>
      <c r="S618" s="218" t="s">
        <v>70</v>
      </c>
      <c r="T618" s="1486" t="str">
        <f>IF(項目一覧②!$G$907=1,"",INDEX(主要用途!$D$2:$D$72,項目一覧②!$G$907))</f>
        <v/>
      </c>
      <c r="U618" s="1487"/>
      <c r="V618" s="1487"/>
      <c r="W618" s="1487"/>
      <c r="X618" s="1487"/>
      <c r="Y618" s="1487"/>
      <c r="Z618" s="1487"/>
      <c r="AA618" s="1487"/>
      <c r="AB618" s="1487"/>
      <c r="AC618" s="1488"/>
      <c r="AD618" s="218" t="s">
        <v>70</v>
      </c>
      <c r="AE618" s="1458"/>
      <c r="AF618" s="1459"/>
      <c r="AG618" s="1459"/>
      <c r="AH618" s="1460"/>
      <c r="AI618" s="260" t="s">
        <v>69</v>
      </c>
      <c r="AJ618" s="262" t="s">
        <v>67</v>
      </c>
      <c r="AK618" s="256"/>
      <c r="AL618" s="262"/>
      <c r="AM618" s="4"/>
    </row>
    <row r="619" spans="1:39" ht="18" customHeight="1">
      <c r="A619" s="178"/>
      <c r="B619" s="174"/>
      <c r="C619" s="261"/>
      <c r="D619" s="261"/>
      <c r="E619" s="261"/>
      <c r="F619" s="261"/>
      <c r="G619" s="261"/>
      <c r="H619" s="261"/>
      <c r="I619" s="261"/>
      <c r="J619" s="261"/>
      <c r="K619" s="261"/>
      <c r="L619" s="261" t="s">
        <v>72</v>
      </c>
      <c r="M619" s="262" t="s">
        <v>71</v>
      </c>
      <c r="N619" s="1441"/>
      <c r="O619" s="1441"/>
      <c r="P619" s="1441"/>
      <c r="Q619" s="1441"/>
      <c r="R619" s="1441"/>
      <c r="S619" s="218" t="s">
        <v>70</v>
      </c>
      <c r="T619" s="1486" t="str">
        <f>IF(項目一覧②!$G$908=1,"",INDEX(主要用途!$D$2:$D$72,項目一覧②!$G$908))</f>
        <v/>
      </c>
      <c r="U619" s="1487"/>
      <c r="V619" s="1487"/>
      <c r="W619" s="1487"/>
      <c r="X619" s="1487"/>
      <c r="Y619" s="1487"/>
      <c r="Z619" s="1487"/>
      <c r="AA619" s="1487"/>
      <c r="AB619" s="1487"/>
      <c r="AC619" s="1488"/>
      <c r="AD619" s="218" t="s">
        <v>70</v>
      </c>
      <c r="AE619" s="1458"/>
      <c r="AF619" s="1459"/>
      <c r="AG619" s="1459"/>
      <c r="AH619" s="1460"/>
      <c r="AI619" s="260" t="s">
        <v>69</v>
      </c>
      <c r="AJ619" s="262" t="s">
        <v>67</v>
      </c>
      <c r="AK619" s="256"/>
      <c r="AL619" s="262"/>
      <c r="AM619" s="4"/>
    </row>
    <row r="620" spans="1:39" ht="15" customHeight="1">
      <c r="A620" s="178"/>
      <c r="B620" s="247" t="s">
        <v>2751</v>
      </c>
      <c r="C620" s="247"/>
      <c r="D620" s="247"/>
      <c r="E620" s="247"/>
      <c r="F620" s="247"/>
      <c r="G620" s="247"/>
      <c r="H620" s="247"/>
      <c r="I620" s="247"/>
      <c r="J620" s="247"/>
      <c r="K620" s="247"/>
      <c r="L620" s="248"/>
      <c r="M620" s="248"/>
      <c r="N620" s="248"/>
      <c r="O620" s="248"/>
      <c r="P620" s="248"/>
      <c r="Q620" s="248"/>
      <c r="R620" s="248"/>
      <c r="S620" s="218"/>
      <c r="T620" s="263"/>
      <c r="U620" s="263"/>
      <c r="V620" s="263"/>
      <c r="W620" s="263"/>
      <c r="X620" s="263"/>
      <c r="Y620" s="263"/>
      <c r="Z620" s="263"/>
      <c r="AA620" s="263"/>
      <c r="AB620" s="263"/>
      <c r="AC620" s="263"/>
      <c r="AD620" s="263"/>
      <c r="AE620" s="263"/>
      <c r="AF620" s="263"/>
      <c r="AG620" s="263"/>
      <c r="AH620" s="263"/>
      <c r="AI620" s="263"/>
      <c r="AJ620" s="263"/>
      <c r="AK620" s="263"/>
      <c r="AL620" s="263"/>
      <c r="AM620" s="256"/>
    </row>
    <row r="621" spans="1:39" ht="18" customHeight="1">
      <c r="A621" s="178"/>
      <c r="B621" s="247"/>
      <c r="C621" s="247"/>
      <c r="D621" s="247"/>
      <c r="E621" s="247"/>
      <c r="F621" s="247"/>
      <c r="G621" s="247"/>
      <c r="H621" s="247"/>
      <c r="I621" s="247"/>
      <c r="J621" s="247"/>
      <c r="K621" s="247"/>
      <c r="L621" s="248"/>
      <c r="M621" s="248"/>
      <c r="N621" s="1495"/>
      <c r="O621" s="1481"/>
      <c r="P621" s="1481"/>
      <c r="Q621" s="1481"/>
      <c r="R621" s="1481"/>
      <c r="S621" s="1481"/>
      <c r="T621" s="1481"/>
      <c r="U621" s="1481"/>
      <c r="V621" s="1481"/>
      <c r="W621" s="1481"/>
      <c r="X621" s="1481"/>
      <c r="Y621" s="1481"/>
      <c r="Z621" s="1481"/>
      <c r="AA621" s="1481"/>
      <c r="AB621" s="1481"/>
      <c r="AC621" s="1481"/>
      <c r="AD621" s="1481"/>
      <c r="AE621" s="1481"/>
      <c r="AF621" s="1481"/>
      <c r="AG621" s="1481"/>
      <c r="AH621" s="1481"/>
      <c r="AI621" s="1482"/>
      <c r="AJ621" s="263"/>
      <c r="AK621" s="263"/>
      <c r="AL621" s="263"/>
      <c r="AM621" s="256"/>
    </row>
    <row r="622" spans="1:39" ht="18" customHeight="1">
      <c r="A622" s="178"/>
      <c r="B622" s="247"/>
      <c r="C622" s="247"/>
      <c r="D622" s="247"/>
      <c r="E622" s="247"/>
      <c r="F622" s="247"/>
      <c r="G622" s="247"/>
      <c r="H622" s="247"/>
      <c r="I622" s="247"/>
      <c r="J622" s="247"/>
      <c r="K622" s="247"/>
      <c r="L622" s="248"/>
      <c r="M622" s="248"/>
      <c r="N622" s="1483"/>
      <c r="O622" s="1484"/>
      <c r="P622" s="1484"/>
      <c r="Q622" s="1484"/>
      <c r="R622" s="1484"/>
      <c r="S622" s="1484"/>
      <c r="T622" s="1484"/>
      <c r="U622" s="1484"/>
      <c r="V622" s="1484"/>
      <c r="W622" s="1484"/>
      <c r="X622" s="1484"/>
      <c r="Y622" s="1484"/>
      <c r="Z622" s="1484"/>
      <c r="AA622" s="1484"/>
      <c r="AB622" s="1484"/>
      <c r="AC622" s="1484"/>
      <c r="AD622" s="1484"/>
      <c r="AE622" s="1484"/>
      <c r="AF622" s="1484"/>
      <c r="AG622" s="1484"/>
      <c r="AH622" s="1484"/>
      <c r="AI622" s="1485"/>
      <c r="AJ622" s="263"/>
      <c r="AK622" s="263"/>
      <c r="AL622" s="263"/>
      <c r="AM622" s="256"/>
    </row>
    <row r="623" spans="1:39" ht="15" customHeight="1">
      <c r="A623" s="178"/>
      <c r="B623" s="247" t="s">
        <v>2752</v>
      </c>
      <c r="C623" s="247"/>
      <c r="D623" s="247"/>
      <c r="E623" s="247"/>
      <c r="F623" s="247"/>
      <c r="G623" s="247"/>
      <c r="H623" s="247"/>
      <c r="I623" s="247"/>
      <c r="J623" s="247"/>
      <c r="K623" s="247"/>
      <c r="L623" s="248"/>
      <c r="M623" s="248"/>
      <c r="N623" s="248"/>
      <c r="O623" s="248"/>
      <c r="P623" s="248"/>
      <c r="Q623" s="248"/>
      <c r="R623" s="248"/>
      <c r="S623" s="263"/>
      <c r="T623" s="263"/>
      <c r="U623" s="263"/>
      <c r="V623" s="263"/>
      <c r="W623" s="263"/>
      <c r="X623" s="263"/>
      <c r="Y623" s="263"/>
      <c r="Z623" s="263"/>
      <c r="AA623" s="263"/>
      <c r="AB623" s="263"/>
      <c r="AC623" s="263"/>
      <c r="AD623" s="263"/>
      <c r="AE623" s="263"/>
      <c r="AF623" s="263"/>
      <c r="AG623" s="263"/>
      <c r="AH623" s="263"/>
      <c r="AI623" s="263"/>
      <c r="AJ623" s="263"/>
      <c r="AK623" s="263"/>
      <c r="AL623" s="263"/>
      <c r="AM623" s="256"/>
    </row>
    <row r="624" spans="1:39" ht="18" customHeight="1">
      <c r="A624" s="178"/>
      <c r="B624" s="247"/>
      <c r="C624" s="247"/>
      <c r="D624" s="247"/>
      <c r="E624" s="247"/>
      <c r="F624" s="247"/>
      <c r="G624" s="247"/>
      <c r="H624" s="247"/>
      <c r="I624" s="247"/>
      <c r="J624" s="247"/>
      <c r="K624" s="247"/>
      <c r="L624" s="248"/>
      <c r="M624" s="248"/>
      <c r="N624" s="1495"/>
      <c r="O624" s="1481"/>
      <c r="P624" s="1481"/>
      <c r="Q624" s="1481"/>
      <c r="R624" s="1481"/>
      <c r="S624" s="1481"/>
      <c r="T624" s="1481"/>
      <c r="U624" s="1481"/>
      <c r="V624" s="1481"/>
      <c r="W624" s="1481"/>
      <c r="X624" s="1481"/>
      <c r="Y624" s="1481"/>
      <c r="Z624" s="1481"/>
      <c r="AA624" s="1481"/>
      <c r="AB624" s="1481"/>
      <c r="AC624" s="1481"/>
      <c r="AD624" s="1481"/>
      <c r="AE624" s="1481"/>
      <c r="AF624" s="1481"/>
      <c r="AG624" s="1481"/>
      <c r="AH624" s="1481"/>
      <c r="AI624" s="1482"/>
      <c r="AJ624" s="263"/>
      <c r="AK624" s="263"/>
      <c r="AL624" s="263"/>
      <c r="AM624" s="256"/>
    </row>
    <row r="625" spans="1:43" ht="18" customHeight="1">
      <c r="A625" s="178"/>
      <c r="B625" s="247"/>
      <c r="C625" s="247"/>
      <c r="D625" s="247"/>
      <c r="E625" s="247"/>
      <c r="F625" s="247"/>
      <c r="G625" s="247"/>
      <c r="H625" s="247"/>
      <c r="I625" s="247"/>
      <c r="J625" s="247"/>
      <c r="K625" s="247"/>
      <c r="L625" s="248"/>
      <c r="M625" s="248"/>
      <c r="N625" s="1483"/>
      <c r="O625" s="1484"/>
      <c r="P625" s="1484"/>
      <c r="Q625" s="1484"/>
      <c r="R625" s="1484"/>
      <c r="S625" s="1484"/>
      <c r="T625" s="1484"/>
      <c r="U625" s="1484"/>
      <c r="V625" s="1484"/>
      <c r="W625" s="1484"/>
      <c r="X625" s="1484"/>
      <c r="Y625" s="1484"/>
      <c r="Z625" s="1484"/>
      <c r="AA625" s="1484"/>
      <c r="AB625" s="1484"/>
      <c r="AC625" s="1484"/>
      <c r="AD625" s="1484"/>
      <c r="AE625" s="1484"/>
      <c r="AF625" s="1484"/>
      <c r="AG625" s="1484"/>
      <c r="AH625" s="1484"/>
      <c r="AI625" s="1485"/>
      <c r="AJ625" s="248"/>
      <c r="AK625" s="248"/>
      <c r="AL625" s="248"/>
      <c r="AM625" s="248"/>
    </row>
    <row r="626" spans="1:43" ht="15.75" customHeight="1">
      <c r="A626" s="178"/>
      <c r="B626" s="178"/>
      <c r="C626" s="178"/>
      <c r="D626" s="178"/>
      <c r="E626" s="178"/>
      <c r="F626" s="178"/>
      <c r="G626" s="178"/>
      <c r="H626" s="178"/>
      <c r="I626" s="178"/>
      <c r="J626" s="178"/>
      <c r="K626" s="178"/>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43" ht="17.25" customHeight="1">
      <c r="A627" s="174"/>
      <c r="B627" s="268" t="s">
        <v>66</v>
      </c>
      <c r="C627" s="268"/>
      <c r="D627" s="268"/>
      <c r="E627" s="268"/>
      <c r="F627" s="268"/>
      <c r="G627" s="268"/>
      <c r="H627" s="268"/>
      <c r="I627" s="268"/>
      <c r="J627" s="268"/>
      <c r="K627" s="268"/>
      <c r="L627" s="9"/>
      <c r="M627" s="9"/>
      <c r="N627" s="9"/>
      <c r="O627" s="9"/>
      <c r="P627" s="9"/>
      <c r="Q627" s="9"/>
      <c r="R627" s="9"/>
      <c r="S627" s="9"/>
      <c r="T627" s="9"/>
      <c r="W627" s="262"/>
      <c r="X627" s="262"/>
      <c r="Y627" s="262"/>
      <c r="Z627" s="262"/>
      <c r="AA627" s="262"/>
      <c r="AB627" s="262"/>
      <c r="AC627" s="262"/>
      <c r="AD627" s="262"/>
      <c r="AE627" s="262"/>
      <c r="AF627" s="262"/>
      <c r="AG627" s="262"/>
      <c r="AH627" s="262"/>
      <c r="AI627" s="262"/>
      <c r="AJ627" s="262"/>
      <c r="AK627" s="262"/>
      <c r="AL627" s="262"/>
      <c r="AM627" s="248"/>
    </row>
    <row r="628" spans="1:43" ht="18" customHeight="1">
      <c r="A628" s="248"/>
      <c r="B628" s="178" t="s">
        <v>65</v>
      </c>
      <c r="C628" s="178"/>
      <c r="D628" s="178"/>
      <c r="E628" s="178"/>
      <c r="F628" s="178"/>
      <c r="G628" s="178"/>
      <c r="H628" s="178"/>
      <c r="I628" s="178"/>
      <c r="J628" s="178"/>
      <c r="K628" s="178"/>
      <c r="M628" s="195"/>
      <c r="N628" s="195"/>
      <c r="O628" s="195"/>
      <c r="P628" s="195"/>
      <c r="Q628" s="195"/>
      <c r="W628" s="249"/>
      <c r="X628" s="248"/>
      <c r="Y628" s="248"/>
      <c r="Z628" s="248"/>
      <c r="AA628" s="248"/>
      <c r="AB628" s="248"/>
      <c r="AC628" s="248"/>
      <c r="AD628" s="248"/>
      <c r="AE628" s="248"/>
      <c r="AF628" s="248"/>
      <c r="AG628" s="248"/>
      <c r="AH628" s="248"/>
      <c r="AI628" s="248"/>
      <c r="AJ628" s="248"/>
      <c r="AK628" s="248"/>
      <c r="AL628" s="248"/>
      <c r="AM628" s="248"/>
    </row>
    <row r="629" spans="1:43" ht="18" customHeight="1" thickBot="1">
      <c r="A629" s="178"/>
      <c r="B629" s="247"/>
      <c r="C629" s="247"/>
      <c r="D629" s="247"/>
      <c r="E629" s="247"/>
      <c r="F629" s="247"/>
      <c r="G629" s="247"/>
      <c r="H629" s="247"/>
      <c r="I629" s="247"/>
      <c r="J629" s="247"/>
      <c r="K629" s="247"/>
      <c r="L629" s="248"/>
      <c r="M629" s="248"/>
      <c r="N629" s="248"/>
      <c r="O629" s="1583"/>
      <c r="P629" s="1583"/>
      <c r="Q629" s="1583"/>
      <c r="R629" s="1583"/>
      <c r="S629" s="250"/>
      <c r="T629" s="251"/>
      <c r="U629" s="251"/>
      <c r="V629" s="252"/>
      <c r="W629" s="4"/>
      <c r="X629" s="248"/>
      <c r="Y629" s="248"/>
      <c r="Z629" s="248"/>
      <c r="AA629" s="248"/>
      <c r="AB629" s="248"/>
      <c r="AC629" s="410"/>
      <c r="AD629" s="410"/>
      <c r="AE629" s="410"/>
      <c r="AF629" s="410"/>
      <c r="AG629" s="410"/>
      <c r="AH629" s="410"/>
      <c r="AI629" s="410"/>
      <c r="AJ629" s="410"/>
      <c r="AK629" s="410"/>
      <c r="AL629" s="410"/>
      <c r="AM629" s="410"/>
      <c r="AN629" s="411"/>
      <c r="AO629" s="411"/>
      <c r="AP629" s="411"/>
      <c r="AQ629" s="411"/>
    </row>
    <row r="630" spans="1:43" ht="18" customHeight="1">
      <c r="A630" s="406" t="s">
        <v>2218</v>
      </c>
      <c r="B630" s="399"/>
      <c r="C630" s="399"/>
      <c r="D630" s="399"/>
      <c r="E630" s="399"/>
      <c r="F630" s="399"/>
      <c r="G630" s="399"/>
      <c r="H630" s="399"/>
      <c r="I630" s="399"/>
      <c r="J630" s="399"/>
      <c r="K630" s="399"/>
      <c r="L630" s="400"/>
      <c r="M630" s="400"/>
      <c r="N630" s="400"/>
      <c r="O630" s="1467"/>
      <c r="P630" s="1467"/>
      <c r="Q630" s="1467"/>
      <c r="R630" s="1467"/>
      <c r="S630" s="401"/>
      <c r="T630" s="402"/>
      <c r="U630" s="402"/>
      <c r="V630" s="403"/>
      <c r="W630" s="404"/>
      <c r="X630" s="400"/>
      <c r="Y630" s="400"/>
      <c r="Z630" s="400"/>
      <c r="AA630" s="400"/>
      <c r="AB630" s="400"/>
      <c r="AC630" s="400"/>
      <c r="AD630" s="400"/>
      <c r="AE630" s="400"/>
      <c r="AF630" s="400"/>
      <c r="AG630" s="400"/>
      <c r="AH630" s="400"/>
      <c r="AI630" s="400"/>
      <c r="AJ630" s="400"/>
      <c r="AK630" s="400"/>
      <c r="AL630" s="400"/>
      <c r="AM630" s="400"/>
      <c r="AN630" s="405"/>
      <c r="AO630" s="405"/>
      <c r="AP630" s="405"/>
      <c r="AQ630" s="405"/>
    </row>
    <row r="631" spans="1:43" ht="18" customHeight="1">
      <c r="A631" s="193" t="s">
        <v>2203</v>
      </c>
      <c r="B631" s="395" t="s">
        <v>2753</v>
      </c>
      <c r="C631" s="4" t="s">
        <v>2204</v>
      </c>
      <c r="D631" s="4"/>
      <c r="E631" s="174"/>
      <c r="F631" s="1471">
        <v>1</v>
      </c>
      <c r="G631" s="1472"/>
      <c r="H631" s="1472"/>
      <c r="I631" s="1473"/>
      <c r="J631" s="4"/>
      <c r="K631" s="4"/>
      <c r="L631" s="4"/>
      <c r="M631" s="4"/>
      <c r="N631" s="4"/>
      <c r="O631" s="4"/>
      <c r="P631" s="4"/>
      <c r="Q631" s="4"/>
      <c r="R631" s="4"/>
      <c r="S631" s="4"/>
      <c r="T631" s="4"/>
      <c r="U631" s="4"/>
      <c r="V631" s="4"/>
      <c r="W631" s="4"/>
      <c r="X631" s="4"/>
      <c r="Y631" s="4"/>
      <c r="Z631" s="4"/>
      <c r="AA631" s="4"/>
      <c r="AB631" s="4"/>
      <c r="AC631" s="4"/>
      <c r="AD631" s="4"/>
    </row>
    <row r="632" spans="1:43" s="393" customFormat="1" ht="18" customHeight="1">
      <c r="B632" s="394"/>
    </row>
    <row r="633" spans="1:43" s="393" customFormat="1" ht="18" customHeight="1">
      <c r="A633" s="396" t="s">
        <v>2203</v>
      </c>
      <c r="B633" s="397" t="s">
        <v>2754</v>
      </c>
      <c r="C633" s="393" t="s">
        <v>2205</v>
      </c>
      <c r="F633" s="1468"/>
      <c r="G633" s="1469"/>
      <c r="H633" s="1469"/>
      <c r="I633" s="1470"/>
      <c r="J633" s="393" t="s">
        <v>2044</v>
      </c>
    </row>
    <row r="634" spans="1:43" s="393" customFormat="1" ht="18" customHeight="1">
      <c r="B634" s="394"/>
    </row>
    <row r="635" spans="1:43" s="393" customFormat="1" ht="18" customHeight="1">
      <c r="A635" s="396" t="s">
        <v>2203</v>
      </c>
      <c r="B635" s="397" t="s">
        <v>2755</v>
      </c>
      <c r="C635" s="393" t="s">
        <v>2206</v>
      </c>
    </row>
    <row r="636" spans="1:43" s="393" customFormat="1" ht="18" customHeight="1">
      <c r="B636" s="394" t="s">
        <v>2203</v>
      </c>
      <c r="C636" s="393" t="s">
        <v>2047</v>
      </c>
      <c r="D636" s="393" t="s">
        <v>2207</v>
      </c>
      <c r="I636" s="1468"/>
      <c r="J636" s="1469"/>
      <c r="K636" s="1469"/>
      <c r="L636" s="1470"/>
      <c r="M636" s="393" t="s">
        <v>2056</v>
      </c>
    </row>
    <row r="637" spans="1:43" s="393" customFormat="1" ht="18" customHeight="1">
      <c r="B637" s="394" t="s">
        <v>2203</v>
      </c>
      <c r="C637" s="393" t="s">
        <v>2049</v>
      </c>
      <c r="D637" s="393" t="s">
        <v>2208</v>
      </c>
      <c r="I637" s="1468"/>
      <c r="J637" s="1469"/>
      <c r="K637" s="1469"/>
      <c r="L637" s="1470"/>
      <c r="M637" s="393" t="s">
        <v>2056</v>
      </c>
    </row>
    <row r="638" spans="1:43" s="393" customFormat="1" ht="18" customHeight="1">
      <c r="B638" s="394" t="s">
        <v>2203</v>
      </c>
      <c r="C638" s="393" t="s">
        <v>2050</v>
      </c>
      <c r="D638" s="393" t="s">
        <v>2209</v>
      </c>
      <c r="H638" s="396" t="s">
        <v>2094</v>
      </c>
      <c r="I638" s="1471"/>
      <c r="J638" s="1472"/>
      <c r="K638" s="1472"/>
      <c r="L638" s="1473"/>
      <c r="M638" s="393" t="s">
        <v>2057</v>
      </c>
      <c r="P638" s="396" t="s">
        <v>2095</v>
      </c>
      <c r="Q638" s="1471"/>
      <c r="R638" s="1472"/>
      <c r="S638" s="1472"/>
      <c r="T638" s="1473"/>
      <c r="U638" s="393" t="s">
        <v>2057</v>
      </c>
    </row>
    <row r="639" spans="1:43" s="393" customFormat="1" ht="18" customHeight="1">
      <c r="B639" s="394" t="s">
        <v>2203</v>
      </c>
      <c r="C639" s="393" t="s">
        <v>2051</v>
      </c>
      <c r="D639" s="393" t="s">
        <v>2210</v>
      </c>
      <c r="I639" s="390"/>
      <c r="J639" s="391"/>
      <c r="K639" s="391"/>
      <c r="L639" s="391"/>
      <c r="M639" s="391"/>
      <c r="N639" s="391"/>
      <c r="O639" s="391"/>
      <c r="P639" s="391"/>
      <c r="R639" s="396" t="s">
        <v>2055</v>
      </c>
      <c r="S639" s="390"/>
      <c r="T639" s="391"/>
      <c r="U639" s="391"/>
      <c r="V639" s="391"/>
      <c r="W639" s="391"/>
      <c r="X639" s="391"/>
      <c r="Y639" s="391"/>
      <c r="Z639" s="391"/>
    </row>
    <row r="640" spans="1:43" s="393" customFormat="1" ht="18" customHeight="1">
      <c r="B640" s="394"/>
    </row>
    <row r="641" spans="1:26" s="393" customFormat="1" ht="18" customHeight="1">
      <c r="A641" s="396" t="s">
        <v>2203</v>
      </c>
      <c r="B641" s="397" t="s">
        <v>2756</v>
      </c>
      <c r="C641" s="393" t="s">
        <v>2211</v>
      </c>
    </row>
    <row r="642" spans="1:26" s="393" customFormat="1" ht="18" customHeight="1">
      <c r="B642" s="394"/>
      <c r="C642" s="398"/>
      <c r="D642" s="393" t="s">
        <v>2059</v>
      </c>
    </row>
    <row r="643" spans="1:26" s="393" customFormat="1" ht="18" customHeight="1">
      <c r="B643" s="394"/>
      <c r="C643" s="398"/>
      <c r="D643" s="393" t="s">
        <v>2060</v>
      </c>
    </row>
    <row r="644" spans="1:26" s="393" customFormat="1" ht="18" customHeight="1">
      <c r="B644" s="394"/>
    </row>
    <row r="645" spans="1:26" s="393" customFormat="1" ht="18" customHeight="1">
      <c r="A645" s="396" t="s">
        <v>2203</v>
      </c>
      <c r="B645" s="397" t="s">
        <v>2757</v>
      </c>
      <c r="C645" s="393" t="s">
        <v>2212</v>
      </c>
    </row>
    <row r="646" spans="1:26" s="393" customFormat="1" ht="18" customHeight="1">
      <c r="B646" s="394"/>
      <c r="C646" s="398"/>
      <c r="D646" s="393" t="s">
        <v>2064</v>
      </c>
    </row>
    <row r="647" spans="1:26" s="393" customFormat="1" ht="18" customHeight="1">
      <c r="B647" s="394"/>
      <c r="C647" s="398"/>
      <c r="D647" s="393" t="s">
        <v>2066</v>
      </c>
    </row>
    <row r="648" spans="1:26" s="393" customFormat="1" ht="18" customHeight="1">
      <c r="B648" s="394"/>
      <c r="C648" s="398"/>
      <c r="D648" s="393" t="s">
        <v>2067</v>
      </c>
    </row>
    <row r="649" spans="1:26" s="393" customFormat="1" ht="18" customHeight="1">
      <c r="B649" s="394"/>
      <c r="C649" s="398"/>
      <c r="D649" s="393" t="s">
        <v>2068</v>
      </c>
    </row>
    <row r="650" spans="1:26" s="393" customFormat="1" ht="18" customHeight="1">
      <c r="B650" s="394"/>
      <c r="C650" s="398"/>
      <c r="D650" s="393" t="s">
        <v>2065</v>
      </c>
    </row>
    <row r="651" spans="1:26" s="393" customFormat="1" ht="18" customHeight="1">
      <c r="B651" s="394"/>
    </row>
    <row r="652" spans="1:26" s="393" customFormat="1" ht="18" customHeight="1">
      <c r="A652" s="396" t="s">
        <v>2203</v>
      </c>
      <c r="B652" s="397" t="s">
        <v>2758</v>
      </c>
      <c r="C652" s="393" t="s">
        <v>2213</v>
      </c>
    </row>
    <row r="653" spans="1:26" s="393" customFormat="1" ht="18" customHeight="1">
      <c r="B653" s="394" t="s">
        <v>2203</v>
      </c>
      <c r="C653" s="393" t="s">
        <v>2047</v>
      </c>
      <c r="D653" s="393" t="s">
        <v>2214</v>
      </c>
      <c r="G653" s="1489"/>
      <c r="H653" s="1490"/>
      <c r="I653" s="1490"/>
      <c r="J653" s="1490"/>
      <c r="K653" s="1490"/>
      <c r="L653" s="1490"/>
      <c r="M653" s="1490"/>
      <c r="N653" s="1490"/>
      <c r="O653" s="1490"/>
      <c r="P653" s="1490"/>
      <c r="Q653" s="1490"/>
      <c r="R653" s="1490"/>
      <c r="S653" s="1490"/>
      <c r="T653" s="1490"/>
      <c r="U653" s="1490"/>
      <c r="V653" s="1490"/>
      <c r="W653" s="1490"/>
      <c r="X653" s="1490"/>
      <c r="Y653" s="1490"/>
      <c r="Z653" s="1491"/>
    </row>
    <row r="654" spans="1:26" s="393" customFormat="1" ht="18" customHeight="1">
      <c r="B654" s="394" t="s">
        <v>2203</v>
      </c>
      <c r="C654" s="393" t="s">
        <v>2049</v>
      </c>
      <c r="D654" s="393" t="s">
        <v>2215</v>
      </c>
    </row>
    <row r="655" spans="1:26" s="393" customFormat="1" ht="18" customHeight="1">
      <c r="B655" s="394"/>
      <c r="C655" s="398"/>
      <c r="D655" s="393" t="s">
        <v>2073</v>
      </c>
    </row>
    <row r="656" spans="1:26" s="393" customFormat="1" ht="18" customHeight="1">
      <c r="B656" s="394"/>
      <c r="O656" s="396"/>
      <c r="S656" s="396" t="s">
        <v>2076</v>
      </c>
      <c r="T656" s="1492"/>
      <c r="U656" s="1493"/>
      <c r="V656" s="1493"/>
      <c r="W656" s="1493"/>
      <c r="X656" s="1493"/>
      <c r="Y656" s="1494"/>
      <c r="Z656" s="393" t="s">
        <v>1976</v>
      </c>
    </row>
    <row r="657" spans="1:26" s="393" customFormat="1" ht="18" customHeight="1">
      <c r="B657" s="394"/>
      <c r="C657" s="398"/>
      <c r="D657" s="393" t="s">
        <v>2074</v>
      </c>
    </row>
    <row r="658" spans="1:26" s="393" customFormat="1" ht="18" customHeight="1">
      <c r="B658" s="394"/>
      <c r="H658" s="445"/>
    </row>
    <row r="659" spans="1:26" s="393" customFormat="1" ht="18" customHeight="1">
      <c r="A659" s="396" t="s">
        <v>2203</v>
      </c>
      <c r="B659" s="397" t="s">
        <v>2759</v>
      </c>
      <c r="C659" s="393" t="s">
        <v>2216</v>
      </c>
      <c r="T659" s="1492"/>
      <c r="U659" s="1493"/>
      <c r="V659" s="1493"/>
      <c r="W659" s="1493"/>
      <c r="X659" s="1493"/>
      <c r="Y659" s="1494"/>
    </row>
    <row r="660" spans="1:26" s="393" customFormat="1" ht="18" customHeight="1">
      <c r="B660" s="394"/>
    </row>
    <row r="661" spans="1:26" s="393" customFormat="1" ht="18" customHeight="1">
      <c r="A661" s="396" t="s">
        <v>2203</v>
      </c>
      <c r="B661" s="397" t="s">
        <v>2760</v>
      </c>
      <c r="C661" s="393" t="s">
        <v>2217</v>
      </c>
      <c r="E661" s="1426"/>
      <c r="F661" s="1502"/>
      <c r="G661" s="1502"/>
      <c r="H661" s="1502"/>
      <c r="I661" s="1502"/>
      <c r="J661" s="1502"/>
      <c r="K661" s="1502"/>
      <c r="L661" s="1502"/>
      <c r="M661" s="1502"/>
      <c r="N661" s="1502"/>
      <c r="O661" s="1502"/>
      <c r="P661" s="1502"/>
      <c r="Q661" s="1502"/>
      <c r="R661" s="1502"/>
      <c r="S661" s="1502"/>
      <c r="T661" s="1502"/>
      <c r="U661" s="1502"/>
      <c r="V661" s="1502"/>
      <c r="W661" s="1502"/>
      <c r="X661" s="1502"/>
      <c r="Y661" s="1502"/>
      <c r="Z661" s="1503"/>
    </row>
    <row r="662" spans="1:26" s="393" customFormat="1" ht="18" customHeight="1">
      <c r="B662" s="394"/>
      <c r="E662" s="1504"/>
      <c r="F662" s="1505"/>
      <c r="G662" s="1505"/>
      <c r="H662" s="1505"/>
      <c r="I662" s="1505"/>
      <c r="J662" s="1505"/>
      <c r="K662" s="1505"/>
      <c r="L662" s="1505"/>
      <c r="M662" s="1505"/>
      <c r="N662" s="1505"/>
      <c r="O662" s="1505"/>
      <c r="P662" s="1505"/>
      <c r="Q662" s="1505"/>
      <c r="R662" s="1505"/>
      <c r="S662" s="1505"/>
      <c r="T662" s="1505"/>
      <c r="U662" s="1505"/>
      <c r="V662" s="1505"/>
      <c r="W662" s="1505"/>
      <c r="X662" s="1505"/>
      <c r="Y662" s="1505"/>
      <c r="Z662" s="1506"/>
    </row>
    <row r="663" spans="1:26" s="393" customFormat="1" ht="18" customHeight="1">
      <c r="B663" s="394"/>
    </row>
  </sheetData>
  <sheetProtection selectLockedCells="1"/>
  <mergeCells count="714">
    <mergeCell ref="BU346:BY346"/>
    <mergeCell ref="BU347:BY347"/>
    <mergeCell ref="BU348:BY348"/>
    <mergeCell ref="BG349:BK349"/>
    <mergeCell ref="BU349:BY349"/>
    <mergeCell ref="BU344:BY344"/>
    <mergeCell ref="BU345:BY345"/>
    <mergeCell ref="AZ227:BU230"/>
    <mergeCell ref="M400:Q400"/>
    <mergeCell ref="N252:Q252"/>
    <mergeCell ref="AJ229:AW229"/>
    <mergeCell ref="AT260:BM260"/>
    <mergeCell ref="Z297:AD297"/>
    <mergeCell ref="N303:Q303"/>
    <mergeCell ref="T285:X285"/>
    <mergeCell ref="T291:X291"/>
    <mergeCell ref="N290:R290"/>
    <mergeCell ref="AU326:BB326"/>
    <mergeCell ref="AU325:BM325"/>
    <mergeCell ref="AR311:AY311"/>
    <mergeCell ref="AU324:BM324"/>
    <mergeCell ref="S350:AM350"/>
    <mergeCell ref="S324:X324"/>
    <mergeCell ref="M323:Q323"/>
    <mergeCell ref="G400:K400"/>
    <mergeCell ref="N621:AI622"/>
    <mergeCell ref="N624:AI625"/>
    <mergeCell ref="N614:R614"/>
    <mergeCell ref="T614:AC614"/>
    <mergeCell ref="AE614:AH614"/>
    <mergeCell ref="N615:R615"/>
    <mergeCell ref="T615:AC615"/>
    <mergeCell ref="AE615:AH615"/>
    <mergeCell ref="N616:R616"/>
    <mergeCell ref="T616:AC616"/>
    <mergeCell ref="AE616:AH616"/>
    <mergeCell ref="N605:Q605"/>
    <mergeCell ref="N606:Q606"/>
    <mergeCell ref="N607:Q607"/>
    <mergeCell ref="N608:Q608"/>
    <mergeCell ref="N609:Q609"/>
    <mergeCell ref="N610:Q610"/>
    <mergeCell ref="N613:R613"/>
    <mergeCell ref="T613:AC613"/>
    <mergeCell ref="AE613:AI613"/>
    <mergeCell ref="N571:AI572"/>
    <mergeCell ref="T567:AC567"/>
    <mergeCell ref="AE567:AH567"/>
    <mergeCell ref="O629:R629"/>
    <mergeCell ref="N617:R617"/>
    <mergeCell ref="T617:AC617"/>
    <mergeCell ref="AE617:AH617"/>
    <mergeCell ref="N618:R618"/>
    <mergeCell ref="T618:AC618"/>
    <mergeCell ref="AE618:AH618"/>
    <mergeCell ref="N619:R619"/>
    <mergeCell ref="T619:AC619"/>
    <mergeCell ref="AE619:AH619"/>
    <mergeCell ref="N584:Q584"/>
    <mergeCell ref="N587:R587"/>
    <mergeCell ref="T587:AC587"/>
    <mergeCell ref="AE587:AI587"/>
    <mergeCell ref="T545:AC545"/>
    <mergeCell ref="AE545:AH545"/>
    <mergeCell ref="N546:R546"/>
    <mergeCell ref="N559:Q559"/>
    <mergeCell ref="N560:Q560"/>
    <mergeCell ref="N545:R545"/>
    <mergeCell ref="N564:R564"/>
    <mergeCell ref="T564:AC564"/>
    <mergeCell ref="AE564:AH564"/>
    <mergeCell ref="T568:AC568"/>
    <mergeCell ref="N556:Q556"/>
    <mergeCell ref="N557:Q557"/>
    <mergeCell ref="T563:AC563"/>
    <mergeCell ref="AE563:AI563"/>
    <mergeCell ref="N579:Q579"/>
    <mergeCell ref="N580:Q580"/>
    <mergeCell ref="N581:Q581"/>
    <mergeCell ref="N582:Q582"/>
    <mergeCell ref="N583:Q583"/>
    <mergeCell ref="AE565:AH565"/>
    <mergeCell ref="M218:AL218"/>
    <mergeCell ref="AT218:BA218"/>
    <mergeCell ref="M219:T219"/>
    <mergeCell ref="AN18:AU18"/>
    <mergeCell ref="AN19:AU19"/>
    <mergeCell ref="N500:R500"/>
    <mergeCell ref="T500:AC500"/>
    <mergeCell ref="N540:R540"/>
    <mergeCell ref="T540:AC540"/>
    <mergeCell ref="N532:Q532"/>
    <mergeCell ref="N521:R521"/>
    <mergeCell ref="T521:AC521"/>
    <mergeCell ref="N523:R523"/>
    <mergeCell ref="N509:Q509"/>
    <mergeCell ref="N537:Q537"/>
    <mergeCell ref="N505:AI506"/>
    <mergeCell ref="N513:Q513"/>
    <mergeCell ref="AE520:AH520"/>
    <mergeCell ref="T520:AC520"/>
    <mergeCell ref="T474:AC474"/>
    <mergeCell ref="N448:R448"/>
    <mergeCell ref="N477:R477"/>
    <mergeCell ref="N476:R476"/>
    <mergeCell ref="T475:AC475"/>
    <mergeCell ref="N544:R544"/>
    <mergeCell ref="AE543:AH543"/>
    <mergeCell ref="AE544:AH544"/>
    <mergeCell ref="T543:AC543"/>
    <mergeCell ref="T544:AC544"/>
    <mergeCell ref="N595:AI596"/>
    <mergeCell ref="N598:AI599"/>
    <mergeCell ref="N590:R590"/>
    <mergeCell ref="T590:AC590"/>
    <mergeCell ref="AE590:AH590"/>
    <mergeCell ref="N591:R591"/>
    <mergeCell ref="T591:AC591"/>
    <mergeCell ref="AE591:AH591"/>
    <mergeCell ref="N592:R592"/>
    <mergeCell ref="T592:AC592"/>
    <mergeCell ref="AE592:AH592"/>
    <mergeCell ref="N568:R568"/>
    <mergeCell ref="N566:R566"/>
    <mergeCell ref="T566:AC566"/>
    <mergeCell ref="AE566:AH566"/>
    <mergeCell ref="N565:R565"/>
    <mergeCell ref="T565:AC565"/>
    <mergeCell ref="AE568:AH568"/>
    <mergeCell ref="N555:Q555"/>
    <mergeCell ref="N589:R589"/>
    <mergeCell ref="N593:R593"/>
    <mergeCell ref="T593:AC593"/>
    <mergeCell ref="AE593:AH593"/>
    <mergeCell ref="T589:AC589"/>
    <mergeCell ref="AE589:AH589"/>
    <mergeCell ref="N588:R588"/>
    <mergeCell ref="T588:AC588"/>
    <mergeCell ref="AE588:AH588"/>
    <mergeCell ref="N567:R567"/>
    <mergeCell ref="N574:AI575"/>
    <mergeCell ref="N569:R569"/>
    <mergeCell ref="T569:AC569"/>
    <mergeCell ref="AE569:AH569"/>
    <mergeCell ref="AE500:AH500"/>
    <mergeCell ref="N514:Q514"/>
    <mergeCell ref="N517:R517"/>
    <mergeCell ref="T517:AC517"/>
    <mergeCell ref="N518:R518"/>
    <mergeCell ref="T518:AC518"/>
    <mergeCell ref="AE540:AI540"/>
    <mergeCell ref="N541:R541"/>
    <mergeCell ref="N519:R519"/>
    <mergeCell ref="N512:Q512"/>
    <mergeCell ref="N510:Q510"/>
    <mergeCell ref="N511:Q511"/>
    <mergeCell ref="AE541:AH541"/>
    <mergeCell ref="N534:Q534"/>
    <mergeCell ref="T541:AC541"/>
    <mergeCell ref="N502:AI503"/>
    <mergeCell ref="N533:Q533"/>
    <mergeCell ref="N535:Q535"/>
    <mergeCell ref="N536:Q536"/>
    <mergeCell ref="O603:R603"/>
    <mergeCell ref="N528:AI529"/>
    <mergeCell ref="T522:AC522"/>
    <mergeCell ref="T523:AC523"/>
    <mergeCell ref="N525:AI526"/>
    <mergeCell ref="AE523:AH523"/>
    <mergeCell ref="AE521:AH521"/>
    <mergeCell ref="AE522:AH522"/>
    <mergeCell ref="AE517:AI517"/>
    <mergeCell ref="AE518:AH518"/>
    <mergeCell ref="T519:AC519"/>
    <mergeCell ref="N558:Q558"/>
    <mergeCell ref="AE546:AH546"/>
    <mergeCell ref="N548:AI549"/>
    <mergeCell ref="T546:AC546"/>
    <mergeCell ref="T542:AC542"/>
    <mergeCell ref="N522:R522"/>
    <mergeCell ref="N520:R520"/>
    <mergeCell ref="AE519:AH519"/>
    <mergeCell ref="N543:R543"/>
    <mergeCell ref="AE542:AH542"/>
    <mergeCell ref="N542:R542"/>
    <mergeCell ref="N563:R563"/>
    <mergeCell ref="N551:AI552"/>
    <mergeCell ref="T473:AC473"/>
    <mergeCell ref="N467:Q467"/>
    <mergeCell ref="M433:AH434"/>
    <mergeCell ref="M445:P445"/>
    <mergeCell ref="M435:AH436"/>
    <mergeCell ref="Y424:AB424"/>
    <mergeCell ref="T449:AC449"/>
    <mergeCell ref="M443:P443"/>
    <mergeCell ref="M444:P444"/>
    <mergeCell ref="AE424:AH424"/>
    <mergeCell ref="M430:Q430"/>
    <mergeCell ref="N453:R453"/>
    <mergeCell ref="M440:P440"/>
    <mergeCell ref="M431:Q431"/>
    <mergeCell ref="S424:V424"/>
    <mergeCell ref="N465:Q465"/>
    <mergeCell ref="N451:R451"/>
    <mergeCell ref="N499:R499"/>
    <mergeCell ref="T499:AC499"/>
    <mergeCell ref="N452:R452"/>
    <mergeCell ref="N450:R450"/>
    <mergeCell ref="N449:R449"/>
    <mergeCell ref="AE448:AI448"/>
    <mergeCell ref="N454:R454"/>
    <mergeCell ref="AE498:AH498"/>
    <mergeCell ref="M422:P422"/>
    <mergeCell ref="N471:R471"/>
    <mergeCell ref="N466:Q466"/>
    <mergeCell ref="T471:AC471"/>
    <mergeCell ref="N468:Q468"/>
    <mergeCell ref="N490:Q490"/>
    <mergeCell ref="N486:Q486"/>
    <mergeCell ref="AE450:AH450"/>
    <mergeCell ref="AE499:AH499"/>
    <mergeCell ref="AE495:AH495"/>
    <mergeCell ref="M427:AL427"/>
    <mergeCell ref="N494:R494"/>
    <mergeCell ref="T451:AC451"/>
    <mergeCell ref="AE451:AH451"/>
    <mergeCell ref="T450:AC450"/>
    <mergeCell ref="M428:AL428"/>
    <mergeCell ref="AU450:BM450"/>
    <mergeCell ref="AE420:AH420"/>
    <mergeCell ref="AU451:BM451"/>
    <mergeCell ref="AU452:BB452"/>
    <mergeCell ref="AS384:BM384"/>
    <mergeCell ref="AS385:AZ385"/>
    <mergeCell ref="AU417:BM417"/>
    <mergeCell ref="AS383:BM383"/>
    <mergeCell ref="AV351:BM351"/>
    <mergeCell ref="AV352:BC352"/>
    <mergeCell ref="AE419:AH419"/>
    <mergeCell ref="AE449:AH449"/>
    <mergeCell ref="AU418:BM418"/>
    <mergeCell ref="AU419:BB419"/>
    <mergeCell ref="AE415:AI415"/>
    <mergeCell ref="AE416:AH416"/>
    <mergeCell ref="AE417:AH417"/>
    <mergeCell ref="AE418:AH418"/>
    <mergeCell ref="AE422:AH422"/>
    <mergeCell ref="M429:AL429"/>
    <mergeCell ref="Y417:AB417"/>
    <mergeCell ref="AE421:AH421"/>
    <mergeCell ref="M441:P441"/>
    <mergeCell ref="M442:P442"/>
    <mergeCell ref="M110:T110"/>
    <mergeCell ref="V132:AA132"/>
    <mergeCell ref="M117:AL117"/>
    <mergeCell ref="M114:T114"/>
    <mergeCell ref="M109:AL109"/>
    <mergeCell ref="M116:T116"/>
    <mergeCell ref="W134:Z134"/>
    <mergeCell ref="AE134:AJ134"/>
    <mergeCell ref="N132:P132"/>
    <mergeCell ref="AE132:AJ132"/>
    <mergeCell ref="M120:AL120"/>
    <mergeCell ref="AI300:AM300"/>
    <mergeCell ref="Z283:AD283"/>
    <mergeCell ref="M137:AL137"/>
    <mergeCell ref="Z262:AD262"/>
    <mergeCell ref="M112:AL112"/>
    <mergeCell ref="AE153:AJ153"/>
    <mergeCell ref="AH280:AL280"/>
    <mergeCell ref="M108:T108"/>
    <mergeCell ref="M145:AL145"/>
    <mergeCell ref="AE151:AJ151"/>
    <mergeCell ref="M111:T111"/>
    <mergeCell ref="W153:Z153"/>
    <mergeCell ref="M136:T136"/>
    <mergeCell ref="M119:T119"/>
    <mergeCell ref="W144:Z144"/>
    <mergeCell ref="N144:P144"/>
    <mergeCell ref="M192:T192"/>
    <mergeCell ref="M197:T197"/>
    <mergeCell ref="R230:AW230"/>
    <mergeCell ref="T228:AG228"/>
    <mergeCell ref="T229:AG229"/>
    <mergeCell ref="M199:AL199"/>
    <mergeCell ref="M193:T193"/>
    <mergeCell ref="AS206:AZ206"/>
    <mergeCell ref="T262:X262"/>
    <mergeCell ref="AE162:AJ162"/>
    <mergeCell ref="M171:T171"/>
    <mergeCell ref="M175:T175"/>
    <mergeCell ref="AA238:AL238"/>
    <mergeCell ref="N260:R260"/>
    <mergeCell ref="AF262:AJ262"/>
    <mergeCell ref="AF260:AJ260"/>
    <mergeCell ref="T260:X260"/>
    <mergeCell ref="R238:Y238"/>
    <mergeCell ref="M233:AH234"/>
    <mergeCell ref="M209:T209"/>
    <mergeCell ref="M211:T211"/>
    <mergeCell ref="X222:AG222"/>
    <mergeCell ref="X223:AG223"/>
    <mergeCell ref="M238:P238"/>
    <mergeCell ref="Z207:AC207"/>
    <mergeCell ref="S207:W207"/>
    <mergeCell ref="M214:T214"/>
    <mergeCell ref="S215:W215"/>
    <mergeCell ref="Z215:AC215"/>
    <mergeCell ref="AE215:AJ215"/>
    <mergeCell ref="M216:AL216"/>
    <mergeCell ref="M217:T217"/>
    <mergeCell ref="M60:AL60"/>
    <mergeCell ref="AS66:AZ66"/>
    <mergeCell ref="AS70:AZ70"/>
    <mergeCell ref="M103:AL103"/>
    <mergeCell ref="M125:AL125"/>
    <mergeCell ref="M126:T126"/>
    <mergeCell ref="M118:T118"/>
    <mergeCell ref="M59:T59"/>
    <mergeCell ref="V64:AA64"/>
    <mergeCell ref="M102:T102"/>
    <mergeCell ref="M101:T101"/>
    <mergeCell ref="M99:T99"/>
    <mergeCell ref="M76:T76"/>
    <mergeCell ref="M69:AL69"/>
    <mergeCell ref="M65:T65"/>
    <mergeCell ref="N66:P66"/>
    <mergeCell ref="M70:T70"/>
    <mergeCell ref="M97:T97"/>
    <mergeCell ref="M62:AL62"/>
    <mergeCell ref="AE64:AJ64"/>
    <mergeCell ref="W66:Z66"/>
    <mergeCell ref="M79:T79"/>
    <mergeCell ref="M106:T106"/>
    <mergeCell ref="M115:T115"/>
    <mergeCell ref="BG344:BK344"/>
    <mergeCell ref="BG345:BK345"/>
    <mergeCell ref="BG346:BK346"/>
    <mergeCell ref="BG347:BK347"/>
    <mergeCell ref="BG348:BK348"/>
    <mergeCell ref="AS57:AZ57"/>
    <mergeCell ref="AS61:AZ61"/>
    <mergeCell ref="AS65:AZ65"/>
    <mergeCell ref="AT133:BM133"/>
    <mergeCell ref="AT134:BM134"/>
    <mergeCell ref="AT135:BA135"/>
    <mergeCell ref="AS214:AZ214"/>
    <mergeCell ref="AT216:BM216"/>
    <mergeCell ref="AT217:BM217"/>
    <mergeCell ref="AT261:BA261"/>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Z322:AI322"/>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4:AB5"/>
    <mergeCell ref="M16:AC16"/>
    <mergeCell ref="M15:AC15"/>
    <mergeCell ref="M10:AH10"/>
    <mergeCell ref="AE8:AK8"/>
    <mergeCell ref="M11:AH11"/>
    <mergeCell ref="B12:AL12"/>
    <mergeCell ref="M8:R8"/>
    <mergeCell ref="AE18:AL18"/>
    <mergeCell ref="M18:T18"/>
    <mergeCell ref="M98:T98"/>
    <mergeCell ref="M71:AL71"/>
    <mergeCell ref="M68:T68"/>
    <mergeCell ref="T77:Y77"/>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A239:AL239"/>
    <mergeCell ref="M239:P239"/>
    <mergeCell ref="R239:Y239"/>
    <mergeCell ref="T659:Y659"/>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N253:Q253"/>
    <mergeCell ref="M184:T184"/>
    <mergeCell ref="T496:AC496"/>
    <mergeCell ref="E661:Z662"/>
    <mergeCell ref="F631:I631"/>
    <mergeCell ref="F633:I633"/>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G653:Z653"/>
    <mergeCell ref="T656:Y656"/>
    <mergeCell ref="T497:AC497"/>
    <mergeCell ref="AE474:AH474"/>
    <mergeCell ref="AE472:AH472"/>
    <mergeCell ref="N472:R472"/>
    <mergeCell ref="T472:AC472"/>
    <mergeCell ref="AE475:AH475"/>
    <mergeCell ref="N473:R473"/>
    <mergeCell ref="AE497:AH497"/>
    <mergeCell ref="N487:Q487"/>
    <mergeCell ref="N488:Q488"/>
    <mergeCell ref="N479:AI480"/>
    <mergeCell ref="N491:Q491"/>
    <mergeCell ref="T477:AC477"/>
    <mergeCell ref="AE477:AH477"/>
    <mergeCell ref="AE476:AH476"/>
    <mergeCell ref="N482:AI483"/>
    <mergeCell ref="N489:Q489"/>
    <mergeCell ref="T476:AC476"/>
    <mergeCell ref="T494:AC494"/>
    <mergeCell ref="N496:R496"/>
    <mergeCell ref="AE496:AH496"/>
    <mergeCell ref="AE494:AI494"/>
    <mergeCell ref="O630:R630"/>
    <mergeCell ref="I636:L636"/>
    <mergeCell ref="I637:L637"/>
    <mergeCell ref="I638:L638"/>
    <mergeCell ref="Q638:T638"/>
    <mergeCell ref="AE471:AI471"/>
    <mergeCell ref="AE454:AH454"/>
    <mergeCell ref="T452:AC452"/>
    <mergeCell ref="AE452:AH452"/>
    <mergeCell ref="T453:AC453"/>
    <mergeCell ref="AE453:AH453"/>
    <mergeCell ref="AE473:AH473"/>
    <mergeCell ref="N475:R475"/>
    <mergeCell ref="N464:Q464"/>
    <mergeCell ref="T454:AC454"/>
    <mergeCell ref="N456:AI457"/>
    <mergeCell ref="N459:AI460"/>
    <mergeCell ref="N463:Q463"/>
    <mergeCell ref="N498:R498"/>
    <mergeCell ref="T498:AC498"/>
    <mergeCell ref="N495:R495"/>
    <mergeCell ref="T495:AC495"/>
    <mergeCell ref="N497:R497"/>
    <mergeCell ref="N474:R474"/>
    <mergeCell ref="Z406:AK406"/>
    <mergeCell ref="Y415:AC415"/>
    <mergeCell ref="S420:V420"/>
    <mergeCell ref="M420:P420"/>
    <mergeCell ref="T448:AC448"/>
    <mergeCell ref="M423:P423"/>
    <mergeCell ref="S423:V423"/>
    <mergeCell ref="Y423:AB423"/>
    <mergeCell ref="AE423:AH423"/>
    <mergeCell ref="S421:V421"/>
    <mergeCell ref="S422:V422"/>
    <mergeCell ref="Y422:AB422"/>
    <mergeCell ref="Y421:AB421"/>
    <mergeCell ref="M384:P384"/>
    <mergeCell ref="M382:P382"/>
    <mergeCell ref="Z412:AK412"/>
    <mergeCell ref="M421:P421"/>
    <mergeCell ref="Y420:AB420"/>
    <mergeCell ref="S415:W415"/>
    <mergeCell ref="S416:V416"/>
    <mergeCell ref="M388:P388"/>
    <mergeCell ref="M391:AL391"/>
    <mergeCell ref="M385:P385"/>
    <mergeCell ref="M389:P389"/>
    <mergeCell ref="M383:P383"/>
    <mergeCell ref="Z404:AK404"/>
    <mergeCell ref="Y416:AB416"/>
    <mergeCell ref="M419:P419"/>
    <mergeCell ref="S419:V419"/>
    <mergeCell ref="S417:V417"/>
    <mergeCell ref="M417:P417"/>
    <mergeCell ref="M416:P416"/>
    <mergeCell ref="Y419:AB419"/>
    <mergeCell ref="M418:P418"/>
    <mergeCell ref="S418:V418"/>
    <mergeCell ref="Y418:AB418"/>
    <mergeCell ref="M401:Q401"/>
    <mergeCell ref="AB356:AK356"/>
    <mergeCell ref="S351:AM351"/>
    <mergeCell ref="M352:Q352"/>
    <mergeCell ref="S352:AM352"/>
    <mergeCell ref="N297:R297"/>
    <mergeCell ref="U306:X306"/>
    <mergeCell ref="S322:X322"/>
    <mergeCell ref="M348:P348"/>
    <mergeCell ref="X310:AB310"/>
    <mergeCell ref="M325:Q325"/>
    <mergeCell ref="N356:W356"/>
    <mergeCell ref="N310:R310"/>
    <mergeCell ref="N299:R299"/>
    <mergeCell ref="Z325:AI325"/>
    <mergeCell ref="S325:X325"/>
    <mergeCell ref="M342:AH343"/>
    <mergeCell ref="M350:Q350"/>
    <mergeCell ref="N307:Q307"/>
    <mergeCell ref="N304:Q304"/>
    <mergeCell ref="U307:X307"/>
    <mergeCell ref="Z298:AD298"/>
    <mergeCell ref="T298:X298"/>
    <mergeCell ref="N298:R298"/>
    <mergeCell ref="T297:X297"/>
    <mergeCell ref="M351:Q351"/>
    <mergeCell ref="O300:R300"/>
    <mergeCell ref="M344:AH345"/>
    <mergeCell ref="T293:X293"/>
    <mergeCell ref="N293:R293"/>
    <mergeCell ref="N295:R295"/>
    <mergeCell ref="T295:X295"/>
    <mergeCell ref="Z295:AD295"/>
    <mergeCell ref="Z296:AD296"/>
    <mergeCell ref="Z293:AD293"/>
    <mergeCell ref="N294:R294"/>
    <mergeCell ref="T296:X296"/>
    <mergeCell ref="N296:R296"/>
    <mergeCell ref="T294:X294"/>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T289:X289"/>
    <mergeCell ref="N289:R289"/>
    <mergeCell ref="T283:X283"/>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N270:Q270"/>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42:AH345 M233:AH234 AA238:AL239 R238:Y239 M202:AL202 M199:AL199 M196:T197 M194:AL194 M191:AL191 M188:T189 M186:AL186 M183:AL183 M180:T181 M177:AL177 M174:AL174 M171:T172 N548:AI549 M49:AL49 M51:AL51 N551:AI552 M39:AL39 M41:AL41 X222:AG223 AI249:AX249 N595:AI596 E661:Z661 M67:AL67 M69:AL69 M433:AH436 M58:AL58 M11:AH11 M21:AL21 M163:AL163 M165:AL165 M60:AL60 M19:T19 M156:AL156 M315:AH317 M267:AH267 M16:AC16 N482:AI483 N479:AI480 N459:AI460 N456:AI457 N502:AI503 N505:AI506 N525:AI526 N528:AI529 M391:AL391 M427:AL429 M29:AL29 M31:AL31 M135:AL135 M137:AL137 M145:AL145 M147:AL147 M154:AL154 T270:T272 T228:AG229 N621:AI622 AJ228:AW229"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70:AI570 AJ524:AL528 S481:AI481 S458:AI458 T455:AI455 AJ455:AL459 AJ478:AL482 T478:AI478 S504:AI504 T501:AI501 AJ501:AL505 T524:AI524 S527:AI527 AJ570:AL574 AJ547:AL551 T547:AI547 S550:AI550 S573:AI573 T594:AI594 AJ594:AL598 S597:AI597 T620:AI620 AJ620:AL624 S623:AI623" xr:uid="{00000000-0002-0000-0200-000003000000}"/>
    <dataValidation imeMode="off" allowBlank="1" showInputMessage="1" showErrorMessage="1" sqref="S532:U537 N532:Q532 N486:Q491 B446:K446 M157:T157 M155:T155 M50:T50 AE48:AJ48 M40:T40 AE38:AJ38 Q638:T638 Z406:AK406 AE66:AJ66 AE64:AJ64 AE588:AH593 N463:Q468 R440:T446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8:P348 M319:R320 S555:U560 M200:T201 M198:T198 M75:T75 M184:T185 M59:T59 AE57:AJ57 M138:T138 M136:T136 AE28:AJ28 AE26:AJ26 AE36:AJ36 M42:T42 AB408:AK410 Z410:AA410 M32:T33 AE55:AJ55 R561:T561 M70:T70 M61:T61 AE207:AJ207 M388:P389 Z404:AK404 S639 Z412:AK412 S416:V423 N280:Q280 M430:Q430 B515:K515 AE472:AH477 AD449:AH454 M440:P446 AE518:AH523 M469:P469 AE495:AH500 M192:T193 M538:P538 R492:T492 N509:Q514 S463:U468 B469:K469 R469:T469 S486:U491 M492:P492 B492:K492 S509:U514 R515:T515 M515:P515 B538:K538 R538:T538 M561:P561 B561:K561 N555:Q555 M190:T190 M8 M99:T99 M101:T102 N252:Q253 N256:R257 T256:X257 Z256:AD257 AF256:AJ257 N260:R260 T260:X260 Z260:AD260 AF260:AJ260 AF262:AJ262 Z262:AD262 T262:X262 N262:R262 T265:W266 T278:X279 Z278:AD279 T283:X286 N283:R286 N303:Q304 N307:Q307 U307:X307 Z283:AD286 Z288:AD298 S579:U584 R585:T585 M585:P585 B585:K585 O299:R300 U297:X297 N80:Y80 N579:Q584 Y416:AB423 F631:I631 F633:I633 I636:L638 I639 M68:T68 M30:T30 AE134:AJ134 AE132:AJ132 M148:T148 M146:T146 AE153:AJ153 AE151:AJ151 M166:T166 M164:T164 AE162:AJ162 O290:R295 U290:X295 M219:T219 M217:T217 AE215:AJ215 M211:T211 O297:R297 U288:X288 O288:R288 N278:R279 N288:N299 T288:T298 T603:V603 AE614:AH619 S605:U610 R611:T611 M611:P611 B611:K611 N605:Q610 T629:V629"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83" location="値一覧項目!A1" display="メンテナンスより、" xr:uid="{00000000-0004-0000-0200-000009000000}"/>
    <hyperlink ref="AN383:AQ383" location="値一覧項目!A1" display="メンテナンスより、" xr:uid="{00000000-0004-0000-0200-00000A000000}"/>
    <hyperlink ref="AP417" location="値一覧項目!A1" display="メンテナンスより、" xr:uid="{00000000-0004-0000-0200-00000B000000}"/>
    <hyperlink ref="AP417:AS417" location="値一覧項目!A1" display="メンテナンスより、" xr:uid="{00000000-0004-0000-0200-00000C000000}"/>
    <hyperlink ref="AP450" location="値一覧項目!A1" display="メンテナンスより、" xr:uid="{00000000-0004-0000-0200-00000D000000}"/>
    <hyperlink ref="AP450:AS450" location="値一覧項目!A1" display="メンテナンスより、" xr:uid="{00000000-0004-0000-0200-00000E000000}"/>
    <hyperlink ref="AP450:AT450" location="主要用途!A1" display="メンテナンスより、" xr:uid="{00000000-0004-0000-0200-00000F000000}"/>
    <hyperlink ref="AQ350" location="値一覧項目!A1" display="メンテナンスより、" xr:uid="{00000000-0004-0000-0200-000010000000}"/>
    <hyperlink ref="AQ350:AT350" location="値一覧項目!A1" display="メンテナンスより、" xr:uid="{00000000-0004-0000-0200-000011000000}"/>
    <hyperlink ref="AQ350:AU350" location="主要用途!A1" display="メンテナンスより、" xr:uid="{00000000-0004-0000-0200-000012000000}"/>
    <hyperlink ref="B601"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27" location="'建築物別概要（追加）入力'!A1" display="建築物別概要（追加）　入力" xr:uid="{00000000-0004-0000-0200-00001A000000}"/>
  </hyperlinks>
  <printOptions horizontalCentered="1"/>
  <pageMargins left="0.39370078740157483" right="0.19685039370078741" top="0.39370078740157483" bottom="0.19685039370078741" header="0.19685039370078741" footer="7.874015748031496E-2"/>
  <pageSetup paperSize="8" scale="51"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28575</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28575</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28575</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28575</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9525</xdr:colOff>
                    <xdr:row>241</xdr:row>
                    <xdr:rowOff>19050</xdr:rowOff>
                  </from>
                  <to>
                    <xdr:col>13</xdr:col>
                    <xdr:colOff>104775</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9525</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9525</xdr:rowOff>
                  </from>
                  <to>
                    <xdr:col>25</xdr:col>
                    <xdr:colOff>9525</xdr:colOff>
                    <xdr:row>242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9525</xdr:rowOff>
                  </from>
                  <to>
                    <xdr:col>32</xdr:col>
                    <xdr:colOff>85725</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9525</xdr:colOff>
                    <xdr:row>242</xdr:row>
                    <xdr:rowOff>19050</xdr:rowOff>
                  </from>
                  <to>
                    <xdr:col>13</xdr:col>
                    <xdr:colOff>104775</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9525</xdr:colOff>
                    <xdr:row>243</xdr:row>
                    <xdr:rowOff>19050</xdr:rowOff>
                  </from>
                  <to>
                    <xdr:col>13</xdr:col>
                    <xdr:colOff>104775</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9525</xdr:colOff>
                    <xdr:row>243</xdr:row>
                    <xdr:rowOff>19050</xdr:rowOff>
                  </from>
                  <to>
                    <xdr:col>17</xdr:col>
                    <xdr:colOff>104775</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9525</xdr:colOff>
                    <xdr:row>246</xdr:row>
                    <xdr:rowOff>0</xdr:rowOff>
                  </from>
                  <to>
                    <xdr:col>21</xdr:col>
                    <xdr:colOff>142875</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161925</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161925</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9525</xdr:colOff>
                    <xdr:row>274</xdr:row>
                    <xdr:rowOff>28575</xdr:rowOff>
                  </from>
                  <to>
                    <xdr:col>12</xdr:col>
                    <xdr:colOff>95250</xdr:colOff>
                    <xdr:row>275</xdr:row>
                    <xdr:rowOff>9525</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9525</xdr:colOff>
                    <xdr:row>274</xdr:row>
                    <xdr:rowOff>28575</xdr:rowOff>
                  </from>
                  <to>
                    <xdr:col>15</xdr:col>
                    <xdr:colOff>95250</xdr:colOff>
                    <xdr:row>275</xdr:row>
                    <xdr:rowOff>9525</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9525</xdr:colOff>
                    <xdr:row>274</xdr:row>
                    <xdr:rowOff>28575</xdr:rowOff>
                  </from>
                  <to>
                    <xdr:col>18</xdr:col>
                    <xdr:colOff>95250</xdr:colOff>
                    <xdr:row>275</xdr:row>
                    <xdr:rowOff>9525</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66675</xdr:colOff>
                    <xdr:row>275</xdr:row>
                    <xdr:rowOff>9525</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28575</xdr:rowOff>
                  </from>
                  <to>
                    <xdr:col>24</xdr:col>
                    <xdr:colOff>85725</xdr:colOff>
                    <xdr:row>275</xdr:row>
                    <xdr:rowOff>9525</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28575</xdr:rowOff>
                  </from>
                  <to>
                    <xdr:col>28</xdr:col>
                    <xdr:colOff>85725</xdr:colOff>
                    <xdr:row>275</xdr:row>
                    <xdr:rowOff>9525</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200025</xdr:colOff>
                    <xdr:row>274</xdr:row>
                    <xdr:rowOff>28575</xdr:rowOff>
                  </from>
                  <to>
                    <xdr:col>33</xdr:col>
                    <xdr:colOff>57150</xdr:colOff>
                    <xdr:row>275</xdr:row>
                    <xdr:rowOff>9525</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9525</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9525</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9525</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9525</xdr:rowOff>
                  </from>
                  <to>
                    <xdr:col>14</xdr:col>
                    <xdr:colOff>123825</xdr:colOff>
                    <xdr:row>311</xdr:row>
                    <xdr:rowOff>219075</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9525</xdr:colOff>
                    <xdr:row>311</xdr:row>
                    <xdr:rowOff>9525</xdr:rowOff>
                  </from>
                  <to>
                    <xdr:col>22</xdr:col>
                    <xdr:colOff>95250</xdr:colOff>
                    <xdr:row>311</xdr:row>
                    <xdr:rowOff>219075</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9525</xdr:rowOff>
                  </from>
                  <to>
                    <xdr:col>29</xdr:col>
                    <xdr:colOff>76200</xdr:colOff>
                    <xdr:row>311</xdr:row>
                    <xdr:rowOff>219075</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9525</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9525</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9525</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200025</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200025</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200025</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9525</xdr:colOff>
                    <xdr:row>349</xdr:row>
                    <xdr:rowOff>9525</xdr:rowOff>
                  </from>
                  <to>
                    <xdr:col>17</xdr:col>
                    <xdr:colOff>9525</xdr:colOff>
                    <xdr:row>349</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9525</xdr:colOff>
                    <xdr:row>350</xdr:row>
                    <xdr:rowOff>9525</xdr:rowOff>
                  </from>
                  <to>
                    <xdr:col>17</xdr:col>
                    <xdr:colOff>9525</xdr:colOff>
                    <xdr:row>350</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9525</xdr:colOff>
                    <xdr:row>351</xdr:row>
                    <xdr:rowOff>9525</xdr:rowOff>
                  </from>
                  <to>
                    <xdr:col>17</xdr:col>
                    <xdr:colOff>9525</xdr:colOff>
                    <xdr:row>351</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9525</xdr:colOff>
                    <xdr:row>353</xdr:row>
                    <xdr:rowOff>9525</xdr:rowOff>
                  </from>
                  <to>
                    <xdr:col>13</xdr:col>
                    <xdr:colOff>95250</xdr:colOff>
                    <xdr:row>354</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9525</xdr:colOff>
                    <xdr:row>353</xdr:row>
                    <xdr:rowOff>9525</xdr:rowOff>
                  </from>
                  <to>
                    <xdr:col>16</xdr:col>
                    <xdr:colOff>95250</xdr:colOff>
                    <xdr:row>354</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9525</xdr:colOff>
                    <xdr:row>353</xdr:row>
                    <xdr:rowOff>9525</xdr:rowOff>
                  </from>
                  <to>
                    <xdr:col>19</xdr:col>
                    <xdr:colOff>95250</xdr:colOff>
                    <xdr:row>354</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353</xdr:row>
                    <xdr:rowOff>0</xdr:rowOff>
                  </from>
                  <to>
                    <xdr:col>22</xdr:col>
                    <xdr:colOff>66675</xdr:colOff>
                    <xdr:row>354</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353</xdr:row>
                    <xdr:rowOff>9525</xdr:rowOff>
                  </from>
                  <to>
                    <xdr:col>25</xdr:col>
                    <xdr:colOff>85725</xdr:colOff>
                    <xdr:row>354</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353</xdr:row>
                    <xdr:rowOff>9525</xdr:rowOff>
                  </from>
                  <to>
                    <xdr:col>29</xdr:col>
                    <xdr:colOff>85725</xdr:colOff>
                    <xdr:row>354</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200025</xdr:colOff>
                    <xdr:row>353</xdr:row>
                    <xdr:rowOff>9525</xdr:rowOff>
                  </from>
                  <to>
                    <xdr:col>34</xdr:col>
                    <xdr:colOff>57150</xdr:colOff>
                    <xdr:row>354</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9525</xdr:colOff>
                    <xdr:row>355</xdr:row>
                    <xdr:rowOff>9525</xdr:rowOff>
                  </from>
                  <to>
                    <xdr:col>22</xdr:col>
                    <xdr:colOff>200025</xdr:colOff>
                    <xdr:row>355</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355</xdr:row>
                    <xdr:rowOff>9525</xdr:rowOff>
                  </from>
                  <to>
                    <xdr:col>36</xdr:col>
                    <xdr:colOff>180975</xdr:colOff>
                    <xdr:row>355</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9525</xdr:colOff>
                    <xdr:row>381</xdr:row>
                    <xdr:rowOff>0</xdr:rowOff>
                  </from>
                  <to>
                    <xdr:col>16</xdr:col>
                    <xdr:colOff>19050</xdr:colOff>
                    <xdr:row>381</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9525</xdr:colOff>
                    <xdr:row>382</xdr:row>
                    <xdr:rowOff>0</xdr:rowOff>
                  </from>
                  <to>
                    <xdr:col>16</xdr:col>
                    <xdr:colOff>19050</xdr:colOff>
                    <xdr:row>382</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9525</xdr:colOff>
                    <xdr:row>383</xdr:row>
                    <xdr:rowOff>0</xdr:rowOff>
                  </from>
                  <to>
                    <xdr:col>16</xdr:col>
                    <xdr:colOff>19050</xdr:colOff>
                    <xdr:row>383</xdr:row>
                    <xdr:rowOff>200025</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9525</xdr:colOff>
                    <xdr:row>384</xdr:row>
                    <xdr:rowOff>0</xdr:rowOff>
                  </from>
                  <to>
                    <xdr:col>16</xdr:col>
                    <xdr:colOff>19050</xdr:colOff>
                    <xdr:row>384</xdr:row>
                    <xdr:rowOff>200025</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9525</xdr:colOff>
                    <xdr:row>307</xdr:row>
                    <xdr:rowOff>28575</xdr:rowOff>
                  </from>
                  <to>
                    <xdr:col>17</xdr:col>
                    <xdr:colOff>19050</xdr:colOff>
                    <xdr:row>307</xdr:row>
                    <xdr:rowOff>219075</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28575</xdr:rowOff>
                  </from>
                  <to>
                    <xdr:col>24</xdr:col>
                    <xdr:colOff>9525</xdr:colOff>
                    <xdr:row>307</xdr:row>
                    <xdr:rowOff>219075</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9525</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9525</xdr:colOff>
                    <xdr:row>308</xdr:row>
                    <xdr:rowOff>209550</xdr:rowOff>
                  </to>
                </anchor>
              </controlPr>
            </control>
          </mc:Choice>
        </mc:AlternateContent>
        <mc:AlternateContent xmlns:mc="http://schemas.openxmlformats.org/markup-compatibility/2006">
          <mc:Choice Requires="x14">
            <control shapeId="2115" r:id="rId65" name="Drop Down 67">
              <controlPr defaultSize="0" autoLine="0" autoPict="0">
                <anchor moveWithCells="1" sizeWithCells="1">
                  <from>
                    <xdr:col>12</xdr:col>
                    <xdr:colOff>9525</xdr:colOff>
                    <xdr:row>415</xdr:row>
                    <xdr:rowOff>0</xdr:rowOff>
                  </from>
                  <to>
                    <xdr:col>16</xdr:col>
                    <xdr:colOff>19050</xdr:colOff>
                    <xdr:row>415</xdr:row>
                    <xdr:rowOff>190500</xdr:rowOff>
                  </to>
                </anchor>
              </controlPr>
            </control>
          </mc:Choice>
        </mc:AlternateContent>
        <mc:AlternateContent xmlns:mc="http://schemas.openxmlformats.org/markup-compatibility/2006">
          <mc:Choice Requires="x14">
            <control shapeId="2116" r:id="rId66" name="Drop Down 68">
              <controlPr defaultSize="0" autoLine="0" autoPict="0">
                <anchor moveWithCells="1" sizeWithCells="1">
                  <from>
                    <xdr:col>12</xdr:col>
                    <xdr:colOff>9525</xdr:colOff>
                    <xdr:row>416</xdr:row>
                    <xdr:rowOff>0</xdr:rowOff>
                  </from>
                  <to>
                    <xdr:col>16</xdr:col>
                    <xdr:colOff>19050</xdr:colOff>
                    <xdr:row>416</xdr:row>
                    <xdr:rowOff>190500</xdr:rowOff>
                  </to>
                </anchor>
              </controlPr>
            </control>
          </mc:Choice>
        </mc:AlternateContent>
        <mc:AlternateContent xmlns:mc="http://schemas.openxmlformats.org/markup-compatibility/2006">
          <mc:Choice Requires="x14">
            <control shapeId="2117" r:id="rId67" name="Drop Down 69">
              <controlPr defaultSize="0" autoLine="0" autoPict="0">
                <anchor moveWithCells="1" sizeWithCells="1">
                  <from>
                    <xdr:col>12</xdr:col>
                    <xdr:colOff>9525</xdr:colOff>
                    <xdr:row>417</xdr:row>
                    <xdr:rowOff>0</xdr:rowOff>
                  </from>
                  <to>
                    <xdr:col>16</xdr:col>
                    <xdr:colOff>19050</xdr:colOff>
                    <xdr:row>417</xdr:row>
                    <xdr:rowOff>190500</xdr:rowOff>
                  </to>
                </anchor>
              </controlPr>
            </control>
          </mc:Choice>
        </mc:AlternateContent>
        <mc:AlternateContent xmlns:mc="http://schemas.openxmlformats.org/markup-compatibility/2006">
          <mc:Choice Requires="x14">
            <control shapeId="2118" r:id="rId68" name="Drop Down 70">
              <controlPr defaultSize="0" autoLine="0" autoPict="0">
                <anchor moveWithCells="1" sizeWithCells="1">
                  <from>
                    <xdr:col>12</xdr:col>
                    <xdr:colOff>9525</xdr:colOff>
                    <xdr:row>418</xdr:row>
                    <xdr:rowOff>0</xdr:rowOff>
                  </from>
                  <to>
                    <xdr:col>16</xdr:col>
                    <xdr:colOff>19050</xdr:colOff>
                    <xdr:row>418</xdr:row>
                    <xdr:rowOff>190500</xdr:rowOff>
                  </to>
                </anchor>
              </controlPr>
            </control>
          </mc:Choice>
        </mc:AlternateContent>
        <mc:AlternateContent xmlns:mc="http://schemas.openxmlformats.org/markup-compatibility/2006">
          <mc:Choice Requires="x14">
            <control shapeId="2119" r:id="rId69" name="Drop Down 71">
              <controlPr defaultSize="0" autoLine="0" autoPict="0">
                <anchor moveWithCells="1" sizeWithCells="1">
                  <from>
                    <xdr:col>12</xdr:col>
                    <xdr:colOff>9525</xdr:colOff>
                    <xdr:row>430</xdr:row>
                    <xdr:rowOff>9525</xdr:rowOff>
                  </from>
                  <to>
                    <xdr:col>17</xdr:col>
                    <xdr:colOff>19050</xdr:colOff>
                    <xdr:row>430</xdr:row>
                    <xdr:rowOff>209550</xdr:rowOff>
                  </to>
                </anchor>
              </controlPr>
            </control>
          </mc:Choice>
        </mc:AlternateContent>
        <mc:AlternateContent xmlns:mc="http://schemas.openxmlformats.org/markup-compatibility/2006">
          <mc:Choice Requires="x14">
            <control shapeId="2120" r:id="rId70" name="Drop Down 72">
              <controlPr defaultSize="0" autoLine="0" autoPict="0">
                <anchor moveWithCells="1" sizeWithCells="1">
                  <from>
                    <xdr:col>13</xdr:col>
                    <xdr:colOff>9525</xdr:colOff>
                    <xdr:row>448</xdr:row>
                    <xdr:rowOff>0</xdr:rowOff>
                  </from>
                  <to>
                    <xdr:col>18</xdr:col>
                    <xdr:colOff>9525</xdr:colOff>
                    <xdr:row>448</xdr:row>
                    <xdr:rowOff>209550</xdr:rowOff>
                  </to>
                </anchor>
              </controlPr>
            </control>
          </mc:Choice>
        </mc:AlternateContent>
        <mc:AlternateContent xmlns:mc="http://schemas.openxmlformats.org/markup-compatibility/2006">
          <mc:Choice Requires="x14">
            <control shapeId="2121" r:id="rId71" name="Drop Down 73">
              <controlPr defaultSize="0" autoLine="0" autoPict="0">
                <anchor moveWithCells="1" sizeWithCells="1">
                  <from>
                    <xdr:col>13</xdr:col>
                    <xdr:colOff>9525</xdr:colOff>
                    <xdr:row>449</xdr:row>
                    <xdr:rowOff>0</xdr:rowOff>
                  </from>
                  <to>
                    <xdr:col>18</xdr:col>
                    <xdr:colOff>9525</xdr:colOff>
                    <xdr:row>449</xdr:row>
                    <xdr:rowOff>209550</xdr:rowOff>
                  </to>
                </anchor>
              </controlPr>
            </control>
          </mc:Choice>
        </mc:AlternateContent>
        <mc:AlternateContent xmlns:mc="http://schemas.openxmlformats.org/markup-compatibility/2006">
          <mc:Choice Requires="x14">
            <control shapeId="2122" r:id="rId72" name="Drop Down 74">
              <controlPr defaultSize="0" autoLine="0" autoPict="0">
                <anchor moveWithCells="1" sizeWithCells="1">
                  <from>
                    <xdr:col>13</xdr:col>
                    <xdr:colOff>9525</xdr:colOff>
                    <xdr:row>450</xdr:row>
                    <xdr:rowOff>0</xdr:rowOff>
                  </from>
                  <to>
                    <xdr:col>18</xdr:col>
                    <xdr:colOff>9525</xdr:colOff>
                    <xdr:row>450</xdr:row>
                    <xdr:rowOff>209550</xdr:rowOff>
                  </to>
                </anchor>
              </controlPr>
            </control>
          </mc:Choice>
        </mc:AlternateContent>
        <mc:AlternateContent xmlns:mc="http://schemas.openxmlformats.org/markup-compatibility/2006">
          <mc:Choice Requires="x14">
            <control shapeId="2123" r:id="rId73" name="Drop Down 75">
              <controlPr defaultSize="0" autoLine="0" autoPict="0">
                <anchor moveWithCells="1" sizeWithCells="1">
                  <from>
                    <xdr:col>13</xdr:col>
                    <xdr:colOff>9525</xdr:colOff>
                    <xdr:row>451</xdr:row>
                    <xdr:rowOff>0</xdr:rowOff>
                  </from>
                  <to>
                    <xdr:col>18</xdr:col>
                    <xdr:colOff>9525</xdr:colOff>
                    <xdr:row>451</xdr:row>
                    <xdr:rowOff>209550</xdr:rowOff>
                  </to>
                </anchor>
              </controlPr>
            </control>
          </mc:Choice>
        </mc:AlternateContent>
        <mc:AlternateContent xmlns:mc="http://schemas.openxmlformats.org/markup-compatibility/2006">
          <mc:Choice Requires="x14">
            <control shapeId="2124" r:id="rId74" name="Drop Down 76">
              <controlPr defaultSize="0" autoLine="0" autoPict="0">
                <anchor moveWithCells="1" sizeWithCells="1">
                  <from>
                    <xdr:col>13</xdr:col>
                    <xdr:colOff>9525</xdr:colOff>
                    <xdr:row>452</xdr:row>
                    <xdr:rowOff>9525</xdr:rowOff>
                  </from>
                  <to>
                    <xdr:col>18</xdr:col>
                    <xdr:colOff>9525</xdr:colOff>
                    <xdr:row>452</xdr:row>
                    <xdr:rowOff>209550</xdr:rowOff>
                  </to>
                </anchor>
              </controlPr>
            </control>
          </mc:Choice>
        </mc:AlternateContent>
        <mc:AlternateContent xmlns:mc="http://schemas.openxmlformats.org/markup-compatibility/2006">
          <mc:Choice Requires="x14">
            <control shapeId="2125" r:id="rId75" name="Drop Down 77">
              <controlPr defaultSize="0" autoLine="0" autoPict="0">
                <anchor moveWithCells="1" sizeWithCells="1">
                  <from>
                    <xdr:col>13</xdr:col>
                    <xdr:colOff>9525</xdr:colOff>
                    <xdr:row>453</xdr:row>
                    <xdr:rowOff>9525</xdr:rowOff>
                  </from>
                  <to>
                    <xdr:col>18</xdr:col>
                    <xdr:colOff>9525</xdr:colOff>
                    <xdr:row>453</xdr:row>
                    <xdr:rowOff>209550</xdr:rowOff>
                  </to>
                </anchor>
              </controlPr>
            </control>
          </mc:Choice>
        </mc:AlternateContent>
        <mc:AlternateContent xmlns:mc="http://schemas.openxmlformats.org/markup-compatibility/2006">
          <mc:Choice Requires="x14">
            <control shapeId="2126" r:id="rId76" name="Drop Down 78">
              <controlPr defaultSize="0" autoLine="0" autoPict="0">
                <anchor moveWithCells="1" sizeWithCells="1">
                  <from>
                    <xdr:col>13</xdr:col>
                    <xdr:colOff>9525</xdr:colOff>
                    <xdr:row>471</xdr:row>
                    <xdr:rowOff>0</xdr:rowOff>
                  </from>
                  <to>
                    <xdr:col>18</xdr:col>
                    <xdr:colOff>9525</xdr:colOff>
                    <xdr:row>471</xdr:row>
                    <xdr:rowOff>200025</xdr:rowOff>
                  </to>
                </anchor>
              </controlPr>
            </control>
          </mc:Choice>
        </mc:AlternateContent>
        <mc:AlternateContent xmlns:mc="http://schemas.openxmlformats.org/markup-compatibility/2006">
          <mc:Choice Requires="x14">
            <control shapeId="2127" r:id="rId77" name="Drop Down 79">
              <controlPr defaultSize="0" autoLine="0" autoPict="0">
                <anchor moveWithCells="1" sizeWithCells="1">
                  <from>
                    <xdr:col>13</xdr:col>
                    <xdr:colOff>9525</xdr:colOff>
                    <xdr:row>472</xdr:row>
                    <xdr:rowOff>0</xdr:rowOff>
                  </from>
                  <to>
                    <xdr:col>18</xdr:col>
                    <xdr:colOff>9525</xdr:colOff>
                    <xdr:row>472</xdr:row>
                    <xdr:rowOff>209550</xdr:rowOff>
                  </to>
                </anchor>
              </controlPr>
            </control>
          </mc:Choice>
        </mc:AlternateContent>
        <mc:AlternateContent xmlns:mc="http://schemas.openxmlformats.org/markup-compatibility/2006">
          <mc:Choice Requires="x14">
            <control shapeId="2128" r:id="rId78" name="Drop Down 80">
              <controlPr defaultSize="0" autoLine="0" autoPict="0">
                <anchor moveWithCells="1" sizeWithCells="1">
                  <from>
                    <xdr:col>13</xdr:col>
                    <xdr:colOff>9525</xdr:colOff>
                    <xdr:row>473</xdr:row>
                    <xdr:rowOff>0</xdr:rowOff>
                  </from>
                  <to>
                    <xdr:col>18</xdr:col>
                    <xdr:colOff>9525</xdr:colOff>
                    <xdr:row>473</xdr:row>
                    <xdr:rowOff>209550</xdr:rowOff>
                  </to>
                </anchor>
              </controlPr>
            </control>
          </mc:Choice>
        </mc:AlternateContent>
        <mc:AlternateContent xmlns:mc="http://schemas.openxmlformats.org/markup-compatibility/2006">
          <mc:Choice Requires="x14">
            <control shapeId="2129" r:id="rId79" name="Drop Down 81">
              <controlPr defaultSize="0" autoLine="0" autoPict="0">
                <anchor moveWithCells="1" sizeWithCells="1">
                  <from>
                    <xdr:col>13</xdr:col>
                    <xdr:colOff>9525</xdr:colOff>
                    <xdr:row>474</xdr:row>
                    <xdr:rowOff>0</xdr:rowOff>
                  </from>
                  <to>
                    <xdr:col>18</xdr:col>
                    <xdr:colOff>9525</xdr:colOff>
                    <xdr:row>474</xdr:row>
                    <xdr:rowOff>209550</xdr:rowOff>
                  </to>
                </anchor>
              </controlPr>
            </control>
          </mc:Choice>
        </mc:AlternateContent>
        <mc:AlternateContent xmlns:mc="http://schemas.openxmlformats.org/markup-compatibility/2006">
          <mc:Choice Requires="x14">
            <control shapeId="2130" r:id="rId80" name="Drop Down 82">
              <controlPr defaultSize="0" autoLine="0" autoPict="0">
                <anchor moveWithCells="1" sizeWithCells="1">
                  <from>
                    <xdr:col>13</xdr:col>
                    <xdr:colOff>9525</xdr:colOff>
                    <xdr:row>475</xdr:row>
                    <xdr:rowOff>0</xdr:rowOff>
                  </from>
                  <to>
                    <xdr:col>18</xdr:col>
                    <xdr:colOff>9525</xdr:colOff>
                    <xdr:row>475</xdr:row>
                    <xdr:rowOff>209550</xdr:rowOff>
                  </to>
                </anchor>
              </controlPr>
            </control>
          </mc:Choice>
        </mc:AlternateContent>
        <mc:AlternateContent xmlns:mc="http://schemas.openxmlformats.org/markup-compatibility/2006">
          <mc:Choice Requires="x14">
            <control shapeId="2131" r:id="rId81" name="Drop Down 83">
              <controlPr defaultSize="0" autoLine="0" autoPict="0">
                <anchor moveWithCells="1" sizeWithCells="1">
                  <from>
                    <xdr:col>13</xdr:col>
                    <xdr:colOff>9525</xdr:colOff>
                    <xdr:row>476</xdr:row>
                    <xdr:rowOff>0</xdr:rowOff>
                  </from>
                  <to>
                    <xdr:col>18</xdr:col>
                    <xdr:colOff>9525</xdr:colOff>
                    <xdr:row>476</xdr:row>
                    <xdr:rowOff>209550</xdr:rowOff>
                  </to>
                </anchor>
              </controlPr>
            </control>
          </mc:Choice>
        </mc:AlternateContent>
        <mc:AlternateContent xmlns:mc="http://schemas.openxmlformats.org/markup-compatibility/2006">
          <mc:Choice Requires="x14">
            <control shapeId="2132" r:id="rId82" name="Drop Down 84">
              <controlPr defaultSize="0" autoLine="0" autoPict="0">
                <anchor moveWithCells="1" sizeWithCells="1">
                  <from>
                    <xdr:col>13</xdr:col>
                    <xdr:colOff>9525</xdr:colOff>
                    <xdr:row>494</xdr:row>
                    <xdr:rowOff>9525</xdr:rowOff>
                  </from>
                  <to>
                    <xdr:col>18</xdr:col>
                    <xdr:colOff>9525</xdr:colOff>
                    <xdr:row>494</xdr:row>
                    <xdr:rowOff>209550</xdr:rowOff>
                  </to>
                </anchor>
              </controlPr>
            </control>
          </mc:Choice>
        </mc:AlternateContent>
        <mc:AlternateContent xmlns:mc="http://schemas.openxmlformats.org/markup-compatibility/2006">
          <mc:Choice Requires="x14">
            <control shapeId="2133" r:id="rId83" name="Drop Down 85">
              <controlPr defaultSize="0" autoLine="0" autoPict="0">
                <anchor moveWithCells="1" sizeWithCells="1">
                  <from>
                    <xdr:col>13</xdr:col>
                    <xdr:colOff>9525</xdr:colOff>
                    <xdr:row>495</xdr:row>
                    <xdr:rowOff>9525</xdr:rowOff>
                  </from>
                  <to>
                    <xdr:col>18</xdr:col>
                    <xdr:colOff>9525</xdr:colOff>
                    <xdr:row>495</xdr:row>
                    <xdr:rowOff>209550</xdr:rowOff>
                  </to>
                </anchor>
              </controlPr>
            </control>
          </mc:Choice>
        </mc:AlternateContent>
        <mc:AlternateContent xmlns:mc="http://schemas.openxmlformats.org/markup-compatibility/2006">
          <mc:Choice Requires="x14">
            <control shapeId="2134" r:id="rId84" name="Drop Down 86">
              <controlPr defaultSize="0" autoLine="0" autoPict="0">
                <anchor moveWithCells="1" sizeWithCells="1">
                  <from>
                    <xdr:col>13</xdr:col>
                    <xdr:colOff>9525</xdr:colOff>
                    <xdr:row>496</xdr:row>
                    <xdr:rowOff>9525</xdr:rowOff>
                  </from>
                  <to>
                    <xdr:col>18</xdr:col>
                    <xdr:colOff>9525</xdr:colOff>
                    <xdr:row>496</xdr:row>
                    <xdr:rowOff>209550</xdr:rowOff>
                  </to>
                </anchor>
              </controlPr>
            </control>
          </mc:Choice>
        </mc:AlternateContent>
        <mc:AlternateContent xmlns:mc="http://schemas.openxmlformats.org/markup-compatibility/2006">
          <mc:Choice Requires="x14">
            <control shapeId="2135" r:id="rId85" name="Drop Down 87">
              <controlPr defaultSize="0" autoLine="0" autoPict="0">
                <anchor moveWithCells="1" sizeWithCells="1">
                  <from>
                    <xdr:col>13</xdr:col>
                    <xdr:colOff>9525</xdr:colOff>
                    <xdr:row>497</xdr:row>
                    <xdr:rowOff>9525</xdr:rowOff>
                  </from>
                  <to>
                    <xdr:col>18</xdr:col>
                    <xdr:colOff>9525</xdr:colOff>
                    <xdr:row>497</xdr:row>
                    <xdr:rowOff>209550</xdr:rowOff>
                  </to>
                </anchor>
              </controlPr>
            </control>
          </mc:Choice>
        </mc:AlternateContent>
        <mc:AlternateContent xmlns:mc="http://schemas.openxmlformats.org/markup-compatibility/2006">
          <mc:Choice Requires="x14">
            <control shapeId="2136" r:id="rId86" name="Drop Down 88">
              <controlPr defaultSize="0" autoLine="0" autoPict="0">
                <anchor moveWithCells="1" sizeWithCells="1">
                  <from>
                    <xdr:col>13</xdr:col>
                    <xdr:colOff>9525</xdr:colOff>
                    <xdr:row>498</xdr:row>
                    <xdr:rowOff>9525</xdr:rowOff>
                  </from>
                  <to>
                    <xdr:col>18</xdr:col>
                    <xdr:colOff>9525</xdr:colOff>
                    <xdr:row>498</xdr:row>
                    <xdr:rowOff>209550</xdr:rowOff>
                  </to>
                </anchor>
              </controlPr>
            </control>
          </mc:Choice>
        </mc:AlternateContent>
        <mc:AlternateContent xmlns:mc="http://schemas.openxmlformats.org/markup-compatibility/2006">
          <mc:Choice Requires="x14">
            <control shapeId="2137" r:id="rId87" name="Drop Down 89">
              <controlPr defaultSize="0" autoLine="0" autoPict="0">
                <anchor moveWithCells="1" sizeWithCells="1">
                  <from>
                    <xdr:col>13</xdr:col>
                    <xdr:colOff>9525</xdr:colOff>
                    <xdr:row>499</xdr:row>
                    <xdr:rowOff>9525</xdr:rowOff>
                  </from>
                  <to>
                    <xdr:col>18</xdr:col>
                    <xdr:colOff>9525</xdr:colOff>
                    <xdr:row>499</xdr:row>
                    <xdr:rowOff>209550</xdr:rowOff>
                  </to>
                </anchor>
              </controlPr>
            </control>
          </mc:Choice>
        </mc:AlternateContent>
        <mc:AlternateContent xmlns:mc="http://schemas.openxmlformats.org/markup-compatibility/2006">
          <mc:Choice Requires="x14">
            <control shapeId="2138" r:id="rId88" name="Drop Down 90">
              <controlPr defaultSize="0" autoLine="0" autoPict="0">
                <anchor moveWithCells="1" sizeWithCells="1">
                  <from>
                    <xdr:col>13</xdr:col>
                    <xdr:colOff>9525</xdr:colOff>
                    <xdr:row>517</xdr:row>
                    <xdr:rowOff>9525</xdr:rowOff>
                  </from>
                  <to>
                    <xdr:col>18</xdr:col>
                    <xdr:colOff>9525</xdr:colOff>
                    <xdr:row>517</xdr:row>
                    <xdr:rowOff>209550</xdr:rowOff>
                  </to>
                </anchor>
              </controlPr>
            </control>
          </mc:Choice>
        </mc:AlternateContent>
        <mc:AlternateContent xmlns:mc="http://schemas.openxmlformats.org/markup-compatibility/2006">
          <mc:Choice Requires="x14">
            <control shapeId="2139" r:id="rId89" name="Drop Down 91">
              <controlPr defaultSize="0" autoLine="0" autoPict="0">
                <anchor moveWithCells="1" sizeWithCells="1">
                  <from>
                    <xdr:col>13</xdr:col>
                    <xdr:colOff>9525</xdr:colOff>
                    <xdr:row>518</xdr:row>
                    <xdr:rowOff>9525</xdr:rowOff>
                  </from>
                  <to>
                    <xdr:col>18</xdr:col>
                    <xdr:colOff>9525</xdr:colOff>
                    <xdr:row>518</xdr:row>
                    <xdr:rowOff>209550</xdr:rowOff>
                  </to>
                </anchor>
              </controlPr>
            </control>
          </mc:Choice>
        </mc:AlternateContent>
        <mc:AlternateContent xmlns:mc="http://schemas.openxmlformats.org/markup-compatibility/2006">
          <mc:Choice Requires="x14">
            <control shapeId="2140" r:id="rId90" name="Drop Down 92">
              <controlPr defaultSize="0" autoLine="0" autoPict="0">
                <anchor moveWithCells="1" sizeWithCells="1">
                  <from>
                    <xdr:col>13</xdr:col>
                    <xdr:colOff>9525</xdr:colOff>
                    <xdr:row>519</xdr:row>
                    <xdr:rowOff>9525</xdr:rowOff>
                  </from>
                  <to>
                    <xdr:col>18</xdr:col>
                    <xdr:colOff>9525</xdr:colOff>
                    <xdr:row>519</xdr:row>
                    <xdr:rowOff>209550</xdr:rowOff>
                  </to>
                </anchor>
              </controlPr>
            </control>
          </mc:Choice>
        </mc:AlternateContent>
        <mc:AlternateContent xmlns:mc="http://schemas.openxmlformats.org/markup-compatibility/2006">
          <mc:Choice Requires="x14">
            <control shapeId="2141" r:id="rId91" name="Drop Down 93">
              <controlPr defaultSize="0" autoLine="0" autoPict="0">
                <anchor moveWithCells="1" sizeWithCells="1">
                  <from>
                    <xdr:col>13</xdr:col>
                    <xdr:colOff>9525</xdr:colOff>
                    <xdr:row>520</xdr:row>
                    <xdr:rowOff>9525</xdr:rowOff>
                  </from>
                  <to>
                    <xdr:col>18</xdr:col>
                    <xdr:colOff>9525</xdr:colOff>
                    <xdr:row>520</xdr:row>
                    <xdr:rowOff>209550</xdr:rowOff>
                  </to>
                </anchor>
              </controlPr>
            </control>
          </mc:Choice>
        </mc:AlternateContent>
        <mc:AlternateContent xmlns:mc="http://schemas.openxmlformats.org/markup-compatibility/2006">
          <mc:Choice Requires="x14">
            <control shapeId="2142" r:id="rId92" name="Drop Down 94">
              <controlPr defaultSize="0" autoLine="0" autoPict="0">
                <anchor moveWithCells="1" sizeWithCells="1">
                  <from>
                    <xdr:col>13</xdr:col>
                    <xdr:colOff>9525</xdr:colOff>
                    <xdr:row>521</xdr:row>
                    <xdr:rowOff>9525</xdr:rowOff>
                  </from>
                  <to>
                    <xdr:col>18</xdr:col>
                    <xdr:colOff>9525</xdr:colOff>
                    <xdr:row>521</xdr:row>
                    <xdr:rowOff>209550</xdr:rowOff>
                  </to>
                </anchor>
              </controlPr>
            </control>
          </mc:Choice>
        </mc:AlternateContent>
        <mc:AlternateContent xmlns:mc="http://schemas.openxmlformats.org/markup-compatibility/2006">
          <mc:Choice Requires="x14">
            <control shapeId="2143" r:id="rId93" name="Drop Down 95">
              <controlPr defaultSize="0" autoLine="0" autoPict="0">
                <anchor moveWithCells="1" sizeWithCells="1">
                  <from>
                    <xdr:col>13</xdr:col>
                    <xdr:colOff>9525</xdr:colOff>
                    <xdr:row>522</xdr:row>
                    <xdr:rowOff>9525</xdr:rowOff>
                  </from>
                  <to>
                    <xdr:col>18</xdr:col>
                    <xdr:colOff>9525</xdr:colOff>
                    <xdr:row>522</xdr:row>
                    <xdr:rowOff>209550</xdr:rowOff>
                  </to>
                </anchor>
              </controlPr>
            </control>
          </mc:Choice>
        </mc:AlternateContent>
        <mc:AlternateContent xmlns:mc="http://schemas.openxmlformats.org/markup-compatibility/2006">
          <mc:Choice Requires="x14">
            <control shapeId="2144" r:id="rId94" name="Drop Down 96">
              <controlPr defaultSize="0" autoLine="0" autoPict="0">
                <anchor moveWithCells="1" sizeWithCells="1">
                  <from>
                    <xdr:col>12</xdr:col>
                    <xdr:colOff>9525</xdr:colOff>
                    <xdr:row>419</xdr:row>
                    <xdr:rowOff>0</xdr:rowOff>
                  </from>
                  <to>
                    <xdr:col>16</xdr:col>
                    <xdr:colOff>19050</xdr:colOff>
                    <xdr:row>419</xdr:row>
                    <xdr:rowOff>190500</xdr:rowOff>
                  </to>
                </anchor>
              </controlPr>
            </control>
          </mc:Choice>
        </mc:AlternateContent>
        <mc:AlternateContent xmlns:mc="http://schemas.openxmlformats.org/markup-compatibility/2006">
          <mc:Choice Requires="x14">
            <control shapeId="2145" r:id="rId95" name="Drop Down 97">
              <controlPr defaultSize="0" autoLine="0" autoPict="0">
                <anchor moveWithCells="1" sizeWithCells="1">
                  <from>
                    <xdr:col>12</xdr:col>
                    <xdr:colOff>9525</xdr:colOff>
                    <xdr:row>420</xdr:row>
                    <xdr:rowOff>0</xdr:rowOff>
                  </from>
                  <to>
                    <xdr:col>16</xdr:col>
                    <xdr:colOff>19050</xdr:colOff>
                    <xdr:row>420</xdr:row>
                    <xdr:rowOff>190500</xdr:rowOff>
                  </to>
                </anchor>
              </controlPr>
            </control>
          </mc:Choice>
        </mc:AlternateContent>
        <mc:AlternateContent xmlns:mc="http://schemas.openxmlformats.org/markup-compatibility/2006">
          <mc:Choice Requires="x14">
            <control shapeId="2146" r:id="rId96" name="Drop Down 98">
              <controlPr defaultSize="0" autoLine="0" autoPict="0">
                <anchor moveWithCells="1" sizeWithCells="1">
                  <from>
                    <xdr:col>22</xdr:col>
                    <xdr:colOff>104775</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7" name="Drop Down 99">
              <controlPr defaultSize="0" autoLine="0" autoPict="0">
                <anchor moveWithCells="1" sizeWithCells="1">
                  <from>
                    <xdr:col>32</xdr:col>
                    <xdr:colOff>0</xdr:colOff>
                    <xdr:row>246</xdr:row>
                    <xdr:rowOff>0</xdr:rowOff>
                  </from>
                  <to>
                    <xdr:col>40</xdr:col>
                    <xdr:colOff>142875</xdr:colOff>
                    <xdr:row>246</xdr:row>
                    <xdr:rowOff>209550</xdr:rowOff>
                  </to>
                </anchor>
              </controlPr>
            </control>
          </mc:Choice>
        </mc:AlternateContent>
        <mc:AlternateContent xmlns:mc="http://schemas.openxmlformats.org/markup-compatibility/2006">
          <mc:Choice Requires="x14">
            <control shapeId="2148" r:id="rId98" name="Drop Down 100">
              <controlPr defaultSize="0" autoLine="0" autoPict="0">
                <anchor moveWithCells="1" sizeWithCells="1">
                  <from>
                    <xdr:col>13</xdr:col>
                    <xdr:colOff>9525</xdr:colOff>
                    <xdr:row>248</xdr:row>
                    <xdr:rowOff>38100</xdr:rowOff>
                  </from>
                  <to>
                    <xdr:col>21</xdr:col>
                    <xdr:colOff>142875</xdr:colOff>
                    <xdr:row>249</xdr:row>
                    <xdr:rowOff>19050</xdr:rowOff>
                  </to>
                </anchor>
              </controlPr>
            </control>
          </mc:Choice>
        </mc:AlternateContent>
        <mc:AlternateContent xmlns:mc="http://schemas.openxmlformats.org/markup-compatibility/2006">
          <mc:Choice Requires="x14">
            <control shapeId="2149" r:id="rId99"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0" name="Drop Down 102">
              <controlPr defaultSize="0" autoLine="0" autoPict="0">
                <anchor moveWithCells="1" sizeWithCells="1">
                  <from>
                    <xdr:col>13</xdr:col>
                    <xdr:colOff>9525</xdr:colOff>
                    <xdr:row>540</xdr:row>
                    <xdr:rowOff>19050</xdr:rowOff>
                  </from>
                  <to>
                    <xdr:col>18</xdr:col>
                    <xdr:colOff>9525</xdr:colOff>
                    <xdr:row>540</xdr:row>
                    <xdr:rowOff>219075</xdr:rowOff>
                  </to>
                </anchor>
              </controlPr>
            </control>
          </mc:Choice>
        </mc:AlternateContent>
        <mc:AlternateContent xmlns:mc="http://schemas.openxmlformats.org/markup-compatibility/2006">
          <mc:Choice Requires="x14">
            <control shapeId="2151" r:id="rId101" name="Drop Down 103">
              <controlPr defaultSize="0" autoLine="0" autoPict="0">
                <anchor moveWithCells="1" sizeWithCells="1">
                  <from>
                    <xdr:col>13</xdr:col>
                    <xdr:colOff>9525</xdr:colOff>
                    <xdr:row>541</xdr:row>
                    <xdr:rowOff>19050</xdr:rowOff>
                  </from>
                  <to>
                    <xdr:col>18</xdr:col>
                    <xdr:colOff>9525</xdr:colOff>
                    <xdr:row>541</xdr:row>
                    <xdr:rowOff>219075</xdr:rowOff>
                  </to>
                </anchor>
              </controlPr>
            </control>
          </mc:Choice>
        </mc:AlternateContent>
        <mc:AlternateContent xmlns:mc="http://schemas.openxmlformats.org/markup-compatibility/2006">
          <mc:Choice Requires="x14">
            <control shapeId="2152" r:id="rId102" name="Drop Down 104">
              <controlPr defaultSize="0" autoLine="0" autoPict="0">
                <anchor moveWithCells="1" sizeWithCells="1">
                  <from>
                    <xdr:col>13</xdr:col>
                    <xdr:colOff>9525</xdr:colOff>
                    <xdr:row>542</xdr:row>
                    <xdr:rowOff>19050</xdr:rowOff>
                  </from>
                  <to>
                    <xdr:col>18</xdr:col>
                    <xdr:colOff>9525</xdr:colOff>
                    <xdr:row>542</xdr:row>
                    <xdr:rowOff>219075</xdr:rowOff>
                  </to>
                </anchor>
              </controlPr>
            </control>
          </mc:Choice>
        </mc:AlternateContent>
        <mc:AlternateContent xmlns:mc="http://schemas.openxmlformats.org/markup-compatibility/2006">
          <mc:Choice Requires="x14">
            <control shapeId="2153" r:id="rId103" name="Drop Down 105">
              <controlPr defaultSize="0" autoLine="0" autoPict="0">
                <anchor moveWithCells="1" sizeWithCells="1">
                  <from>
                    <xdr:col>13</xdr:col>
                    <xdr:colOff>9525</xdr:colOff>
                    <xdr:row>543</xdr:row>
                    <xdr:rowOff>19050</xdr:rowOff>
                  </from>
                  <to>
                    <xdr:col>18</xdr:col>
                    <xdr:colOff>9525</xdr:colOff>
                    <xdr:row>543</xdr:row>
                    <xdr:rowOff>219075</xdr:rowOff>
                  </to>
                </anchor>
              </controlPr>
            </control>
          </mc:Choice>
        </mc:AlternateContent>
        <mc:AlternateContent xmlns:mc="http://schemas.openxmlformats.org/markup-compatibility/2006">
          <mc:Choice Requires="x14">
            <control shapeId="2154" r:id="rId104" name="Drop Down 106">
              <controlPr defaultSize="0" autoLine="0" autoPict="0">
                <anchor moveWithCells="1" sizeWithCells="1">
                  <from>
                    <xdr:col>13</xdr:col>
                    <xdr:colOff>9525</xdr:colOff>
                    <xdr:row>544</xdr:row>
                    <xdr:rowOff>19050</xdr:rowOff>
                  </from>
                  <to>
                    <xdr:col>18</xdr:col>
                    <xdr:colOff>9525</xdr:colOff>
                    <xdr:row>544</xdr:row>
                    <xdr:rowOff>219075</xdr:rowOff>
                  </to>
                </anchor>
              </controlPr>
            </control>
          </mc:Choice>
        </mc:AlternateContent>
        <mc:AlternateContent xmlns:mc="http://schemas.openxmlformats.org/markup-compatibility/2006">
          <mc:Choice Requires="x14">
            <control shapeId="2155" r:id="rId105" name="Drop Down 107">
              <controlPr defaultSize="0" autoLine="0" autoPict="0">
                <anchor moveWithCells="1" sizeWithCells="1">
                  <from>
                    <xdr:col>13</xdr:col>
                    <xdr:colOff>9525</xdr:colOff>
                    <xdr:row>545</xdr:row>
                    <xdr:rowOff>19050</xdr:rowOff>
                  </from>
                  <to>
                    <xdr:col>18</xdr:col>
                    <xdr:colOff>9525</xdr:colOff>
                    <xdr:row>545</xdr:row>
                    <xdr:rowOff>219075</xdr:rowOff>
                  </to>
                </anchor>
              </controlPr>
            </control>
          </mc:Choice>
        </mc:AlternateContent>
        <mc:AlternateContent xmlns:mc="http://schemas.openxmlformats.org/markup-compatibility/2006">
          <mc:Choice Requires="x14">
            <control shapeId="2156" r:id="rId106" name="Drop Down 108">
              <controlPr defaultSize="0" autoLine="0" autoPict="0">
                <anchor moveWithCells="1" sizeWithCells="1">
                  <from>
                    <xdr:col>13</xdr:col>
                    <xdr:colOff>9525</xdr:colOff>
                    <xdr:row>563</xdr:row>
                    <xdr:rowOff>28575</xdr:rowOff>
                  </from>
                  <to>
                    <xdr:col>18</xdr:col>
                    <xdr:colOff>9525</xdr:colOff>
                    <xdr:row>564</xdr:row>
                    <xdr:rowOff>0</xdr:rowOff>
                  </to>
                </anchor>
              </controlPr>
            </control>
          </mc:Choice>
        </mc:AlternateContent>
        <mc:AlternateContent xmlns:mc="http://schemas.openxmlformats.org/markup-compatibility/2006">
          <mc:Choice Requires="x14">
            <control shapeId="2157" r:id="rId107" name="Drop Down 109">
              <controlPr defaultSize="0" autoLine="0" autoPict="0">
                <anchor moveWithCells="1" sizeWithCells="1">
                  <from>
                    <xdr:col>13</xdr:col>
                    <xdr:colOff>9525</xdr:colOff>
                    <xdr:row>564</xdr:row>
                    <xdr:rowOff>28575</xdr:rowOff>
                  </from>
                  <to>
                    <xdr:col>18</xdr:col>
                    <xdr:colOff>9525</xdr:colOff>
                    <xdr:row>565</xdr:row>
                    <xdr:rowOff>0</xdr:rowOff>
                  </to>
                </anchor>
              </controlPr>
            </control>
          </mc:Choice>
        </mc:AlternateContent>
        <mc:AlternateContent xmlns:mc="http://schemas.openxmlformats.org/markup-compatibility/2006">
          <mc:Choice Requires="x14">
            <control shapeId="2158" r:id="rId108" name="Drop Down 110">
              <controlPr defaultSize="0" autoLine="0" autoPict="0">
                <anchor moveWithCells="1" sizeWithCells="1">
                  <from>
                    <xdr:col>13</xdr:col>
                    <xdr:colOff>9525</xdr:colOff>
                    <xdr:row>565</xdr:row>
                    <xdr:rowOff>28575</xdr:rowOff>
                  </from>
                  <to>
                    <xdr:col>18</xdr:col>
                    <xdr:colOff>9525</xdr:colOff>
                    <xdr:row>566</xdr:row>
                    <xdr:rowOff>0</xdr:rowOff>
                  </to>
                </anchor>
              </controlPr>
            </control>
          </mc:Choice>
        </mc:AlternateContent>
        <mc:AlternateContent xmlns:mc="http://schemas.openxmlformats.org/markup-compatibility/2006">
          <mc:Choice Requires="x14">
            <control shapeId="2159" r:id="rId109" name="Drop Down 111">
              <controlPr defaultSize="0" autoLine="0" autoPict="0">
                <anchor moveWithCells="1" sizeWithCells="1">
                  <from>
                    <xdr:col>13</xdr:col>
                    <xdr:colOff>9525</xdr:colOff>
                    <xdr:row>566</xdr:row>
                    <xdr:rowOff>38100</xdr:rowOff>
                  </from>
                  <to>
                    <xdr:col>18</xdr:col>
                    <xdr:colOff>9525</xdr:colOff>
                    <xdr:row>567</xdr:row>
                    <xdr:rowOff>9525</xdr:rowOff>
                  </to>
                </anchor>
              </controlPr>
            </control>
          </mc:Choice>
        </mc:AlternateContent>
        <mc:AlternateContent xmlns:mc="http://schemas.openxmlformats.org/markup-compatibility/2006">
          <mc:Choice Requires="x14">
            <control shapeId="2160" r:id="rId110" name="Drop Down 112">
              <controlPr defaultSize="0" autoLine="0" autoPict="0">
                <anchor moveWithCells="1" sizeWithCells="1">
                  <from>
                    <xdr:col>13</xdr:col>
                    <xdr:colOff>9525</xdr:colOff>
                    <xdr:row>567</xdr:row>
                    <xdr:rowOff>38100</xdr:rowOff>
                  </from>
                  <to>
                    <xdr:col>18</xdr:col>
                    <xdr:colOff>9525</xdr:colOff>
                    <xdr:row>568</xdr:row>
                    <xdr:rowOff>9525</xdr:rowOff>
                  </to>
                </anchor>
              </controlPr>
            </control>
          </mc:Choice>
        </mc:AlternateContent>
        <mc:AlternateContent xmlns:mc="http://schemas.openxmlformats.org/markup-compatibility/2006">
          <mc:Choice Requires="x14">
            <control shapeId="2161" r:id="rId111" name="Drop Down 113">
              <controlPr defaultSize="0" autoLine="0" autoPict="0">
                <anchor moveWithCells="1" sizeWithCells="1">
                  <from>
                    <xdr:col>13</xdr:col>
                    <xdr:colOff>9525</xdr:colOff>
                    <xdr:row>568</xdr:row>
                    <xdr:rowOff>38100</xdr:rowOff>
                  </from>
                  <to>
                    <xdr:col>18</xdr:col>
                    <xdr:colOff>9525</xdr:colOff>
                    <xdr:row>569</xdr:row>
                    <xdr:rowOff>9525</xdr:rowOff>
                  </to>
                </anchor>
              </controlPr>
            </control>
          </mc:Choice>
        </mc:AlternateContent>
        <mc:AlternateContent xmlns:mc="http://schemas.openxmlformats.org/markup-compatibility/2006">
          <mc:Choice Requires="x14">
            <control shapeId="2162" r:id="rId112" name="Drop Down 114">
              <controlPr defaultSize="0" autoLine="0" autoPict="0">
                <anchor moveWithCells="1" sizeWithCells="1">
                  <from>
                    <xdr:col>12</xdr:col>
                    <xdr:colOff>9525</xdr:colOff>
                    <xdr:row>5</xdr:row>
                    <xdr:rowOff>28575</xdr:rowOff>
                  </from>
                  <to>
                    <xdr:col>20</xdr:col>
                    <xdr:colOff>0</xdr:colOff>
                    <xdr:row>6</xdr:row>
                    <xdr:rowOff>0</xdr:rowOff>
                  </to>
                </anchor>
              </controlPr>
            </control>
          </mc:Choice>
        </mc:AlternateContent>
        <mc:AlternateContent xmlns:mc="http://schemas.openxmlformats.org/markup-compatibility/2006">
          <mc:Choice Requires="x14">
            <control shapeId="2199" r:id="rId113" name="Check Box 151">
              <controlPr defaultSize="0" autoFill="0" autoLine="0" autoPict="0">
                <anchor moveWithCells="1" sizeWithCells="1">
                  <from>
                    <xdr:col>22</xdr:col>
                    <xdr:colOff>0</xdr:colOff>
                    <xdr:row>445</xdr:row>
                    <xdr:rowOff>19050</xdr:rowOff>
                  </from>
                  <to>
                    <xdr:col>23</xdr:col>
                    <xdr:colOff>19050</xdr:colOff>
                    <xdr:row>446</xdr:row>
                    <xdr:rowOff>9525</xdr:rowOff>
                  </to>
                </anchor>
              </controlPr>
            </control>
          </mc:Choice>
        </mc:AlternateContent>
        <mc:AlternateContent xmlns:mc="http://schemas.openxmlformats.org/markup-compatibility/2006">
          <mc:Choice Requires="x14">
            <control shapeId="2200" r:id="rId114" name="Check Box 152">
              <controlPr defaultSize="0" autoFill="0" autoLine="0" autoPict="0">
                <anchor moveWithCells="1" sizeWithCells="1">
                  <from>
                    <xdr:col>25</xdr:col>
                    <xdr:colOff>0</xdr:colOff>
                    <xdr:row>445</xdr:row>
                    <xdr:rowOff>0</xdr:rowOff>
                  </from>
                  <to>
                    <xdr:col>26</xdr:col>
                    <xdr:colOff>19050</xdr:colOff>
                    <xdr:row>446</xdr:row>
                    <xdr:rowOff>0</xdr:rowOff>
                  </to>
                </anchor>
              </controlPr>
            </control>
          </mc:Choice>
        </mc:AlternateContent>
        <mc:AlternateContent xmlns:mc="http://schemas.openxmlformats.org/markup-compatibility/2006">
          <mc:Choice Requires="x14">
            <control shapeId="2201" r:id="rId115" name="Check Box 153">
              <controlPr defaultSize="0" autoFill="0" autoLine="0" autoPict="0">
                <anchor moveWithCells="1" sizeWithCells="1">
                  <from>
                    <xdr:col>22</xdr:col>
                    <xdr:colOff>0</xdr:colOff>
                    <xdr:row>468</xdr:row>
                    <xdr:rowOff>9525</xdr:rowOff>
                  </from>
                  <to>
                    <xdr:col>23</xdr:col>
                    <xdr:colOff>85725</xdr:colOff>
                    <xdr:row>468</xdr:row>
                    <xdr:rowOff>219075</xdr:rowOff>
                  </to>
                </anchor>
              </controlPr>
            </control>
          </mc:Choice>
        </mc:AlternateContent>
        <mc:AlternateContent xmlns:mc="http://schemas.openxmlformats.org/markup-compatibility/2006">
          <mc:Choice Requires="x14">
            <control shapeId="2202" r:id="rId116" name="Check Box 154">
              <controlPr defaultSize="0" autoFill="0" autoLine="0" autoPict="0">
                <anchor moveWithCells="1" sizeWithCells="1">
                  <from>
                    <xdr:col>25</xdr:col>
                    <xdr:colOff>0</xdr:colOff>
                    <xdr:row>468</xdr:row>
                    <xdr:rowOff>19050</xdr:rowOff>
                  </from>
                  <to>
                    <xdr:col>26</xdr:col>
                    <xdr:colOff>85725</xdr:colOff>
                    <xdr:row>469</xdr:row>
                    <xdr:rowOff>0</xdr:rowOff>
                  </to>
                </anchor>
              </controlPr>
            </control>
          </mc:Choice>
        </mc:AlternateContent>
        <mc:AlternateContent xmlns:mc="http://schemas.openxmlformats.org/markup-compatibility/2006">
          <mc:Choice Requires="x14">
            <control shapeId="2203" r:id="rId117" name="Check Box 155">
              <controlPr defaultSize="0" autoFill="0" autoLine="0" autoPict="0">
                <anchor moveWithCells="1" sizeWithCells="1">
                  <from>
                    <xdr:col>22</xdr:col>
                    <xdr:colOff>0</xdr:colOff>
                    <xdr:row>491</xdr:row>
                    <xdr:rowOff>0</xdr:rowOff>
                  </from>
                  <to>
                    <xdr:col>23</xdr:col>
                    <xdr:colOff>85725</xdr:colOff>
                    <xdr:row>491</xdr:row>
                    <xdr:rowOff>209550</xdr:rowOff>
                  </to>
                </anchor>
              </controlPr>
            </control>
          </mc:Choice>
        </mc:AlternateContent>
        <mc:AlternateContent xmlns:mc="http://schemas.openxmlformats.org/markup-compatibility/2006">
          <mc:Choice Requires="x14">
            <control shapeId="2204" r:id="rId118" name="Check Box 156">
              <controlPr defaultSize="0" autoFill="0" autoLine="0" autoPict="0">
                <anchor moveWithCells="1" sizeWithCells="1">
                  <from>
                    <xdr:col>25</xdr:col>
                    <xdr:colOff>0</xdr:colOff>
                    <xdr:row>491</xdr:row>
                    <xdr:rowOff>0</xdr:rowOff>
                  </from>
                  <to>
                    <xdr:col>26</xdr:col>
                    <xdr:colOff>85725</xdr:colOff>
                    <xdr:row>491</xdr:row>
                    <xdr:rowOff>209550</xdr:rowOff>
                  </to>
                </anchor>
              </controlPr>
            </control>
          </mc:Choice>
        </mc:AlternateContent>
        <mc:AlternateContent xmlns:mc="http://schemas.openxmlformats.org/markup-compatibility/2006">
          <mc:Choice Requires="x14">
            <control shapeId="2205" r:id="rId119" name="Check Box 157">
              <controlPr defaultSize="0" autoFill="0" autoLine="0" autoPict="0">
                <anchor moveWithCells="1" sizeWithCells="1">
                  <from>
                    <xdr:col>22</xdr:col>
                    <xdr:colOff>0</xdr:colOff>
                    <xdr:row>514</xdr:row>
                    <xdr:rowOff>0</xdr:rowOff>
                  </from>
                  <to>
                    <xdr:col>23</xdr:col>
                    <xdr:colOff>85725</xdr:colOff>
                    <xdr:row>514</xdr:row>
                    <xdr:rowOff>209550</xdr:rowOff>
                  </to>
                </anchor>
              </controlPr>
            </control>
          </mc:Choice>
        </mc:AlternateContent>
        <mc:AlternateContent xmlns:mc="http://schemas.openxmlformats.org/markup-compatibility/2006">
          <mc:Choice Requires="x14">
            <control shapeId="2206" r:id="rId120" name="Check Box 158">
              <controlPr defaultSize="0" autoFill="0" autoLine="0" autoPict="0">
                <anchor moveWithCells="1" sizeWithCells="1">
                  <from>
                    <xdr:col>25</xdr:col>
                    <xdr:colOff>0</xdr:colOff>
                    <xdr:row>514</xdr:row>
                    <xdr:rowOff>0</xdr:rowOff>
                  </from>
                  <to>
                    <xdr:col>26</xdr:col>
                    <xdr:colOff>85725</xdr:colOff>
                    <xdr:row>514</xdr:row>
                    <xdr:rowOff>209550</xdr:rowOff>
                  </to>
                </anchor>
              </controlPr>
            </control>
          </mc:Choice>
        </mc:AlternateContent>
        <mc:AlternateContent xmlns:mc="http://schemas.openxmlformats.org/markup-compatibility/2006">
          <mc:Choice Requires="x14">
            <control shapeId="2207" r:id="rId121" name="Check Box 159">
              <controlPr defaultSize="0" autoFill="0" autoLine="0" autoPict="0">
                <anchor moveWithCells="1" sizeWithCells="1">
                  <from>
                    <xdr:col>22</xdr:col>
                    <xdr:colOff>0</xdr:colOff>
                    <xdr:row>537</xdr:row>
                    <xdr:rowOff>0</xdr:rowOff>
                  </from>
                  <to>
                    <xdr:col>23</xdr:col>
                    <xdr:colOff>85725</xdr:colOff>
                    <xdr:row>537</xdr:row>
                    <xdr:rowOff>219075</xdr:rowOff>
                  </to>
                </anchor>
              </controlPr>
            </control>
          </mc:Choice>
        </mc:AlternateContent>
        <mc:AlternateContent xmlns:mc="http://schemas.openxmlformats.org/markup-compatibility/2006">
          <mc:Choice Requires="x14">
            <control shapeId="2208" r:id="rId122" name="Check Box 160">
              <controlPr defaultSize="0" autoFill="0" autoLine="0" autoPict="0">
                <anchor moveWithCells="1" sizeWithCells="1">
                  <from>
                    <xdr:col>25</xdr:col>
                    <xdr:colOff>0</xdr:colOff>
                    <xdr:row>537</xdr:row>
                    <xdr:rowOff>0</xdr:rowOff>
                  </from>
                  <to>
                    <xdr:col>26</xdr:col>
                    <xdr:colOff>85725</xdr:colOff>
                    <xdr:row>537</xdr:row>
                    <xdr:rowOff>219075</xdr:rowOff>
                  </to>
                </anchor>
              </controlPr>
            </control>
          </mc:Choice>
        </mc:AlternateContent>
        <mc:AlternateContent xmlns:mc="http://schemas.openxmlformats.org/markup-compatibility/2006">
          <mc:Choice Requires="x14">
            <control shapeId="2209" r:id="rId123" name="Check Box 161">
              <controlPr defaultSize="0" autoFill="0" autoLine="0" autoPict="0">
                <anchor moveWithCells="1" sizeWithCells="1">
                  <from>
                    <xdr:col>22</xdr:col>
                    <xdr:colOff>0</xdr:colOff>
                    <xdr:row>560</xdr:row>
                    <xdr:rowOff>19050</xdr:rowOff>
                  </from>
                  <to>
                    <xdr:col>23</xdr:col>
                    <xdr:colOff>85725</xdr:colOff>
                    <xdr:row>561</xdr:row>
                    <xdr:rowOff>0</xdr:rowOff>
                  </to>
                </anchor>
              </controlPr>
            </control>
          </mc:Choice>
        </mc:AlternateContent>
        <mc:AlternateContent xmlns:mc="http://schemas.openxmlformats.org/markup-compatibility/2006">
          <mc:Choice Requires="x14">
            <control shapeId="2210" r:id="rId124" name="Check Box 162">
              <controlPr defaultSize="0" autoFill="0" autoLine="0" autoPict="0">
                <anchor moveWithCells="1" sizeWithCells="1">
                  <from>
                    <xdr:col>25</xdr:col>
                    <xdr:colOff>0</xdr:colOff>
                    <xdr:row>560</xdr:row>
                    <xdr:rowOff>19050</xdr:rowOff>
                  </from>
                  <to>
                    <xdr:col>26</xdr:col>
                    <xdr:colOff>85725</xdr:colOff>
                    <xdr:row>561</xdr:row>
                    <xdr:rowOff>0</xdr:rowOff>
                  </to>
                </anchor>
              </controlPr>
            </control>
          </mc:Choice>
        </mc:AlternateContent>
        <mc:AlternateContent xmlns:mc="http://schemas.openxmlformats.org/markup-compatibility/2006">
          <mc:Choice Requires="x14">
            <control shapeId="2211" r:id="rId125" name="Drop Down 163">
              <controlPr defaultSize="0" autoLine="0" autoPict="0">
                <anchor moveWithCells="1" sizeWithCells="1">
                  <from>
                    <xdr:col>12</xdr:col>
                    <xdr:colOff>190500</xdr:colOff>
                    <xdr:row>270</xdr:row>
                    <xdr:rowOff>28575</xdr:rowOff>
                  </from>
                  <to>
                    <xdr:col>17</xdr:col>
                    <xdr:colOff>171450</xdr:colOff>
                    <xdr:row>270</xdr:row>
                    <xdr:rowOff>219075</xdr:rowOff>
                  </to>
                </anchor>
              </controlPr>
            </control>
          </mc:Choice>
        </mc:AlternateContent>
        <mc:AlternateContent xmlns:mc="http://schemas.openxmlformats.org/markup-compatibility/2006">
          <mc:Choice Requires="x14">
            <control shapeId="2212" r:id="rId126"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7" name="Drop Down 165">
              <controlPr defaultSize="0" autoLine="0" autoPict="0">
                <anchor moveWithCells="1" sizeWithCells="1">
                  <from>
                    <xdr:col>12</xdr:col>
                    <xdr:colOff>9525</xdr:colOff>
                    <xdr:row>421</xdr:row>
                    <xdr:rowOff>0</xdr:rowOff>
                  </from>
                  <to>
                    <xdr:col>16</xdr:col>
                    <xdr:colOff>19050</xdr:colOff>
                    <xdr:row>421</xdr:row>
                    <xdr:rowOff>190500</xdr:rowOff>
                  </to>
                </anchor>
              </controlPr>
            </control>
          </mc:Choice>
        </mc:AlternateContent>
        <mc:AlternateContent xmlns:mc="http://schemas.openxmlformats.org/markup-compatibility/2006">
          <mc:Choice Requires="x14">
            <control shapeId="2222" r:id="rId128" name="Check Box 174">
              <controlPr defaultSize="0" autoFill="0" autoLine="0" autoPict="0">
                <anchor moveWithCells="1" sizeWithCells="1">
                  <from>
                    <xdr:col>12</xdr:col>
                    <xdr:colOff>0</xdr:colOff>
                    <xdr:row>221</xdr:row>
                    <xdr:rowOff>19050</xdr:rowOff>
                  </from>
                  <to>
                    <xdr:col>13</xdr:col>
                    <xdr:colOff>9525</xdr:colOff>
                    <xdr:row>222</xdr:row>
                    <xdr:rowOff>9525</xdr:rowOff>
                  </to>
                </anchor>
              </controlPr>
            </control>
          </mc:Choice>
        </mc:AlternateContent>
        <mc:AlternateContent xmlns:mc="http://schemas.openxmlformats.org/markup-compatibility/2006">
          <mc:Choice Requires="x14">
            <control shapeId="2223" r:id="rId129" name="Check Box 175">
              <controlPr defaultSize="0" autoFill="0" autoLine="0" autoPict="0">
                <anchor moveWithCells="1" sizeWithCells="1">
                  <from>
                    <xdr:col>12</xdr:col>
                    <xdr:colOff>0</xdr:colOff>
                    <xdr:row>222</xdr:row>
                    <xdr:rowOff>9525</xdr:rowOff>
                  </from>
                  <to>
                    <xdr:col>13</xdr:col>
                    <xdr:colOff>9525</xdr:colOff>
                    <xdr:row>223</xdr:row>
                    <xdr:rowOff>0</xdr:rowOff>
                  </to>
                </anchor>
              </controlPr>
            </control>
          </mc:Choice>
        </mc:AlternateContent>
        <mc:AlternateContent xmlns:mc="http://schemas.openxmlformats.org/markup-compatibility/2006">
          <mc:Choice Requires="x14">
            <control shapeId="2224" r:id="rId130" name="Check Box 176">
              <controlPr defaultSize="0" autoFill="0" autoLine="0" autoPict="0">
                <anchor moveWithCells="1" sizeWithCells="1">
                  <from>
                    <xdr:col>12</xdr:col>
                    <xdr:colOff>0</xdr:colOff>
                    <xdr:row>223</xdr:row>
                    <xdr:rowOff>0</xdr:rowOff>
                  </from>
                  <to>
                    <xdr:col>13</xdr:col>
                    <xdr:colOff>9525</xdr:colOff>
                    <xdr:row>224</xdr:row>
                    <xdr:rowOff>0</xdr:rowOff>
                  </to>
                </anchor>
              </controlPr>
            </control>
          </mc:Choice>
        </mc:AlternateContent>
        <mc:AlternateContent xmlns:mc="http://schemas.openxmlformats.org/markup-compatibility/2006">
          <mc:Choice Requires="x14">
            <control shapeId="2225" r:id="rId131" name="Check Box 177">
              <controlPr defaultSize="0" autoFill="0" autoLine="0" autoPict="0">
                <anchor moveWithCells="1" sizeWithCells="1">
                  <from>
                    <xdr:col>12</xdr:col>
                    <xdr:colOff>9525</xdr:colOff>
                    <xdr:row>358</xdr:row>
                    <xdr:rowOff>9525</xdr:rowOff>
                  </from>
                  <to>
                    <xdr:col>13</xdr:col>
                    <xdr:colOff>0</xdr:colOff>
                    <xdr:row>359</xdr:row>
                    <xdr:rowOff>0</xdr:rowOff>
                  </to>
                </anchor>
              </controlPr>
            </control>
          </mc:Choice>
        </mc:AlternateContent>
        <mc:AlternateContent xmlns:mc="http://schemas.openxmlformats.org/markup-compatibility/2006">
          <mc:Choice Requires="x14">
            <control shapeId="2233" r:id="rId132" name="Check Box 185">
              <controlPr defaultSize="0" autoFill="0" autoLine="0" autoPict="0">
                <anchor moveWithCells="1" sizeWithCells="1">
                  <from>
                    <xdr:col>29</xdr:col>
                    <xdr:colOff>0</xdr:colOff>
                    <xdr:row>401</xdr:row>
                    <xdr:rowOff>0</xdr:rowOff>
                  </from>
                  <to>
                    <xdr:col>30</xdr:col>
                    <xdr:colOff>85725</xdr:colOff>
                    <xdr:row>401</xdr:row>
                    <xdr:rowOff>219075</xdr:rowOff>
                  </to>
                </anchor>
              </controlPr>
            </control>
          </mc:Choice>
        </mc:AlternateContent>
        <mc:AlternateContent xmlns:mc="http://schemas.openxmlformats.org/markup-compatibility/2006">
          <mc:Choice Requires="x14">
            <control shapeId="2234" r:id="rId133" name="Check Box 186">
              <controlPr defaultSize="0" autoFill="0" autoLine="0" autoPict="0">
                <anchor moveWithCells="1" sizeWithCells="1">
                  <from>
                    <xdr:col>32</xdr:col>
                    <xdr:colOff>0</xdr:colOff>
                    <xdr:row>401</xdr:row>
                    <xdr:rowOff>0</xdr:rowOff>
                  </from>
                  <to>
                    <xdr:col>33</xdr:col>
                    <xdr:colOff>76200</xdr:colOff>
                    <xdr:row>401</xdr:row>
                    <xdr:rowOff>219075</xdr:rowOff>
                  </to>
                </anchor>
              </controlPr>
            </control>
          </mc:Choice>
        </mc:AlternateContent>
        <mc:AlternateContent xmlns:mc="http://schemas.openxmlformats.org/markup-compatibility/2006">
          <mc:Choice Requires="x14">
            <control shapeId="2235" r:id="rId134" name="Check Box 187">
              <controlPr defaultSize="0" autoFill="0" autoLine="0" autoPict="0">
                <anchor moveWithCells="1" sizeWithCells="1">
                  <from>
                    <xdr:col>2</xdr:col>
                    <xdr:colOff>0</xdr:colOff>
                    <xdr:row>641</xdr:row>
                    <xdr:rowOff>0</xdr:rowOff>
                  </from>
                  <to>
                    <xdr:col>3</xdr:col>
                    <xdr:colOff>0</xdr:colOff>
                    <xdr:row>641</xdr:row>
                    <xdr:rowOff>219075</xdr:rowOff>
                  </to>
                </anchor>
              </controlPr>
            </control>
          </mc:Choice>
        </mc:AlternateContent>
        <mc:AlternateContent xmlns:mc="http://schemas.openxmlformats.org/markup-compatibility/2006">
          <mc:Choice Requires="x14">
            <control shapeId="2236" r:id="rId135" name="Check Box 188">
              <controlPr defaultSize="0" autoFill="0" autoLine="0" autoPict="0">
                <anchor moveWithCells="1" sizeWithCells="1">
                  <from>
                    <xdr:col>2</xdr:col>
                    <xdr:colOff>0</xdr:colOff>
                    <xdr:row>642</xdr:row>
                    <xdr:rowOff>19050</xdr:rowOff>
                  </from>
                  <to>
                    <xdr:col>3</xdr:col>
                    <xdr:colOff>9525</xdr:colOff>
                    <xdr:row>643</xdr:row>
                    <xdr:rowOff>19050</xdr:rowOff>
                  </to>
                </anchor>
              </controlPr>
            </control>
          </mc:Choice>
        </mc:AlternateContent>
        <mc:AlternateContent xmlns:mc="http://schemas.openxmlformats.org/markup-compatibility/2006">
          <mc:Choice Requires="x14">
            <control shapeId="2237" r:id="rId136" name="Check Box 189">
              <controlPr defaultSize="0" autoFill="0" autoLine="0" autoPict="0">
                <anchor moveWithCells="1" sizeWithCells="1">
                  <from>
                    <xdr:col>2</xdr:col>
                    <xdr:colOff>0</xdr:colOff>
                    <xdr:row>645</xdr:row>
                    <xdr:rowOff>0</xdr:rowOff>
                  </from>
                  <to>
                    <xdr:col>3</xdr:col>
                    <xdr:colOff>0</xdr:colOff>
                    <xdr:row>645</xdr:row>
                    <xdr:rowOff>219075</xdr:rowOff>
                  </to>
                </anchor>
              </controlPr>
            </control>
          </mc:Choice>
        </mc:AlternateContent>
        <mc:AlternateContent xmlns:mc="http://schemas.openxmlformats.org/markup-compatibility/2006">
          <mc:Choice Requires="x14">
            <control shapeId="2238" r:id="rId137" name="Check Box 190">
              <controlPr defaultSize="0" autoFill="0" autoLine="0" autoPict="0">
                <anchor moveWithCells="1" sizeWithCells="1">
                  <from>
                    <xdr:col>2</xdr:col>
                    <xdr:colOff>0</xdr:colOff>
                    <xdr:row>646</xdr:row>
                    <xdr:rowOff>0</xdr:rowOff>
                  </from>
                  <to>
                    <xdr:col>3</xdr:col>
                    <xdr:colOff>0</xdr:colOff>
                    <xdr:row>646</xdr:row>
                    <xdr:rowOff>219075</xdr:rowOff>
                  </to>
                </anchor>
              </controlPr>
            </control>
          </mc:Choice>
        </mc:AlternateContent>
        <mc:AlternateContent xmlns:mc="http://schemas.openxmlformats.org/markup-compatibility/2006">
          <mc:Choice Requires="x14">
            <control shapeId="2239" r:id="rId138" name="Check Box 191">
              <controlPr defaultSize="0" autoFill="0" autoLine="0" autoPict="0">
                <anchor moveWithCells="1" sizeWithCells="1">
                  <from>
                    <xdr:col>2</xdr:col>
                    <xdr:colOff>0</xdr:colOff>
                    <xdr:row>647</xdr:row>
                    <xdr:rowOff>0</xdr:rowOff>
                  </from>
                  <to>
                    <xdr:col>3</xdr:col>
                    <xdr:colOff>0</xdr:colOff>
                    <xdr:row>647</xdr:row>
                    <xdr:rowOff>219075</xdr:rowOff>
                  </to>
                </anchor>
              </controlPr>
            </control>
          </mc:Choice>
        </mc:AlternateContent>
        <mc:AlternateContent xmlns:mc="http://schemas.openxmlformats.org/markup-compatibility/2006">
          <mc:Choice Requires="x14">
            <control shapeId="2240" r:id="rId139" name="Check Box 192">
              <controlPr defaultSize="0" autoFill="0" autoLine="0" autoPict="0">
                <anchor moveWithCells="1" sizeWithCells="1">
                  <from>
                    <xdr:col>2</xdr:col>
                    <xdr:colOff>0</xdr:colOff>
                    <xdr:row>648</xdr:row>
                    <xdr:rowOff>0</xdr:rowOff>
                  </from>
                  <to>
                    <xdr:col>3</xdr:col>
                    <xdr:colOff>0</xdr:colOff>
                    <xdr:row>648</xdr:row>
                    <xdr:rowOff>219075</xdr:rowOff>
                  </to>
                </anchor>
              </controlPr>
            </control>
          </mc:Choice>
        </mc:AlternateContent>
        <mc:AlternateContent xmlns:mc="http://schemas.openxmlformats.org/markup-compatibility/2006">
          <mc:Choice Requires="x14">
            <control shapeId="2241" r:id="rId140" name="Check Box 193">
              <controlPr defaultSize="0" autoFill="0" autoLine="0" autoPict="0">
                <anchor moveWithCells="1" sizeWithCells="1">
                  <from>
                    <xdr:col>2</xdr:col>
                    <xdr:colOff>0</xdr:colOff>
                    <xdr:row>649</xdr:row>
                    <xdr:rowOff>0</xdr:rowOff>
                  </from>
                  <to>
                    <xdr:col>3</xdr:col>
                    <xdr:colOff>0</xdr:colOff>
                    <xdr:row>649</xdr:row>
                    <xdr:rowOff>219075</xdr:rowOff>
                  </to>
                </anchor>
              </controlPr>
            </control>
          </mc:Choice>
        </mc:AlternateContent>
        <mc:AlternateContent xmlns:mc="http://schemas.openxmlformats.org/markup-compatibility/2006">
          <mc:Choice Requires="x14">
            <control shapeId="2242" r:id="rId141" name="Check Box 194">
              <controlPr defaultSize="0" autoFill="0" autoLine="0" autoPict="0">
                <anchor moveWithCells="1" sizeWithCells="1">
                  <from>
                    <xdr:col>2</xdr:col>
                    <xdr:colOff>0</xdr:colOff>
                    <xdr:row>654</xdr:row>
                    <xdr:rowOff>0</xdr:rowOff>
                  </from>
                  <to>
                    <xdr:col>3</xdr:col>
                    <xdr:colOff>0</xdr:colOff>
                    <xdr:row>654</xdr:row>
                    <xdr:rowOff>219075</xdr:rowOff>
                  </to>
                </anchor>
              </controlPr>
            </control>
          </mc:Choice>
        </mc:AlternateContent>
        <mc:AlternateContent xmlns:mc="http://schemas.openxmlformats.org/markup-compatibility/2006">
          <mc:Choice Requires="x14">
            <control shapeId="2243" r:id="rId142" name="Check Box 195">
              <controlPr defaultSize="0" autoFill="0" autoLine="0" autoPict="0">
                <anchor moveWithCells="1" sizeWithCells="1">
                  <from>
                    <xdr:col>2</xdr:col>
                    <xdr:colOff>0</xdr:colOff>
                    <xdr:row>656</xdr:row>
                    <xdr:rowOff>0</xdr:rowOff>
                  </from>
                  <to>
                    <xdr:col>3</xdr:col>
                    <xdr:colOff>0</xdr:colOff>
                    <xdr:row>656</xdr:row>
                    <xdr:rowOff>219075</xdr:rowOff>
                  </to>
                </anchor>
              </controlPr>
            </control>
          </mc:Choice>
        </mc:AlternateContent>
        <mc:AlternateContent xmlns:mc="http://schemas.openxmlformats.org/markup-compatibility/2006">
          <mc:Choice Requires="x14">
            <control shapeId="2244" r:id="rId143" name="Drop Down 196">
              <controlPr defaultSize="0" autoLine="0" autoPict="0">
                <anchor moveWithCells="1" sizeWithCells="1">
                  <from>
                    <xdr:col>8</xdr:col>
                    <xdr:colOff>0</xdr:colOff>
                    <xdr:row>638</xdr:row>
                    <xdr:rowOff>19050</xdr:rowOff>
                  </from>
                  <to>
                    <xdr:col>16</xdr:col>
                    <xdr:colOff>0</xdr:colOff>
                    <xdr:row>638</xdr:row>
                    <xdr:rowOff>209550</xdr:rowOff>
                  </to>
                </anchor>
              </controlPr>
            </control>
          </mc:Choice>
        </mc:AlternateContent>
        <mc:AlternateContent xmlns:mc="http://schemas.openxmlformats.org/markup-compatibility/2006">
          <mc:Choice Requires="x14">
            <control shapeId="2245" r:id="rId144" name="Drop Down 197">
              <controlPr defaultSize="0" autoLine="0" autoPict="0">
                <anchor moveWithCells="1" sizeWithCells="1">
                  <from>
                    <xdr:col>18</xdr:col>
                    <xdr:colOff>9525</xdr:colOff>
                    <xdr:row>638</xdr:row>
                    <xdr:rowOff>19050</xdr:rowOff>
                  </from>
                  <to>
                    <xdr:col>26</xdr:col>
                    <xdr:colOff>0</xdr:colOff>
                    <xdr:row>638</xdr:row>
                    <xdr:rowOff>209550</xdr:rowOff>
                  </to>
                </anchor>
              </controlPr>
            </control>
          </mc:Choice>
        </mc:AlternateContent>
        <mc:AlternateContent xmlns:mc="http://schemas.openxmlformats.org/markup-compatibility/2006">
          <mc:Choice Requires="x14">
            <control shapeId="2246" r:id="rId145" name="Check Box 198">
              <controlPr defaultSize="0" autoFill="0" autoLine="0" autoPict="0">
                <anchor moveWithCells="1" sizeWithCells="1">
                  <from>
                    <xdr:col>25</xdr:col>
                    <xdr:colOff>0</xdr:colOff>
                    <xdr:row>407</xdr:row>
                    <xdr:rowOff>0</xdr:rowOff>
                  </from>
                  <to>
                    <xdr:col>26</xdr:col>
                    <xdr:colOff>9525</xdr:colOff>
                    <xdr:row>408</xdr:row>
                    <xdr:rowOff>0</xdr:rowOff>
                  </to>
                </anchor>
              </controlPr>
            </control>
          </mc:Choice>
        </mc:AlternateContent>
        <mc:AlternateContent xmlns:mc="http://schemas.openxmlformats.org/markup-compatibility/2006">
          <mc:Choice Requires="x14">
            <control shapeId="2247" r:id="rId146" name="Check Box 199">
              <controlPr defaultSize="0" autoFill="0" autoLine="0" autoPict="0">
                <anchor moveWithCells="1" sizeWithCells="1">
                  <from>
                    <xdr:col>25</xdr:col>
                    <xdr:colOff>0</xdr:colOff>
                    <xdr:row>408</xdr:row>
                    <xdr:rowOff>0</xdr:rowOff>
                  </from>
                  <to>
                    <xdr:col>26</xdr:col>
                    <xdr:colOff>9525</xdr:colOff>
                    <xdr:row>409</xdr:row>
                    <xdr:rowOff>0</xdr:rowOff>
                  </to>
                </anchor>
              </controlPr>
            </control>
          </mc:Choice>
        </mc:AlternateContent>
        <mc:AlternateContent xmlns:mc="http://schemas.openxmlformats.org/markup-compatibility/2006">
          <mc:Choice Requires="x14">
            <control shapeId="2248" r:id="rId147" name="Check Box 200">
              <controlPr defaultSize="0" autoFill="0" autoLine="0" autoPict="0">
                <anchor moveWithCells="1">
                  <from>
                    <xdr:col>12</xdr:col>
                    <xdr:colOff>9525</xdr:colOff>
                    <xdr:row>227</xdr:row>
                    <xdr:rowOff>0</xdr:rowOff>
                  </from>
                  <to>
                    <xdr:col>12</xdr:col>
                    <xdr:colOff>219075</xdr:colOff>
                    <xdr:row>228</xdr:row>
                    <xdr:rowOff>19050</xdr:rowOff>
                  </to>
                </anchor>
              </controlPr>
            </control>
          </mc:Choice>
        </mc:AlternateContent>
        <mc:AlternateContent xmlns:mc="http://schemas.openxmlformats.org/markup-compatibility/2006">
          <mc:Choice Requires="x14">
            <control shapeId="2249" r:id="rId148" name="Check Box 201">
              <controlPr defaultSize="0" autoFill="0" autoLine="0" autoPict="0">
                <anchor moveWithCells="1">
                  <from>
                    <xdr:col>12</xdr:col>
                    <xdr:colOff>9525</xdr:colOff>
                    <xdr:row>228</xdr:row>
                    <xdr:rowOff>0</xdr:rowOff>
                  </from>
                  <to>
                    <xdr:col>12</xdr:col>
                    <xdr:colOff>219075</xdr:colOff>
                    <xdr:row>229</xdr:row>
                    <xdr:rowOff>19050</xdr:rowOff>
                  </to>
                </anchor>
              </controlPr>
            </control>
          </mc:Choice>
        </mc:AlternateContent>
        <mc:AlternateContent xmlns:mc="http://schemas.openxmlformats.org/markup-compatibility/2006">
          <mc:Choice Requires="x14">
            <control shapeId="2250" r:id="rId149" name="Check Box 202">
              <controlPr defaultSize="0" autoFill="0" autoLine="0" autoPict="0">
                <anchor moveWithCells="1">
                  <from>
                    <xdr:col>12</xdr:col>
                    <xdr:colOff>9525</xdr:colOff>
                    <xdr:row>229</xdr:row>
                    <xdr:rowOff>0</xdr:rowOff>
                  </from>
                  <to>
                    <xdr:col>12</xdr:col>
                    <xdr:colOff>219075</xdr:colOff>
                    <xdr:row>230</xdr:row>
                    <xdr:rowOff>19050</xdr:rowOff>
                  </to>
                </anchor>
              </controlPr>
            </control>
          </mc:Choice>
        </mc:AlternateContent>
        <mc:AlternateContent xmlns:mc="http://schemas.openxmlformats.org/markup-compatibility/2006">
          <mc:Choice Requires="x14">
            <control shapeId="2251" r:id="rId150" name="Check Box 203">
              <controlPr defaultSize="0" autoFill="0" autoLine="0" autoPict="0">
                <anchor moveWithCells="1" sizeWithCells="1">
                  <from>
                    <xdr:col>12</xdr:col>
                    <xdr:colOff>9525</xdr:colOff>
                    <xdr:row>360</xdr:row>
                    <xdr:rowOff>0</xdr:rowOff>
                  </from>
                  <to>
                    <xdr:col>13</xdr:col>
                    <xdr:colOff>0</xdr:colOff>
                    <xdr:row>360</xdr:row>
                    <xdr:rowOff>219075</xdr:rowOff>
                  </to>
                </anchor>
              </controlPr>
            </control>
          </mc:Choice>
        </mc:AlternateContent>
        <mc:AlternateContent xmlns:mc="http://schemas.openxmlformats.org/markup-compatibility/2006">
          <mc:Choice Requires="x14">
            <control shapeId="2252" r:id="rId151" name="Check Box 204">
              <controlPr defaultSize="0" autoFill="0" autoLine="0" autoPict="0">
                <anchor moveWithCells="1" sizeWithCells="1">
                  <from>
                    <xdr:col>12</xdr:col>
                    <xdr:colOff>9525</xdr:colOff>
                    <xdr:row>361</xdr:row>
                    <xdr:rowOff>9525</xdr:rowOff>
                  </from>
                  <to>
                    <xdr:col>13</xdr:col>
                    <xdr:colOff>0</xdr:colOff>
                    <xdr:row>362</xdr:row>
                    <xdr:rowOff>0</xdr:rowOff>
                  </to>
                </anchor>
              </controlPr>
            </control>
          </mc:Choice>
        </mc:AlternateContent>
        <mc:AlternateContent xmlns:mc="http://schemas.openxmlformats.org/markup-compatibility/2006">
          <mc:Choice Requires="x14">
            <control shapeId="2253" r:id="rId152" name="Check Box 205">
              <controlPr defaultSize="0" autoFill="0" autoLine="0" autoPict="0">
                <anchor moveWithCells="1" sizeWithCells="1">
                  <from>
                    <xdr:col>12</xdr:col>
                    <xdr:colOff>9525</xdr:colOff>
                    <xdr:row>362</xdr:row>
                    <xdr:rowOff>9525</xdr:rowOff>
                  </from>
                  <to>
                    <xdr:col>13</xdr:col>
                    <xdr:colOff>0</xdr:colOff>
                    <xdr:row>363</xdr:row>
                    <xdr:rowOff>0</xdr:rowOff>
                  </to>
                </anchor>
              </controlPr>
            </control>
          </mc:Choice>
        </mc:AlternateContent>
        <mc:AlternateContent xmlns:mc="http://schemas.openxmlformats.org/markup-compatibility/2006">
          <mc:Choice Requires="x14">
            <control shapeId="2254" r:id="rId153" name="Check Box 206">
              <controlPr defaultSize="0" autoFill="0" autoLine="0" autoPict="0">
                <anchor moveWithCells="1" sizeWithCells="1">
                  <from>
                    <xdr:col>12</xdr:col>
                    <xdr:colOff>9525</xdr:colOff>
                    <xdr:row>363</xdr:row>
                    <xdr:rowOff>9525</xdr:rowOff>
                  </from>
                  <to>
                    <xdr:col>13</xdr:col>
                    <xdr:colOff>0</xdr:colOff>
                    <xdr:row>364</xdr:row>
                    <xdr:rowOff>0</xdr:rowOff>
                  </to>
                </anchor>
              </controlPr>
            </control>
          </mc:Choice>
        </mc:AlternateContent>
        <mc:AlternateContent xmlns:mc="http://schemas.openxmlformats.org/markup-compatibility/2006">
          <mc:Choice Requires="x14">
            <control shapeId="2255" r:id="rId154" name="Check Box 207">
              <controlPr defaultSize="0" autoFill="0" autoLine="0" autoPict="0">
                <anchor moveWithCells="1" sizeWithCells="1">
                  <from>
                    <xdr:col>12</xdr:col>
                    <xdr:colOff>9525</xdr:colOff>
                    <xdr:row>368</xdr:row>
                    <xdr:rowOff>9525</xdr:rowOff>
                  </from>
                  <to>
                    <xdr:col>13</xdr:col>
                    <xdr:colOff>0</xdr:colOff>
                    <xdr:row>369</xdr:row>
                    <xdr:rowOff>0</xdr:rowOff>
                  </to>
                </anchor>
              </controlPr>
            </control>
          </mc:Choice>
        </mc:AlternateContent>
        <mc:AlternateContent xmlns:mc="http://schemas.openxmlformats.org/markup-compatibility/2006">
          <mc:Choice Requires="x14">
            <control shapeId="2256" r:id="rId155" name="Check Box 208">
              <controlPr defaultSize="0" autoFill="0" autoLine="0" autoPict="0">
                <anchor moveWithCells="1" sizeWithCells="1">
                  <from>
                    <xdr:col>12</xdr:col>
                    <xdr:colOff>9525</xdr:colOff>
                    <xdr:row>369</xdr:row>
                    <xdr:rowOff>9525</xdr:rowOff>
                  </from>
                  <to>
                    <xdr:col>13</xdr:col>
                    <xdr:colOff>0</xdr:colOff>
                    <xdr:row>370</xdr:row>
                    <xdr:rowOff>0</xdr:rowOff>
                  </to>
                </anchor>
              </controlPr>
            </control>
          </mc:Choice>
        </mc:AlternateContent>
        <mc:AlternateContent xmlns:mc="http://schemas.openxmlformats.org/markup-compatibility/2006">
          <mc:Choice Requires="x14">
            <control shapeId="2257" r:id="rId156" name="Check Box 209">
              <controlPr defaultSize="0" autoFill="0" autoLine="0" autoPict="0">
                <anchor moveWithCells="1" sizeWithCells="1">
                  <from>
                    <xdr:col>12</xdr:col>
                    <xdr:colOff>9525</xdr:colOff>
                    <xdr:row>371</xdr:row>
                    <xdr:rowOff>9525</xdr:rowOff>
                  </from>
                  <to>
                    <xdr:col>13</xdr:col>
                    <xdr:colOff>0</xdr:colOff>
                    <xdr:row>372</xdr:row>
                    <xdr:rowOff>0</xdr:rowOff>
                  </to>
                </anchor>
              </controlPr>
            </control>
          </mc:Choice>
        </mc:AlternateContent>
        <mc:AlternateContent xmlns:mc="http://schemas.openxmlformats.org/markup-compatibility/2006">
          <mc:Choice Requires="x14">
            <control shapeId="2258" r:id="rId157" name="Check Box 210">
              <controlPr defaultSize="0" autoFill="0" autoLine="0" autoPict="0">
                <anchor moveWithCells="1" sizeWithCells="1">
                  <from>
                    <xdr:col>12</xdr:col>
                    <xdr:colOff>9525</xdr:colOff>
                    <xdr:row>377</xdr:row>
                    <xdr:rowOff>9525</xdr:rowOff>
                  </from>
                  <to>
                    <xdr:col>13</xdr:col>
                    <xdr:colOff>0</xdr:colOff>
                    <xdr:row>378</xdr:row>
                    <xdr:rowOff>0</xdr:rowOff>
                  </to>
                </anchor>
              </controlPr>
            </control>
          </mc:Choice>
        </mc:AlternateContent>
        <mc:AlternateContent xmlns:mc="http://schemas.openxmlformats.org/markup-compatibility/2006">
          <mc:Choice Requires="x14">
            <control shapeId="2259" r:id="rId158" name="Check Box 211">
              <controlPr defaultSize="0" autoFill="0" autoLine="0" autoPict="0">
                <anchor moveWithCells="1" sizeWithCells="1">
                  <from>
                    <xdr:col>31</xdr:col>
                    <xdr:colOff>9525</xdr:colOff>
                    <xdr:row>377</xdr:row>
                    <xdr:rowOff>0</xdr:rowOff>
                  </from>
                  <to>
                    <xdr:col>32</xdr:col>
                    <xdr:colOff>0</xdr:colOff>
                    <xdr:row>377</xdr:row>
                    <xdr:rowOff>219075</xdr:rowOff>
                  </to>
                </anchor>
              </controlPr>
            </control>
          </mc:Choice>
        </mc:AlternateContent>
        <mc:AlternateContent xmlns:mc="http://schemas.openxmlformats.org/markup-compatibility/2006">
          <mc:Choice Requires="x14">
            <control shapeId="2260" r:id="rId159" name="Check Box 212">
              <controlPr defaultSize="0" autoFill="0" autoLine="0" autoPict="0">
                <anchor moveWithCells="1" sizeWithCells="1">
                  <from>
                    <xdr:col>12</xdr:col>
                    <xdr:colOff>9525</xdr:colOff>
                    <xdr:row>378</xdr:row>
                    <xdr:rowOff>9525</xdr:rowOff>
                  </from>
                  <to>
                    <xdr:col>13</xdr:col>
                    <xdr:colOff>0</xdr:colOff>
                    <xdr:row>379</xdr:row>
                    <xdr:rowOff>0</xdr:rowOff>
                  </to>
                </anchor>
              </controlPr>
            </control>
          </mc:Choice>
        </mc:AlternateContent>
        <mc:AlternateContent xmlns:mc="http://schemas.openxmlformats.org/markup-compatibility/2006">
          <mc:Choice Requires="x14">
            <control shapeId="2261" r:id="rId160" name="Check Box 213">
              <controlPr defaultSize="0" autoFill="0" autoLine="0" autoPict="0">
                <anchor moveWithCells="1" sizeWithCells="1">
                  <from>
                    <xdr:col>12</xdr:col>
                    <xdr:colOff>9525</xdr:colOff>
                    <xdr:row>364</xdr:row>
                    <xdr:rowOff>9525</xdr:rowOff>
                  </from>
                  <to>
                    <xdr:col>13</xdr:col>
                    <xdr:colOff>0</xdr:colOff>
                    <xdr:row>365</xdr:row>
                    <xdr:rowOff>0</xdr:rowOff>
                  </to>
                </anchor>
              </controlPr>
            </control>
          </mc:Choice>
        </mc:AlternateContent>
        <mc:AlternateContent xmlns:mc="http://schemas.openxmlformats.org/markup-compatibility/2006">
          <mc:Choice Requires="x14">
            <control shapeId="2262" r:id="rId161" name="Check Box 214">
              <controlPr defaultSize="0" autoFill="0" autoLine="0" autoPict="0">
                <anchor moveWithCells="1" sizeWithCells="1">
                  <from>
                    <xdr:col>12</xdr:col>
                    <xdr:colOff>9525</xdr:colOff>
                    <xdr:row>372</xdr:row>
                    <xdr:rowOff>9525</xdr:rowOff>
                  </from>
                  <to>
                    <xdr:col>13</xdr:col>
                    <xdr:colOff>0</xdr:colOff>
                    <xdr:row>373</xdr:row>
                    <xdr:rowOff>0</xdr:rowOff>
                  </to>
                </anchor>
              </controlPr>
            </control>
          </mc:Choice>
        </mc:AlternateContent>
        <mc:AlternateContent xmlns:mc="http://schemas.openxmlformats.org/markup-compatibility/2006">
          <mc:Choice Requires="x14">
            <control shapeId="2263" r:id="rId162" name="Check Box 215">
              <controlPr defaultSize="0" autoFill="0" autoLine="0" autoPict="0">
                <anchor moveWithCells="1" sizeWithCells="1">
                  <from>
                    <xdr:col>12</xdr:col>
                    <xdr:colOff>9525</xdr:colOff>
                    <xdr:row>373</xdr:row>
                    <xdr:rowOff>9525</xdr:rowOff>
                  </from>
                  <to>
                    <xdr:col>13</xdr:col>
                    <xdr:colOff>0</xdr:colOff>
                    <xdr:row>374</xdr:row>
                    <xdr:rowOff>0</xdr:rowOff>
                  </to>
                </anchor>
              </controlPr>
            </control>
          </mc:Choice>
        </mc:AlternateContent>
        <mc:AlternateContent xmlns:mc="http://schemas.openxmlformats.org/markup-compatibility/2006">
          <mc:Choice Requires="x14">
            <control shapeId="2265" r:id="rId163" name="Check Box 217">
              <controlPr defaultSize="0" autoFill="0" autoLine="0" autoPict="0">
                <anchor moveWithCells="1" sizeWithCells="1">
                  <from>
                    <xdr:col>18</xdr:col>
                    <xdr:colOff>9525</xdr:colOff>
                    <xdr:row>377</xdr:row>
                    <xdr:rowOff>9525</xdr:rowOff>
                  </from>
                  <to>
                    <xdr:col>19</xdr:col>
                    <xdr:colOff>0</xdr:colOff>
                    <xdr:row>378</xdr:row>
                    <xdr:rowOff>0</xdr:rowOff>
                  </to>
                </anchor>
              </controlPr>
            </control>
          </mc:Choice>
        </mc:AlternateContent>
        <mc:AlternateContent xmlns:mc="http://schemas.openxmlformats.org/markup-compatibility/2006">
          <mc:Choice Requires="x14">
            <control shapeId="2266" r:id="rId164" name="Check Box 218">
              <controlPr defaultSize="0" autoFill="0" autoLine="0" autoPict="0">
                <anchor moveWithCells="1" sizeWithCells="1">
                  <from>
                    <xdr:col>18</xdr:col>
                    <xdr:colOff>9525</xdr:colOff>
                    <xdr:row>378</xdr:row>
                    <xdr:rowOff>9525</xdr:rowOff>
                  </from>
                  <to>
                    <xdr:col>19</xdr:col>
                    <xdr:colOff>0</xdr:colOff>
                    <xdr:row>379</xdr:row>
                    <xdr:rowOff>0</xdr:rowOff>
                  </to>
                </anchor>
              </controlPr>
            </control>
          </mc:Choice>
        </mc:AlternateContent>
        <mc:AlternateContent xmlns:mc="http://schemas.openxmlformats.org/markup-compatibility/2006">
          <mc:Choice Requires="x14">
            <control shapeId="2267" r:id="rId165" name="Check Box 219">
              <controlPr defaultSize="0" autoFill="0" autoLine="0" autoPict="0">
                <anchor moveWithCells="1" sizeWithCells="1">
                  <from>
                    <xdr:col>25</xdr:col>
                    <xdr:colOff>9525</xdr:colOff>
                    <xdr:row>377</xdr:row>
                    <xdr:rowOff>9525</xdr:rowOff>
                  </from>
                  <to>
                    <xdr:col>26</xdr:col>
                    <xdr:colOff>0</xdr:colOff>
                    <xdr:row>378</xdr:row>
                    <xdr:rowOff>0</xdr:rowOff>
                  </to>
                </anchor>
              </controlPr>
            </control>
          </mc:Choice>
        </mc:AlternateContent>
        <mc:AlternateContent xmlns:mc="http://schemas.openxmlformats.org/markup-compatibility/2006">
          <mc:Choice Requires="x14">
            <control shapeId="2270" r:id="rId166"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7"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68"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69"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74" r:id="rId170" name="Check Box 226">
              <controlPr defaultSize="0" autoFill="0" autoLine="0" autoPict="0">
                <anchor moveWithCells="1" sizeWithCells="1">
                  <from>
                    <xdr:col>12</xdr:col>
                    <xdr:colOff>9525</xdr:colOff>
                    <xdr:row>328</xdr:row>
                    <xdr:rowOff>9525</xdr:rowOff>
                  </from>
                  <to>
                    <xdr:col>13</xdr:col>
                    <xdr:colOff>0</xdr:colOff>
                    <xdr:row>329</xdr:row>
                    <xdr:rowOff>0</xdr:rowOff>
                  </to>
                </anchor>
              </controlPr>
            </control>
          </mc:Choice>
        </mc:AlternateContent>
        <mc:AlternateContent xmlns:mc="http://schemas.openxmlformats.org/markup-compatibility/2006">
          <mc:Choice Requires="x14">
            <control shapeId="2275" r:id="rId171" name="Check Box 227">
              <controlPr defaultSize="0" autoFill="0" autoLine="0" autoPict="0">
                <anchor moveWithCells="1" sizeWithCells="1">
                  <from>
                    <xdr:col>17</xdr:col>
                    <xdr:colOff>9525</xdr:colOff>
                    <xdr:row>328</xdr:row>
                    <xdr:rowOff>19050</xdr:rowOff>
                  </from>
                  <to>
                    <xdr:col>18</xdr:col>
                    <xdr:colOff>0</xdr:colOff>
                    <xdr:row>328</xdr:row>
                    <xdr:rowOff>238125</xdr:rowOff>
                  </to>
                </anchor>
              </controlPr>
            </control>
          </mc:Choice>
        </mc:AlternateContent>
        <mc:AlternateContent xmlns:mc="http://schemas.openxmlformats.org/markup-compatibility/2006">
          <mc:Choice Requires="x14">
            <control shapeId="2276" r:id="rId172" name="Check Box 228">
              <controlPr defaultSize="0" autoFill="0" autoLine="0" autoPict="0">
                <anchor moveWithCells="1" sizeWithCells="1">
                  <from>
                    <xdr:col>38</xdr:col>
                    <xdr:colOff>0</xdr:colOff>
                    <xdr:row>274</xdr:row>
                    <xdr:rowOff>9525</xdr:rowOff>
                  </from>
                  <to>
                    <xdr:col>39</xdr:col>
                    <xdr:colOff>95250</xdr:colOff>
                    <xdr:row>274</xdr:row>
                    <xdr:rowOff>219075</xdr:rowOff>
                  </to>
                </anchor>
              </controlPr>
            </control>
          </mc:Choice>
        </mc:AlternateContent>
        <mc:AlternateContent xmlns:mc="http://schemas.openxmlformats.org/markup-compatibility/2006">
          <mc:Choice Requires="x14">
            <control shapeId="2277" r:id="rId173" name="Check Box 229">
              <controlPr defaultSize="0" autoFill="0" autoLine="0" autoPict="0">
                <anchor moveWithCells="1" sizeWithCells="1">
                  <from>
                    <xdr:col>12</xdr:col>
                    <xdr:colOff>9525</xdr:colOff>
                    <xdr:row>359</xdr:row>
                    <xdr:rowOff>9525</xdr:rowOff>
                  </from>
                  <to>
                    <xdr:col>13</xdr:col>
                    <xdr:colOff>0</xdr:colOff>
                    <xdr:row>360</xdr:row>
                    <xdr:rowOff>0</xdr:rowOff>
                  </to>
                </anchor>
              </controlPr>
            </control>
          </mc:Choice>
        </mc:AlternateContent>
        <mc:AlternateContent xmlns:mc="http://schemas.openxmlformats.org/markup-compatibility/2006">
          <mc:Choice Requires="x14">
            <control shapeId="2278" r:id="rId174" name="Check Box 230">
              <controlPr defaultSize="0" autoFill="0" autoLine="0" autoPict="0">
                <anchor moveWithCells="1" sizeWithCells="1">
                  <from>
                    <xdr:col>12</xdr:col>
                    <xdr:colOff>9525</xdr:colOff>
                    <xdr:row>370</xdr:row>
                    <xdr:rowOff>0</xdr:rowOff>
                  </from>
                  <to>
                    <xdr:col>13</xdr:col>
                    <xdr:colOff>0</xdr:colOff>
                    <xdr:row>370</xdr:row>
                    <xdr:rowOff>219075</xdr:rowOff>
                  </to>
                </anchor>
              </controlPr>
            </control>
          </mc:Choice>
        </mc:AlternateContent>
        <mc:AlternateContent xmlns:mc="http://schemas.openxmlformats.org/markup-compatibility/2006">
          <mc:Choice Requires="x14">
            <control shapeId="2279" r:id="rId175" name="Drop Down 231">
              <controlPr defaultSize="0" autoLine="0" autoPict="0">
                <anchor moveWithCells="1" sizeWithCells="1">
                  <from>
                    <xdr:col>12</xdr:col>
                    <xdr:colOff>9525</xdr:colOff>
                    <xdr:row>422</xdr:row>
                    <xdr:rowOff>0</xdr:rowOff>
                  </from>
                  <to>
                    <xdr:col>16</xdr:col>
                    <xdr:colOff>19050</xdr:colOff>
                    <xdr:row>422</xdr:row>
                    <xdr:rowOff>190500</xdr:rowOff>
                  </to>
                </anchor>
              </controlPr>
            </control>
          </mc:Choice>
        </mc:AlternateContent>
        <mc:AlternateContent xmlns:mc="http://schemas.openxmlformats.org/markup-compatibility/2006">
          <mc:Choice Requires="x14">
            <control shapeId="2280" r:id="rId176" name="Drop Down 232">
              <controlPr defaultSize="0" autoLine="0" autoPict="0">
                <anchor moveWithCells="1" sizeWithCells="1">
                  <from>
                    <xdr:col>13</xdr:col>
                    <xdr:colOff>9525</xdr:colOff>
                    <xdr:row>613</xdr:row>
                    <xdr:rowOff>28575</xdr:rowOff>
                  </from>
                  <to>
                    <xdr:col>18</xdr:col>
                    <xdr:colOff>9525</xdr:colOff>
                    <xdr:row>614</xdr:row>
                    <xdr:rowOff>0</xdr:rowOff>
                  </to>
                </anchor>
              </controlPr>
            </control>
          </mc:Choice>
        </mc:AlternateContent>
        <mc:AlternateContent xmlns:mc="http://schemas.openxmlformats.org/markup-compatibility/2006">
          <mc:Choice Requires="x14">
            <control shapeId="2281" r:id="rId177" name="Drop Down 233">
              <controlPr defaultSize="0" autoLine="0" autoPict="0">
                <anchor moveWithCells="1" sizeWithCells="1">
                  <from>
                    <xdr:col>13</xdr:col>
                    <xdr:colOff>9525</xdr:colOff>
                    <xdr:row>614</xdr:row>
                    <xdr:rowOff>28575</xdr:rowOff>
                  </from>
                  <to>
                    <xdr:col>18</xdr:col>
                    <xdr:colOff>9525</xdr:colOff>
                    <xdr:row>615</xdr:row>
                    <xdr:rowOff>0</xdr:rowOff>
                  </to>
                </anchor>
              </controlPr>
            </control>
          </mc:Choice>
        </mc:AlternateContent>
        <mc:AlternateContent xmlns:mc="http://schemas.openxmlformats.org/markup-compatibility/2006">
          <mc:Choice Requires="x14">
            <control shapeId="2282" r:id="rId178" name="Drop Down 234">
              <controlPr defaultSize="0" autoLine="0" autoPict="0">
                <anchor moveWithCells="1" sizeWithCells="1">
                  <from>
                    <xdr:col>13</xdr:col>
                    <xdr:colOff>9525</xdr:colOff>
                    <xdr:row>615</xdr:row>
                    <xdr:rowOff>28575</xdr:rowOff>
                  </from>
                  <to>
                    <xdr:col>18</xdr:col>
                    <xdr:colOff>9525</xdr:colOff>
                    <xdr:row>616</xdr:row>
                    <xdr:rowOff>0</xdr:rowOff>
                  </to>
                </anchor>
              </controlPr>
            </control>
          </mc:Choice>
        </mc:AlternateContent>
        <mc:AlternateContent xmlns:mc="http://schemas.openxmlformats.org/markup-compatibility/2006">
          <mc:Choice Requires="x14">
            <control shapeId="2283" r:id="rId179" name="Drop Down 235">
              <controlPr defaultSize="0" autoLine="0" autoPict="0">
                <anchor moveWithCells="1" sizeWithCells="1">
                  <from>
                    <xdr:col>13</xdr:col>
                    <xdr:colOff>9525</xdr:colOff>
                    <xdr:row>616</xdr:row>
                    <xdr:rowOff>38100</xdr:rowOff>
                  </from>
                  <to>
                    <xdr:col>18</xdr:col>
                    <xdr:colOff>9525</xdr:colOff>
                    <xdr:row>617</xdr:row>
                    <xdr:rowOff>9525</xdr:rowOff>
                  </to>
                </anchor>
              </controlPr>
            </control>
          </mc:Choice>
        </mc:AlternateContent>
        <mc:AlternateContent xmlns:mc="http://schemas.openxmlformats.org/markup-compatibility/2006">
          <mc:Choice Requires="x14">
            <control shapeId="2284" r:id="rId180" name="Drop Down 236">
              <controlPr defaultSize="0" autoLine="0" autoPict="0">
                <anchor moveWithCells="1" sizeWithCells="1">
                  <from>
                    <xdr:col>13</xdr:col>
                    <xdr:colOff>9525</xdr:colOff>
                    <xdr:row>617</xdr:row>
                    <xdr:rowOff>38100</xdr:rowOff>
                  </from>
                  <to>
                    <xdr:col>18</xdr:col>
                    <xdr:colOff>9525</xdr:colOff>
                    <xdr:row>618</xdr:row>
                    <xdr:rowOff>9525</xdr:rowOff>
                  </to>
                </anchor>
              </controlPr>
            </control>
          </mc:Choice>
        </mc:AlternateContent>
        <mc:AlternateContent xmlns:mc="http://schemas.openxmlformats.org/markup-compatibility/2006">
          <mc:Choice Requires="x14">
            <control shapeId="2285" r:id="rId181" name="Drop Down 237">
              <controlPr defaultSize="0" autoLine="0" autoPict="0">
                <anchor moveWithCells="1" sizeWithCells="1">
                  <from>
                    <xdr:col>13</xdr:col>
                    <xdr:colOff>9525</xdr:colOff>
                    <xdr:row>618</xdr:row>
                    <xdr:rowOff>38100</xdr:rowOff>
                  </from>
                  <to>
                    <xdr:col>18</xdr:col>
                    <xdr:colOff>9525</xdr:colOff>
                    <xdr:row>619</xdr:row>
                    <xdr:rowOff>9525</xdr:rowOff>
                  </to>
                </anchor>
              </controlPr>
            </control>
          </mc:Choice>
        </mc:AlternateContent>
        <mc:AlternateContent xmlns:mc="http://schemas.openxmlformats.org/markup-compatibility/2006">
          <mc:Choice Requires="x14">
            <control shapeId="2286" r:id="rId182" name="Check Box 238">
              <controlPr defaultSize="0" autoFill="0" autoLine="0" autoPict="0">
                <anchor moveWithCells="1" sizeWithCells="1">
                  <from>
                    <xdr:col>22</xdr:col>
                    <xdr:colOff>0</xdr:colOff>
                    <xdr:row>610</xdr:row>
                    <xdr:rowOff>19050</xdr:rowOff>
                  </from>
                  <to>
                    <xdr:col>23</xdr:col>
                    <xdr:colOff>85725</xdr:colOff>
                    <xdr:row>611</xdr:row>
                    <xdr:rowOff>0</xdr:rowOff>
                  </to>
                </anchor>
              </controlPr>
            </control>
          </mc:Choice>
        </mc:AlternateContent>
        <mc:AlternateContent xmlns:mc="http://schemas.openxmlformats.org/markup-compatibility/2006">
          <mc:Choice Requires="x14">
            <control shapeId="2287" r:id="rId183" name="Check Box 239">
              <controlPr defaultSize="0" autoFill="0" autoLine="0" autoPict="0">
                <anchor moveWithCells="1" sizeWithCells="1">
                  <from>
                    <xdr:col>25</xdr:col>
                    <xdr:colOff>0</xdr:colOff>
                    <xdr:row>610</xdr:row>
                    <xdr:rowOff>19050</xdr:rowOff>
                  </from>
                  <to>
                    <xdr:col>26</xdr:col>
                    <xdr:colOff>85725</xdr:colOff>
                    <xdr:row>611</xdr:row>
                    <xdr:rowOff>0</xdr:rowOff>
                  </to>
                </anchor>
              </controlPr>
            </control>
          </mc:Choice>
        </mc:AlternateContent>
        <mc:AlternateContent xmlns:mc="http://schemas.openxmlformats.org/markup-compatibility/2006">
          <mc:Choice Requires="x14">
            <control shapeId="2214" r:id="rId184" name="Drop Down 166">
              <controlPr defaultSize="0" autoLine="0" autoPict="0">
                <anchor moveWithCells="1" sizeWithCells="1">
                  <from>
                    <xdr:col>13</xdr:col>
                    <xdr:colOff>9525</xdr:colOff>
                    <xdr:row>587</xdr:row>
                    <xdr:rowOff>28575</xdr:rowOff>
                  </from>
                  <to>
                    <xdr:col>18</xdr:col>
                    <xdr:colOff>9525</xdr:colOff>
                    <xdr:row>588</xdr:row>
                    <xdr:rowOff>0</xdr:rowOff>
                  </to>
                </anchor>
              </controlPr>
            </control>
          </mc:Choice>
        </mc:AlternateContent>
        <mc:AlternateContent xmlns:mc="http://schemas.openxmlformats.org/markup-compatibility/2006">
          <mc:Choice Requires="x14">
            <control shapeId="2215" r:id="rId185" name="Drop Down 167">
              <controlPr defaultSize="0" autoLine="0" autoPict="0">
                <anchor moveWithCells="1" sizeWithCells="1">
                  <from>
                    <xdr:col>13</xdr:col>
                    <xdr:colOff>9525</xdr:colOff>
                    <xdr:row>588</xdr:row>
                    <xdr:rowOff>28575</xdr:rowOff>
                  </from>
                  <to>
                    <xdr:col>18</xdr:col>
                    <xdr:colOff>9525</xdr:colOff>
                    <xdr:row>589</xdr:row>
                    <xdr:rowOff>0</xdr:rowOff>
                  </to>
                </anchor>
              </controlPr>
            </control>
          </mc:Choice>
        </mc:AlternateContent>
        <mc:AlternateContent xmlns:mc="http://schemas.openxmlformats.org/markup-compatibility/2006">
          <mc:Choice Requires="x14">
            <control shapeId="2216" r:id="rId186" name="Drop Down 168">
              <controlPr defaultSize="0" autoLine="0" autoPict="0">
                <anchor moveWithCells="1" sizeWithCells="1">
                  <from>
                    <xdr:col>13</xdr:col>
                    <xdr:colOff>9525</xdr:colOff>
                    <xdr:row>589</xdr:row>
                    <xdr:rowOff>28575</xdr:rowOff>
                  </from>
                  <to>
                    <xdr:col>18</xdr:col>
                    <xdr:colOff>9525</xdr:colOff>
                    <xdr:row>590</xdr:row>
                    <xdr:rowOff>0</xdr:rowOff>
                  </to>
                </anchor>
              </controlPr>
            </control>
          </mc:Choice>
        </mc:AlternateContent>
        <mc:AlternateContent xmlns:mc="http://schemas.openxmlformats.org/markup-compatibility/2006">
          <mc:Choice Requires="x14">
            <control shapeId="2217" r:id="rId187" name="Drop Down 169">
              <controlPr defaultSize="0" autoLine="0" autoPict="0">
                <anchor moveWithCells="1" sizeWithCells="1">
                  <from>
                    <xdr:col>13</xdr:col>
                    <xdr:colOff>9525</xdr:colOff>
                    <xdr:row>590</xdr:row>
                    <xdr:rowOff>38100</xdr:rowOff>
                  </from>
                  <to>
                    <xdr:col>18</xdr:col>
                    <xdr:colOff>9525</xdr:colOff>
                    <xdr:row>591</xdr:row>
                    <xdr:rowOff>9525</xdr:rowOff>
                  </to>
                </anchor>
              </controlPr>
            </control>
          </mc:Choice>
        </mc:AlternateContent>
        <mc:AlternateContent xmlns:mc="http://schemas.openxmlformats.org/markup-compatibility/2006">
          <mc:Choice Requires="x14">
            <control shapeId="2218" r:id="rId188" name="Drop Down 170">
              <controlPr defaultSize="0" autoLine="0" autoPict="0">
                <anchor moveWithCells="1" sizeWithCells="1">
                  <from>
                    <xdr:col>13</xdr:col>
                    <xdr:colOff>9525</xdr:colOff>
                    <xdr:row>591</xdr:row>
                    <xdr:rowOff>38100</xdr:rowOff>
                  </from>
                  <to>
                    <xdr:col>18</xdr:col>
                    <xdr:colOff>9525</xdr:colOff>
                    <xdr:row>592</xdr:row>
                    <xdr:rowOff>9525</xdr:rowOff>
                  </to>
                </anchor>
              </controlPr>
            </control>
          </mc:Choice>
        </mc:AlternateContent>
        <mc:AlternateContent xmlns:mc="http://schemas.openxmlformats.org/markup-compatibility/2006">
          <mc:Choice Requires="x14">
            <control shapeId="2219" r:id="rId189" name="Drop Down 171">
              <controlPr defaultSize="0" autoLine="0" autoPict="0">
                <anchor moveWithCells="1" sizeWithCells="1">
                  <from>
                    <xdr:col>13</xdr:col>
                    <xdr:colOff>9525</xdr:colOff>
                    <xdr:row>592</xdr:row>
                    <xdr:rowOff>38100</xdr:rowOff>
                  </from>
                  <to>
                    <xdr:col>18</xdr:col>
                    <xdr:colOff>9525</xdr:colOff>
                    <xdr:row>593</xdr:row>
                    <xdr:rowOff>9525</xdr:rowOff>
                  </to>
                </anchor>
              </controlPr>
            </control>
          </mc:Choice>
        </mc:AlternateContent>
        <mc:AlternateContent xmlns:mc="http://schemas.openxmlformats.org/markup-compatibility/2006">
          <mc:Choice Requires="x14">
            <control shapeId="2220" r:id="rId190" name="Check Box 172">
              <controlPr defaultSize="0" autoFill="0" autoLine="0" autoPict="0">
                <anchor moveWithCells="1" sizeWithCells="1">
                  <from>
                    <xdr:col>22</xdr:col>
                    <xdr:colOff>0</xdr:colOff>
                    <xdr:row>584</xdr:row>
                    <xdr:rowOff>19050</xdr:rowOff>
                  </from>
                  <to>
                    <xdr:col>23</xdr:col>
                    <xdr:colOff>85725</xdr:colOff>
                    <xdr:row>585</xdr:row>
                    <xdr:rowOff>0</xdr:rowOff>
                  </to>
                </anchor>
              </controlPr>
            </control>
          </mc:Choice>
        </mc:AlternateContent>
        <mc:AlternateContent xmlns:mc="http://schemas.openxmlformats.org/markup-compatibility/2006">
          <mc:Choice Requires="x14">
            <control shapeId="2221" r:id="rId191" name="Check Box 173">
              <controlPr defaultSize="0" autoFill="0" autoLine="0" autoPict="0">
                <anchor moveWithCells="1" sizeWithCells="1">
                  <from>
                    <xdr:col>25</xdr:col>
                    <xdr:colOff>0</xdr:colOff>
                    <xdr:row>584</xdr:row>
                    <xdr:rowOff>19050</xdr:rowOff>
                  </from>
                  <to>
                    <xdr:col>26</xdr:col>
                    <xdr:colOff>85725</xdr:colOff>
                    <xdr:row>585</xdr:row>
                    <xdr:rowOff>0</xdr:rowOff>
                  </to>
                </anchor>
              </controlPr>
            </control>
          </mc:Choice>
        </mc:AlternateContent>
        <mc:AlternateContent xmlns:mc="http://schemas.openxmlformats.org/markup-compatibility/2006">
          <mc:Choice Requires="x14">
            <control shapeId="2268" r:id="rId192" name="Check Box 220">
              <controlPr defaultSize="0" autoFill="0" autoLine="0" autoPict="0">
                <anchor moveWithCells="1" sizeWithCells="1">
                  <from>
                    <xdr:col>12</xdr:col>
                    <xdr:colOff>9525</xdr:colOff>
                    <xdr:row>332</xdr:row>
                    <xdr:rowOff>9525</xdr:rowOff>
                  </from>
                  <to>
                    <xdr:col>13</xdr:col>
                    <xdr:colOff>0</xdr:colOff>
                    <xdr:row>333</xdr:row>
                    <xdr:rowOff>0</xdr:rowOff>
                  </to>
                </anchor>
              </controlPr>
            </control>
          </mc:Choice>
        </mc:AlternateContent>
        <mc:AlternateContent xmlns:mc="http://schemas.openxmlformats.org/markup-compatibility/2006">
          <mc:Choice Requires="x14">
            <control shapeId="2269" r:id="rId193" name="Check Box 221">
              <controlPr defaultSize="0" autoFill="0" autoLine="0" autoPict="0">
                <anchor moveWithCells="1" sizeWithCells="1">
                  <from>
                    <xdr:col>17</xdr:col>
                    <xdr:colOff>9525</xdr:colOff>
                    <xdr:row>332</xdr:row>
                    <xdr:rowOff>19050</xdr:rowOff>
                  </from>
                  <to>
                    <xdr:col>18</xdr:col>
                    <xdr:colOff>0</xdr:colOff>
                    <xdr:row>332</xdr:row>
                    <xdr:rowOff>238125</xdr:rowOff>
                  </to>
                </anchor>
              </controlPr>
            </control>
          </mc:Choice>
        </mc:AlternateContent>
        <mc:AlternateContent xmlns:mc="http://schemas.openxmlformats.org/markup-compatibility/2006">
          <mc:Choice Requires="x14">
            <control shapeId="2113" r:id="rId194" name="Check Box 65">
              <controlPr defaultSize="0" autoFill="0" autoLine="0" autoPict="0">
                <anchor moveWithCells="1" sizeWithCells="1">
                  <from>
                    <xdr:col>29</xdr:col>
                    <xdr:colOff>0</xdr:colOff>
                    <xdr:row>393</xdr:row>
                    <xdr:rowOff>0</xdr:rowOff>
                  </from>
                  <to>
                    <xdr:col>30</xdr:col>
                    <xdr:colOff>85725</xdr:colOff>
                    <xdr:row>393</xdr:row>
                    <xdr:rowOff>219075</xdr:rowOff>
                  </to>
                </anchor>
              </controlPr>
            </control>
          </mc:Choice>
        </mc:AlternateContent>
        <mc:AlternateContent xmlns:mc="http://schemas.openxmlformats.org/markup-compatibility/2006">
          <mc:Choice Requires="x14">
            <control shapeId="2114" r:id="rId195" name="Check Box 66">
              <controlPr defaultSize="0" autoFill="0" autoLine="0" autoPict="0">
                <anchor moveWithCells="1" sizeWithCells="1">
                  <from>
                    <xdr:col>32</xdr:col>
                    <xdr:colOff>0</xdr:colOff>
                    <xdr:row>393</xdr:row>
                    <xdr:rowOff>0</xdr:rowOff>
                  </from>
                  <to>
                    <xdr:col>33</xdr:col>
                    <xdr:colOff>76200</xdr:colOff>
                    <xdr:row>393</xdr:row>
                    <xdr:rowOff>219075</xdr:rowOff>
                  </to>
                </anchor>
              </controlPr>
            </control>
          </mc:Choice>
        </mc:AlternateContent>
        <mc:AlternateContent xmlns:mc="http://schemas.openxmlformats.org/markup-compatibility/2006">
          <mc:Choice Requires="x14">
            <control shapeId="2288" r:id="rId196" name="Check Box 240">
              <controlPr defaultSize="0" autoFill="0" autoLine="0" autoPict="0">
                <anchor moveWithCells="1" sizeWithCells="1">
                  <from>
                    <xdr:col>6</xdr:col>
                    <xdr:colOff>9525</xdr:colOff>
                    <xdr:row>336</xdr:row>
                    <xdr:rowOff>9525</xdr:rowOff>
                  </from>
                  <to>
                    <xdr:col>7</xdr:col>
                    <xdr:colOff>0</xdr:colOff>
                    <xdr:row>337</xdr:row>
                    <xdr:rowOff>0</xdr:rowOff>
                  </to>
                </anchor>
              </controlPr>
            </control>
          </mc:Choice>
        </mc:AlternateContent>
        <mc:AlternateContent xmlns:mc="http://schemas.openxmlformats.org/markup-compatibility/2006">
          <mc:Choice Requires="x14">
            <control shapeId="2289" r:id="rId197" name="Check Box 241">
              <controlPr defaultSize="0" autoFill="0" autoLine="0" autoPict="0">
                <anchor moveWithCells="1" sizeWithCells="1">
                  <from>
                    <xdr:col>9</xdr:col>
                    <xdr:colOff>9525</xdr:colOff>
                    <xdr:row>336</xdr:row>
                    <xdr:rowOff>19050</xdr:rowOff>
                  </from>
                  <to>
                    <xdr:col>10</xdr:col>
                    <xdr:colOff>0</xdr:colOff>
                    <xdr:row>336</xdr:row>
                    <xdr:rowOff>238125</xdr:rowOff>
                  </to>
                </anchor>
              </controlPr>
            </control>
          </mc:Choice>
        </mc:AlternateContent>
        <mc:AlternateContent xmlns:mc="http://schemas.openxmlformats.org/markup-compatibility/2006">
          <mc:Choice Requires="x14">
            <control shapeId="2290" r:id="rId198" name="Check Box 242">
              <controlPr defaultSize="0" autoFill="0" autoLine="0" autoPict="0">
                <anchor moveWithCells="1" sizeWithCells="1">
                  <from>
                    <xdr:col>2</xdr:col>
                    <xdr:colOff>9525</xdr:colOff>
                    <xdr:row>338</xdr:row>
                    <xdr:rowOff>9525</xdr:rowOff>
                  </from>
                  <to>
                    <xdr:col>3</xdr:col>
                    <xdr:colOff>0</xdr:colOff>
                    <xdr:row>339</xdr:row>
                    <xdr:rowOff>0</xdr:rowOff>
                  </to>
                </anchor>
              </controlPr>
            </control>
          </mc:Choice>
        </mc:AlternateContent>
        <mc:AlternateContent xmlns:mc="http://schemas.openxmlformats.org/markup-compatibility/2006">
          <mc:Choice Requires="x14">
            <control shapeId="2291" r:id="rId199" name="Check Box 243">
              <controlPr defaultSize="0" autoFill="0" autoLine="0" autoPict="0">
                <anchor moveWithCells="1" sizeWithCells="1">
                  <from>
                    <xdr:col>2</xdr:col>
                    <xdr:colOff>9525</xdr:colOff>
                    <xdr:row>339</xdr:row>
                    <xdr:rowOff>9525</xdr:rowOff>
                  </from>
                  <to>
                    <xdr:col>3</xdr:col>
                    <xdr:colOff>0</xdr:colOff>
                    <xdr:row>340</xdr:row>
                    <xdr:rowOff>0</xdr:rowOff>
                  </to>
                </anchor>
              </controlPr>
            </control>
          </mc:Choice>
        </mc:AlternateContent>
        <mc:AlternateContent xmlns:mc="http://schemas.openxmlformats.org/markup-compatibility/2006">
          <mc:Choice Requires="x14">
            <control shapeId="2296" r:id="rId200" name="Check Box 248">
              <controlPr defaultSize="0" autoFill="0" autoLine="0" autoPict="0">
                <anchor moveWithCells="1" sizeWithCells="1">
                  <from>
                    <xdr:col>2</xdr:col>
                    <xdr:colOff>0</xdr:colOff>
                    <xdr:row>396</xdr:row>
                    <xdr:rowOff>0</xdr:rowOff>
                  </from>
                  <to>
                    <xdr:col>3</xdr:col>
                    <xdr:colOff>85725</xdr:colOff>
                    <xdr:row>396</xdr:row>
                    <xdr:rowOff>219075</xdr:rowOff>
                  </to>
                </anchor>
              </controlPr>
            </control>
          </mc:Choice>
        </mc:AlternateContent>
        <mc:AlternateContent xmlns:mc="http://schemas.openxmlformats.org/markup-compatibility/2006">
          <mc:Choice Requires="x14">
            <control shapeId="2297" r:id="rId201" name="Check Box 249">
              <controlPr defaultSize="0" autoFill="0" autoLine="0" autoPict="0">
                <anchor moveWithCells="1" sizeWithCells="1">
                  <from>
                    <xdr:col>2</xdr:col>
                    <xdr:colOff>0</xdr:colOff>
                    <xdr:row>397</xdr:row>
                    <xdr:rowOff>0</xdr:rowOff>
                  </from>
                  <to>
                    <xdr:col>3</xdr:col>
                    <xdr:colOff>76200</xdr:colOff>
                    <xdr:row>397</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errorStyle="warning" imeMode="off" allowBlank="1" showInputMessage="1" xr:uid="{00000000-0002-0000-0200-000008000000}">
          <x14:formula1>
            <xm:f>値一覧項目!$AC$2:$AC$7</xm:f>
          </x14:formula1>
          <xm:sqref>U362:W362</xm:sqref>
        </x14:dataValidation>
        <x14:dataValidation type="list" imeMode="on" allowBlank="1" showInputMessage="1" xr:uid="{B9A69113-EF1A-43FA-B635-D860C275DD26}">
          <x14:formula1>
            <xm:f>IF(項目一覧!$F$349=TRUE, 値一覧項目!$AE$2:$AE$6, INDIRECT("Z1:Z1"))</xm:f>
          </x14:formula1>
          <xm:sqref>R230:AW230</xm:sqref>
        </x14:dataValidation>
        <x14:dataValidation type="list" allowBlank="1" showInputMessage="1" xr:uid="{D854E8AD-E2BA-48F8-A3E6-FDE6D0604C21}">
          <x14:formula1>
            <xm:f>値一覧項目!$AF$2:$AF$4</xm:f>
          </x14:formula1>
          <xm:sqref>BG344 BU344</xm:sqref>
        </x14:dataValidation>
        <x14:dataValidation type="list" allowBlank="1" showInputMessage="1" xr:uid="{6C4EC499-BF97-409D-899C-D051209E0875}">
          <x14:formula1>
            <xm:f>値一覧項目!$AF$5:$AF$7</xm:f>
          </x14:formula1>
          <xm:sqref>BG345:BK345 BU345:BY345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H159"/>
  <sheetViews>
    <sheetView workbookViewId="0">
      <selection activeCell="Q1" sqref="Q1:T1"/>
    </sheetView>
  </sheetViews>
  <sheetFormatPr defaultColWidth="9" defaultRowHeight="13.5"/>
  <cols>
    <col min="1" max="12" width="3.125" style="927" customWidth="1"/>
    <col min="13" max="13" width="3.875" style="927" customWidth="1"/>
    <col min="14" max="25" width="3.125" style="927" customWidth="1"/>
    <col min="26" max="26" width="3.875" style="927" customWidth="1"/>
    <col min="27" max="27" width="4.875" style="927" customWidth="1"/>
    <col min="28" max="44" width="3.125" style="927" customWidth="1"/>
    <col min="45" max="16384" width="9" style="927"/>
  </cols>
  <sheetData>
    <row r="1" spans="1:32" s="1073" customFormat="1" ht="38.25" customHeight="1" thickBot="1">
      <c r="A1" s="1271" t="s">
        <v>15</v>
      </c>
      <c r="Q1" s="1742" t="s">
        <v>64</v>
      </c>
      <c r="R1" s="1743"/>
      <c r="S1" s="1743"/>
      <c r="T1" s="1743"/>
      <c r="U1" s="923" t="s">
        <v>549</v>
      </c>
      <c r="AD1" s="923"/>
    </row>
    <row r="2" spans="1:32" ht="6.75" customHeight="1" thickTop="1"/>
    <row r="3" spans="1:32" ht="12" customHeight="1">
      <c r="A3" s="1076"/>
      <c r="B3" s="1077" t="s">
        <v>2603</v>
      </c>
      <c r="M3" s="2098" t="s">
        <v>2602</v>
      </c>
      <c r="N3" s="1272"/>
      <c r="O3" s="1273"/>
      <c r="P3" s="1273"/>
      <c r="Q3" s="1273"/>
      <c r="R3" s="1273"/>
      <c r="S3" s="1273"/>
      <c r="T3" s="1274"/>
      <c r="U3" s="1952" t="s">
        <v>528</v>
      </c>
      <c r="V3" s="2099"/>
      <c r="W3" s="2099"/>
      <c r="X3" s="2099"/>
      <c r="Y3" s="2099"/>
      <c r="Z3" s="2099"/>
      <c r="AA3" s="2100"/>
    </row>
    <row r="4" spans="1:32" ht="12.75" customHeight="1">
      <c r="B4" s="1276" t="s">
        <v>3051</v>
      </c>
      <c r="M4" s="1745"/>
      <c r="U4" s="1749"/>
      <c r="V4" s="1687"/>
      <c r="W4" s="1687"/>
      <c r="X4" s="1687"/>
      <c r="Y4" s="1687"/>
      <c r="Z4" s="1687"/>
      <c r="AA4" s="1750"/>
    </row>
    <row r="5" spans="1:32" ht="17.25" customHeight="1">
      <c r="M5" s="1745"/>
      <c r="U5" s="1952" t="s">
        <v>2830</v>
      </c>
      <c r="V5" s="2099"/>
      <c r="W5" s="2099"/>
      <c r="X5" s="2099"/>
      <c r="Y5" s="2099"/>
      <c r="Z5" s="2099"/>
      <c r="AA5" s="2100"/>
    </row>
    <row r="6" spans="1:32" ht="22.5" customHeight="1">
      <c r="M6" s="1745"/>
      <c r="U6" s="1749"/>
      <c r="V6" s="1687"/>
      <c r="W6" s="1687"/>
      <c r="X6" s="1687"/>
      <c r="Y6" s="1687"/>
      <c r="Z6" s="1687"/>
      <c r="AA6" s="1750"/>
    </row>
    <row r="7" spans="1:32" ht="35.25" customHeight="1">
      <c r="M7" s="1745"/>
      <c r="U7" s="1083" t="s">
        <v>527</v>
      </c>
      <c r="V7" s="999"/>
      <c r="W7" s="1084"/>
      <c r="X7" s="1084"/>
      <c r="Y7" s="1084"/>
      <c r="Z7" s="1085"/>
      <c r="AA7" s="1086"/>
    </row>
    <row r="8" spans="1:32" ht="20.25" customHeight="1">
      <c r="M8" s="1746"/>
      <c r="N8" s="997"/>
      <c r="O8" s="997"/>
      <c r="P8" s="997"/>
      <c r="Q8" s="997"/>
      <c r="R8" s="997"/>
      <c r="S8" s="997"/>
      <c r="T8" s="1082"/>
      <c r="U8" s="1081" t="s">
        <v>2601</v>
      </c>
      <c r="V8" s="997"/>
      <c r="W8" s="997"/>
      <c r="X8" s="997"/>
      <c r="Y8" s="997"/>
      <c r="Z8" s="1087"/>
      <c r="AA8" s="1088" t="s">
        <v>111</v>
      </c>
    </row>
    <row r="9" spans="1:32" ht="39.950000000000003" customHeight="1"/>
    <row r="10" spans="1:32" ht="18.95" customHeight="1">
      <c r="A10" s="1121" t="s">
        <v>2600</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row>
    <row r="11" spans="1:32" ht="0.75" customHeight="1">
      <c r="A11" s="958"/>
      <c r="B11" s="958"/>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row>
    <row r="12" spans="1:32" ht="15.6" customHeight="1">
      <c r="A12" s="959" t="s">
        <v>2598</v>
      </c>
      <c r="B12" s="929" t="s">
        <v>713</v>
      </c>
      <c r="C12" s="929"/>
      <c r="D12" s="929"/>
      <c r="E12" s="929"/>
      <c r="F12" s="929"/>
      <c r="G12" s="929"/>
      <c r="H12" s="929"/>
      <c r="I12" s="929"/>
      <c r="J12" s="929"/>
      <c r="K12" s="929"/>
      <c r="L12" s="929"/>
      <c r="M12" s="929"/>
      <c r="N12" s="929"/>
      <c r="O12" s="929"/>
      <c r="P12" s="929"/>
      <c r="Q12" s="929"/>
      <c r="R12" s="929"/>
      <c r="S12" s="929"/>
      <c r="T12" s="929"/>
      <c r="U12" s="1254"/>
      <c r="V12" s="1254"/>
      <c r="W12" s="1254"/>
      <c r="X12" s="1254"/>
      <c r="Y12" s="1254"/>
      <c r="Z12" s="1254"/>
      <c r="AA12" s="1254"/>
      <c r="AE12" s="1090" t="s">
        <v>2615</v>
      </c>
    </row>
    <row r="13" spans="1:32" ht="15.6" customHeight="1">
      <c r="A13" s="959"/>
      <c r="B13" s="929" t="s">
        <v>431</v>
      </c>
      <c r="C13" s="929"/>
      <c r="D13" s="929"/>
      <c r="E13" s="929"/>
      <c r="F13" s="929"/>
      <c r="G13" s="929"/>
      <c r="H13" s="929" t="str">
        <f>建築主氏名１フリガナ</f>
        <v/>
      </c>
      <c r="J13" s="929"/>
      <c r="K13" s="929"/>
      <c r="L13" s="929"/>
      <c r="M13" s="929"/>
      <c r="N13" s="929"/>
      <c r="O13" s="929"/>
      <c r="P13" s="929"/>
      <c r="Q13" s="929"/>
      <c r="R13" s="929"/>
      <c r="S13" s="929"/>
      <c r="T13" s="929"/>
      <c r="U13" s="929"/>
      <c r="V13" s="929"/>
      <c r="W13" s="929"/>
      <c r="X13" s="929"/>
      <c r="Y13" s="929"/>
      <c r="Z13" s="929"/>
      <c r="AA13" s="929"/>
      <c r="AE13" s="1090" t="s">
        <v>537</v>
      </c>
    </row>
    <row r="14" spans="1:32" ht="15.6" customHeight="1">
      <c r="A14" s="959"/>
      <c r="B14" s="929" t="s">
        <v>408</v>
      </c>
      <c r="C14" s="929"/>
      <c r="D14" s="929"/>
      <c r="E14" s="929"/>
      <c r="F14" s="929"/>
      <c r="G14" s="929"/>
      <c r="H14" s="961" t="str">
        <f>建築主氏名１</f>
        <v/>
      </c>
      <c r="I14" s="962"/>
      <c r="J14" s="961"/>
      <c r="K14" s="961"/>
      <c r="L14" s="961"/>
      <c r="M14" s="961"/>
      <c r="N14" s="961"/>
      <c r="O14" s="961"/>
      <c r="P14" s="961"/>
      <c r="Q14" s="961"/>
      <c r="R14" s="961"/>
      <c r="S14" s="961"/>
      <c r="T14" s="961"/>
      <c r="U14" s="961"/>
      <c r="V14" s="961"/>
      <c r="W14" s="961"/>
      <c r="X14" s="961"/>
      <c r="Y14" s="961"/>
      <c r="Z14" s="961"/>
      <c r="AA14" s="961"/>
      <c r="AB14" s="962"/>
    </row>
    <row r="15" spans="1:32" ht="15.6" customHeight="1">
      <c r="A15" s="959"/>
      <c r="B15" s="929" t="s">
        <v>399</v>
      </c>
      <c r="C15" s="929"/>
      <c r="D15" s="929"/>
      <c r="E15" s="929"/>
      <c r="F15" s="929"/>
      <c r="G15" s="929"/>
      <c r="H15" s="961" t="str">
        <f>建築主郵便番号</f>
        <v/>
      </c>
      <c r="I15" s="962"/>
      <c r="J15" s="961"/>
      <c r="K15" s="961"/>
      <c r="L15" s="961"/>
      <c r="M15" s="961"/>
      <c r="N15" s="961"/>
      <c r="O15" s="961"/>
      <c r="P15" s="961"/>
      <c r="Q15" s="961"/>
      <c r="R15" s="961"/>
      <c r="S15" s="961"/>
      <c r="T15" s="961"/>
      <c r="U15" s="961"/>
      <c r="V15" s="961"/>
      <c r="W15" s="961"/>
      <c r="X15" s="961"/>
      <c r="Y15" s="961"/>
      <c r="Z15" s="961"/>
      <c r="AA15" s="961"/>
      <c r="AB15" s="962"/>
      <c r="AE15" s="1091" t="s">
        <v>536</v>
      </c>
    </row>
    <row r="16" spans="1:32" ht="15.6" customHeight="1">
      <c r="A16" s="959"/>
      <c r="B16" s="929" t="s">
        <v>430</v>
      </c>
      <c r="C16" s="929"/>
      <c r="D16" s="929"/>
      <c r="E16" s="929"/>
      <c r="F16" s="929"/>
      <c r="G16" s="929"/>
      <c r="H16" s="1665" t="str">
        <f>建築主住所</f>
        <v/>
      </c>
      <c r="I16" s="1665"/>
      <c r="J16" s="1665"/>
      <c r="K16" s="1665"/>
      <c r="L16" s="1665"/>
      <c r="M16" s="1665"/>
      <c r="N16" s="1665"/>
      <c r="O16" s="1665"/>
      <c r="P16" s="1665"/>
      <c r="Q16" s="1665"/>
      <c r="R16" s="1665"/>
      <c r="S16" s="1665"/>
      <c r="T16" s="1665"/>
      <c r="U16" s="1665"/>
      <c r="V16" s="1665"/>
      <c r="W16" s="1665"/>
      <c r="X16" s="1665"/>
      <c r="Y16" s="1665"/>
      <c r="Z16" s="1665"/>
      <c r="AA16" s="1665"/>
      <c r="AB16" s="1665"/>
      <c r="AF16" s="1091" t="s">
        <v>2614</v>
      </c>
    </row>
    <row r="17" spans="1:32" ht="10.5" customHeight="1">
      <c r="A17" s="963"/>
      <c r="B17" s="958"/>
      <c r="C17" s="958"/>
      <c r="D17" s="958"/>
      <c r="E17" s="958"/>
      <c r="F17" s="958"/>
      <c r="G17" s="958"/>
      <c r="H17" s="964"/>
      <c r="I17" s="965"/>
      <c r="J17" s="964"/>
      <c r="K17" s="964"/>
      <c r="L17" s="964"/>
      <c r="M17" s="964"/>
      <c r="N17" s="964"/>
      <c r="O17" s="964"/>
      <c r="P17" s="964"/>
      <c r="Q17" s="964"/>
      <c r="R17" s="964"/>
      <c r="S17" s="964"/>
      <c r="T17" s="964"/>
      <c r="U17" s="964"/>
      <c r="V17" s="964"/>
      <c r="W17" s="964"/>
      <c r="X17" s="964"/>
      <c r="Y17" s="964"/>
      <c r="Z17" s="964"/>
      <c r="AA17" s="964"/>
      <c r="AB17" s="962"/>
      <c r="AF17" s="929" t="str">
        <f>建築主氏名2フリガナ</f>
        <v/>
      </c>
    </row>
    <row r="18" spans="1:32" ht="15.6" customHeight="1">
      <c r="A18" s="959" t="s">
        <v>2613</v>
      </c>
      <c r="B18" s="929" t="s">
        <v>429</v>
      </c>
      <c r="C18" s="929"/>
      <c r="D18" s="929"/>
      <c r="E18" s="929"/>
      <c r="F18" s="929"/>
      <c r="G18" s="929"/>
      <c r="H18" s="961"/>
      <c r="I18" s="961"/>
      <c r="J18" s="961"/>
      <c r="K18" s="961"/>
      <c r="L18" s="961"/>
      <c r="M18" s="961"/>
      <c r="N18" s="961"/>
      <c r="O18" s="961"/>
      <c r="P18" s="961"/>
      <c r="Q18" s="961"/>
      <c r="R18" s="961"/>
      <c r="S18" s="961"/>
      <c r="T18" s="961"/>
      <c r="U18" s="961"/>
      <c r="V18" s="961"/>
      <c r="W18" s="961"/>
      <c r="X18" s="961"/>
      <c r="Y18" s="961"/>
      <c r="Z18" s="961"/>
      <c r="AA18" s="961"/>
      <c r="AB18" s="962"/>
      <c r="AF18" s="929" t="str">
        <f>建築主氏名2</f>
        <v/>
      </c>
    </row>
    <row r="19" spans="1:32" ht="15.6" customHeight="1">
      <c r="A19" s="959"/>
      <c r="B19" s="929" t="s">
        <v>409</v>
      </c>
      <c r="C19" s="929"/>
      <c r="D19" s="929"/>
      <c r="E19" s="929"/>
      <c r="F19" s="929"/>
      <c r="G19" s="929"/>
      <c r="H19" s="967" t="str">
        <f>"("&amp;代理者資格&amp;") 建築士  （"&amp;代理者登録種類&amp;"）登録　第　"&amp;代理者登録番号&amp;" 　号"</f>
        <v>() 建築士  （）登録　第　 　号</v>
      </c>
      <c r="I19" s="962"/>
      <c r="J19" s="961"/>
      <c r="K19" s="961"/>
      <c r="L19" s="961"/>
      <c r="M19" s="961"/>
      <c r="N19" s="961"/>
      <c r="O19" s="961"/>
      <c r="P19" s="961"/>
      <c r="Q19" s="961"/>
      <c r="R19" s="961"/>
      <c r="S19" s="961"/>
      <c r="T19" s="961"/>
      <c r="U19" s="961"/>
      <c r="V19" s="961"/>
      <c r="W19" s="961"/>
      <c r="X19" s="961"/>
      <c r="Y19" s="961"/>
      <c r="Z19" s="961"/>
      <c r="AA19" s="961"/>
      <c r="AB19" s="962"/>
      <c r="AF19" s="929" t="str">
        <f>建築主郵便番号2</f>
        <v/>
      </c>
    </row>
    <row r="20" spans="1:32" ht="15.6" customHeight="1">
      <c r="A20" s="959"/>
      <c r="B20" s="929" t="s">
        <v>408</v>
      </c>
      <c r="C20" s="929"/>
      <c r="D20" s="929"/>
      <c r="E20" s="929"/>
      <c r="F20" s="929"/>
      <c r="G20" s="929"/>
      <c r="H20" s="961" t="str">
        <f>代理者氏名</f>
        <v/>
      </c>
      <c r="I20" s="962"/>
      <c r="J20" s="961"/>
      <c r="K20" s="961"/>
      <c r="L20" s="961"/>
      <c r="M20" s="961"/>
      <c r="N20" s="961"/>
      <c r="O20" s="961"/>
      <c r="P20" s="961"/>
      <c r="Q20" s="961"/>
      <c r="R20" s="961"/>
      <c r="S20" s="961"/>
      <c r="T20" s="961"/>
      <c r="U20" s="961"/>
      <c r="V20" s="961"/>
      <c r="W20" s="961"/>
      <c r="X20" s="961"/>
      <c r="Y20" s="961"/>
      <c r="Z20" s="961"/>
      <c r="AA20" s="961"/>
      <c r="AB20" s="962"/>
      <c r="AF20" s="929" t="str">
        <f>建築主住所2</f>
        <v/>
      </c>
    </row>
    <row r="21" spans="1:32" ht="15.6" customHeight="1">
      <c r="A21" s="959"/>
      <c r="B21" s="929" t="s">
        <v>407</v>
      </c>
      <c r="C21" s="929"/>
      <c r="D21" s="929"/>
      <c r="E21" s="929"/>
      <c r="F21" s="929"/>
      <c r="G21" s="929"/>
      <c r="H21" s="967" t="str">
        <f>"("&amp;代理者事務所名資格&amp;") 建築士事務所  （"&amp;代理者事務所名登録種類&amp;"）知事登録　第　"&amp;代理者事務所登録番号&amp;" 　号"</f>
        <v>() 建築士事務所  （）知事登録　第　 　号</v>
      </c>
      <c r="I21" s="962"/>
      <c r="J21" s="961"/>
      <c r="K21" s="961"/>
      <c r="L21" s="961"/>
      <c r="M21" s="961"/>
      <c r="N21" s="961"/>
      <c r="O21" s="961"/>
      <c r="P21" s="961"/>
      <c r="Q21" s="961"/>
      <c r="R21" s="961"/>
      <c r="S21" s="961"/>
      <c r="T21" s="961"/>
      <c r="U21" s="961"/>
      <c r="V21" s="961"/>
      <c r="W21" s="961"/>
      <c r="X21" s="961"/>
      <c r="Y21" s="961"/>
      <c r="Z21" s="961"/>
      <c r="AA21" s="961"/>
      <c r="AB21" s="962"/>
      <c r="AF21" s="1091" t="s">
        <v>2612</v>
      </c>
    </row>
    <row r="22" spans="1:32" ht="15.6" customHeight="1">
      <c r="A22" s="959"/>
      <c r="B22" s="929"/>
      <c r="C22" s="929"/>
      <c r="D22" s="929"/>
      <c r="E22" s="929"/>
      <c r="F22" s="929"/>
      <c r="G22" s="929"/>
      <c r="H22" s="961" t="str">
        <f>代理者事務所名</f>
        <v/>
      </c>
      <c r="I22" s="962"/>
      <c r="J22" s="961"/>
      <c r="K22" s="961"/>
      <c r="L22" s="961"/>
      <c r="M22" s="961"/>
      <c r="N22" s="961"/>
      <c r="O22" s="961"/>
      <c r="P22" s="961"/>
      <c r="Q22" s="961"/>
      <c r="R22" s="961"/>
      <c r="S22" s="961"/>
      <c r="T22" s="961"/>
      <c r="U22" s="961"/>
      <c r="V22" s="961"/>
      <c r="W22" s="961"/>
      <c r="X22" s="961"/>
      <c r="Y22" s="961"/>
      <c r="Z22" s="961"/>
      <c r="AA22" s="961"/>
      <c r="AB22" s="962"/>
      <c r="AF22" s="929" t="str">
        <f>建築主氏名3フリガナ</f>
        <v/>
      </c>
    </row>
    <row r="23" spans="1:32" ht="15.6" customHeight="1">
      <c r="A23" s="959"/>
      <c r="B23" s="929" t="s">
        <v>406</v>
      </c>
      <c r="C23" s="929"/>
      <c r="D23" s="929"/>
      <c r="E23" s="929"/>
      <c r="F23" s="929"/>
      <c r="G23" s="929"/>
      <c r="H23" s="961" t="str">
        <f>代理者郵便番号</f>
        <v/>
      </c>
      <c r="I23" s="962"/>
      <c r="J23" s="961"/>
      <c r="K23" s="961"/>
      <c r="L23" s="961"/>
      <c r="M23" s="961"/>
      <c r="N23" s="961"/>
      <c r="O23" s="961"/>
      <c r="P23" s="961"/>
      <c r="Q23" s="961"/>
      <c r="R23" s="961"/>
      <c r="S23" s="961"/>
      <c r="T23" s="961"/>
      <c r="U23" s="961"/>
      <c r="V23" s="961"/>
      <c r="W23" s="961"/>
      <c r="X23" s="961"/>
      <c r="Y23" s="961"/>
      <c r="Z23" s="961"/>
      <c r="AA23" s="961"/>
      <c r="AB23" s="962"/>
      <c r="AF23" s="929" t="str">
        <f>建築主氏名3</f>
        <v/>
      </c>
    </row>
    <row r="24" spans="1:32" ht="15.6" customHeight="1">
      <c r="A24" s="959"/>
      <c r="B24" s="929" t="s">
        <v>405</v>
      </c>
      <c r="C24" s="929"/>
      <c r="D24" s="929"/>
      <c r="E24" s="929"/>
      <c r="F24" s="929"/>
      <c r="G24" s="929"/>
      <c r="H24" s="1665" t="str">
        <f>代理者所在地</f>
        <v/>
      </c>
      <c r="I24" s="1665"/>
      <c r="J24" s="1665"/>
      <c r="K24" s="1665"/>
      <c r="L24" s="1665"/>
      <c r="M24" s="1665"/>
      <c r="N24" s="1665"/>
      <c r="O24" s="1665"/>
      <c r="P24" s="1665"/>
      <c r="Q24" s="1665"/>
      <c r="R24" s="1665"/>
      <c r="S24" s="1665"/>
      <c r="T24" s="1665"/>
      <c r="U24" s="1665"/>
      <c r="V24" s="1665"/>
      <c r="W24" s="1665"/>
      <c r="X24" s="1665"/>
      <c r="Y24" s="1665"/>
      <c r="Z24" s="1665"/>
      <c r="AA24" s="1665"/>
      <c r="AB24" s="1665"/>
      <c r="AF24" s="929" t="str">
        <f>建築主郵便番号3</f>
        <v/>
      </c>
    </row>
    <row r="25" spans="1:32" ht="15.6" customHeight="1">
      <c r="A25" s="963"/>
      <c r="B25" s="958" t="s">
        <v>404</v>
      </c>
      <c r="C25" s="958"/>
      <c r="D25" s="958"/>
      <c r="E25" s="958"/>
      <c r="F25" s="958"/>
      <c r="G25" s="958"/>
      <c r="H25" s="964" t="str">
        <f>代理者電話番号</f>
        <v/>
      </c>
      <c r="I25" s="965"/>
      <c r="J25" s="964"/>
      <c r="K25" s="964"/>
      <c r="L25" s="964"/>
      <c r="M25" s="964"/>
      <c r="N25" s="964"/>
      <c r="O25" s="964"/>
      <c r="P25" s="964"/>
      <c r="Q25" s="964"/>
      <c r="R25" s="964"/>
      <c r="S25" s="964"/>
      <c r="T25" s="964"/>
      <c r="U25" s="964"/>
      <c r="V25" s="964"/>
      <c r="W25" s="964"/>
      <c r="X25" s="964"/>
      <c r="Y25" s="964"/>
      <c r="Z25" s="964"/>
      <c r="AA25" s="964"/>
      <c r="AB25" s="962"/>
      <c r="AF25" s="929" t="str">
        <f>建築主住所3</f>
        <v/>
      </c>
    </row>
    <row r="26" spans="1:32" ht="15.6" customHeight="1">
      <c r="A26" s="959" t="s">
        <v>2593</v>
      </c>
      <c r="B26" s="929" t="s">
        <v>428</v>
      </c>
      <c r="C26" s="929"/>
      <c r="D26" s="929"/>
      <c r="E26" s="929"/>
      <c r="F26" s="929"/>
      <c r="G26" s="929"/>
      <c r="H26" s="961"/>
      <c r="I26" s="961"/>
      <c r="J26" s="961"/>
      <c r="K26" s="961"/>
      <c r="L26" s="961"/>
      <c r="M26" s="961"/>
      <c r="N26" s="961"/>
      <c r="O26" s="961"/>
      <c r="P26" s="961"/>
      <c r="Q26" s="961"/>
      <c r="R26" s="961"/>
      <c r="S26" s="961"/>
      <c r="T26" s="961"/>
      <c r="U26" s="961"/>
      <c r="V26" s="961"/>
      <c r="W26" s="961"/>
      <c r="X26" s="961"/>
      <c r="Y26" s="961"/>
      <c r="Z26" s="961"/>
      <c r="AA26" s="961"/>
      <c r="AB26" s="962"/>
      <c r="AF26" s="1091" t="s">
        <v>2611</v>
      </c>
    </row>
    <row r="27" spans="1:32" ht="15" customHeight="1">
      <c r="A27" s="959"/>
      <c r="B27" s="929" t="s">
        <v>427</v>
      </c>
      <c r="C27" s="929"/>
      <c r="D27" s="929"/>
      <c r="E27" s="929"/>
      <c r="F27" s="929"/>
      <c r="G27" s="929"/>
      <c r="H27" s="961"/>
      <c r="I27" s="961"/>
      <c r="J27" s="961"/>
      <c r="K27" s="961"/>
      <c r="L27" s="961"/>
      <c r="M27" s="961"/>
      <c r="N27" s="961"/>
      <c r="O27" s="961"/>
      <c r="P27" s="961"/>
      <c r="Q27" s="961"/>
      <c r="R27" s="961"/>
      <c r="S27" s="961"/>
      <c r="T27" s="961"/>
      <c r="U27" s="961"/>
      <c r="V27" s="961"/>
      <c r="W27" s="961"/>
      <c r="X27" s="961"/>
      <c r="Y27" s="961"/>
      <c r="Z27" s="961"/>
      <c r="AA27" s="961"/>
      <c r="AB27" s="962"/>
      <c r="AF27" s="929" t="str">
        <f>建築主氏名4フリガナ</f>
        <v/>
      </c>
    </row>
    <row r="28" spans="1:32" ht="15.6" customHeight="1">
      <c r="A28" s="959"/>
      <c r="B28" s="929" t="s">
        <v>409</v>
      </c>
      <c r="C28" s="929"/>
      <c r="D28" s="929"/>
      <c r="E28" s="929"/>
      <c r="F28" s="929"/>
      <c r="G28" s="929"/>
      <c r="H28" s="967" t="str">
        <f>"("&amp;設計者資格&amp;") 建築士  （"&amp;設計者登録種類&amp;"）登録　第 "&amp;設計者登録番号&amp;" 号"</f>
        <v>() 建築士  （）登録　第  号</v>
      </c>
      <c r="I28" s="962"/>
      <c r="J28" s="961"/>
      <c r="K28" s="961"/>
      <c r="L28" s="961"/>
      <c r="M28" s="961"/>
      <c r="N28" s="961"/>
      <c r="O28" s="961"/>
      <c r="P28" s="961"/>
      <c r="Q28" s="961"/>
      <c r="R28" s="961"/>
      <c r="S28" s="961"/>
      <c r="T28" s="961"/>
      <c r="U28" s="961"/>
      <c r="V28" s="961"/>
      <c r="W28" s="961"/>
      <c r="X28" s="961"/>
      <c r="Y28" s="961"/>
      <c r="Z28" s="961"/>
      <c r="AA28" s="961"/>
      <c r="AB28" s="962"/>
      <c r="AF28" s="929" t="str">
        <f>建築主氏名4</f>
        <v/>
      </c>
    </row>
    <row r="29" spans="1:32" ht="15.6" customHeight="1">
      <c r="A29" s="959"/>
      <c r="B29" s="929" t="s">
        <v>408</v>
      </c>
      <c r="C29" s="929"/>
      <c r="D29" s="929"/>
      <c r="E29" s="929"/>
      <c r="F29" s="929"/>
      <c r="G29" s="929"/>
      <c r="H29" s="961" t="str">
        <f>設計者氏名</f>
        <v/>
      </c>
      <c r="I29" s="962"/>
      <c r="J29" s="961"/>
      <c r="K29" s="961"/>
      <c r="L29" s="961"/>
      <c r="M29" s="961"/>
      <c r="N29" s="961"/>
      <c r="O29" s="961"/>
      <c r="P29" s="961"/>
      <c r="Q29" s="961"/>
      <c r="R29" s="961"/>
      <c r="S29" s="961"/>
      <c r="T29" s="961"/>
      <c r="U29" s="961"/>
      <c r="V29" s="961"/>
      <c r="W29" s="961"/>
      <c r="X29" s="961"/>
      <c r="Y29" s="961"/>
      <c r="Z29" s="961"/>
      <c r="AA29" s="961"/>
      <c r="AB29" s="962"/>
      <c r="AF29" s="929" t="str">
        <f>建築主郵便番号4</f>
        <v/>
      </c>
    </row>
    <row r="30" spans="1:32" ht="15.6" customHeight="1">
      <c r="A30" s="968"/>
      <c r="B30" s="929" t="s">
        <v>407</v>
      </c>
      <c r="C30" s="929"/>
      <c r="D30" s="929"/>
      <c r="E30" s="929"/>
      <c r="F30" s="929"/>
      <c r="G30" s="929"/>
      <c r="H30" s="967" t="str">
        <f>"("&amp;設計者事務所名資格&amp;") 建築士事務所  （"&amp;設計者事務所名登録種類&amp;"）知事登録　第 "&amp;設計者事務所登録番号&amp;" 号"</f>
        <v>() 建築士事務所  （）知事登録　第  号</v>
      </c>
      <c r="I30" s="962"/>
      <c r="J30" s="961"/>
      <c r="K30" s="961"/>
      <c r="L30" s="961"/>
      <c r="M30" s="961"/>
      <c r="N30" s="961"/>
      <c r="O30" s="961"/>
      <c r="P30" s="961"/>
      <c r="Q30" s="961"/>
      <c r="R30" s="961"/>
      <c r="S30" s="961"/>
      <c r="T30" s="961"/>
      <c r="U30" s="961"/>
      <c r="V30" s="961"/>
      <c r="W30" s="961"/>
      <c r="X30" s="961"/>
      <c r="Y30" s="961"/>
      <c r="Z30" s="961"/>
      <c r="AA30" s="961"/>
      <c r="AB30" s="962"/>
      <c r="AF30" s="929" t="str">
        <f>建築主住所4</f>
        <v/>
      </c>
    </row>
    <row r="31" spans="1:32" ht="15.6" customHeight="1">
      <c r="A31" s="968"/>
      <c r="B31" s="929"/>
      <c r="C31" s="929"/>
      <c r="D31" s="929"/>
      <c r="E31" s="929"/>
      <c r="F31" s="929"/>
      <c r="G31" s="929"/>
      <c r="H31" s="961" t="str">
        <f>設計者事務所名</f>
        <v/>
      </c>
      <c r="I31" s="962"/>
      <c r="J31" s="961"/>
      <c r="K31" s="961"/>
      <c r="L31" s="961"/>
      <c r="M31" s="961"/>
      <c r="N31" s="961"/>
      <c r="O31" s="961"/>
      <c r="P31" s="961"/>
      <c r="Q31" s="961"/>
      <c r="R31" s="961"/>
      <c r="S31" s="961"/>
      <c r="T31" s="961"/>
      <c r="U31" s="961"/>
      <c r="V31" s="961"/>
      <c r="W31" s="961"/>
      <c r="X31" s="961"/>
      <c r="Y31" s="961"/>
      <c r="Z31" s="961"/>
      <c r="AA31" s="961"/>
      <c r="AB31" s="962"/>
    </row>
    <row r="32" spans="1:32" ht="15.6" customHeight="1">
      <c r="A32" s="968"/>
      <c r="B32" s="929" t="s">
        <v>406</v>
      </c>
      <c r="C32" s="929"/>
      <c r="D32" s="929"/>
      <c r="E32" s="929"/>
      <c r="F32" s="929"/>
      <c r="G32" s="929"/>
      <c r="H32" s="961" t="str">
        <f>設計者郵便番号</f>
        <v/>
      </c>
      <c r="I32" s="962"/>
      <c r="J32" s="961"/>
      <c r="K32" s="961"/>
      <c r="L32" s="961"/>
      <c r="M32" s="961"/>
      <c r="N32" s="961"/>
      <c r="O32" s="961"/>
      <c r="P32" s="961"/>
      <c r="Q32" s="961"/>
      <c r="R32" s="961"/>
      <c r="S32" s="961"/>
      <c r="T32" s="961"/>
      <c r="U32" s="961"/>
      <c r="V32" s="961"/>
      <c r="W32" s="961"/>
      <c r="X32" s="961"/>
      <c r="Y32" s="961"/>
      <c r="Z32" s="961"/>
      <c r="AA32" s="961"/>
      <c r="AB32" s="962"/>
    </row>
    <row r="33" spans="1:28" ht="15.6" customHeight="1">
      <c r="A33" s="968"/>
      <c r="B33" s="929" t="s">
        <v>405</v>
      </c>
      <c r="C33" s="929"/>
      <c r="D33" s="929"/>
      <c r="E33" s="929"/>
      <c r="F33" s="929"/>
      <c r="G33" s="929"/>
      <c r="H33" s="1665" t="str">
        <f>項目一覧!$C$32</f>
        <v/>
      </c>
      <c r="I33" s="1665"/>
      <c r="J33" s="1665"/>
      <c r="K33" s="1665"/>
      <c r="L33" s="1665"/>
      <c r="M33" s="1665"/>
      <c r="N33" s="1665"/>
      <c r="O33" s="1665"/>
      <c r="P33" s="1665"/>
      <c r="Q33" s="1665"/>
      <c r="R33" s="1665"/>
      <c r="S33" s="1665"/>
      <c r="T33" s="1665"/>
      <c r="U33" s="1665"/>
      <c r="V33" s="1665"/>
      <c r="W33" s="1665"/>
      <c r="X33" s="1665"/>
      <c r="Y33" s="1665"/>
      <c r="Z33" s="1665"/>
      <c r="AA33" s="1665"/>
      <c r="AB33" s="1665"/>
    </row>
    <row r="34" spans="1:28" ht="15.6" customHeight="1">
      <c r="A34" s="968"/>
      <c r="B34" s="929" t="s">
        <v>404</v>
      </c>
      <c r="C34" s="929"/>
      <c r="D34" s="929"/>
      <c r="E34" s="929"/>
      <c r="F34" s="929"/>
      <c r="G34" s="929"/>
      <c r="H34" s="961" t="str">
        <f>設計者電話番号</f>
        <v/>
      </c>
      <c r="I34" s="962"/>
      <c r="J34" s="961"/>
      <c r="K34" s="961"/>
      <c r="L34" s="961"/>
      <c r="M34" s="961"/>
      <c r="N34" s="961"/>
      <c r="O34" s="961"/>
      <c r="P34" s="961"/>
      <c r="Q34" s="961"/>
      <c r="R34" s="961"/>
      <c r="S34" s="961"/>
      <c r="T34" s="961"/>
      <c r="U34" s="961"/>
      <c r="V34" s="961"/>
      <c r="W34" s="961"/>
      <c r="X34" s="961"/>
      <c r="Y34" s="961"/>
      <c r="Z34" s="961"/>
      <c r="AA34" s="961"/>
      <c r="AB34" s="962"/>
    </row>
    <row r="35" spans="1:28" ht="15.6" customHeight="1">
      <c r="A35" s="968"/>
      <c r="B35" s="925" t="s">
        <v>2610</v>
      </c>
      <c r="C35" s="929"/>
      <c r="D35" s="929"/>
      <c r="E35" s="929"/>
      <c r="F35" s="929"/>
      <c r="G35" s="929"/>
      <c r="H35" s="1673" t="str">
        <f>項目一覧!$C$35</f>
        <v/>
      </c>
      <c r="I35" s="1673"/>
      <c r="J35" s="1673"/>
      <c r="K35" s="1673"/>
      <c r="L35" s="1673"/>
      <c r="M35" s="1673"/>
      <c r="N35" s="1673"/>
      <c r="O35" s="1673"/>
      <c r="P35" s="1673"/>
      <c r="Q35" s="1673"/>
      <c r="R35" s="1673"/>
      <c r="S35" s="1673"/>
      <c r="T35" s="1673"/>
      <c r="U35" s="1673"/>
      <c r="V35" s="1673"/>
      <c r="W35" s="1673"/>
      <c r="X35" s="1673"/>
      <c r="Y35" s="1673"/>
      <c r="Z35" s="1673"/>
      <c r="AA35" s="1673"/>
      <c r="AB35" s="1673"/>
    </row>
    <row r="36" spans="1:28" ht="10.5" customHeight="1">
      <c r="A36" s="968"/>
      <c r="B36" s="925"/>
      <c r="C36" s="929"/>
      <c r="D36" s="929"/>
      <c r="E36" s="929"/>
      <c r="F36" s="929"/>
      <c r="G36" s="929"/>
      <c r="H36" s="1673"/>
      <c r="I36" s="1673"/>
      <c r="J36" s="1673"/>
      <c r="K36" s="1673"/>
      <c r="L36" s="1673"/>
      <c r="M36" s="1673"/>
      <c r="N36" s="1673"/>
      <c r="O36" s="1673"/>
      <c r="P36" s="1673"/>
      <c r="Q36" s="1673"/>
      <c r="R36" s="1673"/>
      <c r="S36" s="1673"/>
      <c r="T36" s="1673"/>
      <c r="U36" s="1673"/>
      <c r="V36" s="1673"/>
      <c r="W36" s="1673"/>
      <c r="X36" s="1673"/>
      <c r="Y36" s="1673"/>
      <c r="Z36" s="1673"/>
      <c r="AA36" s="1673"/>
      <c r="AB36" s="1673"/>
    </row>
    <row r="37" spans="1:28" ht="15" customHeight="1">
      <c r="A37" s="968"/>
      <c r="B37" s="925" t="s">
        <v>532</v>
      </c>
      <c r="C37" s="929"/>
      <c r="D37" s="929"/>
      <c r="E37" s="929"/>
      <c r="F37" s="929"/>
      <c r="G37" s="929"/>
      <c r="H37" s="961"/>
      <c r="I37" s="962"/>
      <c r="J37" s="961"/>
      <c r="K37" s="961"/>
      <c r="L37" s="961"/>
      <c r="M37" s="961"/>
      <c r="N37" s="961"/>
      <c r="O37" s="961"/>
      <c r="P37" s="961"/>
      <c r="Q37" s="961"/>
      <c r="R37" s="961"/>
      <c r="S37" s="961"/>
      <c r="T37" s="961"/>
      <c r="U37" s="961"/>
      <c r="V37" s="961"/>
      <c r="W37" s="961"/>
      <c r="X37" s="961"/>
      <c r="Y37" s="961"/>
      <c r="Z37" s="961"/>
      <c r="AA37" s="961"/>
      <c r="AB37" s="962"/>
    </row>
    <row r="38" spans="1:28" ht="15.6" customHeight="1">
      <c r="A38" s="959"/>
      <c r="B38" s="929" t="s">
        <v>409</v>
      </c>
      <c r="C38" s="929"/>
      <c r="D38" s="929"/>
      <c r="E38" s="929"/>
      <c r="F38" s="929"/>
      <c r="G38" s="929"/>
      <c r="H38" s="967" t="str">
        <f>"("&amp;設計者資格その他１&amp;") 建築士  （"&amp;設計者登録種類その他１&amp;"）登録　第 "&amp;設計者登録番号その他１&amp;" 号"</f>
        <v>() 建築士  （）登録　第  号</v>
      </c>
      <c r="I38" s="962"/>
      <c r="J38" s="961"/>
      <c r="K38" s="961"/>
      <c r="L38" s="961"/>
      <c r="M38" s="961"/>
      <c r="N38" s="961"/>
      <c r="O38" s="961"/>
      <c r="P38" s="961"/>
      <c r="Q38" s="961"/>
      <c r="R38" s="961"/>
      <c r="S38" s="961"/>
      <c r="T38" s="961"/>
      <c r="U38" s="961"/>
      <c r="V38" s="961"/>
      <c r="W38" s="961"/>
      <c r="X38" s="961"/>
      <c r="Y38" s="961"/>
      <c r="Z38" s="961"/>
      <c r="AA38" s="961"/>
      <c r="AB38" s="962"/>
    </row>
    <row r="39" spans="1:28" ht="15.6" customHeight="1">
      <c r="A39" s="959"/>
      <c r="B39" s="929" t="s">
        <v>408</v>
      </c>
      <c r="C39" s="929"/>
      <c r="D39" s="929"/>
      <c r="E39" s="929"/>
      <c r="F39" s="929"/>
      <c r="G39" s="929"/>
      <c r="H39" s="961" t="str">
        <f>設計者氏名その他１</f>
        <v/>
      </c>
      <c r="I39" s="962"/>
      <c r="J39" s="961"/>
      <c r="K39" s="961"/>
      <c r="L39" s="961"/>
      <c r="M39" s="961"/>
      <c r="N39" s="961"/>
      <c r="O39" s="961"/>
      <c r="P39" s="961"/>
      <c r="Q39" s="961"/>
      <c r="R39" s="961"/>
      <c r="S39" s="961"/>
      <c r="T39" s="961"/>
      <c r="U39" s="961"/>
      <c r="V39" s="961"/>
      <c r="W39" s="961"/>
      <c r="X39" s="961"/>
      <c r="Y39" s="961"/>
      <c r="Z39" s="961"/>
      <c r="AA39" s="961"/>
      <c r="AB39" s="962"/>
    </row>
    <row r="40" spans="1:28" ht="15.6" customHeight="1">
      <c r="A40" s="968"/>
      <c r="B40" s="929" t="s">
        <v>407</v>
      </c>
      <c r="C40" s="929"/>
      <c r="D40" s="929"/>
      <c r="E40" s="929"/>
      <c r="F40" s="929"/>
      <c r="G40" s="929"/>
      <c r="H40" s="967" t="str">
        <f>"("&amp;設計者事務所名資格その他１&amp;") 建築士事務所  （"&amp;設計者事務所名登録種類その他１&amp;"）知事登録　第 "&amp;設計者事務所登録番号その他１&amp;" 号"</f>
        <v>() 建築士事務所  （）知事登録　第  号</v>
      </c>
      <c r="I40" s="962"/>
      <c r="J40" s="962"/>
      <c r="K40" s="962"/>
      <c r="L40" s="962"/>
      <c r="M40" s="962"/>
      <c r="N40" s="962"/>
      <c r="O40" s="962"/>
      <c r="P40" s="962"/>
      <c r="Q40" s="962"/>
      <c r="R40" s="962"/>
      <c r="S40" s="962"/>
      <c r="T40" s="962"/>
      <c r="U40" s="962"/>
      <c r="V40" s="962"/>
      <c r="W40" s="962"/>
      <c r="X40" s="962"/>
      <c r="Y40" s="962"/>
      <c r="Z40" s="962"/>
      <c r="AA40" s="962"/>
      <c r="AB40" s="962"/>
    </row>
    <row r="41" spans="1:28" ht="15.6" customHeight="1">
      <c r="A41" s="968"/>
      <c r="B41" s="929"/>
      <c r="C41" s="929"/>
      <c r="D41" s="929"/>
      <c r="E41" s="929"/>
      <c r="F41" s="929"/>
      <c r="G41" s="929"/>
      <c r="H41" s="927" t="str">
        <f>設計者事務所名その他１</f>
        <v/>
      </c>
      <c r="I41" s="962"/>
      <c r="J41" s="961"/>
      <c r="K41" s="961"/>
      <c r="L41" s="961"/>
      <c r="M41" s="961"/>
      <c r="N41" s="961"/>
      <c r="O41" s="961"/>
      <c r="P41" s="961"/>
      <c r="Q41" s="961"/>
      <c r="R41" s="961"/>
      <c r="S41" s="961"/>
      <c r="T41" s="961"/>
      <c r="U41" s="961"/>
      <c r="V41" s="961"/>
      <c r="W41" s="961"/>
      <c r="X41" s="961"/>
      <c r="Y41" s="961"/>
      <c r="Z41" s="961"/>
      <c r="AA41" s="961"/>
      <c r="AB41" s="962"/>
    </row>
    <row r="42" spans="1:28" ht="15.6" customHeight="1">
      <c r="A42" s="968"/>
      <c r="B42" s="929" t="s">
        <v>406</v>
      </c>
      <c r="C42" s="929"/>
      <c r="D42" s="929"/>
      <c r="E42" s="929"/>
      <c r="F42" s="929"/>
      <c r="G42" s="929"/>
      <c r="H42" s="961" t="str">
        <f>設計者郵便番号その他１</f>
        <v/>
      </c>
      <c r="I42" s="962"/>
      <c r="J42" s="961"/>
      <c r="K42" s="961"/>
      <c r="L42" s="961"/>
      <c r="M42" s="961"/>
      <c r="N42" s="961"/>
      <c r="O42" s="961"/>
      <c r="P42" s="961"/>
      <c r="Q42" s="961"/>
      <c r="R42" s="961"/>
      <c r="S42" s="961"/>
      <c r="T42" s="961"/>
      <c r="U42" s="961"/>
      <c r="V42" s="961"/>
      <c r="W42" s="961"/>
      <c r="X42" s="961"/>
      <c r="Y42" s="961"/>
      <c r="Z42" s="961"/>
      <c r="AA42" s="961"/>
      <c r="AB42" s="962"/>
    </row>
    <row r="43" spans="1:28" ht="15.6" customHeight="1">
      <c r="A43" s="968"/>
      <c r="B43" s="929" t="s">
        <v>405</v>
      </c>
      <c r="C43" s="929"/>
      <c r="D43" s="929"/>
      <c r="E43" s="929"/>
      <c r="F43" s="929"/>
      <c r="G43" s="929"/>
      <c r="H43" s="1665" t="str">
        <f>項目一覧!$C$199</f>
        <v/>
      </c>
      <c r="I43" s="1665"/>
      <c r="J43" s="1665"/>
      <c r="K43" s="1665"/>
      <c r="L43" s="1665"/>
      <c r="M43" s="1665"/>
      <c r="N43" s="1665"/>
      <c r="O43" s="1665"/>
      <c r="P43" s="1665"/>
      <c r="Q43" s="1665"/>
      <c r="R43" s="1665"/>
      <c r="S43" s="1665"/>
      <c r="T43" s="1665"/>
      <c r="U43" s="1665"/>
      <c r="V43" s="1665"/>
      <c r="W43" s="1665"/>
      <c r="X43" s="1665"/>
      <c r="Y43" s="1665"/>
      <c r="Z43" s="1665"/>
      <c r="AA43" s="1665"/>
      <c r="AB43" s="1665"/>
    </row>
    <row r="44" spans="1:28" ht="15.6" customHeight="1">
      <c r="A44" s="968"/>
      <c r="B44" s="929" t="s">
        <v>404</v>
      </c>
      <c r="C44" s="929"/>
      <c r="D44" s="929"/>
      <c r="E44" s="929"/>
      <c r="F44" s="929"/>
      <c r="G44" s="929"/>
      <c r="H44" s="961" t="str">
        <f>設計者電話番号その他１</f>
        <v/>
      </c>
      <c r="I44" s="962"/>
      <c r="J44" s="961"/>
      <c r="K44" s="961"/>
      <c r="L44" s="961"/>
      <c r="M44" s="961"/>
      <c r="N44" s="961"/>
      <c r="O44" s="961"/>
      <c r="P44" s="961"/>
      <c r="Q44" s="961"/>
      <c r="R44" s="961"/>
      <c r="S44" s="961"/>
      <c r="T44" s="961"/>
      <c r="U44" s="961"/>
      <c r="V44" s="961"/>
      <c r="W44" s="961"/>
      <c r="X44" s="961"/>
      <c r="Y44" s="961"/>
      <c r="Z44" s="961"/>
      <c r="AA44" s="961"/>
      <c r="AB44" s="962"/>
    </row>
    <row r="45" spans="1:28" ht="15.6" customHeight="1">
      <c r="A45" s="968"/>
      <c r="B45" s="925" t="s">
        <v>2610</v>
      </c>
      <c r="C45" s="929"/>
      <c r="D45" s="929"/>
      <c r="E45" s="929"/>
      <c r="F45" s="929"/>
      <c r="G45" s="929"/>
      <c r="H45" s="1673" t="str">
        <f>項目一覧!$C$202</f>
        <v/>
      </c>
      <c r="I45" s="1673"/>
      <c r="J45" s="1673"/>
      <c r="K45" s="1673"/>
      <c r="L45" s="1673"/>
      <c r="M45" s="1673"/>
      <c r="N45" s="1673"/>
      <c r="O45" s="1673"/>
      <c r="P45" s="1673"/>
      <c r="Q45" s="1673"/>
      <c r="R45" s="1673"/>
      <c r="S45" s="1673"/>
      <c r="T45" s="1673"/>
      <c r="U45" s="1673"/>
      <c r="V45" s="1673"/>
      <c r="W45" s="1673"/>
      <c r="X45" s="1673"/>
      <c r="Y45" s="1673"/>
      <c r="Z45" s="1673"/>
      <c r="AA45" s="1673"/>
      <c r="AB45" s="1673"/>
    </row>
    <row r="46" spans="1:28" ht="10.5" customHeight="1">
      <c r="A46" s="968"/>
      <c r="B46" s="929"/>
      <c r="C46" s="929"/>
      <c r="D46" s="929"/>
      <c r="E46" s="929"/>
      <c r="F46" s="929"/>
      <c r="G46" s="929"/>
      <c r="H46" s="1673"/>
      <c r="I46" s="1673"/>
      <c r="J46" s="1673"/>
      <c r="K46" s="1673"/>
      <c r="L46" s="1673"/>
      <c r="M46" s="1673"/>
      <c r="N46" s="1673"/>
      <c r="O46" s="1673"/>
      <c r="P46" s="1673"/>
      <c r="Q46" s="1673"/>
      <c r="R46" s="1673"/>
      <c r="S46" s="1673"/>
      <c r="T46" s="1673"/>
      <c r="U46" s="1673"/>
      <c r="V46" s="1673"/>
      <c r="W46" s="1673"/>
      <c r="X46" s="1673"/>
      <c r="Y46" s="1673"/>
      <c r="Z46" s="1673"/>
      <c r="AA46" s="1673"/>
      <c r="AB46" s="1673"/>
    </row>
    <row r="47" spans="1:28" ht="15.6" customHeight="1">
      <c r="A47" s="959"/>
      <c r="B47" s="929" t="s">
        <v>409</v>
      </c>
      <c r="C47" s="929"/>
      <c r="D47" s="929"/>
      <c r="E47" s="929"/>
      <c r="F47" s="929"/>
      <c r="G47" s="929"/>
      <c r="H47" s="967" t="str">
        <f>"("&amp;設計者資格その他２&amp;") 建築士  （"&amp;設計者登録種類その他２&amp;"）登録　第 "&amp;設計者登録番号その他２&amp;" 号"</f>
        <v>() 建築士  （）登録　第  号</v>
      </c>
      <c r="I47" s="962"/>
      <c r="J47" s="961"/>
      <c r="K47" s="961"/>
      <c r="L47" s="961"/>
      <c r="M47" s="961"/>
      <c r="N47" s="961"/>
      <c r="O47" s="961"/>
      <c r="P47" s="961"/>
      <c r="Q47" s="961"/>
      <c r="R47" s="961"/>
      <c r="S47" s="961"/>
      <c r="T47" s="961"/>
      <c r="U47" s="961"/>
      <c r="V47" s="961"/>
      <c r="W47" s="961"/>
      <c r="X47" s="961"/>
      <c r="Y47" s="961"/>
      <c r="Z47" s="961"/>
      <c r="AA47" s="961"/>
      <c r="AB47" s="962"/>
    </row>
    <row r="48" spans="1:28" ht="15.6" customHeight="1">
      <c r="A48" s="959"/>
      <c r="B48" s="929" t="s">
        <v>408</v>
      </c>
      <c r="C48" s="929"/>
      <c r="D48" s="929"/>
      <c r="E48" s="929"/>
      <c r="F48" s="929"/>
      <c r="G48" s="929"/>
      <c r="H48" s="961" t="str">
        <f>設計者氏名その他２</f>
        <v/>
      </c>
      <c r="I48" s="962"/>
      <c r="J48" s="961"/>
      <c r="K48" s="961"/>
      <c r="L48" s="961"/>
      <c r="M48" s="961"/>
      <c r="N48" s="961"/>
      <c r="O48" s="961"/>
      <c r="P48" s="961"/>
      <c r="Q48" s="961"/>
      <c r="R48" s="961"/>
      <c r="S48" s="961"/>
      <c r="T48" s="961"/>
      <c r="U48" s="961"/>
      <c r="V48" s="961"/>
      <c r="W48" s="961"/>
      <c r="X48" s="961"/>
      <c r="Y48" s="961"/>
      <c r="Z48" s="961"/>
      <c r="AA48" s="961"/>
      <c r="AB48" s="962"/>
    </row>
    <row r="49" spans="1:28" ht="15.6" customHeight="1">
      <c r="A49" s="968"/>
      <c r="B49" s="929" t="s">
        <v>407</v>
      </c>
      <c r="C49" s="929"/>
      <c r="D49" s="929"/>
      <c r="E49" s="929"/>
      <c r="F49" s="929"/>
      <c r="G49" s="929"/>
      <c r="H49" s="967" t="str">
        <f>"("&amp;設計者事務所名資格その他２&amp;") 建築士事務所  （"&amp;設計者事務所名登録種類その他２&amp;"）知事登録　第 "&amp;設計者事務所登録番号その他２&amp;" 号"</f>
        <v>() 建築士事務所  （）知事登録　第  号</v>
      </c>
      <c r="I49" s="962"/>
      <c r="J49" s="962"/>
      <c r="K49" s="962"/>
      <c r="L49" s="962"/>
      <c r="M49" s="962"/>
      <c r="N49" s="962"/>
      <c r="O49" s="962"/>
      <c r="P49" s="962"/>
      <c r="Q49" s="962"/>
      <c r="R49" s="962"/>
      <c r="S49" s="962"/>
      <c r="T49" s="962"/>
      <c r="U49" s="962"/>
      <c r="V49" s="962"/>
      <c r="W49" s="962"/>
      <c r="X49" s="962"/>
      <c r="Y49" s="962"/>
      <c r="Z49" s="962"/>
      <c r="AA49" s="962"/>
      <c r="AB49" s="962"/>
    </row>
    <row r="50" spans="1:28" ht="15.6" customHeight="1">
      <c r="A50" s="968"/>
      <c r="B50" s="929"/>
      <c r="C50" s="929"/>
      <c r="D50" s="929"/>
      <c r="E50" s="929"/>
      <c r="F50" s="929"/>
      <c r="G50" s="929"/>
      <c r="H50" s="927" t="str">
        <f>設計者事務所名その他２</f>
        <v/>
      </c>
      <c r="I50" s="962"/>
      <c r="J50" s="961"/>
      <c r="K50" s="961"/>
      <c r="L50" s="961"/>
      <c r="M50" s="961"/>
      <c r="N50" s="961"/>
      <c r="O50" s="961"/>
      <c r="P50" s="961"/>
      <c r="Q50" s="961"/>
      <c r="R50" s="961"/>
      <c r="S50" s="961"/>
      <c r="T50" s="961"/>
      <c r="U50" s="961"/>
      <c r="V50" s="961"/>
      <c r="W50" s="961"/>
      <c r="X50" s="961"/>
      <c r="Y50" s="961"/>
      <c r="Z50" s="961"/>
      <c r="AA50" s="961"/>
      <c r="AB50" s="962"/>
    </row>
    <row r="51" spans="1:28" ht="15.6" customHeight="1">
      <c r="A51" s="968"/>
      <c r="B51" s="929" t="s">
        <v>406</v>
      </c>
      <c r="C51" s="929"/>
      <c r="D51" s="929"/>
      <c r="E51" s="929"/>
      <c r="F51" s="929"/>
      <c r="G51" s="929"/>
      <c r="H51" s="961" t="str">
        <f>設計者郵便番号その他２</f>
        <v/>
      </c>
      <c r="I51" s="962"/>
      <c r="J51" s="961"/>
      <c r="K51" s="961"/>
      <c r="L51" s="961"/>
      <c r="M51" s="961"/>
      <c r="N51" s="961"/>
      <c r="O51" s="961"/>
      <c r="P51" s="961"/>
      <c r="Q51" s="961"/>
      <c r="R51" s="961"/>
      <c r="S51" s="961"/>
      <c r="T51" s="961"/>
      <c r="U51" s="961"/>
      <c r="V51" s="961"/>
      <c r="W51" s="961"/>
      <c r="X51" s="961"/>
      <c r="Y51" s="961"/>
      <c r="Z51" s="961"/>
      <c r="AA51" s="961"/>
      <c r="AB51" s="962"/>
    </row>
    <row r="52" spans="1:28" ht="15.6" customHeight="1">
      <c r="A52" s="968"/>
      <c r="B52" s="929" t="s">
        <v>405</v>
      </c>
      <c r="C52" s="929"/>
      <c r="D52" s="929"/>
      <c r="E52" s="929"/>
      <c r="F52" s="929"/>
      <c r="G52" s="929"/>
      <c r="H52" s="1665" t="str">
        <f>項目一覧!$C$213</f>
        <v/>
      </c>
      <c r="I52" s="1665"/>
      <c r="J52" s="1665"/>
      <c r="K52" s="1665"/>
      <c r="L52" s="1665"/>
      <c r="M52" s="1665"/>
      <c r="N52" s="1665"/>
      <c r="O52" s="1665"/>
      <c r="P52" s="1665"/>
      <c r="Q52" s="1665"/>
      <c r="R52" s="1665"/>
      <c r="S52" s="1665"/>
      <c r="T52" s="1665"/>
      <c r="U52" s="1665"/>
      <c r="V52" s="1665"/>
      <c r="W52" s="1665"/>
      <c r="X52" s="1665"/>
      <c r="Y52" s="1665"/>
      <c r="Z52" s="1665"/>
      <c r="AA52" s="1665"/>
      <c r="AB52" s="1665"/>
    </row>
    <row r="53" spans="1:28" ht="15.6" customHeight="1">
      <c r="A53" s="968"/>
      <c r="B53" s="929" t="s">
        <v>404</v>
      </c>
      <c r="C53" s="929"/>
      <c r="D53" s="929"/>
      <c r="E53" s="929"/>
      <c r="F53" s="929"/>
      <c r="G53" s="929"/>
      <c r="H53" s="961" t="str">
        <f>設計者電話番号その他２</f>
        <v/>
      </c>
      <c r="I53" s="962"/>
      <c r="J53" s="961"/>
      <c r="K53" s="961"/>
      <c r="L53" s="961"/>
      <c r="M53" s="961"/>
      <c r="N53" s="961"/>
      <c r="O53" s="961"/>
      <c r="P53" s="961"/>
      <c r="Q53" s="961"/>
      <c r="R53" s="961"/>
      <c r="S53" s="961"/>
      <c r="T53" s="961"/>
      <c r="U53" s="961"/>
      <c r="V53" s="961"/>
      <c r="W53" s="961"/>
      <c r="X53" s="961"/>
      <c r="Y53" s="961"/>
      <c r="Z53" s="961"/>
      <c r="AA53" s="961"/>
      <c r="AB53" s="962"/>
    </row>
    <row r="54" spans="1:28" ht="18" customHeight="1">
      <c r="A54" s="968"/>
      <c r="B54" s="925" t="s">
        <v>2610</v>
      </c>
      <c r="C54" s="929"/>
      <c r="D54" s="929"/>
      <c r="E54" s="929"/>
      <c r="F54" s="929"/>
      <c r="G54" s="929"/>
      <c r="H54" s="1673" t="str">
        <f>項目一覧!$C$222</f>
        <v/>
      </c>
      <c r="I54" s="1673"/>
      <c r="J54" s="1673"/>
      <c r="K54" s="1673"/>
      <c r="L54" s="1673"/>
      <c r="M54" s="1673"/>
      <c r="N54" s="1673"/>
      <c r="O54" s="1673"/>
      <c r="P54" s="1673"/>
      <c r="Q54" s="1673"/>
      <c r="R54" s="1673"/>
      <c r="S54" s="1673"/>
      <c r="T54" s="1673"/>
      <c r="U54" s="1673"/>
      <c r="V54" s="1673"/>
      <c r="W54" s="1673"/>
      <c r="X54" s="1673"/>
      <c r="Y54" s="1673"/>
      <c r="Z54" s="1673"/>
      <c r="AA54" s="1673"/>
      <c r="AB54" s="1673"/>
    </row>
    <row r="55" spans="1:28" ht="9.9499999999999993" customHeight="1">
      <c r="A55" s="968"/>
      <c r="B55" s="929"/>
      <c r="C55" s="929"/>
      <c r="D55" s="929"/>
      <c r="E55" s="929"/>
      <c r="F55" s="929"/>
      <c r="G55" s="929"/>
      <c r="H55" s="1673"/>
      <c r="I55" s="1673"/>
      <c r="J55" s="1673"/>
      <c r="K55" s="1673"/>
      <c r="L55" s="1673"/>
      <c r="M55" s="1673"/>
      <c r="N55" s="1673"/>
      <c r="O55" s="1673"/>
      <c r="P55" s="1673"/>
      <c r="Q55" s="1673"/>
      <c r="R55" s="1673"/>
      <c r="S55" s="1673"/>
      <c r="T55" s="1673"/>
      <c r="U55" s="1673"/>
      <c r="V55" s="1673"/>
      <c r="W55" s="1673"/>
      <c r="X55" s="1673"/>
      <c r="Y55" s="1673"/>
      <c r="Z55" s="1673"/>
      <c r="AA55" s="1673"/>
      <c r="AB55" s="1673"/>
    </row>
    <row r="56" spans="1:28" ht="15.6" customHeight="1">
      <c r="A56" s="959"/>
      <c r="B56" s="929" t="s">
        <v>409</v>
      </c>
      <c r="C56" s="929"/>
      <c r="D56" s="929"/>
      <c r="E56" s="929"/>
      <c r="F56" s="929"/>
      <c r="G56" s="929"/>
      <c r="H56" s="967" t="s">
        <v>2597</v>
      </c>
      <c r="I56" s="962"/>
      <c r="J56" s="961"/>
      <c r="K56" s="961"/>
      <c r="L56" s="961"/>
      <c r="M56" s="961"/>
      <c r="N56" s="961"/>
      <c r="O56" s="961"/>
      <c r="P56" s="961"/>
      <c r="Q56" s="961"/>
      <c r="R56" s="961"/>
      <c r="S56" s="961"/>
      <c r="T56" s="961"/>
      <c r="U56" s="961"/>
      <c r="V56" s="961"/>
      <c r="W56" s="961"/>
      <c r="X56" s="961"/>
      <c r="Y56" s="961"/>
      <c r="Z56" s="961"/>
      <c r="AA56" s="961"/>
      <c r="AB56" s="962"/>
    </row>
    <row r="57" spans="1:28" ht="15.6" customHeight="1">
      <c r="A57" s="959"/>
      <c r="B57" s="929" t="s">
        <v>408</v>
      </c>
      <c r="C57" s="929"/>
      <c r="D57" s="929"/>
      <c r="E57" s="929"/>
      <c r="F57" s="929"/>
      <c r="G57" s="929"/>
      <c r="H57" s="961" t="s">
        <v>96</v>
      </c>
      <c r="I57" s="962"/>
      <c r="J57" s="961"/>
      <c r="K57" s="961"/>
      <c r="L57" s="961"/>
      <c r="M57" s="961"/>
      <c r="N57" s="961"/>
      <c r="O57" s="961"/>
      <c r="P57" s="961"/>
      <c r="Q57" s="961"/>
      <c r="R57" s="961"/>
      <c r="S57" s="961"/>
      <c r="T57" s="961"/>
      <c r="U57" s="961"/>
      <c r="V57" s="961"/>
      <c r="W57" s="961"/>
      <c r="X57" s="961"/>
      <c r="Y57" s="961"/>
      <c r="Z57" s="961"/>
      <c r="AA57" s="961"/>
      <c r="AB57" s="962"/>
    </row>
    <row r="58" spans="1:28" ht="15.6" customHeight="1">
      <c r="A58" s="968"/>
      <c r="B58" s="929" t="s">
        <v>407</v>
      </c>
      <c r="C58" s="929"/>
      <c r="D58" s="929"/>
      <c r="E58" s="929"/>
      <c r="F58" s="929"/>
      <c r="G58" s="929"/>
      <c r="H58" s="969" t="s">
        <v>2599</v>
      </c>
      <c r="I58" s="962"/>
      <c r="J58" s="962"/>
      <c r="K58" s="962"/>
      <c r="L58" s="962"/>
      <c r="M58" s="962"/>
      <c r="N58" s="962"/>
      <c r="O58" s="962"/>
      <c r="P58" s="962"/>
      <c r="Q58" s="962"/>
      <c r="R58" s="962"/>
      <c r="S58" s="962"/>
      <c r="T58" s="962"/>
      <c r="U58" s="962"/>
      <c r="V58" s="962"/>
      <c r="W58" s="962"/>
      <c r="X58" s="962"/>
      <c r="Y58" s="962"/>
      <c r="Z58" s="962"/>
      <c r="AA58" s="962"/>
      <c r="AB58" s="962"/>
    </row>
    <row r="59" spans="1:28" ht="15.6" customHeight="1">
      <c r="A59" s="968"/>
      <c r="B59" s="929"/>
      <c r="C59" s="929"/>
      <c r="D59" s="929"/>
      <c r="E59" s="929"/>
      <c r="F59" s="929"/>
      <c r="G59" s="929"/>
      <c r="H59" s="961" t="s">
        <v>96</v>
      </c>
      <c r="I59" s="962"/>
      <c r="J59" s="961"/>
      <c r="K59" s="961"/>
      <c r="L59" s="961"/>
      <c r="M59" s="961"/>
      <c r="N59" s="961"/>
      <c r="O59" s="961"/>
      <c r="P59" s="961"/>
      <c r="Q59" s="961"/>
      <c r="R59" s="961"/>
      <c r="S59" s="961"/>
      <c r="T59" s="961"/>
      <c r="U59" s="961"/>
      <c r="V59" s="961"/>
      <c r="W59" s="961"/>
      <c r="X59" s="961"/>
      <c r="Y59" s="961"/>
      <c r="Z59" s="961"/>
      <c r="AA59" s="961"/>
      <c r="AB59" s="962"/>
    </row>
    <row r="60" spans="1:28" ht="15.6" customHeight="1">
      <c r="A60" s="968"/>
      <c r="B60" s="929" t="s">
        <v>406</v>
      </c>
      <c r="C60" s="929"/>
      <c r="D60" s="929"/>
      <c r="E60" s="929"/>
      <c r="F60" s="929"/>
      <c r="G60" s="929"/>
      <c r="H60" s="961" t="s">
        <v>96</v>
      </c>
      <c r="I60" s="962"/>
      <c r="J60" s="961"/>
      <c r="K60" s="961"/>
      <c r="L60" s="961"/>
      <c r="M60" s="961"/>
      <c r="N60" s="961"/>
      <c r="O60" s="961"/>
      <c r="P60" s="961"/>
      <c r="Q60" s="961"/>
      <c r="R60" s="961"/>
      <c r="S60" s="961"/>
      <c r="T60" s="961"/>
      <c r="U60" s="961"/>
      <c r="V60" s="961"/>
      <c r="W60" s="961"/>
      <c r="X60" s="961"/>
      <c r="Y60" s="961"/>
      <c r="Z60" s="961"/>
      <c r="AA60" s="961"/>
      <c r="AB60" s="962"/>
    </row>
    <row r="61" spans="1:28" ht="15.6" customHeight="1">
      <c r="A61" s="968"/>
      <c r="B61" s="929" t="s">
        <v>405</v>
      </c>
      <c r="C61" s="929"/>
      <c r="D61" s="929"/>
      <c r="E61" s="929"/>
      <c r="F61" s="929"/>
      <c r="G61" s="929"/>
      <c r="H61" s="1665" t="s">
        <v>96</v>
      </c>
      <c r="I61" s="1665"/>
      <c r="J61" s="1665"/>
      <c r="K61" s="1665"/>
      <c r="L61" s="1665"/>
      <c r="M61" s="1665"/>
      <c r="N61" s="1665"/>
      <c r="O61" s="1665"/>
      <c r="P61" s="1665"/>
      <c r="Q61" s="1665"/>
      <c r="R61" s="1665"/>
      <c r="S61" s="1665"/>
      <c r="T61" s="1665"/>
      <c r="U61" s="1665"/>
      <c r="V61" s="1665"/>
      <c r="W61" s="1665"/>
      <c r="X61" s="1665"/>
      <c r="Y61" s="1665"/>
      <c r="Z61" s="1665"/>
      <c r="AA61" s="1665"/>
      <c r="AB61" s="1665"/>
    </row>
    <row r="62" spans="1:28" ht="15.6" customHeight="1">
      <c r="A62" s="968"/>
      <c r="B62" s="929" t="s">
        <v>404</v>
      </c>
      <c r="C62" s="929"/>
      <c r="D62" s="929"/>
      <c r="E62" s="929"/>
      <c r="F62" s="929"/>
      <c r="G62" s="929"/>
      <c r="H62" s="961" t="s">
        <v>96</v>
      </c>
      <c r="I62" s="962"/>
      <c r="J62" s="961"/>
      <c r="K62" s="961"/>
      <c r="L62" s="961"/>
      <c r="M62" s="961"/>
      <c r="N62" s="961"/>
      <c r="O62" s="961"/>
      <c r="P62" s="961"/>
      <c r="Q62" s="961"/>
      <c r="R62" s="961"/>
      <c r="S62" s="961"/>
      <c r="T62" s="961"/>
      <c r="U62" s="961"/>
      <c r="V62" s="961"/>
      <c r="W62" s="961"/>
      <c r="X62" s="961"/>
      <c r="Y62" s="961"/>
      <c r="Z62" s="961"/>
      <c r="AA62" s="961"/>
      <c r="AB62" s="962"/>
    </row>
    <row r="63" spans="1:28" ht="15.6" customHeight="1">
      <c r="A63" s="968"/>
      <c r="B63" s="925" t="s">
        <v>2610</v>
      </c>
      <c r="C63" s="929"/>
      <c r="D63" s="929"/>
      <c r="E63" s="929"/>
      <c r="F63" s="929"/>
      <c r="G63" s="929"/>
      <c r="H63" s="1673" t="s">
        <v>96</v>
      </c>
      <c r="I63" s="1673"/>
      <c r="J63" s="1673"/>
      <c r="K63" s="1673"/>
      <c r="L63" s="1673"/>
      <c r="M63" s="1673"/>
      <c r="N63" s="1673"/>
      <c r="O63" s="1673"/>
      <c r="P63" s="1673"/>
      <c r="Q63" s="1673"/>
      <c r="R63" s="1673"/>
      <c r="S63" s="1673"/>
      <c r="T63" s="1673"/>
      <c r="U63" s="1673"/>
      <c r="V63" s="1673"/>
      <c r="W63" s="1673"/>
      <c r="X63" s="1673"/>
      <c r="Y63" s="1673"/>
      <c r="Z63" s="1673"/>
      <c r="AA63" s="1673"/>
      <c r="AB63" s="1673"/>
    </row>
    <row r="64" spans="1:28" ht="7.5" customHeight="1">
      <c r="A64" s="974"/>
      <c r="B64" s="1097"/>
      <c r="C64" s="958"/>
      <c r="D64" s="958"/>
      <c r="E64" s="958"/>
      <c r="F64" s="958"/>
      <c r="G64" s="958"/>
      <c r="H64" s="1677"/>
      <c r="I64" s="1677"/>
      <c r="J64" s="1677"/>
      <c r="K64" s="1677"/>
      <c r="L64" s="1677"/>
      <c r="M64" s="1677"/>
      <c r="N64" s="1677"/>
      <c r="O64" s="1677"/>
      <c r="P64" s="1677"/>
      <c r="Q64" s="1677"/>
      <c r="R64" s="1677"/>
      <c r="S64" s="1677"/>
      <c r="T64" s="1677"/>
      <c r="U64" s="1677"/>
      <c r="V64" s="1677"/>
      <c r="W64" s="1677"/>
      <c r="X64" s="1677"/>
      <c r="Y64" s="1677"/>
      <c r="Z64" s="1677"/>
      <c r="AA64" s="1677"/>
      <c r="AB64" s="1677"/>
    </row>
    <row r="65" spans="1:34" ht="15.6" customHeight="1">
      <c r="A65" s="959" t="s">
        <v>2593</v>
      </c>
      <c r="B65" s="929" t="s">
        <v>2609</v>
      </c>
      <c r="C65" s="929"/>
      <c r="D65" s="929"/>
      <c r="E65" s="929"/>
      <c r="F65" s="929"/>
      <c r="G65" s="929"/>
      <c r="H65" s="961"/>
      <c r="I65" s="961"/>
      <c r="J65" s="961"/>
      <c r="K65" s="961"/>
      <c r="L65" s="961"/>
      <c r="M65" s="961"/>
      <c r="N65" s="961"/>
      <c r="O65" s="961"/>
      <c r="P65" s="961"/>
      <c r="Q65" s="961"/>
      <c r="R65" s="961"/>
      <c r="S65" s="961"/>
      <c r="T65" s="961"/>
      <c r="U65" s="961"/>
      <c r="V65" s="961"/>
      <c r="W65" s="961"/>
      <c r="X65" s="961"/>
      <c r="Y65" s="961"/>
      <c r="Z65" s="961"/>
      <c r="AA65" s="961"/>
      <c r="AB65" s="962"/>
    </row>
    <row r="66" spans="1:34" ht="15.6" customHeight="1">
      <c r="A66" s="968"/>
      <c r="B66" s="929" t="s">
        <v>401</v>
      </c>
      <c r="C66" s="929"/>
      <c r="D66" s="929"/>
      <c r="E66" s="929"/>
      <c r="F66" s="929"/>
      <c r="G66" s="929"/>
      <c r="H66" s="961" t="str">
        <f>施工者氏名</f>
        <v/>
      </c>
      <c r="I66" s="962"/>
      <c r="J66" s="961"/>
      <c r="K66" s="961"/>
      <c r="L66" s="961"/>
      <c r="M66" s="961"/>
      <c r="N66" s="961"/>
      <c r="O66" s="961"/>
      <c r="P66" s="961"/>
      <c r="Q66" s="961"/>
      <c r="R66" s="961"/>
      <c r="S66" s="961"/>
      <c r="T66" s="961"/>
      <c r="U66" s="961"/>
      <c r="V66" s="961"/>
      <c r="W66" s="961"/>
      <c r="X66" s="961"/>
      <c r="Y66" s="961"/>
      <c r="Z66" s="961"/>
      <c r="AA66" s="961"/>
      <c r="AB66" s="962"/>
    </row>
    <row r="67" spans="1:34" ht="15.6" customHeight="1">
      <c r="A67" s="968"/>
      <c r="B67" s="929" t="s">
        <v>400</v>
      </c>
      <c r="C67" s="929"/>
      <c r="D67" s="929"/>
      <c r="E67" s="929"/>
      <c r="F67" s="929"/>
      <c r="G67" s="929"/>
      <c r="H67" s="969" t="str">
        <f>"建設業の許可   ("&amp;施工者営業所名登録種類&amp;")  第  （"&amp;施工者営業所名資格&amp;"）"&amp;施工者営業所登録番号&amp;"号"</f>
        <v>建設業の許可   ()  第  （）号</v>
      </c>
      <c r="I67" s="962"/>
      <c r="J67" s="961"/>
      <c r="K67" s="961"/>
      <c r="L67" s="961"/>
      <c r="M67" s="961"/>
      <c r="N67" s="961"/>
      <c r="O67" s="961"/>
      <c r="P67" s="961"/>
      <c r="Q67" s="961"/>
      <c r="R67" s="961"/>
      <c r="S67" s="961"/>
      <c r="T67" s="961"/>
      <c r="U67" s="961"/>
      <c r="V67" s="961"/>
      <c r="W67" s="961"/>
      <c r="X67" s="961"/>
      <c r="Y67" s="961"/>
      <c r="Z67" s="961"/>
      <c r="AA67" s="961"/>
      <c r="AB67" s="962"/>
    </row>
    <row r="68" spans="1:34" ht="15.6" customHeight="1">
      <c r="A68" s="968"/>
      <c r="B68" s="929"/>
      <c r="C68" s="929"/>
      <c r="D68" s="929"/>
      <c r="E68" s="929"/>
      <c r="F68" s="929"/>
      <c r="G68" s="929"/>
      <c r="H68" s="961" t="str">
        <f>施工者営業所名</f>
        <v/>
      </c>
      <c r="I68" s="962"/>
      <c r="J68" s="961"/>
      <c r="K68" s="961"/>
      <c r="L68" s="961"/>
      <c r="M68" s="961"/>
      <c r="N68" s="961"/>
      <c r="O68" s="961"/>
      <c r="P68" s="961"/>
      <c r="Q68" s="961"/>
      <c r="R68" s="961"/>
      <c r="S68" s="961"/>
      <c r="T68" s="961"/>
      <c r="U68" s="961"/>
      <c r="V68" s="961"/>
      <c r="W68" s="961"/>
      <c r="X68" s="961"/>
      <c r="Y68" s="961"/>
      <c r="Z68" s="961"/>
      <c r="AA68" s="961"/>
      <c r="AB68" s="962"/>
    </row>
    <row r="69" spans="1:34" ht="15.6" customHeight="1">
      <c r="A69" s="968"/>
      <c r="B69" s="929" t="s">
        <v>399</v>
      </c>
      <c r="C69" s="929"/>
      <c r="D69" s="929"/>
      <c r="E69" s="929"/>
      <c r="F69" s="929"/>
      <c r="G69" s="929"/>
      <c r="H69" s="961" t="str">
        <f>施工者郵便番号</f>
        <v/>
      </c>
      <c r="I69" s="962"/>
      <c r="J69" s="961"/>
      <c r="K69" s="961"/>
      <c r="L69" s="961"/>
      <c r="M69" s="961"/>
      <c r="N69" s="961"/>
      <c r="O69" s="961"/>
      <c r="P69" s="961"/>
      <c r="Q69" s="961"/>
      <c r="R69" s="961"/>
      <c r="S69" s="961"/>
      <c r="T69" s="961"/>
      <c r="U69" s="961"/>
      <c r="V69" s="961"/>
      <c r="W69" s="961"/>
      <c r="X69" s="961"/>
      <c r="Y69" s="961"/>
      <c r="Z69" s="961"/>
      <c r="AA69" s="961"/>
      <c r="AB69" s="962"/>
    </row>
    <row r="70" spans="1:34" ht="15.6" customHeight="1">
      <c r="A70" s="968"/>
      <c r="B70" s="929" t="s">
        <v>398</v>
      </c>
      <c r="C70" s="929"/>
      <c r="D70" s="929"/>
      <c r="E70" s="929"/>
      <c r="F70" s="929"/>
      <c r="G70" s="929"/>
      <c r="H70" s="1665" t="str">
        <f>施工者所在地</f>
        <v/>
      </c>
      <c r="I70" s="1665"/>
      <c r="J70" s="1665"/>
      <c r="K70" s="1665"/>
      <c r="L70" s="1665"/>
      <c r="M70" s="1665"/>
      <c r="N70" s="1665"/>
      <c r="O70" s="1665"/>
      <c r="P70" s="1665"/>
      <c r="Q70" s="1665"/>
      <c r="R70" s="1665"/>
      <c r="S70" s="1665"/>
      <c r="T70" s="1665"/>
      <c r="U70" s="1665"/>
      <c r="V70" s="1665"/>
      <c r="W70" s="1665"/>
      <c r="X70" s="1665"/>
      <c r="Y70" s="1665"/>
      <c r="Z70" s="1665"/>
      <c r="AA70" s="1665"/>
      <c r="AB70" s="1665"/>
    </row>
    <row r="71" spans="1:34" ht="15.6" customHeight="1">
      <c r="A71" s="958"/>
      <c r="B71" s="958" t="s">
        <v>397</v>
      </c>
      <c r="C71" s="958"/>
      <c r="D71" s="958"/>
      <c r="E71" s="958"/>
      <c r="F71" s="958"/>
      <c r="G71" s="958"/>
      <c r="H71" s="964" t="str">
        <f>施工者電話番号</f>
        <v/>
      </c>
      <c r="I71" s="965"/>
      <c r="J71" s="964"/>
      <c r="K71" s="964"/>
      <c r="L71" s="964"/>
      <c r="M71" s="964"/>
      <c r="N71" s="964"/>
      <c r="O71" s="964"/>
      <c r="P71" s="964"/>
      <c r="Q71" s="964"/>
      <c r="R71" s="964"/>
      <c r="S71" s="964"/>
      <c r="T71" s="964"/>
      <c r="U71" s="964"/>
      <c r="V71" s="964"/>
      <c r="W71" s="964"/>
      <c r="X71" s="964"/>
      <c r="Y71" s="964"/>
      <c r="Z71" s="964"/>
      <c r="AA71" s="964"/>
      <c r="AB71" s="962"/>
    </row>
    <row r="72" spans="1:34" ht="15.6" customHeight="1">
      <c r="A72" s="959" t="s">
        <v>2593</v>
      </c>
      <c r="B72" s="929" t="s">
        <v>710</v>
      </c>
      <c r="C72" s="929"/>
      <c r="D72" s="929"/>
      <c r="E72" s="929"/>
      <c r="F72" s="929"/>
      <c r="G72" s="929"/>
      <c r="H72" s="966"/>
      <c r="J72" s="929"/>
      <c r="K72" s="929"/>
      <c r="L72" s="929"/>
      <c r="M72" s="929"/>
      <c r="N72" s="929"/>
      <c r="O72" s="929"/>
      <c r="P72" s="929"/>
      <c r="Q72" s="929"/>
      <c r="R72" s="929"/>
      <c r="S72" s="929"/>
      <c r="T72" s="929"/>
      <c r="U72" s="929"/>
      <c r="V72" s="929"/>
      <c r="W72" s="929"/>
      <c r="X72" s="929"/>
      <c r="Y72" s="929"/>
      <c r="Z72" s="929"/>
      <c r="AA72" s="929"/>
    </row>
    <row r="73" spans="1:34" ht="15" customHeight="1">
      <c r="A73" s="1099"/>
      <c r="B73" s="929" t="s">
        <v>709</v>
      </c>
      <c r="C73" s="929"/>
      <c r="D73" s="929"/>
      <c r="E73" s="929"/>
      <c r="F73" s="1685" t="str">
        <f>地名地番県&amp;地名地番市町&amp;地名地番その他</f>
        <v/>
      </c>
      <c r="G73" s="1685"/>
      <c r="H73" s="1685"/>
      <c r="I73" s="1685"/>
      <c r="J73" s="1685"/>
      <c r="K73" s="1685"/>
      <c r="L73" s="1685"/>
      <c r="M73" s="1685"/>
      <c r="N73" s="1685"/>
      <c r="O73" s="1685"/>
      <c r="P73" s="1685"/>
      <c r="Q73" s="1685"/>
      <c r="R73" s="1685"/>
      <c r="S73" s="1685"/>
      <c r="T73" s="1685"/>
      <c r="U73" s="1685"/>
      <c r="V73" s="1685"/>
      <c r="W73" s="1685"/>
      <c r="X73" s="1685"/>
      <c r="Y73" s="1685"/>
      <c r="Z73" s="1685"/>
      <c r="AA73" s="1685"/>
    </row>
    <row r="74" spans="1:34" ht="15" customHeight="1">
      <c r="A74" s="1099"/>
      <c r="B74" s="929" t="s">
        <v>2608</v>
      </c>
      <c r="C74" s="929"/>
      <c r="D74" s="929"/>
      <c r="E74" s="929"/>
      <c r="F74" s="1685" t="str">
        <f>住居表示県&amp;住居表示市町&amp;住居表示その他</f>
        <v/>
      </c>
      <c r="G74" s="1685"/>
      <c r="H74" s="1685"/>
      <c r="I74" s="1685"/>
      <c r="J74" s="1685"/>
      <c r="K74" s="1685"/>
      <c r="L74" s="1685"/>
      <c r="M74" s="1685"/>
      <c r="N74" s="1685"/>
      <c r="O74" s="1685"/>
      <c r="P74" s="1685"/>
      <c r="Q74" s="1685"/>
      <c r="R74" s="1685"/>
      <c r="S74" s="1685"/>
      <c r="T74" s="1685"/>
      <c r="U74" s="1685"/>
      <c r="V74" s="1685"/>
      <c r="W74" s="1685"/>
      <c r="X74" s="1685"/>
      <c r="Y74" s="1685"/>
      <c r="Z74" s="1685"/>
      <c r="AA74" s="1685"/>
    </row>
    <row r="75" spans="1:34" ht="15" customHeight="1">
      <c r="A75" s="1099"/>
      <c r="B75" s="929" t="s">
        <v>724</v>
      </c>
      <c r="C75" s="929"/>
      <c r="D75" s="929"/>
      <c r="E75" s="929"/>
      <c r="F75" s="971"/>
      <c r="G75" s="929"/>
      <c r="J75" s="971"/>
      <c r="K75" s="971"/>
      <c r="L75" s="971"/>
      <c r="M75" s="971"/>
      <c r="N75" s="971"/>
      <c r="O75" s="971"/>
      <c r="P75" s="971"/>
      <c r="Q75" s="971"/>
      <c r="R75" s="971"/>
      <c r="S75" s="971"/>
      <c r="T75" s="971"/>
      <c r="U75" s="971"/>
      <c r="V75" s="971"/>
      <c r="W75" s="971"/>
      <c r="X75" s="971"/>
      <c r="Y75" s="971"/>
      <c r="Z75" s="971"/>
      <c r="AA75" s="971"/>
    </row>
    <row r="76" spans="1:34" ht="15" customHeight="1">
      <c r="A76" s="1098"/>
      <c r="B76" s="958" t="s">
        <v>723</v>
      </c>
      <c r="C76" s="958"/>
      <c r="D76" s="958"/>
      <c r="E76" s="958"/>
      <c r="F76" s="975"/>
      <c r="G76" s="997"/>
      <c r="H76" s="997"/>
      <c r="I76" s="997"/>
      <c r="J76" s="975"/>
      <c r="K76" s="975"/>
      <c r="L76" s="975"/>
      <c r="M76" s="975"/>
      <c r="N76" s="975"/>
      <c r="O76" s="975"/>
      <c r="P76" s="975"/>
      <c r="Q76" s="975"/>
      <c r="R76" s="975"/>
      <c r="S76" s="975"/>
      <c r="T76" s="975"/>
      <c r="U76" s="975"/>
      <c r="V76" s="975"/>
      <c r="W76" s="975"/>
      <c r="X76" s="975"/>
      <c r="Y76" s="975"/>
      <c r="Z76" s="975"/>
      <c r="AA76" s="975"/>
    </row>
    <row r="77" spans="1:34" ht="15" customHeight="1">
      <c r="A77" s="959" t="s">
        <v>2593</v>
      </c>
      <c r="B77" s="929" t="s">
        <v>708</v>
      </c>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H77" s="1090"/>
    </row>
    <row r="78" spans="1:34" ht="15" customHeight="1">
      <c r="A78" s="968"/>
      <c r="B78" s="929" t="s">
        <v>706</v>
      </c>
      <c r="C78" s="929"/>
      <c r="D78" s="929"/>
      <c r="E78" s="929" t="s">
        <v>165</v>
      </c>
      <c r="F78" s="929"/>
      <c r="G78" s="929"/>
      <c r="H78" s="929"/>
      <c r="I78" s="929"/>
      <c r="J78" s="929" t="s">
        <v>2594</v>
      </c>
      <c r="N78" s="929"/>
      <c r="O78" s="929"/>
      <c r="P78" s="929"/>
      <c r="Q78" s="929"/>
      <c r="R78" s="929"/>
      <c r="S78" s="929"/>
      <c r="T78" s="929"/>
      <c r="U78" s="929"/>
      <c r="V78" s="929"/>
      <c r="W78" s="929"/>
      <c r="X78" s="929"/>
      <c r="Y78" s="929"/>
      <c r="Z78" s="929"/>
      <c r="AA78" s="929"/>
    </row>
    <row r="79" spans="1:34" ht="15" customHeight="1">
      <c r="A79" s="968"/>
      <c r="B79" s="929" t="s">
        <v>705</v>
      </c>
      <c r="C79" s="929"/>
      <c r="D79" s="929"/>
      <c r="E79" s="929"/>
      <c r="F79" s="929"/>
      <c r="G79" s="929"/>
      <c r="H79" s="929"/>
      <c r="I79" s="1225"/>
      <c r="J79" s="929"/>
      <c r="K79" s="929"/>
      <c r="L79" s="929" t="s">
        <v>2607</v>
      </c>
      <c r="M79" s="929"/>
      <c r="N79" s="929"/>
      <c r="O79" s="929"/>
      <c r="P79" s="929"/>
      <c r="Q79" s="929"/>
      <c r="R79" s="929"/>
      <c r="S79" s="929"/>
      <c r="T79" s="929"/>
      <c r="U79" s="929"/>
      <c r="V79" s="929"/>
      <c r="W79" s="929"/>
      <c r="X79" s="929"/>
      <c r="Y79" s="929"/>
      <c r="Z79" s="929"/>
      <c r="AA79" s="929"/>
    </row>
    <row r="80" spans="1:34" ht="15" customHeight="1">
      <c r="A80" s="968"/>
      <c r="B80" s="929" t="s">
        <v>722</v>
      </c>
      <c r="C80" s="929"/>
      <c r="D80" s="929"/>
      <c r="E80" s="929"/>
      <c r="F80" s="959" t="s">
        <v>2606</v>
      </c>
      <c r="G80" s="929" t="s">
        <v>308</v>
      </c>
      <c r="H80" s="929"/>
      <c r="I80" s="1228" t="s">
        <v>2606</v>
      </c>
      <c r="J80" s="929" t="s">
        <v>307</v>
      </c>
      <c r="K80" s="929"/>
      <c r="L80" s="959" t="s">
        <v>2606</v>
      </c>
      <c r="M80" s="929" t="s">
        <v>702</v>
      </c>
      <c r="N80" s="929"/>
      <c r="O80" s="959" t="s">
        <v>2606</v>
      </c>
      <c r="P80" s="929" t="s">
        <v>177</v>
      </c>
      <c r="Q80" s="929"/>
      <c r="R80" s="929"/>
      <c r="S80" s="929"/>
      <c r="T80" s="929"/>
      <c r="U80" s="929"/>
      <c r="V80" s="929"/>
      <c r="W80" s="929"/>
      <c r="X80" s="929"/>
      <c r="Y80" s="929"/>
      <c r="Z80" s="929"/>
      <c r="AA80" s="929" t="s">
        <v>2594</v>
      </c>
    </row>
    <row r="81" spans="1:27" ht="15" customHeight="1">
      <c r="A81" s="968"/>
      <c r="B81" s="929"/>
      <c r="C81" s="929"/>
      <c r="D81" s="929"/>
      <c r="E81" s="929"/>
      <c r="F81" s="959" t="s">
        <v>2596</v>
      </c>
      <c r="G81" s="929" t="s">
        <v>299</v>
      </c>
      <c r="H81" s="929"/>
      <c r="I81" s="1228"/>
      <c r="J81" s="929"/>
      <c r="K81" s="929"/>
      <c r="M81" s="959" t="s">
        <v>2595</v>
      </c>
      <c r="N81" s="929" t="s">
        <v>298</v>
      </c>
      <c r="P81" s="929"/>
      <c r="Q81" s="929"/>
      <c r="T81" s="929" t="s">
        <v>2595</v>
      </c>
      <c r="U81" s="929" t="s">
        <v>297</v>
      </c>
      <c r="W81" s="929"/>
      <c r="X81" s="929"/>
      <c r="Y81" s="929"/>
      <c r="AA81" s="929" t="s">
        <v>2594</v>
      </c>
    </row>
    <row r="82" spans="1:27" ht="15" customHeight="1">
      <c r="A82" s="968"/>
      <c r="B82" s="929" t="s">
        <v>721</v>
      </c>
      <c r="C82" s="929"/>
      <c r="D82" s="929"/>
      <c r="E82" s="929"/>
      <c r="F82" s="959" t="s">
        <v>2596</v>
      </c>
      <c r="G82" s="929"/>
      <c r="H82" s="929"/>
      <c r="I82" s="1228"/>
      <c r="J82" s="929"/>
      <c r="K82" s="929"/>
      <c r="L82" s="959"/>
      <c r="M82" s="959" t="s">
        <v>2595</v>
      </c>
      <c r="N82" s="929"/>
      <c r="O82" s="959"/>
      <c r="P82" s="929"/>
      <c r="Q82" s="929"/>
      <c r="R82" s="929"/>
      <c r="S82" s="929"/>
      <c r="T82" s="929" t="s">
        <v>2595</v>
      </c>
      <c r="U82" s="929"/>
      <c r="V82" s="929"/>
      <c r="W82" s="929"/>
      <c r="X82" s="929"/>
      <c r="Y82" s="929"/>
      <c r="Z82" s="929"/>
      <c r="AA82" s="929" t="s">
        <v>2594</v>
      </c>
    </row>
    <row r="83" spans="1:27" ht="15" customHeight="1">
      <c r="A83" s="968"/>
      <c r="B83" s="929" t="s">
        <v>3782</v>
      </c>
      <c r="C83" s="929"/>
      <c r="D83" s="929"/>
      <c r="E83" s="929"/>
      <c r="F83" s="959" t="s">
        <v>2596</v>
      </c>
      <c r="G83" s="929"/>
      <c r="H83" s="929"/>
      <c r="I83" s="1228"/>
      <c r="J83" s="929"/>
      <c r="K83" s="929"/>
      <c r="L83" s="959"/>
      <c r="M83" s="959" t="s">
        <v>2595</v>
      </c>
      <c r="N83" s="929"/>
      <c r="O83" s="959"/>
      <c r="P83" s="929"/>
      <c r="Q83" s="929"/>
      <c r="R83" s="929"/>
      <c r="S83" s="929"/>
      <c r="T83" s="929" t="s">
        <v>2595</v>
      </c>
      <c r="U83" s="929"/>
      <c r="V83" s="929"/>
      <c r="W83" s="929"/>
      <c r="X83" s="929"/>
      <c r="Y83" s="929"/>
      <c r="Z83" s="929"/>
      <c r="AA83" s="929" t="s">
        <v>2594</v>
      </c>
    </row>
    <row r="84" spans="1:27" ht="15" customHeight="1">
      <c r="A84" s="968"/>
      <c r="B84" s="929" t="s">
        <v>717</v>
      </c>
      <c r="F84" s="929"/>
      <c r="G84" s="929"/>
      <c r="H84" s="929"/>
      <c r="I84" s="929"/>
      <c r="J84" s="929"/>
      <c r="K84" s="929"/>
      <c r="L84" s="929"/>
      <c r="M84" s="929"/>
      <c r="N84" s="929"/>
      <c r="O84" s="929"/>
      <c r="P84" s="929"/>
      <c r="Q84" s="929"/>
      <c r="R84" s="929"/>
      <c r="S84" s="929"/>
      <c r="T84" s="929"/>
      <c r="U84" s="929"/>
      <c r="V84" s="929"/>
      <c r="W84" s="929"/>
      <c r="X84" s="929"/>
      <c r="Y84" s="929"/>
      <c r="Z84" s="929"/>
      <c r="AA84" s="929"/>
    </row>
    <row r="85" spans="1:27" ht="15" customHeight="1">
      <c r="A85" s="1021" t="s">
        <v>2593</v>
      </c>
      <c r="B85" s="1033" t="s">
        <v>698</v>
      </c>
      <c r="C85" s="1033"/>
      <c r="D85" s="1033"/>
      <c r="E85" s="1033"/>
      <c r="F85" s="1033"/>
      <c r="G85" s="1033"/>
      <c r="H85" s="1033"/>
      <c r="I85" s="1033"/>
      <c r="J85" s="1033" t="s">
        <v>2839</v>
      </c>
      <c r="K85" s="1033"/>
      <c r="L85" s="1021"/>
      <c r="M85" s="1033" t="s">
        <v>318</v>
      </c>
      <c r="N85" s="1021"/>
      <c r="O85" s="1033" t="s">
        <v>317</v>
      </c>
      <c r="P85" s="1021"/>
      <c r="Q85" s="1033" t="s">
        <v>316</v>
      </c>
      <c r="R85" s="1033"/>
      <c r="S85" s="1277"/>
      <c r="T85" s="1277"/>
      <c r="U85" s="1033"/>
      <c r="V85" s="1033"/>
      <c r="W85" s="1033"/>
      <c r="X85" s="1033"/>
      <c r="Y85" s="1033"/>
      <c r="Z85" s="1033"/>
      <c r="AA85" s="1033"/>
    </row>
    <row r="86" spans="1:27" ht="15" customHeight="1">
      <c r="A86" s="1021" t="s">
        <v>2593</v>
      </c>
      <c r="B86" s="1033" t="s">
        <v>697</v>
      </c>
      <c r="C86" s="1033"/>
      <c r="D86" s="1033"/>
      <c r="E86" s="1033"/>
      <c r="F86" s="1033"/>
      <c r="G86" s="1033"/>
      <c r="H86" s="1033"/>
      <c r="I86" s="1033"/>
      <c r="J86" s="958" t="s">
        <v>2839</v>
      </c>
      <c r="K86" s="1033"/>
      <c r="L86" s="1021"/>
      <c r="M86" s="1033" t="s">
        <v>318</v>
      </c>
      <c r="N86" s="1021"/>
      <c r="O86" s="1033" t="s">
        <v>317</v>
      </c>
      <c r="P86" s="1021"/>
      <c r="Q86" s="1033" t="s">
        <v>316</v>
      </c>
      <c r="R86" s="1033"/>
      <c r="S86" s="1277"/>
      <c r="T86" s="1277"/>
      <c r="U86" s="1033"/>
      <c r="V86" s="1033"/>
      <c r="W86" s="1033"/>
      <c r="X86" s="1033"/>
      <c r="Y86" s="1033"/>
      <c r="Z86" s="1033"/>
      <c r="AA86" s="1033"/>
    </row>
    <row r="87" spans="1:27" ht="15" customHeight="1">
      <c r="A87" s="959" t="s">
        <v>2593</v>
      </c>
      <c r="B87" s="929" t="s">
        <v>696</v>
      </c>
      <c r="C87" s="929"/>
      <c r="D87" s="929"/>
      <c r="E87" s="929"/>
      <c r="F87" s="929"/>
      <c r="G87" s="929"/>
      <c r="H87" s="929"/>
      <c r="I87" s="929"/>
      <c r="J87" s="929"/>
      <c r="K87" s="929"/>
      <c r="L87" s="929"/>
      <c r="M87" s="929"/>
      <c r="N87" s="929"/>
      <c r="O87" s="929"/>
      <c r="P87" s="929"/>
      <c r="Q87" s="929"/>
      <c r="R87" s="929"/>
      <c r="S87" s="926"/>
      <c r="T87" s="926"/>
      <c r="U87" s="929" t="s">
        <v>321</v>
      </c>
      <c r="V87" s="929"/>
      <c r="W87" s="929"/>
      <c r="X87" s="929"/>
      <c r="Y87" s="929"/>
      <c r="Z87" s="929"/>
      <c r="AA87" s="929"/>
    </row>
    <row r="88" spans="1:27" ht="15" customHeight="1">
      <c r="A88" s="959"/>
      <c r="B88" s="929"/>
      <c r="C88" s="929"/>
      <c r="D88" s="929"/>
      <c r="E88" s="998" t="s">
        <v>695</v>
      </c>
      <c r="F88" s="1627"/>
      <c r="G88" s="1627"/>
      <c r="H88" s="959" t="s">
        <v>694</v>
      </c>
      <c r="J88" s="929" t="s">
        <v>2839</v>
      </c>
      <c r="K88" s="929"/>
      <c r="L88" s="959"/>
      <c r="M88" s="929" t="s">
        <v>318</v>
      </c>
      <c r="N88" s="929"/>
      <c r="O88" s="929" t="s">
        <v>317</v>
      </c>
      <c r="P88" s="929"/>
      <c r="Q88" s="929" t="s">
        <v>316</v>
      </c>
      <c r="R88" s="998" t="s">
        <v>2592</v>
      </c>
      <c r="S88" s="2086"/>
      <c r="T88" s="2086"/>
      <c r="U88" s="2086"/>
      <c r="V88" s="2086"/>
      <c r="W88" s="2086"/>
      <c r="X88" s="2086"/>
      <c r="Y88" s="2086"/>
      <c r="Z88" s="2086"/>
      <c r="AA88" s="998" t="s">
        <v>2591</v>
      </c>
    </row>
    <row r="89" spans="1:27" ht="15" customHeight="1">
      <c r="A89" s="955"/>
      <c r="B89" s="955"/>
      <c r="C89" s="955"/>
      <c r="D89" s="955"/>
      <c r="E89" s="1004" t="s">
        <v>695</v>
      </c>
      <c r="F89" s="1651"/>
      <c r="G89" s="1651"/>
      <c r="H89" s="963" t="s">
        <v>694</v>
      </c>
      <c r="I89" s="1004"/>
      <c r="J89" s="958" t="s">
        <v>2839</v>
      </c>
      <c r="K89" s="958"/>
      <c r="L89" s="958"/>
      <c r="M89" s="958" t="s">
        <v>318</v>
      </c>
      <c r="N89" s="958"/>
      <c r="O89" s="958" t="s">
        <v>317</v>
      </c>
      <c r="P89" s="958"/>
      <c r="Q89" s="958" t="s">
        <v>316</v>
      </c>
      <c r="R89" s="1004" t="s">
        <v>2605</v>
      </c>
      <c r="S89" s="2085"/>
      <c r="T89" s="2085"/>
      <c r="U89" s="2085"/>
      <c r="V89" s="2085"/>
      <c r="W89" s="2085"/>
      <c r="X89" s="2085"/>
      <c r="Y89" s="2085"/>
      <c r="Z89" s="2085"/>
      <c r="AA89" s="1224" t="s">
        <v>314</v>
      </c>
    </row>
    <row r="90" spans="1:27" ht="14.1" customHeight="1">
      <c r="A90" s="959" t="s">
        <v>2604</v>
      </c>
      <c r="B90" s="929" t="s">
        <v>716</v>
      </c>
      <c r="C90" s="929"/>
      <c r="D90" s="929"/>
      <c r="E90" s="929"/>
      <c r="F90" s="2101"/>
      <c r="G90" s="2101"/>
      <c r="H90" s="2101"/>
      <c r="I90" s="2101"/>
      <c r="J90" s="2101"/>
      <c r="K90" s="2101"/>
      <c r="L90" s="2101"/>
      <c r="M90" s="2101"/>
      <c r="N90" s="2101"/>
      <c r="O90" s="2101"/>
      <c r="P90" s="2101"/>
      <c r="Q90" s="2101"/>
      <c r="R90" s="2101"/>
      <c r="S90" s="2101"/>
      <c r="T90" s="2101"/>
      <c r="U90" s="2101"/>
      <c r="V90" s="2101"/>
      <c r="W90" s="2101"/>
      <c r="X90" s="2101"/>
      <c r="Y90" s="2101"/>
      <c r="Z90" s="2101"/>
      <c r="AA90" s="2101"/>
    </row>
    <row r="91" spans="1:27" ht="14.1" customHeight="1">
      <c r="A91" s="963"/>
      <c r="B91" s="958"/>
      <c r="C91" s="958"/>
      <c r="D91" s="958"/>
      <c r="E91" s="958"/>
      <c r="F91" s="2102"/>
      <c r="G91" s="2102"/>
      <c r="H91" s="2102"/>
      <c r="I91" s="2102"/>
      <c r="J91" s="2102"/>
      <c r="K91" s="2102"/>
      <c r="L91" s="2102"/>
      <c r="M91" s="2102"/>
      <c r="N91" s="2102"/>
      <c r="O91" s="2102"/>
      <c r="P91" s="2102"/>
      <c r="Q91" s="2102"/>
      <c r="R91" s="2102"/>
      <c r="S91" s="2102"/>
      <c r="T91" s="2102"/>
      <c r="U91" s="2102"/>
      <c r="V91" s="2102"/>
      <c r="W91" s="2102"/>
      <c r="X91" s="2102"/>
      <c r="Y91" s="2102"/>
      <c r="Z91" s="2102"/>
      <c r="AA91" s="2102"/>
    </row>
    <row r="92" spans="1:27" ht="14.1" customHeight="1">
      <c r="A92" s="959" t="s">
        <v>2604</v>
      </c>
      <c r="B92" s="929" t="s">
        <v>715</v>
      </c>
      <c r="C92" s="929"/>
      <c r="D92" s="929"/>
      <c r="E92" s="929"/>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row>
    <row r="93" spans="1:27" ht="14.1" customHeight="1">
      <c r="A93" s="963"/>
      <c r="B93" s="958"/>
      <c r="C93" s="958"/>
      <c r="D93" s="958"/>
      <c r="E93" s="958"/>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row>
    <row r="94" spans="1:27" ht="14.1" customHeight="1">
      <c r="A94" s="926"/>
      <c r="B94" s="926"/>
      <c r="C94" s="926"/>
      <c r="D94" s="926"/>
      <c r="E94" s="926"/>
      <c r="F94" s="926"/>
      <c r="G94" s="926"/>
      <c r="H94" s="926"/>
      <c r="I94" s="971"/>
      <c r="J94" s="971"/>
      <c r="K94" s="971"/>
      <c r="L94" s="971"/>
      <c r="M94" s="971"/>
      <c r="N94" s="971"/>
      <c r="O94" s="971"/>
      <c r="P94" s="971"/>
      <c r="Q94" s="971"/>
      <c r="R94" s="971"/>
      <c r="S94" s="971"/>
      <c r="T94" s="971"/>
      <c r="U94" s="971"/>
      <c r="V94" s="971"/>
      <c r="W94" s="971"/>
      <c r="X94" s="971"/>
      <c r="Y94" s="971"/>
      <c r="Z94" s="971"/>
      <c r="AA94" s="971"/>
    </row>
    <row r="95" spans="1:27" ht="14.1" customHeight="1"/>
    <row r="96" spans="1:27" ht="14.1" customHeight="1">
      <c r="A96" s="1278" t="s">
        <v>2590</v>
      </c>
      <c r="B96" s="1278"/>
      <c r="C96" s="1278"/>
      <c r="D96" s="1278"/>
      <c r="E96" s="1278"/>
      <c r="F96" s="1278"/>
      <c r="G96" s="1278"/>
      <c r="H96" s="1278"/>
      <c r="I96" s="1278"/>
      <c r="J96" s="1278"/>
      <c r="K96" s="1278"/>
      <c r="L96" s="1278"/>
      <c r="M96" s="1278"/>
      <c r="N96" s="1278"/>
      <c r="O96" s="1278"/>
      <c r="P96" s="1278"/>
      <c r="Q96" s="1278"/>
      <c r="R96" s="1278"/>
      <c r="S96" s="1278"/>
      <c r="T96" s="1278"/>
      <c r="U96" s="1278"/>
      <c r="V96" s="1278"/>
      <c r="W96" s="1278"/>
      <c r="X96" s="1278"/>
      <c r="Y96" s="1278"/>
      <c r="Z96" s="1278"/>
      <c r="AA96" s="1278"/>
    </row>
    <row r="97" spans="1:27" ht="15.75" customHeight="1">
      <c r="B97" s="927" t="s">
        <v>517</v>
      </c>
    </row>
    <row r="98" spans="1:27" ht="15.75" customHeight="1">
      <c r="A98" s="1739"/>
      <c r="B98" s="1739"/>
      <c r="C98" s="1739"/>
      <c r="D98" s="1739"/>
      <c r="E98" s="1739"/>
      <c r="F98" s="1739"/>
      <c r="G98" s="1739"/>
      <c r="H98" s="1739"/>
      <c r="I98" s="1739"/>
      <c r="J98" s="1739"/>
      <c r="K98" s="1739"/>
      <c r="L98" s="1739"/>
      <c r="M98" s="1739"/>
      <c r="N98" s="1739"/>
      <c r="O98" s="1739"/>
      <c r="P98" s="1739"/>
      <c r="Q98" s="1739"/>
      <c r="R98" s="1739"/>
      <c r="S98" s="1739"/>
      <c r="T98" s="1739"/>
      <c r="U98" s="1739"/>
      <c r="V98" s="1739"/>
      <c r="W98" s="1739"/>
      <c r="X98" s="1739"/>
      <c r="Y98" s="1739"/>
      <c r="Z98" s="1739"/>
      <c r="AA98" s="1739"/>
    </row>
    <row r="99" spans="1:27" ht="15.75" customHeight="1">
      <c r="A99" s="1739"/>
      <c r="B99" s="1739"/>
      <c r="C99" s="1739"/>
      <c r="D99" s="1739"/>
      <c r="E99" s="1739"/>
      <c r="F99" s="1739"/>
      <c r="G99" s="1739"/>
      <c r="H99" s="1739"/>
      <c r="I99" s="1739"/>
      <c r="J99" s="1739"/>
      <c r="K99" s="1739"/>
      <c r="L99" s="1739"/>
      <c r="M99" s="1739"/>
      <c r="N99" s="1739"/>
      <c r="O99" s="1739"/>
      <c r="P99" s="1739"/>
      <c r="Q99" s="1739"/>
      <c r="R99" s="1739"/>
      <c r="S99" s="1739"/>
      <c r="T99" s="1739"/>
      <c r="U99" s="1739"/>
      <c r="V99" s="1739"/>
      <c r="W99" s="1739"/>
      <c r="X99" s="1739"/>
      <c r="Y99" s="1739"/>
      <c r="Z99" s="1739"/>
      <c r="AA99" s="1739"/>
    </row>
    <row r="100" spans="1:27" ht="15.75" customHeight="1">
      <c r="A100" s="1739"/>
      <c r="B100" s="1739"/>
      <c r="C100" s="1739"/>
      <c r="D100" s="1739"/>
      <c r="E100" s="1739"/>
      <c r="F100" s="1739"/>
      <c r="G100" s="1739"/>
      <c r="H100" s="1739"/>
      <c r="I100" s="1739"/>
      <c r="J100" s="1739"/>
      <c r="K100" s="1739"/>
      <c r="L100" s="1739"/>
      <c r="M100" s="1739"/>
      <c r="N100" s="1739"/>
      <c r="O100" s="1739"/>
      <c r="P100" s="1739"/>
      <c r="Q100" s="1739"/>
      <c r="R100" s="1739"/>
      <c r="S100" s="1739"/>
      <c r="T100" s="1739"/>
      <c r="U100" s="1739"/>
      <c r="V100" s="1739"/>
      <c r="W100" s="1739"/>
      <c r="X100" s="1739"/>
      <c r="Y100" s="1739"/>
      <c r="Z100" s="1739"/>
      <c r="AA100" s="1739"/>
    </row>
    <row r="101" spans="1:27" ht="15.75" customHeight="1">
      <c r="A101" s="1739"/>
      <c r="B101" s="1739"/>
      <c r="C101" s="1739"/>
      <c r="D101" s="1739"/>
      <c r="E101" s="1739"/>
      <c r="F101" s="1739"/>
      <c r="G101" s="1739"/>
      <c r="H101" s="1739"/>
      <c r="I101" s="1739"/>
      <c r="J101" s="1739"/>
      <c r="K101" s="1739"/>
      <c r="L101" s="1739"/>
      <c r="M101" s="1739"/>
      <c r="N101" s="1739"/>
      <c r="O101" s="1739"/>
      <c r="P101" s="1739"/>
      <c r="Q101" s="1739"/>
      <c r="R101" s="1739"/>
      <c r="S101" s="1739"/>
      <c r="T101" s="1739"/>
      <c r="U101" s="1739"/>
      <c r="V101" s="1739"/>
      <c r="W101" s="1739"/>
      <c r="X101" s="1739"/>
      <c r="Y101" s="1739"/>
      <c r="Z101" s="1739"/>
      <c r="AA101" s="1739"/>
    </row>
    <row r="102" spans="1:27" ht="15.75" customHeight="1">
      <c r="A102" s="1739"/>
      <c r="B102" s="1739"/>
      <c r="C102" s="1739"/>
      <c r="D102" s="1739"/>
      <c r="E102" s="1739"/>
      <c r="F102" s="1739"/>
      <c r="G102" s="1739"/>
      <c r="H102" s="1739"/>
      <c r="I102" s="1739"/>
      <c r="J102" s="1739"/>
      <c r="K102" s="1739"/>
      <c r="L102" s="1739"/>
      <c r="M102" s="1739"/>
      <c r="N102" s="1739"/>
      <c r="O102" s="1739"/>
      <c r="P102" s="1739"/>
      <c r="Q102" s="1739"/>
      <c r="R102" s="1739"/>
      <c r="S102" s="1739"/>
      <c r="T102" s="1739"/>
      <c r="U102" s="1739"/>
      <c r="V102" s="1739"/>
      <c r="W102" s="1739"/>
      <c r="X102" s="1739"/>
      <c r="Y102" s="1739"/>
      <c r="Z102" s="1739"/>
      <c r="AA102" s="1739"/>
    </row>
    <row r="103" spans="1:27" ht="15.75" customHeight="1">
      <c r="A103" s="1739"/>
      <c r="B103" s="1739"/>
      <c r="C103" s="1739"/>
      <c r="D103" s="1739"/>
      <c r="E103" s="1739"/>
      <c r="F103" s="1739"/>
      <c r="G103" s="1739"/>
      <c r="H103" s="1739"/>
      <c r="I103" s="1739"/>
      <c r="J103" s="1739"/>
      <c r="K103" s="1739"/>
      <c r="L103" s="1739"/>
      <c r="M103" s="1739"/>
      <c r="N103" s="1739"/>
      <c r="O103" s="1739"/>
      <c r="P103" s="1739"/>
      <c r="Q103" s="1739"/>
      <c r="R103" s="1739"/>
      <c r="S103" s="1739"/>
      <c r="T103" s="1739"/>
      <c r="U103" s="1739"/>
      <c r="V103" s="1739"/>
      <c r="W103" s="1739"/>
      <c r="X103" s="1739"/>
      <c r="Y103" s="1739"/>
      <c r="Z103" s="1739"/>
      <c r="AA103" s="1739"/>
    </row>
    <row r="104" spans="1:27" ht="15.75" customHeight="1">
      <c r="A104" s="1739"/>
      <c r="B104" s="1739"/>
      <c r="C104" s="1739"/>
      <c r="D104" s="1739"/>
      <c r="E104" s="1739"/>
      <c r="F104" s="1739"/>
      <c r="G104" s="1739"/>
      <c r="H104" s="1739"/>
      <c r="I104" s="1739"/>
      <c r="J104" s="1739"/>
      <c r="K104" s="1739"/>
      <c r="L104" s="1739"/>
      <c r="M104" s="1739"/>
      <c r="N104" s="1739"/>
      <c r="O104" s="1739"/>
      <c r="P104" s="1739"/>
      <c r="Q104" s="1739"/>
      <c r="R104" s="1739"/>
      <c r="S104" s="1739"/>
      <c r="T104" s="1739"/>
      <c r="U104" s="1739"/>
      <c r="V104" s="1739"/>
      <c r="W104" s="1739"/>
      <c r="X104" s="1739"/>
      <c r="Y104" s="1739"/>
      <c r="Z104" s="1739"/>
      <c r="AA104" s="1739"/>
    </row>
    <row r="105" spans="1:27" ht="15.75" customHeight="1">
      <c r="A105" s="1739"/>
      <c r="B105" s="1739"/>
      <c r="C105" s="1739"/>
      <c r="D105" s="1739"/>
      <c r="E105" s="1739"/>
      <c r="F105" s="1739"/>
      <c r="G105" s="1739"/>
      <c r="H105" s="1739"/>
      <c r="I105" s="1739"/>
      <c r="J105" s="1739"/>
      <c r="K105" s="1739"/>
      <c r="L105" s="1739"/>
      <c r="M105" s="1739"/>
      <c r="N105" s="1739"/>
      <c r="O105" s="1739"/>
      <c r="P105" s="1739"/>
      <c r="Q105" s="1739"/>
      <c r="R105" s="1739"/>
      <c r="S105" s="1739"/>
      <c r="T105" s="1739"/>
      <c r="U105" s="1739"/>
      <c r="V105" s="1739"/>
      <c r="W105" s="1739"/>
      <c r="X105" s="1739"/>
      <c r="Y105" s="1739"/>
      <c r="Z105" s="1739"/>
      <c r="AA105" s="1739"/>
    </row>
    <row r="106" spans="1:27" ht="15.75" customHeight="1">
      <c r="A106" s="1739"/>
      <c r="B106" s="1739"/>
      <c r="C106" s="1739"/>
      <c r="D106" s="1739"/>
      <c r="E106" s="1739"/>
      <c r="F106" s="1739"/>
      <c r="G106" s="1739"/>
      <c r="H106" s="1739"/>
      <c r="I106" s="1739"/>
      <c r="J106" s="1739"/>
      <c r="K106" s="1739"/>
      <c r="L106" s="1739"/>
      <c r="M106" s="1739"/>
      <c r="N106" s="1739"/>
      <c r="O106" s="1739"/>
      <c r="P106" s="1739"/>
      <c r="Q106" s="1739"/>
      <c r="R106" s="1739"/>
      <c r="S106" s="1739"/>
      <c r="T106" s="1739"/>
      <c r="U106" s="1739"/>
      <c r="V106" s="1739"/>
      <c r="W106" s="1739"/>
      <c r="X106" s="1739"/>
      <c r="Y106" s="1739"/>
      <c r="Z106" s="1739"/>
      <c r="AA106" s="1739"/>
    </row>
    <row r="107" spans="1:27" ht="15.75" customHeight="1">
      <c r="A107" s="1739"/>
      <c r="B107" s="1739"/>
      <c r="C107" s="1739"/>
      <c r="D107" s="1739"/>
      <c r="E107" s="1739"/>
      <c r="F107" s="1739"/>
      <c r="G107" s="1739"/>
      <c r="H107" s="1739"/>
      <c r="I107" s="1739"/>
      <c r="J107" s="1739"/>
      <c r="K107" s="1739"/>
      <c r="L107" s="1739"/>
      <c r="M107" s="1739"/>
      <c r="N107" s="1739"/>
      <c r="O107" s="1739"/>
      <c r="P107" s="1739"/>
      <c r="Q107" s="1739"/>
      <c r="R107" s="1739"/>
      <c r="S107" s="1739"/>
      <c r="T107" s="1739"/>
      <c r="U107" s="1739"/>
      <c r="V107" s="1739"/>
      <c r="W107" s="1739"/>
      <c r="X107" s="1739"/>
      <c r="Y107" s="1739"/>
      <c r="Z107" s="1739"/>
      <c r="AA107" s="1739"/>
    </row>
    <row r="108" spans="1:27" ht="15.75" customHeight="1">
      <c r="A108" s="1739"/>
      <c r="B108" s="1739"/>
      <c r="C108" s="1739"/>
      <c r="D108" s="1739"/>
      <c r="E108" s="1739"/>
      <c r="F108" s="1739"/>
      <c r="G108" s="1739"/>
      <c r="H108" s="1739"/>
      <c r="I108" s="1739"/>
      <c r="J108" s="1739"/>
      <c r="K108" s="1739"/>
      <c r="L108" s="1739"/>
      <c r="M108" s="1739"/>
      <c r="N108" s="1739"/>
      <c r="O108" s="1739"/>
      <c r="P108" s="1739"/>
      <c r="Q108" s="1739"/>
      <c r="R108" s="1739"/>
      <c r="S108" s="1739"/>
      <c r="T108" s="1739"/>
      <c r="U108" s="1739"/>
      <c r="V108" s="1739"/>
      <c r="W108" s="1739"/>
      <c r="X108" s="1739"/>
      <c r="Y108" s="1739"/>
      <c r="Z108" s="1739"/>
      <c r="AA108" s="1739"/>
    </row>
    <row r="109" spans="1:27" ht="15.75" customHeight="1">
      <c r="A109" s="1739"/>
      <c r="B109" s="1739"/>
      <c r="C109" s="1739"/>
      <c r="D109" s="1739"/>
      <c r="E109" s="1739"/>
      <c r="F109" s="1739"/>
      <c r="G109" s="1739"/>
      <c r="H109" s="1739"/>
      <c r="I109" s="1739"/>
      <c r="J109" s="1739"/>
      <c r="K109" s="1739"/>
      <c r="L109" s="1739"/>
      <c r="M109" s="1739"/>
      <c r="N109" s="1739"/>
      <c r="O109" s="1739"/>
      <c r="P109" s="1739"/>
      <c r="Q109" s="1739"/>
      <c r="R109" s="1739"/>
      <c r="S109" s="1739"/>
      <c r="T109" s="1739"/>
      <c r="U109" s="1739"/>
      <c r="V109" s="1739"/>
      <c r="W109" s="1739"/>
      <c r="X109" s="1739"/>
      <c r="Y109" s="1739"/>
      <c r="Z109" s="1739"/>
      <c r="AA109" s="1739"/>
    </row>
    <row r="110" spans="1:27" ht="15.75" customHeight="1">
      <c r="A110" s="1739"/>
      <c r="B110" s="1739"/>
      <c r="C110" s="1739"/>
      <c r="D110" s="1739"/>
      <c r="E110" s="1739"/>
      <c r="F110" s="1739"/>
      <c r="G110" s="1739"/>
      <c r="H110" s="1739"/>
      <c r="I110" s="1739"/>
      <c r="J110" s="1739"/>
      <c r="K110" s="1739"/>
      <c r="L110" s="1739"/>
      <c r="M110" s="1739"/>
      <c r="N110" s="1739"/>
      <c r="O110" s="1739"/>
      <c r="P110" s="1739"/>
      <c r="Q110" s="1739"/>
      <c r="R110" s="1739"/>
      <c r="S110" s="1739"/>
      <c r="T110" s="1739"/>
      <c r="U110" s="1739"/>
      <c r="V110" s="1739"/>
      <c r="W110" s="1739"/>
      <c r="X110" s="1739"/>
      <c r="Y110" s="1739"/>
      <c r="Z110" s="1739"/>
      <c r="AA110" s="1739"/>
    </row>
    <row r="111" spans="1:27" ht="15.75" customHeight="1">
      <c r="A111" s="1739"/>
      <c r="B111" s="1739"/>
      <c r="C111" s="1739"/>
      <c r="D111" s="1739"/>
      <c r="E111" s="1739"/>
      <c r="F111" s="1739"/>
      <c r="G111" s="1739"/>
      <c r="H111" s="1739"/>
      <c r="I111" s="1739"/>
      <c r="J111" s="1739"/>
      <c r="K111" s="1739"/>
      <c r="L111" s="1739"/>
      <c r="M111" s="1739"/>
      <c r="N111" s="1739"/>
      <c r="O111" s="1739"/>
      <c r="P111" s="1739"/>
      <c r="Q111" s="1739"/>
      <c r="R111" s="1739"/>
      <c r="S111" s="1739"/>
      <c r="T111" s="1739"/>
      <c r="U111" s="1739"/>
      <c r="V111" s="1739"/>
      <c r="W111" s="1739"/>
      <c r="X111" s="1739"/>
      <c r="Y111" s="1739"/>
      <c r="Z111" s="1739"/>
      <c r="AA111" s="1739"/>
    </row>
    <row r="112" spans="1:27" ht="15.75" customHeight="1">
      <c r="A112" s="1739"/>
      <c r="B112" s="1739"/>
      <c r="C112" s="1739"/>
      <c r="D112" s="1739"/>
      <c r="E112" s="1739"/>
      <c r="F112" s="1739"/>
      <c r="G112" s="1739"/>
      <c r="H112" s="1739"/>
      <c r="I112" s="1739"/>
      <c r="J112" s="1739"/>
      <c r="K112" s="1739"/>
      <c r="L112" s="1739"/>
      <c r="M112" s="1739"/>
      <c r="N112" s="1739"/>
      <c r="O112" s="1739"/>
      <c r="P112" s="1739"/>
      <c r="Q112" s="1739"/>
      <c r="R112" s="1739"/>
      <c r="S112" s="1739"/>
      <c r="T112" s="1739"/>
      <c r="U112" s="1739"/>
      <c r="V112" s="1739"/>
      <c r="W112" s="1739"/>
      <c r="X112" s="1739"/>
      <c r="Y112" s="1739"/>
      <c r="Z112" s="1739"/>
      <c r="AA112" s="1739"/>
    </row>
    <row r="113" spans="1:27" ht="15.75" customHeight="1">
      <c r="A113" s="1739"/>
      <c r="B113" s="1739"/>
      <c r="C113" s="1739"/>
      <c r="D113" s="1739"/>
      <c r="E113" s="1739"/>
      <c r="F113" s="1739"/>
      <c r="G113" s="1739"/>
      <c r="H113" s="1739"/>
      <c r="I113" s="1739"/>
      <c r="J113" s="1739"/>
      <c r="K113" s="1739"/>
      <c r="L113" s="1739"/>
      <c r="M113" s="1739"/>
      <c r="N113" s="1739"/>
      <c r="O113" s="1739"/>
      <c r="P113" s="1739"/>
      <c r="Q113" s="1739"/>
      <c r="R113" s="1739"/>
      <c r="S113" s="1739"/>
      <c r="T113" s="1739"/>
      <c r="U113" s="1739"/>
      <c r="V113" s="1739"/>
      <c r="W113" s="1739"/>
      <c r="X113" s="1739"/>
      <c r="Y113" s="1739"/>
      <c r="Z113" s="1739"/>
      <c r="AA113" s="1739"/>
    </row>
    <row r="114" spans="1:27" ht="15.75" customHeight="1">
      <c r="A114" s="1739"/>
      <c r="B114" s="1739"/>
      <c r="C114" s="1739"/>
      <c r="D114" s="1739"/>
      <c r="E114" s="1739"/>
      <c r="F114" s="1739"/>
      <c r="G114" s="1739"/>
      <c r="H114" s="1739"/>
      <c r="I114" s="1739"/>
      <c r="J114" s="1739"/>
      <c r="K114" s="1739"/>
      <c r="L114" s="1739"/>
      <c r="M114" s="1739"/>
      <c r="N114" s="1739"/>
      <c r="O114" s="1739"/>
      <c r="P114" s="1739"/>
      <c r="Q114" s="1739"/>
      <c r="R114" s="1739"/>
      <c r="S114" s="1739"/>
      <c r="T114" s="1739"/>
      <c r="U114" s="1739"/>
      <c r="V114" s="1739"/>
      <c r="W114" s="1739"/>
      <c r="X114" s="1739"/>
      <c r="Y114" s="1739"/>
      <c r="Z114" s="1739"/>
      <c r="AA114" s="1739"/>
    </row>
    <row r="115" spans="1:27" ht="15.75" customHeight="1">
      <c r="A115" s="1739"/>
      <c r="B115" s="1739"/>
      <c r="C115" s="1739"/>
      <c r="D115" s="1739"/>
      <c r="E115" s="1739"/>
      <c r="F115" s="1739"/>
      <c r="G115" s="1739"/>
      <c r="H115" s="1739"/>
      <c r="I115" s="1739"/>
      <c r="J115" s="1739"/>
      <c r="K115" s="1739"/>
      <c r="L115" s="1739"/>
      <c r="M115" s="1739"/>
      <c r="N115" s="1739"/>
      <c r="O115" s="1739"/>
      <c r="P115" s="1739"/>
      <c r="Q115" s="1739"/>
      <c r="R115" s="1739"/>
      <c r="S115" s="1739"/>
      <c r="T115" s="1739"/>
      <c r="U115" s="1739"/>
      <c r="V115" s="1739"/>
      <c r="W115" s="1739"/>
      <c r="X115" s="1739"/>
      <c r="Y115" s="1739"/>
      <c r="Z115" s="1739"/>
      <c r="AA115" s="1739"/>
    </row>
    <row r="116" spans="1:27" ht="15.75" customHeight="1">
      <c r="A116" s="1739"/>
      <c r="B116" s="1739"/>
      <c r="C116" s="1739"/>
      <c r="D116" s="1739"/>
      <c r="E116" s="1739"/>
      <c r="F116" s="1739"/>
      <c r="G116" s="1739"/>
      <c r="H116" s="1739"/>
      <c r="I116" s="1739"/>
      <c r="J116" s="1739"/>
      <c r="K116" s="1739"/>
      <c r="L116" s="1739"/>
      <c r="M116" s="1739"/>
      <c r="N116" s="1739"/>
      <c r="O116" s="1739"/>
      <c r="P116" s="1739"/>
      <c r="Q116" s="1739"/>
      <c r="R116" s="1739"/>
      <c r="S116" s="1739"/>
      <c r="T116" s="1739"/>
      <c r="U116" s="1739"/>
      <c r="V116" s="1739"/>
      <c r="W116" s="1739"/>
      <c r="X116" s="1739"/>
      <c r="Y116" s="1739"/>
      <c r="Z116" s="1739"/>
      <c r="AA116" s="1739"/>
    </row>
    <row r="117" spans="1:27" ht="15.75" customHeight="1">
      <c r="A117" s="1739"/>
      <c r="B117" s="1739"/>
      <c r="C117" s="1739"/>
      <c r="D117" s="1739"/>
      <c r="E117" s="1739"/>
      <c r="F117" s="1739"/>
      <c r="G117" s="1739"/>
      <c r="H117" s="1739"/>
      <c r="I117" s="1739"/>
      <c r="J117" s="1739"/>
      <c r="K117" s="1739"/>
      <c r="L117" s="1739"/>
      <c r="M117" s="1739"/>
      <c r="N117" s="1739"/>
      <c r="O117" s="1739"/>
      <c r="P117" s="1739"/>
      <c r="Q117" s="1739"/>
      <c r="R117" s="1739"/>
      <c r="S117" s="1739"/>
      <c r="T117" s="1739"/>
      <c r="U117" s="1739"/>
      <c r="V117" s="1739"/>
      <c r="W117" s="1739"/>
      <c r="X117" s="1739"/>
      <c r="Y117" s="1739"/>
      <c r="Z117" s="1739"/>
      <c r="AA117" s="1739"/>
    </row>
    <row r="118" spans="1:27" ht="15.75" customHeight="1">
      <c r="A118" s="1739"/>
      <c r="B118" s="1739"/>
      <c r="C118" s="1739"/>
      <c r="D118" s="1739"/>
      <c r="E118" s="1739"/>
      <c r="F118" s="1739"/>
      <c r="G118" s="1739"/>
      <c r="H118" s="1739"/>
      <c r="I118" s="1739"/>
      <c r="J118" s="1739"/>
      <c r="K118" s="1739"/>
      <c r="L118" s="1739"/>
      <c r="M118" s="1739"/>
      <c r="N118" s="1739"/>
      <c r="O118" s="1739"/>
      <c r="P118" s="1739"/>
      <c r="Q118" s="1739"/>
      <c r="R118" s="1739"/>
      <c r="S118" s="1739"/>
      <c r="T118" s="1739"/>
      <c r="U118" s="1739"/>
      <c r="V118" s="1739"/>
      <c r="W118" s="1739"/>
      <c r="X118" s="1739"/>
      <c r="Y118" s="1739"/>
      <c r="Z118" s="1739"/>
      <c r="AA118" s="1739"/>
    </row>
    <row r="119" spans="1:27" ht="15.75" customHeight="1">
      <c r="A119" s="1739"/>
      <c r="B119" s="1739"/>
      <c r="C119" s="1739"/>
      <c r="D119" s="1739"/>
      <c r="E119" s="1739"/>
      <c r="F119" s="1739"/>
      <c r="G119" s="1739"/>
      <c r="H119" s="1739"/>
      <c r="I119" s="1739"/>
      <c r="J119" s="1739"/>
      <c r="K119" s="1739"/>
      <c r="L119" s="1739"/>
      <c r="M119" s="1739"/>
      <c r="N119" s="1739"/>
      <c r="O119" s="1739"/>
      <c r="P119" s="1739"/>
      <c r="Q119" s="1739"/>
      <c r="R119" s="1739"/>
      <c r="S119" s="1739"/>
      <c r="T119" s="1739"/>
      <c r="U119" s="1739"/>
      <c r="V119" s="1739"/>
      <c r="W119" s="1739"/>
      <c r="X119" s="1739"/>
      <c r="Y119" s="1739"/>
      <c r="Z119" s="1739"/>
      <c r="AA119" s="1739"/>
    </row>
    <row r="120" spans="1:27" ht="15.75" customHeight="1">
      <c r="A120" s="1740"/>
      <c r="B120" s="1740"/>
      <c r="C120" s="1740"/>
      <c r="D120" s="1740"/>
      <c r="E120" s="1740"/>
      <c r="F120" s="1740"/>
      <c r="G120" s="1740"/>
      <c r="H120" s="1740"/>
      <c r="I120" s="1740"/>
      <c r="J120" s="1740"/>
      <c r="K120" s="1740"/>
      <c r="L120" s="1740"/>
      <c r="M120" s="1740"/>
      <c r="N120" s="1740"/>
      <c r="O120" s="1740"/>
      <c r="P120" s="1740"/>
      <c r="Q120" s="1740"/>
      <c r="R120" s="1740"/>
      <c r="S120" s="1740"/>
      <c r="T120" s="1740"/>
      <c r="U120" s="1740"/>
      <c r="V120" s="1740"/>
      <c r="W120" s="1740"/>
      <c r="X120" s="1740"/>
      <c r="Y120" s="1740"/>
      <c r="Z120" s="1740"/>
      <c r="AA120" s="1740"/>
    </row>
    <row r="121" spans="1:27" ht="15.75" customHeight="1">
      <c r="A121" s="1275"/>
      <c r="B121" s="1275" t="s">
        <v>516</v>
      </c>
      <c r="C121" s="1275"/>
      <c r="D121" s="1275"/>
      <c r="E121" s="1275"/>
      <c r="F121" s="1275"/>
      <c r="G121" s="1275"/>
      <c r="H121" s="1275"/>
      <c r="I121" s="1275"/>
      <c r="J121" s="1275"/>
      <c r="K121" s="1275"/>
      <c r="L121" s="1275"/>
      <c r="M121" s="1275"/>
      <c r="N121" s="1275"/>
      <c r="O121" s="1275"/>
      <c r="P121" s="1275"/>
      <c r="Q121" s="1275"/>
      <c r="R121" s="1275"/>
      <c r="S121" s="1275"/>
      <c r="T121" s="1275"/>
      <c r="U121" s="1275"/>
      <c r="V121" s="1275"/>
      <c r="W121" s="1275"/>
      <c r="X121" s="1275"/>
      <c r="Y121" s="1275"/>
      <c r="Z121" s="1275"/>
      <c r="AA121" s="1275"/>
    </row>
    <row r="122" spans="1:27" ht="15.75" customHeight="1">
      <c r="A122" s="1739"/>
      <c r="B122" s="1739"/>
      <c r="C122" s="1739"/>
      <c r="D122" s="1739"/>
      <c r="E122" s="1739"/>
      <c r="F122" s="1739"/>
      <c r="G122" s="1739"/>
      <c r="H122" s="1739"/>
      <c r="I122" s="1739"/>
      <c r="J122" s="1739"/>
      <c r="K122" s="1739"/>
      <c r="L122" s="1739"/>
      <c r="M122" s="1739"/>
      <c r="N122" s="1739"/>
      <c r="O122" s="1739"/>
      <c r="P122" s="1739"/>
      <c r="Q122" s="1739"/>
      <c r="R122" s="1739"/>
      <c r="S122" s="1739"/>
      <c r="T122" s="1739"/>
      <c r="U122" s="1739"/>
      <c r="V122" s="1739"/>
      <c r="W122" s="1739"/>
      <c r="X122" s="1739"/>
      <c r="Y122" s="1739"/>
      <c r="Z122" s="1739"/>
      <c r="AA122" s="1739"/>
    </row>
    <row r="123" spans="1:27" ht="15.75" customHeight="1">
      <c r="A123" s="1739"/>
      <c r="B123" s="1739"/>
      <c r="C123" s="1739"/>
      <c r="D123" s="1739"/>
      <c r="E123" s="1739"/>
      <c r="F123" s="1739"/>
      <c r="G123" s="1739"/>
      <c r="H123" s="1739"/>
      <c r="I123" s="1739"/>
      <c r="J123" s="1739"/>
      <c r="K123" s="1739"/>
      <c r="L123" s="1739"/>
      <c r="M123" s="1739"/>
      <c r="N123" s="1739"/>
      <c r="O123" s="1739"/>
      <c r="P123" s="1739"/>
      <c r="Q123" s="1739"/>
      <c r="R123" s="1739"/>
      <c r="S123" s="1739"/>
      <c r="T123" s="1739"/>
      <c r="U123" s="1739"/>
      <c r="V123" s="1739"/>
      <c r="W123" s="1739"/>
      <c r="X123" s="1739"/>
      <c r="Y123" s="1739"/>
      <c r="Z123" s="1739"/>
      <c r="AA123" s="1739"/>
    </row>
    <row r="124" spans="1:27" ht="15.75" customHeight="1">
      <c r="A124" s="1739"/>
      <c r="B124" s="1739"/>
      <c r="C124" s="1739"/>
      <c r="D124" s="1739"/>
      <c r="E124" s="1739"/>
      <c r="F124" s="1739"/>
      <c r="G124" s="1739"/>
      <c r="H124" s="1739"/>
      <c r="I124" s="1739"/>
      <c r="J124" s="1739"/>
      <c r="K124" s="1739"/>
      <c r="L124" s="1739"/>
      <c r="M124" s="1739"/>
      <c r="N124" s="1739"/>
      <c r="O124" s="1739"/>
      <c r="P124" s="1739"/>
      <c r="Q124" s="1739"/>
      <c r="R124" s="1739"/>
      <c r="S124" s="1739"/>
      <c r="T124" s="1739"/>
      <c r="U124" s="1739"/>
      <c r="V124" s="1739"/>
      <c r="W124" s="1739"/>
      <c r="X124" s="1739"/>
      <c r="Y124" s="1739"/>
      <c r="Z124" s="1739"/>
      <c r="AA124" s="1739"/>
    </row>
    <row r="125" spans="1:27" ht="15.75" customHeight="1">
      <c r="A125" s="1739"/>
      <c r="B125" s="1739"/>
      <c r="C125" s="1739"/>
      <c r="D125" s="1739"/>
      <c r="E125" s="1739"/>
      <c r="F125" s="1739"/>
      <c r="G125" s="1739"/>
      <c r="H125" s="1739"/>
      <c r="I125" s="1739"/>
      <c r="J125" s="1739"/>
      <c r="K125" s="1739"/>
      <c r="L125" s="1739"/>
      <c r="M125" s="1739"/>
      <c r="N125" s="1739"/>
      <c r="O125" s="1739"/>
      <c r="P125" s="1739"/>
      <c r="Q125" s="1739"/>
      <c r="R125" s="1739"/>
      <c r="S125" s="1739"/>
      <c r="T125" s="1739"/>
      <c r="U125" s="1739"/>
      <c r="V125" s="1739"/>
      <c r="W125" s="1739"/>
      <c r="X125" s="1739"/>
      <c r="Y125" s="1739"/>
      <c r="Z125" s="1739"/>
      <c r="AA125" s="1739"/>
    </row>
    <row r="126" spans="1:27" ht="15.75" customHeight="1">
      <c r="A126" s="1739"/>
      <c r="B126" s="1739"/>
      <c r="C126" s="1739"/>
      <c r="D126" s="1739"/>
      <c r="E126" s="1739"/>
      <c r="F126" s="1739"/>
      <c r="G126" s="1739"/>
      <c r="H126" s="1739"/>
      <c r="I126" s="1739"/>
      <c r="J126" s="1739"/>
      <c r="K126" s="1739"/>
      <c r="L126" s="1739"/>
      <c r="M126" s="1739"/>
      <c r="N126" s="1739"/>
      <c r="O126" s="1739"/>
      <c r="P126" s="1739"/>
      <c r="Q126" s="1739"/>
      <c r="R126" s="1739"/>
      <c r="S126" s="1739"/>
      <c r="T126" s="1739"/>
      <c r="U126" s="1739"/>
      <c r="V126" s="1739"/>
      <c r="W126" s="1739"/>
      <c r="X126" s="1739"/>
      <c r="Y126" s="1739"/>
      <c r="Z126" s="1739"/>
      <c r="AA126" s="1739"/>
    </row>
    <row r="127" spans="1:27" ht="15.75" customHeight="1">
      <c r="A127" s="1739"/>
      <c r="B127" s="1739"/>
      <c r="C127" s="1739"/>
      <c r="D127" s="1739"/>
      <c r="E127" s="1739"/>
      <c r="F127" s="1739"/>
      <c r="G127" s="1739"/>
      <c r="H127" s="1739"/>
      <c r="I127" s="1739"/>
      <c r="J127" s="1739"/>
      <c r="K127" s="1739"/>
      <c r="L127" s="1739"/>
      <c r="M127" s="1739"/>
      <c r="N127" s="1739"/>
      <c r="O127" s="1739"/>
      <c r="P127" s="1739"/>
      <c r="Q127" s="1739"/>
      <c r="R127" s="1739"/>
      <c r="S127" s="1739"/>
      <c r="T127" s="1739"/>
      <c r="U127" s="1739"/>
      <c r="V127" s="1739"/>
      <c r="W127" s="1739"/>
      <c r="X127" s="1739"/>
      <c r="Y127" s="1739"/>
      <c r="Z127" s="1739"/>
      <c r="AA127" s="1739"/>
    </row>
    <row r="128" spans="1:27" ht="15.75" customHeight="1">
      <c r="A128" s="1739"/>
      <c r="B128" s="1739"/>
      <c r="C128" s="1739"/>
      <c r="D128" s="1739"/>
      <c r="E128" s="1739"/>
      <c r="F128" s="1739"/>
      <c r="G128" s="1739"/>
      <c r="H128" s="1739"/>
      <c r="I128" s="1739"/>
      <c r="J128" s="1739"/>
      <c r="K128" s="1739"/>
      <c r="L128" s="1739"/>
      <c r="M128" s="1739"/>
      <c r="N128" s="1739"/>
      <c r="O128" s="1739"/>
      <c r="P128" s="1739"/>
      <c r="Q128" s="1739"/>
      <c r="R128" s="1739"/>
      <c r="S128" s="1739"/>
      <c r="T128" s="1739"/>
      <c r="U128" s="1739"/>
      <c r="V128" s="1739"/>
      <c r="W128" s="1739"/>
      <c r="X128" s="1739"/>
      <c r="Y128" s="1739"/>
      <c r="Z128" s="1739"/>
      <c r="AA128" s="1739"/>
    </row>
    <row r="129" spans="1:27" ht="15.75" customHeight="1">
      <c r="A129" s="1739"/>
      <c r="B129" s="1739"/>
      <c r="C129" s="1739"/>
      <c r="D129" s="1739"/>
      <c r="E129" s="1739"/>
      <c r="F129" s="1739"/>
      <c r="G129" s="1739"/>
      <c r="H129" s="1739"/>
      <c r="I129" s="1739"/>
      <c r="J129" s="1739"/>
      <c r="K129" s="1739"/>
      <c r="L129" s="1739"/>
      <c r="M129" s="1739"/>
      <c r="N129" s="1739"/>
      <c r="O129" s="1739"/>
      <c r="P129" s="1739"/>
      <c r="Q129" s="1739"/>
      <c r="R129" s="1739"/>
      <c r="S129" s="1739"/>
      <c r="T129" s="1739"/>
      <c r="U129" s="1739"/>
      <c r="V129" s="1739"/>
      <c r="W129" s="1739"/>
      <c r="X129" s="1739"/>
      <c r="Y129" s="1739"/>
      <c r="Z129" s="1739"/>
      <c r="AA129" s="1739"/>
    </row>
    <row r="130" spans="1:27" ht="15.75" customHeight="1">
      <c r="A130" s="1739"/>
      <c r="B130" s="1739"/>
      <c r="C130" s="1739"/>
      <c r="D130" s="1739"/>
      <c r="E130" s="1739"/>
      <c r="F130" s="1739"/>
      <c r="G130" s="1739"/>
      <c r="H130" s="1739"/>
      <c r="I130" s="1739"/>
      <c r="J130" s="1739"/>
      <c r="K130" s="1739"/>
      <c r="L130" s="1739"/>
      <c r="M130" s="1739"/>
      <c r="N130" s="1739"/>
      <c r="O130" s="1739"/>
      <c r="P130" s="1739"/>
      <c r="Q130" s="1739"/>
      <c r="R130" s="1739"/>
      <c r="S130" s="1739"/>
      <c r="T130" s="1739"/>
      <c r="U130" s="1739"/>
      <c r="V130" s="1739"/>
      <c r="W130" s="1739"/>
      <c r="X130" s="1739"/>
      <c r="Y130" s="1739"/>
      <c r="Z130" s="1739"/>
      <c r="AA130" s="1739"/>
    </row>
    <row r="131" spans="1:27" ht="15.75" customHeight="1">
      <c r="A131" s="1739"/>
      <c r="B131" s="1739"/>
      <c r="C131" s="1739"/>
      <c r="D131" s="1739"/>
      <c r="E131" s="1739"/>
      <c r="F131" s="1739"/>
      <c r="G131" s="1739"/>
      <c r="H131" s="1739"/>
      <c r="I131" s="1739"/>
      <c r="J131" s="1739"/>
      <c r="K131" s="1739"/>
      <c r="L131" s="1739"/>
      <c r="M131" s="1739"/>
      <c r="N131" s="1739"/>
      <c r="O131" s="1739"/>
      <c r="P131" s="1739"/>
      <c r="Q131" s="1739"/>
      <c r="R131" s="1739"/>
      <c r="S131" s="1739"/>
      <c r="T131" s="1739"/>
      <c r="U131" s="1739"/>
      <c r="V131" s="1739"/>
      <c r="W131" s="1739"/>
      <c r="X131" s="1739"/>
      <c r="Y131" s="1739"/>
      <c r="Z131" s="1739"/>
      <c r="AA131" s="1739"/>
    </row>
    <row r="132" spans="1:27" ht="15.75" customHeight="1">
      <c r="A132" s="1739"/>
      <c r="B132" s="1739"/>
      <c r="C132" s="1739"/>
      <c r="D132" s="1739"/>
      <c r="E132" s="1739"/>
      <c r="F132" s="1739"/>
      <c r="G132" s="1739"/>
      <c r="H132" s="1739"/>
      <c r="I132" s="1739"/>
      <c r="J132" s="1739"/>
      <c r="K132" s="1739"/>
      <c r="L132" s="1739"/>
      <c r="M132" s="1739"/>
      <c r="N132" s="1739"/>
      <c r="O132" s="1739"/>
      <c r="P132" s="1739"/>
      <c r="Q132" s="1739"/>
      <c r="R132" s="1739"/>
      <c r="S132" s="1739"/>
      <c r="T132" s="1739"/>
      <c r="U132" s="1739"/>
      <c r="V132" s="1739"/>
      <c r="W132" s="1739"/>
      <c r="X132" s="1739"/>
      <c r="Y132" s="1739"/>
      <c r="Z132" s="1739"/>
      <c r="AA132" s="1739"/>
    </row>
    <row r="133" spans="1:27" ht="15.75" customHeight="1">
      <c r="A133" s="1739"/>
      <c r="B133" s="1739"/>
      <c r="C133" s="1739"/>
      <c r="D133" s="1739"/>
      <c r="E133" s="1739"/>
      <c r="F133" s="1739"/>
      <c r="G133" s="1739"/>
      <c r="H133" s="1739"/>
      <c r="I133" s="1739"/>
      <c r="J133" s="1739"/>
      <c r="K133" s="1739"/>
      <c r="L133" s="1739"/>
      <c r="M133" s="1739"/>
      <c r="N133" s="1739"/>
      <c r="O133" s="1739"/>
      <c r="P133" s="1739"/>
      <c r="Q133" s="1739"/>
      <c r="R133" s="1739"/>
      <c r="S133" s="1739"/>
      <c r="T133" s="1739"/>
      <c r="U133" s="1739"/>
      <c r="V133" s="1739"/>
      <c r="W133" s="1739"/>
      <c r="X133" s="1739"/>
      <c r="Y133" s="1739"/>
      <c r="Z133" s="1739"/>
      <c r="AA133" s="1739"/>
    </row>
    <row r="134" spans="1:27" ht="15.75" customHeight="1">
      <c r="A134" s="1739"/>
      <c r="B134" s="1739"/>
      <c r="C134" s="1739"/>
      <c r="D134" s="1739"/>
      <c r="E134" s="1739"/>
      <c r="F134" s="1739"/>
      <c r="G134" s="1739"/>
      <c r="H134" s="1739"/>
      <c r="I134" s="1739"/>
      <c r="J134" s="1739"/>
      <c r="K134" s="1739"/>
      <c r="L134" s="1739"/>
      <c r="M134" s="1739"/>
      <c r="N134" s="1739"/>
      <c r="O134" s="1739"/>
      <c r="P134" s="1739"/>
      <c r="Q134" s="1739"/>
      <c r="R134" s="1739"/>
      <c r="S134" s="1739"/>
      <c r="T134" s="1739"/>
      <c r="U134" s="1739"/>
      <c r="V134" s="1739"/>
      <c r="W134" s="1739"/>
      <c r="X134" s="1739"/>
      <c r="Y134" s="1739"/>
      <c r="Z134" s="1739"/>
      <c r="AA134" s="1739"/>
    </row>
    <row r="135" spans="1:27" ht="15.75" customHeight="1">
      <c r="A135" s="1739"/>
      <c r="B135" s="1739"/>
      <c r="C135" s="1739"/>
      <c r="D135" s="1739"/>
      <c r="E135" s="1739"/>
      <c r="F135" s="1739"/>
      <c r="G135" s="1739"/>
      <c r="H135" s="1739"/>
      <c r="I135" s="1739"/>
      <c r="J135" s="1739"/>
      <c r="K135" s="1739"/>
      <c r="L135" s="1739"/>
      <c r="M135" s="1739"/>
      <c r="N135" s="1739"/>
      <c r="O135" s="1739"/>
      <c r="P135" s="1739"/>
      <c r="Q135" s="1739"/>
      <c r="R135" s="1739"/>
      <c r="S135" s="1739"/>
      <c r="T135" s="1739"/>
      <c r="U135" s="1739"/>
      <c r="V135" s="1739"/>
      <c r="W135" s="1739"/>
      <c r="X135" s="1739"/>
      <c r="Y135" s="1739"/>
      <c r="Z135" s="1739"/>
      <c r="AA135" s="1739"/>
    </row>
    <row r="136" spans="1:27" ht="15.75" customHeight="1">
      <c r="A136" s="1739"/>
      <c r="B136" s="1739"/>
      <c r="C136" s="1739"/>
      <c r="D136" s="1739"/>
      <c r="E136" s="1739"/>
      <c r="F136" s="1739"/>
      <c r="G136" s="1739"/>
      <c r="H136" s="1739"/>
      <c r="I136" s="1739"/>
      <c r="J136" s="1739"/>
      <c r="K136" s="1739"/>
      <c r="L136" s="1739"/>
      <c r="M136" s="1739"/>
      <c r="N136" s="1739"/>
      <c r="O136" s="1739"/>
      <c r="P136" s="1739"/>
      <c r="Q136" s="1739"/>
      <c r="R136" s="1739"/>
      <c r="S136" s="1739"/>
      <c r="T136" s="1739"/>
      <c r="U136" s="1739"/>
      <c r="V136" s="1739"/>
      <c r="W136" s="1739"/>
      <c r="X136" s="1739"/>
      <c r="Y136" s="1739"/>
      <c r="Z136" s="1739"/>
      <c r="AA136" s="1739"/>
    </row>
    <row r="137" spans="1:27" ht="15.75" customHeight="1">
      <c r="A137" s="1739"/>
      <c r="B137" s="1739"/>
      <c r="C137" s="1739"/>
      <c r="D137" s="1739"/>
      <c r="E137" s="1739"/>
      <c r="F137" s="1739"/>
      <c r="G137" s="1739"/>
      <c r="H137" s="1739"/>
      <c r="I137" s="1739"/>
      <c r="J137" s="1739"/>
      <c r="K137" s="1739"/>
      <c r="L137" s="1739"/>
      <c r="M137" s="1739"/>
      <c r="N137" s="1739"/>
      <c r="O137" s="1739"/>
      <c r="P137" s="1739"/>
      <c r="Q137" s="1739"/>
      <c r="R137" s="1739"/>
      <c r="S137" s="1739"/>
      <c r="T137" s="1739"/>
      <c r="U137" s="1739"/>
      <c r="V137" s="1739"/>
      <c r="W137" s="1739"/>
      <c r="X137" s="1739"/>
      <c r="Y137" s="1739"/>
      <c r="Z137" s="1739"/>
      <c r="AA137" s="1739"/>
    </row>
    <row r="138" spans="1:27" ht="15.75" customHeight="1">
      <c r="A138" s="1739"/>
      <c r="B138" s="1739"/>
      <c r="C138" s="1739"/>
      <c r="D138" s="1739"/>
      <c r="E138" s="1739"/>
      <c r="F138" s="1739"/>
      <c r="G138" s="1739"/>
      <c r="H138" s="1739"/>
      <c r="I138" s="1739"/>
      <c r="J138" s="1739"/>
      <c r="K138" s="1739"/>
      <c r="L138" s="1739"/>
      <c r="M138" s="1739"/>
      <c r="N138" s="1739"/>
      <c r="O138" s="1739"/>
      <c r="P138" s="1739"/>
      <c r="Q138" s="1739"/>
      <c r="R138" s="1739"/>
      <c r="S138" s="1739"/>
      <c r="T138" s="1739"/>
      <c r="U138" s="1739"/>
      <c r="V138" s="1739"/>
      <c r="W138" s="1739"/>
      <c r="X138" s="1739"/>
      <c r="Y138" s="1739"/>
      <c r="Z138" s="1739"/>
      <c r="AA138" s="1739"/>
    </row>
    <row r="139" spans="1:27" ht="15.75" customHeight="1">
      <c r="A139" s="1739"/>
      <c r="B139" s="1739"/>
      <c r="C139" s="1739"/>
      <c r="D139" s="1739"/>
      <c r="E139" s="1739"/>
      <c r="F139" s="1739"/>
      <c r="G139" s="1739"/>
      <c r="H139" s="1739"/>
      <c r="I139" s="1739"/>
      <c r="J139" s="1739"/>
      <c r="K139" s="1739"/>
      <c r="L139" s="1739"/>
      <c r="M139" s="1739"/>
      <c r="N139" s="1739"/>
      <c r="O139" s="1739"/>
      <c r="P139" s="1739"/>
      <c r="Q139" s="1739"/>
      <c r="R139" s="1739"/>
      <c r="S139" s="1739"/>
      <c r="T139" s="1739"/>
      <c r="U139" s="1739"/>
      <c r="V139" s="1739"/>
      <c r="W139" s="1739"/>
      <c r="X139" s="1739"/>
      <c r="Y139" s="1739"/>
      <c r="Z139" s="1739"/>
      <c r="AA139" s="1739"/>
    </row>
    <row r="140" spans="1:27" ht="15.75" customHeight="1">
      <c r="A140" s="1739"/>
      <c r="B140" s="1739"/>
      <c r="C140" s="1739"/>
      <c r="D140" s="1739"/>
      <c r="E140" s="1739"/>
      <c r="F140" s="1739"/>
      <c r="G140" s="1739"/>
      <c r="H140" s="1739"/>
      <c r="I140" s="1739"/>
      <c r="J140" s="1739"/>
      <c r="K140" s="1739"/>
      <c r="L140" s="1739"/>
      <c r="M140" s="1739"/>
      <c r="N140" s="1739"/>
      <c r="O140" s="1739"/>
      <c r="P140" s="1739"/>
      <c r="Q140" s="1739"/>
      <c r="R140" s="1739"/>
      <c r="S140" s="1739"/>
      <c r="T140" s="1739"/>
      <c r="U140" s="1739"/>
      <c r="V140" s="1739"/>
      <c r="W140" s="1739"/>
      <c r="X140" s="1739"/>
      <c r="Y140" s="1739"/>
      <c r="Z140" s="1739"/>
      <c r="AA140" s="1739"/>
    </row>
    <row r="141" spans="1:27" ht="15.75" customHeight="1">
      <c r="A141" s="1739"/>
      <c r="B141" s="1739"/>
      <c r="C141" s="1739"/>
      <c r="D141" s="1739"/>
      <c r="E141" s="1739"/>
      <c r="F141" s="1739"/>
      <c r="G141" s="1739"/>
      <c r="H141" s="1739"/>
      <c r="I141" s="1739"/>
      <c r="J141" s="1739"/>
      <c r="K141" s="1739"/>
      <c r="L141" s="1739"/>
      <c r="M141" s="1739"/>
      <c r="N141" s="1739"/>
      <c r="O141" s="1739"/>
      <c r="P141" s="1739"/>
      <c r="Q141" s="1739"/>
      <c r="R141" s="1739"/>
      <c r="S141" s="1739"/>
      <c r="T141" s="1739"/>
      <c r="U141" s="1739"/>
      <c r="V141" s="1739"/>
      <c r="W141" s="1739"/>
      <c r="X141" s="1739"/>
      <c r="Y141" s="1739"/>
      <c r="Z141" s="1739"/>
      <c r="AA141" s="1739"/>
    </row>
    <row r="142" spans="1:27" ht="15.75" customHeight="1">
      <c r="A142" s="1739"/>
      <c r="B142" s="1739"/>
      <c r="C142" s="1739"/>
      <c r="D142" s="1739"/>
      <c r="E142" s="1739"/>
      <c r="F142" s="1739"/>
      <c r="G142" s="1739"/>
      <c r="H142" s="1739"/>
      <c r="I142" s="1739"/>
      <c r="J142" s="1739"/>
      <c r="K142" s="1739"/>
      <c r="L142" s="1739"/>
      <c r="M142" s="1739"/>
      <c r="N142" s="1739"/>
      <c r="O142" s="1739"/>
      <c r="P142" s="1739"/>
      <c r="Q142" s="1739"/>
      <c r="R142" s="1739"/>
      <c r="S142" s="1739"/>
      <c r="T142" s="1739"/>
      <c r="U142" s="1739"/>
      <c r="V142" s="1739"/>
      <c r="W142" s="1739"/>
      <c r="X142" s="1739"/>
      <c r="Y142" s="1739"/>
      <c r="Z142" s="1739"/>
      <c r="AA142" s="1739"/>
    </row>
    <row r="143" spans="1:27" ht="15.75" customHeight="1">
      <c r="A143" s="1739"/>
      <c r="B143" s="1739"/>
      <c r="C143" s="1739"/>
      <c r="D143" s="1739"/>
      <c r="E143" s="1739"/>
      <c r="F143" s="1739"/>
      <c r="G143" s="1739"/>
      <c r="H143" s="1739"/>
      <c r="I143" s="1739"/>
      <c r="J143" s="1739"/>
      <c r="K143" s="1739"/>
      <c r="L143" s="1739"/>
      <c r="M143" s="1739"/>
      <c r="N143" s="1739"/>
      <c r="O143" s="1739"/>
      <c r="P143" s="1739"/>
      <c r="Q143" s="1739"/>
      <c r="R143" s="1739"/>
      <c r="S143" s="1739"/>
      <c r="T143" s="1739"/>
      <c r="U143" s="1739"/>
      <c r="V143" s="1739"/>
      <c r="W143" s="1739"/>
      <c r="X143" s="1739"/>
      <c r="Y143" s="1739"/>
      <c r="Z143" s="1739"/>
      <c r="AA143" s="1739"/>
    </row>
    <row r="144" spans="1:27" ht="15.75" customHeight="1">
      <c r="A144" s="1739"/>
      <c r="B144" s="1739"/>
      <c r="C144" s="1739"/>
      <c r="D144" s="1739"/>
      <c r="E144" s="1739"/>
      <c r="F144" s="1739"/>
      <c r="G144" s="1739"/>
      <c r="H144" s="1739"/>
      <c r="I144" s="1739"/>
      <c r="J144" s="1739"/>
      <c r="K144" s="1739"/>
      <c r="L144" s="1739"/>
      <c r="M144" s="1739"/>
      <c r="N144" s="1739"/>
      <c r="O144" s="1739"/>
      <c r="P144" s="1739"/>
      <c r="Q144" s="1739"/>
      <c r="R144" s="1739"/>
      <c r="S144" s="1739"/>
      <c r="T144" s="1739"/>
      <c r="U144" s="1739"/>
      <c r="V144" s="1739"/>
      <c r="W144" s="1739"/>
      <c r="X144" s="1739"/>
      <c r="Y144" s="1739"/>
      <c r="Z144" s="1739"/>
      <c r="AA144" s="1739"/>
    </row>
    <row r="145" spans="1:28" ht="15.75" customHeight="1">
      <c r="A145" s="1739"/>
      <c r="B145" s="1739"/>
      <c r="C145" s="1739"/>
      <c r="D145" s="1739"/>
      <c r="E145" s="1739"/>
      <c r="F145" s="1739"/>
      <c r="G145" s="1739"/>
      <c r="H145" s="1739"/>
      <c r="I145" s="1739"/>
      <c r="J145" s="1739"/>
      <c r="K145" s="1739"/>
      <c r="L145" s="1739"/>
      <c r="M145" s="1739"/>
      <c r="N145" s="1739"/>
      <c r="O145" s="1739"/>
      <c r="P145" s="1739"/>
      <c r="Q145" s="1739"/>
      <c r="R145" s="1739"/>
      <c r="S145" s="1739"/>
      <c r="T145" s="1739"/>
      <c r="U145" s="1739"/>
      <c r="V145" s="1739"/>
      <c r="W145" s="1739"/>
      <c r="X145" s="1739"/>
      <c r="Y145" s="1739"/>
      <c r="Z145" s="1739"/>
      <c r="AA145" s="1739"/>
    </row>
    <row r="146" spans="1:28">
      <c r="A146" s="1740"/>
      <c r="B146" s="1740"/>
      <c r="C146" s="1740"/>
      <c r="D146" s="1740"/>
      <c r="E146" s="1740"/>
      <c r="F146" s="1740"/>
      <c r="G146" s="1740"/>
      <c r="H146" s="1740"/>
      <c r="I146" s="1740"/>
      <c r="J146" s="1740"/>
      <c r="K146" s="1740"/>
      <c r="L146" s="1740"/>
      <c r="M146" s="1740"/>
      <c r="N146" s="1740"/>
      <c r="O146" s="1740"/>
      <c r="P146" s="1740"/>
      <c r="Q146" s="1740"/>
      <c r="R146" s="1740"/>
      <c r="S146" s="1740"/>
      <c r="T146" s="1740"/>
      <c r="U146" s="1740"/>
      <c r="V146" s="1740"/>
      <c r="W146" s="1740"/>
      <c r="X146" s="1740"/>
      <c r="Y146" s="1740"/>
      <c r="Z146" s="1740"/>
      <c r="AA146" s="1740"/>
    </row>
    <row r="147" spans="1:28">
      <c r="A147" s="1279"/>
      <c r="B147" s="1254"/>
      <c r="C147" s="1254"/>
      <c r="D147" s="1254"/>
      <c r="E147" s="1254"/>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c r="AA147" s="1254"/>
      <c r="AB147" s="1114"/>
    </row>
    <row r="148" spans="1:28">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c r="AB148" s="1114"/>
    </row>
    <row r="149" spans="1:28">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14"/>
    </row>
    <row r="150" spans="1:28">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c r="AB150" s="1114"/>
    </row>
    <row r="151" spans="1:28">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c r="AB151" s="1114"/>
    </row>
    <row r="152" spans="1:28">
      <c r="A152" s="1107"/>
      <c r="B152" s="1107"/>
      <c r="C152" s="1107"/>
      <c r="D152" s="1107"/>
      <c r="E152" s="1107"/>
      <c r="F152" s="1107"/>
      <c r="G152" s="1107"/>
      <c r="H152" s="1107"/>
      <c r="I152" s="1115"/>
      <c r="J152" s="1107"/>
      <c r="K152" s="1107"/>
      <c r="L152" s="1107"/>
      <c r="M152" s="1107"/>
      <c r="N152" s="1107"/>
      <c r="O152" s="1107"/>
      <c r="P152" s="1107"/>
      <c r="Q152" s="1107"/>
      <c r="R152" s="1107"/>
      <c r="S152" s="1107"/>
      <c r="T152" s="1107"/>
      <c r="U152" s="1107"/>
      <c r="V152" s="1107"/>
      <c r="W152" s="1107"/>
      <c r="X152" s="1107"/>
      <c r="Y152" s="1107"/>
      <c r="Z152" s="1107"/>
      <c r="AA152" s="1107"/>
      <c r="AB152" s="1114"/>
    </row>
    <row r="153" spans="1:28">
      <c r="A153" s="1107"/>
      <c r="B153" s="1107"/>
      <c r="C153" s="1107"/>
      <c r="D153" s="1107"/>
      <c r="E153" s="1107"/>
      <c r="F153" s="1107"/>
      <c r="G153" s="1107"/>
      <c r="H153" s="1107"/>
      <c r="I153" s="1115"/>
      <c r="J153" s="1107"/>
      <c r="K153" s="1107"/>
      <c r="L153" s="1107"/>
      <c r="M153" s="1107"/>
      <c r="N153" s="1107"/>
      <c r="O153" s="1107"/>
      <c r="P153" s="1107"/>
      <c r="Q153" s="1107"/>
      <c r="R153" s="1107"/>
      <c r="S153" s="1107"/>
      <c r="T153" s="1107"/>
      <c r="U153" s="1107"/>
      <c r="V153" s="1107"/>
      <c r="W153" s="1107"/>
      <c r="X153" s="1107"/>
      <c r="Y153" s="1107"/>
      <c r="Z153" s="1107"/>
      <c r="AA153" s="1107"/>
      <c r="AB153" s="1114"/>
    </row>
    <row r="154" spans="1:28">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c r="AB154" s="1114"/>
    </row>
    <row r="155" spans="1:28">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c r="AB155" s="1114"/>
    </row>
    <row r="156" spans="1:28">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c r="Z156" s="1091"/>
      <c r="AA156" s="1091"/>
    </row>
    <row r="157" spans="1:28">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c r="Z157" s="1091"/>
      <c r="AA157" s="1091"/>
    </row>
    <row r="158" spans="1:28">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c r="Z158" s="1091"/>
      <c r="AA158" s="1091"/>
    </row>
    <row r="159" spans="1:28">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c r="Z159" s="1091"/>
      <c r="AA159" s="1091"/>
    </row>
  </sheetData>
  <sheetProtection selectLockedCells="1"/>
  <mergeCells count="25">
    <mergeCell ref="A122:AA146"/>
    <mergeCell ref="F89:G89"/>
    <mergeCell ref="S89:Z89"/>
    <mergeCell ref="H70:AB70"/>
    <mergeCell ref="F88:G88"/>
    <mergeCell ref="S88:Z88"/>
    <mergeCell ref="F92:AA93"/>
    <mergeCell ref="F90:AA91"/>
    <mergeCell ref="F74:AA74"/>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s>
  <phoneticPr fontId="2"/>
  <hyperlinks>
    <hyperlink ref="Q1" location="作業メニュー!A1" display="作業メニュー" xr:uid="{00000000-0004-0000-1C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BA336"/>
  <sheetViews>
    <sheetView topLeftCell="A133" workbookViewId="0">
      <selection activeCell="R1" sqref="R1"/>
    </sheetView>
  </sheetViews>
  <sheetFormatPr defaultColWidth="3.375" defaultRowHeight="13.5"/>
  <cols>
    <col min="1" max="16384" width="3.375" style="927"/>
  </cols>
  <sheetData>
    <row r="1" spans="1:30" s="920" customFormat="1" ht="38.25" customHeight="1" thickBot="1">
      <c r="A1" s="1070" t="s">
        <v>3781</v>
      </c>
      <c r="Q1" s="921" t="s">
        <v>64</v>
      </c>
      <c r="R1" s="921"/>
      <c r="S1" s="921"/>
      <c r="T1" s="921"/>
      <c r="AD1" s="923" t="s">
        <v>549</v>
      </c>
    </row>
    <row r="2" spans="1:30" ht="12" customHeight="1" thickTop="1">
      <c r="A2" s="1076"/>
    </row>
    <row r="3" spans="1:30" ht="12" customHeight="1">
      <c r="A3" s="926"/>
      <c r="B3" s="925" t="str">
        <f>IF(作業メニュー!AM13=TRUE, "第四十二号の十二様式（第八条の二の六関係）（Ａ４） ", "第十四号様式（第三条、第三条の三関係）")</f>
        <v>第十四号様式（第三条、第三条の三関係）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0" ht="24.95" customHeight="1">
      <c r="A4" s="926"/>
      <c r="B4" s="925"/>
      <c r="C4" s="925"/>
      <c r="D4" s="1268" t="str">
        <f>IF(作業メニュー!AM13=TRUE, "建築基準法第88条第２項において準用する同法第18条第２項又は第４項の規定による ", "")</f>
        <v/>
      </c>
      <c r="E4" s="925"/>
      <c r="G4" s="926"/>
      <c r="H4" s="926"/>
      <c r="I4" s="926"/>
      <c r="J4" s="926"/>
      <c r="K4" s="926"/>
      <c r="L4" s="926"/>
      <c r="M4" s="926"/>
      <c r="N4" s="926"/>
      <c r="O4" s="926"/>
      <c r="P4" s="926"/>
      <c r="Q4" s="926"/>
      <c r="R4" s="926"/>
      <c r="S4" s="926"/>
      <c r="T4" s="926"/>
      <c r="U4" s="926"/>
      <c r="V4" s="926"/>
      <c r="W4" s="926"/>
      <c r="X4" s="926"/>
      <c r="Y4" s="926"/>
      <c r="Z4" s="926"/>
      <c r="AA4" s="926"/>
    </row>
    <row r="5" spans="1:30" ht="24.75" customHeight="1">
      <c r="A5" s="926"/>
      <c r="B5" s="1655" t="str">
        <f>IF(作業メニュー!AM13=TRUE, "計画変更通知書　（工作物）", "計画変更確認申請書　（工作物）")</f>
        <v>計画変更確認申請書　（工作物）</v>
      </c>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row>
    <row r="6" spans="1:30">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0">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0">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0" ht="18.75" customHeight="1">
      <c r="A9" s="926"/>
      <c r="B9" s="926"/>
      <c r="C9" s="2093" t="str">
        <f>IF(作業メニュー!AM13=TRUE, "　建築基準法第88条第２項において準用する同法第18条第２項又は第４項の規定により計画の変更を通知します。", "  建築基準法第８８条第２項において準用する同法第６条第１項又は第６条の２第１項の規定による計画の変更の確認を申請します。この申請書及び添付図書に記載の事項は、事実に相違ありません。")</f>
        <v xml:space="preserve">  建築基準法第８８条第２項において準用する同法第６条第１項又は第６条の２第１項の規定による計画の変更の確認を申請します。この申請書及び添付図書に記載の事項は、事実に相違ありません。</v>
      </c>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926"/>
    </row>
    <row r="10" spans="1:30" ht="18.75" customHeight="1">
      <c r="A10" s="926"/>
      <c r="B10" s="926"/>
      <c r="C10" s="2093"/>
      <c r="D10" s="2093"/>
      <c r="E10" s="2093"/>
      <c r="F10" s="2093"/>
      <c r="G10" s="2093"/>
      <c r="H10" s="2093"/>
      <c r="I10" s="2093"/>
      <c r="J10" s="2093"/>
      <c r="K10" s="2093"/>
      <c r="L10" s="2093"/>
      <c r="M10" s="2093"/>
      <c r="N10" s="2093"/>
      <c r="O10" s="2093"/>
      <c r="P10" s="2093"/>
      <c r="Q10" s="2093"/>
      <c r="R10" s="2093"/>
      <c r="S10" s="2093"/>
      <c r="T10" s="2093"/>
      <c r="U10" s="2093"/>
      <c r="V10" s="2093"/>
      <c r="W10" s="2093"/>
      <c r="X10" s="2093"/>
      <c r="Y10" s="2093"/>
      <c r="Z10" s="2093"/>
      <c r="AA10" s="926"/>
    </row>
    <row r="11" spans="1:30" ht="18.75" customHeight="1">
      <c r="A11" s="926"/>
      <c r="B11" s="926"/>
      <c r="C11" s="1245"/>
      <c r="D11" s="1245"/>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926"/>
      <c r="AA11" s="926"/>
    </row>
    <row r="12" spans="1:30" ht="18.75" customHeight="1">
      <c r="A12" s="926"/>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0" ht="18.75"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0" ht="18.75" customHeight="1">
      <c r="A14" s="926"/>
      <c r="B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0" ht="16.5" customHeight="1">
      <c r="A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row>
    <row r="16" spans="1:30" ht="18.75" customHeight="1">
      <c r="A16" s="926"/>
      <c r="B16" s="1682" t="str">
        <f>IF('確認申請書（建築）入力'!$M$4=0,"",'確認申請書（建築）入力'!$M$4)</f>
        <v>指定確認検査機関
　株式会社東日本住宅評価センター　様</v>
      </c>
      <c r="C16" s="1682"/>
      <c r="D16" s="1682"/>
      <c r="E16" s="1682"/>
      <c r="F16" s="1682"/>
      <c r="G16" s="1682"/>
      <c r="H16" s="1682"/>
      <c r="I16" s="1682"/>
      <c r="J16" s="1682"/>
      <c r="K16" s="1682"/>
      <c r="L16" s="1682"/>
      <c r="M16" s="1682"/>
      <c r="N16" s="1682"/>
      <c r="O16" s="1682"/>
      <c r="P16" s="1682"/>
      <c r="Q16" s="1682"/>
      <c r="R16" s="926"/>
      <c r="S16" s="926"/>
      <c r="T16" s="926"/>
      <c r="U16" s="926"/>
      <c r="V16" s="926"/>
      <c r="W16" s="926"/>
      <c r="X16" s="926"/>
      <c r="Y16" s="926"/>
      <c r="Z16" s="926"/>
      <c r="AA16" s="926"/>
    </row>
    <row r="17" spans="1:44" ht="18.75" customHeight="1">
      <c r="A17" s="926"/>
      <c r="B17" s="1682"/>
      <c r="C17" s="1682"/>
      <c r="D17" s="1682"/>
      <c r="E17" s="1682"/>
      <c r="F17" s="1682"/>
      <c r="G17" s="1682"/>
      <c r="H17" s="1682"/>
      <c r="I17" s="1682"/>
      <c r="J17" s="1682"/>
      <c r="K17" s="1682"/>
      <c r="L17" s="1682"/>
      <c r="M17" s="1682"/>
      <c r="N17" s="1682"/>
      <c r="O17" s="1682"/>
      <c r="P17" s="1682"/>
      <c r="Q17" s="1682"/>
      <c r="R17" s="926"/>
      <c r="S17" s="926"/>
      <c r="T17" s="926"/>
      <c r="U17" s="926"/>
      <c r="V17" s="926"/>
      <c r="W17" s="931" t="str">
        <f>IF(作業メニュー!AM13=TRUE, "第", "")</f>
        <v/>
      </c>
      <c r="X17" s="1712"/>
      <c r="Y17" s="1712"/>
      <c r="Z17" s="1712"/>
      <c r="AA17" s="1712"/>
      <c r="AB17" s="930" t="str">
        <f>IF(作業メニュー!AM13=TRUE, "号", "")</f>
        <v/>
      </c>
    </row>
    <row r="18" spans="1:44" ht="8.25" customHeight="1">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row>
    <row r="19" spans="1:44" ht="18" customHeight="1">
      <c r="A19" s="926"/>
      <c r="B19" s="926"/>
      <c r="C19" s="926"/>
      <c r="D19" s="926"/>
      <c r="E19" s="926"/>
      <c r="F19" s="926"/>
      <c r="G19" s="926"/>
      <c r="H19" s="926"/>
      <c r="I19" s="926"/>
      <c r="J19" s="926"/>
      <c r="K19" s="926"/>
      <c r="L19" s="926"/>
      <c r="M19" s="926"/>
      <c r="N19" s="926"/>
      <c r="O19" s="926"/>
      <c r="P19" s="926"/>
      <c r="Q19" s="926"/>
      <c r="R19" s="926"/>
      <c r="S19" s="926"/>
      <c r="T19" s="926"/>
      <c r="U19" s="2076" t="s">
        <v>2832</v>
      </c>
      <c r="V19" s="2076"/>
      <c r="W19" s="2076"/>
      <c r="X19" s="2076"/>
      <c r="Y19" s="2076"/>
      <c r="Z19" s="2076"/>
      <c r="AA19" s="2076"/>
      <c r="AH19" s="1090"/>
    </row>
    <row r="20" spans="1:44" ht="18.75" customHeight="1">
      <c r="A20" s="926"/>
      <c r="B20" s="926"/>
      <c r="C20" s="926"/>
      <c r="D20" s="926"/>
      <c r="E20" s="926"/>
      <c r="F20" s="926"/>
      <c r="G20" s="926"/>
      <c r="H20" s="926"/>
      <c r="I20" s="926"/>
      <c r="J20" s="926"/>
      <c r="K20" s="926"/>
      <c r="L20" s="926"/>
      <c r="M20" s="926"/>
      <c r="N20" s="926"/>
      <c r="O20" s="926"/>
      <c r="P20" s="926"/>
      <c r="Q20" s="926"/>
      <c r="R20" s="926"/>
      <c r="AH20" s="929"/>
      <c r="AI20" s="929"/>
      <c r="AM20" s="929"/>
      <c r="AN20" s="2068"/>
      <c r="AO20" s="2068"/>
      <c r="AP20" s="2068"/>
      <c r="AQ20" s="2068"/>
      <c r="AR20" s="2068"/>
    </row>
    <row r="21" spans="1:44" ht="6" customHeight="1">
      <c r="A21" s="926"/>
      <c r="B21" s="926"/>
      <c r="C21" s="926"/>
      <c r="D21" s="926"/>
      <c r="E21" s="926"/>
      <c r="F21" s="926"/>
      <c r="G21" s="926"/>
      <c r="H21" s="926"/>
      <c r="I21" s="926"/>
      <c r="J21" s="926"/>
      <c r="K21" s="926"/>
      <c r="L21" s="926"/>
      <c r="M21" s="926"/>
      <c r="N21" s="926"/>
      <c r="O21" s="926"/>
      <c r="P21" s="926"/>
      <c r="Q21" s="926"/>
      <c r="R21" s="926"/>
      <c r="S21" s="926"/>
      <c r="T21" s="926"/>
      <c r="U21" s="926"/>
    </row>
    <row r="22" spans="1:44" ht="15.75" customHeight="1">
      <c r="A22" s="926"/>
      <c r="B22" s="926"/>
      <c r="C22" s="926"/>
      <c r="D22" s="926"/>
      <c r="E22" s="1114"/>
      <c r="F22" s="1114"/>
      <c r="G22" s="926"/>
      <c r="H22" s="926"/>
      <c r="I22" s="926"/>
      <c r="J22" s="926"/>
      <c r="K22" s="926"/>
      <c r="L22" s="926"/>
      <c r="M22" s="926"/>
      <c r="N22" s="926"/>
      <c r="O22" s="926"/>
      <c r="P22" s="926"/>
      <c r="Q22" s="926"/>
      <c r="R22" s="926"/>
      <c r="S22" s="926"/>
      <c r="T22" s="926"/>
      <c r="U22" s="926"/>
      <c r="V22" s="926"/>
      <c r="W22" s="926"/>
      <c r="X22" s="926"/>
      <c r="Y22" s="926"/>
      <c r="Z22" s="926"/>
      <c r="AA22" s="926"/>
      <c r="AB22" s="926"/>
    </row>
    <row r="23" spans="1:44" ht="15.75" customHeight="1">
      <c r="A23" s="926"/>
      <c r="B23" s="926"/>
      <c r="C23" s="926"/>
      <c r="D23" s="926"/>
      <c r="E23" s="1114"/>
      <c r="F23" s="1114"/>
      <c r="G23" s="926"/>
      <c r="H23" s="926"/>
      <c r="I23" s="926"/>
      <c r="J23" s="926"/>
      <c r="K23" s="926"/>
      <c r="L23" s="926"/>
      <c r="M23" s="926"/>
      <c r="N23" s="926"/>
      <c r="O23" s="926"/>
      <c r="P23" s="926"/>
      <c r="Q23" s="926"/>
      <c r="R23" s="926"/>
      <c r="S23" s="926"/>
      <c r="T23" s="926"/>
      <c r="U23" s="926"/>
      <c r="V23" s="926"/>
      <c r="W23" s="926"/>
      <c r="X23" s="926"/>
      <c r="Y23" s="926"/>
      <c r="Z23" s="926"/>
      <c r="AA23" s="926"/>
      <c r="AB23" s="926"/>
    </row>
    <row r="24" spans="1:44" ht="24.75" customHeight="1">
      <c r="A24" s="926"/>
      <c r="B24" s="926"/>
      <c r="C24" s="926"/>
      <c r="D24" s="926"/>
      <c r="E24" s="926"/>
      <c r="F24" s="926"/>
      <c r="G24" s="926"/>
      <c r="H24" s="926"/>
      <c r="I24" s="926"/>
      <c r="J24" s="926"/>
      <c r="K24" s="926"/>
      <c r="L24" s="926"/>
      <c r="M24" s="926"/>
      <c r="N24" s="926"/>
      <c r="O24" s="926"/>
      <c r="P24" s="926"/>
      <c r="Q24" s="926"/>
      <c r="R24" s="926"/>
      <c r="S24" s="926"/>
      <c r="T24" s="926"/>
      <c r="U24" s="926"/>
    </row>
    <row r="25" spans="1:44" ht="18" customHeight="1">
      <c r="A25" s="926"/>
      <c r="B25" s="926"/>
      <c r="C25" s="926"/>
      <c r="D25" s="926"/>
      <c r="E25" s="926"/>
      <c r="F25" s="926"/>
      <c r="G25" s="926"/>
      <c r="H25" s="926"/>
      <c r="I25" s="926"/>
      <c r="J25" s="926"/>
      <c r="K25" s="926"/>
      <c r="L25" s="926"/>
      <c r="M25" s="926"/>
      <c r="N25" s="926"/>
      <c r="O25" s="926"/>
      <c r="P25" s="926" t="str">
        <f>IF(項目一覧!$C$183=0,"",項目一覧!$C$183)</f>
        <v/>
      </c>
      <c r="Q25" s="926"/>
      <c r="R25" s="926"/>
      <c r="S25" s="926"/>
      <c r="T25" s="926"/>
      <c r="U25" s="926"/>
      <c r="V25" s="926"/>
      <c r="W25" s="926"/>
      <c r="X25" s="926"/>
      <c r="AA25" s="926"/>
      <c r="AH25" s="1114"/>
    </row>
    <row r="26" spans="1:44" ht="18.75" customHeight="1">
      <c r="A26" s="926"/>
      <c r="B26" s="926"/>
      <c r="C26" s="926"/>
      <c r="D26" s="926"/>
      <c r="E26" s="926"/>
      <c r="F26" s="926"/>
      <c r="G26" s="926"/>
      <c r="H26" s="926"/>
      <c r="I26" s="926"/>
      <c r="J26" s="926" t="str">
        <f>IF(作業メニュー!AM13=TRUE, "　通　知　者　官　職", "　申　請　者　　氏　　名")</f>
        <v>　申　請　者　　氏　　名</v>
      </c>
      <c r="K26" s="926"/>
      <c r="L26" s="926"/>
      <c r="M26" s="926"/>
      <c r="N26" s="926"/>
      <c r="O26" s="926"/>
      <c r="P26" s="926" t="str">
        <f>IF(項目一覧!$C$4=0,"",項目一覧!$C$4)</f>
        <v/>
      </c>
      <c r="Q26" s="926"/>
      <c r="R26" s="926"/>
      <c r="S26" s="926"/>
      <c r="T26" s="926"/>
      <c r="U26" s="926"/>
      <c r="V26" s="926"/>
      <c r="W26" s="926"/>
      <c r="X26" s="926"/>
      <c r="AA26" s="926"/>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9" customHeight="1">
      <c r="A28" s="926"/>
      <c r="B28" s="926"/>
      <c r="C28" s="926"/>
      <c r="D28" s="926"/>
      <c r="E28" s="926"/>
      <c r="F28" s="926"/>
      <c r="G28" s="926"/>
      <c r="H28" s="926"/>
      <c r="I28" s="926"/>
      <c r="J28" s="926"/>
      <c r="K28" s="926"/>
      <c r="L28" s="926"/>
      <c r="M28" s="926"/>
      <c r="N28" s="926"/>
      <c r="O28" s="926"/>
      <c r="P28" s="952"/>
      <c r="Q28" s="952"/>
      <c r="R28" s="952"/>
      <c r="S28" s="952"/>
      <c r="T28" s="952"/>
      <c r="U28" s="952"/>
      <c r="V28" s="952"/>
      <c r="W28" s="952"/>
      <c r="X28" s="952"/>
      <c r="Y28" s="952"/>
      <c r="Z28" s="952"/>
      <c r="AA28" s="952"/>
    </row>
    <row r="29" spans="1:44" ht="18.75" customHeight="1">
      <c r="A29" s="926"/>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AA29" s="926"/>
    </row>
    <row r="30" spans="1:44" ht="18.75" customHeight="1">
      <c r="A30" s="926"/>
      <c r="B30" s="926"/>
      <c r="C30" s="926"/>
      <c r="D30" s="926"/>
      <c r="E30" s="926"/>
      <c r="F30" s="926"/>
      <c r="G30" s="926"/>
      <c r="H30" s="926"/>
      <c r="I30" s="926"/>
      <c r="J30" s="926"/>
      <c r="K30" s="926"/>
      <c r="L30" s="926"/>
      <c r="M30" s="926"/>
      <c r="N30" s="926"/>
      <c r="O30" s="926"/>
      <c r="P30" s="926"/>
      <c r="Q30" s="926"/>
      <c r="R30" s="926"/>
      <c r="S30" s="926"/>
      <c r="T30" s="926"/>
      <c r="U30" s="926"/>
      <c r="V30" s="926"/>
      <c r="W30" s="926"/>
      <c r="X30" s="926"/>
      <c r="AA30" s="926"/>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30.75" customHeight="1">
      <c r="A32" s="926"/>
      <c r="B32" s="955"/>
      <c r="C32" s="955"/>
      <c r="D32" s="955"/>
      <c r="E32" s="955"/>
      <c r="F32" s="955"/>
      <c r="G32" s="955"/>
      <c r="H32" s="955"/>
      <c r="I32" s="955"/>
      <c r="J32" s="955"/>
      <c r="K32" s="955"/>
      <c r="L32" s="955"/>
      <c r="M32" s="955"/>
      <c r="N32" s="955"/>
      <c r="O32" s="955"/>
      <c r="P32" s="2061"/>
      <c r="Q32" s="2061"/>
      <c r="R32" s="2061"/>
      <c r="S32" s="2061"/>
      <c r="T32" s="2061"/>
      <c r="U32" s="2061"/>
      <c r="V32" s="2061"/>
      <c r="W32" s="2061"/>
      <c r="X32" s="2061"/>
      <c r="Y32" s="2061"/>
      <c r="Z32" s="2061"/>
      <c r="AA32" s="2061"/>
    </row>
    <row r="33" spans="1:53" ht="21.75" customHeight="1">
      <c r="B33" s="926"/>
      <c r="C33" s="926"/>
      <c r="D33" s="926" t="str">
        <f>IF(作業メニュー!AM13=TRUE, "[計画を変更する工作物の直前の審査]", "[計画を変更する工作物の直前の確認]")</f>
        <v>[計画を変更する工作物の直前の確認]</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D33" s="926"/>
      <c r="AE33" s="1090"/>
      <c r="AX33" s="926"/>
    </row>
    <row r="34" spans="1:53" ht="18.95" customHeight="1">
      <c r="B34" s="926"/>
      <c r="C34" s="926"/>
      <c r="D34" s="926"/>
      <c r="E34" s="926" t="s">
        <v>554</v>
      </c>
      <c r="F34" s="926"/>
      <c r="G34" s="926"/>
      <c r="H34" s="926"/>
      <c r="I34" s="926"/>
      <c r="J34" s="926"/>
      <c r="K34" s="1091" t="s">
        <v>728</v>
      </c>
      <c r="L34" s="926"/>
      <c r="M34" s="926"/>
      <c r="N34" s="926"/>
      <c r="O34" s="926"/>
      <c r="P34" s="926"/>
      <c r="Q34" s="926"/>
      <c r="R34" s="926"/>
      <c r="S34" s="926"/>
      <c r="T34" s="926" t="s">
        <v>111</v>
      </c>
      <c r="U34" s="926"/>
      <c r="V34" s="926"/>
      <c r="W34" s="926"/>
      <c r="X34" s="926"/>
      <c r="Y34" s="926"/>
      <c r="Z34" s="926"/>
      <c r="AA34" s="926"/>
      <c r="AB34" s="999"/>
      <c r="AD34" s="926"/>
      <c r="AE34" s="926"/>
      <c r="AL34" s="2096"/>
      <c r="AM34" s="2096"/>
      <c r="AN34" s="2096"/>
      <c r="AO34" s="2096"/>
      <c r="AP34" s="2096"/>
      <c r="AQ34" s="2096"/>
      <c r="AR34" s="2096"/>
      <c r="AS34" s="2096"/>
      <c r="AT34" s="2096"/>
      <c r="AU34" s="2096"/>
      <c r="AV34" s="2096"/>
      <c r="AW34" s="2096"/>
      <c r="AX34" s="926"/>
      <c r="BA34" s="926"/>
    </row>
    <row r="35" spans="1:53" ht="18.95" customHeight="1">
      <c r="B35" s="926"/>
      <c r="C35" s="926"/>
      <c r="D35" s="926"/>
      <c r="E35" s="926" t="s">
        <v>553</v>
      </c>
      <c r="F35" s="926"/>
      <c r="G35" s="926"/>
      <c r="H35" s="926"/>
      <c r="I35" s="926"/>
      <c r="J35" s="926"/>
      <c r="K35" s="1091" t="s">
        <v>2839</v>
      </c>
      <c r="L35" s="1091"/>
      <c r="M35" s="1091"/>
      <c r="N35" s="1091" t="s">
        <v>603</v>
      </c>
      <c r="O35" s="1091"/>
      <c r="P35" s="1091"/>
      <c r="Q35" s="1091" t="s">
        <v>602</v>
      </c>
      <c r="R35" s="1091"/>
      <c r="S35" s="1091"/>
      <c r="T35" s="1091" t="s">
        <v>601</v>
      </c>
      <c r="U35" s="1091"/>
      <c r="V35" s="1269"/>
      <c r="W35" s="1269"/>
      <c r="X35" s="1269"/>
      <c r="Y35" s="1269"/>
      <c r="Z35" s="1269"/>
      <c r="AA35" s="1269"/>
      <c r="AB35" s="1270"/>
      <c r="AD35" s="926"/>
      <c r="AE35" s="926"/>
      <c r="AF35" s="929"/>
      <c r="AJ35" s="929"/>
      <c r="AK35" s="929"/>
      <c r="AL35" s="2068"/>
      <c r="AM35" s="2068"/>
      <c r="AN35" s="2068"/>
      <c r="AO35" s="2068"/>
      <c r="AP35" s="2068"/>
    </row>
    <row r="36" spans="1:53" ht="18.95" customHeight="1">
      <c r="B36" s="926"/>
      <c r="C36" s="926"/>
      <c r="D36" s="926"/>
      <c r="E36" s="926" t="s">
        <v>552</v>
      </c>
      <c r="F36" s="926"/>
      <c r="G36" s="926"/>
      <c r="H36" s="926"/>
      <c r="I36" s="926"/>
      <c r="J36" s="926"/>
      <c r="K36" s="1091" t="s">
        <v>512</v>
      </c>
      <c r="L36" s="926"/>
      <c r="M36" s="926"/>
      <c r="N36" s="926"/>
      <c r="O36" s="926"/>
      <c r="P36" s="926"/>
      <c r="Q36" s="926"/>
      <c r="R36" s="926"/>
      <c r="S36" s="926"/>
      <c r="T36" s="926"/>
      <c r="U36" s="926"/>
      <c r="V36" s="926"/>
      <c r="W36" s="926"/>
      <c r="X36" s="926"/>
      <c r="Y36" s="926"/>
      <c r="Z36" s="926"/>
      <c r="AA36" s="926"/>
      <c r="AB36" s="999"/>
      <c r="AD36" s="926"/>
      <c r="AE36" s="926"/>
      <c r="AL36" s="2096"/>
      <c r="AM36" s="2096"/>
      <c r="AN36" s="2096"/>
      <c r="AO36" s="2096"/>
      <c r="AP36" s="2096"/>
      <c r="AQ36" s="2096"/>
      <c r="AR36" s="2096"/>
      <c r="AS36" s="2096"/>
      <c r="AT36" s="2096"/>
      <c r="AU36" s="2096"/>
      <c r="AV36" s="2096"/>
      <c r="AW36" s="2096"/>
      <c r="AX36" s="2096"/>
      <c r="AY36" s="2096"/>
      <c r="AZ36" s="2096"/>
      <c r="BA36" s="2096"/>
    </row>
    <row r="37" spans="1:53" ht="18.95" customHeight="1">
      <c r="B37" s="926"/>
      <c r="C37" s="926"/>
      <c r="D37" s="926"/>
      <c r="E37" s="926" t="s">
        <v>551</v>
      </c>
      <c r="F37" s="926"/>
      <c r="G37" s="926"/>
      <c r="H37" s="926"/>
      <c r="I37" s="926"/>
      <c r="J37" s="926"/>
      <c r="K37" s="926"/>
      <c r="L37" s="2075"/>
      <c r="M37" s="2075"/>
      <c r="N37" s="2075"/>
      <c r="O37" s="2075"/>
      <c r="P37" s="2075"/>
      <c r="Q37" s="2075"/>
      <c r="R37" s="2075"/>
      <c r="S37" s="2075"/>
      <c r="T37" s="2075"/>
      <c r="U37" s="2075"/>
      <c r="V37" s="2075"/>
      <c r="W37" s="2075"/>
      <c r="X37" s="2075"/>
      <c r="Y37" s="2075"/>
      <c r="Z37" s="2075"/>
      <c r="AA37" s="2075"/>
      <c r="AB37" s="952"/>
      <c r="AD37" s="926"/>
      <c r="AE37" s="926"/>
      <c r="AL37" s="2097"/>
      <c r="AM37" s="2097"/>
      <c r="AN37" s="2097"/>
      <c r="AO37" s="2097"/>
      <c r="AP37" s="2097"/>
      <c r="AQ37" s="2097"/>
      <c r="AR37" s="2097"/>
      <c r="AS37" s="2097"/>
      <c r="AT37" s="2097"/>
      <c r="AU37" s="2097"/>
      <c r="AV37" s="2097"/>
      <c r="AW37" s="2097"/>
      <c r="AX37" s="2097"/>
      <c r="AY37" s="2097"/>
      <c r="AZ37" s="2097"/>
      <c r="BA37" s="2097"/>
    </row>
    <row r="38" spans="1:53" ht="18.95" customHeight="1">
      <c r="B38" s="926"/>
      <c r="C38" s="926"/>
      <c r="D38" s="926"/>
      <c r="E38" s="926"/>
      <c r="F38" s="926"/>
      <c r="G38" s="926"/>
      <c r="H38" s="926"/>
      <c r="I38" s="926"/>
      <c r="J38" s="926"/>
      <c r="K38" s="926"/>
      <c r="L38" s="2061"/>
      <c r="M38" s="2061"/>
      <c r="N38" s="2061"/>
      <c r="O38" s="2061"/>
      <c r="P38" s="2061"/>
      <c r="Q38" s="2061"/>
      <c r="R38" s="2061"/>
      <c r="S38" s="2061"/>
      <c r="T38" s="2061"/>
      <c r="U38" s="2061"/>
      <c r="V38" s="2061"/>
      <c r="W38" s="2061"/>
      <c r="X38" s="2061"/>
      <c r="Y38" s="2061"/>
      <c r="Z38" s="2061"/>
      <c r="AA38" s="2061"/>
      <c r="AB38" s="952"/>
      <c r="AC38" s="952"/>
      <c r="AD38" s="926"/>
      <c r="AL38" s="2097"/>
      <c r="AM38" s="2097"/>
      <c r="AN38" s="2097"/>
      <c r="AO38" s="2097"/>
      <c r="AP38" s="2097"/>
      <c r="AQ38" s="2097"/>
      <c r="AR38" s="2097"/>
      <c r="AS38" s="2097"/>
      <c r="AT38" s="2097"/>
      <c r="AU38" s="2097"/>
      <c r="AV38" s="2097"/>
      <c r="AW38" s="2097"/>
      <c r="AX38" s="2097"/>
      <c r="AY38" s="2097"/>
      <c r="AZ38" s="2097"/>
      <c r="BA38" s="2097"/>
    </row>
    <row r="39" spans="1:53" ht="26.25" customHeight="1">
      <c r="A39" s="926"/>
      <c r="B39" s="1669" t="s">
        <v>438</v>
      </c>
      <c r="C39" s="1670"/>
      <c r="D39" s="1670"/>
      <c r="E39" s="1670"/>
      <c r="F39" s="1670"/>
      <c r="G39" s="1670"/>
      <c r="H39" s="1671"/>
      <c r="I39" s="1669" t="s">
        <v>437</v>
      </c>
      <c r="J39" s="1670"/>
      <c r="K39" s="1670"/>
      <c r="L39" s="1670"/>
      <c r="M39" s="1670"/>
      <c r="N39" s="1670"/>
      <c r="O39" s="1670"/>
      <c r="P39" s="1670"/>
      <c r="Q39" s="1670"/>
      <c r="R39" s="1670"/>
      <c r="S39" s="1670"/>
      <c r="T39" s="1671"/>
      <c r="U39" s="1669" t="s">
        <v>436</v>
      </c>
      <c r="V39" s="1670"/>
      <c r="W39" s="1670"/>
      <c r="X39" s="1670"/>
      <c r="Y39" s="1670"/>
      <c r="Z39" s="1670"/>
      <c r="AA39" s="1670"/>
      <c r="AB39" s="1671"/>
      <c r="AC39" s="926"/>
    </row>
    <row r="40" spans="1:53" ht="33" customHeight="1">
      <c r="A40" s="926"/>
      <c r="B40" s="1666"/>
      <c r="C40" s="1667"/>
      <c r="D40" s="1667"/>
      <c r="E40" s="1667"/>
      <c r="F40" s="1667"/>
      <c r="G40" s="1667"/>
      <c r="H40" s="1668"/>
      <c r="I40" s="1696" t="s">
        <v>435</v>
      </c>
      <c r="J40" s="1697"/>
      <c r="K40" s="1697"/>
      <c r="L40" s="1697"/>
      <c r="M40" s="1697"/>
      <c r="N40" s="1697"/>
      <c r="O40" s="1697"/>
      <c r="P40" s="1697"/>
      <c r="Q40" s="1697"/>
      <c r="R40" s="1697"/>
      <c r="S40" s="1697"/>
      <c r="T40" s="1698"/>
      <c r="U40" s="1669" t="s">
        <v>2838</v>
      </c>
      <c r="V40" s="1670"/>
      <c r="W40" s="1670"/>
      <c r="X40" s="1670"/>
      <c r="Y40" s="1670"/>
      <c r="Z40" s="1670"/>
      <c r="AA40" s="1670"/>
      <c r="AB40" s="1671"/>
      <c r="AC40" s="926"/>
    </row>
    <row r="41" spans="1:53" ht="63" customHeight="1">
      <c r="A41" s="926"/>
      <c r="B41" s="949"/>
      <c r="C41" s="926"/>
      <c r="D41" s="926"/>
      <c r="E41" s="926"/>
      <c r="F41" s="926"/>
      <c r="G41" s="926"/>
      <c r="H41" s="950"/>
      <c r="I41" s="1657"/>
      <c r="J41" s="1658"/>
      <c r="K41" s="1658"/>
      <c r="L41" s="1658"/>
      <c r="M41" s="1658"/>
      <c r="N41" s="1658"/>
      <c r="O41" s="1658"/>
      <c r="P41" s="1658"/>
      <c r="Q41" s="1658"/>
      <c r="R41" s="1658"/>
      <c r="S41" s="1658"/>
      <c r="T41" s="1659"/>
      <c r="U41" s="2080" t="s">
        <v>714</v>
      </c>
      <c r="V41" s="2081"/>
      <c r="W41" s="2081"/>
      <c r="X41" s="2081"/>
      <c r="Y41" s="2081"/>
      <c r="Z41" s="2081"/>
      <c r="AA41" s="2081"/>
      <c r="AB41" s="2082"/>
      <c r="AC41" s="926"/>
    </row>
    <row r="42" spans="1:53" ht="33" customHeight="1">
      <c r="A42" s="926"/>
      <c r="B42" s="954"/>
      <c r="C42" s="955"/>
      <c r="D42" s="955"/>
      <c r="E42" s="955"/>
      <c r="F42" s="955"/>
      <c r="G42" s="955"/>
      <c r="H42" s="956"/>
      <c r="I42" s="1660"/>
      <c r="J42" s="1661"/>
      <c r="K42" s="1661"/>
      <c r="L42" s="1661"/>
      <c r="M42" s="1661"/>
      <c r="N42" s="1661"/>
      <c r="O42" s="1661"/>
      <c r="P42" s="1661"/>
      <c r="Q42" s="1661"/>
      <c r="R42" s="1661"/>
      <c r="S42" s="1661"/>
      <c r="T42" s="1662"/>
      <c r="U42" s="1660" t="s">
        <v>2394</v>
      </c>
      <c r="V42" s="1661"/>
      <c r="W42" s="1661"/>
      <c r="X42" s="1661"/>
      <c r="Y42" s="1661"/>
      <c r="Z42" s="1661"/>
      <c r="AA42" s="1661"/>
      <c r="AB42" s="1662"/>
      <c r="AC42" s="926"/>
    </row>
    <row r="43" spans="1:53" ht="15.75" customHeight="1">
      <c r="A43" s="926"/>
      <c r="B43" s="937"/>
      <c r="C43" s="937"/>
      <c r="D43" s="937"/>
      <c r="E43" s="937"/>
      <c r="F43" s="937"/>
      <c r="G43" s="937"/>
      <c r="H43" s="937"/>
      <c r="I43" s="937"/>
      <c r="J43" s="937"/>
      <c r="K43" s="937"/>
      <c r="L43" s="937"/>
      <c r="M43" s="937"/>
      <c r="N43" s="937"/>
      <c r="O43" s="937"/>
      <c r="P43" s="937"/>
      <c r="Q43" s="937"/>
      <c r="R43" s="937"/>
      <c r="S43" s="937"/>
      <c r="T43" s="937"/>
      <c r="U43" s="926"/>
      <c r="V43" s="926"/>
      <c r="W43" s="926"/>
      <c r="X43" s="926"/>
      <c r="Y43" s="926"/>
      <c r="Z43" s="926"/>
      <c r="AA43" s="926"/>
      <c r="AB43" s="926"/>
      <c r="AC43" s="926"/>
    </row>
    <row r="44" spans="1:53" ht="15.75" customHeight="1">
      <c r="A44" s="926"/>
      <c r="B44" s="926"/>
      <c r="C44" s="926"/>
      <c r="D44" s="926"/>
      <c r="E44" s="1114"/>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row>
    <row r="45" spans="1:53" ht="15.75" customHeight="1">
      <c r="A45" s="926"/>
      <c r="B45" s="926"/>
      <c r="C45" s="926"/>
      <c r="D45" s="926"/>
      <c r="E45" s="1114"/>
      <c r="F45" s="1114"/>
      <c r="G45" s="926"/>
      <c r="H45" s="926"/>
      <c r="I45" s="926"/>
      <c r="J45" s="926"/>
      <c r="K45" s="926"/>
      <c r="L45" s="926"/>
      <c r="M45" s="926"/>
      <c r="N45" s="926"/>
      <c r="O45" s="926"/>
      <c r="P45" s="926"/>
      <c r="Q45" s="926"/>
      <c r="R45" s="926"/>
      <c r="S45" s="926"/>
      <c r="T45" s="926"/>
      <c r="U45" s="926"/>
      <c r="V45" s="926"/>
      <c r="W45" s="926"/>
      <c r="X45" s="926"/>
      <c r="Y45" s="926"/>
      <c r="Z45" s="926"/>
      <c r="AA45" s="926"/>
      <c r="AB45" s="926"/>
    </row>
    <row r="46" spans="1:53" ht="15.75" customHeight="1">
      <c r="A46" s="926"/>
      <c r="B46" s="926"/>
      <c r="C46" s="926"/>
      <c r="D46" s="926"/>
      <c r="G46" s="926"/>
      <c r="H46" s="926"/>
      <c r="I46" s="926"/>
      <c r="J46" s="926"/>
      <c r="K46" s="926"/>
      <c r="L46" s="926"/>
      <c r="M46" s="926"/>
      <c r="N46" s="926"/>
      <c r="O46" s="926"/>
      <c r="P46" s="926"/>
      <c r="Q46" s="926"/>
      <c r="R46" s="926"/>
      <c r="S46" s="926"/>
      <c r="T46" s="926"/>
      <c r="U46" s="926"/>
      <c r="V46" s="926"/>
      <c r="W46" s="926"/>
      <c r="X46" s="926"/>
      <c r="Y46" s="926"/>
      <c r="Z46" s="926"/>
      <c r="AA46" s="926"/>
      <c r="AB46" s="926"/>
    </row>
    <row r="47" spans="1:53" ht="15.75" customHeight="1">
      <c r="A47" s="926"/>
      <c r="B47" s="926"/>
      <c r="C47" s="926"/>
      <c r="D47" s="926"/>
      <c r="E47" s="1114"/>
      <c r="F47" s="1114"/>
      <c r="G47" s="926"/>
      <c r="H47" s="926"/>
      <c r="I47" s="926"/>
      <c r="J47" s="926"/>
      <c r="K47" s="926"/>
      <c r="L47" s="926"/>
      <c r="M47" s="926"/>
      <c r="N47" s="926"/>
      <c r="O47" s="926"/>
      <c r="P47" s="926"/>
      <c r="Q47" s="926"/>
      <c r="R47" s="926"/>
      <c r="S47" s="926"/>
      <c r="T47" s="926"/>
      <c r="U47" s="926"/>
      <c r="V47" s="926"/>
      <c r="W47" s="926"/>
      <c r="X47" s="926"/>
      <c r="Y47" s="926"/>
      <c r="Z47" s="926"/>
      <c r="AA47" s="926"/>
      <c r="AB47" s="926"/>
    </row>
    <row r="48" spans="1:53" ht="15.75" customHeight="1"/>
    <row r="49" spans="1:27" ht="15.75" customHeight="1">
      <c r="A49" s="1656" t="s">
        <v>434</v>
      </c>
      <c r="B49" s="1656"/>
      <c r="C49" s="1656"/>
      <c r="D49" s="1656"/>
      <c r="E49" s="1656"/>
      <c r="F49" s="1656"/>
      <c r="G49" s="1656"/>
      <c r="H49" s="1656"/>
      <c r="I49" s="1656"/>
      <c r="J49" s="1656"/>
      <c r="K49" s="1656"/>
      <c r="L49" s="1656"/>
      <c r="M49" s="1656"/>
      <c r="N49" s="1656"/>
      <c r="O49" s="1656"/>
      <c r="P49" s="1656"/>
      <c r="Q49" s="1656"/>
      <c r="R49" s="1656"/>
      <c r="S49" s="1656"/>
      <c r="T49" s="1656"/>
      <c r="U49" s="1656"/>
      <c r="V49" s="1656"/>
      <c r="W49" s="1656"/>
      <c r="X49" s="1656"/>
      <c r="Y49" s="1656"/>
      <c r="Z49" s="1656"/>
      <c r="AA49" s="1656"/>
    </row>
    <row r="50" spans="1:27" ht="15.75" customHeight="1">
      <c r="A50" s="982" t="s">
        <v>323</v>
      </c>
      <c r="B50" s="960" t="s">
        <v>713</v>
      </c>
      <c r="C50" s="960"/>
      <c r="D50" s="960"/>
      <c r="E50" s="960"/>
      <c r="F50" s="960"/>
      <c r="G50" s="960"/>
      <c r="H50" s="960"/>
      <c r="I50" s="939"/>
      <c r="J50" s="960"/>
      <c r="K50" s="960"/>
      <c r="L50" s="960"/>
      <c r="M50" s="960"/>
      <c r="N50" s="960"/>
      <c r="O50" s="960"/>
      <c r="P50" s="960"/>
      <c r="Q50" s="960"/>
      <c r="R50" s="960"/>
      <c r="S50" s="960"/>
      <c r="T50" s="960"/>
      <c r="U50" s="960"/>
      <c r="V50" s="960"/>
      <c r="W50" s="960"/>
      <c r="X50" s="960"/>
      <c r="Y50" s="960"/>
      <c r="Z50" s="960"/>
      <c r="AA50" s="960"/>
    </row>
    <row r="51" spans="1:27" ht="15.75" customHeight="1">
      <c r="A51" s="959"/>
      <c r="B51" s="929" t="s">
        <v>431</v>
      </c>
      <c r="C51" s="929"/>
      <c r="D51" s="929"/>
      <c r="E51" s="929"/>
      <c r="F51" s="929"/>
      <c r="G51" s="929" t="str">
        <f>IF(項目一覧!$C$21=0,"",項目一覧!$C$21&amp;"  ")&amp;IF(項目一覧!$C$5=0,"",項目一覧!$C$5)</f>
        <v xml:space="preserve">  </v>
      </c>
      <c r="H51" s="929"/>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408</v>
      </c>
      <c r="C52" s="929"/>
      <c r="D52" s="929"/>
      <c r="E52" s="929"/>
      <c r="F52" s="929"/>
      <c r="G52" s="929" t="str">
        <f>IF(項目一覧!$C$183=0,"",項目一覧!$C$183&amp;"  ")&amp;IF(項目一覧!$C$4=0,"",項目一覧!$C$4)</f>
        <v xml:space="preserve">  </v>
      </c>
      <c r="H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399</v>
      </c>
      <c r="C53" s="929"/>
      <c r="D53" s="929"/>
      <c r="E53" s="929"/>
      <c r="F53" s="929"/>
      <c r="G53" s="929" t="str">
        <f>IF(項目一覧!$C$6=0,"",項目一覧!$C$6)</f>
        <v/>
      </c>
      <c r="H53" s="929"/>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430</v>
      </c>
      <c r="C54" s="929"/>
      <c r="D54" s="929"/>
      <c r="E54" s="929"/>
      <c r="F54" s="929"/>
      <c r="G54" s="929" t="str">
        <f>IF(項目一覧!$C$7=0,"",項目一覧!$C$7)</f>
        <v/>
      </c>
      <c r="H54" s="929"/>
      <c r="J54" s="929"/>
      <c r="K54" s="929"/>
      <c r="L54" s="929"/>
      <c r="M54" s="929"/>
      <c r="N54" s="929"/>
      <c r="O54" s="929"/>
      <c r="P54" s="929"/>
      <c r="Q54" s="929"/>
      <c r="R54" s="929"/>
      <c r="S54" s="929"/>
      <c r="T54" s="929"/>
      <c r="U54" s="929"/>
      <c r="V54" s="929"/>
      <c r="W54" s="929"/>
      <c r="X54" s="929"/>
      <c r="Y54" s="929"/>
      <c r="Z54" s="929"/>
      <c r="AA54" s="929"/>
    </row>
    <row r="55" spans="1:27" ht="15.75" customHeight="1">
      <c r="A55" s="963"/>
      <c r="B55" s="958" t="s">
        <v>397</v>
      </c>
      <c r="C55" s="958"/>
      <c r="D55" s="958"/>
      <c r="E55" s="958"/>
      <c r="F55" s="958"/>
      <c r="G55" s="958" t="str">
        <f>IF(項目一覧!$C$8=0,"",項目一覧!$C$8)</f>
        <v/>
      </c>
      <c r="H55" s="958"/>
      <c r="I55" s="997"/>
      <c r="J55" s="958"/>
      <c r="K55" s="958"/>
      <c r="L55" s="958"/>
      <c r="M55" s="958"/>
      <c r="N55" s="958"/>
      <c r="O55" s="958"/>
      <c r="P55" s="958"/>
      <c r="Q55" s="958"/>
      <c r="R55" s="958"/>
      <c r="S55" s="958"/>
      <c r="T55" s="958"/>
      <c r="U55" s="958"/>
      <c r="V55" s="958"/>
      <c r="W55" s="958"/>
      <c r="X55" s="958"/>
      <c r="Y55" s="958"/>
      <c r="Z55" s="958"/>
      <c r="AA55" s="958"/>
    </row>
    <row r="56" spans="1:27" ht="15.75" customHeight="1">
      <c r="A56" s="959" t="s">
        <v>323</v>
      </c>
      <c r="B56" s="929" t="s">
        <v>429</v>
      </c>
      <c r="C56" s="929"/>
      <c r="D56" s="929"/>
      <c r="E56" s="929"/>
      <c r="F56" s="929"/>
      <c r="G56" s="929"/>
      <c r="H56" s="929"/>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409</v>
      </c>
      <c r="C57" s="929"/>
      <c r="D57" s="929"/>
      <c r="E57" s="929"/>
      <c r="F57" s="929"/>
      <c r="G57" s="966" t="str">
        <f>IF(項目一覧!$C$9=0,"","("&amp;項目一覧!$C$9&amp;") 建築士  （"&amp;項目一覧!$C$10&amp;"）登録　第　 "&amp;項目一覧!$C$11&amp;"　号")</f>
        <v>() 建築士  （）登録　第　 　号</v>
      </c>
      <c r="H57" s="929"/>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408</v>
      </c>
      <c r="C58" s="929"/>
      <c r="D58" s="929"/>
      <c r="E58" s="929"/>
      <c r="F58" s="929"/>
      <c r="G58" s="929" t="str">
        <f>IF(項目一覧!$C$12=0,"",項目一覧!$C$12)</f>
        <v/>
      </c>
      <c r="H58" s="929"/>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t="s">
        <v>407</v>
      </c>
      <c r="C59" s="929"/>
      <c r="D59" s="929"/>
      <c r="E59" s="929"/>
      <c r="F59" s="929"/>
      <c r="G59" s="966" t="str">
        <f>IF(項目一覧!$C$13=0,"","("&amp;項目一覧!$C$13&amp;") 建築士事務所  （"&amp;項目一覧!$C$14&amp;"）知事登録　第　 "&amp;項目一覧!$C$15&amp;"　号")</f>
        <v>() 建築士事務所  （）知事登録　第　 　号</v>
      </c>
      <c r="H59" s="929"/>
      <c r="J59" s="929"/>
      <c r="K59" s="929"/>
      <c r="L59" s="929"/>
      <c r="M59" s="929"/>
      <c r="N59" s="929"/>
      <c r="O59" s="929"/>
      <c r="P59" s="929"/>
      <c r="Q59" s="929"/>
      <c r="R59" s="929"/>
      <c r="S59" s="929"/>
      <c r="T59" s="929"/>
      <c r="U59" s="929"/>
      <c r="V59" s="929"/>
      <c r="W59" s="929"/>
      <c r="X59" s="929"/>
      <c r="Y59" s="929"/>
      <c r="Z59" s="929"/>
      <c r="AA59" s="929"/>
    </row>
    <row r="60" spans="1:27" ht="15.75" customHeight="1">
      <c r="A60" s="959"/>
      <c r="B60" s="929"/>
      <c r="C60" s="929"/>
      <c r="D60" s="929"/>
      <c r="E60" s="929"/>
      <c r="F60" s="929"/>
      <c r="G60" s="929" t="str">
        <f>IF(項目一覧!$C$16=0,"",項目一覧!$C$16)</f>
        <v/>
      </c>
      <c r="H60" s="929"/>
      <c r="J60" s="929"/>
      <c r="K60" s="929"/>
      <c r="L60" s="929"/>
      <c r="M60" s="929"/>
      <c r="N60" s="929"/>
      <c r="O60" s="929"/>
      <c r="P60" s="929"/>
      <c r="Q60" s="929"/>
      <c r="R60" s="929"/>
      <c r="S60" s="929"/>
      <c r="T60" s="929"/>
      <c r="U60" s="929"/>
      <c r="V60" s="929"/>
      <c r="W60" s="929"/>
      <c r="X60" s="929"/>
      <c r="Y60" s="929"/>
      <c r="Z60" s="929"/>
      <c r="AA60" s="929"/>
    </row>
    <row r="61" spans="1:27" ht="15.75" customHeight="1">
      <c r="A61" s="959"/>
      <c r="B61" s="929" t="s">
        <v>406</v>
      </c>
      <c r="C61" s="929"/>
      <c r="D61" s="929"/>
      <c r="E61" s="929"/>
      <c r="F61" s="929"/>
      <c r="G61" s="929" t="str">
        <f>IF(項目一覧!$C$17=0,"",項目一覧!$C$17)</f>
        <v/>
      </c>
      <c r="H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405</v>
      </c>
      <c r="C62" s="929"/>
      <c r="D62" s="929"/>
      <c r="E62" s="929"/>
      <c r="F62" s="929"/>
      <c r="G62" s="929" t="str">
        <f>IF(項目一覧!$C$18=0,"",項目一覧!$C$18)</f>
        <v/>
      </c>
      <c r="H62" s="929"/>
      <c r="J62" s="929"/>
      <c r="K62" s="929"/>
      <c r="L62" s="929"/>
      <c r="M62" s="929"/>
      <c r="N62" s="929"/>
      <c r="O62" s="929"/>
      <c r="P62" s="929"/>
      <c r="Q62" s="929"/>
      <c r="R62" s="929"/>
      <c r="S62" s="929"/>
      <c r="T62" s="929"/>
      <c r="U62" s="929"/>
      <c r="V62" s="929"/>
      <c r="W62" s="929"/>
      <c r="X62" s="929"/>
      <c r="Y62" s="929"/>
      <c r="Z62" s="929"/>
      <c r="AA62" s="929"/>
    </row>
    <row r="63" spans="1:27" ht="15.75" customHeight="1">
      <c r="A63" s="963"/>
      <c r="B63" s="958" t="s">
        <v>404</v>
      </c>
      <c r="C63" s="958"/>
      <c r="D63" s="958"/>
      <c r="E63" s="958"/>
      <c r="F63" s="958"/>
      <c r="G63" s="958" t="str">
        <f>IF(項目一覧!$C$19=0,"",項目一覧!$C$19)</f>
        <v/>
      </c>
      <c r="H63" s="958"/>
      <c r="I63" s="997"/>
      <c r="J63" s="958"/>
      <c r="K63" s="958"/>
      <c r="L63" s="958"/>
      <c r="M63" s="958"/>
      <c r="N63" s="958"/>
      <c r="O63" s="958"/>
      <c r="P63" s="958"/>
      <c r="Q63" s="958"/>
      <c r="R63" s="958"/>
      <c r="S63" s="958"/>
      <c r="T63" s="958"/>
      <c r="U63" s="958"/>
      <c r="V63" s="958"/>
      <c r="W63" s="958"/>
      <c r="X63" s="958"/>
      <c r="Y63" s="958"/>
      <c r="Z63" s="958"/>
      <c r="AA63" s="958"/>
    </row>
    <row r="64" spans="1:27" ht="15.75" customHeight="1">
      <c r="A64" s="959" t="s">
        <v>323</v>
      </c>
      <c r="B64" s="929" t="s">
        <v>428</v>
      </c>
      <c r="C64" s="929"/>
      <c r="D64" s="929"/>
      <c r="E64" s="929"/>
      <c r="F64" s="929"/>
      <c r="G64" s="929"/>
      <c r="H64" s="929"/>
      <c r="J64" s="929"/>
      <c r="K64" s="929"/>
      <c r="L64" s="929"/>
      <c r="M64" s="929"/>
      <c r="N64" s="929"/>
      <c r="O64" s="929"/>
      <c r="P64" s="929"/>
      <c r="Q64" s="929"/>
      <c r="R64" s="929"/>
      <c r="S64" s="929"/>
      <c r="T64" s="929"/>
      <c r="U64" s="929"/>
      <c r="V64" s="929"/>
      <c r="W64" s="929"/>
      <c r="X64" s="929"/>
      <c r="Y64" s="929"/>
      <c r="Z64" s="929"/>
      <c r="AA64" s="929"/>
    </row>
    <row r="65" spans="1:28" ht="18" customHeight="1">
      <c r="A65" s="959"/>
      <c r="B65" s="929" t="s">
        <v>427</v>
      </c>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29"/>
    </row>
    <row r="66" spans="1:28" ht="15.75" customHeight="1">
      <c r="A66" s="959"/>
      <c r="B66" s="929" t="s">
        <v>409</v>
      </c>
      <c r="C66" s="929"/>
      <c r="D66" s="929"/>
      <c r="E66" s="929"/>
      <c r="F66" s="929"/>
      <c r="G66" s="966" t="str">
        <f>IF(項目一覧!$C$22=0,"","("&amp;項目一覧!$C$22&amp;") 建築士  （"&amp;項目一覧!$C$23&amp;"）登録　第　 "&amp;項目一覧!$C$24&amp;"　号")</f>
        <v>() 建築士  （）登録　第　 　号</v>
      </c>
      <c r="H66" s="929"/>
      <c r="J66" s="929"/>
      <c r="K66" s="929"/>
      <c r="L66" s="929"/>
      <c r="M66" s="929"/>
      <c r="N66" s="929"/>
      <c r="O66" s="929"/>
      <c r="P66" s="929"/>
      <c r="Q66" s="929"/>
      <c r="R66" s="929"/>
      <c r="S66" s="929"/>
      <c r="T66" s="929"/>
      <c r="U66" s="929"/>
      <c r="V66" s="929"/>
      <c r="W66" s="929"/>
      <c r="X66" s="929"/>
      <c r="Y66" s="929"/>
      <c r="Z66" s="929"/>
      <c r="AA66" s="929"/>
    </row>
    <row r="67" spans="1:28" ht="15.75" customHeight="1">
      <c r="A67" s="959"/>
      <c r="B67" s="929" t="s">
        <v>408</v>
      </c>
      <c r="C67" s="929"/>
      <c r="D67" s="929"/>
      <c r="E67" s="929"/>
      <c r="F67" s="929"/>
      <c r="G67" s="929" t="str">
        <f>IF(項目一覧!$C$25=0,"",項目一覧!$C$25)</f>
        <v/>
      </c>
      <c r="H67" s="929"/>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407</v>
      </c>
      <c r="C68" s="929"/>
      <c r="D68" s="929"/>
      <c r="E68" s="929"/>
      <c r="F68" s="929"/>
      <c r="G68" s="1225" t="str">
        <f>IF(項目一覧!$C$27=0,"","("&amp;項目一覧!$C$27&amp;") 建築士事務所  （"&amp;項目一覧!$C$28&amp;"）知事登録　第　 "&amp;項目一覧!$C$29&amp;"　号")</f>
        <v>() 建築士事務所  （）知事登録　第　 　号</v>
      </c>
      <c r="H68" s="929"/>
    </row>
    <row r="69" spans="1:28" ht="15.75" customHeight="1">
      <c r="A69" s="968"/>
      <c r="B69" s="929"/>
      <c r="C69" s="929"/>
      <c r="D69" s="929"/>
      <c r="E69" s="929"/>
      <c r="F69" s="929"/>
      <c r="G69" s="929" t="str">
        <f>IF(項目一覧!$C$30=0,"",項目一覧!$C$30)</f>
        <v/>
      </c>
      <c r="H69" s="929"/>
      <c r="J69" s="929"/>
      <c r="K69" s="929"/>
      <c r="L69" s="929"/>
      <c r="M69" s="929"/>
      <c r="N69" s="929"/>
      <c r="O69" s="929"/>
      <c r="P69" s="929"/>
      <c r="Q69" s="929"/>
      <c r="R69" s="929"/>
      <c r="S69" s="929"/>
      <c r="T69" s="929"/>
      <c r="U69" s="929"/>
      <c r="V69" s="929"/>
      <c r="W69" s="929"/>
      <c r="X69" s="929"/>
      <c r="Y69" s="929"/>
      <c r="Z69" s="929"/>
      <c r="AA69" s="929"/>
    </row>
    <row r="70" spans="1:28" ht="15.75" customHeight="1">
      <c r="A70" s="968"/>
      <c r="B70" s="929" t="s">
        <v>406</v>
      </c>
      <c r="C70" s="929"/>
      <c r="D70" s="929"/>
      <c r="E70" s="929"/>
      <c r="F70" s="929"/>
      <c r="G70" s="929" t="str">
        <f>IF(項目一覧!$C$31=0,"",項目一覧!$C$31)</f>
        <v/>
      </c>
      <c r="H70" s="929"/>
      <c r="J70" s="929"/>
      <c r="K70" s="929"/>
      <c r="L70" s="929"/>
      <c r="M70" s="929"/>
      <c r="N70" s="929"/>
      <c r="O70" s="929"/>
      <c r="P70" s="929"/>
      <c r="Q70" s="929"/>
      <c r="R70" s="929"/>
      <c r="S70" s="929"/>
      <c r="T70" s="929"/>
      <c r="U70" s="929"/>
      <c r="V70" s="929"/>
      <c r="W70" s="929"/>
      <c r="X70" s="929"/>
      <c r="Y70" s="929"/>
      <c r="Z70" s="929"/>
      <c r="AA70" s="929"/>
    </row>
    <row r="71" spans="1:28" ht="15.75" customHeight="1">
      <c r="A71" s="968"/>
      <c r="B71" s="929" t="s">
        <v>405</v>
      </c>
      <c r="C71" s="929"/>
      <c r="D71" s="929"/>
      <c r="E71" s="929"/>
      <c r="F71" s="929"/>
      <c r="G71" s="929" t="str">
        <f>IF(項目一覧!$C$32=0,"",項目一覧!$C$32)</f>
        <v/>
      </c>
      <c r="H71" s="929"/>
      <c r="J71" s="929"/>
      <c r="K71" s="929"/>
      <c r="L71" s="929"/>
      <c r="M71" s="929"/>
      <c r="N71" s="929"/>
      <c r="O71" s="929"/>
      <c r="P71" s="929"/>
      <c r="Q71" s="929"/>
      <c r="R71" s="929"/>
      <c r="S71" s="929"/>
      <c r="T71" s="929"/>
      <c r="U71" s="929"/>
      <c r="V71" s="929"/>
      <c r="W71" s="929"/>
      <c r="X71" s="929"/>
      <c r="Y71" s="929"/>
      <c r="Z71" s="929"/>
      <c r="AA71" s="929"/>
    </row>
    <row r="72" spans="1:28" ht="15.75" customHeight="1">
      <c r="A72" s="968"/>
      <c r="B72" s="929" t="s">
        <v>404</v>
      </c>
      <c r="C72" s="929"/>
      <c r="D72" s="929"/>
      <c r="E72" s="929"/>
      <c r="F72" s="929"/>
      <c r="G72" s="929" t="str">
        <f>IF(項目一覧!$C$33=0,"",項目一覧!$C$33)</f>
        <v/>
      </c>
      <c r="H72" s="929"/>
      <c r="J72" s="929"/>
      <c r="K72" s="929"/>
      <c r="L72" s="929"/>
      <c r="M72" s="929"/>
      <c r="N72" s="929"/>
      <c r="O72" s="929"/>
      <c r="P72" s="929"/>
      <c r="Q72" s="929"/>
      <c r="R72" s="929"/>
      <c r="S72" s="929"/>
      <c r="T72" s="929"/>
      <c r="U72" s="929"/>
      <c r="V72" s="929"/>
      <c r="W72" s="929"/>
      <c r="X72" s="929"/>
      <c r="Y72" s="929"/>
      <c r="Z72" s="929"/>
      <c r="AA72" s="929"/>
    </row>
    <row r="73" spans="1:28" ht="18" customHeight="1">
      <c r="A73" s="968"/>
      <c r="B73" s="925" t="s">
        <v>712</v>
      </c>
      <c r="C73" s="929"/>
      <c r="D73" s="929"/>
      <c r="E73" s="929"/>
      <c r="F73" s="929"/>
      <c r="G73" s="1685" t="str">
        <f>IF(項目一覧!$C$35=0,"",項目一覧!$C$35)</f>
        <v/>
      </c>
      <c r="H73" s="1685"/>
      <c r="I73" s="1685"/>
      <c r="J73" s="1685"/>
      <c r="K73" s="1685"/>
      <c r="L73" s="1685"/>
      <c r="M73" s="1685"/>
      <c r="N73" s="1685"/>
      <c r="O73" s="1685"/>
      <c r="P73" s="1685"/>
      <c r="Q73" s="1685"/>
      <c r="R73" s="1685"/>
      <c r="S73" s="1685"/>
      <c r="T73" s="1685"/>
      <c r="U73" s="1685"/>
      <c r="V73" s="1685"/>
      <c r="W73" s="1685"/>
      <c r="X73" s="1685"/>
      <c r="Y73" s="1685"/>
      <c r="Z73" s="1685"/>
      <c r="AA73" s="1685"/>
      <c r="AB73" s="1685"/>
    </row>
    <row r="74" spans="1:28" ht="8.25" customHeight="1">
      <c r="A74" s="968"/>
      <c r="B74" s="929"/>
      <c r="C74" s="929"/>
      <c r="D74" s="929"/>
      <c r="E74" s="929"/>
      <c r="F74" s="929"/>
      <c r="G74" s="1685"/>
      <c r="H74" s="1685"/>
      <c r="I74" s="1685"/>
      <c r="J74" s="1685"/>
      <c r="K74" s="1685"/>
      <c r="L74" s="1685"/>
      <c r="M74" s="1685"/>
      <c r="N74" s="1685"/>
      <c r="O74" s="1685"/>
      <c r="P74" s="1685"/>
      <c r="Q74" s="1685"/>
      <c r="R74" s="1685"/>
      <c r="S74" s="1685"/>
      <c r="T74" s="1685"/>
      <c r="U74" s="1685"/>
      <c r="V74" s="1685"/>
      <c r="W74" s="1685"/>
      <c r="X74" s="1685"/>
      <c r="Y74" s="1685"/>
      <c r="Z74" s="1685"/>
      <c r="AA74" s="1685"/>
      <c r="AB74" s="1685"/>
    </row>
    <row r="75" spans="1:28" ht="15" customHeight="1">
      <c r="A75" s="959"/>
      <c r="B75" s="929" t="s">
        <v>426</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row>
    <row r="76" spans="1:28" ht="18" customHeight="1">
      <c r="A76" s="959"/>
      <c r="B76" s="929" t="s">
        <v>409</v>
      </c>
      <c r="C76" s="929"/>
      <c r="D76" s="929"/>
      <c r="E76" s="929"/>
      <c r="F76" s="929"/>
      <c r="G76" s="966" t="str">
        <f>IF(項目一覧!$C$189=0,"","("&amp;項目一覧!$C$189&amp;") 建築士  （"&amp;項目一覧!$C$190&amp;"）登録　第　 "&amp;項目一覧!$C$191&amp;"　号")</f>
        <v>() 建築士  （）登録　第　 　号</v>
      </c>
      <c r="J76" s="929"/>
      <c r="K76" s="929"/>
      <c r="L76" s="929"/>
      <c r="M76" s="929"/>
      <c r="N76" s="929"/>
      <c r="O76" s="929"/>
      <c r="P76" s="929"/>
      <c r="Q76" s="929"/>
      <c r="R76" s="929"/>
      <c r="S76" s="929"/>
      <c r="T76" s="929"/>
      <c r="U76" s="929"/>
      <c r="V76" s="929"/>
      <c r="W76" s="929"/>
      <c r="X76" s="929"/>
      <c r="Y76" s="929"/>
      <c r="Z76" s="929"/>
      <c r="AA76" s="929"/>
    </row>
    <row r="77" spans="1:28" ht="18" customHeight="1">
      <c r="A77" s="959"/>
      <c r="B77" s="929" t="s">
        <v>408</v>
      </c>
      <c r="C77" s="929"/>
      <c r="D77" s="929"/>
      <c r="E77" s="929"/>
      <c r="F77" s="929"/>
      <c r="G77" s="929" t="str">
        <f>IF(項目一覧!$C$192=0,"",項目一覧!$C$192)</f>
        <v/>
      </c>
      <c r="J77" s="929"/>
      <c r="K77" s="929"/>
      <c r="L77" s="929"/>
      <c r="M77" s="929"/>
      <c r="N77" s="929"/>
      <c r="O77" s="929"/>
      <c r="P77" s="929"/>
      <c r="Q77" s="929"/>
      <c r="R77" s="929"/>
      <c r="S77" s="929"/>
      <c r="T77" s="929"/>
      <c r="U77" s="929"/>
      <c r="V77" s="929"/>
      <c r="W77" s="929"/>
      <c r="X77" s="929"/>
      <c r="Y77" s="929"/>
      <c r="Z77" s="929"/>
      <c r="AA77" s="929"/>
    </row>
    <row r="78" spans="1:28" ht="18" customHeight="1">
      <c r="A78" s="968"/>
      <c r="B78" s="929" t="s">
        <v>407</v>
      </c>
      <c r="C78" s="929"/>
      <c r="D78" s="929"/>
      <c r="E78" s="929"/>
      <c r="F78" s="929"/>
      <c r="G78" s="929" t="str">
        <f>IF(項目一覧!$C$194=0,"","("&amp;項目一覧!$C$194&amp;") 建築士事務所  （"&amp;項目一覧!$C$195&amp;"）知事登録　第　 "&amp;項目一覧!$C$196&amp;"　号")</f>
        <v>() 建築士事務所  （）知事登録　第　 　号</v>
      </c>
      <c r="H78" s="1225"/>
    </row>
    <row r="79" spans="1:28" ht="18" customHeight="1">
      <c r="A79" s="968"/>
      <c r="B79" s="929"/>
      <c r="C79" s="929"/>
      <c r="D79" s="929"/>
      <c r="E79" s="929"/>
      <c r="F79" s="929"/>
      <c r="G79" s="929" t="str">
        <f>IF(項目一覧!$C$197=0,"",項目一覧!$C$197)</f>
        <v/>
      </c>
      <c r="J79" s="929"/>
      <c r="K79" s="929"/>
      <c r="L79" s="929"/>
      <c r="M79" s="929"/>
      <c r="N79" s="929"/>
      <c r="O79" s="929"/>
      <c r="P79" s="929"/>
      <c r="Q79" s="929"/>
      <c r="R79" s="929"/>
      <c r="S79" s="929"/>
      <c r="T79" s="929"/>
      <c r="U79" s="929"/>
      <c r="V79" s="929"/>
      <c r="W79" s="929"/>
      <c r="X79" s="929"/>
      <c r="Y79" s="929"/>
      <c r="Z79" s="929"/>
      <c r="AA79" s="929"/>
    </row>
    <row r="80" spans="1:28" ht="18" customHeight="1">
      <c r="A80" s="968"/>
      <c r="B80" s="929" t="s">
        <v>406</v>
      </c>
      <c r="C80" s="929"/>
      <c r="D80" s="929"/>
      <c r="E80" s="929"/>
      <c r="F80" s="929"/>
      <c r="G80" s="929" t="str">
        <f>IF(項目一覧!$C$198=0,"",項目一覧!$C$198)</f>
        <v/>
      </c>
      <c r="J80" s="929"/>
      <c r="K80" s="929"/>
      <c r="L80" s="929"/>
      <c r="M80" s="929"/>
      <c r="N80" s="929"/>
      <c r="O80" s="929"/>
      <c r="P80" s="929"/>
      <c r="Q80" s="929"/>
      <c r="R80" s="929"/>
      <c r="S80" s="929"/>
      <c r="T80" s="929"/>
      <c r="U80" s="929"/>
      <c r="V80" s="929"/>
      <c r="W80" s="929"/>
      <c r="X80" s="929"/>
      <c r="Y80" s="929"/>
      <c r="Z80" s="929"/>
      <c r="AA80" s="929"/>
    </row>
    <row r="81" spans="1:28" ht="18" customHeight="1">
      <c r="A81" s="968"/>
      <c r="B81" s="929" t="s">
        <v>405</v>
      </c>
      <c r="C81" s="929"/>
      <c r="D81" s="929"/>
      <c r="E81" s="929"/>
      <c r="F81" s="929"/>
      <c r="G81" s="2066" t="str">
        <f>IF(項目一覧!$C$199=0,"",項目一覧!$C$199)</f>
        <v/>
      </c>
      <c r="H81" s="2067"/>
      <c r="I81" s="2067"/>
      <c r="J81" s="2067"/>
      <c r="K81" s="2067"/>
      <c r="L81" s="2067"/>
      <c r="M81" s="2067"/>
      <c r="N81" s="2067"/>
      <c r="O81" s="2067"/>
      <c r="P81" s="2067"/>
      <c r="Q81" s="2067"/>
      <c r="R81" s="2067"/>
      <c r="S81" s="2067"/>
      <c r="T81" s="2067"/>
      <c r="U81" s="2067"/>
      <c r="V81" s="2067"/>
      <c r="W81" s="2067"/>
      <c r="X81" s="2067"/>
      <c r="Y81" s="2067"/>
      <c r="Z81" s="2067"/>
      <c r="AA81" s="2067"/>
      <c r="AB81" s="2067"/>
    </row>
    <row r="82" spans="1:28" ht="18" customHeight="1">
      <c r="A82" s="968"/>
      <c r="B82" s="929" t="s">
        <v>404</v>
      </c>
      <c r="C82" s="929"/>
      <c r="D82" s="929"/>
      <c r="E82" s="929"/>
      <c r="F82" s="929"/>
      <c r="G82" s="929" t="str">
        <f>IF(項目一覧!$C$200=0,"",項目一覧!$C$200)</f>
        <v/>
      </c>
      <c r="J82" s="929"/>
      <c r="K82" s="929"/>
      <c r="L82" s="929"/>
      <c r="M82" s="929"/>
      <c r="N82" s="929"/>
      <c r="O82" s="929"/>
      <c r="P82" s="929"/>
      <c r="Q82" s="929"/>
      <c r="R82" s="929"/>
      <c r="S82" s="929"/>
      <c r="T82" s="929"/>
      <c r="U82" s="929"/>
      <c r="V82" s="929"/>
      <c r="W82" s="929"/>
      <c r="X82" s="929"/>
      <c r="Y82" s="929"/>
      <c r="Z82" s="929"/>
      <c r="AA82" s="929"/>
    </row>
    <row r="83" spans="1:28" ht="18" customHeight="1">
      <c r="A83" s="968"/>
      <c r="B83" s="925" t="s">
        <v>712</v>
      </c>
      <c r="C83" s="929"/>
      <c r="D83" s="929"/>
      <c r="E83" s="929"/>
      <c r="F83" s="929"/>
      <c r="G83" s="1685" t="str">
        <f>IF(項目一覧!$C$202=0,"",項目一覧!$C$202)</f>
        <v/>
      </c>
      <c r="H83" s="1685"/>
      <c r="I83" s="1685"/>
      <c r="J83" s="1685"/>
      <c r="K83" s="1685"/>
      <c r="L83" s="1685"/>
      <c r="M83" s="1685"/>
      <c r="N83" s="1685"/>
      <c r="O83" s="1685"/>
      <c r="P83" s="1685"/>
      <c r="Q83" s="1685"/>
      <c r="R83" s="1685"/>
      <c r="S83" s="1685"/>
      <c r="T83" s="1685"/>
      <c r="U83" s="1685"/>
      <c r="V83" s="1685"/>
      <c r="W83" s="1685"/>
      <c r="X83" s="1685"/>
      <c r="Y83" s="1685"/>
      <c r="Z83" s="1685"/>
      <c r="AA83" s="1685"/>
      <c r="AB83" s="1685"/>
    </row>
    <row r="84" spans="1:28" ht="9" customHeight="1">
      <c r="A84" s="959"/>
      <c r="B84" s="929"/>
      <c r="C84" s="929"/>
      <c r="D84" s="929"/>
      <c r="E84" s="929"/>
      <c r="F84" s="929"/>
      <c r="G84" s="1685"/>
      <c r="H84" s="1685"/>
      <c r="I84" s="1685"/>
      <c r="J84" s="1685"/>
      <c r="K84" s="1685"/>
      <c r="L84" s="1685"/>
      <c r="M84" s="1685"/>
      <c r="N84" s="1685"/>
      <c r="O84" s="1685"/>
      <c r="P84" s="1685"/>
      <c r="Q84" s="1685"/>
      <c r="R84" s="1685"/>
      <c r="S84" s="1685"/>
      <c r="T84" s="1685"/>
      <c r="U84" s="1685"/>
      <c r="V84" s="1685"/>
      <c r="W84" s="1685"/>
      <c r="X84" s="1685"/>
      <c r="Y84" s="1685"/>
      <c r="Z84" s="1685"/>
      <c r="AA84" s="1685"/>
      <c r="AB84" s="1685"/>
    </row>
    <row r="85" spans="1:28" ht="18" customHeight="1">
      <c r="A85" s="959"/>
      <c r="B85" s="929" t="s">
        <v>409</v>
      </c>
      <c r="C85" s="929"/>
      <c r="D85" s="929"/>
      <c r="E85" s="929"/>
      <c r="F85" s="929"/>
      <c r="G85" s="966" t="str">
        <f>IF(項目一覧!$C$203=0,"","("&amp;項目一覧!$C$203&amp;") 建築士  （"&amp;項目一覧!$C$204&amp;"）登録　第　 "&amp;項目一覧!$C$205&amp;"　号")</f>
        <v>() 建築士  （）登録　第　 　号</v>
      </c>
      <c r="J85" s="929"/>
      <c r="K85" s="929"/>
      <c r="L85" s="929"/>
      <c r="M85" s="929"/>
      <c r="N85" s="929"/>
      <c r="O85" s="929"/>
      <c r="P85" s="929"/>
      <c r="Q85" s="929"/>
      <c r="R85" s="929"/>
      <c r="S85" s="929"/>
      <c r="T85" s="929"/>
      <c r="U85" s="929"/>
      <c r="V85" s="929"/>
      <c r="W85" s="929"/>
      <c r="X85" s="929"/>
      <c r="Y85" s="929"/>
      <c r="Z85" s="929"/>
      <c r="AA85" s="929"/>
    </row>
    <row r="86" spans="1:28" ht="18" customHeight="1">
      <c r="A86" s="959"/>
      <c r="B86" s="929" t="s">
        <v>408</v>
      </c>
      <c r="C86" s="929"/>
      <c r="D86" s="929"/>
      <c r="E86" s="929"/>
      <c r="F86" s="929"/>
      <c r="G86" s="929" t="str">
        <f>IF(項目一覧!$C$206=0,"",項目一覧!$C$206)</f>
        <v/>
      </c>
      <c r="J86" s="929"/>
      <c r="K86" s="929"/>
      <c r="L86" s="929"/>
      <c r="M86" s="929"/>
      <c r="N86" s="929"/>
      <c r="O86" s="929"/>
      <c r="P86" s="929"/>
      <c r="Q86" s="929"/>
      <c r="R86" s="929"/>
      <c r="S86" s="929"/>
      <c r="T86" s="929"/>
      <c r="U86" s="929"/>
      <c r="V86" s="929"/>
      <c r="W86" s="929"/>
      <c r="X86" s="929"/>
      <c r="Y86" s="929"/>
      <c r="Z86" s="929"/>
      <c r="AA86" s="929"/>
    </row>
    <row r="87" spans="1:28" ht="18" customHeight="1">
      <c r="A87" s="968"/>
      <c r="B87" s="929" t="s">
        <v>407</v>
      </c>
      <c r="C87" s="929"/>
      <c r="D87" s="929"/>
      <c r="E87" s="929"/>
      <c r="F87" s="929"/>
      <c r="G87" s="1225" t="str">
        <f>IF(項目一覧!$C$208=0,"","("&amp;項目一覧!$C$208&amp;") 建築士事務所  （"&amp;項目一覧!$C$209&amp;"）知事登録　第　 "&amp;項目一覧!$C$210&amp;"　号")</f>
        <v>() 建築士事務所  （）知事登録　第　 　号</v>
      </c>
    </row>
    <row r="88" spans="1:28" ht="18" customHeight="1">
      <c r="A88" s="968"/>
      <c r="B88" s="929"/>
      <c r="C88" s="929"/>
      <c r="D88" s="929"/>
      <c r="E88" s="929"/>
      <c r="F88" s="929"/>
      <c r="G88" s="929" t="str">
        <f>IF(項目一覧!$C$211=0,"",項目一覧!$C$211)</f>
        <v/>
      </c>
      <c r="J88" s="929"/>
      <c r="K88" s="929"/>
      <c r="L88" s="929"/>
      <c r="M88" s="929"/>
      <c r="N88" s="929"/>
      <c r="O88" s="929"/>
      <c r="P88" s="929"/>
      <c r="Q88" s="929"/>
      <c r="R88" s="929"/>
      <c r="S88" s="929"/>
      <c r="T88" s="929"/>
      <c r="U88" s="929"/>
      <c r="V88" s="929"/>
      <c r="W88" s="929"/>
      <c r="X88" s="929"/>
      <c r="Y88" s="929"/>
      <c r="Z88" s="929"/>
      <c r="AA88" s="929"/>
    </row>
    <row r="89" spans="1:28" ht="18" customHeight="1">
      <c r="A89" s="968"/>
      <c r="B89" s="929" t="s">
        <v>406</v>
      </c>
      <c r="C89" s="929"/>
      <c r="D89" s="929"/>
      <c r="E89" s="929"/>
      <c r="F89" s="929"/>
      <c r="G89" s="929" t="str">
        <f>IF(項目一覧!$C$212=0,"",項目一覧!$C$212)</f>
        <v/>
      </c>
      <c r="J89" s="929"/>
      <c r="K89" s="929"/>
      <c r="L89" s="929"/>
      <c r="M89" s="929"/>
      <c r="N89" s="929"/>
      <c r="O89" s="929"/>
      <c r="P89" s="929"/>
      <c r="Q89" s="929"/>
      <c r="R89" s="929"/>
      <c r="S89" s="929"/>
      <c r="T89" s="929"/>
      <c r="U89" s="929"/>
      <c r="V89" s="929"/>
      <c r="W89" s="929"/>
      <c r="X89" s="929"/>
      <c r="Y89" s="929"/>
      <c r="Z89" s="929"/>
      <c r="AA89" s="929"/>
    </row>
    <row r="90" spans="1:28" ht="18" customHeight="1">
      <c r="A90" s="968"/>
      <c r="B90" s="929" t="s">
        <v>405</v>
      </c>
      <c r="C90" s="929"/>
      <c r="D90" s="929"/>
      <c r="E90" s="929"/>
      <c r="F90" s="929"/>
      <c r="G90" s="2066" t="str">
        <f>IF(項目一覧!$C$213=0,"",項目一覧!$C$213)</f>
        <v/>
      </c>
      <c r="H90" s="2067"/>
      <c r="I90" s="2067"/>
      <c r="J90" s="2067"/>
      <c r="K90" s="2067"/>
      <c r="L90" s="2067"/>
      <c r="M90" s="2067"/>
      <c r="N90" s="2067"/>
      <c r="O90" s="2067"/>
      <c r="P90" s="2067"/>
      <c r="Q90" s="2067"/>
      <c r="R90" s="2067"/>
      <c r="S90" s="2067"/>
      <c r="T90" s="2067"/>
      <c r="U90" s="2067"/>
      <c r="V90" s="2067"/>
      <c r="W90" s="2067"/>
      <c r="X90" s="2067"/>
      <c r="Y90" s="2067"/>
      <c r="Z90" s="2067"/>
      <c r="AA90" s="2067"/>
      <c r="AB90" s="2067"/>
    </row>
    <row r="91" spans="1:28" ht="18" customHeight="1">
      <c r="A91" s="968"/>
      <c r="B91" s="929" t="s">
        <v>404</v>
      </c>
      <c r="C91" s="929"/>
      <c r="D91" s="929"/>
      <c r="E91" s="929"/>
      <c r="F91" s="929"/>
      <c r="G91" s="929" t="str">
        <f>IF(項目一覧!$C$214=0,"",項目一覧!$C$214)</f>
        <v/>
      </c>
      <c r="J91" s="929"/>
      <c r="K91" s="929"/>
      <c r="L91" s="929"/>
      <c r="M91" s="929"/>
      <c r="N91" s="929"/>
      <c r="O91" s="929"/>
      <c r="P91" s="929"/>
      <c r="Q91" s="929"/>
      <c r="R91" s="929"/>
      <c r="S91" s="929"/>
      <c r="T91" s="929"/>
      <c r="U91" s="929"/>
      <c r="V91" s="929"/>
      <c r="W91" s="929"/>
      <c r="X91" s="929"/>
      <c r="Y91" s="929"/>
      <c r="Z91" s="929"/>
      <c r="AA91" s="929"/>
    </row>
    <row r="92" spans="1:28" ht="18" customHeight="1">
      <c r="A92" s="968"/>
      <c r="B92" s="925" t="s">
        <v>712</v>
      </c>
      <c r="C92" s="929"/>
      <c r="D92" s="929"/>
      <c r="E92" s="929"/>
      <c r="F92" s="929"/>
      <c r="G92" s="1685" t="str">
        <f>IF(項目一覧!$C$216=0,"",項目一覧!$C$216)</f>
        <v/>
      </c>
      <c r="H92" s="1685"/>
      <c r="I92" s="1685"/>
      <c r="J92" s="1685"/>
      <c r="K92" s="1685"/>
      <c r="L92" s="1685"/>
      <c r="M92" s="1685"/>
      <c r="N92" s="1685"/>
      <c r="O92" s="1685"/>
      <c r="P92" s="1685"/>
      <c r="Q92" s="1685"/>
      <c r="R92" s="1685"/>
      <c r="S92" s="1685"/>
      <c r="T92" s="1685"/>
      <c r="U92" s="1685"/>
      <c r="V92" s="1685"/>
      <c r="W92" s="1685"/>
      <c r="X92" s="1685"/>
      <c r="Y92" s="1685"/>
      <c r="Z92" s="1685"/>
      <c r="AA92" s="1685"/>
      <c r="AB92" s="1685"/>
    </row>
    <row r="93" spans="1:28" ht="8.25" customHeight="1">
      <c r="A93" s="959"/>
      <c r="B93" s="929"/>
      <c r="C93" s="929"/>
      <c r="D93" s="929"/>
      <c r="E93" s="929"/>
      <c r="F93" s="929"/>
      <c r="G93" s="1685"/>
      <c r="H93" s="1685"/>
      <c r="I93" s="1685"/>
      <c r="J93" s="1685"/>
      <c r="K93" s="1685"/>
      <c r="L93" s="1685"/>
      <c r="M93" s="1685"/>
      <c r="N93" s="1685"/>
      <c r="O93" s="1685"/>
      <c r="P93" s="1685"/>
      <c r="Q93" s="1685"/>
      <c r="R93" s="1685"/>
      <c r="S93" s="1685"/>
      <c r="T93" s="1685"/>
      <c r="U93" s="1685"/>
      <c r="V93" s="1685"/>
      <c r="W93" s="1685"/>
      <c r="X93" s="1685"/>
      <c r="Y93" s="1685"/>
      <c r="Z93" s="1685"/>
      <c r="AA93" s="1685"/>
      <c r="AB93" s="1685"/>
    </row>
    <row r="94" spans="1:28" ht="18" customHeight="1">
      <c r="A94" s="959"/>
      <c r="B94" s="929" t="s">
        <v>409</v>
      </c>
      <c r="C94" s="929"/>
      <c r="D94" s="929"/>
      <c r="E94" s="929"/>
      <c r="F94" s="929"/>
      <c r="G94" s="966" t="str">
        <f>IF(項目一覧!$C$217=0,"","("&amp;項目一覧!$C$217&amp;") 建築士  （"&amp;項目一覧!$C$218&amp;"）登録　第　 "&amp;項目一覧!$C$219&amp;"　号")</f>
        <v>() 建築士  （）登録　第　 　号</v>
      </c>
      <c r="J94" s="929"/>
      <c r="K94" s="929"/>
      <c r="L94" s="929"/>
      <c r="M94" s="929"/>
      <c r="N94" s="929"/>
      <c r="O94" s="929"/>
      <c r="P94" s="929"/>
      <c r="Q94" s="929"/>
      <c r="R94" s="929"/>
      <c r="S94" s="929"/>
      <c r="T94" s="929"/>
      <c r="U94" s="929"/>
      <c r="V94" s="929"/>
      <c r="W94" s="929"/>
      <c r="X94" s="929"/>
      <c r="Y94" s="929"/>
      <c r="Z94" s="929"/>
      <c r="AA94" s="929"/>
    </row>
    <row r="95" spans="1:28" ht="18" customHeight="1">
      <c r="A95" s="959"/>
      <c r="B95" s="929" t="s">
        <v>408</v>
      </c>
      <c r="C95" s="929"/>
      <c r="D95" s="929"/>
      <c r="E95" s="929"/>
      <c r="F95" s="929"/>
      <c r="G95" s="929" t="str">
        <f>IF(項目一覧!$C$220=0,"",項目一覧!$C$220)</f>
        <v/>
      </c>
      <c r="J95" s="929"/>
      <c r="K95" s="929"/>
      <c r="L95" s="929"/>
      <c r="M95" s="929"/>
      <c r="N95" s="929"/>
      <c r="O95" s="929"/>
      <c r="P95" s="929"/>
      <c r="Q95" s="929"/>
      <c r="R95" s="929"/>
      <c r="S95" s="929"/>
      <c r="T95" s="929"/>
      <c r="U95" s="929"/>
      <c r="V95" s="929"/>
      <c r="W95" s="929"/>
      <c r="X95" s="929"/>
      <c r="Y95" s="929"/>
      <c r="Z95" s="929"/>
      <c r="AA95" s="929"/>
    </row>
    <row r="96" spans="1:28" ht="18" customHeight="1">
      <c r="A96" s="968"/>
      <c r="B96" s="929" t="s">
        <v>407</v>
      </c>
      <c r="C96" s="929"/>
      <c r="D96" s="929"/>
      <c r="E96" s="929"/>
      <c r="F96" s="929"/>
      <c r="G96" s="1225" t="str">
        <f>IF(項目一覧!$C$222=0,"","("&amp;項目一覧!$C$222&amp;") 建築士事務所  （"&amp;項目一覧!$C$223&amp;"）知事登録　第　 "&amp;項目一覧!$C$224&amp;"　号")</f>
        <v>() 建築士事務所  （）知事登録　第　 　号</v>
      </c>
    </row>
    <row r="97" spans="1:28" ht="18" customHeight="1">
      <c r="A97" s="968"/>
      <c r="B97" s="929"/>
      <c r="C97" s="929"/>
      <c r="D97" s="929"/>
      <c r="E97" s="929"/>
      <c r="F97" s="929"/>
      <c r="G97" s="929" t="str">
        <f>IF(項目一覧!$C$225=0,"",項目一覧!$C$225)</f>
        <v/>
      </c>
      <c r="J97" s="929"/>
      <c r="K97" s="929"/>
      <c r="L97" s="929"/>
      <c r="M97" s="929"/>
      <c r="N97" s="929"/>
      <c r="O97" s="929"/>
      <c r="P97" s="929"/>
      <c r="Q97" s="929"/>
      <c r="R97" s="929"/>
      <c r="S97" s="929"/>
      <c r="T97" s="929"/>
      <c r="U97" s="929"/>
      <c r="V97" s="929"/>
      <c r="W97" s="929"/>
      <c r="X97" s="929"/>
      <c r="Y97" s="929"/>
      <c r="Z97" s="929"/>
      <c r="AA97" s="929"/>
    </row>
    <row r="98" spans="1:28" ht="18" customHeight="1">
      <c r="A98" s="968"/>
      <c r="B98" s="929" t="s">
        <v>406</v>
      </c>
      <c r="C98" s="929"/>
      <c r="D98" s="929"/>
      <c r="E98" s="929"/>
      <c r="F98" s="929"/>
      <c r="G98" s="929" t="str">
        <f>IF(項目一覧!$C$226=0,"",項目一覧!$C$226)</f>
        <v/>
      </c>
      <c r="J98" s="929"/>
      <c r="K98" s="929"/>
      <c r="L98" s="929"/>
      <c r="M98" s="929"/>
      <c r="N98" s="929"/>
      <c r="O98" s="929"/>
      <c r="P98" s="929"/>
      <c r="Q98" s="929"/>
      <c r="R98" s="929"/>
      <c r="S98" s="929"/>
      <c r="T98" s="929"/>
      <c r="U98" s="929"/>
      <c r="V98" s="929"/>
      <c r="W98" s="929"/>
      <c r="X98" s="929"/>
      <c r="Y98" s="929"/>
      <c r="Z98" s="929"/>
      <c r="AA98" s="929"/>
    </row>
    <row r="99" spans="1:28" ht="18" customHeight="1">
      <c r="A99" s="968"/>
      <c r="B99" s="929" t="s">
        <v>405</v>
      </c>
      <c r="C99" s="929"/>
      <c r="D99" s="929"/>
      <c r="E99" s="929"/>
      <c r="F99" s="929"/>
      <c r="G99" s="2066" t="str">
        <f>IF(項目一覧!$C$227=0,"",項目一覧!$C$227)</f>
        <v/>
      </c>
      <c r="H99" s="2067"/>
      <c r="I99" s="2067"/>
      <c r="J99" s="2067"/>
      <c r="K99" s="2067"/>
      <c r="L99" s="2067"/>
      <c r="M99" s="2067"/>
      <c r="N99" s="2067"/>
      <c r="O99" s="2067"/>
      <c r="P99" s="2067"/>
      <c r="Q99" s="2067"/>
      <c r="R99" s="2067"/>
      <c r="S99" s="2067"/>
      <c r="T99" s="2067"/>
      <c r="U99" s="2067"/>
      <c r="V99" s="2067"/>
      <c r="W99" s="2067"/>
      <c r="X99" s="2067"/>
      <c r="Y99" s="2067"/>
      <c r="Z99" s="2067"/>
      <c r="AA99" s="2067"/>
      <c r="AB99" s="2067"/>
    </row>
    <row r="100" spans="1:28" ht="18" customHeight="1">
      <c r="A100" s="968"/>
      <c r="B100" s="929" t="s">
        <v>404</v>
      </c>
      <c r="C100" s="929"/>
      <c r="D100" s="929"/>
      <c r="E100" s="929"/>
      <c r="F100" s="929"/>
      <c r="G100" s="929" t="str">
        <f>IF(項目一覧!$C$228=0,"",項目一覧!$C$228)</f>
        <v/>
      </c>
      <c r="J100" s="929"/>
      <c r="K100" s="929"/>
      <c r="L100" s="929"/>
      <c r="M100" s="929"/>
      <c r="N100" s="929"/>
      <c r="O100" s="929"/>
      <c r="P100" s="929"/>
      <c r="Q100" s="929"/>
      <c r="R100" s="929"/>
      <c r="S100" s="929"/>
      <c r="T100" s="929"/>
      <c r="U100" s="929"/>
      <c r="V100" s="929"/>
      <c r="W100" s="929"/>
      <c r="X100" s="929"/>
      <c r="Y100" s="929"/>
      <c r="Z100" s="929"/>
      <c r="AA100" s="929"/>
    </row>
    <row r="101" spans="1:28" ht="18" customHeight="1">
      <c r="A101" s="968"/>
      <c r="B101" s="925" t="s">
        <v>712</v>
      </c>
      <c r="C101" s="929"/>
      <c r="D101" s="929"/>
      <c r="E101" s="929"/>
      <c r="F101" s="929"/>
      <c r="G101" s="1685" t="str">
        <f>IF(項目一覧!$C$230=0,"",項目一覧!$C$230)</f>
        <v/>
      </c>
      <c r="H101" s="1685"/>
      <c r="I101" s="1685"/>
      <c r="J101" s="1685"/>
      <c r="K101" s="1685"/>
      <c r="L101" s="1685"/>
      <c r="M101" s="1685"/>
      <c r="N101" s="1685"/>
      <c r="O101" s="1685"/>
      <c r="P101" s="1685"/>
      <c r="Q101" s="1685"/>
      <c r="R101" s="1685"/>
      <c r="S101" s="1685"/>
      <c r="T101" s="1685"/>
      <c r="U101" s="1685"/>
      <c r="V101" s="1685"/>
      <c r="W101" s="1685"/>
      <c r="X101" s="1685"/>
      <c r="Y101" s="1685"/>
      <c r="Z101" s="1685"/>
      <c r="AA101" s="1685"/>
      <c r="AB101" s="1685"/>
    </row>
    <row r="102" spans="1:28" ht="11.25" customHeight="1">
      <c r="A102" s="974"/>
      <c r="B102" s="1097"/>
      <c r="C102" s="958"/>
      <c r="D102" s="958"/>
      <c r="E102" s="958"/>
      <c r="F102" s="958"/>
      <c r="G102" s="1688"/>
      <c r="H102" s="1688"/>
      <c r="I102" s="1688"/>
      <c r="J102" s="1688"/>
      <c r="K102" s="1688"/>
      <c r="L102" s="1688"/>
      <c r="M102" s="1688"/>
      <c r="N102" s="1688"/>
      <c r="O102" s="1688"/>
      <c r="P102" s="1688"/>
      <c r="Q102" s="1688"/>
      <c r="R102" s="1688"/>
      <c r="S102" s="1688"/>
      <c r="T102" s="1688"/>
      <c r="U102" s="1688"/>
      <c r="V102" s="1688"/>
      <c r="W102" s="1688"/>
      <c r="X102" s="1688"/>
      <c r="Y102" s="1688"/>
      <c r="Z102" s="1688"/>
      <c r="AA102" s="1688"/>
      <c r="AB102" s="1688"/>
    </row>
    <row r="103" spans="1:28" ht="15.75" customHeight="1">
      <c r="A103" s="959" t="s">
        <v>323</v>
      </c>
      <c r="B103" s="929" t="s">
        <v>711</v>
      </c>
      <c r="C103" s="929"/>
      <c r="D103" s="929"/>
      <c r="E103" s="929"/>
      <c r="F103" s="929"/>
      <c r="G103" s="929"/>
      <c r="H103" s="929"/>
      <c r="J103" s="929"/>
      <c r="K103" s="929"/>
      <c r="L103" s="929"/>
      <c r="M103" s="929"/>
      <c r="N103" s="929"/>
      <c r="O103" s="929"/>
      <c r="P103" s="929"/>
      <c r="Q103" s="929"/>
      <c r="R103" s="929"/>
      <c r="S103" s="929"/>
      <c r="T103" s="929"/>
      <c r="U103" s="929"/>
      <c r="V103" s="929"/>
      <c r="W103" s="929"/>
      <c r="X103" s="929"/>
      <c r="Y103" s="929"/>
      <c r="Z103" s="929"/>
      <c r="AA103" s="929"/>
    </row>
    <row r="104" spans="1:28" ht="15.75" customHeight="1">
      <c r="A104" s="968"/>
      <c r="B104" s="929" t="s">
        <v>401</v>
      </c>
      <c r="C104" s="929"/>
      <c r="D104" s="929"/>
      <c r="E104" s="929"/>
      <c r="F104" s="929"/>
      <c r="G104" s="929" t="str">
        <f>IF(項目一覧!$C$55=0,"",項目一覧!$C$55)</f>
        <v/>
      </c>
      <c r="H104" s="929"/>
      <c r="J104" s="929"/>
      <c r="K104" s="929"/>
      <c r="L104" s="929"/>
      <c r="M104" s="929"/>
      <c r="N104" s="929"/>
      <c r="O104" s="929"/>
      <c r="P104" s="929"/>
      <c r="Q104" s="929"/>
      <c r="R104" s="929"/>
      <c r="S104" s="929"/>
      <c r="T104" s="929"/>
      <c r="U104" s="929"/>
      <c r="V104" s="929"/>
      <c r="W104" s="929"/>
      <c r="X104" s="929"/>
      <c r="Y104" s="929"/>
      <c r="Z104" s="929"/>
      <c r="AA104" s="929"/>
    </row>
    <row r="105" spans="1:28" ht="15.75" customHeight="1">
      <c r="A105" s="968"/>
      <c r="B105" s="929" t="s">
        <v>400</v>
      </c>
      <c r="C105" s="929"/>
      <c r="D105" s="929"/>
      <c r="E105" s="929"/>
      <c r="F105" s="929"/>
      <c r="G105" s="1225" t="str">
        <f>IF(項目一覧!$C$56=0,"","建設業の許可   ("&amp;項目一覧!$C$56&amp;")  第  （"&amp;項目一覧!$C$57&amp;"）　　 "&amp;項目一覧!$C$58&amp;"　号")</f>
        <v>建設業の許可   ()  第  （）　　 　号</v>
      </c>
      <c r="H105" s="929"/>
      <c r="J105" s="929"/>
      <c r="K105" s="929"/>
      <c r="L105" s="929"/>
      <c r="M105" s="929"/>
      <c r="N105" s="929"/>
      <c r="O105" s="929"/>
      <c r="P105" s="929"/>
      <c r="Q105" s="929"/>
      <c r="R105" s="929"/>
      <c r="S105" s="929"/>
      <c r="T105" s="929"/>
      <c r="U105" s="929"/>
      <c r="V105" s="929"/>
      <c r="W105" s="929"/>
      <c r="X105" s="929"/>
      <c r="Y105" s="929"/>
      <c r="Z105" s="929"/>
      <c r="AA105" s="929"/>
    </row>
    <row r="106" spans="1:28" ht="15.75" customHeight="1">
      <c r="A106" s="968"/>
      <c r="B106" s="929"/>
      <c r="C106" s="929"/>
      <c r="D106" s="929"/>
      <c r="E106" s="929"/>
      <c r="F106" s="929"/>
      <c r="G106" s="929" t="str">
        <f>IF(項目一覧!$C$59=0,"",項目一覧!$C$59)</f>
        <v/>
      </c>
      <c r="H106" s="929"/>
      <c r="J106" s="929"/>
      <c r="K106" s="929"/>
      <c r="L106" s="929"/>
      <c r="M106" s="929"/>
      <c r="N106" s="929"/>
      <c r="O106" s="929"/>
      <c r="P106" s="929"/>
      <c r="Q106" s="929"/>
      <c r="R106" s="929"/>
      <c r="S106" s="929"/>
      <c r="T106" s="929"/>
      <c r="U106" s="929"/>
      <c r="V106" s="929"/>
      <c r="W106" s="929"/>
      <c r="X106" s="929"/>
      <c r="Y106" s="929"/>
      <c r="Z106" s="929"/>
      <c r="AA106" s="929"/>
    </row>
    <row r="107" spans="1:28" ht="15.75" customHeight="1">
      <c r="A107" s="968"/>
      <c r="B107" s="929" t="s">
        <v>399</v>
      </c>
      <c r="C107" s="929"/>
      <c r="D107" s="929"/>
      <c r="E107" s="929"/>
      <c r="F107" s="929"/>
      <c r="G107" s="929" t="str">
        <f>IF(項目一覧!$C$60=0,"",項目一覧!$C$60)</f>
        <v/>
      </c>
      <c r="H107" s="929"/>
      <c r="J107" s="929"/>
      <c r="K107" s="929"/>
      <c r="L107" s="929"/>
      <c r="M107" s="929"/>
      <c r="N107" s="929"/>
      <c r="O107" s="929"/>
      <c r="P107" s="929"/>
      <c r="Q107" s="929"/>
      <c r="R107" s="929"/>
      <c r="S107" s="929"/>
      <c r="T107" s="929"/>
      <c r="U107" s="929"/>
      <c r="V107" s="929"/>
      <c r="W107" s="929"/>
      <c r="X107" s="929"/>
      <c r="Y107" s="929"/>
      <c r="Z107" s="929"/>
      <c r="AA107" s="929"/>
    </row>
    <row r="108" spans="1:28" ht="15.75" customHeight="1">
      <c r="A108" s="968"/>
      <c r="B108" s="929" t="s">
        <v>430</v>
      </c>
      <c r="C108" s="929"/>
      <c r="D108" s="929"/>
      <c r="E108" s="929"/>
      <c r="F108" s="929"/>
      <c r="G108" s="929" t="str">
        <f>IF(項目一覧!$C$61=0,"",項目一覧!$C$61)</f>
        <v/>
      </c>
      <c r="H108" s="929"/>
      <c r="J108" s="929"/>
      <c r="K108" s="929"/>
      <c r="L108" s="929"/>
      <c r="M108" s="929"/>
      <c r="N108" s="929"/>
      <c r="O108" s="929"/>
      <c r="P108" s="929"/>
      <c r="Q108" s="929"/>
      <c r="R108" s="929"/>
      <c r="S108" s="929"/>
      <c r="T108" s="929"/>
      <c r="U108" s="929"/>
      <c r="V108" s="929"/>
      <c r="W108" s="929"/>
      <c r="X108" s="929"/>
      <c r="Y108" s="929"/>
      <c r="Z108" s="929"/>
      <c r="AA108" s="929"/>
    </row>
    <row r="109" spans="1:28" ht="15.75" customHeight="1">
      <c r="A109" s="958"/>
      <c r="B109" s="958" t="s">
        <v>397</v>
      </c>
      <c r="C109" s="958"/>
      <c r="D109" s="958"/>
      <c r="E109" s="958"/>
      <c r="F109" s="958"/>
      <c r="G109" s="958" t="str">
        <f>IF(項目一覧!$C$62=0,"",項目一覧!$C$62)</f>
        <v/>
      </c>
      <c r="H109" s="958"/>
      <c r="I109" s="997"/>
      <c r="J109" s="958"/>
      <c r="K109" s="958"/>
      <c r="L109" s="958"/>
      <c r="M109" s="958"/>
      <c r="N109" s="958"/>
      <c r="O109" s="958"/>
      <c r="P109" s="958"/>
      <c r="Q109" s="958"/>
      <c r="R109" s="958"/>
      <c r="S109" s="958"/>
      <c r="T109" s="958"/>
      <c r="U109" s="958"/>
      <c r="V109" s="958"/>
      <c r="W109" s="958"/>
      <c r="X109" s="958"/>
      <c r="Y109" s="958"/>
      <c r="Z109" s="958"/>
      <c r="AA109" s="958"/>
    </row>
    <row r="110" spans="1:28" ht="15.75" customHeight="1">
      <c r="A110" s="1252" t="s">
        <v>323</v>
      </c>
      <c r="B110" s="960" t="s">
        <v>710</v>
      </c>
      <c r="C110" s="937"/>
      <c r="D110" s="937"/>
      <c r="E110" s="937"/>
      <c r="F110" s="1016"/>
      <c r="G110" s="1016"/>
      <c r="J110" s="971"/>
      <c r="K110" s="1016"/>
      <c r="L110" s="1016"/>
      <c r="M110" s="1016"/>
      <c r="N110" s="1016"/>
      <c r="O110" s="1016"/>
      <c r="P110" s="1016"/>
      <c r="Q110" s="1016"/>
      <c r="R110" s="1016"/>
      <c r="S110" s="1016"/>
      <c r="T110" s="1016"/>
      <c r="U110" s="1016"/>
      <c r="V110" s="1016"/>
      <c r="W110" s="1016"/>
      <c r="X110" s="1016"/>
      <c r="Y110" s="1016"/>
      <c r="Z110" s="1016"/>
      <c r="AA110" s="1016"/>
    </row>
    <row r="111" spans="1:28" ht="27" customHeight="1">
      <c r="A111" s="1099"/>
      <c r="B111" s="929" t="s">
        <v>709</v>
      </c>
      <c r="C111" s="929"/>
      <c r="D111" s="929"/>
      <c r="E111" s="929"/>
      <c r="F111" s="1685" t="str">
        <f>IF(項目一覧!$C$69=0,"",IF(項目一覧!$C$71=0,項目一覧!$C$69&amp;項目一覧!$C$70,項目一覧!$C$69&amp;項目一覧!$C$70&amp;項目一覧!$C$71))</f>
        <v/>
      </c>
      <c r="G111" s="1685"/>
      <c r="H111" s="1685"/>
      <c r="I111" s="1685"/>
      <c r="J111" s="1685"/>
      <c r="K111" s="1685"/>
      <c r="L111" s="1685"/>
      <c r="M111" s="1685"/>
      <c r="N111" s="1685"/>
      <c r="O111" s="1685"/>
      <c r="P111" s="1685"/>
      <c r="Q111" s="1685"/>
      <c r="R111" s="1685"/>
      <c r="S111" s="1685"/>
      <c r="T111" s="1685"/>
      <c r="U111" s="1685"/>
      <c r="V111" s="1685"/>
      <c r="W111" s="1685"/>
      <c r="X111" s="1685"/>
      <c r="Y111" s="1685"/>
      <c r="Z111" s="1685"/>
      <c r="AA111" s="1685"/>
    </row>
    <row r="112" spans="1:28" ht="27" customHeight="1">
      <c r="A112" s="1099"/>
      <c r="B112" s="929" t="s">
        <v>725</v>
      </c>
      <c r="C112" s="929"/>
      <c r="D112" s="929"/>
      <c r="E112" s="929"/>
      <c r="F112" s="1685" t="str">
        <f>IF(項目一覧!$C$72=0,"",IF(項目一覧!$C$74=0,項目一覧!$C$72&amp;項目一覧!$C$73,項目一覧!$C$72&amp;項目一覧!$C$73&amp;項目一覧!$C$74))</f>
        <v/>
      </c>
      <c r="G112" s="1685"/>
      <c r="H112" s="1685"/>
      <c r="I112" s="1685"/>
      <c r="J112" s="1685"/>
      <c r="K112" s="1685"/>
      <c r="L112" s="1685"/>
      <c r="M112" s="1685"/>
      <c r="N112" s="1685"/>
      <c r="O112" s="1685"/>
      <c r="P112" s="1685"/>
      <c r="Q112" s="1685"/>
      <c r="R112" s="1685"/>
      <c r="S112" s="1685"/>
      <c r="T112" s="1685"/>
      <c r="U112" s="1685"/>
      <c r="V112" s="1685"/>
      <c r="W112" s="1685"/>
      <c r="X112" s="1685"/>
      <c r="Y112" s="1685"/>
      <c r="Z112" s="1685"/>
      <c r="AA112" s="1685"/>
    </row>
    <row r="113" spans="1:34" ht="15.75" customHeight="1">
      <c r="A113" s="1099"/>
      <c r="B113" s="929" t="s">
        <v>724</v>
      </c>
      <c r="C113" s="929"/>
      <c r="D113" s="929"/>
      <c r="E113" s="929"/>
      <c r="F113" s="971"/>
      <c r="G113" s="929"/>
      <c r="J113" s="971"/>
      <c r="K113" s="971"/>
      <c r="L113" s="971"/>
      <c r="M113" s="971"/>
      <c r="N113" s="971"/>
      <c r="O113" s="971"/>
      <c r="P113" s="971"/>
      <c r="Q113" s="971"/>
      <c r="R113" s="971"/>
      <c r="S113" s="971"/>
      <c r="T113" s="971"/>
      <c r="U113" s="971"/>
      <c r="V113" s="971"/>
      <c r="W113" s="971"/>
      <c r="X113" s="971"/>
      <c r="Y113" s="971"/>
      <c r="Z113" s="971"/>
      <c r="AA113" s="971"/>
    </row>
    <row r="114" spans="1:34" ht="15.75" customHeight="1">
      <c r="A114" s="1098"/>
      <c r="B114" s="958" t="s">
        <v>723</v>
      </c>
      <c r="C114" s="958"/>
      <c r="D114" s="958"/>
      <c r="E114" s="958"/>
      <c r="F114" s="975"/>
      <c r="G114" s="997"/>
      <c r="H114" s="997"/>
      <c r="I114" s="997"/>
      <c r="J114" s="975"/>
      <c r="K114" s="975"/>
      <c r="L114" s="975"/>
      <c r="M114" s="975"/>
      <c r="N114" s="975"/>
      <c r="O114" s="975"/>
      <c r="P114" s="975"/>
      <c r="Q114" s="975"/>
      <c r="R114" s="975"/>
      <c r="S114" s="975"/>
      <c r="T114" s="975"/>
      <c r="U114" s="975"/>
      <c r="V114" s="975"/>
      <c r="W114" s="975"/>
      <c r="X114" s="975"/>
      <c r="Y114" s="975"/>
      <c r="Z114" s="975"/>
      <c r="AA114" s="975"/>
    </row>
    <row r="115" spans="1:34" ht="15.75" customHeight="1">
      <c r="A115" s="959" t="s">
        <v>323</v>
      </c>
      <c r="B115" s="929" t="s">
        <v>708</v>
      </c>
      <c r="C115" s="929"/>
      <c r="D115" s="929"/>
      <c r="E115" s="929"/>
      <c r="F115" s="929"/>
      <c r="G115" s="929"/>
      <c r="H115" s="929" t="s">
        <v>707</v>
      </c>
      <c r="I115" s="929"/>
      <c r="J115" s="929"/>
      <c r="K115" s="929"/>
      <c r="L115" s="929"/>
      <c r="M115" s="929" t="s">
        <v>700</v>
      </c>
      <c r="N115" s="929"/>
      <c r="O115" s="929"/>
      <c r="P115" s="929"/>
      <c r="Q115" s="929"/>
      <c r="R115" s="929"/>
      <c r="S115" s="929"/>
      <c r="T115" s="929"/>
      <c r="U115" s="929"/>
      <c r="V115" s="929"/>
      <c r="W115" s="929"/>
      <c r="X115" s="929"/>
      <c r="Y115" s="929"/>
      <c r="Z115" s="929"/>
      <c r="AA115" s="929"/>
      <c r="AH115" s="1090"/>
    </row>
    <row r="116" spans="1:34" ht="15.75" customHeight="1">
      <c r="A116" s="968"/>
      <c r="B116" s="929" t="s">
        <v>706</v>
      </c>
      <c r="C116" s="929"/>
      <c r="D116" s="929"/>
      <c r="E116" s="929" t="s">
        <v>165</v>
      </c>
      <c r="F116" s="929"/>
      <c r="G116" s="929"/>
      <c r="H116" s="929"/>
      <c r="I116" s="929"/>
      <c r="J116" s="929" t="s">
        <v>700</v>
      </c>
      <c r="N116" s="929"/>
      <c r="O116" s="929"/>
      <c r="P116" s="929"/>
      <c r="Q116" s="929"/>
      <c r="R116" s="929"/>
      <c r="S116" s="929"/>
      <c r="T116" s="929"/>
      <c r="U116" s="929"/>
      <c r="V116" s="929"/>
      <c r="W116" s="929"/>
      <c r="X116" s="929"/>
      <c r="Y116" s="929"/>
      <c r="Z116" s="929"/>
      <c r="AA116" s="929"/>
    </row>
    <row r="117" spans="1:34" ht="15.75" customHeight="1">
      <c r="A117" s="968"/>
      <c r="B117" s="929" t="s">
        <v>705</v>
      </c>
      <c r="C117" s="929"/>
      <c r="D117" s="929"/>
      <c r="E117" s="929"/>
      <c r="F117" s="929"/>
      <c r="G117" s="929"/>
      <c r="H117" s="929"/>
      <c r="I117" s="1225"/>
      <c r="J117" s="929"/>
      <c r="K117" s="929"/>
      <c r="L117" s="929" t="s">
        <v>704</v>
      </c>
      <c r="M117" s="929"/>
      <c r="N117" s="929"/>
      <c r="O117" s="929"/>
      <c r="P117" s="929"/>
      <c r="Q117" s="929"/>
      <c r="R117" s="929"/>
      <c r="S117" s="929"/>
      <c r="T117" s="929"/>
      <c r="U117" s="929"/>
      <c r="V117" s="929"/>
      <c r="W117" s="929"/>
      <c r="X117" s="929"/>
      <c r="Y117" s="929"/>
      <c r="Z117" s="929"/>
      <c r="AA117" s="929"/>
    </row>
    <row r="118" spans="1:34" ht="15.75" customHeight="1">
      <c r="A118" s="968"/>
      <c r="B118" s="929" t="s">
        <v>722</v>
      </c>
      <c r="C118" s="929"/>
      <c r="D118" s="929"/>
      <c r="E118" s="929"/>
      <c r="F118" s="959" t="s">
        <v>701</v>
      </c>
      <c r="G118" s="929" t="s">
        <v>308</v>
      </c>
      <c r="H118" s="929"/>
      <c r="I118" s="1228" t="s">
        <v>701</v>
      </c>
      <c r="J118" s="929" t="s">
        <v>307</v>
      </c>
      <c r="K118" s="929"/>
      <c r="L118" s="959" t="s">
        <v>701</v>
      </c>
      <c r="M118" s="929" t="s">
        <v>702</v>
      </c>
      <c r="N118" s="929"/>
      <c r="O118" s="959" t="s">
        <v>701</v>
      </c>
      <c r="P118" s="929" t="s">
        <v>177</v>
      </c>
      <c r="Q118" s="929"/>
      <c r="R118" s="929"/>
      <c r="S118" s="929"/>
      <c r="T118" s="929"/>
      <c r="U118" s="929"/>
      <c r="V118" s="929"/>
      <c r="W118" s="929"/>
      <c r="X118" s="929"/>
      <c r="Y118" s="929"/>
      <c r="Z118" s="929"/>
      <c r="AA118" s="929" t="s">
        <v>700</v>
      </c>
    </row>
    <row r="119" spans="1:34" ht="15.75" customHeight="1">
      <c r="A119" s="968"/>
      <c r="B119" s="929"/>
      <c r="C119" s="929"/>
      <c r="D119" s="929"/>
      <c r="E119" s="929"/>
      <c r="F119" s="959" t="s">
        <v>719</v>
      </c>
      <c r="G119" s="929" t="s">
        <v>299</v>
      </c>
      <c r="H119" s="929"/>
      <c r="I119" s="1228"/>
      <c r="J119" s="929"/>
      <c r="K119" s="929"/>
      <c r="M119" s="959" t="s">
        <v>718</v>
      </c>
      <c r="N119" s="929" t="s">
        <v>298</v>
      </c>
      <c r="P119" s="929"/>
      <c r="Q119" s="929"/>
      <c r="T119" s="929" t="s">
        <v>718</v>
      </c>
      <c r="U119" s="929" t="s">
        <v>297</v>
      </c>
      <c r="W119" s="929"/>
      <c r="X119" s="929"/>
      <c r="Y119" s="929"/>
      <c r="AA119" s="929" t="s">
        <v>700</v>
      </c>
    </row>
    <row r="120" spans="1:34" ht="15.75" customHeight="1">
      <c r="A120" s="968"/>
      <c r="B120" s="929" t="s">
        <v>721</v>
      </c>
      <c r="C120" s="929"/>
      <c r="D120" s="929"/>
      <c r="E120" s="929"/>
      <c r="F120" s="959" t="s">
        <v>719</v>
      </c>
      <c r="G120" s="929"/>
      <c r="H120" s="929"/>
      <c r="I120" s="1228"/>
      <c r="J120" s="929"/>
      <c r="K120" s="929"/>
      <c r="L120" s="959"/>
      <c r="M120" s="959" t="s">
        <v>718</v>
      </c>
      <c r="N120" s="929"/>
      <c r="O120" s="959"/>
      <c r="P120" s="929"/>
      <c r="Q120" s="929"/>
      <c r="R120" s="929"/>
      <c r="S120" s="929"/>
      <c r="T120" s="929" t="s">
        <v>718</v>
      </c>
      <c r="U120" s="929"/>
      <c r="V120" s="929"/>
      <c r="W120" s="929"/>
      <c r="X120" s="929"/>
      <c r="Y120" s="929"/>
      <c r="Z120" s="929"/>
      <c r="AA120" s="929" t="s">
        <v>700</v>
      </c>
    </row>
    <row r="121" spans="1:34" ht="15.75" customHeight="1">
      <c r="A121" s="968"/>
      <c r="B121" s="929" t="s">
        <v>720</v>
      </c>
      <c r="C121" s="929"/>
      <c r="D121" s="929"/>
      <c r="E121" s="929"/>
      <c r="F121" s="959" t="s">
        <v>719</v>
      </c>
      <c r="G121" s="929"/>
      <c r="H121" s="929"/>
      <c r="I121" s="1228"/>
      <c r="J121" s="929"/>
      <c r="K121" s="929"/>
      <c r="L121" s="959"/>
      <c r="M121" s="959" t="s">
        <v>718</v>
      </c>
      <c r="N121" s="929"/>
      <c r="O121" s="959"/>
      <c r="P121" s="929"/>
      <c r="Q121" s="929"/>
      <c r="R121" s="929"/>
      <c r="S121" s="929"/>
      <c r="T121" s="929" t="s">
        <v>718</v>
      </c>
      <c r="U121" s="929"/>
      <c r="V121" s="929"/>
      <c r="W121" s="929"/>
      <c r="X121" s="929"/>
      <c r="Y121" s="929"/>
      <c r="Z121" s="929"/>
      <c r="AA121" s="929" t="s">
        <v>700</v>
      </c>
    </row>
    <row r="122" spans="1:34" ht="15.75" customHeight="1">
      <c r="A122" s="968"/>
      <c r="B122" s="929" t="s">
        <v>717</v>
      </c>
      <c r="F122" s="929"/>
      <c r="G122" s="929"/>
      <c r="H122" s="929"/>
      <c r="I122" s="929"/>
      <c r="J122" s="929"/>
      <c r="K122" s="929"/>
      <c r="L122" s="929"/>
      <c r="M122" s="929"/>
      <c r="N122" s="929"/>
      <c r="O122" s="929"/>
      <c r="P122" s="929"/>
      <c r="Q122" s="929"/>
      <c r="R122" s="929"/>
      <c r="S122" s="929"/>
      <c r="T122" s="929"/>
      <c r="U122" s="929"/>
      <c r="V122" s="929"/>
      <c r="W122" s="929"/>
      <c r="X122" s="929"/>
      <c r="Y122" s="929"/>
      <c r="Z122" s="929"/>
      <c r="AA122" s="929"/>
    </row>
    <row r="123" spans="1:34" ht="16.5" customHeight="1">
      <c r="A123" s="995" t="s">
        <v>323</v>
      </c>
      <c r="B123" s="996" t="s">
        <v>698</v>
      </c>
      <c r="C123" s="996"/>
      <c r="D123" s="996"/>
      <c r="E123" s="996"/>
      <c r="F123" s="996"/>
      <c r="G123" s="996"/>
      <c r="H123" s="996"/>
      <c r="I123" s="996"/>
      <c r="J123" s="996" t="s">
        <v>2839</v>
      </c>
      <c r="K123" s="996"/>
      <c r="L123" s="995"/>
      <c r="M123" s="996" t="s">
        <v>318</v>
      </c>
      <c r="N123" s="995"/>
      <c r="O123" s="996" t="s">
        <v>317</v>
      </c>
      <c r="P123" s="995"/>
      <c r="Q123" s="996" t="s">
        <v>316</v>
      </c>
      <c r="R123" s="996"/>
      <c r="S123" s="945"/>
      <c r="T123" s="945"/>
      <c r="U123" s="996"/>
      <c r="V123" s="996"/>
      <c r="W123" s="996"/>
      <c r="X123" s="996"/>
      <c r="Y123" s="996"/>
      <c r="Z123" s="996"/>
      <c r="AA123" s="996"/>
    </row>
    <row r="124" spans="1:34" ht="16.5" customHeight="1">
      <c r="A124" s="995" t="s">
        <v>323</v>
      </c>
      <c r="B124" s="996" t="s">
        <v>697</v>
      </c>
      <c r="C124" s="996"/>
      <c r="D124" s="996"/>
      <c r="E124" s="996"/>
      <c r="F124" s="996"/>
      <c r="G124" s="996"/>
      <c r="H124" s="996"/>
      <c r="I124" s="996"/>
      <c r="J124" s="958" t="s">
        <v>2839</v>
      </c>
      <c r="K124" s="996"/>
      <c r="L124" s="995"/>
      <c r="M124" s="996" t="s">
        <v>318</v>
      </c>
      <c r="N124" s="995"/>
      <c r="O124" s="996" t="s">
        <v>317</v>
      </c>
      <c r="P124" s="995"/>
      <c r="Q124" s="996" t="s">
        <v>316</v>
      </c>
      <c r="R124" s="996"/>
      <c r="S124" s="945"/>
      <c r="T124" s="945"/>
      <c r="U124" s="996"/>
      <c r="V124" s="996"/>
      <c r="W124" s="996"/>
      <c r="X124" s="996"/>
      <c r="Y124" s="996"/>
      <c r="Z124" s="996"/>
      <c r="AA124" s="996"/>
    </row>
    <row r="125" spans="1:34" ht="15.75" customHeight="1">
      <c r="A125" s="959" t="s">
        <v>323</v>
      </c>
      <c r="B125" s="929" t="s">
        <v>696</v>
      </c>
      <c r="C125" s="929"/>
      <c r="D125" s="929"/>
      <c r="E125" s="929"/>
      <c r="F125" s="929"/>
      <c r="G125" s="929"/>
      <c r="H125" s="929"/>
      <c r="I125" s="929"/>
      <c r="J125" s="929"/>
      <c r="K125" s="929"/>
      <c r="L125" s="929"/>
      <c r="M125" s="929"/>
      <c r="N125" s="929"/>
      <c r="O125" s="929"/>
      <c r="P125" s="929"/>
      <c r="Q125" s="929"/>
      <c r="R125" s="929"/>
      <c r="S125" s="926"/>
      <c r="T125" s="926"/>
      <c r="U125" s="929" t="s">
        <v>321</v>
      </c>
      <c r="V125" s="929"/>
      <c r="W125" s="929"/>
      <c r="X125" s="929"/>
      <c r="Y125" s="929"/>
      <c r="Z125" s="929"/>
      <c r="AA125" s="929"/>
    </row>
    <row r="126" spans="1:34" ht="15.75" customHeight="1">
      <c r="A126" s="959"/>
      <c r="B126" s="929"/>
      <c r="C126" s="929"/>
      <c r="D126" s="929"/>
      <c r="E126" s="998" t="s">
        <v>695</v>
      </c>
      <c r="F126" s="1627"/>
      <c r="G126" s="1627"/>
      <c r="H126" s="959" t="s">
        <v>694</v>
      </c>
      <c r="J126" s="929" t="s">
        <v>2839</v>
      </c>
      <c r="K126" s="929"/>
      <c r="L126" s="959"/>
      <c r="M126" s="929" t="s">
        <v>318</v>
      </c>
      <c r="N126" s="929"/>
      <c r="O126" s="929" t="s">
        <v>317</v>
      </c>
      <c r="P126" s="929"/>
      <c r="Q126" s="929" t="s">
        <v>316</v>
      </c>
      <c r="R126" s="998" t="s">
        <v>319</v>
      </c>
      <c r="S126" s="2086"/>
      <c r="T126" s="2086"/>
      <c r="U126" s="2086"/>
      <c r="V126" s="2086"/>
      <c r="W126" s="2086"/>
      <c r="X126" s="2086"/>
      <c r="Y126" s="2086"/>
      <c r="Z126" s="2086"/>
      <c r="AA126" s="998" t="s">
        <v>320</v>
      </c>
    </row>
    <row r="127" spans="1:34" ht="15.75" customHeight="1">
      <c r="A127" s="955"/>
      <c r="B127" s="955"/>
      <c r="C127" s="955"/>
      <c r="D127" s="955"/>
      <c r="E127" s="1004" t="s">
        <v>695</v>
      </c>
      <c r="F127" s="1651"/>
      <c r="G127" s="1651"/>
      <c r="H127" s="963" t="s">
        <v>694</v>
      </c>
      <c r="I127" s="1004"/>
      <c r="J127" s="958" t="s">
        <v>2839</v>
      </c>
      <c r="K127" s="958"/>
      <c r="L127" s="958"/>
      <c r="M127" s="958" t="s">
        <v>318</v>
      </c>
      <c r="N127" s="958"/>
      <c r="O127" s="958" t="s">
        <v>317</v>
      </c>
      <c r="P127" s="958"/>
      <c r="Q127" s="958" t="s">
        <v>316</v>
      </c>
      <c r="R127" s="1004" t="s">
        <v>730</v>
      </c>
      <c r="S127" s="2085"/>
      <c r="T127" s="2085"/>
      <c r="U127" s="2085"/>
      <c r="V127" s="2085"/>
      <c r="W127" s="2085"/>
      <c r="X127" s="2085"/>
      <c r="Y127" s="2085"/>
      <c r="Z127" s="2085"/>
      <c r="AA127" s="1224" t="s">
        <v>314</v>
      </c>
    </row>
    <row r="128" spans="1:34" ht="16.5" customHeight="1">
      <c r="A128" s="959" t="s">
        <v>729</v>
      </c>
      <c r="B128" s="929" t="s">
        <v>716</v>
      </c>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row>
    <row r="129" spans="1:27" ht="16.5" customHeight="1">
      <c r="A129" s="963"/>
      <c r="B129" s="958"/>
      <c r="C129" s="958"/>
      <c r="D129" s="958"/>
      <c r="E129" s="958"/>
      <c r="F129" s="958"/>
      <c r="G129" s="958"/>
      <c r="H129" s="958"/>
      <c r="I129" s="958"/>
      <c r="J129" s="958"/>
      <c r="K129" s="958"/>
      <c r="L129" s="958"/>
      <c r="M129" s="958"/>
      <c r="N129" s="958"/>
      <c r="O129" s="958"/>
      <c r="P129" s="958"/>
      <c r="Q129" s="958"/>
      <c r="R129" s="958"/>
      <c r="S129" s="958"/>
      <c r="T129" s="958"/>
      <c r="U129" s="958"/>
      <c r="V129" s="958"/>
      <c r="W129" s="958"/>
      <c r="X129" s="958"/>
      <c r="Y129" s="958"/>
      <c r="Z129" s="958"/>
      <c r="AA129" s="958"/>
    </row>
    <row r="130" spans="1:27" ht="16.5" customHeight="1">
      <c r="A130" s="959" t="s">
        <v>729</v>
      </c>
      <c r="B130" s="929" t="s">
        <v>715</v>
      </c>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row>
    <row r="131" spans="1:27" ht="16.5" customHeight="1">
      <c r="A131" s="963"/>
      <c r="B131" s="958"/>
      <c r="C131" s="958"/>
      <c r="D131" s="958"/>
      <c r="E131" s="958"/>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row>
    <row r="132" spans="1:27" ht="13.5" customHeight="1">
      <c r="A132" s="959"/>
      <c r="B132" s="929"/>
      <c r="C132" s="929"/>
      <c r="D132" s="929"/>
      <c r="E132" s="929"/>
      <c r="F132" s="973"/>
      <c r="G132" s="998"/>
      <c r="H132" s="2069"/>
      <c r="I132" s="1656"/>
      <c r="J132" s="1656"/>
      <c r="K132" s="1656"/>
      <c r="L132" s="998"/>
      <c r="M132" s="2069"/>
      <c r="N132" s="1656"/>
      <c r="O132" s="1656"/>
      <c r="P132" s="1656"/>
      <c r="Q132" s="998"/>
      <c r="R132" s="2069"/>
      <c r="S132" s="1656"/>
      <c r="T132" s="1656"/>
      <c r="U132" s="1656"/>
      <c r="V132" s="998"/>
      <c r="W132" s="2069"/>
      <c r="X132" s="1656"/>
      <c r="Y132" s="1656"/>
      <c r="Z132" s="1656"/>
      <c r="AA132" s="968"/>
    </row>
    <row r="133" spans="1:27" ht="13.5" customHeight="1">
      <c r="A133" s="959"/>
      <c r="B133" s="929"/>
      <c r="C133" s="929"/>
      <c r="D133" s="929"/>
      <c r="E133" s="929"/>
      <c r="F133" s="973"/>
      <c r="G133" s="998"/>
      <c r="H133" s="2069"/>
      <c r="I133" s="1656"/>
      <c r="J133" s="1656"/>
      <c r="K133" s="1656"/>
      <c r="L133" s="998"/>
      <c r="M133" s="2069"/>
      <c r="N133" s="1656"/>
      <c r="O133" s="1656"/>
      <c r="P133" s="1656"/>
      <c r="Q133" s="998"/>
      <c r="R133" s="2069"/>
      <c r="S133" s="1656"/>
      <c r="T133" s="1656"/>
      <c r="U133" s="1656"/>
      <c r="V133" s="998"/>
      <c r="W133" s="2069"/>
      <c r="X133" s="1656"/>
      <c r="Y133" s="1656"/>
      <c r="Z133" s="1656"/>
      <c r="AA133" s="968"/>
    </row>
    <row r="134" spans="1:27" ht="13.5" customHeight="1">
      <c r="A134" s="959"/>
      <c r="B134" s="929"/>
      <c r="C134" s="929"/>
      <c r="D134" s="929"/>
      <c r="E134" s="929"/>
      <c r="F134" s="973"/>
      <c r="G134" s="998"/>
      <c r="H134" s="2066"/>
      <c r="I134" s="2066"/>
      <c r="J134" s="2066"/>
      <c r="K134" s="2066"/>
      <c r="L134" s="998"/>
      <c r="M134" s="2066"/>
      <c r="N134" s="2066"/>
      <c r="O134" s="2066"/>
      <c r="P134" s="2066"/>
      <c r="Q134" s="998"/>
      <c r="R134" s="2066"/>
      <c r="S134" s="2066"/>
      <c r="T134" s="2066"/>
      <c r="U134" s="2066"/>
      <c r="V134" s="998"/>
      <c r="W134" s="2066"/>
      <c r="X134" s="2067"/>
      <c r="Y134" s="2067"/>
      <c r="Z134" s="2067"/>
      <c r="AA134" s="968"/>
    </row>
    <row r="135" spans="1:27" ht="13.5" customHeight="1">
      <c r="A135" s="959"/>
      <c r="B135" s="929"/>
      <c r="C135" s="929"/>
      <c r="D135" s="929"/>
      <c r="E135" s="929"/>
      <c r="F135" s="973"/>
      <c r="G135" s="929"/>
      <c r="H135" s="929"/>
      <c r="I135" s="929"/>
      <c r="J135" s="929"/>
      <c r="K135" s="929"/>
      <c r="L135" s="929"/>
      <c r="M135" s="929"/>
      <c r="N135" s="929"/>
      <c r="O135" s="929"/>
      <c r="P135" s="929"/>
      <c r="Q135" s="929"/>
      <c r="R135" s="929"/>
      <c r="S135" s="929"/>
      <c r="T135" s="929"/>
      <c r="U135" s="929"/>
      <c r="V135" s="929"/>
      <c r="W135" s="929"/>
      <c r="X135" s="929"/>
      <c r="Y135" s="929"/>
      <c r="Z135" s="929"/>
      <c r="AA135" s="968"/>
    </row>
    <row r="136" spans="1:27" ht="13.5" customHeight="1">
      <c r="A136" s="959"/>
      <c r="B136" s="929"/>
      <c r="C136" s="929"/>
      <c r="D136" s="929"/>
      <c r="E136" s="929"/>
      <c r="F136" s="973"/>
      <c r="G136" s="998"/>
      <c r="H136" s="2069"/>
      <c r="I136" s="1656"/>
      <c r="J136" s="1656"/>
      <c r="K136" s="1656"/>
      <c r="L136" s="998"/>
      <c r="M136" s="2069"/>
      <c r="N136" s="1656"/>
      <c r="O136" s="1656"/>
      <c r="P136" s="1656"/>
      <c r="Q136" s="998"/>
      <c r="R136" s="2069"/>
      <c r="S136" s="1656"/>
      <c r="T136" s="1656"/>
      <c r="U136" s="1656"/>
      <c r="V136" s="998"/>
      <c r="W136" s="2069"/>
      <c r="X136" s="1656"/>
      <c r="Y136" s="1656"/>
      <c r="Z136" s="1656"/>
      <c r="AA136" s="968"/>
    </row>
    <row r="137" spans="1:27" ht="13.5" customHeight="1">
      <c r="A137" s="959"/>
      <c r="B137" s="929"/>
      <c r="C137" s="929"/>
      <c r="D137" s="929"/>
      <c r="E137" s="929"/>
      <c r="F137" s="973"/>
      <c r="G137" s="929"/>
      <c r="H137" s="929"/>
      <c r="I137" s="929"/>
      <c r="J137" s="929"/>
      <c r="K137" s="929"/>
      <c r="L137" s="929"/>
      <c r="M137" s="929"/>
      <c r="N137" s="929"/>
      <c r="O137" s="929"/>
      <c r="P137" s="929"/>
      <c r="Q137" s="929"/>
      <c r="R137" s="929"/>
      <c r="S137" s="929"/>
      <c r="T137" s="929"/>
      <c r="U137" s="929"/>
      <c r="V137" s="929"/>
      <c r="W137" s="926"/>
      <c r="X137" s="929"/>
      <c r="Y137" s="929"/>
      <c r="Z137" s="926"/>
      <c r="AA137" s="999"/>
    </row>
    <row r="138" spans="1:27" ht="13.5" customHeight="1">
      <c r="A138" s="959"/>
      <c r="B138" s="929"/>
      <c r="C138" s="929"/>
      <c r="D138" s="929"/>
      <c r="E138" s="929"/>
      <c r="F138" s="973"/>
      <c r="G138" s="998"/>
      <c r="H138" s="2069"/>
      <c r="I138" s="1656"/>
      <c r="J138" s="1656"/>
      <c r="K138" s="1656"/>
      <c r="L138" s="998"/>
      <c r="M138" s="2069"/>
      <c r="N138" s="1656"/>
      <c r="O138" s="1656"/>
      <c r="P138" s="1656"/>
      <c r="Q138" s="998"/>
      <c r="R138" s="2069"/>
      <c r="S138" s="1656"/>
      <c r="T138" s="1656"/>
      <c r="U138" s="1656"/>
      <c r="V138" s="998"/>
      <c r="W138" s="2069"/>
      <c r="X138" s="1656"/>
      <c r="Y138" s="1656"/>
      <c r="Z138" s="1656"/>
      <c r="AA138" s="968"/>
    </row>
    <row r="139" spans="1:27" ht="13.5" customHeight="1">
      <c r="A139" s="959"/>
      <c r="B139" s="929"/>
      <c r="C139" s="929"/>
      <c r="D139" s="929"/>
      <c r="E139" s="929"/>
      <c r="F139" s="929"/>
      <c r="G139" s="929"/>
      <c r="H139" s="929"/>
      <c r="I139" s="973"/>
      <c r="J139" s="929"/>
      <c r="K139" s="929"/>
      <c r="L139" s="929"/>
      <c r="M139" s="929"/>
      <c r="N139" s="2069"/>
      <c r="O139" s="1656"/>
      <c r="P139" s="1656"/>
      <c r="Q139" s="1656"/>
      <c r="R139" s="929"/>
      <c r="S139" s="929"/>
      <c r="T139" s="929"/>
      <c r="U139" s="929"/>
      <c r="V139" s="929"/>
      <c r="W139" s="929"/>
      <c r="X139" s="926"/>
      <c r="Y139" s="929"/>
      <c r="Z139" s="929"/>
      <c r="AA139" s="929"/>
    </row>
    <row r="140" spans="1:27" ht="13.5" customHeight="1">
      <c r="A140" s="959"/>
      <c r="B140" s="929"/>
      <c r="C140" s="929"/>
      <c r="D140" s="929"/>
      <c r="E140" s="929"/>
      <c r="F140" s="929"/>
      <c r="G140" s="929"/>
      <c r="H140" s="929"/>
      <c r="I140" s="973"/>
      <c r="J140" s="929"/>
      <c r="K140" s="929"/>
      <c r="L140" s="929"/>
      <c r="M140" s="929"/>
      <c r="N140" s="2069"/>
      <c r="O140" s="1656"/>
      <c r="P140" s="1656"/>
      <c r="Q140" s="1656"/>
      <c r="R140" s="929"/>
      <c r="S140" s="929"/>
      <c r="T140" s="929"/>
      <c r="U140" s="929"/>
      <c r="V140" s="929"/>
      <c r="W140" s="929"/>
      <c r="X140" s="929"/>
      <c r="Y140" s="929"/>
      <c r="Z140" s="929"/>
      <c r="AA140" s="929"/>
    </row>
    <row r="141" spans="1:27" ht="13.5" customHeight="1">
      <c r="A141" s="959"/>
      <c r="B141" s="929"/>
      <c r="C141" s="929"/>
      <c r="D141" s="929"/>
      <c r="E141" s="929"/>
      <c r="F141" s="929"/>
      <c r="G141" s="929"/>
      <c r="H141" s="929"/>
      <c r="I141" s="973"/>
      <c r="J141" s="929"/>
      <c r="K141" s="929"/>
      <c r="L141" s="929"/>
      <c r="M141" s="929"/>
      <c r="N141" s="929"/>
      <c r="O141" s="929"/>
      <c r="P141" s="929"/>
      <c r="Q141" s="2069"/>
      <c r="R141" s="1656"/>
      <c r="S141" s="1656"/>
      <c r="T141" s="1656"/>
      <c r="U141" s="929"/>
      <c r="V141" s="929"/>
      <c r="W141" s="929"/>
      <c r="X141" s="929"/>
      <c r="Y141" s="929"/>
      <c r="Z141" s="929"/>
      <c r="AA141" s="929"/>
    </row>
    <row r="142" spans="1:27" ht="13.5" customHeight="1">
      <c r="A142" s="959"/>
      <c r="B142" s="929"/>
      <c r="C142" s="929"/>
      <c r="D142" s="929"/>
      <c r="E142" s="929"/>
      <c r="F142" s="929"/>
      <c r="G142" s="929"/>
      <c r="H142" s="929"/>
      <c r="I142" s="973"/>
      <c r="J142" s="929"/>
      <c r="K142" s="929"/>
      <c r="L142" s="929"/>
      <c r="M142" s="929"/>
      <c r="N142" s="929"/>
      <c r="O142" s="929"/>
      <c r="P142" s="929"/>
      <c r="Q142" s="2069"/>
      <c r="R142" s="1656"/>
      <c r="S142" s="1656"/>
      <c r="T142" s="1656"/>
      <c r="U142" s="929"/>
      <c r="V142" s="929"/>
      <c r="W142" s="929"/>
      <c r="X142" s="929"/>
      <c r="Y142" s="929"/>
      <c r="Z142" s="929"/>
      <c r="AA142" s="929"/>
    </row>
    <row r="143" spans="1:27" ht="13.5" customHeight="1">
      <c r="A143" s="959"/>
      <c r="B143" s="929"/>
      <c r="C143" s="929"/>
      <c r="D143" s="929"/>
      <c r="E143" s="929"/>
      <c r="F143" s="929"/>
      <c r="G143" s="929"/>
      <c r="H143" s="929"/>
      <c r="I143" s="929"/>
      <c r="J143" s="929"/>
      <c r="K143" s="929"/>
      <c r="L143" s="929"/>
      <c r="M143" s="929"/>
      <c r="N143" s="929"/>
      <c r="O143" s="929"/>
      <c r="P143" s="929"/>
      <c r="Q143" s="929"/>
      <c r="R143" s="929"/>
      <c r="S143" s="929"/>
      <c r="T143" s="929"/>
      <c r="U143" s="929"/>
      <c r="V143" s="929"/>
      <c r="W143" s="929"/>
      <c r="X143" s="929"/>
      <c r="Y143" s="929"/>
      <c r="Z143" s="929"/>
      <c r="AA143" s="929"/>
    </row>
    <row r="144" spans="1:27" ht="13.5" customHeight="1">
      <c r="A144" s="959"/>
      <c r="B144" s="929"/>
      <c r="C144" s="929"/>
      <c r="D144" s="929"/>
      <c r="E144" s="929"/>
      <c r="F144" s="929"/>
      <c r="G144" s="1002"/>
      <c r="H144" s="929"/>
      <c r="I144" s="929"/>
      <c r="J144" s="929"/>
      <c r="K144" s="929"/>
      <c r="L144" s="1754"/>
      <c r="M144" s="1754"/>
      <c r="N144" s="1754"/>
      <c r="O144" s="1754"/>
      <c r="P144" s="1754"/>
      <c r="Q144" s="1754"/>
      <c r="R144" s="1754"/>
      <c r="S144" s="1754"/>
      <c r="T144" s="1754"/>
      <c r="U144" s="1754"/>
      <c r="V144" s="1754"/>
      <c r="W144" s="1754"/>
      <c r="X144" s="1754"/>
      <c r="Y144" s="1754"/>
      <c r="Z144" s="1754"/>
      <c r="AA144" s="1754"/>
    </row>
    <row r="145" spans="1:27" ht="13.5" customHeight="1">
      <c r="A145" s="959"/>
      <c r="B145" s="929"/>
      <c r="C145" s="929"/>
      <c r="D145" s="929"/>
      <c r="E145" s="929"/>
      <c r="F145" s="929"/>
      <c r="G145" s="1002"/>
      <c r="H145" s="929"/>
      <c r="I145" s="929"/>
      <c r="J145" s="929"/>
      <c r="K145" s="929"/>
      <c r="L145" s="2095"/>
      <c r="M145" s="2095"/>
      <c r="N145" s="2095"/>
      <c r="O145" s="2095"/>
      <c r="P145" s="2095"/>
      <c r="Q145" s="2095"/>
      <c r="R145" s="2095"/>
      <c r="S145" s="2095"/>
      <c r="T145" s="2095"/>
      <c r="U145" s="2095"/>
      <c r="V145" s="2095"/>
      <c r="W145" s="2095"/>
      <c r="X145" s="2095"/>
      <c r="Y145" s="2095"/>
      <c r="Z145" s="2095"/>
      <c r="AA145" s="2095"/>
    </row>
    <row r="146" spans="1:27">
      <c r="A146" s="959"/>
      <c r="B146" s="929"/>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row>
    <row r="147" spans="1:27">
      <c r="A147" s="959"/>
      <c r="B147" s="959"/>
      <c r="C147" s="929"/>
      <c r="D147" s="929"/>
      <c r="E147" s="959"/>
      <c r="F147" s="929"/>
      <c r="G147" s="929"/>
      <c r="H147" s="959"/>
      <c r="I147" s="929"/>
      <c r="J147" s="929"/>
      <c r="K147" s="959"/>
      <c r="L147" s="929"/>
      <c r="M147" s="929"/>
      <c r="N147" s="959"/>
      <c r="O147" s="929"/>
      <c r="P147" s="929"/>
      <c r="Q147" s="929"/>
      <c r="R147" s="959"/>
      <c r="S147" s="929"/>
      <c r="T147" s="929"/>
      <c r="U147" s="929"/>
      <c r="V147" s="929"/>
      <c r="W147" s="959"/>
      <c r="X147" s="968"/>
      <c r="Y147" s="929"/>
      <c r="Z147" s="929"/>
      <c r="AA147" s="926"/>
    </row>
    <row r="148" spans="1:27">
      <c r="A148" s="959"/>
      <c r="B148" s="929"/>
      <c r="C148" s="929"/>
      <c r="D148" s="929"/>
      <c r="E148" s="929"/>
      <c r="F148" s="929"/>
      <c r="G148" s="929"/>
      <c r="H148" s="926"/>
      <c r="I148" s="998"/>
      <c r="J148" s="1627"/>
      <c r="K148" s="1627"/>
      <c r="L148" s="1627"/>
      <c r="M148" s="1627"/>
      <c r="N148" s="1627"/>
      <c r="O148" s="998"/>
      <c r="P148" s="1627"/>
      <c r="Q148" s="1627"/>
      <c r="R148" s="1627"/>
      <c r="S148" s="1627"/>
      <c r="T148" s="1627"/>
      <c r="U148" s="998"/>
      <c r="V148" s="1627"/>
      <c r="W148" s="1627"/>
      <c r="X148" s="1627"/>
      <c r="Y148" s="1627"/>
      <c r="Z148" s="1627"/>
      <c r="AA148" s="968"/>
    </row>
    <row r="149" spans="1:27">
      <c r="A149" s="959"/>
      <c r="B149" s="929"/>
      <c r="C149" s="929"/>
      <c r="D149" s="929"/>
      <c r="E149" s="929"/>
      <c r="F149" s="929"/>
      <c r="G149" s="929"/>
      <c r="H149" s="926"/>
      <c r="I149" s="998"/>
      <c r="J149" s="2069"/>
      <c r="K149" s="2069"/>
      <c r="L149" s="2069"/>
      <c r="M149" s="2069"/>
      <c r="N149" s="2069"/>
      <c r="O149" s="998"/>
      <c r="P149" s="2069"/>
      <c r="Q149" s="2069"/>
      <c r="R149" s="2069"/>
      <c r="S149" s="2069"/>
      <c r="T149" s="2069"/>
      <c r="U149" s="998"/>
      <c r="V149" s="2069"/>
      <c r="W149" s="2069"/>
      <c r="X149" s="2069"/>
      <c r="Y149" s="2069"/>
      <c r="Z149" s="2069"/>
      <c r="AA149" s="968"/>
    </row>
    <row r="150" spans="1:27">
      <c r="A150" s="959"/>
      <c r="B150" s="929"/>
      <c r="C150" s="929"/>
      <c r="D150" s="929"/>
      <c r="E150" s="929"/>
      <c r="F150" s="929"/>
      <c r="G150" s="929"/>
      <c r="H150" s="929"/>
      <c r="I150" s="998"/>
      <c r="J150" s="929"/>
      <c r="K150" s="2069"/>
      <c r="L150" s="2069"/>
      <c r="M150" s="2069"/>
      <c r="N150" s="2069"/>
      <c r="O150" s="998"/>
      <c r="P150" s="929"/>
      <c r="Q150" s="929"/>
      <c r="R150" s="929"/>
      <c r="S150" s="929"/>
      <c r="T150" s="929"/>
      <c r="U150" s="998"/>
      <c r="V150" s="929"/>
      <c r="W150" s="929"/>
      <c r="X150" s="929"/>
      <c r="Y150" s="929"/>
      <c r="Z150" s="929"/>
      <c r="AA150" s="998"/>
    </row>
    <row r="151" spans="1:27">
      <c r="A151" s="959"/>
      <c r="B151" s="929"/>
      <c r="C151" s="929"/>
      <c r="D151" s="929"/>
      <c r="E151" s="929"/>
      <c r="F151" s="929"/>
      <c r="G151" s="929"/>
      <c r="H151" s="926"/>
      <c r="I151" s="998"/>
      <c r="J151" s="1627"/>
      <c r="K151" s="1627"/>
      <c r="L151" s="1627"/>
      <c r="M151" s="1627"/>
      <c r="N151" s="1627"/>
      <c r="O151" s="998"/>
      <c r="P151" s="1627"/>
      <c r="Q151" s="1627"/>
      <c r="R151" s="1627"/>
      <c r="S151" s="1627"/>
      <c r="T151" s="1627"/>
      <c r="U151" s="998"/>
      <c r="V151" s="1627"/>
      <c r="W151" s="1627"/>
      <c r="X151" s="1627"/>
      <c r="Y151" s="1627"/>
      <c r="Z151" s="1627"/>
      <c r="AA151" s="968"/>
    </row>
    <row r="152" spans="1:27">
      <c r="A152" s="959"/>
      <c r="B152" s="929"/>
      <c r="C152" s="929"/>
      <c r="D152" s="929"/>
      <c r="E152" s="929"/>
      <c r="F152" s="929"/>
      <c r="G152" s="929"/>
      <c r="H152" s="998"/>
      <c r="I152" s="998"/>
      <c r="J152" s="2069"/>
      <c r="K152" s="2069"/>
      <c r="L152" s="2069"/>
      <c r="M152" s="2069"/>
      <c r="N152" s="2069"/>
      <c r="O152" s="998"/>
      <c r="P152" s="2069"/>
      <c r="Q152" s="2069"/>
      <c r="R152" s="2069"/>
      <c r="S152" s="2069"/>
      <c r="T152" s="2069"/>
      <c r="U152" s="998"/>
      <c r="V152" s="2069"/>
      <c r="W152" s="2069"/>
      <c r="X152" s="2069"/>
      <c r="Y152" s="2069"/>
      <c r="Z152" s="2069"/>
      <c r="AA152" s="968"/>
    </row>
    <row r="153" spans="1:27">
      <c r="A153" s="959"/>
      <c r="B153" s="929"/>
      <c r="C153" s="929"/>
      <c r="D153" s="929"/>
      <c r="E153" s="929"/>
      <c r="F153" s="929"/>
      <c r="G153" s="929"/>
      <c r="H153" s="998"/>
      <c r="I153" s="998"/>
      <c r="J153" s="2069"/>
      <c r="K153" s="2069"/>
      <c r="L153" s="2069"/>
      <c r="M153" s="2069"/>
      <c r="N153" s="2069"/>
      <c r="O153" s="998"/>
      <c r="P153" s="2069"/>
      <c r="Q153" s="2069"/>
      <c r="R153" s="2069"/>
      <c r="S153" s="2069"/>
      <c r="T153" s="2069"/>
      <c r="U153" s="998"/>
      <c r="V153" s="2069"/>
      <c r="W153" s="2069"/>
      <c r="X153" s="2069"/>
      <c r="Y153" s="2069"/>
      <c r="Z153" s="2069"/>
      <c r="AA153" s="968"/>
    </row>
    <row r="154" spans="1:27">
      <c r="A154" s="959"/>
      <c r="B154" s="929"/>
      <c r="C154" s="929"/>
      <c r="D154" s="929"/>
      <c r="E154" s="929"/>
      <c r="F154" s="929"/>
      <c r="G154" s="929"/>
      <c r="H154" s="929"/>
      <c r="I154" s="929"/>
      <c r="J154" s="929"/>
      <c r="K154" s="929"/>
      <c r="L154" s="929"/>
      <c r="M154" s="929"/>
      <c r="N154" s="929"/>
      <c r="O154" s="929"/>
      <c r="P154" s="929"/>
      <c r="Q154" s="929"/>
      <c r="R154" s="929"/>
      <c r="S154" s="929"/>
      <c r="T154" s="929"/>
      <c r="U154" s="929"/>
      <c r="V154" s="929"/>
      <c r="W154" s="929"/>
      <c r="X154" s="929"/>
      <c r="Y154" s="929"/>
      <c r="Z154" s="929"/>
      <c r="AA154" s="929"/>
    </row>
    <row r="155" spans="1:27">
      <c r="A155" s="959"/>
      <c r="B155" s="929"/>
      <c r="C155" s="929"/>
      <c r="D155" s="929"/>
      <c r="E155" s="929"/>
      <c r="F155" s="929"/>
      <c r="G155" s="929"/>
      <c r="H155" s="929"/>
      <c r="I155" s="998"/>
      <c r="J155" s="2069"/>
      <c r="K155" s="2069"/>
      <c r="L155" s="2069"/>
      <c r="M155" s="2069"/>
      <c r="N155" s="2069"/>
      <c r="O155" s="998"/>
      <c r="P155" s="2069"/>
      <c r="Q155" s="2069"/>
      <c r="R155" s="2069"/>
      <c r="S155" s="2069"/>
      <c r="T155" s="2069"/>
      <c r="U155" s="998"/>
      <c r="V155" s="2069"/>
      <c r="W155" s="2069"/>
      <c r="X155" s="2069"/>
      <c r="Y155" s="2069"/>
      <c r="Z155" s="2069"/>
      <c r="AA155" s="968"/>
    </row>
    <row r="156" spans="1:27">
      <c r="A156" s="959"/>
      <c r="B156" s="929"/>
      <c r="C156" s="929"/>
      <c r="D156" s="929"/>
      <c r="E156" s="929"/>
      <c r="F156" s="929"/>
      <c r="G156" s="929"/>
      <c r="H156" s="929"/>
      <c r="I156" s="998"/>
      <c r="J156" s="2069"/>
      <c r="K156" s="2069"/>
      <c r="L156" s="2069"/>
      <c r="M156" s="2069"/>
      <c r="N156" s="2069"/>
      <c r="O156" s="998"/>
      <c r="P156" s="2069"/>
      <c r="Q156" s="2069"/>
      <c r="R156" s="2069"/>
      <c r="S156" s="2069"/>
      <c r="T156" s="2069"/>
      <c r="U156" s="998"/>
      <c r="V156" s="2069"/>
      <c r="W156" s="2069"/>
      <c r="X156" s="2069"/>
      <c r="Y156" s="2069"/>
      <c r="Z156" s="2069"/>
      <c r="AA156" s="968"/>
    </row>
    <row r="157" spans="1:27">
      <c r="A157" s="959"/>
      <c r="B157" s="929"/>
      <c r="C157" s="929"/>
      <c r="D157" s="929"/>
      <c r="E157" s="929"/>
      <c r="F157" s="929"/>
      <c r="G157" s="929"/>
      <c r="H157" s="929"/>
      <c r="I157" s="998"/>
      <c r="J157" s="2069"/>
      <c r="K157" s="2069"/>
      <c r="L157" s="2069"/>
      <c r="M157" s="2069"/>
      <c r="N157" s="2069"/>
      <c r="O157" s="998"/>
      <c r="P157" s="2069"/>
      <c r="Q157" s="2069"/>
      <c r="R157" s="2069"/>
      <c r="S157" s="2069"/>
      <c r="T157" s="2069"/>
      <c r="U157" s="998"/>
      <c r="V157" s="2069"/>
      <c r="W157" s="2069"/>
      <c r="X157" s="2069"/>
      <c r="Y157" s="2069"/>
      <c r="Z157" s="2069"/>
      <c r="AA157" s="968"/>
    </row>
    <row r="158" spans="1:27">
      <c r="A158" s="959"/>
      <c r="B158" s="929"/>
      <c r="C158" s="929"/>
      <c r="D158" s="929"/>
      <c r="E158" s="929"/>
      <c r="F158" s="929"/>
      <c r="G158" s="929"/>
      <c r="H158" s="929"/>
      <c r="I158" s="929"/>
      <c r="J158" s="929"/>
      <c r="K158" s="929"/>
      <c r="L158" s="929"/>
      <c r="M158" s="2069"/>
      <c r="N158" s="2069"/>
      <c r="O158" s="2069"/>
      <c r="P158" s="2069"/>
      <c r="Q158" s="2069"/>
      <c r="R158" s="929"/>
      <c r="S158" s="929"/>
      <c r="T158" s="929"/>
      <c r="U158" s="929"/>
      <c r="V158" s="929"/>
      <c r="W158" s="929"/>
      <c r="X158" s="929"/>
      <c r="Y158" s="929"/>
      <c r="Z158" s="929"/>
      <c r="AA158" s="929"/>
    </row>
    <row r="159" spans="1:27">
      <c r="A159" s="959"/>
      <c r="B159" s="929"/>
      <c r="C159" s="929"/>
      <c r="D159" s="929"/>
      <c r="E159" s="929"/>
      <c r="F159" s="929"/>
      <c r="G159" s="929"/>
      <c r="H159" s="929"/>
      <c r="I159" s="929"/>
      <c r="J159" s="929"/>
      <c r="K159" s="929"/>
      <c r="L159" s="929"/>
      <c r="M159" s="2069"/>
      <c r="N159" s="2069"/>
      <c r="O159" s="2069"/>
      <c r="P159" s="2069"/>
      <c r="Q159" s="2069"/>
      <c r="R159" s="929"/>
      <c r="S159" s="929"/>
      <c r="T159" s="929"/>
      <c r="U159" s="929"/>
      <c r="V159" s="929"/>
      <c r="W159" s="929"/>
      <c r="X159" s="929"/>
      <c r="Y159" s="929"/>
      <c r="Z159" s="929"/>
      <c r="AA159" s="929"/>
    </row>
    <row r="160" spans="1:27">
      <c r="A160" s="959"/>
      <c r="B160" s="929"/>
      <c r="C160" s="929"/>
      <c r="D160" s="929"/>
      <c r="E160" s="929"/>
      <c r="F160" s="929"/>
      <c r="G160" s="929"/>
      <c r="H160" s="929"/>
      <c r="I160" s="929"/>
      <c r="J160" s="929"/>
      <c r="K160" s="929"/>
      <c r="L160" s="929"/>
      <c r="M160" s="929"/>
      <c r="N160" s="929"/>
      <c r="O160" s="929"/>
      <c r="P160" s="929"/>
      <c r="Q160" s="929"/>
      <c r="R160" s="929"/>
      <c r="S160" s="929"/>
      <c r="T160" s="929"/>
      <c r="U160" s="929"/>
      <c r="V160" s="929"/>
      <c r="W160" s="929"/>
      <c r="X160" s="929"/>
      <c r="Y160" s="929"/>
      <c r="Z160" s="929"/>
      <c r="AA160" s="929"/>
    </row>
    <row r="161" spans="1:27">
      <c r="A161" s="959"/>
      <c r="B161" s="929"/>
      <c r="C161" s="929"/>
      <c r="D161" s="929"/>
      <c r="E161" s="929"/>
      <c r="F161" s="929"/>
      <c r="G161" s="929"/>
      <c r="H161" s="929"/>
      <c r="I161" s="929"/>
      <c r="J161" s="929"/>
      <c r="K161" s="929"/>
      <c r="L161" s="1699"/>
      <c r="M161" s="1699"/>
      <c r="N161" s="1699"/>
      <c r="O161" s="1699"/>
      <c r="P161" s="929"/>
      <c r="Q161" s="929"/>
      <c r="R161" s="929"/>
      <c r="S161" s="929"/>
      <c r="T161" s="929"/>
      <c r="U161" s="929"/>
      <c r="V161" s="929"/>
      <c r="W161" s="929"/>
      <c r="X161" s="929"/>
      <c r="Y161" s="929"/>
      <c r="Z161" s="929"/>
      <c r="AA161" s="929"/>
    </row>
    <row r="162" spans="1:27">
      <c r="A162" s="959"/>
      <c r="B162" s="929"/>
      <c r="C162" s="929"/>
      <c r="D162" s="929"/>
      <c r="E162" s="929"/>
      <c r="F162" s="929"/>
      <c r="G162" s="929"/>
      <c r="H162" s="929"/>
      <c r="I162" s="929"/>
      <c r="J162" s="929"/>
      <c r="K162" s="929"/>
      <c r="L162" s="1699"/>
      <c r="M162" s="1699"/>
      <c r="N162" s="1699"/>
      <c r="O162" s="1699"/>
      <c r="P162" s="929"/>
      <c r="Q162" s="929"/>
      <c r="R162" s="929"/>
      <c r="S162" s="929"/>
      <c r="T162" s="929"/>
      <c r="U162" s="929"/>
      <c r="V162" s="929"/>
      <c r="W162" s="929"/>
      <c r="X162" s="929"/>
      <c r="Y162" s="929"/>
      <c r="Z162" s="929"/>
      <c r="AA162" s="929"/>
    </row>
    <row r="163" spans="1:27">
      <c r="A163" s="959"/>
      <c r="B163" s="929"/>
      <c r="C163" s="929"/>
      <c r="D163" s="929"/>
      <c r="E163" s="929"/>
      <c r="F163" s="929"/>
      <c r="G163" s="929"/>
      <c r="H163" s="929"/>
      <c r="I163" s="998"/>
      <c r="J163" s="1627"/>
      <c r="K163" s="1627"/>
      <c r="L163" s="1627"/>
      <c r="M163" s="1627"/>
      <c r="N163" s="1627"/>
      <c r="O163" s="998"/>
      <c r="P163" s="1627"/>
      <c r="Q163" s="1627"/>
      <c r="R163" s="1627"/>
      <c r="S163" s="1627"/>
      <c r="T163" s="1627"/>
      <c r="U163" s="929"/>
      <c r="V163" s="929"/>
      <c r="W163" s="929"/>
      <c r="X163" s="929"/>
      <c r="Y163" s="929"/>
      <c r="Z163" s="929"/>
      <c r="AA163" s="929"/>
    </row>
    <row r="164" spans="1:27">
      <c r="A164" s="959"/>
      <c r="B164" s="929"/>
      <c r="C164" s="929"/>
      <c r="D164" s="929"/>
      <c r="E164" s="929"/>
      <c r="F164" s="929"/>
      <c r="G164" s="929"/>
      <c r="H164" s="929"/>
      <c r="I164" s="998"/>
      <c r="J164" s="2071"/>
      <c r="K164" s="2071"/>
      <c r="L164" s="2071"/>
      <c r="M164" s="2071"/>
      <c r="N164" s="2071"/>
      <c r="O164" s="998"/>
      <c r="P164" s="2071"/>
      <c r="Q164" s="2071"/>
      <c r="R164" s="2071"/>
      <c r="S164" s="2071"/>
      <c r="T164" s="2071"/>
      <c r="U164" s="929"/>
      <c r="V164" s="929"/>
      <c r="W164" s="929"/>
      <c r="X164" s="929"/>
      <c r="Y164" s="929"/>
      <c r="Z164" s="929"/>
      <c r="AA164" s="929"/>
    </row>
    <row r="165" spans="1:27">
      <c r="A165" s="959"/>
      <c r="B165" s="929"/>
      <c r="C165" s="929"/>
      <c r="D165" s="929"/>
      <c r="E165" s="929"/>
      <c r="F165" s="929"/>
      <c r="G165" s="929"/>
      <c r="H165" s="929"/>
      <c r="I165" s="998"/>
      <c r="J165" s="1627"/>
      <c r="K165" s="1627"/>
      <c r="L165" s="1627"/>
      <c r="M165" s="1627"/>
      <c r="N165" s="1627"/>
      <c r="O165" s="998"/>
      <c r="P165" s="1627"/>
      <c r="Q165" s="1627"/>
      <c r="R165" s="1627"/>
      <c r="S165" s="1627"/>
      <c r="T165" s="1627"/>
      <c r="U165" s="929"/>
      <c r="V165" s="929"/>
      <c r="W165" s="929"/>
      <c r="X165" s="929"/>
      <c r="Y165" s="929"/>
      <c r="Z165" s="929"/>
      <c r="AA165" s="929"/>
    </row>
    <row r="166" spans="1:27">
      <c r="A166" s="959"/>
      <c r="B166" s="929"/>
      <c r="C166" s="929"/>
      <c r="D166" s="929"/>
      <c r="E166" s="929"/>
      <c r="F166" s="929"/>
      <c r="G166" s="929"/>
      <c r="H166" s="929"/>
      <c r="I166" s="998"/>
      <c r="J166" s="1627"/>
      <c r="K166" s="1627"/>
      <c r="L166" s="1627"/>
      <c r="M166" s="1627"/>
      <c r="N166" s="1627"/>
      <c r="O166" s="998"/>
      <c r="P166" s="1627"/>
      <c r="Q166" s="1627"/>
      <c r="R166" s="1627"/>
      <c r="S166" s="1627"/>
      <c r="T166" s="1627"/>
      <c r="U166" s="929"/>
      <c r="V166" s="929"/>
      <c r="W166" s="929"/>
      <c r="X166" s="929"/>
      <c r="Y166" s="929"/>
      <c r="Z166" s="929"/>
      <c r="AA166" s="929"/>
    </row>
    <row r="167" spans="1:27">
      <c r="A167" s="959"/>
      <c r="B167" s="929"/>
      <c r="C167" s="929"/>
      <c r="D167" s="929"/>
      <c r="E167" s="929"/>
      <c r="F167" s="929"/>
      <c r="G167" s="968"/>
      <c r="H167" s="929"/>
      <c r="I167" s="1702"/>
      <c r="J167" s="1702"/>
      <c r="K167" s="1702"/>
      <c r="L167" s="1702"/>
      <c r="M167" s="1702"/>
      <c r="N167" s="1702"/>
      <c r="O167" s="1702"/>
      <c r="P167" s="1702"/>
      <c r="Q167" s="1702"/>
      <c r="R167" s="1702"/>
      <c r="S167" s="1702"/>
      <c r="T167" s="1702"/>
      <c r="U167" s="1702"/>
      <c r="V167" s="1702"/>
      <c r="W167" s="926"/>
      <c r="X167" s="929"/>
      <c r="Y167" s="929"/>
      <c r="Z167" s="929"/>
      <c r="AA167" s="929"/>
    </row>
    <row r="168" spans="1:27">
      <c r="A168" s="959"/>
      <c r="B168" s="929"/>
      <c r="C168" s="929"/>
      <c r="D168" s="929"/>
      <c r="E168" s="929"/>
      <c r="F168" s="929"/>
      <c r="G168" s="929"/>
      <c r="H168" s="929"/>
      <c r="I168" s="929"/>
      <c r="J168" s="929"/>
      <c r="K168" s="929"/>
      <c r="L168" s="929"/>
      <c r="M168" s="929"/>
      <c r="N168" s="929"/>
      <c r="O168" s="929"/>
      <c r="P168" s="929"/>
      <c r="Q168" s="959"/>
      <c r="R168" s="926"/>
      <c r="S168" s="926"/>
      <c r="T168" s="959"/>
      <c r="U168" s="926"/>
      <c r="V168" s="926"/>
      <c r="W168" s="929"/>
      <c r="X168" s="929"/>
      <c r="Y168" s="929"/>
      <c r="Z168" s="929"/>
      <c r="AA168" s="929"/>
    </row>
    <row r="169" spans="1:27">
      <c r="A169" s="959"/>
      <c r="B169" s="929"/>
      <c r="C169" s="929"/>
      <c r="D169" s="929"/>
      <c r="E169" s="929"/>
      <c r="F169" s="929"/>
      <c r="G169" s="929"/>
      <c r="H169" s="929"/>
      <c r="I169" s="929"/>
      <c r="J169" s="959"/>
      <c r="K169" s="929"/>
      <c r="L169" s="929"/>
      <c r="M169" s="929"/>
      <c r="N169" s="929"/>
      <c r="O169" s="929"/>
      <c r="P169" s="959"/>
      <c r="Q169" s="929"/>
      <c r="R169" s="926"/>
      <c r="S169" s="929"/>
      <c r="T169" s="929"/>
      <c r="U169" s="929"/>
      <c r="V169" s="959"/>
      <c r="W169" s="929"/>
      <c r="X169" s="929"/>
      <c r="Y169" s="926"/>
      <c r="Z169" s="929"/>
      <c r="AA169" s="929"/>
    </row>
    <row r="170" spans="1:27" ht="13.5" customHeight="1">
      <c r="A170" s="959"/>
      <c r="B170" s="929"/>
      <c r="C170" s="929"/>
      <c r="D170" s="929"/>
      <c r="E170" s="929"/>
      <c r="F170" s="929"/>
      <c r="G170" s="929"/>
      <c r="H170" s="2065"/>
      <c r="I170" s="2065"/>
      <c r="J170" s="2065"/>
      <c r="K170" s="2065"/>
      <c r="L170" s="2065"/>
      <c r="M170" s="2065"/>
      <c r="N170" s="2065"/>
      <c r="O170" s="2065"/>
      <c r="P170" s="2065"/>
      <c r="Q170" s="2065"/>
      <c r="R170" s="2065"/>
      <c r="S170" s="2065"/>
      <c r="T170" s="2065"/>
      <c r="U170" s="2065"/>
      <c r="V170" s="2065"/>
      <c r="W170" s="2065"/>
      <c r="X170" s="2065"/>
      <c r="Y170" s="2065"/>
      <c r="Z170" s="2065"/>
      <c r="AA170" s="2065"/>
    </row>
    <row r="171" spans="1:27">
      <c r="A171" s="959"/>
      <c r="B171" s="929"/>
      <c r="C171" s="929"/>
      <c r="D171" s="929"/>
      <c r="E171" s="929"/>
      <c r="F171" s="929"/>
      <c r="G171" s="929"/>
      <c r="H171" s="2065"/>
      <c r="I171" s="2065"/>
      <c r="J171" s="2065"/>
      <c r="K171" s="2065"/>
      <c r="L171" s="2065"/>
      <c r="M171" s="2065"/>
      <c r="N171" s="2065"/>
      <c r="O171" s="2065"/>
      <c r="P171" s="2065"/>
      <c r="Q171" s="2065"/>
      <c r="R171" s="2065"/>
      <c r="S171" s="2065"/>
      <c r="T171" s="2065"/>
      <c r="U171" s="2065"/>
      <c r="V171" s="2065"/>
      <c r="W171" s="2065"/>
      <c r="X171" s="2065"/>
      <c r="Y171" s="2065"/>
      <c r="Z171" s="2065"/>
      <c r="AA171" s="2065"/>
    </row>
    <row r="172" spans="1:27">
      <c r="A172" s="959"/>
      <c r="B172" s="929"/>
      <c r="C172" s="929"/>
      <c r="D172" s="929"/>
      <c r="E172" s="929"/>
      <c r="F172" s="929"/>
      <c r="G172" s="929"/>
      <c r="H172" s="2065"/>
      <c r="I172" s="2065"/>
      <c r="J172" s="2065"/>
      <c r="K172" s="2065"/>
      <c r="L172" s="2065"/>
      <c r="M172" s="2065"/>
      <c r="N172" s="2065"/>
      <c r="O172" s="2065"/>
      <c r="P172" s="2065"/>
      <c r="Q172" s="2065"/>
      <c r="R172" s="2065"/>
      <c r="S172" s="2065"/>
      <c r="T172" s="2065"/>
      <c r="U172" s="2065"/>
      <c r="V172" s="2065"/>
      <c r="W172" s="2065"/>
      <c r="X172" s="2065"/>
      <c r="Y172" s="2065"/>
      <c r="Z172" s="2065"/>
      <c r="AA172" s="2065"/>
    </row>
    <row r="173" spans="1:27">
      <c r="A173" s="959"/>
      <c r="B173" s="929"/>
      <c r="C173" s="929"/>
      <c r="D173" s="929"/>
      <c r="E173" s="929"/>
      <c r="F173" s="929"/>
      <c r="G173" s="929"/>
      <c r="H173" s="929"/>
      <c r="I173" s="929"/>
      <c r="J173" s="929"/>
      <c r="K173" s="929"/>
      <c r="L173" s="959"/>
      <c r="M173" s="929"/>
      <c r="N173" s="959"/>
      <c r="O173" s="929"/>
      <c r="P173" s="959"/>
      <c r="Q173" s="929"/>
      <c r="R173" s="929"/>
      <c r="S173" s="926"/>
      <c r="T173" s="926"/>
      <c r="U173" s="929"/>
      <c r="V173" s="929"/>
      <c r="W173" s="929"/>
      <c r="X173" s="929"/>
      <c r="Y173" s="929"/>
      <c r="Z173" s="929"/>
      <c r="AA173" s="929"/>
    </row>
    <row r="174" spans="1:27">
      <c r="A174" s="959"/>
      <c r="B174" s="929"/>
      <c r="C174" s="929"/>
      <c r="D174" s="929"/>
      <c r="E174" s="929"/>
      <c r="F174" s="929"/>
      <c r="G174" s="929"/>
      <c r="H174" s="929"/>
      <c r="I174" s="929"/>
      <c r="J174" s="929"/>
      <c r="K174" s="929"/>
      <c r="L174" s="959"/>
      <c r="M174" s="929"/>
      <c r="N174" s="959"/>
      <c r="O174" s="929"/>
      <c r="P174" s="959"/>
      <c r="Q174" s="929"/>
      <c r="R174" s="929"/>
      <c r="S174" s="926"/>
      <c r="T174" s="926"/>
      <c r="U174" s="929"/>
      <c r="V174" s="929"/>
      <c r="W174" s="929"/>
      <c r="X174" s="929"/>
      <c r="Y174" s="929"/>
      <c r="Z174" s="929"/>
      <c r="AA174" s="929"/>
    </row>
    <row r="175" spans="1:27" ht="13.5" customHeight="1">
      <c r="A175" s="959"/>
      <c r="B175" s="929"/>
      <c r="C175" s="929"/>
      <c r="D175" s="929"/>
      <c r="E175" s="929"/>
      <c r="F175" s="929"/>
      <c r="G175" s="929"/>
      <c r="H175" s="929"/>
      <c r="I175" s="929"/>
      <c r="J175" s="929"/>
      <c r="K175" s="929"/>
      <c r="L175" s="929"/>
      <c r="M175" s="929"/>
      <c r="N175" s="929"/>
      <c r="O175" s="929"/>
      <c r="P175" s="929"/>
      <c r="Q175" s="929"/>
      <c r="R175" s="929"/>
      <c r="S175" s="926"/>
      <c r="T175" s="926"/>
      <c r="U175" s="929"/>
      <c r="V175" s="929"/>
      <c r="W175" s="929"/>
      <c r="X175" s="929"/>
      <c r="Y175" s="929"/>
      <c r="Z175" s="929"/>
      <c r="AA175" s="929"/>
    </row>
    <row r="176" spans="1:27" ht="15" customHeight="1">
      <c r="A176" s="959"/>
      <c r="B176" s="929"/>
      <c r="C176" s="929"/>
      <c r="D176" s="929"/>
      <c r="E176" s="998"/>
      <c r="F176" s="1627"/>
      <c r="G176" s="1627"/>
      <c r="H176" s="1627"/>
      <c r="I176" s="998"/>
      <c r="J176" s="929"/>
      <c r="K176" s="929"/>
      <c r="L176" s="959"/>
      <c r="M176" s="929"/>
      <c r="N176" s="929"/>
      <c r="O176" s="929"/>
      <c r="P176" s="929"/>
      <c r="Q176" s="929"/>
      <c r="R176" s="998"/>
      <c r="S176" s="1627"/>
      <c r="T176" s="1627"/>
      <c r="U176" s="1627"/>
      <c r="V176" s="1627"/>
      <c r="W176" s="1627"/>
      <c r="X176" s="1627"/>
      <c r="Y176" s="1627"/>
      <c r="Z176" s="1627"/>
      <c r="AA176" s="998"/>
    </row>
    <row r="177" spans="1:27" ht="15" customHeight="1">
      <c r="A177" s="926"/>
      <c r="B177" s="926"/>
      <c r="C177" s="926"/>
      <c r="D177" s="926"/>
      <c r="E177" s="998"/>
      <c r="F177" s="1627"/>
      <c r="G177" s="1627"/>
      <c r="H177" s="1627"/>
      <c r="I177" s="998"/>
      <c r="J177" s="926"/>
      <c r="K177" s="929"/>
      <c r="L177" s="929"/>
      <c r="M177" s="929"/>
      <c r="N177" s="929"/>
      <c r="O177" s="929"/>
      <c r="P177" s="929"/>
      <c r="Q177" s="929"/>
      <c r="R177" s="998"/>
      <c r="S177" s="1627"/>
      <c r="T177" s="1627"/>
      <c r="U177" s="1627"/>
      <c r="V177" s="1627"/>
      <c r="W177" s="1627"/>
      <c r="X177" s="1627"/>
      <c r="Y177" s="1627"/>
      <c r="Z177" s="1627"/>
      <c r="AA177" s="957"/>
    </row>
    <row r="178" spans="1:27" ht="15" customHeight="1">
      <c r="A178" s="926"/>
      <c r="B178" s="926"/>
      <c r="C178" s="926"/>
      <c r="D178" s="926"/>
      <c r="E178" s="998"/>
      <c r="F178" s="1627"/>
      <c r="G178" s="1627"/>
      <c r="H178" s="1627"/>
      <c r="I178" s="998"/>
      <c r="J178" s="926"/>
      <c r="K178" s="929"/>
      <c r="L178" s="929"/>
      <c r="M178" s="929"/>
      <c r="N178" s="929"/>
      <c r="O178" s="929"/>
      <c r="P178" s="929"/>
      <c r="Q178" s="929"/>
      <c r="R178" s="998"/>
      <c r="S178" s="1627"/>
      <c r="T178" s="1627"/>
      <c r="U178" s="1627"/>
      <c r="V178" s="1627"/>
      <c r="W178" s="1627"/>
      <c r="X178" s="1627"/>
      <c r="Y178" s="1627"/>
      <c r="Z178" s="1627"/>
      <c r="AA178" s="957"/>
    </row>
    <row r="179" spans="1:27" ht="13.5" customHeight="1">
      <c r="A179" s="959"/>
      <c r="B179" s="929"/>
      <c r="C179" s="929"/>
      <c r="D179" s="929"/>
      <c r="E179" s="929"/>
      <c r="F179" s="929"/>
      <c r="G179" s="929"/>
      <c r="H179" s="929"/>
      <c r="I179" s="1741"/>
      <c r="J179" s="1741"/>
      <c r="K179" s="1741"/>
      <c r="L179" s="1741"/>
      <c r="M179" s="1741"/>
      <c r="N179" s="1741"/>
      <c r="O179" s="1741"/>
      <c r="P179" s="1741"/>
      <c r="Q179" s="1741"/>
      <c r="R179" s="1741"/>
      <c r="S179" s="1741"/>
      <c r="T179" s="1741"/>
      <c r="U179" s="1741"/>
      <c r="V179" s="1741"/>
      <c r="W179" s="1741"/>
      <c r="X179" s="1741"/>
      <c r="Y179" s="1741"/>
      <c r="Z179" s="1741"/>
      <c r="AA179" s="1741"/>
    </row>
    <row r="180" spans="1:27" ht="15.75" customHeight="1">
      <c r="A180" s="926"/>
      <c r="B180" s="926"/>
      <c r="C180" s="926"/>
      <c r="D180" s="926"/>
      <c r="E180" s="926"/>
      <c r="F180" s="926"/>
      <c r="G180" s="926"/>
      <c r="H180" s="926"/>
      <c r="I180" s="1741"/>
      <c r="J180" s="1741"/>
      <c r="K180" s="1741"/>
      <c r="L180" s="1741"/>
      <c r="M180" s="1741"/>
      <c r="N180" s="1741"/>
      <c r="O180" s="1741"/>
      <c r="P180" s="1741"/>
      <c r="Q180" s="1741"/>
      <c r="R180" s="1741"/>
      <c r="S180" s="1741"/>
      <c r="T180" s="1741"/>
      <c r="U180" s="1741"/>
      <c r="V180" s="1741"/>
      <c r="W180" s="1741"/>
      <c r="X180" s="1741"/>
      <c r="Y180" s="1741"/>
      <c r="Z180" s="1741"/>
      <c r="AA180" s="1741"/>
    </row>
    <row r="181" spans="1:27" ht="15.75" customHeight="1">
      <c r="A181" s="959"/>
      <c r="B181" s="929"/>
      <c r="C181" s="929"/>
      <c r="D181" s="929"/>
      <c r="E181" s="929"/>
      <c r="F181" s="929"/>
      <c r="G181" s="929"/>
      <c r="H181" s="929"/>
      <c r="I181" s="1741"/>
      <c r="J181" s="1686"/>
      <c r="K181" s="1686"/>
      <c r="L181" s="1686"/>
      <c r="M181" s="1686"/>
      <c r="N181" s="1686"/>
      <c r="O181" s="1686"/>
      <c r="P181" s="1686"/>
      <c r="Q181" s="1686"/>
      <c r="R181" s="1686"/>
      <c r="S181" s="1686"/>
      <c r="T181" s="1686"/>
      <c r="U181" s="1686"/>
      <c r="V181" s="1686"/>
      <c r="W181" s="1686"/>
      <c r="X181" s="1686"/>
      <c r="Y181" s="1686"/>
      <c r="Z181" s="1686"/>
      <c r="AA181" s="1686"/>
    </row>
    <row r="182" spans="1:27" ht="15.75" customHeight="1">
      <c r="A182" s="926"/>
      <c r="B182" s="926"/>
      <c r="C182" s="926"/>
      <c r="D182" s="926"/>
      <c r="E182" s="926"/>
      <c r="F182" s="926"/>
      <c r="G182" s="926"/>
      <c r="H182" s="926"/>
      <c r="I182" s="1686"/>
      <c r="J182" s="1686"/>
      <c r="K182" s="1686"/>
      <c r="L182" s="1686"/>
      <c r="M182" s="1686"/>
      <c r="N182" s="1686"/>
      <c r="O182" s="1686"/>
      <c r="P182" s="1686"/>
      <c r="Q182" s="1686"/>
      <c r="R182" s="1686"/>
      <c r="S182" s="1686"/>
      <c r="T182" s="1686"/>
      <c r="U182" s="1686"/>
      <c r="V182" s="1686"/>
      <c r="W182" s="1686"/>
      <c r="X182" s="1686"/>
      <c r="Y182" s="1686"/>
      <c r="Z182" s="1686"/>
      <c r="AA182" s="1686"/>
    </row>
    <row r="183" spans="1:27" ht="18" customHeight="1">
      <c r="A183" s="1656"/>
      <c r="B183" s="1656"/>
      <c r="C183" s="1656"/>
      <c r="D183" s="1656"/>
      <c r="E183" s="1656"/>
      <c r="F183" s="1656"/>
      <c r="G183" s="1656"/>
      <c r="H183" s="1656"/>
      <c r="I183" s="1656"/>
      <c r="J183" s="1656"/>
      <c r="K183" s="1656"/>
      <c r="L183" s="1656"/>
      <c r="M183" s="1656"/>
      <c r="N183" s="1656"/>
      <c r="O183" s="1656"/>
      <c r="P183" s="1656"/>
      <c r="Q183" s="1656"/>
      <c r="R183" s="1656"/>
      <c r="S183" s="1656"/>
      <c r="T183" s="1656"/>
      <c r="U183" s="1656"/>
      <c r="V183" s="1656"/>
      <c r="W183" s="1656"/>
      <c r="X183" s="1656"/>
      <c r="Y183" s="1656"/>
      <c r="Z183" s="1656"/>
      <c r="AA183" s="1656"/>
    </row>
    <row r="184" spans="1:27" ht="15.75" customHeight="1">
      <c r="A184" s="929"/>
      <c r="B184" s="929"/>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29"/>
      <c r="Z184" s="929"/>
      <c r="AA184" s="929"/>
    </row>
    <row r="185" spans="1:27" ht="15.75" customHeight="1">
      <c r="A185" s="959"/>
      <c r="B185" s="929"/>
      <c r="C185" s="929"/>
      <c r="D185" s="929"/>
      <c r="E185" s="929"/>
      <c r="F185" s="1627"/>
      <c r="G185" s="1627"/>
      <c r="H185" s="1627"/>
      <c r="I185" s="1627"/>
      <c r="K185" s="929"/>
      <c r="L185" s="929"/>
      <c r="M185" s="929"/>
      <c r="N185" s="929"/>
      <c r="O185" s="929"/>
      <c r="P185" s="929"/>
      <c r="Q185" s="929"/>
      <c r="R185" s="929"/>
      <c r="S185" s="929"/>
      <c r="T185" s="929"/>
      <c r="U185" s="929"/>
      <c r="V185" s="929"/>
      <c r="W185" s="929"/>
      <c r="X185" s="929"/>
      <c r="Y185" s="929"/>
      <c r="Z185" s="929"/>
      <c r="AA185" s="929"/>
    </row>
    <row r="186" spans="1:27" ht="15.75" customHeight="1">
      <c r="A186" s="959"/>
      <c r="B186" s="929"/>
      <c r="C186" s="929"/>
      <c r="D186" s="929"/>
      <c r="E186" s="929"/>
      <c r="F186" s="929"/>
      <c r="G186" s="1627"/>
      <c r="H186" s="1627"/>
      <c r="I186" s="929"/>
      <c r="J186" s="1702"/>
      <c r="K186" s="1702"/>
      <c r="L186" s="1702"/>
      <c r="M186" s="1702"/>
      <c r="N186" s="1702"/>
      <c r="O186" s="1702"/>
      <c r="P186" s="1702"/>
      <c r="Q186" s="1702"/>
      <c r="R186" s="1702"/>
      <c r="S186" s="1702"/>
      <c r="T186" s="1702"/>
      <c r="U186" s="1702"/>
      <c r="V186" s="1702"/>
      <c r="W186" s="1702"/>
      <c r="X186" s="1702"/>
      <c r="Y186" s="1702"/>
      <c r="Z186" s="1702"/>
      <c r="AA186" s="1702"/>
    </row>
    <row r="187" spans="1:27" ht="15.75" customHeight="1">
      <c r="A187" s="929"/>
      <c r="B187" s="929"/>
      <c r="C187" s="929"/>
      <c r="D187" s="929"/>
      <c r="E187" s="929"/>
      <c r="F187" s="929"/>
      <c r="G187" s="1627"/>
      <c r="H187" s="1627"/>
      <c r="I187" s="929"/>
      <c r="J187" s="1702"/>
      <c r="K187" s="1702"/>
      <c r="L187" s="1702"/>
      <c r="M187" s="1702"/>
      <c r="N187" s="1702"/>
      <c r="O187" s="1702"/>
      <c r="P187" s="1702"/>
      <c r="Q187" s="1702"/>
      <c r="R187" s="1702"/>
      <c r="S187" s="1702"/>
      <c r="T187" s="1702"/>
      <c r="U187" s="1702"/>
      <c r="V187" s="1702"/>
      <c r="W187" s="1702"/>
      <c r="X187" s="1702"/>
      <c r="Y187" s="1702"/>
      <c r="Z187" s="1702"/>
      <c r="AA187" s="1702"/>
    </row>
    <row r="188" spans="1:27" ht="15.75" customHeight="1">
      <c r="A188" s="929"/>
      <c r="B188" s="929"/>
      <c r="C188" s="929"/>
      <c r="D188" s="929"/>
      <c r="E188" s="929"/>
      <c r="F188" s="929"/>
      <c r="G188" s="1627"/>
      <c r="H188" s="1627"/>
      <c r="I188" s="929"/>
      <c r="J188" s="1702"/>
      <c r="K188" s="1702"/>
      <c r="L188" s="1702"/>
      <c r="M188" s="1702"/>
      <c r="N188" s="1702"/>
      <c r="O188" s="1702"/>
      <c r="P188" s="1702"/>
      <c r="Q188" s="1702"/>
      <c r="R188" s="1702"/>
      <c r="S188" s="1702"/>
      <c r="T188" s="1702"/>
      <c r="U188" s="1702"/>
      <c r="V188" s="1702"/>
      <c r="W188" s="1702"/>
      <c r="X188" s="1702"/>
      <c r="Y188" s="1702"/>
      <c r="Z188" s="1702"/>
      <c r="AA188" s="1702"/>
    </row>
    <row r="189" spans="1:27" ht="15.75" customHeight="1">
      <c r="A189" s="92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ht="15.75" customHeight="1">
      <c r="A190" s="959"/>
      <c r="B190" s="929"/>
      <c r="C190" s="929"/>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c r="AA190" s="929"/>
    </row>
    <row r="191" spans="1:27">
      <c r="A191" s="959"/>
      <c r="B191" s="959"/>
      <c r="C191" s="929"/>
      <c r="D191" s="929"/>
      <c r="E191" s="959"/>
      <c r="F191" s="929"/>
      <c r="G191" s="929"/>
      <c r="H191" s="959"/>
      <c r="I191" s="929"/>
      <c r="J191" s="929"/>
      <c r="K191" s="959"/>
      <c r="L191" s="929"/>
      <c r="M191" s="929"/>
      <c r="N191" s="959"/>
      <c r="O191" s="929"/>
      <c r="P191" s="929"/>
      <c r="Q191" s="929"/>
      <c r="R191" s="959"/>
      <c r="S191" s="929"/>
      <c r="T191" s="929"/>
      <c r="U191" s="929"/>
      <c r="V191" s="929"/>
      <c r="W191" s="959"/>
      <c r="X191" s="968"/>
      <c r="Y191" s="929"/>
      <c r="Z191" s="929"/>
      <c r="AA191" s="926"/>
    </row>
    <row r="192" spans="1:27" ht="15.75" customHeight="1">
      <c r="A192" s="959"/>
      <c r="B192" s="929"/>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row>
    <row r="193" spans="1:27" ht="15.75" customHeight="1">
      <c r="A193" s="959"/>
      <c r="B193" s="929"/>
      <c r="C193" s="929"/>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929"/>
      <c r="Z193" s="929"/>
      <c r="AA193" s="929"/>
    </row>
    <row r="194" spans="1:27" ht="15.75" customHeight="1">
      <c r="A194" s="959"/>
      <c r="B194" s="929"/>
      <c r="C194" s="929"/>
      <c r="D194" s="929"/>
      <c r="E194" s="929"/>
      <c r="F194" s="929"/>
      <c r="G194" s="929"/>
      <c r="H194" s="929"/>
      <c r="I194" s="929"/>
      <c r="J194" s="929"/>
      <c r="K194" s="929"/>
      <c r="L194" s="929"/>
      <c r="M194" s="929"/>
      <c r="N194" s="929"/>
      <c r="O194" s="929"/>
      <c r="P194" s="929"/>
      <c r="Q194" s="929"/>
      <c r="R194" s="929"/>
      <c r="S194" s="929"/>
      <c r="T194" s="929"/>
      <c r="U194" s="929"/>
      <c r="V194" s="929"/>
      <c r="W194" s="929"/>
      <c r="X194" s="929"/>
      <c r="Y194" s="929"/>
      <c r="Z194" s="929"/>
      <c r="AA194" s="929"/>
    </row>
    <row r="195" spans="1:27" ht="15.75" customHeight="1">
      <c r="A195" s="929"/>
      <c r="B195" s="929"/>
      <c r="C195" s="929"/>
      <c r="D195" s="929"/>
      <c r="E195" s="929"/>
      <c r="F195" s="929"/>
      <c r="G195" s="929"/>
      <c r="H195" s="929"/>
      <c r="I195" s="929"/>
      <c r="J195" s="929"/>
      <c r="K195" s="1627"/>
      <c r="L195" s="1627"/>
      <c r="M195" s="1627"/>
      <c r="N195" s="929"/>
      <c r="O195" s="929"/>
      <c r="P195" s="929"/>
      <c r="Q195" s="929"/>
      <c r="R195" s="929"/>
      <c r="S195" s="929"/>
      <c r="T195" s="929"/>
      <c r="U195" s="929"/>
      <c r="V195" s="929"/>
      <c r="W195" s="929"/>
      <c r="X195" s="929"/>
      <c r="Y195" s="929"/>
      <c r="Z195" s="929"/>
      <c r="AA195" s="929"/>
    </row>
    <row r="196" spans="1:27" ht="15.75" customHeight="1">
      <c r="A196" s="929"/>
      <c r="B196" s="929"/>
      <c r="C196" s="929"/>
      <c r="D196" s="929"/>
      <c r="E196" s="929"/>
      <c r="F196" s="929"/>
      <c r="G196" s="929"/>
      <c r="H196" s="929"/>
      <c r="I196" s="929"/>
      <c r="J196" s="929"/>
      <c r="K196" s="1627"/>
      <c r="L196" s="1627"/>
      <c r="M196" s="1627"/>
      <c r="N196" s="929"/>
      <c r="O196" s="929"/>
      <c r="P196" s="929"/>
      <c r="Q196" s="929"/>
      <c r="R196" s="929"/>
      <c r="S196" s="929"/>
      <c r="T196" s="929"/>
      <c r="U196" s="929"/>
      <c r="V196" s="929"/>
      <c r="W196" s="929"/>
      <c r="X196" s="929"/>
      <c r="Y196" s="929"/>
      <c r="Z196" s="929"/>
      <c r="AA196" s="929"/>
    </row>
    <row r="197" spans="1:27" ht="15.75" customHeight="1">
      <c r="A197" s="929"/>
      <c r="B197" s="929"/>
      <c r="C197" s="929"/>
      <c r="D197" s="929"/>
      <c r="E197" s="929"/>
      <c r="F197" s="929"/>
      <c r="G197" s="929"/>
      <c r="H197" s="929"/>
      <c r="I197" s="929"/>
      <c r="J197" s="929"/>
      <c r="K197" s="1627"/>
      <c r="L197" s="1627"/>
      <c r="M197" s="1627"/>
      <c r="N197" s="929"/>
      <c r="O197" s="929"/>
      <c r="P197" s="929"/>
      <c r="Q197" s="929"/>
      <c r="R197" s="929"/>
      <c r="S197" s="929"/>
      <c r="T197" s="929"/>
      <c r="U197" s="929"/>
      <c r="V197" s="929"/>
      <c r="W197" s="929"/>
      <c r="X197" s="929"/>
      <c r="Y197" s="929"/>
      <c r="Z197" s="929"/>
      <c r="AA197" s="929"/>
    </row>
    <row r="198" spans="1:27" ht="15.75" customHeight="1">
      <c r="A198" s="929"/>
      <c r="B198" s="929"/>
      <c r="C198" s="929"/>
      <c r="D198" s="929"/>
      <c r="E198" s="929"/>
      <c r="F198" s="929"/>
      <c r="G198" s="929"/>
      <c r="H198" s="929"/>
      <c r="I198" s="929"/>
      <c r="J198" s="929"/>
      <c r="K198" s="1627"/>
      <c r="L198" s="1627"/>
      <c r="M198" s="1627"/>
      <c r="N198" s="929"/>
      <c r="O198" s="929"/>
      <c r="P198" s="929"/>
      <c r="Q198" s="929"/>
      <c r="R198" s="929"/>
      <c r="S198" s="929"/>
      <c r="T198" s="929"/>
      <c r="U198" s="929"/>
      <c r="V198" s="929"/>
      <c r="W198" s="929"/>
      <c r="X198" s="929"/>
      <c r="Y198" s="929"/>
      <c r="Z198" s="929"/>
      <c r="AA198" s="929"/>
    </row>
    <row r="199" spans="1:27" ht="15.75" customHeight="1">
      <c r="A199" s="95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row>
    <row r="200" spans="1:27" ht="15.75" customHeight="1">
      <c r="A200" s="929"/>
      <c r="B200" s="929"/>
      <c r="C200" s="929"/>
      <c r="D200" s="929"/>
      <c r="E200" s="929"/>
      <c r="F200" s="929"/>
      <c r="G200" s="929"/>
      <c r="H200" s="929"/>
      <c r="I200" s="929"/>
      <c r="J200" s="929"/>
      <c r="K200" s="2071"/>
      <c r="L200" s="2071"/>
      <c r="M200" s="2071"/>
      <c r="N200" s="2071"/>
      <c r="O200" s="929"/>
      <c r="P200" s="929"/>
      <c r="Q200" s="929"/>
      <c r="R200" s="929"/>
      <c r="S200" s="929"/>
      <c r="T200" s="929"/>
      <c r="U200" s="929"/>
      <c r="V200" s="929"/>
      <c r="W200" s="929"/>
      <c r="X200" s="929"/>
      <c r="Y200" s="929"/>
      <c r="Z200" s="929"/>
      <c r="AA200" s="929"/>
    </row>
    <row r="201" spans="1:27" ht="15.75" customHeight="1">
      <c r="A201" s="929"/>
      <c r="B201" s="929"/>
      <c r="C201" s="929"/>
      <c r="D201" s="929"/>
      <c r="E201" s="929"/>
      <c r="F201" s="929"/>
      <c r="G201" s="929"/>
      <c r="H201" s="929"/>
      <c r="I201" s="929"/>
      <c r="J201" s="929"/>
      <c r="K201" s="2071"/>
      <c r="L201" s="2071"/>
      <c r="M201" s="2071"/>
      <c r="N201" s="2071"/>
      <c r="O201" s="929"/>
      <c r="P201" s="929"/>
      <c r="Q201" s="929"/>
      <c r="R201" s="929"/>
      <c r="S201" s="929"/>
      <c r="T201" s="929"/>
      <c r="U201" s="929"/>
      <c r="V201" s="929"/>
      <c r="W201" s="929"/>
      <c r="X201" s="929"/>
      <c r="Y201" s="929"/>
      <c r="Z201" s="929"/>
      <c r="AA201" s="929"/>
    </row>
    <row r="202" spans="1:27"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row>
    <row r="203" spans="1:27" ht="15.75" customHeight="1">
      <c r="A203" s="95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row>
    <row r="204" spans="1:27" ht="15.75" customHeight="1">
      <c r="A204" s="929"/>
      <c r="B204" s="929"/>
      <c r="C204" s="929"/>
      <c r="D204" s="929"/>
      <c r="E204" s="929"/>
      <c r="F204" s="929"/>
      <c r="G204" s="929"/>
      <c r="H204" s="929"/>
      <c r="I204" s="929"/>
      <c r="J204" s="929"/>
      <c r="K204" s="929"/>
      <c r="L204" s="929"/>
      <c r="M204" s="929"/>
      <c r="N204" s="929"/>
      <c r="O204" s="929"/>
      <c r="P204" s="929"/>
      <c r="Q204" s="929"/>
      <c r="R204" s="929"/>
      <c r="S204" s="929"/>
      <c r="T204" s="929"/>
      <c r="U204" s="959"/>
      <c r="V204" s="929"/>
      <c r="W204" s="929"/>
      <c r="X204" s="959"/>
      <c r="Y204" s="929"/>
      <c r="Z204" s="929"/>
      <c r="AA204" s="929"/>
    </row>
    <row r="205" spans="1:27"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row>
    <row r="206" spans="1:27" ht="15.75" customHeight="1">
      <c r="A206" s="92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row>
    <row r="207" spans="1:27" ht="15.75" customHeight="1">
      <c r="A207" s="929"/>
      <c r="B207" s="929"/>
      <c r="C207" s="929"/>
      <c r="D207" s="929"/>
      <c r="E207" s="929"/>
      <c r="F207" s="929"/>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75" customHeight="1">
      <c r="A208" s="92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row>
    <row r="209" spans="1:27" ht="15.75" customHeight="1">
      <c r="A209" s="92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row>
    <row r="210" spans="1:27" ht="15.75" customHeight="1">
      <c r="A210" s="92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row>
    <row r="211" spans="1:27" ht="15.75" customHeight="1">
      <c r="A211" s="959"/>
      <c r="B211" s="929"/>
      <c r="C211" s="929"/>
      <c r="D211" s="929"/>
      <c r="E211" s="929"/>
      <c r="F211" s="929"/>
      <c r="G211" s="929"/>
      <c r="H211" s="929"/>
      <c r="I211" s="929"/>
      <c r="J211" s="929"/>
      <c r="K211" s="929"/>
      <c r="L211" s="929"/>
      <c r="M211" s="929"/>
      <c r="N211" s="929"/>
      <c r="O211" s="929"/>
      <c r="P211" s="929"/>
      <c r="Q211" s="929"/>
      <c r="R211" s="929"/>
      <c r="S211" s="929"/>
      <c r="T211" s="929"/>
      <c r="U211" s="929"/>
      <c r="V211" s="929"/>
      <c r="W211" s="929"/>
      <c r="X211" s="929"/>
      <c r="Y211" s="929"/>
      <c r="Z211" s="929"/>
      <c r="AA211" s="929"/>
    </row>
    <row r="212" spans="1:27" ht="15.75" customHeight="1">
      <c r="A212" s="929"/>
      <c r="B212" s="929"/>
      <c r="C212" s="929"/>
      <c r="D212" s="929"/>
      <c r="E212" s="929"/>
      <c r="F212" s="929"/>
      <c r="G212" s="929"/>
      <c r="H212" s="929"/>
      <c r="I212" s="998"/>
      <c r="J212" s="1627"/>
      <c r="K212" s="1627"/>
      <c r="L212" s="1627"/>
      <c r="M212" s="1627"/>
      <c r="N212" s="998"/>
      <c r="O212" s="998"/>
      <c r="P212" s="1627"/>
      <c r="Q212" s="1627"/>
      <c r="R212" s="1627"/>
      <c r="S212" s="1627"/>
      <c r="T212" s="998"/>
      <c r="U212" s="998"/>
      <c r="V212" s="1627"/>
      <c r="W212" s="1627"/>
      <c r="X212" s="1627"/>
      <c r="Y212" s="1627"/>
      <c r="Z212" s="968"/>
      <c r="AA212" s="929"/>
    </row>
    <row r="213" spans="1:27" ht="15.75" customHeight="1">
      <c r="A213" s="929"/>
      <c r="B213" s="929"/>
      <c r="C213" s="929"/>
      <c r="D213" s="998"/>
      <c r="E213" s="1627"/>
      <c r="F213" s="1627"/>
      <c r="G213" s="998"/>
      <c r="H213" s="929"/>
      <c r="I213" s="998"/>
      <c r="J213" s="2069"/>
      <c r="K213" s="2069"/>
      <c r="L213" s="2069"/>
      <c r="M213" s="2069"/>
      <c r="N213" s="998"/>
      <c r="O213" s="998"/>
      <c r="P213" s="2069"/>
      <c r="Q213" s="2069"/>
      <c r="R213" s="2069"/>
      <c r="S213" s="2069"/>
      <c r="T213" s="998"/>
      <c r="U213" s="998"/>
      <c r="V213" s="1652"/>
      <c r="W213" s="1652"/>
      <c r="X213" s="1652"/>
      <c r="Y213" s="1652"/>
      <c r="Z213" s="929"/>
      <c r="AA213" s="929"/>
    </row>
    <row r="214" spans="1:27" ht="15.75" customHeight="1">
      <c r="A214" s="929"/>
      <c r="B214" s="929"/>
      <c r="C214" s="929"/>
      <c r="D214" s="998"/>
      <c r="E214" s="1627"/>
      <c r="F214" s="1627"/>
      <c r="G214" s="998"/>
      <c r="H214" s="929"/>
      <c r="I214" s="998"/>
      <c r="J214" s="2069"/>
      <c r="K214" s="2069"/>
      <c r="L214" s="2069"/>
      <c r="M214" s="2069"/>
      <c r="N214" s="998"/>
      <c r="O214" s="998"/>
      <c r="P214" s="2069"/>
      <c r="Q214" s="2069"/>
      <c r="R214" s="2069"/>
      <c r="S214" s="2069"/>
      <c r="T214" s="998"/>
      <c r="U214" s="998"/>
      <c r="V214" s="1652"/>
      <c r="W214" s="1652"/>
      <c r="X214" s="1652"/>
      <c r="Y214" s="1652"/>
      <c r="Z214" s="929"/>
      <c r="AA214" s="929"/>
    </row>
    <row r="215" spans="1:27" ht="15.75" customHeight="1">
      <c r="A215" s="929"/>
      <c r="B215" s="929"/>
      <c r="C215" s="929"/>
      <c r="D215" s="998"/>
      <c r="E215" s="1627"/>
      <c r="F215" s="1627"/>
      <c r="G215" s="998"/>
      <c r="H215" s="929"/>
      <c r="I215" s="998"/>
      <c r="J215" s="2069"/>
      <c r="K215" s="2069"/>
      <c r="L215" s="2069"/>
      <c r="M215" s="2069"/>
      <c r="N215" s="998"/>
      <c r="O215" s="998"/>
      <c r="P215" s="2069"/>
      <c r="Q215" s="2069"/>
      <c r="R215" s="2069"/>
      <c r="S215" s="2069"/>
      <c r="T215" s="998"/>
      <c r="U215" s="998"/>
      <c r="V215" s="1652"/>
      <c r="W215" s="1652"/>
      <c r="X215" s="1652"/>
      <c r="Y215" s="1652"/>
      <c r="Z215" s="929"/>
      <c r="AA215" s="929"/>
    </row>
    <row r="216" spans="1:27" ht="15.75" customHeight="1">
      <c r="A216" s="929"/>
      <c r="B216" s="929"/>
      <c r="C216" s="929"/>
      <c r="D216" s="998"/>
      <c r="E216" s="1627"/>
      <c r="F216" s="1627"/>
      <c r="G216" s="998"/>
      <c r="H216" s="929"/>
      <c r="I216" s="998"/>
      <c r="J216" s="2069"/>
      <c r="K216" s="2069"/>
      <c r="L216" s="2069"/>
      <c r="M216" s="2069"/>
      <c r="N216" s="998"/>
      <c r="O216" s="998"/>
      <c r="P216" s="2069"/>
      <c r="Q216" s="2069"/>
      <c r="R216" s="2069"/>
      <c r="S216" s="2069"/>
      <c r="T216" s="998"/>
      <c r="U216" s="998"/>
      <c r="V216" s="1652"/>
      <c r="W216" s="1652"/>
      <c r="X216" s="1652"/>
      <c r="Y216" s="1652"/>
      <c r="Z216" s="929"/>
      <c r="AA216" s="929"/>
    </row>
    <row r="217" spans="1:27" ht="15.75" customHeight="1">
      <c r="A217" s="929"/>
      <c r="B217" s="929"/>
      <c r="C217" s="929"/>
      <c r="D217" s="998"/>
      <c r="E217" s="929"/>
      <c r="F217" s="929"/>
      <c r="G217" s="998"/>
      <c r="H217" s="929"/>
      <c r="I217" s="998"/>
      <c r="J217" s="929"/>
      <c r="K217" s="929"/>
      <c r="L217" s="929"/>
      <c r="M217" s="929"/>
      <c r="N217" s="998"/>
      <c r="O217" s="998"/>
      <c r="P217" s="998"/>
      <c r="Q217" s="929"/>
      <c r="R217" s="929"/>
      <c r="S217" s="998"/>
      <c r="T217" s="998"/>
      <c r="U217" s="998"/>
      <c r="V217" s="929"/>
      <c r="W217" s="929"/>
      <c r="X217" s="929"/>
      <c r="Y217" s="929"/>
      <c r="Z217" s="929"/>
      <c r="AA217" s="929"/>
    </row>
    <row r="218" spans="1:27" ht="15.75" customHeight="1">
      <c r="A218" s="929"/>
      <c r="B218" s="929"/>
      <c r="C218" s="929"/>
      <c r="D218" s="998"/>
      <c r="E218" s="929"/>
      <c r="F218" s="929"/>
      <c r="G218" s="998"/>
      <c r="H218" s="929"/>
      <c r="I218" s="998"/>
      <c r="J218" s="929"/>
      <c r="K218" s="929"/>
      <c r="L218" s="929"/>
      <c r="M218" s="929"/>
      <c r="N218" s="998"/>
      <c r="O218" s="998"/>
      <c r="P218" s="998"/>
      <c r="Q218" s="929"/>
      <c r="R218" s="929"/>
      <c r="S218" s="998"/>
      <c r="T218" s="998"/>
      <c r="U218" s="998"/>
      <c r="V218" s="929"/>
      <c r="W218" s="929"/>
      <c r="X218" s="929"/>
      <c r="Y218" s="929"/>
      <c r="Z218" s="929"/>
      <c r="AA218" s="929"/>
    </row>
    <row r="219" spans="1:27" ht="15.75" customHeight="1">
      <c r="A219" s="929"/>
      <c r="B219" s="929"/>
      <c r="C219" s="929"/>
      <c r="D219" s="998"/>
      <c r="E219" s="929"/>
      <c r="F219" s="929"/>
      <c r="G219" s="998"/>
      <c r="H219" s="929"/>
      <c r="I219" s="998"/>
      <c r="J219" s="929"/>
      <c r="K219" s="929"/>
      <c r="L219" s="929"/>
      <c r="M219" s="929"/>
      <c r="N219" s="998"/>
      <c r="O219" s="998"/>
      <c r="P219" s="998"/>
      <c r="Q219" s="929"/>
      <c r="R219" s="929"/>
      <c r="S219" s="998"/>
      <c r="T219" s="998"/>
      <c r="U219" s="998"/>
      <c r="V219" s="929"/>
      <c r="W219" s="929"/>
      <c r="X219" s="929"/>
      <c r="Y219" s="929"/>
      <c r="Z219" s="929"/>
      <c r="AA219" s="929"/>
    </row>
    <row r="220" spans="1:27" ht="15.75" customHeight="1">
      <c r="A220" s="929"/>
      <c r="B220" s="929"/>
      <c r="C220" s="929"/>
      <c r="D220" s="998"/>
      <c r="E220" s="929"/>
      <c r="F220" s="929"/>
      <c r="G220" s="998"/>
      <c r="H220" s="929"/>
      <c r="I220" s="998"/>
      <c r="J220" s="929"/>
      <c r="K220" s="929"/>
      <c r="L220" s="929"/>
      <c r="M220" s="929"/>
      <c r="N220" s="998"/>
      <c r="O220" s="998"/>
      <c r="P220" s="998"/>
      <c r="Q220" s="929"/>
      <c r="R220" s="929"/>
      <c r="S220" s="998"/>
      <c r="T220" s="998"/>
      <c r="U220" s="998"/>
      <c r="V220" s="929"/>
      <c r="W220" s="929"/>
      <c r="X220" s="929"/>
      <c r="Y220" s="929"/>
      <c r="Z220" s="929"/>
      <c r="AA220" s="929"/>
    </row>
    <row r="221" spans="1:27" ht="15.75" customHeight="1">
      <c r="A221" s="929"/>
      <c r="B221" s="929"/>
      <c r="C221" s="929"/>
      <c r="D221" s="929"/>
      <c r="E221" s="929"/>
      <c r="F221" s="929"/>
      <c r="G221" s="929"/>
      <c r="H221" s="929"/>
      <c r="I221" s="998"/>
      <c r="J221" s="2069"/>
      <c r="K221" s="2069"/>
      <c r="L221" s="2069"/>
      <c r="M221" s="2069"/>
      <c r="N221" s="998"/>
      <c r="O221" s="998"/>
      <c r="P221" s="2069"/>
      <c r="Q221" s="2069"/>
      <c r="R221" s="2069"/>
      <c r="S221" s="2069"/>
      <c r="T221" s="998"/>
      <c r="U221" s="998"/>
      <c r="V221" s="2069"/>
      <c r="W221" s="2069"/>
      <c r="X221" s="2069"/>
      <c r="Y221" s="2069"/>
      <c r="Z221" s="929"/>
      <c r="AA221" s="929"/>
    </row>
    <row r="222" spans="1:27" ht="15.75" customHeight="1">
      <c r="A222" s="95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row>
    <row r="223" spans="1:27" ht="15.75" customHeight="1">
      <c r="A223" s="959"/>
      <c r="B223" s="929"/>
      <c r="C223" s="929"/>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929"/>
      <c r="Z223" s="929"/>
      <c r="AA223" s="929"/>
    </row>
    <row r="224" spans="1:27" ht="15.75" customHeight="1">
      <c r="A224" s="959"/>
      <c r="B224" s="929"/>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929"/>
      <c r="Z224" s="929"/>
      <c r="AA224" s="929"/>
    </row>
    <row r="225" spans="1:28" ht="15.75" customHeight="1">
      <c r="A225" s="959"/>
      <c r="B225" s="929"/>
      <c r="C225" s="929"/>
      <c r="D225" s="929"/>
      <c r="E225" s="929"/>
      <c r="F225" s="929"/>
      <c r="G225" s="929"/>
      <c r="H225" s="929"/>
      <c r="I225" s="929"/>
      <c r="J225" s="1722"/>
      <c r="K225" s="1722"/>
      <c r="L225" s="1722"/>
      <c r="M225" s="1722"/>
      <c r="N225" s="1722"/>
      <c r="O225" s="998"/>
      <c r="P225" s="929"/>
      <c r="Q225" s="929"/>
      <c r="R225" s="929"/>
      <c r="S225" s="929"/>
      <c r="T225" s="929"/>
      <c r="U225" s="929"/>
      <c r="V225" s="929"/>
      <c r="W225" s="929"/>
      <c r="X225" s="929"/>
      <c r="Y225" s="929"/>
      <c r="Z225" s="929"/>
      <c r="AA225" s="929"/>
    </row>
    <row r="226" spans="1:28" ht="15.75" customHeight="1">
      <c r="A226" s="959"/>
      <c r="B226" s="929"/>
      <c r="C226" s="929"/>
      <c r="D226" s="929"/>
      <c r="E226" s="929"/>
      <c r="F226" s="929"/>
      <c r="G226" s="929"/>
      <c r="H226" s="929"/>
      <c r="I226" s="929"/>
      <c r="J226" s="929"/>
      <c r="K226" s="929"/>
      <c r="L226" s="1627"/>
      <c r="M226" s="1627"/>
      <c r="N226" s="1627"/>
      <c r="O226" s="1627"/>
      <c r="P226" s="1627"/>
      <c r="Q226" s="1627"/>
      <c r="R226" s="929"/>
      <c r="S226" s="929"/>
      <c r="T226" s="929"/>
      <c r="U226" s="929"/>
      <c r="V226" s="929"/>
      <c r="W226" s="929"/>
      <c r="X226" s="929"/>
      <c r="Y226" s="929"/>
      <c r="Z226" s="929"/>
      <c r="AA226" s="929"/>
    </row>
    <row r="227" spans="1:28" ht="15.75" customHeight="1">
      <c r="A227" s="959"/>
      <c r="B227" s="929"/>
      <c r="C227" s="929"/>
      <c r="D227" s="929"/>
      <c r="E227" s="929"/>
      <c r="F227" s="929"/>
      <c r="G227" s="929"/>
      <c r="H227" s="929"/>
      <c r="I227" s="1685"/>
      <c r="J227" s="1685"/>
      <c r="K227" s="1685"/>
      <c r="L227" s="1685"/>
      <c r="M227" s="1685"/>
      <c r="N227" s="1685"/>
      <c r="O227" s="1685"/>
      <c r="P227" s="1685"/>
      <c r="Q227" s="1685"/>
      <c r="R227" s="1685"/>
      <c r="S227" s="1685"/>
      <c r="T227" s="1685"/>
      <c r="U227" s="1685"/>
      <c r="V227" s="1685"/>
      <c r="W227" s="1685"/>
      <c r="X227" s="1685"/>
      <c r="Y227" s="1685"/>
      <c r="Z227" s="1685"/>
      <c r="AA227" s="1685"/>
    </row>
    <row r="228" spans="1:28">
      <c r="I228" s="2070"/>
      <c r="J228" s="2070"/>
      <c r="K228" s="2070"/>
      <c r="L228" s="2070"/>
      <c r="M228" s="2070"/>
      <c r="N228" s="2070"/>
      <c r="O228" s="2070"/>
      <c r="P228" s="2070"/>
      <c r="Q228" s="2070"/>
      <c r="R228" s="2070"/>
      <c r="S228" s="2070"/>
      <c r="T228" s="2070"/>
      <c r="U228" s="2070"/>
      <c r="V228" s="2070"/>
      <c r="W228" s="2070"/>
      <c r="X228" s="2070"/>
      <c r="Y228" s="2070"/>
      <c r="Z228" s="2070"/>
      <c r="AA228" s="2070"/>
    </row>
    <row r="229" spans="1:28" ht="13.5" customHeight="1">
      <c r="A229" s="959"/>
      <c r="B229" s="929"/>
      <c r="C229" s="929"/>
      <c r="D229" s="929"/>
      <c r="E229" s="929"/>
      <c r="F229" s="1685"/>
      <c r="G229" s="1685"/>
      <c r="H229" s="1685"/>
      <c r="I229" s="1685"/>
      <c r="J229" s="1685"/>
      <c r="K229" s="1685"/>
      <c r="L229" s="1685"/>
      <c r="M229" s="1685"/>
      <c r="N229" s="1685"/>
      <c r="O229" s="1685"/>
      <c r="P229" s="1685"/>
      <c r="Q229" s="1685"/>
      <c r="R229" s="1685"/>
      <c r="S229" s="1685"/>
      <c r="T229" s="1685"/>
      <c r="U229" s="1685"/>
      <c r="V229" s="1685"/>
      <c r="W229" s="1685"/>
      <c r="X229" s="1685"/>
      <c r="Y229" s="1685"/>
      <c r="Z229" s="1685"/>
      <c r="AA229" s="1685"/>
    </row>
    <row r="230" spans="1:28">
      <c r="A230" s="929"/>
      <c r="B230" s="929"/>
      <c r="C230" s="929"/>
      <c r="D230" s="929"/>
      <c r="E230" s="929"/>
      <c r="F230" s="1682"/>
      <c r="G230" s="1682"/>
      <c r="H230" s="1682"/>
      <c r="I230" s="1682"/>
      <c r="J230" s="1682"/>
      <c r="K230" s="1682"/>
      <c r="L230" s="1682"/>
      <c r="M230" s="1682"/>
      <c r="N230" s="1682"/>
      <c r="O230" s="1682"/>
      <c r="P230" s="1682"/>
      <c r="Q230" s="1682"/>
      <c r="R230" s="1682"/>
      <c r="S230" s="1682"/>
      <c r="T230" s="1682"/>
      <c r="U230" s="1682"/>
      <c r="V230" s="1682"/>
      <c r="W230" s="1682"/>
      <c r="X230" s="1682"/>
      <c r="Y230" s="1682"/>
      <c r="Z230" s="1682"/>
      <c r="AA230" s="1682"/>
    </row>
    <row r="231" spans="1:28">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row>
    <row r="232" spans="1:28" ht="15.75" customHeight="1">
      <c r="A232" s="92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row>
    <row r="233" spans="1:28" ht="15.75" customHeight="1">
      <c r="A233" s="929"/>
      <c r="B233" s="929"/>
      <c r="C233" s="929"/>
      <c r="D233" s="929"/>
      <c r="E233" s="929"/>
      <c r="F233" s="929"/>
      <c r="G233" s="929"/>
      <c r="H233" s="929"/>
      <c r="I233" s="929"/>
      <c r="J233" s="929"/>
      <c r="K233" s="929"/>
      <c r="L233" s="929"/>
      <c r="M233" s="929"/>
      <c r="N233" s="929"/>
      <c r="O233" s="929"/>
      <c r="P233" s="929"/>
      <c r="Q233" s="929"/>
      <c r="R233" s="929"/>
      <c r="S233" s="929"/>
      <c r="T233" s="929"/>
      <c r="U233" s="929"/>
      <c r="V233" s="929"/>
      <c r="W233" s="929"/>
      <c r="X233" s="929"/>
      <c r="Y233" s="929"/>
      <c r="Z233" s="929"/>
      <c r="AA233" s="929"/>
    </row>
    <row r="234" spans="1:28" ht="18.75" customHeight="1">
      <c r="A234" s="1627"/>
      <c r="B234" s="1627"/>
      <c r="C234" s="1627"/>
      <c r="D234" s="1627"/>
      <c r="E234" s="1627"/>
      <c r="F234" s="1627"/>
      <c r="G234" s="1627"/>
      <c r="H234" s="1627"/>
      <c r="I234" s="1627"/>
      <c r="J234" s="1627"/>
      <c r="K234" s="1627"/>
      <c r="L234" s="1627"/>
      <c r="M234" s="1627"/>
      <c r="N234" s="1627"/>
      <c r="O234" s="1627"/>
      <c r="P234" s="1627"/>
      <c r="Q234" s="1627"/>
      <c r="R234" s="1627"/>
      <c r="S234" s="1627"/>
      <c r="T234" s="1627"/>
      <c r="U234" s="1627"/>
      <c r="V234" s="1627"/>
      <c r="W234" s="1627"/>
      <c r="X234" s="1627"/>
      <c r="Y234" s="1627"/>
      <c r="Z234" s="1627"/>
      <c r="AA234" s="1627"/>
      <c r="AB234" s="926"/>
    </row>
    <row r="235" spans="1:28" ht="15.75" customHeight="1">
      <c r="A235" s="929"/>
      <c r="B235" s="929"/>
      <c r="C235" s="929"/>
      <c r="D235" s="929"/>
      <c r="E235" s="929"/>
      <c r="F235" s="929"/>
      <c r="G235" s="929"/>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59"/>
      <c r="B236" s="929"/>
      <c r="C236" s="929"/>
      <c r="D236" s="929"/>
      <c r="E236" s="929"/>
      <c r="F236" s="929"/>
      <c r="G236" s="926"/>
      <c r="H236" s="929"/>
      <c r="I236" s="929"/>
      <c r="J236" s="929"/>
      <c r="K236" s="929"/>
      <c r="L236" s="929"/>
      <c r="M236" s="929"/>
      <c r="N236" s="929"/>
      <c r="O236" s="929"/>
      <c r="P236" s="929"/>
      <c r="Q236" s="929"/>
      <c r="R236" s="929"/>
      <c r="S236" s="929"/>
      <c r="T236" s="929"/>
      <c r="U236" s="929"/>
      <c r="V236" s="929"/>
      <c r="W236" s="929"/>
      <c r="X236" s="929"/>
      <c r="Y236" s="929"/>
      <c r="Z236" s="929"/>
      <c r="AA236" s="929"/>
      <c r="AB236" s="926"/>
    </row>
    <row r="237" spans="1:28" ht="15.75" customHeight="1">
      <c r="A237" s="959"/>
      <c r="B237" s="929"/>
      <c r="C237" s="929"/>
      <c r="D237" s="929"/>
      <c r="E237" s="929"/>
      <c r="F237" s="929"/>
      <c r="G237" s="926"/>
      <c r="H237" s="926"/>
      <c r="I237" s="929"/>
      <c r="J237" s="929"/>
      <c r="K237" s="929"/>
      <c r="L237" s="926"/>
      <c r="M237" s="929"/>
      <c r="N237" s="929"/>
      <c r="O237" s="929"/>
      <c r="P237" s="929"/>
      <c r="Q237" s="929"/>
      <c r="R237" s="929"/>
      <c r="S237" s="929"/>
      <c r="T237" s="929"/>
      <c r="U237" s="929"/>
      <c r="V237" s="929"/>
      <c r="W237" s="929"/>
      <c r="X237" s="929"/>
      <c r="Y237" s="929"/>
      <c r="Z237" s="929"/>
      <c r="AA237" s="929"/>
      <c r="AB237" s="926"/>
    </row>
    <row r="238" spans="1:28" ht="15.75" customHeight="1">
      <c r="A238" s="959"/>
      <c r="B238" s="929"/>
      <c r="C238" s="929"/>
      <c r="D238" s="929"/>
      <c r="E238" s="929"/>
      <c r="F238" s="929"/>
      <c r="G238" s="929"/>
      <c r="H238" s="929"/>
      <c r="I238" s="929"/>
      <c r="J238" s="1722"/>
      <c r="K238" s="1722"/>
      <c r="L238" s="1722"/>
      <c r="M238" s="1722"/>
      <c r="N238" s="1023"/>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9"/>
      <c r="H239" s="929"/>
      <c r="I239" s="929"/>
      <c r="J239" s="1722"/>
      <c r="K239" s="1722"/>
      <c r="L239" s="1722"/>
      <c r="M239" s="1722"/>
      <c r="N239" s="1023"/>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9"/>
      <c r="H240" s="929"/>
      <c r="I240" s="929"/>
      <c r="J240" s="1722"/>
      <c r="K240" s="1722"/>
      <c r="L240" s="1722"/>
      <c r="M240" s="1722"/>
      <c r="N240" s="1023"/>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1722"/>
      <c r="K241" s="1722"/>
      <c r="L241" s="1722"/>
      <c r="M241" s="1722"/>
      <c r="N241" s="1023"/>
      <c r="O241" s="929"/>
      <c r="P241" s="929"/>
      <c r="Q241" s="929"/>
      <c r="R241" s="929"/>
      <c r="S241" s="929"/>
      <c r="T241" s="929"/>
      <c r="U241" s="929"/>
      <c r="V241" s="929"/>
      <c r="W241" s="929"/>
      <c r="X241" s="929"/>
      <c r="Y241" s="929"/>
      <c r="Z241" s="929"/>
      <c r="AA241" s="929"/>
      <c r="AB241" s="926"/>
    </row>
    <row r="242" spans="1:28" ht="15.75" customHeight="1">
      <c r="A242" s="959"/>
      <c r="B242" s="929"/>
      <c r="C242" s="929"/>
      <c r="D242" s="929"/>
      <c r="E242" s="929"/>
      <c r="F242" s="929"/>
      <c r="G242" s="929"/>
      <c r="H242" s="929"/>
      <c r="I242" s="929"/>
      <c r="J242" s="929"/>
      <c r="K242" s="929"/>
      <c r="L242" s="929"/>
      <c r="M242" s="929"/>
      <c r="N242" s="929"/>
      <c r="O242" s="929"/>
      <c r="P242" s="929"/>
      <c r="Q242" s="929"/>
      <c r="R242" s="929"/>
      <c r="S242" s="929"/>
      <c r="T242" s="929"/>
      <c r="U242" s="929"/>
      <c r="V242" s="929"/>
      <c r="W242" s="929"/>
      <c r="X242" s="929"/>
      <c r="Y242" s="929"/>
      <c r="Z242" s="929"/>
      <c r="AA242" s="929"/>
      <c r="AB242" s="926"/>
    </row>
    <row r="243" spans="1:28" ht="15.75" customHeight="1">
      <c r="A243" s="929"/>
      <c r="B243" s="929"/>
      <c r="C243" s="929"/>
      <c r="D243" s="1627"/>
      <c r="E243" s="1627"/>
      <c r="F243" s="1627"/>
      <c r="G243" s="1627"/>
      <c r="H243" s="998"/>
      <c r="I243" s="1627"/>
      <c r="J243" s="1627"/>
      <c r="K243" s="1627"/>
      <c r="L243" s="1627"/>
      <c r="M243" s="1627"/>
      <c r="N243" s="1627"/>
      <c r="O243" s="1627"/>
      <c r="P243" s="1627"/>
      <c r="Q243" s="1627"/>
      <c r="R243" s="1627"/>
      <c r="S243" s="1627"/>
      <c r="T243" s="1627"/>
      <c r="U243" s="1627"/>
      <c r="V243" s="998"/>
      <c r="W243" s="998"/>
      <c r="X243" s="1627"/>
      <c r="Y243" s="1627"/>
      <c r="Z243" s="1627"/>
      <c r="AA243" s="929"/>
      <c r="AB243" s="926"/>
    </row>
    <row r="244" spans="1:28" ht="15.75" customHeight="1">
      <c r="A244" s="929"/>
      <c r="B244" s="929"/>
      <c r="C244" s="929"/>
      <c r="D244" s="998"/>
      <c r="E244" s="1656"/>
      <c r="F244" s="1656"/>
      <c r="G244" s="998"/>
      <c r="H244" s="998"/>
      <c r="I244" s="929"/>
      <c r="J244" s="929"/>
      <c r="K244" s="929"/>
      <c r="L244" s="926"/>
      <c r="M244" s="929"/>
      <c r="N244" s="929"/>
      <c r="O244" s="929"/>
      <c r="P244" s="929"/>
      <c r="Q244" s="929"/>
      <c r="R244" s="926"/>
      <c r="S244" s="926"/>
      <c r="T244" s="926"/>
      <c r="U244" s="926"/>
      <c r="V244" s="998"/>
      <c r="W244" s="998"/>
      <c r="X244" s="1718"/>
      <c r="Y244" s="1718"/>
      <c r="Z244" s="1718"/>
      <c r="AA244" s="929"/>
      <c r="AB244" s="926"/>
    </row>
    <row r="245" spans="1:28" ht="15.75" customHeight="1">
      <c r="A245" s="929"/>
      <c r="B245" s="929"/>
      <c r="C245" s="929"/>
      <c r="D245" s="998"/>
      <c r="E245" s="1656"/>
      <c r="F245" s="1656"/>
      <c r="G245" s="998"/>
      <c r="H245" s="998"/>
      <c r="I245" s="929"/>
      <c r="J245" s="929"/>
      <c r="K245" s="929"/>
      <c r="L245" s="926"/>
      <c r="M245" s="929"/>
      <c r="N245" s="929"/>
      <c r="O245" s="929"/>
      <c r="P245" s="929"/>
      <c r="Q245" s="929"/>
      <c r="R245" s="926"/>
      <c r="S245" s="926"/>
      <c r="T245" s="926"/>
      <c r="U245" s="926"/>
      <c r="V245" s="998"/>
      <c r="W245" s="998"/>
      <c r="X245" s="1718"/>
      <c r="Y245" s="1718"/>
      <c r="Z245" s="1718"/>
      <c r="AA245" s="929"/>
      <c r="AB245" s="926"/>
    </row>
    <row r="246" spans="1:28" ht="15.75" customHeight="1">
      <c r="A246" s="929"/>
      <c r="B246" s="929"/>
      <c r="C246" s="929"/>
      <c r="D246" s="998"/>
      <c r="E246" s="1656"/>
      <c r="F246" s="1656"/>
      <c r="G246" s="998"/>
      <c r="H246" s="998"/>
      <c r="I246" s="929"/>
      <c r="J246" s="929"/>
      <c r="K246" s="929"/>
      <c r="L246" s="926"/>
      <c r="M246" s="929"/>
      <c r="N246" s="929"/>
      <c r="O246" s="929"/>
      <c r="P246" s="929"/>
      <c r="Q246" s="929"/>
      <c r="R246" s="926"/>
      <c r="S246" s="926"/>
      <c r="T246" s="926"/>
      <c r="U246" s="926"/>
      <c r="V246" s="998"/>
      <c r="W246" s="998"/>
      <c r="X246" s="1718"/>
      <c r="Y246" s="1718"/>
      <c r="Z246" s="1718"/>
      <c r="AA246" s="929"/>
      <c r="AB246" s="926"/>
    </row>
    <row r="247" spans="1:28" ht="15.75" customHeight="1">
      <c r="A247" s="929"/>
      <c r="B247" s="929"/>
      <c r="C247" s="929"/>
      <c r="D247" s="998"/>
      <c r="E247" s="1656"/>
      <c r="F247" s="1656"/>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56"/>
      <c r="F248" s="1656"/>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29"/>
      <c r="B249" s="929"/>
      <c r="C249" s="929"/>
      <c r="D249" s="998"/>
      <c r="E249" s="1656"/>
      <c r="F249" s="1656"/>
      <c r="G249" s="998"/>
      <c r="H249" s="998"/>
      <c r="I249" s="929"/>
      <c r="J249" s="929"/>
      <c r="K249" s="929"/>
      <c r="L249" s="926"/>
      <c r="M249" s="929"/>
      <c r="N249" s="929"/>
      <c r="O249" s="929"/>
      <c r="P249" s="929"/>
      <c r="Q249" s="929"/>
      <c r="R249" s="926"/>
      <c r="S249" s="926"/>
      <c r="T249" s="926"/>
      <c r="U249" s="926"/>
      <c r="V249" s="998"/>
      <c r="W249" s="998"/>
      <c r="X249" s="1718"/>
      <c r="Y249" s="1718"/>
      <c r="Z249" s="1718"/>
      <c r="AA249" s="929"/>
      <c r="AB249" s="926"/>
    </row>
    <row r="250" spans="1:28" ht="15.75" customHeight="1">
      <c r="A250" s="959"/>
      <c r="B250" s="929"/>
      <c r="C250" s="929"/>
      <c r="D250" s="929"/>
      <c r="E250" s="929"/>
      <c r="F250" s="929"/>
      <c r="G250" s="929"/>
      <c r="H250" s="929"/>
      <c r="I250" s="929"/>
      <c r="J250" s="929"/>
      <c r="K250" s="929"/>
      <c r="L250" s="929"/>
      <c r="M250" s="929"/>
      <c r="N250" s="929"/>
      <c r="O250" s="929"/>
      <c r="P250" s="929"/>
      <c r="Q250" s="929"/>
      <c r="R250" s="929"/>
      <c r="S250" s="929"/>
      <c r="T250" s="929"/>
      <c r="U250" s="929"/>
      <c r="V250" s="929"/>
      <c r="W250" s="929"/>
      <c r="X250" s="929"/>
      <c r="Y250" s="929"/>
      <c r="Z250" s="929"/>
      <c r="AA250" s="929"/>
      <c r="AB250" s="926"/>
    </row>
    <row r="251" spans="1:28" ht="15.75" customHeight="1">
      <c r="A251" s="959"/>
      <c r="B251" s="929"/>
      <c r="C251" s="929"/>
      <c r="D251" s="929"/>
      <c r="E251" s="929"/>
      <c r="F251" s="2065"/>
      <c r="G251" s="2065"/>
      <c r="H251" s="2065"/>
      <c r="I251" s="2065"/>
      <c r="J251" s="2065"/>
      <c r="K251" s="2065"/>
      <c r="L251" s="2065"/>
      <c r="M251" s="2065"/>
      <c r="N251" s="2065"/>
      <c r="O251" s="2065"/>
      <c r="P251" s="2065"/>
      <c r="Q251" s="2065"/>
      <c r="R251" s="2065"/>
      <c r="S251" s="2065"/>
      <c r="T251" s="2065"/>
      <c r="U251" s="2065"/>
      <c r="V251" s="2065"/>
      <c r="W251" s="2065"/>
      <c r="X251" s="2065"/>
      <c r="Y251" s="2065"/>
      <c r="Z251" s="2065"/>
      <c r="AA251" s="2065"/>
      <c r="AB251" s="926"/>
    </row>
    <row r="252" spans="1:28" ht="15.75" customHeight="1">
      <c r="A252" s="929"/>
      <c r="B252" s="929"/>
      <c r="C252" s="929"/>
      <c r="D252" s="929"/>
      <c r="E252" s="929"/>
      <c r="F252" s="2065"/>
      <c r="G252" s="2065"/>
      <c r="H252" s="2065"/>
      <c r="I252" s="2065"/>
      <c r="J252" s="2065"/>
      <c r="K252" s="2065"/>
      <c r="L252" s="2065"/>
      <c r="M252" s="2065"/>
      <c r="N252" s="2065"/>
      <c r="O252" s="2065"/>
      <c r="P252" s="2065"/>
      <c r="Q252" s="2065"/>
      <c r="R252" s="2065"/>
      <c r="S252" s="2065"/>
      <c r="T252" s="2065"/>
      <c r="U252" s="2065"/>
      <c r="V252" s="2065"/>
      <c r="W252" s="2065"/>
      <c r="X252" s="2065"/>
      <c r="Y252" s="2065"/>
      <c r="Z252" s="2065"/>
      <c r="AA252" s="2065"/>
      <c r="AB252" s="926"/>
    </row>
    <row r="253" spans="1:28" ht="15.75" customHeight="1">
      <c r="A253" s="959"/>
      <c r="B253" s="929"/>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6"/>
    </row>
    <row r="254" spans="1:28" ht="15.75" customHeight="1">
      <c r="A254" s="929"/>
      <c r="B254" s="929"/>
      <c r="C254" s="929"/>
      <c r="D254" s="929"/>
      <c r="E254" s="929"/>
      <c r="F254" s="2065"/>
      <c r="G254" s="2065"/>
      <c r="H254" s="2065"/>
      <c r="I254" s="2065"/>
      <c r="J254" s="2065"/>
      <c r="K254" s="2065"/>
      <c r="L254" s="2065"/>
      <c r="M254" s="2065"/>
      <c r="N254" s="2065"/>
      <c r="O254" s="2065"/>
      <c r="P254" s="2065"/>
      <c r="Q254" s="2065"/>
      <c r="R254" s="2065"/>
      <c r="S254" s="2065"/>
      <c r="T254" s="2065"/>
      <c r="U254" s="2065"/>
      <c r="V254" s="2065"/>
      <c r="W254" s="2065"/>
      <c r="X254" s="2065"/>
      <c r="Y254" s="2065"/>
      <c r="Z254" s="2065"/>
      <c r="AA254" s="2065"/>
      <c r="AB254" s="926"/>
    </row>
    <row r="255" spans="1:28" ht="15.75" customHeight="1">
      <c r="A255" s="929"/>
      <c r="B255" s="929"/>
      <c r="C255" s="929"/>
      <c r="D255" s="929"/>
      <c r="E255" s="929"/>
      <c r="F255" s="2065"/>
      <c r="G255" s="2065"/>
      <c r="H255" s="2065"/>
      <c r="I255" s="2065"/>
      <c r="J255" s="2065"/>
      <c r="K255" s="2065"/>
      <c r="L255" s="2065"/>
      <c r="M255" s="2065"/>
      <c r="N255" s="2065"/>
      <c r="O255" s="2065"/>
      <c r="P255" s="2065"/>
      <c r="Q255" s="2065"/>
      <c r="R255" s="2065"/>
      <c r="S255" s="2065"/>
      <c r="T255" s="2065"/>
      <c r="U255" s="2065"/>
      <c r="V255" s="2065"/>
      <c r="W255" s="2065"/>
      <c r="X255" s="2065"/>
      <c r="Y255" s="2065"/>
      <c r="Z255" s="2065"/>
      <c r="AA255" s="2065"/>
      <c r="AB255" s="926"/>
    </row>
    <row r="256" spans="1:28" ht="15.75" customHeight="1">
      <c r="A256" s="929"/>
      <c r="B256" s="929"/>
      <c r="C256" s="929"/>
      <c r="D256" s="929"/>
      <c r="E256" s="929"/>
      <c r="F256" s="929"/>
      <c r="G256" s="929"/>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1114"/>
      <c r="B257" s="1114"/>
      <c r="C257" s="1114"/>
      <c r="D257" s="1114"/>
      <c r="E257" s="1114"/>
      <c r="F257" s="1114"/>
      <c r="G257" s="1114"/>
      <c r="H257" s="1114"/>
      <c r="I257" s="1114"/>
      <c r="J257" s="1114"/>
      <c r="K257" s="1114"/>
      <c r="L257" s="1114"/>
      <c r="M257" s="1114"/>
      <c r="N257" s="1114"/>
      <c r="O257" s="1114"/>
      <c r="P257" s="1114"/>
      <c r="Q257" s="1114"/>
      <c r="R257" s="1114"/>
      <c r="S257" s="1114"/>
      <c r="T257" s="1114"/>
      <c r="U257" s="1114"/>
      <c r="V257" s="1114"/>
      <c r="W257" s="1114"/>
      <c r="X257" s="1114"/>
      <c r="Y257" s="1114"/>
      <c r="Z257" s="1114"/>
      <c r="AA257" s="1114"/>
    </row>
    <row r="258" spans="1:28" ht="15.75" customHeight="1">
      <c r="A258" s="1114"/>
      <c r="B258" s="1114"/>
      <c r="C258" s="1114"/>
      <c r="D258" s="1114"/>
      <c r="E258" s="1114"/>
      <c r="F258" s="1114"/>
      <c r="G258" s="1114"/>
      <c r="H258" s="1114"/>
      <c r="I258" s="1114"/>
      <c r="J258" s="1114"/>
      <c r="K258" s="1114"/>
      <c r="L258" s="1114"/>
      <c r="M258" s="1114"/>
      <c r="N258" s="1114"/>
      <c r="O258" s="1114"/>
      <c r="P258" s="1114"/>
      <c r="Q258" s="1114"/>
      <c r="R258" s="1114"/>
      <c r="S258" s="1114"/>
      <c r="T258" s="1114"/>
      <c r="U258" s="1114"/>
      <c r="V258" s="1114"/>
      <c r="W258" s="1114"/>
      <c r="X258" s="1114"/>
      <c r="Y258" s="1114"/>
      <c r="Z258" s="1114"/>
      <c r="AA258" s="1114"/>
    </row>
    <row r="259" spans="1:28" ht="15.75" customHeight="1">
      <c r="A259" s="1114"/>
      <c r="B259" s="1114"/>
      <c r="C259" s="1114"/>
      <c r="D259" s="1114"/>
      <c r="E259" s="1114"/>
      <c r="F259" s="1114"/>
      <c r="G259" s="1114"/>
      <c r="H259" s="1114"/>
      <c r="I259" s="1114"/>
      <c r="J259" s="1114"/>
      <c r="K259" s="1114"/>
      <c r="L259" s="1114"/>
      <c r="M259" s="1114"/>
      <c r="N259" s="1114"/>
      <c r="O259" s="1114"/>
      <c r="P259" s="1114"/>
      <c r="Q259" s="1114"/>
      <c r="R259" s="1114"/>
      <c r="S259" s="1114"/>
      <c r="T259" s="1114"/>
      <c r="U259" s="1114"/>
      <c r="V259" s="1114"/>
      <c r="W259" s="1114"/>
      <c r="X259" s="1114"/>
      <c r="Y259" s="1114"/>
      <c r="Z259" s="1114"/>
      <c r="AA259" s="1114"/>
    </row>
    <row r="260" spans="1:28" ht="18.75" customHeight="1">
      <c r="A260" s="1627"/>
      <c r="B260" s="1627"/>
      <c r="C260" s="1627"/>
      <c r="D260" s="1627"/>
      <c r="E260" s="1627"/>
      <c r="F260" s="1627"/>
      <c r="G260" s="1627"/>
      <c r="H260" s="1627"/>
      <c r="I260" s="1627"/>
      <c r="J260" s="1627"/>
      <c r="K260" s="1627"/>
      <c r="L260" s="1627"/>
      <c r="M260" s="1627"/>
      <c r="N260" s="1627"/>
      <c r="O260" s="1627"/>
      <c r="P260" s="1627"/>
      <c r="Q260" s="1627"/>
      <c r="R260" s="1627"/>
      <c r="S260" s="1627"/>
      <c r="T260" s="1627"/>
      <c r="U260" s="1627"/>
      <c r="V260" s="1627"/>
      <c r="W260" s="1627"/>
      <c r="X260" s="1627"/>
      <c r="Y260" s="1627"/>
      <c r="Z260" s="1627"/>
      <c r="AA260" s="1627"/>
      <c r="AB260" s="926"/>
    </row>
    <row r="261" spans="1:28" ht="15.75" customHeight="1">
      <c r="A261" s="929"/>
      <c r="B261" s="929"/>
      <c r="C261" s="929"/>
      <c r="D261" s="929"/>
      <c r="E261" s="929"/>
      <c r="F261" s="929"/>
      <c r="G261" s="929"/>
      <c r="H261" s="929"/>
      <c r="I261" s="929"/>
      <c r="J261" s="929"/>
      <c r="K261" s="929"/>
      <c r="L261" s="929"/>
      <c r="M261" s="929"/>
      <c r="N261" s="929"/>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6"/>
      <c r="H262" s="929"/>
      <c r="I262" s="929"/>
      <c r="J262" s="929"/>
      <c r="K262" s="929"/>
      <c r="L262" s="929"/>
      <c r="M262" s="929"/>
      <c r="N262" s="929"/>
      <c r="O262" s="929"/>
      <c r="P262" s="929"/>
      <c r="Q262" s="929"/>
      <c r="R262" s="929"/>
      <c r="S262" s="929"/>
      <c r="T262" s="929"/>
      <c r="U262" s="929"/>
      <c r="V262" s="929"/>
      <c r="W262" s="929"/>
      <c r="X262" s="929"/>
      <c r="Y262" s="929"/>
      <c r="Z262" s="929"/>
      <c r="AA262" s="929"/>
      <c r="AB262" s="926"/>
    </row>
    <row r="263" spans="1:28" ht="15.75" customHeight="1">
      <c r="A263" s="959"/>
      <c r="B263" s="929"/>
      <c r="C263" s="929"/>
      <c r="D263" s="929"/>
      <c r="E263" s="929"/>
      <c r="F263" s="929"/>
      <c r="G263" s="926"/>
      <c r="H263" s="926"/>
      <c r="I263" s="929"/>
      <c r="J263" s="929"/>
      <c r="K263" s="929"/>
      <c r="L263" s="926"/>
      <c r="M263" s="929"/>
      <c r="N263" s="929"/>
      <c r="O263" s="929"/>
      <c r="P263" s="929"/>
      <c r="Q263" s="929"/>
      <c r="R263" s="929"/>
      <c r="S263" s="929"/>
      <c r="T263" s="929"/>
      <c r="U263" s="929"/>
      <c r="V263" s="929"/>
      <c r="W263" s="929"/>
      <c r="X263" s="929"/>
      <c r="Y263" s="929"/>
      <c r="Z263" s="929"/>
      <c r="AA263" s="929"/>
      <c r="AB263" s="926"/>
    </row>
    <row r="264" spans="1:28" ht="15.75" customHeight="1">
      <c r="A264" s="959"/>
      <c r="B264" s="929"/>
      <c r="C264" s="929"/>
      <c r="D264" s="929"/>
      <c r="E264" s="929"/>
      <c r="F264" s="929"/>
      <c r="G264" s="929"/>
      <c r="H264" s="929"/>
      <c r="I264" s="929"/>
      <c r="J264" s="1722"/>
      <c r="K264" s="1722"/>
      <c r="L264" s="1722"/>
      <c r="M264" s="1722"/>
      <c r="N264" s="1023"/>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9"/>
      <c r="H265" s="929"/>
      <c r="I265" s="929"/>
      <c r="J265" s="1722"/>
      <c r="K265" s="1722"/>
      <c r="L265" s="1722"/>
      <c r="M265" s="1722"/>
      <c r="N265" s="1023"/>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9"/>
      <c r="H266" s="929"/>
      <c r="I266" s="929"/>
      <c r="J266" s="1722"/>
      <c r="K266" s="1722"/>
      <c r="L266" s="1722"/>
      <c r="M266" s="1722"/>
      <c r="N266" s="1023"/>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1722"/>
      <c r="K267" s="1722"/>
      <c r="L267" s="1722"/>
      <c r="M267" s="1722"/>
      <c r="N267" s="1023"/>
      <c r="O267" s="929"/>
      <c r="P267" s="929"/>
      <c r="Q267" s="929"/>
      <c r="R267" s="929"/>
      <c r="S267" s="929"/>
      <c r="T267" s="929"/>
      <c r="U267" s="929"/>
      <c r="V267" s="929"/>
      <c r="W267" s="929"/>
      <c r="X267" s="929"/>
      <c r="Y267" s="929"/>
      <c r="Z267" s="929"/>
      <c r="AA267" s="929"/>
      <c r="AB267" s="926"/>
    </row>
    <row r="268" spans="1:28" ht="15.75" customHeight="1">
      <c r="A268" s="959"/>
      <c r="B268" s="929"/>
      <c r="C268" s="929"/>
      <c r="D268" s="929"/>
      <c r="E268" s="929"/>
      <c r="F268" s="929"/>
      <c r="G268" s="929"/>
      <c r="H268" s="929"/>
      <c r="I268" s="929"/>
      <c r="J268" s="929"/>
      <c r="K268" s="929"/>
      <c r="L268" s="929"/>
      <c r="M268" s="929"/>
      <c r="N268" s="929"/>
      <c r="O268" s="929"/>
      <c r="P268" s="929"/>
      <c r="Q268" s="929"/>
      <c r="R268" s="929"/>
      <c r="S268" s="929"/>
      <c r="T268" s="929"/>
      <c r="U268" s="929"/>
      <c r="V268" s="929"/>
      <c r="W268" s="929"/>
      <c r="X268" s="929"/>
      <c r="Y268" s="929"/>
      <c r="Z268" s="929"/>
      <c r="AA268" s="929"/>
      <c r="AB268" s="926"/>
    </row>
    <row r="269" spans="1:28" ht="15.75" customHeight="1">
      <c r="A269" s="929"/>
      <c r="B269" s="929"/>
      <c r="C269" s="929"/>
      <c r="D269" s="1627"/>
      <c r="E269" s="1627"/>
      <c r="F269" s="1627"/>
      <c r="G269" s="1627"/>
      <c r="H269" s="998"/>
      <c r="I269" s="1627"/>
      <c r="J269" s="1627"/>
      <c r="K269" s="1627"/>
      <c r="L269" s="1627"/>
      <c r="M269" s="1627"/>
      <c r="N269" s="1627"/>
      <c r="O269" s="1627"/>
      <c r="P269" s="1627"/>
      <c r="Q269" s="1627"/>
      <c r="R269" s="1627"/>
      <c r="S269" s="1627"/>
      <c r="T269" s="1627"/>
      <c r="U269" s="1627"/>
      <c r="V269" s="998"/>
      <c r="W269" s="998"/>
      <c r="X269" s="1627"/>
      <c r="Y269" s="1627"/>
      <c r="Z269" s="1627"/>
      <c r="AA269" s="929"/>
      <c r="AB269" s="926"/>
    </row>
    <row r="270" spans="1:28" ht="15.75" customHeight="1">
      <c r="A270" s="929"/>
      <c r="B270" s="929"/>
      <c r="C270" s="929"/>
      <c r="D270" s="998"/>
      <c r="E270" s="1656"/>
      <c r="F270" s="1656"/>
      <c r="G270" s="998"/>
      <c r="H270" s="998"/>
      <c r="I270" s="929"/>
      <c r="J270" s="929"/>
      <c r="K270" s="929"/>
      <c r="L270" s="926"/>
      <c r="M270" s="929"/>
      <c r="N270" s="929"/>
      <c r="O270" s="929"/>
      <c r="P270" s="929"/>
      <c r="Q270" s="929"/>
      <c r="R270" s="926"/>
      <c r="S270" s="926"/>
      <c r="T270" s="926"/>
      <c r="U270" s="926"/>
      <c r="V270" s="998"/>
      <c r="W270" s="998"/>
      <c r="X270" s="1718"/>
      <c r="Y270" s="1718"/>
      <c r="Z270" s="1718"/>
      <c r="AA270" s="929"/>
      <c r="AB270" s="926"/>
    </row>
    <row r="271" spans="1:28" ht="15.75" customHeight="1">
      <c r="A271" s="929"/>
      <c r="B271" s="929"/>
      <c r="C271" s="929"/>
      <c r="D271" s="998"/>
      <c r="E271" s="1656"/>
      <c r="F271" s="1656"/>
      <c r="G271" s="998"/>
      <c r="H271" s="998"/>
      <c r="I271" s="929"/>
      <c r="J271" s="929"/>
      <c r="K271" s="929"/>
      <c r="L271" s="926"/>
      <c r="M271" s="929"/>
      <c r="N271" s="929"/>
      <c r="O271" s="929"/>
      <c r="P271" s="929"/>
      <c r="Q271" s="929"/>
      <c r="R271" s="926"/>
      <c r="S271" s="926"/>
      <c r="T271" s="926"/>
      <c r="U271" s="926"/>
      <c r="V271" s="998"/>
      <c r="W271" s="998"/>
      <c r="X271" s="1718"/>
      <c r="Y271" s="1718"/>
      <c r="Z271" s="1718"/>
      <c r="AA271" s="929"/>
      <c r="AB271" s="926"/>
    </row>
    <row r="272" spans="1:28" ht="15.75" customHeight="1">
      <c r="A272" s="929"/>
      <c r="B272" s="929"/>
      <c r="C272" s="929"/>
      <c r="D272" s="998"/>
      <c r="E272" s="1656"/>
      <c r="F272" s="1656"/>
      <c r="G272" s="998"/>
      <c r="H272" s="998"/>
      <c r="I272" s="929"/>
      <c r="J272" s="929"/>
      <c r="K272" s="929"/>
      <c r="L272" s="926"/>
      <c r="M272" s="929"/>
      <c r="N272" s="929"/>
      <c r="O272" s="929"/>
      <c r="P272" s="929"/>
      <c r="Q272" s="929"/>
      <c r="R272" s="926"/>
      <c r="S272" s="926"/>
      <c r="T272" s="926"/>
      <c r="U272" s="926"/>
      <c r="V272" s="998"/>
      <c r="W272" s="998"/>
      <c r="X272" s="1718"/>
      <c r="Y272" s="1718"/>
      <c r="Z272" s="1718"/>
      <c r="AA272" s="929"/>
      <c r="AB272" s="926"/>
    </row>
    <row r="273" spans="1:28" ht="15.75" customHeight="1">
      <c r="A273" s="929"/>
      <c r="B273" s="929"/>
      <c r="C273" s="929"/>
      <c r="D273" s="998"/>
      <c r="E273" s="1656"/>
      <c r="F273" s="1656"/>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56"/>
      <c r="F274" s="1656"/>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29"/>
      <c r="B275" s="929"/>
      <c r="C275" s="929"/>
      <c r="D275" s="998"/>
      <c r="E275" s="1656"/>
      <c r="F275" s="1656"/>
      <c r="G275" s="998"/>
      <c r="H275" s="998"/>
      <c r="I275" s="929"/>
      <c r="J275" s="929"/>
      <c r="K275" s="929"/>
      <c r="L275" s="926"/>
      <c r="M275" s="929"/>
      <c r="N275" s="929"/>
      <c r="O275" s="929"/>
      <c r="P275" s="929"/>
      <c r="Q275" s="929"/>
      <c r="R275" s="926"/>
      <c r="S275" s="926"/>
      <c r="T275" s="926"/>
      <c r="U275" s="926"/>
      <c r="V275" s="998"/>
      <c r="W275" s="998"/>
      <c r="X275" s="1718"/>
      <c r="Y275" s="1718"/>
      <c r="Z275" s="1718"/>
      <c r="AA275" s="929"/>
      <c r="AB275" s="926"/>
    </row>
    <row r="276" spans="1:28" ht="15.75" customHeight="1">
      <c r="A276" s="959"/>
      <c r="B276" s="929"/>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row>
    <row r="277" spans="1:28" ht="15.75" customHeight="1">
      <c r="A277" s="959"/>
      <c r="B277" s="929"/>
      <c r="C277" s="929"/>
      <c r="D277" s="929"/>
      <c r="E277" s="929"/>
      <c r="F277" s="2065"/>
      <c r="G277" s="2065"/>
      <c r="H277" s="2065"/>
      <c r="I277" s="2065"/>
      <c r="J277" s="2065"/>
      <c r="K277" s="2065"/>
      <c r="L277" s="2065"/>
      <c r="M277" s="2065"/>
      <c r="N277" s="2065"/>
      <c r="O277" s="2065"/>
      <c r="P277" s="2065"/>
      <c r="Q277" s="2065"/>
      <c r="R277" s="2065"/>
      <c r="S277" s="2065"/>
      <c r="T277" s="2065"/>
      <c r="U277" s="2065"/>
      <c r="V277" s="2065"/>
      <c r="W277" s="2065"/>
      <c r="X277" s="2065"/>
      <c r="Y277" s="2065"/>
      <c r="Z277" s="2065"/>
      <c r="AA277" s="2065"/>
      <c r="AB277" s="926"/>
    </row>
    <row r="278" spans="1:28" ht="15.75" customHeight="1">
      <c r="A278" s="929"/>
      <c r="B278" s="929"/>
      <c r="C278" s="929"/>
      <c r="D278" s="929"/>
      <c r="E278" s="929"/>
      <c r="F278" s="2065"/>
      <c r="G278" s="2065"/>
      <c r="H278" s="2065"/>
      <c r="I278" s="2065"/>
      <c r="J278" s="2065"/>
      <c r="K278" s="2065"/>
      <c r="L278" s="2065"/>
      <c r="M278" s="2065"/>
      <c r="N278" s="2065"/>
      <c r="O278" s="2065"/>
      <c r="P278" s="2065"/>
      <c r="Q278" s="2065"/>
      <c r="R278" s="2065"/>
      <c r="S278" s="2065"/>
      <c r="T278" s="2065"/>
      <c r="U278" s="2065"/>
      <c r="V278" s="2065"/>
      <c r="W278" s="2065"/>
      <c r="X278" s="2065"/>
      <c r="Y278" s="2065"/>
      <c r="Z278" s="2065"/>
      <c r="AA278" s="2065"/>
      <c r="AB278" s="926"/>
    </row>
    <row r="279" spans="1:28" ht="15.75" customHeight="1">
      <c r="A279" s="959"/>
      <c r="B279" s="929"/>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929"/>
      <c r="Z279" s="929"/>
      <c r="AA279" s="929"/>
      <c r="AB279" s="926"/>
    </row>
    <row r="280" spans="1:28" ht="15.75" customHeight="1">
      <c r="A280" s="929"/>
      <c r="B280" s="929"/>
      <c r="C280" s="929"/>
      <c r="D280" s="929"/>
      <c r="E280" s="929"/>
      <c r="F280" s="2065"/>
      <c r="G280" s="2065"/>
      <c r="H280" s="2065"/>
      <c r="I280" s="2065"/>
      <c r="J280" s="2065"/>
      <c r="K280" s="2065"/>
      <c r="L280" s="2065"/>
      <c r="M280" s="2065"/>
      <c r="N280" s="2065"/>
      <c r="O280" s="2065"/>
      <c r="P280" s="2065"/>
      <c r="Q280" s="2065"/>
      <c r="R280" s="2065"/>
      <c r="S280" s="2065"/>
      <c r="T280" s="2065"/>
      <c r="U280" s="2065"/>
      <c r="V280" s="2065"/>
      <c r="W280" s="2065"/>
      <c r="X280" s="2065"/>
      <c r="Y280" s="2065"/>
      <c r="Z280" s="2065"/>
      <c r="AA280" s="2065"/>
      <c r="AB280" s="926"/>
    </row>
    <row r="281" spans="1:28" ht="15.75" customHeight="1">
      <c r="A281" s="929"/>
      <c r="B281" s="929"/>
      <c r="C281" s="929"/>
      <c r="D281" s="929"/>
      <c r="E281" s="929"/>
      <c r="F281" s="2065"/>
      <c r="G281" s="2065"/>
      <c r="H281" s="2065"/>
      <c r="I281" s="2065"/>
      <c r="J281" s="2065"/>
      <c r="K281" s="2065"/>
      <c r="L281" s="2065"/>
      <c r="M281" s="2065"/>
      <c r="N281" s="2065"/>
      <c r="O281" s="2065"/>
      <c r="P281" s="2065"/>
      <c r="Q281" s="2065"/>
      <c r="R281" s="2065"/>
      <c r="S281" s="2065"/>
      <c r="T281" s="2065"/>
      <c r="U281" s="2065"/>
      <c r="V281" s="2065"/>
      <c r="W281" s="2065"/>
      <c r="X281" s="2065"/>
      <c r="Y281" s="2065"/>
      <c r="Z281" s="2065"/>
      <c r="AA281" s="2065"/>
      <c r="AB281" s="926"/>
    </row>
    <row r="282" spans="1:28" ht="15.75" customHeight="1">
      <c r="A282" s="929"/>
      <c r="B282" s="929"/>
      <c r="C282" s="929"/>
      <c r="D282" s="929"/>
      <c r="E282" s="929"/>
      <c r="F282" s="929"/>
      <c r="G282" s="929"/>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8" spans="1:28" ht="18.75" customHeight="1">
      <c r="A288" s="1627"/>
      <c r="B288" s="1627"/>
      <c r="C288" s="1627"/>
      <c r="D288" s="1627"/>
      <c r="E288" s="1627"/>
      <c r="F288" s="1627"/>
      <c r="G288" s="1627"/>
      <c r="H288" s="1627"/>
      <c r="I288" s="1627"/>
      <c r="J288" s="1627"/>
      <c r="K288" s="1627"/>
      <c r="L288" s="1627"/>
      <c r="M288" s="1627"/>
      <c r="N288" s="1627"/>
      <c r="O288" s="1627"/>
      <c r="P288" s="1627"/>
      <c r="Q288" s="1627"/>
      <c r="R288" s="1627"/>
      <c r="S288" s="1627"/>
      <c r="T288" s="1627"/>
      <c r="U288" s="1627"/>
      <c r="V288" s="1627"/>
      <c r="W288" s="1627"/>
      <c r="X288" s="1627"/>
      <c r="Y288" s="1627"/>
      <c r="Z288" s="1627"/>
      <c r="AA288" s="1627"/>
      <c r="AB288" s="926"/>
    </row>
    <row r="289" spans="1:28" ht="15.75" customHeight="1">
      <c r="A289" s="929"/>
      <c r="B289" s="929"/>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59"/>
      <c r="B290" s="929"/>
      <c r="C290" s="929"/>
      <c r="D290" s="929"/>
      <c r="E290" s="929"/>
      <c r="F290" s="929"/>
      <c r="G290" s="926"/>
      <c r="H290" s="929"/>
      <c r="I290" s="929"/>
      <c r="J290" s="929"/>
      <c r="K290" s="929"/>
      <c r="L290" s="929"/>
      <c r="M290" s="929"/>
      <c r="N290" s="929"/>
      <c r="O290" s="929"/>
      <c r="P290" s="929"/>
      <c r="Q290" s="929"/>
      <c r="R290" s="929"/>
      <c r="S290" s="929"/>
      <c r="T290" s="929"/>
      <c r="U290" s="929"/>
      <c r="V290" s="929"/>
      <c r="W290" s="929"/>
      <c r="X290" s="929"/>
      <c r="Y290" s="929"/>
      <c r="Z290" s="929"/>
      <c r="AA290" s="929"/>
      <c r="AB290" s="926"/>
    </row>
    <row r="291" spans="1:28" ht="15.75" customHeight="1">
      <c r="A291" s="959"/>
      <c r="B291" s="929"/>
      <c r="C291" s="929"/>
      <c r="D291" s="929"/>
      <c r="E291" s="929"/>
      <c r="F291" s="929"/>
      <c r="G291" s="926"/>
      <c r="H291" s="926"/>
      <c r="I291" s="929"/>
      <c r="J291" s="929"/>
      <c r="K291" s="929"/>
      <c r="L291" s="926"/>
      <c r="M291" s="929"/>
      <c r="N291" s="929"/>
      <c r="O291" s="929"/>
      <c r="P291" s="929"/>
      <c r="Q291" s="929"/>
      <c r="R291" s="929"/>
      <c r="S291" s="929"/>
      <c r="T291" s="929"/>
      <c r="U291" s="929"/>
      <c r="V291" s="929"/>
      <c r="W291" s="929"/>
      <c r="X291" s="929"/>
      <c r="Y291" s="929"/>
      <c r="Z291" s="929"/>
      <c r="AA291" s="929"/>
      <c r="AB291" s="926"/>
    </row>
    <row r="292" spans="1:28" ht="15.75" customHeight="1">
      <c r="A292" s="959"/>
      <c r="B292" s="929"/>
      <c r="C292" s="929"/>
      <c r="D292" s="929"/>
      <c r="E292" s="929"/>
      <c r="F292" s="929"/>
      <c r="G292" s="929"/>
      <c r="H292" s="929"/>
      <c r="I292" s="929"/>
      <c r="J292" s="1722"/>
      <c r="K292" s="1722"/>
      <c r="L292" s="1722"/>
      <c r="M292" s="1722"/>
      <c r="N292" s="1023"/>
      <c r="O292" s="929"/>
      <c r="P292" s="929"/>
      <c r="Q292" s="929"/>
      <c r="R292" s="929"/>
      <c r="S292" s="929"/>
      <c r="T292" s="929"/>
      <c r="U292" s="929"/>
      <c r="V292" s="929"/>
      <c r="W292" s="929"/>
      <c r="X292" s="929"/>
      <c r="Y292" s="929"/>
      <c r="Z292" s="929"/>
      <c r="AA292" s="929"/>
      <c r="AB292" s="926"/>
    </row>
    <row r="293" spans="1:28" ht="15.75" customHeight="1">
      <c r="A293" s="959"/>
      <c r="B293" s="929"/>
      <c r="C293" s="929"/>
      <c r="D293" s="929"/>
      <c r="E293" s="929"/>
      <c r="F293" s="929"/>
      <c r="G293" s="929"/>
      <c r="H293" s="929"/>
      <c r="I293" s="929"/>
      <c r="J293" s="1722"/>
      <c r="K293" s="1722"/>
      <c r="L293" s="1722"/>
      <c r="M293" s="1722"/>
      <c r="N293" s="1023"/>
      <c r="O293" s="929"/>
      <c r="P293" s="929"/>
      <c r="Q293" s="929"/>
      <c r="R293" s="929"/>
      <c r="S293" s="929"/>
      <c r="T293" s="929"/>
      <c r="U293" s="929"/>
      <c r="V293" s="929"/>
      <c r="W293" s="929"/>
      <c r="X293" s="929"/>
      <c r="Y293" s="929"/>
      <c r="Z293" s="929"/>
      <c r="AA293" s="929"/>
      <c r="AB293" s="926"/>
    </row>
    <row r="294" spans="1:28" ht="15.75" customHeight="1">
      <c r="A294" s="959"/>
      <c r="B294" s="929"/>
      <c r="C294" s="929"/>
      <c r="D294" s="929"/>
      <c r="E294" s="929"/>
      <c r="F294" s="929"/>
      <c r="G294" s="929"/>
      <c r="H294" s="929"/>
      <c r="I294" s="929"/>
      <c r="J294" s="1722"/>
      <c r="K294" s="1722"/>
      <c r="L294" s="1722"/>
      <c r="M294" s="1722"/>
      <c r="N294" s="1023"/>
      <c r="O294" s="929"/>
      <c r="P294" s="929"/>
      <c r="Q294" s="929"/>
      <c r="R294" s="929"/>
      <c r="S294" s="929"/>
      <c r="T294" s="929"/>
      <c r="U294" s="929"/>
      <c r="V294" s="929"/>
      <c r="W294" s="929"/>
      <c r="X294" s="929"/>
      <c r="Y294" s="929"/>
      <c r="Z294" s="929"/>
      <c r="AA294" s="929"/>
      <c r="AB294" s="926"/>
    </row>
    <row r="295" spans="1:28" ht="15.75" customHeight="1">
      <c r="A295" s="959"/>
      <c r="B295" s="929"/>
      <c r="C295" s="929"/>
      <c r="D295" s="929"/>
      <c r="E295" s="929"/>
      <c r="F295" s="929"/>
      <c r="G295" s="929"/>
      <c r="H295" s="929"/>
      <c r="I295" s="929"/>
      <c r="J295" s="1722"/>
      <c r="K295" s="1722"/>
      <c r="L295" s="1722"/>
      <c r="M295" s="1722"/>
      <c r="N295" s="1023"/>
      <c r="O295" s="929"/>
      <c r="P295" s="929"/>
      <c r="Q295" s="929"/>
      <c r="R295" s="929"/>
      <c r="S295" s="929"/>
      <c r="T295" s="929"/>
      <c r="U295" s="929"/>
      <c r="V295" s="929"/>
      <c r="W295" s="929"/>
      <c r="X295" s="929"/>
      <c r="Y295" s="929"/>
      <c r="Z295" s="929"/>
      <c r="AA295" s="929"/>
      <c r="AB295" s="926"/>
    </row>
    <row r="296" spans="1:28" ht="15.75" customHeight="1">
      <c r="A296" s="959"/>
      <c r="B296" s="929"/>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6"/>
    </row>
    <row r="297" spans="1:28" ht="15.75" customHeight="1">
      <c r="A297" s="929"/>
      <c r="B297" s="929"/>
      <c r="C297" s="929"/>
      <c r="D297" s="1627"/>
      <c r="E297" s="1627"/>
      <c r="F297" s="1627"/>
      <c r="G297" s="1627"/>
      <c r="H297" s="998"/>
      <c r="I297" s="1627"/>
      <c r="J297" s="1627"/>
      <c r="K297" s="1627"/>
      <c r="L297" s="1627"/>
      <c r="M297" s="1627"/>
      <c r="N297" s="1627"/>
      <c r="O297" s="1627"/>
      <c r="P297" s="1627"/>
      <c r="Q297" s="1627"/>
      <c r="R297" s="1627"/>
      <c r="S297" s="1627"/>
      <c r="T297" s="1627"/>
      <c r="U297" s="1627"/>
      <c r="V297" s="998"/>
      <c r="W297" s="998"/>
      <c r="X297" s="1627"/>
      <c r="Y297" s="1627"/>
      <c r="Z297" s="1627"/>
      <c r="AA297" s="929"/>
      <c r="AB297" s="926"/>
    </row>
    <row r="298" spans="1:28" ht="15.75" customHeight="1">
      <c r="A298" s="929"/>
      <c r="B298" s="929"/>
      <c r="C298" s="929"/>
      <c r="D298" s="998"/>
      <c r="E298" s="1656"/>
      <c r="F298" s="1656"/>
      <c r="G298" s="998"/>
      <c r="H298" s="998"/>
      <c r="I298" s="929"/>
      <c r="J298" s="929"/>
      <c r="K298" s="929"/>
      <c r="L298" s="926"/>
      <c r="M298" s="929"/>
      <c r="N298" s="929"/>
      <c r="O298" s="929"/>
      <c r="P298" s="929"/>
      <c r="Q298" s="929"/>
      <c r="R298" s="926"/>
      <c r="S298" s="926"/>
      <c r="T298" s="926"/>
      <c r="U298" s="926"/>
      <c r="V298" s="998"/>
      <c r="W298" s="998"/>
      <c r="X298" s="1718"/>
      <c r="Y298" s="1718"/>
      <c r="Z298" s="1718"/>
      <c r="AA298" s="929"/>
      <c r="AB298" s="926"/>
    </row>
    <row r="299" spans="1:28" ht="15.75" customHeight="1">
      <c r="A299" s="929"/>
      <c r="B299" s="929"/>
      <c r="C299" s="929"/>
      <c r="D299" s="998"/>
      <c r="E299" s="1656"/>
      <c r="F299" s="1656"/>
      <c r="G299" s="998"/>
      <c r="H299" s="998"/>
      <c r="I299" s="929"/>
      <c r="J299" s="929"/>
      <c r="K299" s="929"/>
      <c r="L299" s="926"/>
      <c r="M299" s="929"/>
      <c r="N299" s="929"/>
      <c r="O299" s="929"/>
      <c r="P299" s="929"/>
      <c r="Q299" s="929"/>
      <c r="R299" s="926"/>
      <c r="S299" s="926"/>
      <c r="T299" s="926"/>
      <c r="U299" s="926"/>
      <c r="V299" s="998"/>
      <c r="W299" s="998"/>
      <c r="X299" s="1718"/>
      <c r="Y299" s="1718"/>
      <c r="Z299" s="1718"/>
      <c r="AA299" s="929"/>
      <c r="AB299" s="926"/>
    </row>
    <row r="300" spans="1:28" ht="15.75" customHeight="1">
      <c r="A300" s="929"/>
      <c r="B300" s="929"/>
      <c r="C300" s="929"/>
      <c r="D300" s="998"/>
      <c r="E300" s="1656"/>
      <c r="F300" s="1656"/>
      <c r="G300" s="998"/>
      <c r="H300" s="998"/>
      <c r="I300" s="929"/>
      <c r="J300" s="929"/>
      <c r="K300" s="929"/>
      <c r="L300" s="926"/>
      <c r="M300" s="929"/>
      <c r="N300" s="929"/>
      <c r="O300" s="929"/>
      <c r="P300" s="929"/>
      <c r="Q300" s="929"/>
      <c r="R300" s="926"/>
      <c r="S300" s="926"/>
      <c r="T300" s="926"/>
      <c r="U300" s="926"/>
      <c r="V300" s="998"/>
      <c r="W300" s="998"/>
      <c r="X300" s="1718"/>
      <c r="Y300" s="1718"/>
      <c r="Z300" s="1718"/>
      <c r="AA300" s="929"/>
      <c r="AB300" s="926"/>
    </row>
    <row r="301" spans="1:28" ht="15.75" customHeight="1">
      <c r="A301" s="929"/>
      <c r="B301" s="929"/>
      <c r="C301" s="929"/>
      <c r="D301" s="998"/>
      <c r="E301" s="1656"/>
      <c r="F301" s="1656"/>
      <c r="G301" s="998"/>
      <c r="H301" s="998"/>
      <c r="I301" s="929"/>
      <c r="J301" s="929"/>
      <c r="K301" s="929"/>
      <c r="L301" s="926"/>
      <c r="M301" s="929"/>
      <c r="N301" s="929"/>
      <c r="O301" s="929"/>
      <c r="P301" s="929"/>
      <c r="Q301" s="929"/>
      <c r="R301" s="926"/>
      <c r="S301" s="926"/>
      <c r="T301" s="926"/>
      <c r="U301" s="926"/>
      <c r="V301" s="998"/>
      <c r="W301" s="998"/>
      <c r="X301" s="1718"/>
      <c r="Y301" s="1718"/>
      <c r="Z301" s="1718"/>
      <c r="AA301" s="929"/>
      <c r="AB301" s="926"/>
    </row>
    <row r="302" spans="1:28" ht="15.75" customHeight="1">
      <c r="A302" s="929"/>
      <c r="B302" s="929"/>
      <c r="C302" s="929"/>
      <c r="D302" s="998"/>
      <c r="E302" s="1656"/>
      <c r="F302" s="1656"/>
      <c r="G302" s="998"/>
      <c r="H302" s="998"/>
      <c r="I302" s="929"/>
      <c r="J302" s="929"/>
      <c r="K302" s="929"/>
      <c r="L302" s="926"/>
      <c r="M302" s="929"/>
      <c r="N302" s="929"/>
      <c r="O302" s="929"/>
      <c r="P302" s="929"/>
      <c r="Q302" s="929"/>
      <c r="R302" s="926"/>
      <c r="S302" s="926"/>
      <c r="T302" s="926"/>
      <c r="U302" s="926"/>
      <c r="V302" s="998"/>
      <c r="W302" s="998"/>
      <c r="X302" s="1718"/>
      <c r="Y302" s="1718"/>
      <c r="Z302" s="1718"/>
      <c r="AA302" s="929"/>
      <c r="AB302" s="926"/>
    </row>
    <row r="303" spans="1:28" ht="15.75" customHeight="1">
      <c r="A303" s="929"/>
      <c r="B303" s="929"/>
      <c r="C303" s="929"/>
      <c r="D303" s="998"/>
      <c r="E303" s="1656"/>
      <c r="F303" s="1656"/>
      <c r="G303" s="998"/>
      <c r="H303" s="998"/>
      <c r="I303" s="929"/>
      <c r="J303" s="929"/>
      <c r="K303" s="929"/>
      <c r="L303" s="926"/>
      <c r="M303" s="929"/>
      <c r="N303" s="929"/>
      <c r="O303" s="929"/>
      <c r="P303" s="929"/>
      <c r="Q303" s="929"/>
      <c r="R303" s="926"/>
      <c r="S303" s="926"/>
      <c r="T303" s="926"/>
      <c r="U303" s="926"/>
      <c r="V303" s="998"/>
      <c r="W303" s="998"/>
      <c r="X303" s="1718"/>
      <c r="Y303" s="1718"/>
      <c r="Z303" s="1718"/>
      <c r="AA303" s="929"/>
      <c r="AB303" s="926"/>
    </row>
    <row r="304" spans="1:28" ht="15.75" customHeight="1">
      <c r="A304" s="959"/>
      <c r="B304" s="929"/>
      <c r="C304" s="929"/>
      <c r="D304" s="929"/>
      <c r="E304" s="929"/>
      <c r="F304" s="929"/>
      <c r="G304" s="929"/>
      <c r="H304" s="929"/>
      <c r="I304" s="929"/>
      <c r="J304" s="929"/>
      <c r="K304" s="929"/>
      <c r="L304" s="929"/>
      <c r="M304" s="929"/>
      <c r="N304" s="929"/>
      <c r="O304" s="929"/>
      <c r="P304" s="929"/>
      <c r="Q304" s="929"/>
      <c r="R304" s="929"/>
      <c r="S304" s="929"/>
      <c r="T304" s="929"/>
      <c r="U304" s="929"/>
      <c r="V304" s="929"/>
      <c r="W304" s="929"/>
      <c r="X304" s="929"/>
      <c r="Y304" s="929"/>
      <c r="Z304" s="929"/>
      <c r="AA304" s="929"/>
      <c r="AB304" s="926"/>
    </row>
    <row r="305" spans="1:28" ht="15.75" customHeight="1">
      <c r="A305" s="959"/>
      <c r="B305" s="929"/>
      <c r="C305" s="929"/>
      <c r="D305" s="929"/>
      <c r="E305" s="929"/>
      <c r="F305" s="2065"/>
      <c r="G305" s="2065"/>
      <c r="H305" s="2065"/>
      <c r="I305" s="2065"/>
      <c r="J305" s="2065"/>
      <c r="K305" s="2065"/>
      <c r="L305" s="2065"/>
      <c r="M305" s="2065"/>
      <c r="N305" s="2065"/>
      <c r="O305" s="2065"/>
      <c r="P305" s="2065"/>
      <c r="Q305" s="2065"/>
      <c r="R305" s="2065"/>
      <c r="S305" s="2065"/>
      <c r="T305" s="2065"/>
      <c r="U305" s="2065"/>
      <c r="V305" s="2065"/>
      <c r="W305" s="2065"/>
      <c r="X305" s="2065"/>
      <c r="Y305" s="2065"/>
      <c r="Z305" s="2065"/>
      <c r="AA305" s="2065"/>
      <c r="AB305" s="926"/>
    </row>
    <row r="306" spans="1:28" ht="15.75" customHeight="1">
      <c r="A306" s="929"/>
      <c r="B306" s="929"/>
      <c r="C306" s="929"/>
      <c r="D306" s="929"/>
      <c r="E306" s="929"/>
      <c r="F306" s="2065"/>
      <c r="G306" s="2065"/>
      <c r="H306" s="2065"/>
      <c r="I306" s="2065"/>
      <c r="J306" s="2065"/>
      <c r="K306" s="2065"/>
      <c r="L306" s="2065"/>
      <c r="M306" s="2065"/>
      <c r="N306" s="2065"/>
      <c r="O306" s="2065"/>
      <c r="P306" s="2065"/>
      <c r="Q306" s="2065"/>
      <c r="R306" s="2065"/>
      <c r="S306" s="2065"/>
      <c r="T306" s="2065"/>
      <c r="U306" s="2065"/>
      <c r="V306" s="2065"/>
      <c r="W306" s="2065"/>
      <c r="X306" s="2065"/>
      <c r="Y306" s="2065"/>
      <c r="Z306" s="2065"/>
      <c r="AA306" s="2065"/>
      <c r="AB306" s="926"/>
    </row>
    <row r="307" spans="1:28" ht="15.75" customHeight="1">
      <c r="A307" s="959"/>
      <c r="B307" s="929"/>
      <c r="C307" s="929"/>
      <c r="D307" s="929"/>
      <c r="E307" s="929"/>
      <c r="F307" s="929"/>
      <c r="G307" s="929"/>
      <c r="H307" s="929"/>
      <c r="I307" s="929"/>
      <c r="J307" s="929"/>
      <c r="K307" s="929"/>
      <c r="L307" s="929"/>
      <c r="M307" s="929"/>
      <c r="N307" s="929"/>
      <c r="O307" s="929"/>
      <c r="P307" s="929"/>
      <c r="Q307" s="929"/>
      <c r="R307" s="929"/>
      <c r="S307" s="929"/>
      <c r="T307" s="929"/>
      <c r="U307" s="929"/>
      <c r="V307" s="929"/>
      <c r="W307" s="929"/>
      <c r="X307" s="929"/>
      <c r="Y307" s="929"/>
      <c r="Z307" s="929"/>
      <c r="AA307" s="929"/>
      <c r="AB307" s="926"/>
    </row>
    <row r="308" spans="1:28" ht="15.75" customHeight="1">
      <c r="A308" s="929"/>
      <c r="B308" s="929"/>
      <c r="C308" s="929"/>
      <c r="D308" s="929"/>
      <c r="E308" s="929"/>
      <c r="F308" s="2065"/>
      <c r="G308" s="2065"/>
      <c r="H308" s="2065"/>
      <c r="I308" s="2065"/>
      <c r="J308" s="2065"/>
      <c r="K308" s="2065"/>
      <c r="L308" s="2065"/>
      <c r="M308" s="2065"/>
      <c r="N308" s="2065"/>
      <c r="O308" s="2065"/>
      <c r="P308" s="2065"/>
      <c r="Q308" s="2065"/>
      <c r="R308" s="2065"/>
      <c r="S308" s="2065"/>
      <c r="T308" s="2065"/>
      <c r="U308" s="2065"/>
      <c r="V308" s="2065"/>
      <c r="W308" s="2065"/>
      <c r="X308" s="2065"/>
      <c r="Y308" s="2065"/>
      <c r="Z308" s="2065"/>
      <c r="AA308" s="2065"/>
      <c r="AB308" s="926"/>
    </row>
    <row r="309" spans="1:28" ht="15.75" customHeight="1">
      <c r="A309" s="929"/>
      <c r="B309" s="929"/>
      <c r="C309" s="929"/>
      <c r="D309" s="929"/>
      <c r="E309" s="929"/>
      <c r="F309" s="2065"/>
      <c r="G309" s="2065"/>
      <c r="H309" s="2065"/>
      <c r="I309" s="2065"/>
      <c r="J309" s="2065"/>
      <c r="K309" s="2065"/>
      <c r="L309" s="2065"/>
      <c r="M309" s="2065"/>
      <c r="N309" s="2065"/>
      <c r="O309" s="2065"/>
      <c r="P309" s="2065"/>
      <c r="Q309" s="2065"/>
      <c r="R309" s="2065"/>
      <c r="S309" s="2065"/>
      <c r="T309" s="2065"/>
      <c r="U309" s="2065"/>
      <c r="V309" s="2065"/>
      <c r="W309" s="2065"/>
      <c r="X309" s="2065"/>
      <c r="Y309" s="2065"/>
      <c r="Z309" s="2065"/>
      <c r="AA309" s="2065"/>
      <c r="AB309" s="926"/>
    </row>
    <row r="310" spans="1:28" ht="15.75" customHeight="1">
      <c r="A310" s="929"/>
      <c r="B310" s="929"/>
      <c r="C310" s="929"/>
      <c r="D310" s="929"/>
      <c r="E310" s="929"/>
      <c r="F310" s="929"/>
      <c r="G310" s="929"/>
      <c r="H310" s="929"/>
      <c r="I310" s="929"/>
      <c r="J310" s="929"/>
      <c r="K310" s="929"/>
      <c r="L310" s="929"/>
      <c r="M310" s="929"/>
      <c r="N310" s="929"/>
      <c r="O310" s="929"/>
      <c r="P310" s="929"/>
      <c r="Q310" s="929"/>
      <c r="R310" s="929"/>
      <c r="S310" s="929"/>
      <c r="T310" s="929"/>
      <c r="U310" s="929"/>
      <c r="V310" s="929"/>
      <c r="W310" s="929"/>
      <c r="X310" s="929"/>
      <c r="Y310" s="929"/>
      <c r="Z310" s="929"/>
      <c r="AA310" s="929"/>
      <c r="AB310" s="926"/>
    </row>
    <row r="311" spans="1:28" ht="15.75" customHeight="1">
      <c r="A311" s="1114"/>
      <c r="B311" s="1114"/>
      <c r="C311" s="1114"/>
      <c r="D311" s="1114"/>
      <c r="E311" s="1114"/>
      <c r="F311" s="1114"/>
      <c r="G311" s="1114"/>
      <c r="H311" s="1114"/>
      <c r="I311" s="1114"/>
      <c r="J311" s="1114"/>
      <c r="K311" s="1114"/>
      <c r="L311" s="1114"/>
      <c r="M311" s="1114"/>
      <c r="N311" s="1114"/>
      <c r="O311" s="1114"/>
      <c r="P311" s="1114"/>
      <c r="Q311" s="1114"/>
      <c r="R311" s="1114"/>
      <c r="S311" s="1114"/>
      <c r="T311" s="1114"/>
      <c r="U311" s="1114"/>
      <c r="V311" s="1114"/>
      <c r="W311" s="1114"/>
      <c r="X311" s="1114"/>
      <c r="Y311" s="1114"/>
      <c r="Z311" s="1114"/>
      <c r="AA311" s="1114"/>
    </row>
    <row r="312" spans="1:28" ht="15.75" customHeight="1">
      <c r="A312" s="1114"/>
      <c r="B312" s="1114"/>
      <c r="C312" s="1114"/>
      <c r="D312" s="1114"/>
      <c r="E312" s="1114"/>
      <c r="F312" s="1114"/>
      <c r="G312" s="1114"/>
      <c r="H312" s="1114"/>
      <c r="I312" s="1114"/>
      <c r="J312" s="1114"/>
      <c r="K312" s="1114"/>
      <c r="L312" s="1114"/>
      <c r="M312" s="1114"/>
      <c r="N312" s="1114"/>
      <c r="O312" s="1114"/>
      <c r="P312" s="1114"/>
      <c r="Q312" s="1114"/>
      <c r="R312" s="1114"/>
      <c r="S312" s="1114"/>
      <c r="T312" s="1114"/>
      <c r="U312" s="1114"/>
      <c r="V312" s="1114"/>
      <c r="W312" s="1114"/>
      <c r="X312" s="1114"/>
      <c r="Y312" s="1114"/>
      <c r="Z312" s="1114"/>
      <c r="AA312" s="1114"/>
    </row>
    <row r="313" spans="1:28" ht="15.75" customHeight="1">
      <c r="A313" s="1114"/>
      <c r="B313" s="1114"/>
      <c r="C313" s="1114"/>
      <c r="D313" s="1114"/>
      <c r="E313" s="1114"/>
      <c r="F313" s="1114"/>
      <c r="G313" s="1114"/>
      <c r="H313" s="1114"/>
      <c r="I313" s="1114"/>
      <c r="J313" s="1114"/>
      <c r="K313" s="1114"/>
      <c r="L313" s="1114"/>
      <c r="M313" s="1114"/>
      <c r="N313" s="1114"/>
      <c r="O313" s="1114"/>
      <c r="P313" s="1114"/>
      <c r="Q313" s="1114"/>
      <c r="R313" s="1114"/>
      <c r="S313" s="1114"/>
      <c r="T313" s="1114"/>
      <c r="U313" s="1114"/>
      <c r="V313" s="1114"/>
      <c r="W313" s="1114"/>
      <c r="X313" s="1114"/>
      <c r="Y313" s="1114"/>
      <c r="Z313" s="1114"/>
      <c r="AA313" s="1114"/>
    </row>
    <row r="314" spans="1:28" ht="18.75" customHeight="1">
      <c r="A314" s="1627"/>
      <c r="B314" s="1627"/>
      <c r="C314" s="1627"/>
      <c r="D314" s="1627"/>
      <c r="E314" s="1627"/>
      <c r="F314" s="1627"/>
      <c r="G314" s="1627"/>
      <c r="H314" s="1627"/>
      <c r="I314" s="1627"/>
      <c r="J314" s="1627"/>
      <c r="K314" s="1627"/>
      <c r="L314" s="1627"/>
      <c r="M314" s="1627"/>
      <c r="N314" s="1627"/>
      <c r="O314" s="1627"/>
      <c r="P314" s="1627"/>
      <c r="Q314" s="1627"/>
      <c r="R314" s="1627"/>
      <c r="S314" s="1627"/>
      <c r="T314" s="1627"/>
      <c r="U314" s="1627"/>
      <c r="V314" s="1627"/>
      <c r="W314" s="1627"/>
      <c r="X314" s="1627"/>
      <c r="Y314" s="1627"/>
      <c r="Z314" s="1627"/>
      <c r="AA314" s="1627"/>
      <c r="AB314" s="926"/>
    </row>
    <row r="315" spans="1:28" ht="15.75" customHeight="1">
      <c r="A315" s="929"/>
      <c r="B315" s="929"/>
      <c r="C315" s="929"/>
      <c r="D315" s="929"/>
      <c r="E315" s="929"/>
      <c r="F315" s="929"/>
      <c r="G315" s="929"/>
      <c r="H315" s="929"/>
      <c r="I315" s="929"/>
      <c r="J315" s="929"/>
      <c r="K315" s="929"/>
      <c r="L315" s="929"/>
      <c r="M315" s="929"/>
      <c r="N315" s="929"/>
      <c r="O315" s="929"/>
      <c r="P315" s="929"/>
      <c r="Q315" s="929"/>
      <c r="R315" s="929"/>
      <c r="S315" s="929"/>
      <c r="T315" s="929"/>
      <c r="U315" s="929"/>
      <c r="V315" s="929"/>
      <c r="W315" s="929"/>
      <c r="X315" s="929"/>
      <c r="Y315" s="929"/>
      <c r="Z315" s="929"/>
      <c r="AA315" s="929"/>
      <c r="AB315" s="926"/>
    </row>
    <row r="316" spans="1:28" ht="15.75" customHeight="1">
      <c r="A316" s="959"/>
      <c r="B316" s="929"/>
      <c r="C316" s="929"/>
      <c r="D316" s="929"/>
      <c r="E316" s="929"/>
      <c r="F316" s="929"/>
      <c r="G316" s="926"/>
      <c r="H316" s="929"/>
      <c r="I316" s="929"/>
      <c r="J316" s="929"/>
      <c r="K316" s="929"/>
      <c r="L316" s="929"/>
      <c r="M316" s="929"/>
      <c r="N316" s="929"/>
      <c r="O316" s="929"/>
      <c r="P316" s="929"/>
      <c r="Q316" s="929"/>
      <c r="R316" s="929"/>
      <c r="S316" s="929"/>
      <c r="T316" s="929"/>
      <c r="U316" s="929"/>
      <c r="V316" s="929"/>
      <c r="W316" s="929"/>
      <c r="X316" s="929"/>
      <c r="Y316" s="929"/>
      <c r="Z316" s="929"/>
      <c r="AA316" s="929"/>
      <c r="AB316" s="926"/>
    </row>
    <row r="317" spans="1:28" ht="15.75" customHeight="1">
      <c r="A317" s="959"/>
      <c r="B317" s="929"/>
      <c r="C317" s="929"/>
      <c r="D317" s="929"/>
      <c r="E317" s="929"/>
      <c r="F317" s="929"/>
      <c r="G317" s="926"/>
      <c r="H317" s="926"/>
      <c r="I317" s="929"/>
      <c r="J317" s="929"/>
      <c r="K317" s="929"/>
      <c r="L317" s="926"/>
      <c r="M317" s="929"/>
      <c r="N317" s="929"/>
      <c r="O317" s="929"/>
      <c r="P317" s="929"/>
      <c r="Q317" s="929"/>
      <c r="R317" s="929"/>
      <c r="S317" s="929"/>
      <c r="T317" s="929"/>
      <c r="U317" s="929"/>
      <c r="V317" s="929"/>
      <c r="W317" s="929"/>
      <c r="X317" s="929"/>
      <c r="Y317" s="929"/>
      <c r="Z317" s="929"/>
      <c r="AA317" s="929"/>
      <c r="AB317" s="926"/>
    </row>
    <row r="318" spans="1:28" ht="15.75" customHeight="1">
      <c r="A318" s="959"/>
      <c r="B318" s="929"/>
      <c r="C318" s="929"/>
      <c r="D318" s="929"/>
      <c r="E318" s="929"/>
      <c r="F318" s="929"/>
      <c r="G318" s="929"/>
      <c r="H318" s="929"/>
      <c r="I318" s="929"/>
      <c r="J318" s="1722"/>
      <c r="K318" s="1722"/>
      <c r="L318" s="1722"/>
      <c r="M318" s="1722"/>
      <c r="N318" s="1023"/>
      <c r="O318" s="929"/>
      <c r="P318" s="929"/>
      <c r="Q318" s="929"/>
      <c r="R318" s="929"/>
      <c r="S318" s="929"/>
      <c r="T318" s="929"/>
      <c r="U318" s="929"/>
      <c r="V318" s="929"/>
      <c r="W318" s="929"/>
      <c r="X318" s="929"/>
      <c r="Y318" s="929"/>
      <c r="Z318" s="929"/>
      <c r="AA318" s="929"/>
      <c r="AB318" s="926"/>
    </row>
    <row r="319" spans="1:28" ht="15.75" customHeight="1">
      <c r="A319" s="959"/>
      <c r="B319" s="929"/>
      <c r="C319" s="929"/>
      <c r="D319" s="929"/>
      <c r="E319" s="929"/>
      <c r="F319" s="929"/>
      <c r="G319" s="929"/>
      <c r="H319" s="929"/>
      <c r="I319" s="929"/>
      <c r="J319" s="1722"/>
      <c r="K319" s="1722"/>
      <c r="L319" s="1722"/>
      <c r="M319" s="1722"/>
      <c r="N319" s="1023"/>
      <c r="O319" s="929"/>
      <c r="P319" s="929"/>
      <c r="Q319" s="929"/>
      <c r="R319" s="929"/>
      <c r="S319" s="929"/>
      <c r="T319" s="929"/>
      <c r="U319" s="929"/>
      <c r="V319" s="929"/>
      <c r="W319" s="929"/>
      <c r="X319" s="929"/>
      <c r="Y319" s="929"/>
      <c r="Z319" s="929"/>
      <c r="AA319" s="929"/>
      <c r="AB319" s="926"/>
    </row>
    <row r="320" spans="1:28" ht="15.75" customHeight="1">
      <c r="A320" s="959"/>
      <c r="B320" s="929"/>
      <c r="C320" s="929"/>
      <c r="D320" s="929"/>
      <c r="E320" s="929"/>
      <c r="F320" s="929"/>
      <c r="G320" s="929"/>
      <c r="H320" s="929"/>
      <c r="I320" s="929"/>
      <c r="J320" s="1722"/>
      <c r="K320" s="1722"/>
      <c r="L320" s="1722"/>
      <c r="M320" s="1722"/>
      <c r="N320" s="1023"/>
      <c r="O320" s="929"/>
      <c r="P320" s="929"/>
      <c r="Q320" s="929"/>
      <c r="R320" s="929"/>
      <c r="S320" s="929"/>
      <c r="T320" s="929"/>
      <c r="U320" s="929"/>
      <c r="V320" s="929"/>
      <c r="W320" s="929"/>
      <c r="X320" s="929"/>
      <c r="Y320" s="929"/>
      <c r="Z320" s="929"/>
      <c r="AA320" s="929"/>
      <c r="AB320" s="926"/>
    </row>
    <row r="321" spans="1:28" ht="15.75" customHeight="1">
      <c r="A321" s="959"/>
      <c r="B321" s="929"/>
      <c r="C321" s="929"/>
      <c r="D321" s="929"/>
      <c r="E321" s="929"/>
      <c r="F321" s="929"/>
      <c r="G321" s="929"/>
      <c r="H321" s="929"/>
      <c r="I321" s="929"/>
      <c r="J321" s="1722"/>
      <c r="K321" s="1722"/>
      <c r="L321" s="1722"/>
      <c r="M321" s="1722"/>
      <c r="N321" s="1023"/>
      <c r="O321" s="929"/>
      <c r="P321" s="929"/>
      <c r="Q321" s="929"/>
      <c r="R321" s="929"/>
      <c r="S321" s="929"/>
      <c r="T321" s="929"/>
      <c r="U321" s="929"/>
      <c r="V321" s="929"/>
      <c r="W321" s="929"/>
      <c r="X321" s="929"/>
      <c r="Y321" s="929"/>
      <c r="Z321" s="929"/>
      <c r="AA321" s="929"/>
      <c r="AB321" s="926"/>
    </row>
    <row r="322" spans="1:28" ht="15.75" customHeight="1">
      <c r="A322" s="959"/>
      <c r="B322" s="929"/>
      <c r="C322" s="929"/>
      <c r="D322" s="929"/>
      <c r="E322" s="929"/>
      <c r="F322" s="929"/>
      <c r="G322" s="929"/>
      <c r="H322" s="929"/>
      <c r="I322" s="929"/>
      <c r="J322" s="929"/>
      <c r="K322" s="929"/>
      <c r="L322" s="929"/>
      <c r="M322" s="929"/>
      <c r="N322" s="929"/>
      <c r="O322" s="929"/>
      <c r="P322" s="929"/>
      <c r="Q322" s="929"/>
      <c r="R322" s="929"/>
      <c r="S322" s="929"/>
      <c r="T322" s="929"/>
      <c r="U322" s="929"/>
      <c r="V322" s="929"/>
      <c r="W322" s="929"/>
      <c r="X322" s="929"/>
      <c r="Y322" s="929"/>
      <c r="Z322" s="929"/>
      <c r="AA322" s="929"/>
      <c r="AB322" s="926"/>
    </row>
    <row r="323" spans="1:28" ht="15.75" customHeight="1">
      <c r="A323" s="929"/>
      <c r="B323" s="929"/>
      <c r="C323" s="929"/>
      <c r="D323" s="1627"/>
      <c r="E323" s="1627"/>
      <c r="F323" s="1627"/>
      <c r="G323" s="1627"/>
      <c r="H323" s="998"/>
      <c r="I323" s="1627"/>
      <c r="J323" s="1627"/>
      <c r="K323" s="1627"/>
      <c r="L323" s="1627"/>
      <c r="M323" s="1627"/>
      <c r="N323" s="1627"/>
      <c r="O323" s="1627"/>
      <c r="P323" s="1627"/>
      <c r="Q323" s="1627"/>
      <c r="R323" s="1627"/>
      <c r="S323" s="1627"/>
      <c r="T323" s="1627"/>
      <c r="U323" s="1627"/>
      <c r="V323" s="998"/>
      <c r="W323" s="998"/>
      <c r="X323" s="1627"/>
      <c r="Y323" s="1627"/>
      <c r="Z323" s="1627"/>
      <c r="AA323" s="929"/>
      <c r="AB323" s="926"/>
    </row>
    <row r="324" spans="1:28" ht="15.75" customHeight="1">
      <c r="A324" s="929"/>
      <c r="B324" s="929"/>
      <c r="C324" s="929"/>
      <c r="D324" s="998"/>
      <c r="E324" s="1656"/>
      <c r="F324" s="1656"/>
      <c r="G324" s="998"/>
      <c r="H324" s="998"/>
      <c r="I324" s="929"/>
      <c r="J324" s="929"/>
      <c r="K324" s="929"/>
      <c r="L324" s="926"/>
      <c r="M324" s="929"/>
      <c r="N324" s="929"/>
      <c r="O324" s="929"/>
      <c r="P324" s="929"/>
      <c r="Q324" s="929"/>
      <c r="R324" s="926"/>
      <c r="S324" s="926"/>
      <c r="T324" s="926"/>
      <c r="U324" s="926"/>
      <c r="V324" s="998"/>
      <c r="W324" s="998"/>
      <c r="X324" s="1718"/>
      <c r="Y324" s="1718"/>
      <c r="Z324" s="1718"/>
      <c r="AA324" s="929"/>
      <c r="AB324" s="926"/>
    </row>
    <row r="325" spans="1:28" ht="15.75" customHeight="1">
      <c r="A325" s="929"/>
      <c r="B325" s="929"/>
      <c r="C325" s="929"/>
      <c r="D325" s="998"/>
      <c r="E325" s="1656"/>
      <c r="F325" s="1656"/>
      <c r="G325" s="998"/>
      <c r="H325" s="998"/>
      <c r="I325" s="929"/>
      <c r="J325" s="929"/>
      <c r="K325" s="929"/>
      <c r="L325" s="926"/>
      <c r="M325" s="929"/>
      <c r="N325" s="929"/>
      <c r="O325" s="929"/>
      <c r="P325" s="929"/>
      <c r="Q325" s="929"/>
      <c r="R325" s="926"/>
      <c r="S325" s="926"/>
      <c r="T325" s="926"/>
      <c r="U325" s="926"/>
      <c r="V325" s="998"/>
      <c r="W325" s="998"/>
      <c r="X325" s="1718"/>
      <c r="Y325" s="1718"/>
      <c r="Z325" s="1718"/>
      <c r="AA325" s="929"/>
      <c r="AB325" s="926"/>
    </row>
    <row r="326" spans="1:28" ht="15.75" customHeight="1">
      <c r="A326" s="929"/>
      <c r="B326" s="929"/>
      <c r="C326" s="929"/>
      <c r="D326" s="998"/>
      <c r="E326" s="1656"/>
      <c r="F326" s="1656"/>
      <c r="G326" s="998"/>
      <c r="H326" s="998"/>
      <c r="I326" s="929"/>
      <c r="J326" s="929"/>
      <c r="K326" s="929"/>
      <c r="L326" s="926"/>
      <c r="M326" s="929"/>
      <c r="N326" s="929"/>
      <c r="O326" s="929"/>
      <c r="P326" s="929"/>
      <c r="Q326" s="929"/>
      <c r="R326" s="926"/>
      <c r="S326" s="926"/>
      <c r="T326" s="926"/>
      <c r="U326" s="926"/>
      <c r="V326" s="998"/>
      <c r="W326" s="998"/>
      <c r="X326" s="1718"/>
      <c r="Y326" s="1718"/>
      <c r="Z326" s="1718"/>
      <c r="AA326" s="929"/>
      <c r="AB326" s="926"/>
    </row>
    <row r="327" spans="1:28" ht="15.75" customHeight="1">
      <c r="A327" s="929"/>
      <c r="B327" s="929"/>
      <c r="C327" s="929"/>
      <c r="D327" s="998"/>
      <c r="E327" s="1656"/>
      <c r="F327" s="1656"/>
      <c r="G327" s="998"/>
      <c r="H327" s="998"/>
      <c r="I327" s="929"/>
      <c r="J327" s="929"/>
      <c r="K327" s="929"/>
      <c r="L327" s="926"/>
      <c r="M327" s="929"/>
      <c r="N327" s="929"/>
      <c r="O327" s="929"/>
      <c r="P327" s="929"/>
      <c r="Q327" s="929"/>
      <c r="R327" s="926"/>
      <c r="S327" s="926"/>
      <c r="T327" s="926"/>
      <c r="U327" s="926"/>
      <c r="V327" s="998"/>
      <c r="W327" s="998"/>
      <c r="X327" s="1718"/>
      <c r="Y327" s="1718"/>
      <c r="Z327" s="1718"/>
      <c r="AA327" s="929"/>
      <c r="AB327" s="926"/>
    </row>
    <row r="328" spans="1:28" ht="15.75" customHeight="1">
      <c r="A328" s="929"/>
      <c r="B328" s="929"/>
      <c r="C328" s="929"/>
      <c r="D328" s="998"/>
      <c r="E328" s="1656"/>
      <c r="F328" s="1656"/>
      <c r="G328" s="998"/>
      <c r="H328" s="998"/>
      <c r="I328" s="929"/>
      <c r="J328" s="929"/>
      <c r="K328" s="929"/>
      <c r="L328" s="926"/>
      <c r="M328" s="929"/>
      <c r="N328" s="929"/>
      <c r="O328" s="929"/>
      <c r="P328" s="929"/>
      <c r="Q328" s="929"/>
      <c r="R328" s="926"/>
      <c r="S328" s="926"/>
      <c r="T328" s="926"/>
      <c r="U328" s="926"/>
      <c r="V328" s="998"/>
      <c r="W328" s="998"/>
      <c r="X328" s="1718"/>
      <c r="Y328" s="1718"/>
      <c r="Z328" s="1718"/>
      <c r="AA328" s="929"/>
      <c r="AB328" s="926"/>
    </row>
    <row r="329" spans="1:28" ht="15.75" customHeight="1">
      <c r="A329" s="929"/>
      <c r="B329" s="929"/>
      <c r="C329" s="929"/>
      <c r="D329" s="998"/>
      <c r="E329" s="1656"/>
      <c r="F329" s="1656"/>
      <c r="G329" s="998"/>
      <c r="H329" s="998"/>
      <c r="I329" s="929"/>
      <c r="J329" s="929"/>
      <c r="K329" s="929"/>
      <c r="L329" s="926"/>
      <c r="M329" s="929"/>
      <c r="N329" s="929"/>
      <c r="O329" s="929"/>
      <c r="P329" s="929"/>
      <c r="Q329" s="929"/>
      <c r="R329" s="926"/>
      <c r="S329" s="926"/>
      <c r="T329" s="926"/>
      <c r="U329" s="926"/>
      <c r="V329" s="998"/>
      <c r="W329" s="998"/>
      <c r="X329" s="1718"/>
      <c r="Y329" s="1718"/>
      <c r="Z329" s="1718"/>
      <c r="AA329" s="929"/>
      <c r="AB329" s="926"/>
    </row>
    <row r="330" spans="1:28" ht="15.75" customHeight="1">
      <c r="A330" s="959"/>
      <c r="B330" s="929"/>
      <c r="C330" s="929"/>
      <c r="D330" s="929"/>
      <c r="E330" s="929"/>
      <c r="F330" s="929"/>
      <c r="G330" s="929"/>
      <c r="H330" s="929"/>
      <c r="I330" s="929"/>
      <c r="J330" s="929"/>
      <c r="K330" s="929"/>
      <c r="L330" s="929"/>
      <c r="M330" s="929"/>
      <c r="N330" s="929"/>
      <c r="O330" s="929"/>
      <c r="P330" s="929"/>
      <c r="Q330" s="929"/>
      <c r="R330" s="929"/>
      <c r="S330" s="929"/>
      <c r="T330" s="929"/>
      <c r="U330" s="929"/>
      <c r="V330" s="929"/>
      <c r="W330" s="929"/>
      <c r="X330" s="929"/>
      <c r="Y330" s="929"/>
      <c r="Z330" s="929"/>
      <c r="AA330" s="929"/>
      <c r="AB330" s="926"/>
    </row>
    <row r="331" spans="1:28" ht="15.75" customHeight="1">
      <c r="A331" s="959"/>
      <c r="B331" s="929"/>
      <c r="C331" s="929"/>
      <c r="D331" s="929"/>
      <c r="E331" s="929"/>
      <c r="F331" s="2065"/>
      <c r="G331" s="2065"/>
      <c r="H331" s="2065"/>
      <c r="I331" s="2065"/>
      <c r="J331" s="2065"/>
      <c r="K331" s="2065"/>
      <c r="L331" s="2065"/>
      <c r="M331" s="2065"/>
      <c r="N331" s="2065"/>
      <c r="O331" s="2065"/>
      <c r="P331" s="2065"/>
      <c r="Q331" s="2065"/>
      <c r="R331" s="2065"/>
      <c r="S331" s="2065"/>
      <c r="T331" s="2065"/>
      <c r="U331" s="2065"/>
      <c r="V331" s="2065"/>
      <c r="W331" s="2065"/>
      <c r="X331" s="2065"/>
      <c r="Y331" s="2065"/>
      <c r="Z331" s="2065"/>
      <c r="AA331" s="2065"/>
      <c r="AB331" s="926"/>
    </row>
    <row r="332" spans="1:28" ht="15.75" customHeight="1">
      <c r="A332" s="929"/>
      <c r="B332" s="929"/>
      <c r="C332" s="929"/>
      <c r="D332" s="929"/>
      <c r="E332" s="929"/>
      <c r="F332" s="2065"/>
      <c r="G332" s="2065"/>
      <c r="H332" s="2065"/>
      <c r="I332" s="2065"/>
      <c r="J332" s="2065"/>
      <c r="K332" s="2065"/>
      <c r="L332" s="2065"/>
      <c r="M332" s="2065"/>
      <c r="N332" s="2065"/>
      <c r="O332" s="2065"/>
      <c r="P332" s="2065"/>
      <c r="Q332" s="2065"/>
      <c r="R332" s="2065"/>
      <c r="S332" s="2065"/>
      <c r="T332" s="2065"/>
      <c r="U332" s="2065"/>
      <c r="V332" s="2065"/>
      <c r="W332" s="2065"/>
      <c r="X332" s="2065"/>
      <c r="Y332" s="2065"/>
      <c r="Z332" s="2065"/>
      <c r="AA332" s="2065"/>
      <c r="AB332" s="926"/>
    </row>
    <row r="333" spans="1:28" ht="15.75" customHeight="1">
      <c r="A333" s="959"/>
      <c r="B333" s="929"/>
      <c r="C333" s="929"/>
      <c r="D333" s="929"/>
      <c r="E333" s="929"/>
      <c r="F333" s="929"/>
      <c r="G333" s="929"/>
      <c r="H333" s="929"/>
      <c r="I333" s="929"/>
      <c r="J333" s="929"/>
      <c r="K333" s="929"/>
      <c r="L333" s="929"/>
      <c r="M333" s="929"/>
      <c r="N333" s="929"/>
      <c r="O333" s="929"/>
      <c r="P333" s="929"/>
      <c r="Q333" s="929"/>
      <c r="R333" s="929"/>
      <c r="S333" s="929"/>
      <c r="T333" s="929"/>
      <c r="U333" s="929"/>
      <c r="V333" s="929"/>
      <c r="W333" s="929"/>
      <c r="X333" s="929"/>
      <c r="Y333" s="929"/>
      <c r="Z333" s="929"/>
      <c r="AA333" s="929"/>
      <c r="AB333" s="926"/>
    </row>
    <row r="334" spans="1:28" ht="15.75" customHeight="1">
      <c r="A334" s="929"/>
      <c r="B334" s="929"/>
      <c r="C334" s="929"/>
      <c r="D334" s="929"/>
      <c r="E334" s="929"/>
      <c r="F334" s="2065"/>
      <c r="G334" s="2065"/>
      <c r="H334" s="2065"/>
      <c r="I334" s="2065"/>
      <c r="J334" s="2065"/>
      <c r="K334" s="2065"/>
      <c r="L334" s="2065"/>
      <c r="M334" s="2065"/>
      <c r="N334" s="2065"/>
      <c r="O334" s="2065"/>
      <c r="P334" s="2065"/>
      <c r="Q334" s="2065"/>
      <c r="R334" s="2065"/>
      <c r="S334" s="2065"/>
      <c r="T334" s="2065"/>
      <c r="U334" s="2065"/>
      <c r="V334" s="2065"/>
      <c r="W334" s="2065"/>
      <c r="X334" s="2065"/>
      <c r="Y334" s="2065"/>
      <c r="Z334" s="2065"/>
      <c r="AA334" s="2065"/>
      <c r="AB334" s="926"/>
    </row>
    <row r="335" spans="1:28" ht="15.75" customHeight="1">
      <c r="A335" s="929"/>
      <c r="B335" s="929"/>
      <c r="C335" s="929"/>
      <c r="D335" s="929"/>
      <c r="E335" s="929"/>
      <c r="F335" s="2065"/>
      <c r="G335" s="2065"/>
      <c r="H335" s="2065"/>
      <c r="I335" s="2065"/>
      <c r="J335" s="2065"/>
      <c r="K335" s="2065"/>
      <c r="L335" s="2065"/>
      <c r="M335" s="2065"/>
      <c r="N335" s="2065"/>
      <c r="O335" s="2065"/>
      <c r="P335" s="2065"/>
      <c r="Q335" s="2065"/>
      <c r="R335" s="2065"/>
      <c r="S335" s="2065"/>
      <c r="T335" s="2065"/>
      <c r="U335" s="2065"/>
      <c r="V335" s="2065"/>
      <c r="W335" s="2065"/>
      <c r="X335" s="2065"/>
      <c r="Y335" s="2065"/>
      <c r="Z335" s="2065"/>
      <c r="AA335" s="2065"/>
      <c r="AB335" s="926"/>
    </row>
    <row r="336" spans="1:28" ht="15.75" customHeight="1">
      <c r="A336" s="929"/>
      <c r="B336" s="929"/>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29"/>
      <c r="Y336" s="929"/>
      <c r="Z336" s="929"/>
      <c r="AA336" s="929"/>
      <c r="AB336" s="926"/>
    </row>
  </sheetData>
  <mergeCells count="235">
    <mergeCell ref="B5:AA5"/>
    <mergeCell ref="B16:Q17"/>
    <mergeCell ref="U19:AA19"/>
    <mergeCell ref="A49:AA49"/>
    <mergeCell ref="U41:AB41"/>
    <mergeCell ref="G81:AB81"/>
    <mergeCell ref="AN20:AR20"/>
    <mergeCell ref="B39:H39"/>
    <mergeCell ref="I39:T39"/>
    <mergeCell ref="U39:AB39"/>
    <mergeCell ref="P32:AA32"/>
    <mergeCell ref="U42:AB42"/>
    <mergeCell ref="C9:Z10"/>
    <mergeCell ref="X17:AA17"/>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H132:K132"/>
    <mergeCell ref="M132:P132"/>
    <mergeCell ref="R132:U132"/>
    <mergeCell ref="W132:Z132"/>
    <mergeCell ref="H133:K133"/>
    <mergeCell ref="M133:P133"/>
    <mergeCell ref="R133:U133"/>
    <mergeCell ref="W133:Z133"/>
    <mergeCell ref="R134:U134"/>
    <mergeCell ref="W134:Z134"/>
    <mergeCell ref="H136:K136"/>
    <mergeCell ref="M136:P136"/>
    <mergeCell ref="R136:U136"/>
    <mergeCell ref="W136:Z136"/>
    <mergeCell ref="N139:Q139"/>
    <mergeCell ref="N140:Q140"/>
    <mergeCell ref="H134:K134"/>
    <mergeCell ref="M134:P134"/>
    <mergeCell ref="H138:K138"/>
    <mergeCell ref="M138:P138"/>
    <mergeCell ref="R138:U138"/>
    <mergeCell ref="W138:Z138"/>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J152:N152"/>
    <mergeCell ref="P152:T152"/>
    <mergeCell ref="V152:Z152"/>
    <mergeCell ref="J153:N153"/>
    <mergeCell ref="P153:T153"/>
    <mergeCell ref="V153:Z153"/>
    <mergeCell ref="J155:N155"/>
    <mergeCell ref="P155:T155"/>
    <mergeCell ref="V155:Z155"/>
    <mergeCell ref="V156:Z156"/>
    <mergeCell ref="V157:Z157"/>
    <mergeCell ref="J157:N157"/>
    <mergeCell ref="P157:T157"/>
    <mergeCell ref="J164:N164"/>
    <mergeCell ref="P164:T164"/>
    <mergeCell ref="J156:N156"/>
    <mergeCell ref="P156:T156"/>
    <mergeCell ref="M158:Q158"/>
    <mergeCell ref="M159:Q159"/>
    <mergeCell ref="L161:O161"/>
    <mergeCell ref="J165:N165"/>
    <mergeCell ref="P165:T165"/>
    <mergeCell ref="L162:O162"/>
    <mergeCell ref="J163:N163"/>
    <mergeCell ref="P163:T163"/>
    <mergeCell ref="J166:N166"/>
    <mergeCell ref="P166:T166"/>
    <mergeCell ref="I167:O167"/>
    <mergeCell ref="P167:V167"/>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E247:F247"/>
    <mergeCell ref="X247:Z247"/>
    <mergeCell ref="E248:F248"/>
    <mergeCell ref="X248:Z248"/>
    <mergeCell ref="F251:AA252"/>
    <mergeCell ref="F254:AA255"/>
    <mergeCell ref="A260:AA260"/>
    <mergeCell ref="J264:M264"/>
    <mergeCell ref="E249:F249"/>
    <mergeCell ref="X249:Z249"/>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J295:M295"/>
    <mergeCell ref="D297:G297"/>
    <mergeCell ref="I297:U297"/>
    <mergeCell ref="X297:Z297"/>
    <mergeCell ref="A288:AA288"/>
    <mergeCell ref="J292:M292"/>
    <mergeCell ref="J293:M293"/>
    <mergeCell ref="J294:M294"/>
    <mergeCell ref="X298:Z298"/>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s>
  <phoneticPr fontId="2"/>
  <hyperlinks>
    <hyperlink ref="Q1:T1" location="作業メニュー!A1" display="作業メニュー" xr:uid="{00000000-0004-0000-1D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&amp;R250401</oddFooter>
  </headerFooter>
  <rowBreaks count="1" manualBreakCount="1">
    <brk id="47"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AN95"/>
  <sheetViews>
    <sheetView topLeftCell="A64" workbookViewId="0">
      <selection activeCell="X2" sqref="X2:AB2"/>
    </sheetView>
  </sheetViews>
  <sheetFormatPr defaultColWidth="2.875" defaultRowHeight="15.95" customHeight="1"/>
  <cols>
    <col min="1" max="1" width="2.875" style="978" customWidth="1"/>
    <col min="2" max="16384" width="2.875" style="978"/>
  </cols>
  <sheetData>
    <row r="1" spans="1:40" s="1255" customFormat="1" ht="18.95" customHeight="1">
      <c r="B1" s="2106" t="s">
        <v>2456</v>
      </c>
      <c r="C1" s="2106"/>
      <c r="D1" s="2106"/>
      <c r="E1" s="2106"/>
      <c r="F1" s="2106"/>
      <c r="G1" s="2106"/>
      <c r="H1" s="2106"/>
      <c r="I1" s="2106"/>
      <c r="J1" s="2106"/>
      <c r="K1" s="2106"/>
      <c r="L1" s="2106"/>
      <c r="M1" s="2106"/>
      <c r="AD1" s="2103" t="s">
        <v>2455</v>
      </c>
      <c r="AE1" s="2103"/>
      <c r="AF1" s="2103"/>
      <c r="AG1" s="2103"/>
      <c r="AH1" s="2103"/>
      <c r="AI1" s="2103"/>
      <c r="AJ1" s="2103"/>
      <c r="AK1" s="2103"/>
      <c r="AL1" s="2103"/>
      <c r="AM1" s="2103"/>
      <c r="AN1" s="2103"/>
    </row>
    <row r="2" spans="1:40" s="1256" customFormat="1" ht="18.95" customHeight="1" thickBot="1">
      <c r="B2" s="2107"/>
      <c r="C2" s="2107"/>
      <c r="D2" s="2107"/>
      <c r="E2" s="2107"/>
      <c r="F2" s="2107"/>
      <c r="G2" s="2107"/>
      <c r="H2" s="2107"/>
      <c r="I2" s="2107"/>
      <c r="J2" s="2107"/>
      <c r="K2" s="2107"/>
      <c r="L2" s="2107"/>
      <c r="M2" s="2107"/>
      <c r="X2" s="2108" t="s">
        <v>2111</v>
      </c>
      <c r="Y2" s="2108"/>
      <c r="Z2" s="2108"/>
      <c r="AA2" s="2108"/>
      <c r="AB2" s="2108"/>
      <c r="AD2" s="2104"/>
      <c r="AE2" s="2104"/>
      <c r="AF2" s="2104"/>
      <c r="AG2" s="2104"/>
      <c r="AH2" s="2104"/>
      <c r="AI2" s="2104"/>
      <c r="AJ2" s="2104"/>
      <c r="AK2" s="2104"/>
      <c r="AL2" s="2104"/>
      <c r="AM2" s="2104"/>
      <c r="AN2" s="2104"/>
    </row>
    <row r="3" spans="1:40" ht="15.95" customHeight="1" thickTop="1"/>
    <row r="4" spans="1:40" ht="15.95" customHeight="1">
      <c r="A4" s="1257" t="str">
        <f>IF(作業メニュー!AM13=TRUE, "第四十二号の二十一様式（第八条の二の二関係）（Ａ４）", "第三十四号様式（第四条の十六関係）（Ａ４）")</f>
        <v>第三十四号様式（第四条の十六関係）（Ａ４）</v>
      </c>
    </row>
    <row r="7" spans="1:40" ht="20.100000000000001" customHeight="1">
      <c r="A7" s="1280" t="s">
        <v>2454</v>
      </c>
      <c r="B7" s="1067"/>
      <c r="C7" s="1067"/>
      <c r="D7" s="1067"/>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row>
    <row r="8" spans="1:40" ht="15.95" customHeight="1">
      <c r="A8" s="1067" t="s">
        <v>649</v>
      </c>
      <c r="B8" s="1067"/>
      <c r="C8" s="1067"/>
      <c r="D8" s="1067"/>
      <c r="E8" s="1067"/>
      <c r="F8" s="1067"/>
      <c r="G8" s="1067"/>
      <c r="H8" s="1067"/>
      <c r="I8" s="1067"/>
      <c r="J8" s="1067"/>
      <c r="K8" s="1067"/>
      <c r="L8" s="1067"/>
      <c r="M8" s="1067"/>
      <c r="N8" s="1067"/>
      <c r="O8" s="1067"/>
      <c r="P8" s="1067"/>
      <c r="Q8" s="1067"/>
      <c r="R8" s="1067"/>
      <c r="S8" s="1067"/>
      <c r="T8" s="1067"/>
      <c r="U8" s="1067"/>
      <c r="V8" s="1067"/>
      <c r="W8" s="1067"/>
      <c r="X8" s="1067"/>
      <c r="Y8" s="1067"/>
      <c r="Z8" s="1067"/>
      <c r="AA8" s="1067"/>
      <c r="AB8" s="1067"/>
    </row>
    <row r="13" spans="1:40" ht="15.95" customHeight="1">
      <c r="A13" s="2109" t="str">
        <f>IF(作業メニュー!AM13=TRUE, "　建築基準法第18条第38項第２号（同法第87条の４又は第88条第１項若しくは第２項において準用する場合を含む。）の規定による仮使用の認定を申請します。", "　建築基準法第７条の６第１項第2号（同法第87条の４第１項又は第88条第１項若しくは第２項において準用する場合を含む。）の規定による仮使用の認定を申請します。")</f>
        <v>　建築基準法第７条の６第１項第2号（同法第87条の４第１項又は第88条第１項若しくは第２項において準用する場合を含む。）の規定による仮使用の認定を申請します。</v>
      </c>
      <c r="B13" s="2109"/>
      <c r="C13" s="2109"/>
      <c r="D13" s="2109"/>
      <c r="E13" s="2109"/>
      <c r="F13" s="2109"/>
      <c r="G13" s="2109"/>
      <c r="H13" s="2109"/>
      <c r="I13" s="2109"/>
      <c r="J13" s="2109"/>
      <c r="K13" s="2109"/>
      <c r="L13" s="2109"/>
      <c r="M13" s="2109"/>
      <c r="N13" s="2109"/>
      <c r="O13" s="2109"/>
      <c r="P13" s="2109"/>
      <c r="Q13" s="2109"/>
      <c r="R13" s="2109"/>
      <c r="S13" s="2109"/>
      <c r="T13" s="2109"/>
      <c r="U13" s="2109"/>
      <c r="V13" s="2109"/>
      <c r="W13" s="2109"/>
      <c r="X13" s="2109"/>
      <c r="Y13" s="2109"/>
      <c r="Z13" s="2109"/>
      <c r="AA13" s="2109"/>
      <c r="AB13" s="2109"/>
    </row>
    <row r="14" spans="1:40" ht="15.95" customHeight="1">
      <c r="A14" s="2109"/>
      <c r="B14" s="2109"/>
      <c r="C14" s="2109"/>
      <c r="D14" s="2109"/>
      <c r="E14" s="2109"/>
      <c r="F14" s="2109"/>
      <c r="G14" s="2109"/>
      <c r="H14" s="2109"/>
      <c r="I14" s="2109"/>
      <c r="J14" s="2109"/>
      <c r="K14" s="2109"/>
      <c r="L14" s="2109"/>
      <c r="M14" s="2109"/>
      <c r="N14" s="2109"/>
      <c r="O14" s="2109"/>
      <c r="P14" s="2109"/>
      <c r="Q14" s="2109"/>
      <c r="R14" s="2109"/>
      <c r="S14" s="2109"/>
      <c r="T14" s="2109"/>
      <c r="U14" s="2109"/>
      <c r="V14" s="2109"/>
      <c r="W14" s="2109"/>
      <c r="X14" s="2109"/>
      <c r="Y14" s="2109"/>
      <c r="Z14" s="2109"/>
      <c r="AA14" s="2109"/>
      <c r="AB14" s="2109"/>
    </row>
    <row r="17" spans="1:28" ht="15.95" customHeight="1">
      <c r="A17" s="1741" t="s">
        <v>2453</v>
      </c>
      <c r="B17" s="1741"/>
      <c r="C17" s="1741"/>
      <c r="D17" s="1741"/>
      <c r="E17" s="1741"/>
      <c r="F17" s="1741"/>
      <c r="G17" s="1741"/>
      <c r="H17" s="1741"/>
      <c r="I17" s="1741"/>
      <c r="J17" s="1741"/>
      <c r="K17" s="1741"/>
      <c r="L17" s="1741"/>
      <c r="M17" s="1741"/>
      <c r="N17" s="1741"/>
      <c r="O17" s="1741"/>
      <c r="P17" s="1741"/>
    </row>
    <row r="18" spans="1:28" ht="15.95" customHeight="1">
      <c r="A18" s="1741"/>
      <c r="B18" s="1741"/>
      <c r="C18" s="1741"/>
      <c r="D18" s="1741"/>
      <c r="E18" s="1741"/>
      <c r="F18" s="1741"/>
      <c r="G18" s="1741"/>
      <c r="H18" s="1741"/>
      <c r="I18" s="1741"/>
      <c r="J18" s="1741"/>
      <c r="K18" s="1741"/>
      <c r="L18" s="1741"/>
      <c r="M18" s="1741"/>
      <c r="N18" s="1741"/>
      <c r="O18" s="1741"/>
      <c r="P18" s="1741"/>
      <c r="V18" s="1258"/>
    </row>
    <row r="21" spans="1:28" ht="15.95" customHeight="1">
      <c r="V21" s="931" t="str">
        <f>IF(作業メニュー!AM13=TRUE, "第", "")</f>
        <v/>
      </c>
      <c r="W21" s="2123"/>
      <c r="X21" s="2123"/>
      <c r="Y21" s="2123"/>
      <c r="Z21" s="2123"/>
      <c r="AA21" s="2123"/>
      <c r="AB21" s="930" t="str">
        <f>IF(作業メニュー!AM13=TRUE, "号", "")</f>
        <v/>
      </c>
    </row>
    <row r="22" spans="1:28" ht="15.95" customHeight="1">
      <c r="T22" s="2105" t="s">
        <v>2840</v>
      </c>
      <c r="U22" s="2105"/>
      <c r="V22" s="2105"/>
      <c r="W22" s="2105"/>
      <c r="X22" s="2105"/>
      <c r="Y22" s="2105"/>
      <c r="Z22" s="2105"/>
      <c r="AA22" s="2105"/>
      <c r="AB22" s="2105"/>
    </row>
    <row r="26" spans="1:28" ht="15.95" customHeight="1">
      <c r="P26" s="978" t="str">
        <f>項目一覧!$C$183</f>
        <v/>
      </c>
    </row>
    <row r="27" spans="1:28" ht="15.95" customHeight="1">
      <c r="J27" s="1259" t="str">
        <f>IF(作業メニュー!AM13=TRUE, "　申　請　者　官　職", "　申　請　者　　氏　　名")</f>
        <v>　申　請　者　　氏　　名</v>
      </c>
      <c r="O27" s="1030"/>
      <c r="P27" s="978" t="str">
        <f>建築主氏名１</f>
        <v/>
      </c>
    </row>
    <row r="33" spans="1:28" ht="15.95" customHeight="1">
      <c r="A33" s="978" t="s">
        <v>2452</v>
      </c>
    </row>
    <row r="34" spans="1:28" ht="15.95" customHeight="1">
      <c r="B34" s="1030" t="s">
        <v>618</v>
      </c>
      <c r="C34" s="978" t="s">
        <v>646</v>
      </c>
      <c r="J34" s="1030" t="s">
        <v>2449</v>
      </c>
      <c r="K34" s="978" t="s">
        <v>645</v>
      </c>
      <c r="T34" s="1030" t="s">
        <v>618</v>
      </c>
      <c r="U34" s="978" t="s">
        <v>2451</v>
      </c>
    </row>
    <row r="35" spans="1:28" ht="15.95" customHeight="1">
      <c r="B35" s="1030" t="s">
        <v>618</v>
      </c>
      <c r="C35" s="978" t="s">
        <v>2450</v>
      </c>
      <c r="J35" s="1030" t="s">
        <v>2449</v>
      </c>
      <c r="K35" s="978" t="s">
        <v>2448</v>
      </c>
      <c r="T35" s="1030" t="s">
        <v>618</v>
      </c>
      <c r="U35" s="978" t="s">
        <v>2447</v>
      </c>
    </row>
    <row r="38" spans="1:28" ht="15.95" customHeight="1">
      <c r="A38" s="2110" t="s">
        <v>643</v>
      </c>
      <c r="B38" s="1726"/>
      <c r="C38" s="1726"/>
      <c r="D38" s="1726"/>
      <c r="E38" s="1726"/>
      <c r="F38" s="1726"/>
      <c r="G38" s="2111"/>
      <c r="H38" s="2110" t="s">
        <v>640</v>
      </c>
      <c r="I38" s="1726"/>
      <c r="J38" s="1726"/>
      <c r="K38" s="1726"/>
      <c r="L38" s="1726"/>
      <c r="M38" s="1726"/>
      <c r="N38" s="2111"/>
      <c r="O38" s="2110" t="s">
        <v>2446</v>
      </c>
      <c r="P38" s="1726"/>
      <c r="Q38" s="1726"/>
      <c r="R38" s="1726"/>
      <c r="S38" s="1726"/>
      <c r="T38" s="1726"/>
      <c r="U38" s="2111"/>
      <c r="V38" s="2110" t="s">
        <v>2445</v>
      </c>
      <c r="W38" s="1726"/>
      <c r="X38" s="1726"/>
      <c r="Y38" s="1726"/>
      <c r="Z38" s="1726"/>
      <c r="AA38" s="1726"/>
      <c r="AB38" s="2111"/>
    </row>
    <row r="39" spans="1:28" ht="15.95" customHeight="1">
      <c r="A39" s="2120"/>
      <c r="B39" s="2121"/>
      <c r="C39" s="2121"/>
      <c r="D39" s="2121"/>
      <c r="E39" s="2121"/>
      <c r="F39" s="2121"/>
      <c r="G39" s="2122"/>
      <c r="H39" s="2112" t="s">
        <v>2444</v>
      </c>
      <c r="I39" s="2113"/>
      <c r="J39" s="2113"/>
      <c r="K39" s="2113"/>
      <c r="L39" s="2113"/>
      <c r="M39" s="2113"/>
      <c r="N39" s="2114"/>
      <c r="O39" s="2129" t="s">
        <v>2829</v>
      </c>
      <c r="P39" s="2130"/>
      <c r="Q39" s="2130"/>
      <c r="R39" s="2130"/>
      <c r="S39" s="2130"/>
      <c r="T39" s="2130"/>
      <c r="U39" s="2131"/>
      <c r="V39" s="1260"/>
      <c r="AB39" s="1261"/>
    </row>
    <row r="40" spans="1:28" ht="15.95" customHeight="1">
      <c r="A40" s="1260"/>
      <c r="G40" s="1262"/>
      <c r="H40" s="2115"/>
      <c r="I40" s="1642"/>
      <c r="J40" s="1642"/>
      <c r="K40" s="1642"/>
      <c r="L40" s="1642"/>
      <c r="M40" s="1642"/>
      <c r="N40" s="2116"/>
      <c r="O40" s="2132"/>
      <c r="P40" s="2133"/>
      <c r="Q40" s="2133"/>
      <c r="R40" s="2133"/>
      <c r="S40" s="2133"/>
      <c r="T40" s="2133"/>
      <c r="U40" s="2134"/>
      <c r="V40" s="1260"/>
      <c r="AB40" s="1261"/>
    </row>
    <row r="41" spans="1:28" ht="15.95" customHeight="1">
      <c r="A41" s="1260"/>
      <c r="G41" s="1261"/>
      <c r="H41" s="2115"/>
      <c r="I41" s="1642"/>
      <c r="J41" s="1642"/>
      <c r="K41" s="1642"/>
      <c r="L41" s="1642"/>
      <c r="M41" s="1642"/>
      <c r="N41" s="2116"/>
      <c r="O41" s="1263" t="s">
        <v>2443</v>
      </c>
      <c r="P41" s="1264"/>
      <c r="Q41" s="1264"/>
      <c r="R41" s="1264"/>
      <c r="S41" s="1264"/>
      <c r="T41" s="1264"/>
      <c r="U41" s="1265"/>
      <c r="AB41" s="1261"/>
    </row>
    <row r="42" spans="1:28" ht="15.95" customHeight="1">
      <c r="A42" s="1260"/>
      <c r="G42" s="1261"/>
      <c r="H42" s="2115"/>
      <c r="I42" s="1642"/>
      <c r="J42" s="1642"/>
      <c r="K42" s="1642"/>
      <c r="L42" s="1642"/>
      <c r="M42" s="1642"/>
      <c r="N42" s="2116"/>
      <c r="O42" s="1260"/>
      <c r="U42" s="1261" t="s">
        <v>2437</v>
      </c>
      <c r="AB42" s="1261"/>
    </row>
    <row r="43" spans="1:28" ht="15.95" customHeight="1">
      <c r="A43" s="1260"/>
      <c r="G43" s="1261"/>
      <c r="H43" s="2115"/>
      <c r="I43" s="1642"/>
      <c r="J43" s="1642"/>
      <c r="K43" s="1642"/>
      <c r="L43" s="1642"/>
      <c r="M43" s="1642"/>
      <c r="N43" s="2116"/>
      <c r="O43" s="2137" t="s">
        <v>2637</v>
      </c>
      <c r="P43" s="2138"/>
      <c r="Q43" s="2138"/>
      <c r="R43" s="2138"/>
      <c r="S43" s="2138"/>
      <c r="T43" s="2138"/>
      <c r="U43" s="2139"/>
      <c r="AB43" s="1261"/>
    </row>
    <row r="44" spans="1:28" ht="15.95" customHeight="1">
      <c r="A44" s="1266"/>
      <c r="B44" s="1047"/>
      <c r="C44" s="1047"/>
      <c r="D44" s="1047"/>
      <c r="E44" s="1047"/>
      <c r="F44" s="1047"/>
      <c r="G44" s="1267"/>
      <c r="H44" s="2117"/>
      <c r="I44" s="2118"/>
      <c r="J44" s="2118"/>
      <c r="K44" s="2118"/>
      <c r="L44" s="2118"/>
      <c r="M44" s="2118"/>
      <c r="N44" s="2119"/>
      <c r="O44" s="2140"/>
      <c r="P44" s="2141"/>
      <c r="Q44" s="2141"/>
      <c r="R44" s="2141"/>
      <c r="S44" s="2141"/>
      <c r="T44" s="2141"/>
      <c r="U44" s="2142"/>
      <c r="V44" s="1047"/>
      <c r="W44" s="1047"/>
      <c r="X44" s="1047"/>
      <c r="Y44" s="1047"/>
      <c r="Z44" s="1047"/>
      <c r="AA44" s="1047"/>
      <c r="AB44" s="1267"/>
    </row>
    <row r="48" spans="1:28" ht="15.95" customHeight="1">
      <c r="A48" s="1067" t="s">
        <v>550</v>
      </c>
      <c r="B48" s="1067"/>
      <c r="C48" s="1067"/>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row>
    <row r="49" spans="1:28" ht="15.95" customHeight="1">
      <c r="A49" s="1047"/>
      <c r="B49" s="1047"/>
      <c r="C49" s="1047"/>
      <c r="D49" s="1047"/>
      <c r="E49" s="1047"/>
      <c r="F49" s="1047"/>
      <c r="G49" s="1047"/>
      <c r="H49" s="1047"/>
      <c r="I49" s="1047"/>
      <c r="J49" s="1047"/>
      <c r="K49" s="1047"/>
      <c r="L49" s="1047"/>
      <c r="M49" s="1047"/>
      <c r="N49" s="1047"/>
      <c r="O49" s="1047"/>
      <c r="P49" s="1047"/>
      <c r="Q49" s="1047"/>
      <c r="R49" s="1047"/>
      <c r="S49" s="1047"/>
      <c r="T49" s="1047"/>
      <c r="U49" s="1047"/>
      <c r="V49" s="1047"/>
      <c r="W49" s="1047"/>
      <c r="X49" s="1047"/>
      <c r="Y49" s="1047"/>
      <c r="Z49" s="1047"/>
      <c r="AA49" s="1047"/>
      <c r="AB49" s="1047"/>
    </row>
    <row r="50" spans="1:28" ht="15.95" customHeight="1">
      <c r="A50" s="978" t="s">
        <v>2442</v>
      </c>
    </row>
    <row r="51" spans="1:28" ht="15.95" customHeight="1">
      <c r="B51" s="978" t="s">
        <v>2441</v>
      </c>
      <c r="G51" s="929" t="str">
        <f>建築主氏名１フリガナ</f>
        <v/>
      </c>
      <c r="H51" s="927"/>
      <c r="I51" s="929"/>
      <c r="J51" s="929"/>
      <c r="K51" s="929"/>
      <c r="L51" s="929"/>
      <c r="M51" s="929"/>
      <c r="N51" s="929"/>
      <c r="O51" s="929"/>
      <c r="P51" s="929"/>
      <c r="Q51" s="929"/>
      <c r="R51" s="929"/>
      <c r="S51" s="929"/>
      <c r="T51" s="929"/>
      <c r="U51" s="929"/>
      <c r="V51" s="929"/>
      <c r="W51" s="929"/>
      <c r="X51" s="929"/>
      <c r="Y51" s="929"/>
      <c r="Z51" s="929"/>
      <c r="AA51" s="927"/>
    </row>
    <row r="52" spans="1:28" ht="15.95" customHeight="1">
      <c r="B52" s="978" t="s">
        <v>208</v>
      </c>
      <c r="G52" s="961" t="str">
        <f>建築主氏名１</f>
        <v/>
      </c>
      <c r="H52" s="962"/>
      <c r="I52" s="961"/>
      <c r="J52" s="961"/>
      <c r="K52" s="961"/>
      <c r="L52" s="961"/>
      <c r="M52" s="961"/>
      <c r="N52" s="961"/>
      <c r="O52" s="961"/>
      <c r="P52" s="961"/>
      <c r="Q52" s="961"/>
      <c r="R52" s="961"/>
      <c r="S52" s="961"/>
      <c r="T52" s="961"/>
      <c r="U52" s="961"/>
      <c r="V52" s="961"/>
      <c r="W52" s="961"/>
      <c r="X52" s="961"/>
      <c r="Y52" s="961"/>
      <c r="Z52" s="961"/>
      <c r="AA52" s="962"/>
    </row>
    <row r="53" spans="1:28" ht="15.95" customHeight="1">
      <c r="B53" s="978" t="s">
        <v>195</v>
      </c>
      <c r="G53" s="961" t="str">
        <f>建築主郵便番号</f>
        <v/>
      </c>
      <c r="H53" s="962"/>
      <c r="I53" s="961"/>
      <c r="J53" s="961"/>
      <c r="K53" s="961"/>
      <c r="L53" s="961"/>
      <c r="M53" s="961"/>
      <c r="N53" s="961"/>
      <c r="O53" s="961"/>
      <c r="P53" s="961"/>
      <c r="Q53" s="961"/>
      <c r="R53" s="961"/>
      <c r="S53" s="961"/>
      <c r="T53" s="961"/>
      <c r="U53" s="961"/>
      <c r="V53" s="961"/>
      <c r="W53" s="961"/>
      <c r="X53" s="961"/>
      <c r="Y53" s="961"/>
      <c r="Z53" s="961"/>
      <c r="AA53" s="962"/>
    </row>
    <row r="54" spans="1:28" ht="15.95" customHeight="1">
      <c r="B54" s="978" t="s">
        <v>227</v>
      </c>
      <c r="G54" s="1665" t="str">
        <f>建築主住所</f>
        <v/>
      </c>
      <c r="H54" s="1665"/>
      <c r="I54" s="1665"/>
      <c r="J54" s="1665"/>
      <c r="K54" s="1665"/>
      <c r="L54" s="1665"/>
      <c r="M54" s="1665"/>
      <c r="N54" s="1665"/>
      <c r="O54" s="1665"/>
      <c r="P54" s="1665"/>
      <c r="Q54" s="1665"/>
      <c r="R54" s="1665"/>
      <c r="S54" s="1665"/>
      <c r="T54" s="1665"/>
      <c r="U54" s="1665"/>
      <c r="V54" s="1665"/>
      <c r="W54" s="1665"/>
      <c r="X54" s="1665"/>
      <c r="Y54" s="1665"/>
      <c r="Z54" s="1665"/>
      <c r="AA54" s="1665"/>
    </row>
    <row r="55" spans="1:28" ht="15.95" customHeight="1">
      <c r="B55" s="978" t="s">
        <v>194</v>
      </c>
      <c r="G55" s="961" t="str">
        <f>建築主電話番号</f>
        <v/>
      </c>
      <c r="H55" s="962"/>
      <c r="I55" s="961"/>
      <c r="J55" s="961"/>
      <c r="K55" s="961"/>
      <c r="L55" s="961"/>
      <c r="M55" s="961"/>
      <c r="N55" s="961"/>
      <c r="O55" s="961"/>
      <c r="P55" s="961"/>
      <c r="Q55" s="961"/>
      <c r="R55" s="961"/>
      <c r="S55" s="961"/>
      <c r="T55" s="961"/>
      <c r="U55" s="961"/>
      <c r="V55" s="961"/>
      <c r="W55" s="961"/>
      <c r="X55" s="961"/>
      <c r="Y55" s="961"/>
      <c r="Z55" s="961"/>
      <c r="AA55" s="962"/>
    </row>
    <row r="56" spans="1:28" ht="15.95" customHeight="1">
      <c r="A56" s="1047"/>
      <c r="B56" s="1047"/>
      <c r="C56" s="1047"/>
      <c r="D56" s="1047"/>
      <c r="E56" s="1047"/>
      <c r="F56" s="1047"/>
      <c r="G56" s="1047"/>
      <c r="H56" s="1047"/>
      <c r="I56" s="1047"/>
      <c r="J56" s="1047"/>
      <c r="K56" s="1047"/>
      <c r="L56" s="1047"/>
      <c r="M56" s="1047"/>
      <c r="N56" s="1047"/>
      <c r="O56" s="1047"/>
      <c r="P56" s="1047"/>
      <c r="Q56" s="1047"/>
      <c r="R56" s="1047"/>
      <c r="S56" s="1047"/>
      <c r="T56" s="1047"/>
      <c r="U56" s="1047"/>
      <c r="V56" s="1047"/>
      <c r="W56" s="1047"/>
      <c r="X56" s="1047"/>
      <c r="Y56" s="1047"/>
      <c r="Z56" s="1047"/>
      <c r="AA56" s="1047"/>
      <c r="AB56" s="1047"/>
    </row>
    <row r="57" spans="1:28" ht="15.95" customHeight="1">
      <c r="A57" s="978" t="s">
        <v>2440</v>
      </c>
    </row>
    <row r="58" spans="1:28" ht="15.95" customHeight="1">
      <c r="B58" s="978" t="s">
        <v>2439</v>
      </c>
      <c r="H58" s="967" t="str">
        <f>"("&amp;代理者資格&amp;") 建築士  （"&amp;代理者登録種類&amp;"）登録　第　"&amp;代理者登録番号&amp;" 　号"</f>
        <v>() 建築士  （）登録　第　 　号</v>
      </c>
      <c r="I58" s="962"/>
      <c r="J58" s="961"/>
      <c r="K58" s="961"/>
      <c r="L58" s="961"/>
      <c r="M58" s="961"/>
      <c r="N58" s="961"/>
      <c r="O58" s="961"/>
      <c r="P58" s="961"/>
      <c r="Q58" s="961"/>
      <c r="R58" s="961"/>
      <c r="S58" s="961"/>
      <c r="T58" s="961"/>
      <c r="U58" s="961"/>
      <c r="V58" s="961"/>
      <c r="W58" s="961"/>
      <c r="X58" s="961"/>
      <c r="Y58" s="961"/>
      <c r="Z58" s="961"/>
      <c r="AA58" s="961"/>
      <c r="AB58" s="962"/>
    </row>
    <row r="59" spans="1:28" ht="15.95" customHeight="1">
      <c r="B59" s="978" t="s">
        <v>208</v>
      </c>
      <c r="H59" s="961" t="str">
        <f>代理者氏名</f>
        <v/>
      </c>
      <c r="I59" s="962"/>
      <c r="J59" s="961"/>
      <c r="K59" s="961"/>
      <c r="L59" s="961"/>
      <c r="M59" s="961"/>
      <c r="N59" s="961"/>
      <c r="O59" s="961"/>
      <c r="P59" s="961"/>
      <c r="Q59" s="961"/>
      <c r="R59" s="961"/>
      <c r="S59" s="961"/>
      <c r="T59" s="961"/>
      <c r="U59" s="961"/>
      <c r="V59" s="961"/>
      <c r="W59" s="961"/>
      <c r="X59" s="961"/>
      <c r="Y59" s="961"/>
      <c r="Z59" s="961"/>
      <c r="AA59" s="961"/>
      <c r="AB59" s="962"/>
    </row>
    <row r="60" spans="1:28" ht="15.95" customHeight="1">
      <c r="B60" s="978" t="s">
        <v>2438</v>
      </c>
      <c r="H60" s="967" t="str">
        <f>"("&amp;代理者事務所名資格&amp;") 建築士事務所  （"&amp;代理者事務所名登録種類&amp;"）知事登録　第　"&amp;代理者事務所登録番号&amp;" 　号"</f>
        <v>() 建築士事務所  （）知事登録　第　 　号</v>
      </c>
      <c r="I60" s="962"/>
      <c r="J60" s="961"/>
      <c r="K60" s="961"/>
      <c r="L60" s="961"/>
      <c r="M60" s="961"/>
      <c r="N60" s="961"/>
      <c r="O60" s="961"/>
      <c r="P60" s="961"/>
      <c r="Q60" s="961"/>
      <c r="R60" s="961"/>
      <c r="S60" s="961"/>
      <c r="T60" s="961"/>
      <c r="U60" s="961"/>
      <c r="V60" s="961"/>
      <c r="W60" s="961"/>
      <c r="X60" s="961"/>
      <c r="Y60" s="961"/>
      <c r="Z60" s="961"/>
      <c r="AA60" s="961"/>
      <c r="AB60" s="962"/>
    </row>
    <row r="61" spans="1:28" ht="15.95" customHeight="1">
      <c r="H61" s="961" t="str">
        <f>代理者事務所名</f>
        <v/>
      </c>
      <c r="I61" s="962"/>
      <c r="J61" s="961"/>
      <c r="K61" s="961"/>
      <c r="L61" s="961"/>
      <c r="M61" s="961"/>
      <c r="N61" s="961"/>
      <c r="O61" s="961"/>
      <c r="P61" s="961"/>
      <c r="Q61" s="961"/>
      <c r="R61" s="961"/>
      <c r="S61" s="961"/>
      <c r="T61" s="961"/>
      <c r="U61" s="961"/>
      <c r="V61" s="961"/>
      <c r="W61" s="961"/>
      <c r="X61" s="961"/>
      <c r="Y61" s="961"/>
      <c r="Z61" s="961"/>
      <c r="AA61" s="961"/>
      <c r="AB61" s="962"/>
    </row>
    <row r="62" spans="1:28" ht="15.95" customHeight="1">
      <c r="B62" s="978" t="s">
        <v>205</v>
      </c>
      <c r="H62" s="961" t="str">
        <f>代理者郵便番号</f>
        <v/>
      </c>
      <c r="I62" s="962"/>
      <c r="J62" s="961"/>
      <c r="K62" s="961"/>
      <c r="L62" s="961"/>
      <c r="M62" s="961"/>
      <c r="N62" s="961"/>
      <c r="O62" s="961"/>
      <c r="P62" s="961"/>
      <c r="Q62" s="961"/>
      <c r="R62" s="961"/>
      <c r="S62" s="961"/>
      <c r="T62" s="961"/>
      <c r="U62" s="961"/>
      <c r="V62" s="961"/>
      <c r="W62" s="961"/>
      <c r="X62" s="961"/>
      <c r="Y62" s="961"/>
      <c r="Z62" s="961"/>
      <c r="AA62" s="961"/>
      <c r="AB62" s="962"/>
    </row>
    <row r="63" spans="1:28" ht="15.95" customHeight="1">
      <c r="B63" s="978" t="s">
        <v>204</v>
      </c>
      <c r="H63" s="1665" t="str">
        <f>代理者所在地</f>
        <v/>
      </c>
      <c r="I63" s="1665"/>
      <c r="J63" s="1665"/>
      <c r="K63" s="1665"/>
      <c r="L63" s="1665"/>
      <c r="M63" s="1665"/>
      <c r="N63" s="1665"/>
      <c r="O63" s="1665"/>
      <c r="P63" s="1665"/>
      <c r="Q63" s="1665"/>
      <c r="R63" s="1665"/>
      <c r="S63" s="1665"/>
      <c r="T63" s="1665"/>
      <c r="U63" s="1665"/>
      <c r="V63" s="1665"/>
      <c r="W63" s="1665"/>
      <c r="X63" s="1665"/>
      <c r="Y63" s="1665"/>
      <c r="Z63" s="1665"/>
      <c r="AA63" s="1665"/>
      <c r="AB63" s="1665"/>
    </row>
    <row r="64" spans="1:28" ht="15.95" customHeight="1">
      <c r="B64" s="978" t="s">
        <v>203</v>
      </c>
      <c r="H64" s="961" t="str">
        <f>代理者電話番号</f>
        <v/>
      </c>
      <c r="I64" s="962"/>
      <c r="J64" s="961"/>
      <c r="K64" s="961"/>
      <c r="L64" s="961"/>
      <c r="M64" s="961"/>
      <c r="N64" s="961"/>
      <c r="O64" s="961"/>
      <c r="P64" s="961"/>
      <c r="Q64" s="961"/>
      <c r="R64" s="961"/>
      <c r="S64" s="961"/>
      <c r="T64" s="961"/>
      <c r="U64" s="961"/>
      <c r="V64" s="961"/>
      <c r="W64" s="961"/>
      <c r="X64" s="961"/>
      <c r="Y64" s="961"/>
      <c r="Z64" s="961"/>
      <c r="AA64" s="961"/>
      <c r="AB64" s="962"/>
    </row>
    <row r="65" spans="1:28" ht="15.95" customHeight="1">
      <c r="A65" s="1047"/>
      <c r="B65" s="1047"/>
      <c r="C65" s="1047"/>
      <c r="D65" s="1047"/>
      <c r="E65" s="1047"/>
      <c r="F65" s="1047"/>
      <c r="G65" s="1047"/>
      <c r="H65" s="1047"/>
      <c r="I65" s="1047"/>
      <c r="J65" s="1047"/>
      <c r="K65" s="1047"/>
      <c r="L65" s="1047"/>
      <c r="M65" s="1047"/>
      <c r="N65" s="1047"/>
      <c r="O65" s="1047"/>
      <c r="P65" s="1047"/>
      <c r="Q65" s="1047"/>
      <c r="R65" s="1047"/>
      <c r="S65" s="1047"/>
      <c r="T65" s="1047"/>
      <c r="U65" s="1047"/>
      <c r="V65" s="1047"/>
      <c r="W65" s="1047"/>
      <c r="X65" s="1047"/>
      <c r="Y65" s="1047"/>
      <c r="Z65" s="1047"/>
      <c r="AA65" s="1047"/>
      <c r="AB65" s="1047"/>
    </row>
    <row r="66" spans="1:28" ht="15.95" customHeight="1">
      <c r="A66" s="978" t="s">
        <v>2436</v>
      </c>
    </row>
    <row r="67" spans="1:28" ht="15.95" customHeight="1">
      <c r="B67" s="978" t="s">
        <v>2435</v>
      </c>
      <c r="J67" s="978" t="s">
        <v>2434</v>
      </c>
      <c r="K67" s="1642"/>
      <c r="L67" s="1642"/>
      <c r="M67" s="1642"/>
      <c r="N67" s="1642"/>
      <c r="O67" s="1642"/>
      <c r="P67" s="1642"/>
      <c r="Q67" s="1642"/>
      <c r="R67" s="1642"/>
      <c r="S67" s="978" t="s">
        <v>2433</v>
      </c>
    </row>
    <row r="68" spans="1:28" ht="15.95" customHeight="1">
      <c r="B68" s="978" t="s">
        <v>2432</v>
      </c>
      <c r="J68" s="2136" t="s">
        <v>2829</v>
      </c>
      <c r="K68" s="2136"/>
      <c r="L68" s="2136"/>
      <c r="M68" s="2136"/>
      <c r="N68" s="2136"/>
      <c r="O68" s="2136"/>
      <c r="P68" s="2136"/>
      <c r="Q68" s="2136"/>
    </row>
    <row r="69" spans="1:28" ht="15.95" customHeight="1">
      <c r="B69" s="978" t="s">
        <v>2431</v>
      </c>
    </row>
    <row r="70" spans="1:28" ht="15.95" customHeight="1">
      <c r="A70" s="1047"/>
      <c r="B70" s="1047"/>
      <c r="C70" s="1047"/>
      <c r="D70" s="1047"/>
      <c r="E70" s="1047"/>
      <c r="F70" s="1047"/>
      <c r="G70" s="1047"/>
      <c r="H70" s="1047"/>
      <c r="I70" s="1047"/>
      <c r="J70" s="1047"/>
      <c r="K70" s="1047"/>
      <c r="L70" s="1047"/>
      <c r="M70" s="1047"/>
      <c r="N70" s="1047"/>
      <c r="O70" s="1047"/>
      <c r="P70" s="1047"/>
      <c r="Q70" s="1047"/>
      <c r="R70" s="1047"/>
      <c r="S70" s="1047"/>
      <c r="T70" s="1047"/>
      <c r="U70" s="1047"/>
      <c r="V70" s="1047"/>
      <c r="W70" s="1047"/>
      <c r="X70" s="1047"/>
      <c r="Y70" s="1047"/>
      <c r="Z70" s="1047"/>
      <c r="AA70" s="1047"/>
      <c r="AB70" s="1047"/>
    </row>
    <row r="71" spans="1:28" ht="15.95" customHeight="1">
      <c r="A71" s="978" t="s">
        <v>2430</v>
      </c>
    </row>
    <row r="72" spans="1:28" ht="15.95" customHeight="1">
      <c r="B72" s="978" t="s">
        <v>2429</v>
      </c>
      <c r="F72" s="2125" t="str">
        <f>地名地番県&amp;地名地番市町&amp;地名地番その他</f>
        <v/>
      </c>
      <c r="G72" s="2125"/>
      <c r="H72" s="2125"/>
      <c r="I72" s="2125"/>
      <c r="J72" s="2125"/>
      <c r="K72" s="2125"/>
      <c r="L72" s="2125"/>
      <c r="M72" s="2125"/>
      <c r="N72" s="2125"/>
      <c r="O72" s="2125"/>
      <c r="P72" s="2125"/>
      <c r="Q72" s="2125"/>
      <c r="R72" s="2125"/>
      <c r="S72" s="2125"/>
      <c r="T72" s="2125"/>
      <c r="U72" s="2125"/>
      <c r="V72" s="2125"/>
      <c r="W72" s="2125"/>
      <c r="X72" s="2125"/>
      <c r="Y72" s="2125"/>
      <c r="Z72" s="2125"/>
      <c r="AA72" s="2125"/>
      <c r="AB72" s="2125"/>
    </row>
    <row r="73" spans="1:28" ht="15.95" customHeight="1">
      <c r="F73" s="2125"/>
      <c r="G73" s="2125"/>
      <c r="H73" s="2125"/>
      <c r="I73" s="2125"/>
      <c r="J73" s="2125"/>
      <c r="K73" s="2125"/>
      <c r="L73" s="2125"/>
      <c r="M73" s="2125"/>
      <c r="N73" s="2125"/>
      <c r="O73" s="2125"/>
      <c r="P73" s="2125"/>
      <c r="Q73" s="2125"/>
      <c r="R73" s="2125"/>
      <c r="S73" s="2125"/>
      <c r="T73" s="2125"/>
      <c r="U73" s="2125"/>
      <c r="V73" s="2125"/>
      <c r="W73" s="2125"/>
      <c r="X73" s="2125"/>
      <c r="Y73" s="2125"/>
      <c r="Z73" s="2125"/>
      <c r="AA73" s="2125"/>
      <c r="AB73" s="2125"/>
    </row>
    <row r="74" spans="1:28" ht="15.95" customHeight="1">
      <c r="B74" s="978" t="s">
        <v>2428</v>
      </c>
      <c r="F74" s="2125" t="str">
        <f>住居表示県&amp;住居表示市町&amp;住居表示その他</f>
        <v/>
      </c>
      <c r="G74" s="2125"/>
      <c r="H74" s="2125"/>
      <c r="I74" s="2125"/>
      <c r="J74" s="2125"/>
      <c r="K74" s="2125"/>
      <c r="L74" s="2125"/>
      <c r="M74" s="2125"/>
      <c r="N74" s="2125"/>
      <c r="O74" s="2125"/>
      <c r="P74" s="2125"/>
      <c r="Q74" s="2125"/>
      <c r="R74" s="2125"/>
      <c r="S74" s="2125"/>
      <c r="T74" s="2125"/>
      <c r="U74" s="2125"/>
      <c r="V74" s="2125"/>
      <c r="W74" s="2125"/>
      <c r="X74" s="2125"/>
      <c r="Y74" s="2125"/>
      <c r="Z74" s="2125"/>
      <c r="AA74" s="2125"/>
      <c r="AB74" s="2125"/>
    </row>
    <row r="75" spans="1:28" ht="15.95" customHeight="1">
      <c r="A75" s="1047"/>
      <c r="B75" s="1047"/>
      <c r="C75" s="1047"/>
      <c r="D75" s="1047"/>
      <c r="E75" s="1047"/>
      <c r="F75" s="2135"/>
      <c r="G75" s="2135"/>
      <c r="H75" s="2135"/>
      <c r="I75" s="2135"/>
      <c r="J75" s="2135"/>
      <c r="K75" s="2135"/>
      <c r="L75" s="2135"/>
      <c r="M75" s="2135"/>
      <c r="N75" s="2135"/>
      <c r="O75" s="2135"/>
      <c r="P75" s="2135"/>
      <c r="Q75" s="2135"/>
      <c r="R75" s="2135"/>
      <c r="S75" s="2135"/>
      <c r="T75" s="2135"/>
      <c r="U75" s="2135"/>
      <c r="V75" s="2135"/>
      <c r="W75" s="2135"/>
      <c r="X75" s="2135"/>
      <c r="Y75" s="2135"/>
      <c r="Z75" s="2135"/>
      <c r="AA75" s="2135"/>
      <c r="AB75" s="2135"/>
    </row>
    <row r="76" spans="1:28" ht="15.95" customHeight="1">
      <c r="A76" s="978" t="s">
        <v>2427</v>
      </c>
    </row>
    <row r="77" spans="1:28" ht="15.95" customHeight="1">
      <c r="B77" s="978" t="s">
        <v>2426</v>
      </c>
    </row>
    <row r="78" spans="1:28" ht="15.95" customHeight="1">
      <c r="B78" s="978" t="s">
        <v>2425</v>
      </c>
      <c r="G78" s="978" t="str">
        <f>建築名称フリガナ</f>
        <v/>
      </c>
    </row>
    <row r="79" spans="1:28" ht="15.95" customHeight="1">
      <c r="B79" s="978" t="s">
        <v>2424</v>
      </c>
      <c r="G79" s="978" t="str">
        <f>建築名称</f>
        <v/>
      </c>
    </row>
    <row r="80" spans="1:28" ht="15.95" customHeight="1">
      <c r="A80" s="1047"/>
      <c r="B80" s="1047"/>
      <c r="C80" s="1047"/>
      <c r="D80" s="1047"/>
      <c r="E80" s="1047"/>
      <c r="F80" s="1047"/>
      <c r="G80" s="1047"/>
      <c r="H80" s="1047"/>
      <c r="I80" s="1047"/>
      <c r="J80" s="1047"/>
      <c r="K80" s="1047"/>
      <c r="L80" s="1047"/>
      <c r="M80" s="1047"/>
      <c r="N80" s="1047"/>
      <c r="O80" s="1047"/>
      <c r="P80" s="1047"/>
      <c r="Q80" s="1047"/>
      <c r="R80" s="1047"/>
      <c r="S80" s="1047"/>
      <c r="T80" s="1047"/>
      <c r="U80" s="1047"/>
      <c r="V80" s="1047"/>
      <c r="W80" s="1047"/>
      <c r="X80" s="1047"/>
      <c r="Y80" s="1047"/>
      <c r="Z80" s="1047"/>
      <c r="AA80" s="1047"/>
      <c r="AB80" s="1047"/>
    </row>
    <row r="81" spans="1:28" ht="15.95" customHeight="1">
      <c r="A81" s="978" t="s">
        <v>2423</v>
      </c>
      <c r="F81" s="2126"/>
      <c r="G81" s="2126"/>
      <c r="H81" s="2126"/>
      <c r="I81" s="2126"/>
      <c r="J81" s="2126"/>
      <c r="K81" s="2126"/>
      <c r="L81" s="2126"/>
      <c r="M81" s="2126"/>
      <c r="N81" s="2126"/>
      <c r="O81" s="2126"/>
      <c r="P81" s="2126"/>
      <c r="Q81" s="2126"/>
      <c r="R81" s="2126"/>
      <c r="S81" s="2126"/>
      <c r="T81" s="2126"/>
      <c r="U81" s="2126"/>
      <c r="V81" s="2126"/>
      <c r="W81" s="2126"/>
      <c r="X81" s="2126"/>
      <c r="Y81" s="2126"/>
      <c r="Z81" s="2126"/>
      <c r="AA81" s="2126"/>
      <c r="AB81" s="2126"/>
    </row>
    <row r="82" spans="1:28" ht="15.95" customHeight="1">
      <c r="F82" s="2127"/>
      <c r="G82" s="2127"/>
      <c r="H82" s="2127"/>
      <c r="I82" s="2127"/>
      <c r="J82" s="2127"/>
      <c r="K82" s="2127"/>
      <c r="L82" s="2127"/>
      <c r="M82" s="2127"/>
      <c r="N82" s="2127"/>
      <c r="O82" s="2127"/>
      <c r="P82" s="2127"/>
      <c r="Q82" s="2127"/>
      <c r="R82" s="2127"/>
      <c r="S82" s="2127"/>
      <c r="T82" s="2127"/>
      <c r="U82" s="2127"/>
      <c r="V82" s="2127"/>
      <c r="W82" s="2127"/>
      <c r="X82" s="2127"/>
      <c r="Y82" s="2127"/>
      <c r="Z82" s="2127"/>
      <c r="AA82" s="2127"/>
      <c r="AB82" s="2127"/>
    </row>
    <row r="83" spans="1:28" ht="15.95" customHeight="1">
      <c r="A83" s="1047"/>
      <c r="B83" s="1047"/>
      <c r="C83" s="1047"/>
      <c r="D83" s="1047"/>
      <c r="E83" s="1047"/>
      <c r="F83" s="2128"/>
      <c r="G83" s="2128"/>
      <c r="H83" s="2128"/>
      <c r="I83" s="2128"/>
      <c r="J83" s="2128"/>
      <c r="K83" s="2128"/>
      <c r="L83" s="2128"/>
      <c r="M83" s="2128"/>
      <c r="N83" s="2128"/>
      <c r="O83" s="2128"/>
      <c r="P83" s="2128"/>
      <c r="Q83" s="2128"/>
      <c r="R83" s="2128"/>
      <c r="S83" s="2128"/>
      <c r="T83" s="2128"/>
      <c r="U83" s="2128"/>
      <c r="V83" s="2128"/>
      <c r="W83" s="2128"/>
      <c r="X83" s="2128"/>
      <c r="Y83" s="2128"/>
      <c r="Z83" s="2128"/>
      <c r="AA83" s="2128"/>
      <c r="AB83" s="2128"/>
    </row>
    <row r="84" spans="1:28" ht="15.95" customHeight="1">
      <c r="A84" s="978" t="s">
        <v>2422</v>
      </c>
      <c r="J84" s="2124" t="s">
        <v>2829</v>
      </c>
      <c r="K84" s="2124"/>
      <c r="L84" s="2124"/>
      <c r="M84" s="2124"/>
      <c r="N84" s="2124"/>
      <c r="O84" s="2124"/>
      <c r="P84" s="2124"/>
      <c r="Q84" s="2124"/>
    </row>
    <row r="85" spans="1:28" ht="15.95" customHeight="1">
      <c r="A85" s="1047"/>
      <c r="B85" s="1047"/>
      <c r="C85" s="1047"/>
      <c r="D85" s="1047"/>
      <c r="E85" s="1047"/>
      <c r="F85" s="1047"/>
      <c r="G85" s="1047"/>
      <c r="H85" s="1047"/>
      <c r="I85" s="1047"/>
      <c r="J85" s="1047"/>
      <c r="K85" s="1047"/>
      <c r="L85" s="1047"/>
      <c r="M85" s="1047"/>
      <c r="N85" s="1047"/>
      <c r="O85" s="1047"/>
      <c r="P85" s="1047"/>
      <c r="Q85" s="1047"/>
      <c r="R85" s="1047"/>
      <c r="S85" s="1047"/>
      <c r="T85" s="1047"/>
      <c r="U85" s="1047"/>
      <c r="V85" s="1047"/>
      <c r="W85" s="1047"/>
      <c r="X85" s="1047"/>
      <c r="Y85" s="1047"/>
      <c r="Z85" s="1047"/>
      <c r="AA85" s="1047"/>
      <c r="AB85" s="1047"/>
    </row>
    <row r="86" spans="1:28" ht="15.95" customHeight="1">
      <c r="A86" s="978" t="s">
        <v>2421</v>
      </c>
      <c r="H86" s="2136" t="s">
        <v>2829</v>
      </c>
      <c r="I86" s="2136"/>
      <c r="J86" s="2136"/>
      <c r="K86" s="2136"/>
      <c r="L86" s="2136"/>
      <c r="M86" s="2136"/>
      <c r="N86" s="2136"/>
      <c r="O86" s="2136"/>
      <c r="P86" s="978" t="s">
        <v>2420</v>
      </c>
      <c r="R86" s="2136" t="s">
        <v>2829</v>
      </c>
      <c r="S86" s="2136"/>
      <c r="T86" s="2136"/>
      <c r="U86" s="2136"/>
      <c r="V86" s="2136"/>
      <c r="W86" s="2136"/>
      <c r="X86" s="2136"/>
      <c r="Y86" s="2136"/>
      <c r="Z86" s="978" t="s">
        <v>2419</v>
      </c>
    </row>
    <row r="87" spans="1:28" ht="15.95" customHeight="1">
      <c r="A87" s="1047"/>
      <c r="B87" s="1047"/>
      <c r="C87" s="1047"/>
      <c r="D87" s="1047"/>
      <c r="E87" s="1047"/>
      <c r="F87" s="1047"/>
      <c r="G87" s="1047"/>
      <c r="H87" s="1047"/>
      <c r="I87" s="1047"/>
      <c r="J87" s="1047"/>
      <c r="K87" s="1047"/>
      <c r="L87" s="1047"/>
      <c r="M87" s="1047"/>
      <c r="N87" s="1047"/>
      <c r="O87" s="1047"/>
      <c r="P87" s="1047"/>
      <c r="Q87" s="1047"/>
      <c r="R87" s="1047"/>
      <c r="S87" s="1047"/>
      <c r="T87" s="1047"/>
      <c r="U87" s="1047"/>
      <c r="V87" s="1047"/>
      <c r="W87" s="1047"/>
      <c r="X87" s="1047"/>
      <c r="Y87" s="1047"/>
      <c r="Z87" s="1047"/>
      <c r="AA87" s="1047"/>
      <c r="AB87" s="1047"/>
    </row>
    <row r="88" spans="1:28" ht="15.95" customHeight="1">
      <c r="A88" s="978" t="s">
        <v>2418</v>
      </c>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2126"/>
      <c r="AB88" s="2126"/>
    </row>
    <row r="89" spans="1:28" ht="15.95" customHeight="1">
      <c r="F89" s="2127"/>
      <c r="G89" s="2127"/>
      <c r="H89" s="2127"/>
      <c r="I89" s="2127"/>
      <c r="J89" s="2127"/>
      <c r="K89" s="2127"/>
      <c r="L89" s="2127"/>
      <c r="M89" s="2127"/>
      <c r="N89" s="2127"/>
      <c r="O89" s="2127"/>
      <c r="P89" s="2127"/>
      <c r="Q89" s="2127"/>
      <c r="R89" s="2127"/>
      <c r="S89" s="2127"/>
      <c r="T89" s="2127"/>
      <c r="U89" s="2127"/>
      <c r="V89" s="2127"/>
      <c r="W89" s="2127"/>
      <c r="X89" s="2127"/>
      <c r="Y89" s="2127"/>
      <c r="Z89" s="2127"/>
      <c r="AA89" s="2127"/>
      <c r="AB89" s="2127"/>
    </row>
    <row r="90" spans="1:28" ht="15.95" customHeight="1">
      <c r="A90" s="1047"/>
      <c r="B90" s="1047"/>
      <c r="C90" s="1047"/>
      <c r="D90" s="1047"/>
      <c r="E90" s="1047"/>
      <c r="F90" s="2128"/>
      <c r="G90" s="2128"/>
      <c r="H90" s="2128"/>
      <c r="I90" s="2128"/>
      <c r="J90" s="2128"/>
      <c r="K90" s="2128"/>
      <c r="L90" s="2128"/>
      <c r="M90" s="2128"/>
      <c r="N90" s="2128"/>
      <c r="O90" s="2128"/>
      <c r="P90" s="2128"/>
      <c r="Q90" s="2128"/>
      <c r="R90" s="2128"/>
      <c r="S90" s="2128"/>
      <c r="T90" s="2128"/>
      <c r="U90" s="2128"/>
      <c r="V90" s="2128"/>
      <c r="W90" s="2128"/>
      <c r="X90" s="2128"/>
      <c r="Y90" s="2128"/>
      <c r="Z90" s="2128"/>
      <c r="AA90" s="2128"/>
      <c r="AB90" s="2128"/>
    </row>
    <row r="91" spans="1:28" ht="15.95" customHeight="1">
      <c r="A91" s="978" t="s">
        <v>2417</v>
      </c>
      <c r="D91" s="2126"/>
      <c r="E91" s="2126"/>
      <c r="F91" s="2126"/>
      <c r="G91" s="2126"/>
      <c r="H91" s="2126"/>
      <c r="I91" s="2126"/>
      <c r="J91" s="2126"/>
      <c r="K91" s="2126"/>
      <c r="L91" s="2126"/>
      <c r="M91" s="2126"/>
      <c r="N91" s="2126"/>
      <c r="O91" s="2126"/>
      <c r="P91" s="2126"/>
      <c r="Q91" s="2126"/>
      <c r="R91" s="2126"/>
      <c r="S91" s="2126"/>
      <c r="T91" s="2126"/>
      <c r="U91" s="2126"/>
      <c r="V91" s="2126"/>
      <c r="W91" s="2126"/>
      <c r="X91" s="2126"/>
      <c r="Y91" s="2126"/>
      <c r="Z91" s="2126"/>
      <c r="AA91" s="2126"/>
      <c r="AB91" s="2126"/>
    </row>
    <row r="92" spans="1:28" ht="15.95" customHeight="1">
      <c r="D92" s="2127"/>
      <c r="E92" s="2127"/>
      <c r="F92" s="2127"/>
      <c r="G92" s="2127"/>
      <c r="H92" s="2127"/>
      <c r="I92" s="2127"/>
      <c r="J92" s="2127"/>
      <c r="K92" s="2127"/>
      <c r="L92" s="2127"/>
      <c r="M92" s="2127"/>
      <c r="N92" s="2127"/>
      <c r="O92" s="2127"/>
      <c r="P92" s="2127"/>
      <c r="Q92" s="2127"/>
      <c r="R92" s="2127"/>
      <c r="S92" s="2127"/>
      <c r="T92" s="2127"/>
      <c r="U92" s="2127"/>
      <c r="V92" s="2127"/>
      <c r="W92" s="2127"/>
      <c r="X92" s="2127"/>
      <c r="Y92" s="2127"/>
      <c r="Z92" s="2127"/>
      <c r="AA92" s="2127"/>
      <c r="AB92" s="2127"/>
    </row>
    <row r="93" spans="1:28" ht="15.95" customHeight="1">
      <c r="D93" s="2127"/>
      <c r="E93" s="2127"/>
      <c r="F93" s="2127"/>
      <c r="G93" s="2127"/>
      <c r="H93" s="2127"/>
      <c r="I93" s="2127"/>
      <c r="J93" s="2127"/>
      <c r="K93" s="2127"/>
      <c r="L93" s="2127"/>
      <c r="M93" s="2127"/>
      <c r="N93" s="2127"/>
      <c r="O93" s="2127"/>
      <c r="P93" s="2127"/>
      <c r="Q93" s="2127"/>
      <c r="R93" s="2127"/>
      <c r="S93" s="2127"/>
      <c r="T93" s="2127"/>
      <c r="U93" s="2127"/>
      <c r="V93" s="2127"/>
      <c r="W93" s="2127"/>
      <c r="X93" s="2127"/>
      <c r="Y93" s="2127"/>
      <c r="Z93" s="2127"/>
      <c r="AA93" s="2127"/>
      <c r="AB93" s="2127"/>
    </row>
    <row r="94" spans="1:28" ht="15.95" customHeight="1">
      <c r="D94" s="2127"/>
      <c r="E94" s="2127"/>
      <c r="F94" s="2127"/>
      <c r="G94" s="2127"/>
      <c r="H94" s="2127"/>
      <c r="I94" s="2127"/>
      <c r="J94" s="2127"/>
      <c r="K94" s="2127"/>
      <c r="L94" s="2127"/>
      <c r="M94" s="2127"/>
      <c r="N94" s="2127"/>
      <c r="O94" s="2127"/>
      <c r="P94" s="2127"/>
      <c r="Q94" s="2127"/>
      <c r="R94" s="2127"/>
      <c r="S94" s="2127"/>
      <c r="T94" s="2127"/>
      <c r="U94" s="2127"/>
      <c r="V94" s="2127"/>
      <c r="W94" s="2127"/>
      <c r="X94" s="2127"/>
      <c r="Y94" s="2127"/>
      <c r="Z94" s="2127"/>
      <c r="AA94" s="2127"/>
      <c r="AB94" s="2127"/>
    </row>
    <row r="95" spans="1:28" ht="15.95" customHeight="1">
      <c r="A95" s="1047"/>
      <c r="B95" s="1047"/>
      <c r="C95" s="1047"/>
      <c r="D95" s="2128"/>
      <c r="E95" s="2128"/>
      <c r="F95" s="2128"/>
      <c r="G95" s="2128"/>
      <c r="H95" s="2128"/>
      <c r="I95" s="2128"/>
      <c r="J95" s="2128"/>
      <c r="K95" s="2128"/>
      <c r="L95" s="2128"/>
      <c r="M95" s="2128"/>
      <c r="N95" s="2128"/>
      <c r="O95" s="2128"/>
      <c r="P95" s="2128"/>
      <c r="Q95" s="2128"/>
      <c r="R95" s="2128"/>
      <c r="S95" s="2128"/>
      <c r="T95" s="2128"/>
      <c r="U95" s="2128"/>
      <c r="V95" s="2128"/>
      <c r="W95" s="2128"/>
      <c r="X95" s="2128"/>
      <c r="Y95" s="2128"/>
      <c r="Z95" s="2128"/>
      <c r="AA95" s="2128"/>
      <c r="AB95" s="2128"/>
    </row>
  </sheetData>
  <mergeCells count="27">
    <mergeCell ref="J84:Q84"/>
    <mergeCell ref="F72:AB73"/>
    <mergeCell ref="D91:AB95"/>
    <mergeCell ref="O39:U40"/>
    <mergeCell ref="H63:AB63"/>
    <mergeCell ref="F74:AB75"/>
    <mergeCell ref="F81:AB83"/>
    <mergeCell ref="H86:O86"/>
    <mergeCell ref="R86:Y86"/>
    <mergeCell ref="J68:Q68"/>
    <mergeCell ref="K67:R67"/>
    <mergeCell ref="O43:U44"/>
    <mergeCell ref="F88:AB90"/>
    <mergeCell ref="AD1:AN2"/>
    <mergeCell ref="A17:P18"/>
    <mergeCell ref="T22:AB22"/>
    <mergeCell ref="G54:AA54"/>
    <mergeCell ref="B1:M2"/>
    <mergeCell ref="X2:AB2"/>
    <mergeCell ref="A13:AB14"/>
    <mergeCell ref="V38:AB38"/>
    <mergeCell ref="O38:U38"/>
    <mergeCell ref="H38:N38"/>
    <mergeCell ref="A38:G38"/>
    <mergeCell ref="H39:N44"/>
    <mergeCell ref="A39:G39"/>
    <mergeCell ref="W21:AA21"/>
  </mergeCells>
  <phoneticPr fontId="2"/>
  <dataValidations count="1">
    <dataValidation imeMode="off" allowBlank="1" showInputMessage="1" showErrorMessage="1" sqref="A39:G39 H86:O86 R86:Y86 J68:Q68 J84:Q84 O39" xr:uid="{00000000-0002-0000-1E00-000000000000}"/>
  </dataValidations>
  <hyperlinks>
    <hyperlink ref="X2:AB2" location="作業メニュー!A1" display="作業メニュー" xr:uid="{00000000-0004-0000-1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rowBreaks count="1" manualBreakCount="1">
    <brk id="47" max="2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AM62"/>
  <sheetViews>
    <sheetView topLeftCell="A13" zoomScaleNormal="100" workbookViewId="0">
      <selection activeCell="Q56" sqref="Q56"/>
    </sheetView>
  </sheetViews>
  <sheetFormatPr defaultColWidth="2.875" defaultRowHeight="15.75"/>
  <cols>
    <col min="1" max="25" width="3.875" style="542" customWidth="1"/>
    <col min="26" max="16384" width="2.875" style="542"/>
  </cols>
  <sheetData>
    <row r="1" spans="1:35" s="366" customFormat="1" ht="38.25" customHeight="1" thickBot="1">
      <c r="A1" s="631" t="s">
        <v>1905</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3725</v>
      </c>
      <c r="B2" s="640"/>
      <c r="C2" s="640"/>
      <c r="D2" s="640"/>
      <c r="E2" s="640"/>
      <c r="F2" s="640"/>
      <c r="G2" s="640"/>
      <c r="H2" s="640"/>
      <c r="I2" s="640"/>
      <c r="J2" s="640"/>
      <c r="K2" s="640"/>
      <c r="L2" s="640"/>
      <c r="M2" s="640"/>
      <c r="N2" s="640"/>
      <c r="O2" s="640"/>
      <c r="P2" s="640"/>
      <c r="Q2" s="640"/>
      <c r="R2" s="640"/>
      <c r="S2" s="640"/>
      <c r="T2" s="640"/>
      <c r="U2" s="640"/>
      <c r="V2" s="640"/>
      <c r="W2" s="640"/>
      <c r="X2" s="640"/>
      <c r="Y2" s="640"/>
      <c r="Z2" s="541"/>
      <c r="AA2" s="541"/>
      <c r="AB2" s="541"/>
      <c r="AC2" s="541"/>
      <c r="AD2" s="541"/>
      <c r="AE2" s="541"/>
    </row>
    <row r="3" spans="1:35" ht="20.100000000000001" customHeight="1">
      <c r="A3" s="641" t="s">
        <v>3726</v>
      </c>
      <c r="B3" s="642"/>
      <c r="C3" s="642"/>
      <c r="D3" s="642"/>
      <c r="E3" s="642"/>
      <c r="F3" s="642"/>
      <c r="G3" s="642"/>
      <c r="H3" s="642"/>
      <c r="I3" s="642"/>
      <c r="J3" s="642"/>
      <c r="K3" s="642"/>
      <c r="L3" s="642"/>
      <c r="M3" s="642"/>
      <c r="N3" s="642"/>
      <c r="O3" s="642"/>
      <c r="P3" s="642"/>
      <c r="Q3" s="642"/>
      <c r="R3" s="642"/>
      <c r="S3" s="642"/>
      <c r="T3" s="642"/>
      <c r="U3" s="642"/>
      <c r="V3" s="642"/>
      <c r="W3" s="642"/>
      <c r="X3" s="642"/>
      <c r="Y3" s="642"/>
      <c r="Z3" s="635"/>
      <c r="AA3" s="635"/>
      <c r="AB3" s="635"/>
      <c r="AC3" s="635"/>
      <c r="AD3" s="635"/>
      <c r="AE3" s="541"/>
    </row>
    <row r="4" spans="1:35" ht="10.5" customHeight="1">
      <c r="A4" s="642" t="s">
        <v>3727</v>
      </c>
      <c r="B4" s="642"/>
      <c r="C4" s="642"/>
      <c r="D4" s="642"/>
      <c r="E4" s="642"/>
      <c r="F4" s="642"/>
      <c r="G4" s="642"/>
      <c r="H4" s="642"/>
      <c r="I4" s="642"/>
      <c r="J4" s="642"/>
      <c r="K4" s="642"/>
      <c r="L4" s="642"/>
      <c r="M4" s="642"/>
      <c r="N4" s="642"/>
      <c r="O4" s="642"/>
      <c r="P4" s="642"/>
      <c r="Q4" s="642"/>
      <c r="R4" s="642"/>
      <c r="S4" s="642"/>
      <c r="T4" s="642"/>
      <c r="U4" s="642"/>
      <c r="V4" s="642"/>
      <c r="W4" s="642"/>
      <c r="X4" s="642"/>
      <c r="Y4" s="642"/>
      <c r="Z4" s="636"/>
      <c r="AA4" s="636"/>
      <c r="AB4" s="636"/>
      <c r="AC4" s="636"/>
      <c r="AD4" s="636"/>
      <c r="AE4" s="541"/>
    </row>
    <row r="5" spans="1:35" s="544" customFormat="1" ht="1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543"/>
      <c r="AA5" s="543"/>
      <c r="AB5" s="543"/>
      <c r="AC5" s="543"/>
      <c r="AD5" s="543"/>
      <c r="AE5" s="543"/>
    </row>
    <row r="6" spans="1:35" s="544" customFormat="1" ht="19.5" customHeight="1">
      <c r="A6" s="644"/>
      <c r="B6" s="645"/>
      <c r="C6" s="645"/>
      <c r="D6" s="645"/>
      <c r="E6" s="645"/>
      <c r="F6" s="645"/>
      <c r="G6" s="645"/>
      <c r="H6" s="645"/>
      <c r="I6" s="645"/>
      <c r="J6" s="645"/>
      <c r="K6" s="645"/>
      <c r="L6" s="645"/>
      <c r="M6" s="645"/>
      <c r="N6" s="645"/>
      <c r="O6" s="645"/>
      <c r="P6" s="645"/>
      <c r="Q6" s="646"/>
      <c r="R6" s="647"/>
      <c r="S6" s="647"/>
      <c r="T6" s="648"/>
      <c r="U6" s="648"/>
      <c r="V6" s="648"/>
      <c r="W6" s="648"/>
      <c r="X6" s="648"/>
      <c r="Y6" s="649"/>
      <c r="Z6" s="543"/>
      <c r="AA6" s="543"/>
      <c r="AB6" s="543"/>
      <c r="AC6" s="543"/>
      <c r="AD6" s="543"/>
      <c r="AE6" s="543"/>
    </row>
    <row r="7" spans="1:35" s="544" customFormat="1" ht="19.5" customHeight="1">
      <c r="A7" s="650" t="s">
        <v>3769</v>
      </c>
      <c r="B7" s="651"/>
      <c r="C7" s="651"/>
      <c r="D7" s="651"/>
      <c r="E7" s="651"/>
      <c r="F7" s="651"/>
      <c r="G7" s="651"/>
      <c r="H7" s="651"/>
      <c r="I7" s="651"/>
      <c r="J7" s="651"/>
      <c r="K7" s="651"/>
      <c r="L7" s="651"/>
      <c r="M7" s="651"/>
      <c r="N7" s="651"/>
      <c r="O7" s="651"/>
      <c r="P7" s="651"/>
      <c r="Q7" s="651"/>
      <c r="R7" s="652"/>
      <c r="S7" s="653"/>
      <c r="T7" s="640"/>
      <c r="U7" s="640"/>
      <c r="V7" s="640"/>
      <c r="W7" s="640"/>
      <c r="X7" s="640"/>
      <c r="Y7" s="654"/>
      <c r="Z7" s="543"/>
      <c r="AA7" s="543"/>
      <c r="AB7" s="543"/>
      <c r="AC7" s="543"/>
      <c r="AD7" s="543"/>
      <c r="AE7" s="543"/>
    </row>
    <row r="8" spans="1:35" s="544" customFormat="1" ht="19.5" customHeight="1">
      <c r="A8" s="650" t="s">
        <v>3728</v>
      </c>
      <c r="B8" s="651"/>
      <c r="C8" s="651"/>
      <c r="D8" s="651"/>
      <c r="E8" s="651"/>
      <c r="F8" s="651"/>
      <c r="G8" s="651"/>
      <c r="H8" s="651"/>
      <c r="I8" s="651"/>
      <c r="J8" s="651"/>
      <c r="K8" s="651"/>
      <c r="L8" s="651"/>
      <c r="M8" s="651"/>
      <c r="N8" s="651"/>
      <c r="O8" s="651"/>
      <c r="P8" s="651"/>
      <c r="Q8" s="651"/>
      <c r="R8" s="653"/>
      <c r="S8" s="653"/>
      <c r="T8" s="640"/>
      <c r="U8" s="323"/>
      <c r="V8" s="323"/>
      <c r="W8" s="640"/>
      <c r="X8" s="323"/>
      <c r="Y8" s="867"/>
      <c r="Z8" s="543"/>
      <c r="AA8" s="543"/>
      <c r="AB8" s="543"/>
      <c r="AC8" s="543"/>
      <c r="AD8" s="543"/>
      <c r="AE8" s="543"/>
    </row>
    <row r="9" spans="1:35" s="544" customFormat="1" ht="19.5" customHeight="1">
      <c r="A9" s="655"/>
      <c r="B9" s="2151" t="s">
        <v>2973</v>
      </c>
      <c r="C9" s="2152"/>
      <c r="D9" s="2152"/>
      <c r="E9" s="2152"/>
      <c r="F9" s="2152"/>
      <c r="G9" s="2152"/>
      <c r="H9" s="2152"/>
      <c r="I9" s="2152"/>
      <c r="J9" s="2152"/>
      <c r="K9" s="2152"/>
      <c r="L9" s="2152"/>
      <c r="M9" s="2152"/>
      <c r="N9" s="651"/>
      <c r="O9" s="651"/>
      <c r="P9" s="651"/>
      <c r="Q9" s="651"/>
      <c r="R9" s="653"/>
      <c r="S9" s="653"/>
      <c r="T9" s="658"/>
      <c r="U9" s="658"/>
      <c r="V9" s="653"/>
      <c r="W9" s="653"/>
      <c r="X9" s="653"/>
      <c r="Y9" s="659"/>
      <c r="Z9" s="543"/>
      <c r="AA9" s="543"/>
      <c r="AB9" s="543"/>
      <c r="AC9" s="543"/>
      <c r="AD9" s="543"/>
      <c r="AE9" s="543"/>
    </row>
    <row r="10" spans="1:35" s="544" customFormat="1" ht="19.5" customHeight="1">
      <c r="A10" s="655"/>
      <c r="B10" s="2151"/>
      <c r="C10" s="2152"/>
      <c r="D10" s="2152"/>
      <c r="E10" s="2152"/>
      <c r="F10" s="2152"/>
      <c r="G10" s="2152"/>
      <c r="H10" s="2152"/>
      <c r="I10" s="2152"/>
      <c r="J10" s="2152"/>
      <c r="K10" s="2152"/>
      <c r="L10" s="2152"/>
      <c r="M10" s="2152"/>
      <c r="N10" s="651"/>
      <c r="O10" s="651"/>
      <c r="P10" s="651"/>
      <c r="Q10" s="651"/>
      <c r="R10" s="660" t="s">
        <v>2974</v>
      </c>
      <c r="S10" s="653"/>
      <c r="T10" s="658"/>
      <c r="U10" s="658"/>
      <c r="V10" s="653"/>
      <c r="W10" s="653"/>
      <c r="X10" s="653"/>
      <c r="Y10" s="659"/>
      <c r="Z10" s="543"/>
      <c r="AA10" s="543"/>
      <c r="AB10" s="543"/>
      <c r="AC10" s="543"/>
      <c r="AD10" s="543"/>
      <c r="AE10" s="543"/>
    </row>
    <row r="11" spans="1:35" s="544" customFormat="1" ht="19.5" customHeight="1">
      <c r="A11" s="655"/>
      <c r="B11" s="656"/>
      <c r="C11" s="657"/>
      <c r="D11" s="657"/>
      <c r="E11" s="657"/>
      <c r="F11" s="657"/>
      <c r="G11" s="657"/>
      <c r="H11" s="657"/>
      <c r="I11" s="657"/>
      <c r="J11" s="657"/>
      <c r="K11" s="657"/>
      <c r="L11" s="657"/>
      <c r="M11" s="657"/>
      <c r="N11" s="651"/>
      <c r="O11" s="651"/>
      <c r="P11" s="651"/>
      <c r="Q11" s="651"/>
      <c r="R11" s="653"/>
      <c r="S11" s="653"/>
      <c r="T11" s="658"/>
      <c r="U11" s="658"/>
      <c r="V11" s="653"/>
      <c r="W11" s="653"/>
      <c r="X11" s="653"/>
      <c r="Y11" s="659"/>
      <c r="Z11" s="543"/>
      <c r="AA11" s="543"/>
      <c r="AB11" s="543"/>
      <c r="AC11" s="543"/>
      <c r="AD11" s="543"/>
      <c r="AE11" s="543"/>
    </row>
    <row r="12" spans="1:35" s="544" customFormat="1" ht="19.5" customHeight="1">
      <c r="A12" s="655"/>
      <c r="B12" s="656"/>
      <c r="C12" s="657"/>
      <c r="D12" s="657"/>
      <c r="E12" s="657"/>
      <c r="F12" s="657"/>
      <c r="G12" s="657"/>
      <c r="H12" s="657"/>
      <c r="I12" s="657"/>
      <c r="J12" s="657"/>
      <c r="K12" s="657"/>
      <c r="L12" s="657"/>
      <c r="M12" s="660" t="s">
        <v>2469</v>
      </c>
      <c r="N12" s="651"/>
      <c r="O12" s="651"/>
      <c r="P12" s="651"/>
      <c r="Q12" s="651"/>
      <c r="R12" s="640" t="s">
        <v>2468</v>
      </c>
      <c r="S12" s="653"/>
      <c r="T12" s="658"/>
      <c r="U12" s="658"/>
      <c r="V12" s="653"/>
      <c r="W12" s="653"/>
      <c r="X12" s="653"/>
      <c r="Y12" s="659"/>
      <c r="Z12" s="543"/>
      <c r="AA12" s="543"/>
      <c r="AB12" s="543"/>
      <c r="AC12" s="543"/>
      <c r="AD12" s="543"/>
      <c r="AE12" s="543"/>
    </row>
    <row r="13" spans="1:35" s="544" customFormat="1" ht="19.5" customHeight="1">
      <c r="A13" s="655"/>
      <c r="B13" s="656"/>
      <c r="C13" s="657"/>
      <c r="D13" s="657"/>
      <c r="E13" s="657"/>
      <c r="F13" s="657"/>
      <c r="G13" s="657"/>
      <c r="H13" s="657"/>
      <c r="I13" s="657"/>
      <c r="J13" s="657"/>
      <c r="K13" s="657"/>
      <c r="L13" s="657"/>
      <c r="M13" s="660"/>
      <c r="N13" s="651"/>
      <c r="O13" s="651"/>
      <c r="P13" s="651"/>
      <c r="Q13" s="651"/>
      <c r="R13" s="640"/>
      <c r="S13" s="653"/>
      <c r="T13" s="658"/>
      <c r="U13" s="658"/>
      <c r="V13" s="653"/>
      <c r="W13" s="653"/>
      <c r="X13" s="653"/>
      <c r="Y13" s="659"/>
      <c r="Z13" s="543"/>
      <c r="AA13" s="543"/>
      <c r="AB13" s="543"/>
      <c r="AC13" s="543"/>
      <c r="AD13" s="543"/>
      <c r="AE13" s="543"/>
    </row>
    <row r="14" spans="1:35" s="544" customFormat="1" ht="19.5" customHeight="1">
      <c r="A14" s="661"/>
      <c r="B14" s="662"/>
      <c r="C14" s="662"/>
      <c r="D14" s="662"/>
      <c r="E14" s="662"/>
      <c r="F14" s="662"/>
      <c r="G14" s="662"/>
      <c r="H14" s="663"/>
      <c r="I14" s="662"/>
      <c r="J14" s="662"/>
      <c r="K14" s="662"/>
      <c r="L14" s="640"/>
      <c r="M14" s="662" t="s">
        <v>2467</v>
      </c>
      <c r="N14" s="640"/>
      <c r="O14" s="662"/>
      <c r="P14" s="662"/>
      <c r="Q14" s="662"/>
      <c r="R14" s="664"/>
      <c r="S14" s="664"/>
      <c r="T14" s="665"/>
      <c r="U14" s="665"/>
      <c r="V14" s="664"/>
      <c r="W14" s="664"/>
      <c r="X14" s="664"/>
      <c r="Y14" s="666"/>
      <c r="Z14" s="543"/>
      <c r="AA14" s="543"/>
      <c r="AB14" s="543"/>
      <c r="AC14" s="543"/>
      <c r="AD14" s="543"/>
      <c r="AE14" s="543"/>
    </row>
    <row r="15" spans="1:35" s="544" customFormat="1" ht="19.5" customHeight="1">
      <c r="A15" s="2153" t="s">
        <v>2466</v>
      </c>
      <c r="B15" s="2154"/>
      <c r="C15" s="667" t="s">
        <v>2503</v>
      </c>
      <c r="D15" s="667"/>
      <c r="E15" s="667"/>
      <c r="F15" s="667"/>
      <c r="G15" s="667"/>
      <c r="H15" s="668"/>
      <c r="I15" s="667"/>
      <c r="J15" s="667" t="s">
        <v>2974</v>
      </c>
      <c r="K15" s="667"/>
      <c r="L15" s="667"/>
      <c r="M15" s="667"/>
      <c r="N15" s="667"/>
      <c r="O15" s="667"/>
      <c r="P15" s="667"/>
      <c r="Q15" s="667"/>
      <c r="R15" s="663" t="s">
        <v>2463</v>
      </c>
      <c r="S15" s="663"/>
      <c r="T15" s="669"/>
      <c r="U15" s="663"/>
      <c r="V15" s="663"/>
      <c r="W15" s="669"/>
      <c r="X15" s="663"/>
      <c r="Y15" s="670" t="s">
        <v>113</v>
      </c>
      <c r="Z15" s="543"/>
      <c r="AA15" s="543"/>
      <c r="AB15" s="543"/>
      <c r="AC15" s="543"/>
      <c r="AD15" s="543"/>
      <c r="AE15" s="543"/>
    </row>
    <row r="16" spans="1:35" s="544" customFormat="1" ht="19.5" customHeight="1">
      <c r="A16" s="2153" t="s">
        <v>2582</v>
      </c>
      <c r="B16" s="2154"/>
      <c r="C16" s="667" t="s">
        <v>2975</v>
      </c>
      <c r="D16" s="667"/>
      <c r="E16" s="667"/>
      <c r="F16" s="667"/>
      <c r="G16" s="667"/>
      <c r="H16" s="668"/>
      <c r="I16" s="667"/>
      <c r="J16" s="667"/>
      <c r="K16" s="667"/>
      <c r="L16" s="667"/>
      <c r="M16" s="667"/>
      <c r="N16" s="667"/>
      <c r="O16" s="667"/>
      <c r="P16" s="667"/>
      <c r="Q16" s="667"/>
      <c r="R16" s="667"/>
      <c r="S16" s="667"/>
      <c r="T16" s="667"/>
      <c r="U16" s="667"/>
      <c r="V16" s="667"/>
      <c r="W16" s="667"/>
      <c r="X16" s="667"/>
      <c r="Y16" s="668"/>
      <c r="Z16" s="543"/>
      <c r="AA16" s="543"/>
      <c r="AB16" s="543"/>
      <c r="AC16" s="543"/>
      <c r="AD16" s="543"/>
      <c r="AE16" s="543"/>
    </row>
    <row r="17" spans="1:39" s="544" customFormat="1" ht="19.5" customHeight="1">
      <c r="A17" s="2153" t="s">
        <v>2580</v>
      </c>
      <c r="B17" s="2154"/>
      <c r="C17" s="667" t="s">
        <v>2460</v>
      </c>
      <c r="D17" s="667"/>
      <c r="E17" s="667"/>
      <c r="F17" s="667"/>
      <c r="G17" s="667"/>
      <c r="H17" s="668"/>
      <c r="I17" s="667"/>
      <c r="J17" s="667"/>
      <c r="K17" s="667"/>
      <c r="L17" s="667"/>
      <c r="M17" s="667"/>
      <c r="N17" s="667"/>
      <c r="O17" s="667"/>
      <c r="P17" s="667"/>
      <c r="Q17" s="667"/>
      <c r="R17" s="667"/>
      <c r="S17" s="667"/>
      <c r="T17" s="667"/>
      <c r="U17" s="667"/>
      <c r="V17" s="667"/>
      <c r="W17" s="667"/>
      <c r="X17" s="667"/>
      <c r="Y17" s="668"/>
      <c r="Z17" s="637"/>
      <c r="AA17" s="637"/>
      <c r="AB17" s="637"/>
      <c r="AC17" s="637"/>
      <c r="AD17" s="637"/>
      <c r="AE17" s="543"/>
    </row>
    <row r="18" spans="1:39" s="544" customFormat="1" ht="19.5" customHeight="1">
      <c r="A18" s="2155" t="s">
        <v>2579</v>
      </c>
      <c r="B18" s="2156"/>
      <c r="C18" s="671" t="s">
        <v>3729</v>
      </c>
      <c r="D18" s="645"/>
      <c r="E18" s="645"/>
      <c r="F18" s="645"/>
      <c r="G18" s="645"/>
      <c r="H18" s="645"/>
      <c r="I18" s="645"/>
      <c r="J18" s="645"/>
      <c r="K18" s="645"/>
      <c r="L18" s="645"/>
      <c r="M18" s="645"/>
      <c r="N18" s="645"/>
      <c r="O18" s="645"/>
      <c r="P18" s="645"/>
      <c r="Q18" s="645"/>
      <c r="R18" s="645"/>
      <c r="S18" s="645"/>
      <c r="T18" s="645"/>
      <c r="U18" s="645"/>
      <c r="V18" s="645"/>
      <c r="W18" s="645"/>
      <c r="X18" s="645"/>
      <c r="Y18" s="672"/>
      <c r="Z18" s="543"/>
      <c r="AA18" s="543"/>
      <c r="AB18" s="543"/>
      <c r="AC18" s="543"/>
      <c r="AD18" s="637"/>
      <c r="AE18" s="543"/>
    </row>
    <row r="19" spans="1:39" s="544" customFormat="1" ht="19.5" customHeight="1">
      <c r="A19" s="673"/>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74"/>
      <c r="Z19" s="543"/>
      <c r="AA19" s="543"/>
      <c r="AB19" s="543"/>
      <c r="AC19" s="543"/>
      <c r="AD19" s="543"/>
      <c r="AE19" s="543"/>
    </row>
    <row r="20" spans="1:39" s="544" customFormat="1" ht="19.5" customHeight="1">
      <c r="A20" s="673"/>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74"/>
      <c r="Z20" s="543"/>
      <c r="AA20" s="543"/>
      <c r="AB20" s="543"/>
      <c r="AC20" s="543"/>
      <c r="AD20" s="543"/>
      <c r="AE20" s="543"/>
    </row>
    <row r="21" spans="1:39" s="544" customFormat="1" ht="19.5" customHeight="1">
      <c r="A21" s="673"/>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74"/>
      <c r="Z21" s="543"/>
      <c r="AA21" s="543"/>
      <c r="AB21" s="543"/>
      <c r="AC21" s="543"/>
      <c r="AD21" s="543"/>
      <c r="AE21" s="543"/>
    </row>
    <row r="22" spans="1:39" s="544" customFormat="1" ht="19.5" customHeight="1">
      <c r="A22" s="673"/>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74"/>
      <c r="Z22" s="543"/>
      <c r="AA22" s="543"/>
      <c r="AB22" s="543"/>
      <c r="AC22" s="543"/>
      <c r="AD22" s="543"/>
      <c r="AE22" s="543"/>
    </row>
    <row r="23" spans="1:39" s="544" customFormat="1" ht="19.5" customHeight="1">
      <c r="A23" s="673"/>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74"/>
      <c r="Z23" s="543"/>
      <c r="AA23" s="543"/>
      <c r="AB23" s="543"/>
      <c r="AC23" s="543"/>
      <c r="AD23" s="543"/>
      <c r="AE23" s="543"/>
    </row>
    <row r="24" spans="1:39" s="544" customFormat="1" ht="19.5" customHeight="1">
      <c r="A24" s="673"/>
      <c r="B24" s="662"/>
      <c r="C24" s="662"/>
      <c r="D24" s="662"/>
      <c r="E24" s="662"/>
      <c r="F24" s="662"/>
      <c r="G24" s="662"/>
      <c r="H24" s="662"/>
      <c r="I24" s="662"/>
      <c r="J24" s="662"/>
      <c r="K24" s="662"/>
      <c r="L24" s="662"/>
      <c r="M24" s="662"/>
      <c r="N24" s="662"/>
      <c r="O24" s="662"/>
      <c r="P24" s="662"/>
      <c r="Q24" s="662"/>
      <c r="R24" s="662"/>
      <c r="S24" s="662"/>
      <c r="T24" s="662"/>
      <c r="U24" s="662"/>
      <c r="V24" s="662"/>
      <c r="W24" s="662"/>
      <c r="X24" s="662"/>
      <c r="Y24" s="674"/>
      <c r="Z24" s="543"/>
      <c r="AA24" s="543"/>
      <c r="AB24" s="543"/>
      <c r="AC24" s="543"/>
      <c r="AD24" s="543"/>
      <c r="AE24" s="543"/>
      <c r="AM24" s="594"/>
    </row>
    <row r="25" spans="1:39" s="544" customFormat="1" ht="19.5" customHeight="1">
      <c r="A25" s="673"/>
      <c r="B25" s="662"/>
      <c r="C25" s="662"/>
      <c r="D25" s="662"/>
      <c r="E25" s="662"/>
      <c r="F25" s="662"/>
      <c r="G25" s="662"/>
      <c r="H25" s="662"/>
      <c r="I25" s="662"/>
      <c r="J25" s="662"/>
      <c r="K25" s="662"/>
      <c r="L25" s="662"/>
      <c r="M25" s="662"/>
      <c r="N25" s="662"/>
      <c r="O25" s="662"/>
      <c r="P25" s="662"/>
      <c r="Q25" s="662"/>
      <c r="R25" s="662"/>
      <c r="S25" s="662"/>
      <c r="T25" s="662"/>
      <c r="U25" s="662"/>
      <c r="V25" s="662"/>
      <c r="W25" s="662"/>
      <c r="X25" s="662"/>
      <c r="Y25" s="674"/>
      <c r="Z25" s="543"/>
      <c r="AA25" s="543"/>
      <c r="AB25" s="543"/>
      <c r="AC25" s="543"/>
      <c r="AD25" s="543"/>
      <c r="AE25" s="543"/>
    </row>
    <row r="26" spans="1:39" s="544" customFormat="1" ht="19.5" customHeight="1">
      <c r="A26" s="673"/>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74"/>
      <c r="Z26" s="543"/>
      <c r="AA26" s="543"/>
      <c r="AB26" s="543"/>
      <c r="AC26" s="543"/>
      <c r="AD26" s="543"/>
      <c r="AE26" s="543"/>
    </row>
    <row r="27" spans="1:39" s="544" customFormat="1" ht="19.5" customHeight="1">
      <c r="A27" s="673"/>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74"/>
      <c r="Z27" s="543"/>
      <c r="AA27" s="543"/>
      <c r="AB27" s="543"/>
      <c r="AC27" s="543"/>
      <c r="AD27" s="543"/>
      <c r="AE27" s="543"/>
    </row>
    <row r="28" spans="1:39" s="544" customFormat="1" ht="19.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674"/>
      <c r="Z28" s="543"/>
      <c r="AA28" s="543"/>
      <c r="AB28" s="543"/>
      <c r="AC28" s="543"/>
      <c r="AD28" s="543"/>
      <c r="AE28" s="543"/>
    </row>
    <row r="29" spans="1:39" s="544" customFormat="1" ht="19.5" customHeight="1">
      <c r="A29" s="661"/>
      <c r="B29" s="663"/>
      <c r="C29" s="663"/>
      <c r="D29" s="663"/>
      <c r="E29" s="663"/>
      <c r="F29" s="663"/>
      <c r="G29" s="663"/>
      <c r="H29" s="663"/>
      <c r="I29" s="663"/>
      <c r="J29" s="663"/>
      <c r="K29" s="663"/>
      <c r="L29" s="663"/>
      <c r="M29" s="663"/>
      <c r="N29" s="663"/>
      <c r="O29" s="663"/>
      <c r="P29" s="663"/>
      <c r="Q29" s="663"/>
      <c r="R29" s="663"/>
      <c r="S29" s="663"/>
      <c r="T29" s="663"/>
      <c r="U29" s="663"/>
      <c r="V29" s="663"/>
      <c r="W29" s="663"/>
      <c r="X29" s="663"/>
      <c r="Y29" s="670"/>
      <c r="Z29" s="543"/>
      <c r="AA29" s="543"/>
      <c r="AB29" s="543"/>
      <c r="AC29" s="543"/>
      <c r="AD29" s="543"/>
      <c r="AE29" s="543"/>
    </row>
    <row r="30" spans="1:39" s="544" customFormat="1" ht="19.5" customHeight="1">
      <c r="A30" s="2157" t="s">
        <v>3730</v>
      </c>
      <c r="B30" s="2158"/>
      <c r="C30" s="671" t="s">
        <v>3731</v>
      </c>
      <c r="D30" s="662"/>
      <c r="E30" s="662"/>
      <c r="F30" s="662"/>
      <c r="G30" s="662"/>
      <c r="H30" s="662"/>
      <c r="I30" s="662"/>
      <c r="J30" s="662"/>
      <c r="K30" s="662"/>
      <c r="L30" s="662"/>
      <c r="M30" s="662"/>
      <c r="N30" s="662"/>
      <c r="O30" s="662"/>
      <c r="P30" s="662"/>
      <c r="Q30" s="662"/>
      <c r="R30" s="662"/>
      <c r="S30" s="662"/>
      <c r="T30" s="662"/>
      <c r="U30" s="662"/>
      <c r="V30" s="662"/>
      <c r="W30" s="662"/>
      <c r="X30" s="662"/>
      <c r="Y30" s="674"/>
      <c r="Z30" s="543"/>
      <c r="AA30" s="543"/>
      <c r="AB30" s="543"/>
      <c r="AC30" s="543"/>
      <c r="AD30" s="543"/>
      <c r="AE30" s="543"/>
    </row>
    <row r="31" spans="1:39" s="544" customFormat="1" ht="19.5" customHeight="1">
      <c r="A31" s="675"/>
      <c r="B31" s="676"/>
      <c r="C31" s="662"/>
      <c r="D31" s="662"/>
      <c r="E31" s="662"/>
      <c r="F31" s="662"/>
      <c r="G31" s="662"/>
      <c r="H31" s="662"/>
      <c r="I31" s="662"/>
      <c r="J31" s="662"/>
      <c r="K31" s="662"/>
      <c r="L31" s="662"/>
      <c r="M31" s="662"/>
      <c r="N31" s="662"/>
      <c r="O31" s="662"/>
      <c r="P31" s="662"/>
      <c r="Q31" s="662"/>
      <c r="R31" s="662"/>
      <c r="S31" s="662"/>
      <c r="T31" s="662"/>
      <c r="U31" s="662"/>
      <c r="V31" s="662"/>
      <c r="W31" s="662"/>
      <c r="X31" s="662"/>
      <c r="Y31" s="674"/>
      <c r="Z31" s="543"/>
      <c r="AA31" s="543"/>
      <c r="AB31" s="543"/>
      <c r="AC31" s="543"/>
      <c r="AD31" s="543"/>
      <c r="AE31" s="543"/>
    </row>
    <row r="32" spans="1:39" s="544" customFormat="1" ht="19.5" customHeight="1">
      <c r="A32" s="675"/>
      <c r="B32" s="676"/>
      <c r="C32" s="662"/>
      <c r="D32" s="662"/>
      <c r="E32" s="662"/>
      <c r="F32" s="662"/>
      <c r="G32" s="662"/>
      <c r="H32" s="662"/>
      <c r="I32" s="662"/>
      <c r="J32" s="662"/>
      <c r="K32" s="662"/>
      <c r="L32" s="662"/>
      <c r="M32" s="662"/>
      <c r="N32" s="662"/>
      <c r="O32" s="662"/>
      <c r="P32" s="662"/>
      <c r="Q32" s="662"/>
      <c r="R32" s="662"/>
      <c r="S32" s="662"/>
      <c r="T32" s="662"/>
      <c r="U32" s="662"/>
      <c r="V32" s="662"/>
      <c r="W32" s="662"/>
      <c r="X32" s="662"/>
      <c r="Y32" s="674"/>
      <c r="Z32" s="543"/>
      <c r="AA32" s="543"/>
      <c r="AB32" s="543"/>
      <c r="AC32" s="543"/>
      <c r="AD32" s="543"/>
      <c r="AE32" s="543"/>
    </row>
    <row r="33" spans="1:33" s="544" customFormat="1" ht="19.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674"/>
      <c r="Z33" s="543"/>
      <c r="AA33" s="543"/>
      <c r="AB33" s="543"/>
      <c r="AC33" s="543"/>
      <c r="AD33" s="543"/>
      <c r="AE33" s="543"/>
    </row>
    <row r="34" spans="1:33" s="544" customFormat="1" ht="19.5" customHeight="1">
      <c r="A34" s="673"/>
      <c r="B34" s="662"/>
      <c r="C34" s="662"/>
      <c r="D34" s="662"/>
      <c r="E34" s="662"/>
      <c r="F34" s="662"/>
      <c r="G34" s="662"/>
      <c r="H34" s="662"/>
      <c r="I34" s="662"/>
      <c r="J34" s="662"/>
      <c r="K34" s="662"/>
      <c r="L34" s="662"/>
      <c r="M34" s="662"/>
      <c r="N34" s="662"/>
      <c r="O34" s="662"/>
      <c r="P34" s="662"/>
      <c r="Q34" s="662"/>
      <c r="R34" s="662"/>
      <c r="S34" s="662"/>
      <c r="T34" s="662"/>
      <c r="U34" s="662"/>
      <c r="V34" s="662"/>
      <c r="W34" s="662"/>
      <c r="X34" s="662"/>
      <c r="Y34" s="674"/>
      <c r="Z34" s="638"/>
      <c r="AA34" s="638"/>
      <c r="AB34" s="638"/>
      <c r="AC34" s="638"/>
      <c r="AD34" s="638"/>
    </row>
    <row r="35" spans="1:33" s="544" customFormat="1" ht="19.5" customHeight="1">
      <c r="A35" s="661"/>
      <c r="B35" s="663"/>
      <c r="C35" s="663"/>
      <c r="D35" s="663"/>
      <c r="E35" s="663"/>
      <c r="F35" s="663"/>
      <c r="G35" s="663"/>
      <c r="H35" s="663"/>
      <c r="I35" s="663"/>
      <c r="J35" s="663"/>
      <c r="K35" s="663"/>
      <c r="L35" s="663"/>
      <c r="M35" s="663"/>
      <c r="N35" s="663"/>
      <c r="O35" s="663"/>
      <c r="P35" s="663"/>
      <c r="Q35" s="663"/>
      <c r="R35" s="663"/>
      <c r="S35" s="663"/>
      <c r="T35" s="663"/>
      <c r="U35" s="663"/>
      <c r="V35" s="663"/>
      <c r="W35" s="663"/>
      <c r="X35" s="663"/>
      <c r="Y35" s="670"/>
      <c r="Z35" s="638"/>
      <c r="AA35" s="638"/>
      <c r="AB35" s="638"/>
      <c r="AC35" s="638"/>
      <c r="AD35" s="638"/>
    </row>
    <row r="36" spans="1:33" s="506" customFormat="1" ht="18.95" customHeight="1">
      <c r="A36" s="2157" t="s">
        <v>2495</v>
      </c>
      <c r="B36" s="2158"/>
      <c r="C36" s="662" t="s">
        <v>3732</v>
      </c>
      <c r="D36" s="662"/>
      <c r="E36" s="662"/>
      <c r="F36" s="662"/>
      <c r="G36" s="662"/>
      <c r="H36" s="662"/>
      <c r="I36" s="662"/>
      <c r="J36" s="662"/>
      <c r="K36" s="662"/>
      <c r="L36" s="662"/>
      <c r="M36" s="662"/>
      <c r="N36" s="662"/>
      <c r="O36" s="662"/>
      <c r="P36" s="662"/>
      <c r="Q36" s="662"/>
      <c r="R36" s="662"/>
      <c r="S36" s="662"/>
      <c r="T36" s="662"/>
      <c r="U36" s="662"/>
      <c r="V36" s="662"/>
      <c r="W36" s="662"/>
      <c r="X36" s="662"/>
      <c r="Y36" s="674"/>
      <c r="Z36" s="845"/>
      <c r="AA36" s="845"/>
      <c r="AB36" s="845"/>
      <c r="AC36" s="845"/>
      <c r="AD36" s="845"/>
      <c r="AE36" s="845"/>
      <c r="AF36" s="845"/>
      <c r="AG36" s="711"/>
    </row>
    <row r="37" spans="1:33" s="505" customFormat="1" ht="15" customHeight="1" thickBot="1">
      <c r="A37" s="661"/>
      <c r="B37" s="663"/>
      <c r="C37" s="663"/>
      <c r="D37" s="663"/>
      <c r="E37" s="663"/>
      <c r="F37" s="663"/>
      <c r="G37" s="663"/>
      <c r="H37" s="663"/>
      <c r="I37" s="663"/>
      <c r="J37" s="663"/>
      <c r="K37" s="663"/>
      <c r="L37" s="663"/>
      <c r="M37" s="663"/>
      <c r="N37" s="663"/>
      <c r="O37" s="663"/>
      <c r="P37" s="663"/>
      <c r="Q37" s="663"/>
      <c r="R37" s="663"/>
      <c r="S37" s="663"/>
      <c r="T37" s="663"/>
      <c r="U37" s="663"/>
      <c r="V37" s="663"/>
      <c r="W37" s="663"/>
      <c r="X37" s="663"/>
      <c r="Y37" s="670"/>
      <c r="Z37" s="846"/>
      <c r="AA37" s="846"/>
      <c r="AB37" s="846"/>
      <c r="AC37" s="846"/>
      <c r="AD37" s="846"/>
      <c r="AE37" s="40"/>
    </row>
    <row r="38" spans="1:33" s="505" customFormat="1" ht="15" customHeight="1" thickTop="1">
      <c r="A38" s="868" t="s">
        <v>2976</v>
      </c>
      <c r="B38" s="869"/>
      <c r="C38" s="870"/>
      <c r="D38" s="870"/>
      <c r="E38" s="869"/>
      <c r="F38" s="869"/>
      <c r="G38" s="869"/>
      <c r="H38" s="869"/>
      <c r="I38" s="869"/>
      <c r="J38" s="869"/>
      <c r="K38" s="869"/>
      <c r="L38" s="869"/>
      <c r="M38" s="869"/>
      <c r="N38" s="869"/>
      <c r="O38" s="869"/>
      <c r="P38" s="869"/>
      <c r="Q38" s="869"/>
      <c r="R38" s="869"/>
      <c r="S38" s="2143" t="s">
        <v>3733</v>
      </c>
      <c r="T38" s="2144"/>
      <c r="U38" s="2144"/>
      <c r="V38" s="2144"/>
      <c r="W38" s="2144"/>
      <c r="X38" s="2144"/>
      <c r="Y38" s="2145"/>
      <c r="Z38" s="847"/>
      <c r="AA38" s="847"/>
      <c r="AB38" s="847"/>
      <c r="AC38" s="847"/>
      <c r="AD38" s="847"/>
      <c r="AE38" s="40"/>
    </row>
    <row r="39" spans="1:33" s="505" customFormat="1" ht="15" customHeight="1">
      <c r="A39" s="2149" t="s">
        <v>2977</v>
      </c>
      <c r="B39" s="871" t="s">
        <v>5</v>
      </c>
      <c r="C39" s="872" t="s">
        <v>2978</v>
      </c>
      <c r="D39" s="873" t="s">
        <v>2979</v>
      </c>
      <c r="E39" s="873"/>
      <c r="F39" s="873"/>
      <c r="G39" s="873"/>
      <c r="H39" s="874"/>
      <c r="I39" s="875"/>
      <c r="J39" s="1372"/>
      <c r="K39" s="871" t="s">
        <v>5</v>
      </c>
      <c r="L39" s="872" t="s">
        <v>2994</v>
      </c>
      <c r="M39" s="873" t="s">
        <v>2991</v>
      </c>
      <c r="N39" s="873"/>
      <c r="O39" s="873"/>
      <c r="P39" s="873"/>
      <c r="Q39" s="873"/>
      <c r="R39" s="874"/>
      <c r="S39" s="2146"/>
      <c r="T39" s="2147"/>
      <c r="U39" s="2147"/>
      <c r="V39" s="2147"/>
      <c r="W39" s="2147"/>
      <c r="X39" s="2147"/>
      <c r="Y39" s="2148"/>
      <c r="Z39" s="847"/>
      <c r="AA39" s="847"/>
      <c r="AB39" s="847"/>
      <c r="AC39" s="847"/>
      <c r="AD39" s="847"/>
      <c r="AE39" s="40"/>
    </row>
    <row r="40" spans="1:33" s="505" customFormat="1" ht="15" customHeight="1">
      <c r="A40" s="2150"/>
      <c r="B40" s="871" t="s">
        <v>5</v>
      </c>
      <c r="C40" s="872" t="s">
        <v>2983</v>
      </c>
      <c r="D40" s="873" t="s">
        <v>2984</v>
      </c>
      <c r="E40" s="873"/>
      <c r="F40" s="873"/>
      <c r="G40" s="873"/>
      <c r="H40" s="874"/>
      <c r="I40" s="875"/>
      <c r="J40" s="1372"/>
      <c r="K40" s="871" t="s">
        <v>5</v>
      </c>
      <c r="L40" s="872" t="s">
        <v>2999</v>
      </c>
      <c r="M40" s="873" t="s">
        <v>2995</v>
      </c>
      <c r="N40" s="873"/>
      <c r="O40" s="873"/>
      <c r="P40" s="873"/>
      <c r="Q40" s="873"/>
      <c r="R40" s="874"/>
      <c r="S40" s="876"/>
      <c r="T40" s="860"/>
      <c r="U40" s="861"/>
      <c r="V40" s="861"/>
      <c r="W40" s="861"/>
      <c r="X40" s="861"/>
      <c r="Y40" s="877"/>
      <c r="Z40" s="848"/>
      <c r="AA40" s="848"/>
      <c r="AB40" s="848"/>
      <c r="AC40" s="848"/>
      <c r="AD40" s="848"/>
      <c r="AE40" s="40"/>
    </row>
    <row r="41" spans="1:33" s="505" customFormat="1" ht="15" customHeight="1">
      <c r="A41" s="2150"/>
      <c r="B41" s="871" t="s">
        <v>5</v>
      </c>
      <c r="C41" s="872" t="s">
        <v>2988</v>
      </c>
      <c r="D41" s="873" t="s">
        <v>2989</v>
      </c>
      <c r="E41" s="873"/>
      <c r="F41" s="873"/>
      <c r="G41" s="873"/>
      <c r="H41" s="874"/>
      <c r="I41" s="875"/>
      <c r="J41" s="1372"/>
      <c r="K41" s="871" t="s">
        <v>5</v>
      </c>
      <c r="L41" s="872" t="s">
        <v>3004</v>
      </c>
      <c r="M41" s="873" t="s">
        <v>3000</v>
      </c>
      <c r="N41" s="873"/>
      <c r="O41" s="873"/>
      <c r="P41" s="873"/>
      <c r="Q41" s="873"/>
      <c r="R41" s="874"/>
      <c r="S41" s="878"/>
      <c r="T41" s="861"/>
      <c r="U41" s="861"/>
      <c r="V41" s="861"/>
      <c r="W41" s="861"/>
      <c r="X41" s="861"/>
      <c r="Y41" s="877"/>
      <c r="Z41" s="848"/>
      <c r="AA41" s="848"/>
      <c r="AB41" s="848"/>
      <c r="AC41" s="848"/>
      <c r="AD41" s="848"/>
      <c r="AE41" s="40"/>
    </row>
    <row r="42" spans="1:33" s="505" customFormat="1" ht="15" customHeight="1">
      <c r="A42" s="2150"/>
      <c r="B42" s="871" t="s">
        <v>5</v>
      </c>
      <c r="C42" s="872" t="s">
        <v>2992</v>
      </c>
      <c r="D42" s="873" t="s">
        <v>2993</v>
      </c>
      <c r="E42" s="873"/>
      <c r="F42" s="873"/>
      <c r="G42" s="873"/>
      <c r="H42" s="874"/>
      <c r="I42" s="875"/>
      <c r="J42" s="1372"/>
      <c r="K42" s="871" t="s">
        <v>5</v>
      </c>
      <c r="L42" s="872" t="s">
        <v>3008</v>
      </c>
      <c r="M42" s="873" t="s">
        <v>3005</v>
      </c>
      <c r="N42" s="873"/>
      <c r="O42" s="873"/>
      <c r="P42" s="873"/>
      <c r="Q42" s="873"/>
      <c r="R42" s="874"/>
      <c r="S42" s="878"/>
      <c r="T42" s="859"/>
      <c r="U42" s="859"/>
      <c r="V42" s="859"/>
      <c r="W42" s="859"/>
      <c r="X42" s="859"/>
      <c r="Y42" s="879"/>
      <c r="Z42" s="848"/>
      <c r="AA42" s="848"/>
      <c r="AB42" s="848"/>
      <c r="AC42" s="848"/>
      <c r="AD42" s="848"/>
      <c r="AE42" s="40"/>
    </row>
    <row r="43" spans="1:33" s="505" customFormat="1" ht="15" customHeight="1">
      <c r="A43" s="2150"/>
      <c r="B43" s="871" t="s">
        <v>5</v>
      </c>
      <c r="C43" s="872" t="s">
        <v>2997</v>
      </c>
      <c r="D43" s="873" t="s">
        <v>2998</v>
      </c>
      <c r="E43" s="873"/>
      <c r="F43" s="873"/>
      <c r="G43" s="873"/>
      <c r="H43" s="874"/>
      <c r="I43" s="875"/>
      <c r="J43" s="1372"/>
      <c r="K43" s="871" t="s">
        <v>5</v>
      </c>
      <c r="L43" s="872" t="s">
        <v>2982</v>
      </c>
      <c r="M43" s="873" t="s">
        <v>3009</v>
      </c>
      <c r="N43" s="873"/>
      <c r="O43" s="873"/>
      <c r="P43" s="873"/>
      <c r="Q43" s="873"/>
      <c r="R43" s="874"/>
      <c r="S43" s="881"/>
      <c r="T43" s="862"/>
      <c r="U43" s="859"/>
      <c r="V43" s="859"/>
      <c r="W43" s="859"/>
      <c r="X43" s="859"/>
      <c r="Y43" s="879"/>
      <c r="Z43" s="849"/>
      <c r="AA43" s="849"/>
      <c r="AB43" s="849"/>
      <c r="AC43" s="849"/>
      <c r="AD43" s="850"/>
      <c r="AE43" s="40"/>
    </row>
    <row r="44" spans="1:33" s="505" customFormat="1" ht="15" customHeight="1">
      <c r="A44" s="2150"/>
      <c r="B44" s="871" t="s">
        <v>5</v>
      </c>
      <c r="C44" s="872" t="s">
        <v>3002</v>
      </c>
      <c r="D44" s="873" t="s">
        <v>3003</v>
      </c>
      <c r="E44" s="873"/>
      <c r="F44" s="873"/>
      <c r="G44" s="873"/>
      <c r="H44" s="874"/>
      <c r="I44" s="875"/>
      <c r="J44" s="1372"/>
      <c r="K44" s="883" t="s">
        <v>5</v>
      </c>
      <c r="L44" s="890" t="s">
        <v>2987</v>
      </c>
      <c r="M44" s="506" t="s">
        <v>3800</v>
      </c>
      <c r="N44" s="1376"/>
      <c r="O44" s="1376"/>
      <c r="P44" s="1376"/>
      <c r="Q44" s="1376"/>
      <c r="R44" s="1376"/>
      <c r="S44" s="876"/>
      <c r="T44" s="859"/>
      <c r="U44" s="859"/>
      <c r="V44" s="859"/>
      <c r="W44" s="859"/>
      <c r="X44" s="859"/>
      <c r="Y44" s="879"/>
      <c r="Z44" s="849"/>
      <c r="AA44" s="849"/>
      <c r="AB44" s="849"/>
      <c r="AC44" s="849"/>
      <c r="AD44" s="850"/>
      <c r="AE44" s="40"/>
    </row>
    <row r="45" spans="1:33" s="505" customFormat="1" ht="15" customHeight="1">
      <c r="A45" s="2150"/>
      <c r="B45" s="871" t="s">
        <v>5</v>
      </c>
      <c r="C45" s="872" t="s">
        <v>3006</v>
      </c>
      <c r="D45" s="873" t="s">
        <v>3007</v>
      </c>
      <c r="E45" s="873"/>
      <c r="F45" s="873"/>
      <c r="G45" s="873"/>
      <c r="H45" s="874"/>
      <c r="I45" s="875"/>
      <c r="J45" s="1372"/>
      <c r="K45" s="883" t="s">
        <v>5</v>
      </c>
      <c r="L45" s="890" t="s">
        <v>3798</v>
      </c>
      <c r="M45" s="2159" t="s">
        <v>3801</v>
      </c>
      <c r="N45" s="2159"/>
      <c r="O45" s="2159"/>
      <c r="P45" s="2159"/>
      <c r="Q45" s="2159"/>
      <c r="R45" s="2160"/>
      <c r="S45" s="876"/>
      <c r="T45" s="859"/>
      <c r="U45" s="857"/>
      <c r="V45" s="859"/>
      <c r="W45" s="859"/>
      <c r="X45" s="859"/>
      <c r="Y45" s="879"/>
      <c r="Z45" s="849"/>
      <c r="AA45" s="849"/>
      <c r="AB45" s="849"/>
      <c r="AC45" s="849"/>
      <c r="AD45" s="850"/>
      <c r="AE45" s="546"/>
      <c r="AF45" s="40"/>
    </row>
    <row r="46" spans="1:33" s="544" customFormat="1" ht="15" customHeight="1">
      <c r="A46" s="2150"/>
      <c r="B46" s="871" t="s">
        <v>5</v>
      </c>
      <c r="C46" s="872" t="s">
        <v>2980</v>
      </c>
      <c r="D46" s="873" t="s">
        <v>2981</v>
      </c>
      <c r="E46" s="873"/>
      <c r="F46" s="873"/>
      <c r="G46" s="873"/>
      <c r="H46" s="874"/>
      <c r="I46" s="875"/>
      <c r="J46" s="1373"/>
      <c r="K46" s="885"/>
      <c r="L46" s="886"/>
      <c r="M46" s="2161"/>
      <c r="N46" s="2161"/>
      <c r="O46" s="2161"/>
      <c r="P46" s="2161"/>
      <c r="Q46" s="2161"/>
      <c r="R46" s="2162"/>
      <c r="S46" s="876"/>
      <c r="T46" s="859"/>
      <c r="U46" s="859"/>
      <c r="V46" s="859"/>
      <c r="W46" s="859"/>
      <c r="X46" s="859"/>
      <c r="Y46" s="879"/>
      <c r="Z46" s="543"/>
      <c r="AA46" s="543"/>
      <c r="AB46" s="543"/>
      <c r="AC46" s="543"/>
      <c r="AD46" s="543"/>
      <c r="AE46" s="543"/>
    </row>
    <row r="47" spans="1:33" s="544" customFormat="1" ht="15" customHeight="1">
      <c r="A47" s="2150"/>
      <c r="B47" s="871" t="s">
        <v>5</v>
      </c>
      <c r="C47" s="872" t="s">
        <v>2985</v>
      </c>
      <c r="D47" s="873" t="s">
        <v>2986</v>
      </c>
      <c r="E47" s="880"/>
      <c r="F47" s="880"/>
      <c r="G47" s="880"/>
      <c r="H47" s="880"/>
      <c r="I47" s="875"/>
      <c r="J47" s="1373"/>
      <c r="K47" s="871" t="s">
        <v>5</v>
      </c>
      <c r="L47" s="873" t="s">
        <v>2996</v>
      </c>
      <c r="M47" s="887"/>
      <c r="N47" s="887"/>
      <c r="O47" s="887"/>
      <c r="P47" s="887"/>
      <c r="Q47" s="887"/>
      <c r="R47" s="887"/>
      <c r="S47" s="878"/>
      <c r="T47" s="863"/>
      <c r="U47" s="1375"/>
      <c r="V47" s="863"/>
      <c r="W47" s="863"/>
      <c r="X47" s="863"/>
      <c r="Y47" s="888"/>
    </row>
    <row r="48" spans="1:33" ht="20.100000000000001" customHeight="1">
      <c r="A48" s="2150"/>
      <c r="B48" s="871" t="s">
        <v>5</v>
      </c>
      <c r="C48" s="872" t="s">
        <v>2990</v>
      </c>
      <c r="D48" s="873" t="s">
        <v>3799</v>
      </c>
      <c r="E48" s="880"/>
      <c r="F48" s="880"/>
      <c r="G48" s="880"/>
      <c r="H48" s="880"/>
      <c r="I48" s="875"/>
      <c r="J48" s="1374"/>
      <c r="K48" s="871" t="s">
        <v>5</v>
      </c>
      <c r="L48" s="882" t="s">
        <v>3001</v>
      </c>
      <c r="M48" s="887"/>
      <c r="N48" s="887"/>
      <c r="O48" s="887"/>
      <c r="P48" s="887"/>
      <c r="Q48" s="887"/>
      <c r="R48" s="887"/>
      <c r="S48" s="878"/>
      <c r="T48" s="863"/>
      <c r="U48" s="863"/>
      <c r="V48" s="863"/>
      <c r="W48" s="863"/>
      <c r="X48" s="863"/>
      <c r="Y48" s="888"/>
    </row>
    <row r="49" spans="1:25" ht="20.100000000000001" customHeight="1">
      <c r="A49" s="889" t="s">
        <v>3010</v>
      </c>
      <c r="B49" s="884" t="s">
        <v>3011</v>
      </c>
      <c r="C49" s="890"/>
      <c r="D49" s="891"/>
      <c r="E49" s="891"/>
      <c r="F49" s="891"/>
      <c r="G49" s="891"/>
      <c r="H49" s="892"/>
      <c r="I49" s="893"/>
      <c r="J49" s="890"/>
      <c r="K49" s="891"/>
      <c r="L49" s="891"/>
      <c r="M49" s="891"/>
      <c r="N49" s="891"/>
      <c r="O49" s="891"/>
      <c r="P49" s="891"/>
      <c r="Q49" s="892"/>
      <c r="R49" s="890"/>
      <c r="S49" s="878"/>
      <c r="T49" s="863"/>
      <c r="U49" s="863"/>
      <c r="V49" s="863"/>
      <c r="W49" s="863"/>
      <c r="X49" s="863"/>
      <c r="Y49" s="888"/>
    </row>
    <row r="50" spans="1:25" ht="20.100000000000001" customHeight="1">
      <c r="A50" s="894" t="s">
        <v>3010</v>
      </c>
      <c r="B50" s="895"/>
      <c r="C50" s="896"/>
      <c r="D50" s="896"/>
      <c r="E50" s="896"/>
      <c r="F50" s="896"/>
      <c r="G50" s="896"/>
      <c r="H50" s="896"/>
      <c r="I50" s="896"/>
      <c r="J50" s="896"/>
      <c r="K50" s="896"/>
      <c r="L50" s="896"/>
      <c r="M50" s="896"/>
      <c r="N50" s="896"/>
      <c r="O50" s="896"/>
      <c r="P50" s="896"/>
      <c r="Q50" s="896"/>
      <c r="R50" s="896"/>
      <c r="S50" s="897"/>
      <c r="T50" s="898"/>
      <c r="U50" s="898"/>
      <c r="V50" s="899"/>
      <c r="W50" s="899"/>
      <c r="X50" s="899"/>
      <c r="Y50" s="900"/>
    </row>
    <row r="51" spans="1:25" ht="20.100000000000001" customHeight="1">
      <c r="A51" s="662" t="s">
        <v>3734</v>
      </c>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row>
    <row r="52" spans="1:25" ht="20.100000000000001" customHeight="1"/>
    <row r="53" spans="1:25" ht="20.100000000000001" customHeight="1"/>
    <row r="54" spans="1:25" ht="20.100000000000001" customHeight="1"/>
    <row r="55" spans="1:25" ht="20.100000000000001" customHeight="1"/>
    <row r="56" spans="1:25" ht="20.100000000000001" customHeight="1"/>
    <row r="57" spans="1:25" ht="20.100000000000001" customHeight="1"/>
    <row r="58" spans="1:25" ht="20.100000000000001" customHeight="1"/>
    <row r="59" spans="1:25" ht="20.100000000000001" customHeight="1"/>
    <row r="60" spans="1:25" ht="20.100000000000001" customHeight="1"/>
    <row r="61" spans="1:25" ht="20.100000000000001" customHeight="1"/>
    <row r="62" spans="1:25" ht="20.100000000000001" customHeight="1"/>
  </sheetData>
  <mergeCells count="10">
    <mergeCell ref="S38:Y39"/>
    <mergeCell ref="A39:A48"/>
    <mergeCell ref="B9:M10"/>
    <mergeCell ref="A15:B15"/>
    <mergeCell ref="A16:B16"/>
    <mergeCell ref="A17:B17"/>
    <mergeCell ref="A18:B18"/>
    <mergeCell ref="A30:B30"/>
    <mergeCell ref="A36:B36"/>
    <mergeCell ref="M45:R46"/>
  </mergeCells>
  <phoneticPr fontId="2"/>
  <hyperlinks>
    <hyperlink ref="R1:V1" location="作業メニュー!A1" display="作業メニュー" xr:uid="{00000000-0004-0000-1F00-000000000000}"/>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E0FF-27DB-4C8C-9977-3E3AFE7044FA}">
  <sheetPr codeName="Sheet66">
    <pageSetUpPr fitToPage="1"/>
  </sheetPr>
  <dimension ref="A1:AM67"/>
  <sheetViews>
    <sheetView zoomScaleNormal="100" zoomScaleSheetLayoutView="70" workbookViewId="0">
      <selection activeCell="S1" sqref="S1"/>
    </sheetView>
  </sheetViews>
  <sheetFormatPr defaultColWidth="2.875" defaultRowHeight="15.75"/>
  <cols>
    <col min="1" max="25" width="3.875" style="542" customWidth="1"/>
    <col min="26" max="16384" width="2.875" style="542"/>
  </cols>
  <sheetData>
    <row r="1" spans="1:35" s="366" customFormat="1" ht="38.25" customHeight="1" thickBot="1">
      <c r="A1" s="631" t="s">
        <v>3749</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3750</v>
      </c>
      <c r="B2" s="678"/>
      <c r="C2" s="678"/>
      <c r="D2" s="678"/>
      <c r="E2" s="679"/>
      <c r="F2" s="679"/>
      <c r="G2" s="679"/>
      <c r="H2" s="679"/>
      <c r="I2" s="679"/>
      <c r="J2" s="679"/>
      <c r="K2" s="679"/>
      <c r="L2" s="679"/>
      <c r="M2" s="679"/>
      <c r="N2" s="679"/>
      <c r="O2" s="679"/>
      <c r="P2" s="679"/>
      <c r="Q2" s="679"/>
      <c r="R2" s="679"/>
      <c r="S2" s="679"/>
      <c r="T2" s="679"/>
      <c r="U2" s="679"/>
      <c r="V2" s="679"/>
      <c r="W2" s="679"/>
      <c r="X2" s="679"/>
      <c r="Y2" s="679"/>
      <c r="Z2" s="541"/>
      <c r="AA2" s="541"/>
      <c r="AB2" s="541"/>
      <c r="AC2" s="541"/>
      <c r="AD2" s="541"/>
      <c r="AE2" s="541"/>
    </row>
    <row r="3" spans="1:35" ht="20.100000000000001" customHeight="1">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35"/>
      <c r="AA3" s="635"/>
      <c r="AB3" s="635"/>
      <c r="AC3" s="635"/>
      <c r="AD3" s="635"/>
      <c r="AE3" s="541"/>
    </row>
    <row r="4" spans="1:35" ht="20.100000000000001" customHeight="1">
      <c r="A4" s="680" t="s">
        <v>3748</v>
      </c>
      <c r="B4" s="680"/>
      <c r="C4" s="680"/>
      <c r="D4" s="680"/>
      <c r="E4" s="680"/>
      <c r="F4" s="680"/>
      <c r="G4" s="680"/>
      <c r="H4" s="680"/>
      <c r="I4" s="680"/>
      <c r="J4" s="680"/>
      <c r="K4" s="680"/>
      <c r="L4" s="680"/>
      <c r="M4" s="680"/>
      <c r="N4" s="680"/>
      <c r="O4" s="680"/>
      <c r="P4" s="680"/>
      <c r="Q4" s="680"/>
      <c r="R4" s="680"/>
      <c r="S4" s="680"/>
      <c r="T4" s="680"/>
      <c r="U4" s="680"/>
      <c r="V4" s="680"/>
      <c r="W4" s="680"/>
      <c r="X4" s="680"/>
      <c r="Y4" s="680"/>
      <c r="Z4" s="636"/>
      <c r="AA4" s="636"/>
      <c r="AB4" s="636"/>
      <c r="AC4" s="636"/>
      <c r="AD4" s="636"/>
      <c r="AE4" s="541"/>
    </row>
    <row r="5" spans="1:35" s="544" customFormat="1" ht="19.5" customHeight="1">
      <c r="A5" s="681"/>
      <c r="B5" s="681"/>
      <c r="C5" s="681"/>
      <c r="D5" s="681"/>
      <c r="E5" s="681"/>
      <c r="F5" s="681"/>
      <c r="G5" s="681"/>
      <c r="H5" s="681"/>
      <c r="I5" s="681"/>
      <c r="J5" s="681"/>
      <c r="K5" s="681"/>
      <c r="L5" s="681"/>
      <c r="M5" s="681"/>
      <c r="N5" s="681"/>
      <c r="O5" s="681"/>
      <c r="P5" s="681"/>
      <c r="Q5" s="681"/>
      <c r="R5" s="681"/>
      <c r="S5" s="681"/>
      <c r="T5" s="681"/>
      <c r="U5" s="681"/>
      <c r="V5" s="681"/>
      <c r="W5" s="681"/>
      <c r="X5" s="681"/>
      <c r="Y5" s="681"/>
      <c r="Z5" s="543"/>
      <c r="AA5" s="543"/>
      <c r="AB5" s="543"/>
      <c r="AC5" s="543"/>
      <c r="AD5" s="543"/>
      <c r="AE5" s="543"/>
    </row>
    <row r="6" spans="1:35" s="544" customFormat="1" ht="19.5" customHeight="1">
      <c r="A6" s="682"/>
      <c r="B6" s="671"/>
      <c r="C6" s="671"/>
      <c r="D6" s="671"/>
      <c r="E6" s="671"/>
      <c r="F6" s="671"/>
      <c r="G6" s="671"/>
      <c r="H6" s="671"/>
      <c r="I6" s="671"/>
      <c r="J6" s="671"/>
      <c r="K6" s="671"/>
      <c r="L6" s="671"/>
      <c r="M6" s="671"/>
      <c r="N6" s="671"/>
      <c r="O6" s="671"/>
      <c r="P6" s="683"/>
      <c r="Q6" s="2163" t="s">
        <v>2472</v>
      </c>
      <c r="R6" s="2164"/>
      <c r="S6" s="2169" t="s">
        <v>2471</v>
      </c>
      <c r="T6" s="2170"/>
      <c r="U6" s="2170"/>
      <c r="V6" s="2170"/>
      <c r="W6" s="2170"/>
      <c r="X6" s="2170"/>
      <c r="Y6" s="2171"/>
      <c r="Z6" s="543"/>
      <c r="AA6" s="543"/>
      <c r="AB6" s="543"/>
      <c r="AC6" s="543"/>
      <c r="AD6" s="543"/>
      <c r="AE6" s="543"/>
    </row>
    <row r="7" spans="1:35" s="544" customFormat="1" ht="19.5" customHeight="1">
      <c r="A7" s="684"/>
      <c r="B7" s="685" t="s">
        <v>3751</v>
      </c>
      <c r="C7" s="660"/>
      <c r="D7" s="660"/>
      <c r="E7" s="660"/>
      <c r="F7" s="660"/>
      <c r="G7" s="660"/>
      <c r="H7" s="660"/>
      <c r="I7" s="660"/>
      <c r="J7" s="660"/>
      <c r="K7" s="660"/>
      <c r="L7" s="660"/>
      <c r="M7" s="660"/>
      <c r="N7" s="660"/>
      <c r="O7" s="660"/>
      <c r="P7" s="660"/>
      <c r="Q7" s="2165"/>
      <c r="R7" s="2166"/>
      <c r="S7" s="2172" t="s">
        <v>2470</v>
      </c>
      <c r="T7" s="2173"/>
      <c r="U7" s="2173"/>
      <c r="V7" s="2173"/>
      <c r="W7" s="2173"/>
      <c r="X7" s="2173"/>
      <c r="Y7" s="2174"/>
      <c r="Z7" s="543"/>
      <c r="AA7" s="543"/>
      <c r="AB7" s="543"/>
      <c r="AC7" s="543"/>
      <c r="AD7" s="543"/>
      <c r="AE7" s="543"/>
    </row>
    <row r="8" spans="1:35" s="544" customFormat="1" ht="19.5" customHeight="1">
      <c r="A8" s="684"/>
      <c r="B8" s="640" t="s">
        <v>3752</v>
      </c>
      <c r="C8" s="660"/>
      <c r="D8" s="660"/>
      <c r="E8" s="660"/>
      <c r="F8" s="660"/>
      <c r="G8" s="660"/>
      <c r="H8" s="660"/>
      <c r="I8" s="660"/>
      <c r="J8" s="660"/>
      <c r="K8" s="660"/>
      <c r="L8" s="660"/>
      <c r="M8" s="660"/>
      <c r="N8" s="660"/>
      <c r="O8" s="660"/>
      <c r="P8" s="660"/>
      <c r="Q8" s="2165"/>
      <c r="R8" s="2166"/>
      <c r="S8" s="660"/>
      <c r="T8" s="660"/>
      <c r="U8" s="660"/>
      <c r="V8" s="660"/>
      <c r="W8" s="660"/>
      <c r="X8" s="660"/>
      <c r="Y8" s="686"/>
      <c r="Z8" s="543"/>
      <c r="AA8" s="543"/>
      <c r="AB8" s="543"/>
      <c r="AC8" s="543"/>
      <c r="AD8" s="543"/>
      <c r="AE8" s="543"/>
    </row>
    <row r="9" spans="1:35" s="544" customFormat="1" ht="19.5" customHeight="1">
      <c r="A9" s="684"/>
      <c r="B9" s="640" t="s">
        <v>3753</v>
      </c>
      <c r="C9" s="660"/>
      <c r="D9" s="660"/>
      <c r="E9" s="660"/>
      <c r="F9" s="660"/>
      <c r="G9" s="660"/>
      <c r="H9" s="660"/>
      <c r="I9" s="660"/>
      <c r="J9" s="660"/>
      <c r="K9" s="660"/>
      <c r="L9" s="660"/>
      <c r="M9" s="660"/>
      <c r="N9" s="660"/>
      <c r="O9" s="660"/>
      <c r="P9" s="660"/>
      <c r="Q9" s="2165"/>
      <c r="R9" s="2166"/>
      <c r="S9" s="660"/>
      <c r="T9" s="660"/>
      <c r="U9" s="660"/>
      <c r="V9" s="660"/>
      <c r="W9" s="660"/>
      <c r="X9" s="660"/>
      <c r="Y9" s="686"/>
      <c r="Z9" s="543"/>
      <c r="AA9" s="543"/>
      <c r="AB9" s="543"/>
      <c r="AC9" s="543"/>
      <c r="AD9" s="543"/>
      <c r="AE9" s="543"/>
    </row>
    <row r="10" spans="1:35" s="544" customFormat="1" ht="19.5" customHeight="1">
      <c r="A10" s="684"/>
      <c r="B10" s="640"/>
      <c r="C10" s="660"/>
      <c r="D10" s="660"/>
      <c r="E10" s="660"/>
      <c r="F10" s="660"/>
      <c r="G10" s="660"/>
      <c r="H10" s="660"/>
      <c r="I10" s="660"/>
      <c r="J10" s="660"/>
      <c r="K10" s="660"/>
      <c r="L10" s="660"/>
      <c r="M10" s="660"/>
      <c r="N10" s="660"/>
      <c r="O10" s="660"/>
      <c r="P10" s="660"/>
      <c r="Q10" s="2165"/>
      <c r="R10" s="2166"/>
      <c r="S10" s="660"/>
      <c r="T10" s="660"/>
      <c r="U10" s="660"/>
      <c r="V10" s="660"/>
      <c r="W10" s="660"/>
      <c r="X10" s="660"/>
      <c r="Y10" s="686"/>
      <c r="Z10" s="543"/>
      <c r="AA10" s="543"/>
      <c r="AB10" s="543"/>
      <c r="AC10" s="543"/>
      <c r="AD10" s="543"/>
      <c r="AE10" s="543"/>
    </row>
    <row r="11" spans="1:35" s="544" customFormat="1" ht="19.5" customHeight="1">
      <c r="A11" s="684"/>
      <c r="B11" s="660"/>
      <c r="C11" s="660"/>
      <c r="D11" s="660"/>
      <c r="E11" s="660"/>
      <c r="F11" s="660"/>
      <c r="G11" s="660"/>
      <c r="H11" s="660"/>
      <c r="I11" s="660"/>
      <c r="J11" s="660"/>
      <c r="K11" s="660"/>
      <c r="L11" s="660"/>
      <c r="M11" s="660"/>
      <c r="N11" s="660"/>
      <c r="O11" s="660"/>
      <c r="P11" s="660"/>
      <c r="Q11" s="2165"/>
      <c r="R11" s="2166"/>
      <c r="S11" s="660"/>
      <c r="T11" s="660"/>
      <c r="U11" s="660"/>
      <c r="V11" s="660"/>
      <c r="W11" s="660"/>
      <c r="X11" s="660"/>
      <c r="Y11" s="686"/>
      <c r="Z11" s="543"/>
      <c r="AA11" s="543"/>
      <c r="AB11" s="543"/>
      <c r="AC11" s="543"/>
      <c r="AD11" s="543"/>
      <c r="AE11" s="543"/>
    </row>
    <row r="12" spans="1:35" s="544" customFormat="1" ht="19.5" customHeight="1">
      <c r="A12" s="684"/>
      <c r="B12" s="685"/>
      <c r="C12" s="656"/>
      <c r="D12" s="656"/>
      <c r="E12" s="656"/>
      <c r="F12" s="656"/>
      <c r="G12" s="656"/>
      <c r="H12" s="656"/>
      <c r="I12" s="656"/>
      <c r="J12" s="656"/>
      <c r="K12" s="656"/>
      <c r="L12" s="656"/>
      <c r="M12" s="656"/>
      <c r="N12" s="656"/>
      <c r="O12" s="660"/>
      <c r="P12" s="660"/>
      <c r="Q12" s="2167"/>
      <c r="R12" s="2168"/>
      <c r="S12" s="687"/>
      <c r="T12" s="687"/>
      <c r="U12" s="687"/>
      <c r="V12" s="687"/>
      <c r="W12" s="687"/>
      <c r="X12" s="687"/>
      <c r="Y12" s="688"/>
      <c r="Z12" s="543"/>
      <c r="AA12" s="543"/>
      <c r="AB12" s="543"/>
      <c r="AC12" s="543"/>
      <c r="AD12" s="543"/>
      <c r="AE12" s="543"/>
    </row>
    <row r="13" spans="1:35" s="544" customFormat="1" ht="19.5" customHeight="1">
      <c r="A13" s="684"/>
      <c r="B13" s="2151" t="s">
        <v>3754</v>
      </c>
      <c r="C13" s="2175"/>
      <c r="D13" s="2175"/>
      <c r="E13" s="2175"/>
      <c r="F13" s="2175"/>
      <c r="G13" s="2175"/>
      <c r="H13" s="2175"/>
      <c r="I13" s="2175"/>
      <c r="J13" s="2175"/>
      <c r="K13" s="2175"/>
      <c r="L13" s="2175"/>
      <c r="M13" s="2175"/>
      <c r="N13" s="656"/>
      <c r="O13" s="660"/>
      <c r="P13" s="660"/>
      <c r="Q13" s="690"/>
      <c r="R13" s="690"/>
      <c r="S13" s="660"/>
      <c r="T13" s="660"/>
      <c r="U13" s="660"/>
      <c r="V13" s="660"/>
      <c r="W13" s="660"/>
      <c r="X13" s="660"/>
      <c r="Y13" s="686"/>
      <c r="Z13" s="543"/>
      <c r="AA13" s="543"/>
      <c r="AB13" s="543"/>
      <c r="AC13" s="543"/>
      <c r="AD13" s="543"/>
      <c r="AE13" s="543"/>
    </row>
    <row r="14" spans="1:35" s="544" customFormat="1" ht="19.5" customHeight="1">
      <c r="A14" s="684"/>
      <c r="B14" s="2151"/>
      <c r="C14" s="2175"/>
      <c r="D14" s="2175"/>
      <c r="E14" s="2175"/>
      <c r="F14" s="2175"/>
      <c r="G14" s="2175"/>
      <c r="H14" s="2175"/>
      <c r="I14" s="2175"/>
      <c r="J14" s="2175"/>
      <c r="K14" s="2175"/>
      <c r="L14" s="2175"/>
      <c r="M14" s="2175"/>
      <c r="N14" s="656"/>
      <c r="O14" s="660"/>
      <c r="P14" s="660"/>
      <c r="Q14" s="660"/>
      <c r="R14" s="660" t="s">
        <v>3755</v>
      </c>
      <c r="S14" s="660"/>
      <c r="T14" s="660"/>
      <c r="U14" s="660"/>
      <c r="V14" s="660"/>
      <c r="W14" s="660"/>
      <c r="X14" s="660"/>
      <c r="Y14" s="686"/>
      <c r="Z14" s="543"/>
      <c r="AA14" s="543"/>
      <c r="AB14" s="543"/>
      <c r="AC14" s="543"/>
      <c r="AD14" s="543"/>
      <c r="AE14" s="543"/>
    </row>
    <row r="15" spans="1:35" s="544" customFormat="1" ht="19.5" customHeight="1">
      <c r="A15" s="684"/>
      <c r="B15" s="656"/>
      <c r="C15" s="689"/>
      <c r="D15" s="689"/>
      <c r="E15" s="689"/>
      <c r="F15" s="689"/>
      <c r="G15" s="689"/>
      <c r="H15" s="689"/>
      <c r="I15" s="689"/>
      <c r="J15" s="689"/>
      <c r="K15" s="689"/>
      <c r="L15" s="689"/>
      <c r="M15" s="689"/>
      <c r="N15" s="656"/>
      <c r="O15" s="660"/>
      <c r="P15" s="660"/>
      <c r="Q15" s="660"/>
      <c r="R15" s="660"/>
      <c r="S15" s="660"/>
      <c r="T15" s="660"/>
      <c r="U15" s="660"/>
      <c r="V15" s="660"/>
      <c r="W15" s="660"/>
      <c r="X15" s="660"/>
      <c r="Y15" s="686"/>
      <c r="Z15" s="543"/>
      <c r="AA15" s="543"/>
      <c r="AB15" s="543"/>
      <c r="AC15" s="543"/>
      <c r="AD15" s="543"/>
      <c r="AE15" s="543"/>
    </row>
    <row r="16" spans="1:35" s="544" customFormat="1" ht="19.5" customHeight="1">
      <c r="A16" s="684"/>
      <c r="B16" s="660"/>
      <c r="C16" s="660"/>
      <c r="D16" s="660"/>
      <c r="E16" s="660"/>
      <c r="F16" s="660"/>
      <c r="G16" s="660"/>
      <c r="H16" s="660"/>
      <c r="I16" s="660"/>
      <c r="J16" s="660"/>
      <c r="K16" s="685"/>
      <c r="L16" s="660" t="s">
        <v>2469</v>
      </c>
      <c r="M16" s="660"/>
      <c r="N16" s="660"/>
      <c r="O16" s="685"/>
      <c r="P16" s="685"/>
      <c r="Q16" s="660" t="s">
        <v>2468</v>
      </c>
      <c r="R16" s="660"/>
      <c r="S16" s="660"/>
      <c r="T16" s="660"/>
      <c r="U16" s="660"/>
      <c r="V16" s="660"/>
      <c r="W16" s="660"/>
      <c r="X16" s="660"/>
      <c r="Y16" s="686"/>
      <c r="Z16" s="543"/>
      <c r="AA16" s="543"/>
      <c r="AB16" s="543"/>
      <c r="AC16" s="543"/>
      <c r="AD16" s="543"/>
      <c r="AE16" s="543"/>
    </row>
    <row r="17" spans="1:39" s="544" customFormat="1" ht="19.5" customHeight="1">
      <c r="A17" s="684"/>
      <c r="B17" s="660"/>
      <c r="C17" s="660"/>
      <c r="D17" s="660"/>
      <c r="E17" s="660"/>
      <c r="F17" s="660"/>
      <c r="G17" s="660"/>
      <c r="H17" s="660"/>
      <c r="I17" s="660"/>
      <c r="J17" s="660"/>
      <c r="K17" s="685"/>
      <c r="L17" s="660"/>
      <c r="M17" s="660"/>
      <c r="N17" s="660"/>
      <c r="O17" s="685"/>
      <c r="P17" s="685"/>
      <c r="Q17" s="660"/>
      <c r="R17" s="660"/>
      <c r="S17" s="660"/>
      <c r="T17" s="660"/>
      <c r="U17" s="660"/>
      <c r="V17" s="660"/>
      <c r="W17" s="660"/>
      <c r="X17" s="660"/>
      <c r="Y17" s="686"/>
      <c r="Z17" s="637"/>
      <c r="AA17" s="637"/>
      <c r="AB17" s="637"/>
      <c r="AC17" s="637"/>
      <c r="AD17" s="637"/>
      <c r="AE17" s="543"/>
    </row>
    <row r="18" spans="1:39" s="544" customFormat="1" ht="19.5" customHeight="1">
      <c r="A18" s="918"/>
      <c r="B18" s="660" t="s">
        <v>3756</v>
      </c>
      <c r="C18" s="660"/>
      <c r="D18" s="660"/>
      <c r="E18" s="660"/>
      <c r="F18" s="660"/>
      <c r="G18" s="660"/>
      <c r="H18" s="660"/>
      <c r="I18" s="660"/>
      <c r="J18" s="660"/>
      <c r="K18" s="685"/>
      <c r="L18" s="660"/>
      <c r="M18" s="660"/>
      <c r="N18" s="660"/>
      <c r="O18" s="685"/>
      <c r="P18" s="685"/>
      <c r="Q18" s="660"/>
      <c r="R18" s="660"/>
      <c r="S18" s="660"/>
      <c r="T18" s="660"/>
      <c r="U18" s="660"/>
      <c r="V18" s="660"/>
      <c r="W18" s="660"/>
      <c r="X18" s="660"/>
      <c r="Y18" s="686"/>
      <c r="Z18" s="543"/>
      <c r="AA18" s="543"/>
      <c r="AB18" s="543"/>
      <c r="AC18" s="543"/>
      <c r="AD18" s="637"/>
      <c r="AE18" s="543"/>
    </row>
    <row r="19" spans="1:39" s="544" customFormat="1" ht="19.5" customHeight="1">
      <c r="A19" s="684"/>
      <c r="B19" s="660"/>
      <c r="C19" s="660"/>
      <c r="D19" s="660"/>
      <c r="E19" s="660"/>
      <c r="F19" s="660"/>
      <c r="G19" s="660"/>
      <c r="H19" s="660"/>
      <c r="I19" s="660"/>
      <c r="J19" s="660"/>
      <c r="K19" s="685"/>
      <c r="L19" s="660"/>
      <c r="M19" s="660"/>
      <c r="N19" s="660"/>
      <c r="O19" s="685"/>
      <c r="P19" s="685"/>
      <c r="Q19" s="660"/>
      <c r="R19" s="660"/>
      <c r="S19" s="660"/>
      <c r="T19" s="660"/>
      <c r="U19" s="660"/>
      <c r="V19" s="660"/>
      <c r="W19" s="660"/>
      <c r="X19" s="660"/>
      <c r="Y19" s="686"/>
      <c r="Z19" s="543"/>
      <c r="AA19" s="543"/>
      <c r="AB19" s="543"/>
      <c r="AC19" s="543"/>
      <c r="AD19" s="543"/>
      <c r="AE19" s="543"/>
    </row>
    <row r="20" spans="1:39" s="544" customFormat="1" ht="19.5" customHeight="1">
      <c r="A20" s="684"/>
      <c r="B20" s="660" t="s">
        <v>3757</v>
      </c>
      <c r="C20" s="660"/>
      <c r="D20" s="660"/>
      <c r="E20" s="660"/>
      <c r="F20" s="660"/>
      <c r="G20" s="660"/>
      <c r="H20" s="660"/>
      <c r="I20" s="660"/>
      <c r="J20" s="660"/>
      <c r="K20" s="685"/>
      <c r="L20" s="660"/>
      <c r="M20" s="660"/>
      <c r="N20" s="660"/>
      <c r="O20" s="685"/>
      <c r="P20" s="685"/>
      <c r="Q20" s="660"/>
      <c r="R20" s="660"/>
      <c r="S20" s="660"/>
      <c r="T20" s="660"/>
      <c r="U20" s="660"/>
      <c r="V20" s="660"/>
      <c r="W20" s="660"/>
      <c r="X20" s="660"/>
      <c r="Y20" s="686"/>
      <c r="Z20" s="543"/>
      <c r="AA20" s="543"/>
      <c r="AB20" s="543"/>
      <c r="AC20" s="543"/>
      <c r="AD20" s="543"/>
      <c r="AE20" s="543"/>
    </row>
    <row r="21" spans="1:39" s="544" customFormat="1" ht="19.5" customHeight="1">
      <c r="A21" s="684"/>
      <c r="B21" s="660"/>
      <c r="C21" s="660" t="s">
        <v>3758</v>
      </c>
      <c r="D21" s="660"/>
      <c r="E21" s="660"/>
      <c r="F21" s="687" t="s">
        <v>3759</v>
      </c>
      <c r="G21" s="687"/>
      <c r="H21" s="687"/>
      <c r="I21" s="687"/>
      <c r="J21" s="687"/>
      <c r="K21" s="691"/>
      <c r="L21" s="687"/>
      <c r="M21" s="687"/>
      <c r="N21" s="687"/>
      <c r="O21" s="691"/>
      <c r="P21" s="691"/>
      <c r="Q21" s="687"/>
      <c r="R21" s="687"/>
      <c r="S21" s="687"/>
      <c r="T21" s="687"/>
      <c r="U21" s="687"/>
      <c r="V21" s="687"/>
      <c r="W21" s="687"/>
      <c r="X21" s="687"/>
      <c r="Y21" s="686"/>
      <c r="Z21" s="543"/>
      <c r="AA21" s="543"/>
      <c r="AB21" s="543"/>
      <c r="AC21" s="543"/>
      <c r="AD21" s="543"/>
      <c r="AE21" s="543"/>
    </row>
    <row r="22" spans="1:39" s="544" customFormat="1" ht="19.5" customHeight="1">
      <c r="A22" s="684"/>
      <c r="B22" s="660"/>
      <c r="C22" s="660"/>
      <c r="D22" s="660"/>
      <c r="E22" s="660"/>
      <c r="F22" s="692" t="s">
        <v>3359</v>
      </c>
      <c r="G22" s="692"/>
      <c r="H22" s="692"/>
      <c r="I22" s="692"/>
      <c r="J22" s="692"/>
      <c r="K22" s="693"/>
      <c r="L22" s="692"/>
      <c r="M22" s="692"/>
      <c r="N22" s="692"/>
      <c r="O22" s="693"/>
      <c r="P22" s="693"/>
      <c r="Q22" s="692"/>
      <c r="R22" s="692"/>
      <c r="S22" s="692"/>
      <c r="T22" s="692"/>
      <c r="U22" s="692"/>
      <c r="V22" s="692"/>
      <c r="W22" s="692"/>
      <c r="X22" s="692"/>
      <c r="Y22" s="686"/>
      <c r="Z22" s="543"/>
      <c r="AA22" s="543"/>
      <c r="AB22" s="543"/>
      <c r="AC22" s="543"/>
      <c r="AD22" s="543"/>
      <c r="AE22" s="543"/>
    </row>
    <row r="23" spans="1:39" s="544" customFormat="1" ht="19.5" customHeight="1">
      <c r="A23" s="684"/>
      <c r="B23" s="660"/>
      <c r="C23" s="660"/>
      <c r="D23" s="660"/>
      <c r="E23" s="660"/>
      <c r="F23" s="692" t="s">
        <v>3348</v>
      </c>
      <c r="G23" s="692"/>
      <c r="H23" s="692"/>
      <c r="I23" s="692"/>
      <c r="J23" s="692"/>
      <c r="K23" s="692"/>
      <c r="L23" s="692"/>
      <c r="M23" s="692"/>
      <c r="N23" s="692"/>
      <c r="O23" s="660"/>
      <c r="P23" s="692" t="s">
        <v>3760</v>
      </c>
      <c r="Q23" s="692"/>
      <c r="R23" s="692"/>
      <c r="S23" s="692"/>
      <c r="T23" s="692"/>
      <c r="U23" s="692"/>
      <c r="V23" s="692"/>
      <c r="W23" s="692"/>
      <c r="X23" s="692"/>
      <c r="Y23" s="686"/>
      <c r="Z23" s="543"/>
      <c r="AA23" s="543"/>
      <c r="AB23" s="543"/>
      <c r="AC23" s="543"/>
      <c r="AD23" s="543"/>
      <c r="AE23" s="543"/>
    </row>
    <row r="24" spans="1:39" s="544" customFormat="1" ht="19.5" customHeight="1">
      <c r="A24" s="684"/>
      <c r="B24" s="660"/>
      <c r="C24" s="660"/>
      <c r="D24" s="660"/>
      <c r="E24" s="660"/>
      <c r="F24" s="660"/>
      <c r="G24" s="660"/>
      <c r="H24" s="687"/>
      <c r="I24" s="660"/>
      <c r="J24" s="660"/>
      <c r="K24" s="660"/>
      <c r="L24" s="660" t="s">
        <v>2467</v>
      </c>
      <c r="M24" s="660"/>
      <c r="N24" s="660"/>
      <c r="O24" s="660"/>
      <c r="P24" s="660"/>
      <c r="Q24" s="660"/>
      <c r="R24" s="660"/>
      <c r="S24" s="687"/>
      <c r="T24" s="687"/>
      <c r="U24" s="687"/>
      <c r="V24" s="687"/>
      <c r="W24" s="687"/>
      <c r="X24" s="687"/>
      <c r="Y24" s="688"/>
      <c r="Z24" s="543"/>
      <c r="AA24" s="543"/>
      <c r="AB24" s="543"/>
      <c r="AC24" s="543"/>
      <c r="AD24" s="543"/>
      <c r="AE24" s="543"/>
      <c r="AM24" s="594"/>
    </row>
    <row r="25" spans="1:39" s="544" customFormat="1" ht="19.5" customHeight="1">
      <c r="A25" s="694" t="s">
        <v>2466</v>
      </c>
      <c r="B25" s="692"/>
      <c r="C25" s="692" t="s">
        <v>2503</v>
      </c>
      <c r="D25" s="692"/>
      <c r="E25" s="692"/>
      <c r="F25" s="692"/>
      <c r="G25" s="692"/>
      <c r="H25" s="695"/>
      <c r="I25" s="692"/>
      <c r="J25" s="692" t="s">
        <v>3755</v>
      </c>
      <c r="K25" s="692"/>
      <c r="L25" s="692"/>
      <c r="M25" s="692"/>
      <c r="N25" s="692"/>
      <c r="O25" s="692"/>
      <c r="P25" s="692"/>
      <c r="Q25" s="692"/>
      <c r="R25" s="692" t="s">
        <v>2463</v>
      </c>
      <c r="S25" s="692"/>
      <c r="T25" s="692"/>
      <c r="U25" s="692"/>
      <c r="V25" s="692"/>
      <c r="W25" s="692"/>
      <c r="X25" s="692"/>
      <c r="Y25" s="695" t="s">
        <v>113</v>
      </c>
      <c r="Z25" s="543"/>
      <c r="AA25" s="543"/>
      <c r="AB25" s="543"/>
      <c r="AC25" s="543"/>
      <c r="AD25" s="543"/>
      <c r="AE25" s="543"/>
    </row>
    <row r="26" spans="1:39" s="544" customFormat="1" ht="19.5" customHeight="1">
      <c r="A26" s="696" t="s">
        <v>2462</v>
      </c>
      <c r="B26" s="687"/>
      <c r="C26" s="687" t="s">
        <v>3761</v>
      </c>
      <c r="D26" s="687"/>
      <c r="E26" s="687"/>
      <c r="F26" s="687"/>
      <c r="G26" s="687"/>
      <c r="H26" s="688"/>
      <c r="I26" s="687"/>
      <c r="J26" s="687"/>
      <c r="K26" s="687"/>
      <c r="L26" s="687"/>
      <c r="M26" s="687"/>
      <c r="N26" s="687"/>
      <c r="O26" s="687"/>
      <c r="P26" s="687"/>
      <c r="Q26" s="687"/>
      <c r="R26" s="687"/>
      <c r="S26" s="687"/>
      <c r="T26" s="660"/>
      <c r="U26" s="687"/>
      <c r="V26" s="687"/>
      <c r="W26" s="660"/>
      <c r="X26" s="687"/>
      <c r="Y26" s="688"/>
      <c r="Z26" s="543"/>
      <c r="AA26" s="543"/>
      <c r="AB26" s="543"/>
      <c r="AC26" s="543"/>
      <c r="AD26" s="543"/>
      <c r="AE26" s="543"/>
    </row>
    <row r="27" spans="1:39" s="544" customFormat="1" ht="19.5" customHeight="1">
      <c r="A27" s="694" t="s">
        <v>2580</v>
      </c>
      <c r="B27" s="692"/>
      <c r="C27" s="692" t="s">
        <v>2460</v>
      </c>
      <c r="D27" s="692"/>
      <c r="E27" s="692"/>
      <c r="F27" s="692"/>
      <c r="G27" s="692"/>
      <c r="H27" s="695"/>
      <c r="I27" s="692"/>
      <c r="J27" s="692"/>
      <c r="K27" s="692"/>
      <c r="L27" s="692"/>
      <c r="M27" s="692"/>
      <c r="N27" s="692"/>
      <c r="O27" s="692"/>
      <c r="P27" s="692"/>
      <c r="Q27" s="692"/>
      <c r="R27" s="692"/>
      <c r="S27" s="692"/>
      <c r="T27" s="692"/>
      <c r="U27" s="692"/>
      <c r="V27" s="692"/>
      <c r="W27" s="692"/>
      <c r="X27" s="692"/>
      <c r="Y27" s="695"/>
      <c r="Z27" s="543"/>
      <c r="AA27" s="543"/>
      <c r="AB27" s="543"/>
      <c r="AC27" s="543"/>
      <c r="AD27" s="543"/>
      <c r="AE27" s="543"/>
    </row>
    <row r="28" spans="1:39" s="544" customFormat="1" ht="19.5" customHeight="1">
      <c r="A28" s="682" t="s">
        <v>2579</v>
      </c>
      <c r="B28" s="671"/>
      <c r="C28" s="671" t="s">
        <v>3762</v>
      </c>
      <c r="D28" s="660"/>
      <c r="E28" s="660"/>
      <c r="F28" s="660"/>
      <c r="G28" s="660"/>
      <c r="H28" s="660"/>
      <c r="I28" s="660"/>
      <c r="J28" s="660"/>
      <c r="K28" s="660"/>
      <c r="L28" s="660"/>
      <c r="M28" s="660"/>
      <c r="N28" s="660"/>
      <c r="O28" s="660"/>
      <c r="P28" s="660"/>
      <c r="Q28" s="660"/>
      <c r="R28" s="660"/>
      <c r="S28" s="660"/>
      <c r="T28" s="660"/>
      <c r="U28" s="660"/>
      <c r="V28" s="660"/>
      <c r="W28" s="660"/>
      <c r="X28" s="660"/>
      <c r="Y28" s="686"/>
      <c r="Z28" s="543"/>
      <c r="AA28" s="543"/>
      <c r="AB28" s="543"/>
      <c r="AC28" s="543"/>
      <c r="AD28" s="543"/>
      <c r="AE28" s="543"/>
    </row>
    <row r="29" spans="1:39" s="544" customFormat="1" ht="19.5" customHeight="1">
      <c r="A29" s="684"/>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86"/>
      <c r="Z29" s="543"/>
      <c r="AA29" s="543"/>
      <c r="AB29" s="543"/>
      <c r="AC29" s="543"/>
      <c r="AD29" s="543"/>
      <c r="AE29" s="543"/>
    </row>
    <row r="30" spans="1:39" s="544" customFormat="1" ht="19.5" customHeight="1">
      <c r="A30" s="684"/>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86"/>
      <c r="Z30" s="543"/>
      <c r="AA30" s="543"/>
      <c r="AB30" s="543"/>
      <c r="AC30" s="543"/>
      <c r="AD30" s="543"/>
      <c r="AE30" s="543"/>
    </row>
    <row r="31" spans="1:39" s="544" customFormat="1" ht="19.5" customHeight="1">
      <c r="A31" s="684"/>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86"/>
      <c r="Z31" s="543"/>
      <c r="AA31" s="543"/>
      <c r="AB31" s="543"/>
      <c r="AC31" s="543"/>
      <c r="AD31" s="543"/>
      <c r="AE31" s="543"/>
    </row>
    <row r="32" spans="1:39" s="544" customFormat="1" ht="19.5" customHeight="1">
      <c r="A32" s="684"/>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86"/>
      <c r="Z32" s="543"/>
      <c r="AA32" s="543"/>
      <c r="AB32" s="543"/>
      <c r="AC32" s="543"/>
      <c r="AD32" s="543"/>
      <c r="AE32" s="543"/>
    </row>
    <row r="33" spans="1:33" s="544" customFormat="1" ht="19.5" customHeight="1">
      <c r="A33" s="68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86"/>
      <c r="Z33" s="543"/>
      <c r="AA33" s="543"/>
      <c r="AB33" s="543"/>
      <c r="AC33" s="543"/>
      <c r="AD33" s="543"/>
      <c r="AE33" s="543"/>
    </row>
    <row r="34" spans="1:33" s="544" customFormat="1" ht="20.100000000000001" customHeight="1">
      <c r="A34" s="68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86"/>
      <c r="Z34" s="543"/>
      <c r="AA34" s="543"/>
      <c r="AB34" s="543"/>
      <c r="AC34" s="543"/>
      <c r="AD34" s="543"/>
      <c r="AE34" s="543"/>
    </row>
    <row r="35" spans="1:33" s="544" customFormat="1" ht="20.100000000000001" customHeight="1">
      <c r="A35" s="68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86"/>
      <c r="Z35" s="543"/>
      <c r="AA35" s="543"/>
      <c r="AB35" s="543"/>
      <c r="AC35" s="543"/>
      <c r="AD35" s="543"/>
      <c r="AE35" s="543"/>
    </row>
    <row r="36" spans="1:33" s="544" customFormat="1" ht="20.100000000000001" customHeight="1">
      <c r="A36" s="68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86"/>
      <c r="Z36" s="543"/>
      <c r="AA36" s="543"/>
      <c r="AB36" s="543"/>
      <c r="AC36" s="543"/>
      <c r="AD36" s="543"/>
      <c r="AE36" s="543"/>
    </row>
    <row r="37" spans="1:33" s="544" customFormat="1" ht="20.100000000000001" customHeight="1">
      <c r="A37" s="68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86"/>
      <c r="Z37" s="543"/>
      <c r="AA37" s="543"/>
      <c r="AB37" s="543"/>
      <c r="AC37" s="543"/>
      <c r="AD37" s="543"/>
      <c r="AE37" s="543"/>
    </row>
    <row r="38" spans="1:33" s="544" customFormat="1" ht="20.100000000000001" customHeight="1">
      <c r="A38" s="68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86"/>
      <c r="Z38" s="543"/>
      <c r="AA38" s="543"/>
      <c r="AB38" s="543"/>
      <c r="AC38" s="543"/>
      <c r="AD38" s="543"/>
      <c r="AE38" s="543"/>
    </row>
    <row r="39" spans="1:33" s="544" customFormat="1" ht="20.100000000000001" customHeight="1">
      <c r="A39" s="68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86"/>
      <c r="Z39" s="638"/>
      <c r="AA39" s="638"/>
      <c r="AB39" s="638"/>
      <c r="AC39" s="638"/>
      <c r="AD39" s="638"/>
    </row>
    <row r="40" spans="1:33" s="544" customFormat="1" ht="20.100000000000001" customHeight="1">
      <c r="A40" s="68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86"/>
      <c r="Z40" s="638"/>
      <c r="AA40" s="638"/>
      <c r="AB40" s="638"/>
      <c r="AC40" s="638"/>
      <c r="AD40" s="638"/>
    </row>
    <row r="41" spans="1:33" s="506" customFormat="1" ht="20.100000000000001" customHeight="1">
      <c r="A41" s="68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86"/>
      <c r="Z41" s="845"/>
      <c r="AA41" s="845"/>
      <c r="AB41" s="845"/>
      <c r="AC41" s="845"/>
      <c r="AD41" s="845"/>
      <c r="AE41" s="845"/>
      <c r="AF41" s="845"/>
      <c r="AG41" s="711"/>
    </row>
    <row r="42" spans="1:33" s="505" customFormat="1" ht="20.100000000000001" customHeight="1">
      <c r="A42" s="68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86"/>
      <c r="Z42" s="846"/>
      <c r="AA42" s="846"/>
      <c r="AB42" s="846"/>
      <c r="AC42" s="846"/>
      <c r="AD42" s="846"/>
      <c r="AE42" s="40"/>
    </row>
    <row r="43" spans="1:33" s="505" customFormat="1" ht="20.100000000000001" customHeight="1">
      <c r="A43" s="696"/>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8"/>
      <c r="Z43" s="847"/>
      <c r="AA43" s="847"/>
      <c r="AB43" s="847"/>
      <c r="AC43" s="847"/>
      <c r="AD43" s="847"/>
      <c r="AE43" s="40"/>
    </row>
    <row r="44" spans="1:33" s="505" customFormat="1" ht="15" customHeight="1">
      <c r="A44" s="644" t="s">
        <v>2458</v>
      </c>
      <c r="B44" s="645"/>
      <c r="C44" s="645" t="s">
        <v>2494</v>
      </c>
      <c r="D44" s="645"/>
      <c r="E44" s="645"/>
      <c r="F44" s="645"/>
      <c r="G44" s="662"/>
      <c r="H44" s="662"/>
      <c r="I44" s="662"/>
      <c r="J44" s="662"/>
      <c r="K44" s="662"/>
      <c r="L44" s="662"/>
      <c r="M44" s="662"/>
      <c r="N44" s="662"/>
      <c r="O44" s="662"/>
      <c r="P44" s="662"/>
      <c r="Q44" s="662"/>
      <c r="R44" s="662"/>
      <c r="S44" s="662"/>
      <c r="T44" s="662"/>
      <c r="U44" s="662"/>
      <c r="V44" s="662"/>
      <c r="W44" s="662"/>
      <c r="X44" s="662"/>
      <c r="Y44" s="674"/>
      <c r="Z44" s="847"/>
      <c r="AA44" s="847"/>
      <c r="AB44" s="847"/>
      <c r="AC44" s="847"/>
      <c r="AD44" s="847"/>
      <c r="AE44" s="40"/>
    </row>
    <row r="45" spans="1:33" s="505" customFormat="1" ht="15" customHeight="1">
      <c r="A45" s="661"/>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70"/>
      <c r="Z45" s="848"/>
      <c r="AA45" s="848"/>
      <c r="AB45" s="848"/>
      <c r="AC45" s="848"/>
      <c r="AD45" s="848"/>
      <c r="AE45" s="40"/>
    </row>
    <row r="46" spans="1:33" s="505" customFormat="1" ht="15" customHeight="1">
      <c r="A46" s="697" t="s">
        <v>2519</v>
      </c>
      <c r="B46" s="685" t="s">
        <v>3763</v>
      </c>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848"/>
      <c r="AA46" s="848"/>
      <c r="AB46" s="848"/>
      <c r="AC46" s="848"/>
      <c r="AD46" s="848"/>
      <c r="AE46" s="40"/>
    </row>
    <row r="47" spans="1:33" s="505" customFormat="1" ht="15" customHeight="1">
      <c r="A47" s="697" t="s">
        <v>2519</v>
      </c>
      <c r="B47" s="685" t="s">
        <v>3764</v>
      </c>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848"/>
      <c r="AA47" s="848"/>
      <c r="AB47" s="848"/>
      <c r="AC47" s="848"/>
      <c r="AD47" s="848"/>
      <c r="AE47" s="40"/>
    </row>
    <row r="48" spans="1:33" s="505" customFormat="1" ht="15" customHeight="1">
      <c r="A48" s="697" t="s">
        <v>2561</v>
      </c>
      <c r="B48" s="685" t="s">
        <v>3765</v>
      </c>
      <c r="C48" s="685"/>
      <c r="D48" s="685"/>
      <c r="E48" s="685"/>
      <c r="F48" s="685"/>
      <c r="G48" s="685"/>
      <c r="H48" s="685"/>
      <c r="I48" s="685"/>
      <c r="J48" s="685"/>
      <c r="K48" s="685"/>
      <c r="L48" s="685"/>
      <c r="M48" s="685"/>
      <c r="N48" s="698" t="s">
        <v>2561</v>
      </c>
      <c r="O48" s="685" t="s">
        <v>3766</v>
      </c>
      <c r="P48" s="685"/>
      <c r="Q48" s="685"/>
      <c r="R48" s="685"/>
      <c r="S48" s="685"/>
      <c r="T48" s="685"/>
      <c r="U48" s="685"/>
      <c r="V48" s="685"/>
      <c r="W48" s="685"/>
      <c r="X48" s="685"/>
      <c r="Y48" s="685"/>
      <c r="Z48" s="849"/>
      <c r="AA48" s="849"/>
      <c r="AB48" s="849"/>
      <c r="AC48" s="849"/>
      <c r="AD48" s="850"/>
      <c r="AE48" s="40"/>
    </row>
    <row r="49" spans="1:32" s="505" customFormat="1" ht="15" customHeight="1">
      <c r="A49" s="851"/>
      <c r="B49" s="852"/>
      <c r="C49" s="853"/>
      <c r="D49" s="854"/>
      <c r="E49" s="854"/>
      <c r="F49" s="854"/>
      <c r="G49" s="854"/>
      <c r="H49" s="855"/>
      <c r="I49" s="852"/>
      <c r="J49" s="852"/>
      <c r="K49" s="856"/>
      <c r="L49" s="857"/>
      <c r="M49" s="858"/>
      <c r="N49" s="858"/>
      <c r="O49" s="858"/>
      <c r="P49" s="858"/>
      <c r="Q49" s="858"/>
      <c r="R49" s="852"/>
      <c r="S49" s="856"/>
      <c r="T49" s="859"/>
      <c r="U49" s="859"/>
      <c r="V49" s="859"/>
      <c r="W49" s="859"/>
      <c r="X49" s="859"/>
      <c r="Y49" s="859"/>
      <c r="Z49" s="849"/>
      <c r="AA49" s="849"/>
      <c r="AB49" s="849"/>
      <c r="AC49" s="849"/>
      <c r="AD49" s="850"/>
      <c r="AE49" s="40"/>
    </row>
    <row r="50" spans="1:32" s="505" customFormat="1" ht="15" customHeight="1">
      <c r="A50" s="851"/>
      <c r="B50" s="852"/>
      <c r="C50" s="853"/>
      <c r="D50" s="854"/>
      <c r="E50" s="854"/>
      <c r="F50" s="854"/>
      <c r="G50" s="854"/>
      <c r="H50" s="855"/>
      <c r="I50" s="852"/>
      <c r="J50" s="852"/>
      <c r="K50" s="856"/>
      <c r="L50" s="860"/>
      <c r="M50" s="861"/>
      <c r="N50" s="861"/>
      <c r="O50" s="861"/>
      <c r="P50" s="861"/>
      <c r="Q50" s="861"/>
      <c r="R50" s="852"/>
      <c r="S50" s="856"/>
      <c r="T50" s="859"/>
      <c r="U50" s="859"/>
      <c r="V50" s="859"/>
      <c r="W50" s="859"/>
      <c r="X50" s="859"/>
      <c r="Y50" s="859"/>
      <c r="Z50" s="849"/>
      <c r="AA50" s="849"/>
      <c r="AB50" s="849"/>
      <c r="AC50" s="849"/>
      <c r="AD50" s="850"/>
      <c r="AE50" s="546"/>
      <c r="AF50" s="40"/>
    </row>
    <row r="51" spans="1:32" s="544" customFormat="1" ht="15" customHeight="1">
      <c r="A51" s="851"/>
      <c r="B51" s="852"/>
      <c r="C51" s="853"/>
      <c r="D51" s="854"/>
      <c r="E51" s="854"/>
      <c r="F51" s="854"/>
      <c r="G51" s="854"/>
      <c r="H51" s="855"/>
      <c r="I51" s="852"/>
      <c r="J51" s="852"/>
      <c r="K51" s="854"/>
      <c r="L51" s="861"/>
      <c r="M51" s="861"/>
      <c r="N51" s="861"/>
      <c r="O51" s="861"/>
      <c r="P51" s="861"/>
      <c r="Q51" s="861"/>
      <c r="R51" s="852"/>
      <c r="S51" s="856"/>
      <c r="T51" s="859"/>
      <c r="U51" s="859"/>
      <c r="V51" s="859"/>
      <c r="W51" s="859"/>
      <c r="X51" s="859"/>
      <c r="Y51" s="859"/>
      <c r="Z51" s="543"/>
      <c r="AA51" s="543"/>
      <c r="AB51" s="543"/>
      <c r="AC51" s="543"/>
      <c r="AD51" s="543"/>
      <c r="AE51" s="543"/>
    </row>
    <row r="52" spans="1:32" s="544" customFormat="1" ht="15" customHeight="1">
      <c r="A52" s="851"/>
      <c r="B52" s="852"/>
      <c r="C52" s="853"/>
      <c r="D52" s="854"/>
      <c r="E52" s="862"/>
      <c r="F52" s="862"/>
      <c r="G52" s="862"/>
      <c r="H52" s="862"/>
      <c r="I52" s="852"/>
      <c r="J52" s="852"/>
      <c r="K52" s="854"/>
      <c r="L52" s="859"/>
      <c r="M52" s="859"/>
      <c r="N52" s="859"/>
      <c r="O52" s="859"/>
      <c r="P52" s="859"/>
      <c r="Q52" s="859"/>
      <c r="R52" s="853"/>
      <c r="S52" s="854"/>
      <c r="T52" s="863"/>
      <c r="U52" s="863"/>
      <c r="V52" s="863"/>
      <c r="W52" s="863"/>
      <c r="X52" s="863"/>
      <c r="Y52" s="853"/>
    </row>
    <row r="53" spans="1:32" ht="20.100000000000001" customHeight="1">
      <c r="A53" s="851"/>
      <c r="B53" s="852"/>
      <c r="C53" s="853"/>
      <c r="D53" s="854"/>
      <c r="E53" s="862"/>
      <c r="F53" s="862"/>
      <c r="G53" s="862"/>
      <c r="H53" s="862"/>
      <c r="I53" s="852"/>
      <c r="J53" s="852"/>
      <c r="K53" s="856"/>
      <c r="L53" s="859"/>
      <c r="M53" s="859"/>
      <c r="N53" s="859"/>
      <c r="O53" s="859"/>
      <c r="P53" s="859"/>
      <c r="Q53" s="859"/>
      <c r="R53" s="853"/>
      <c r="S53" s="854"/>
      <c r="T53" s="863"/>
      <c r="U53" s="863"/>
      <c r="V53" s="863"/>
      <c r="W53" s="863"/>
      <c r="X53" s="863"/>
      <c r="Y53" s="853"/>
    </row>
    <row r="54" spans="1:32" ht="20.100000000000001" customHeight="1">
      <c r="A54" s="864"/>
      <c r="B54" s="856"/>
      <c r="C54" s="853"/>
      <c r="D54" s="854"/>
      <c r="E54" s="854"/>
      <c r="F54" s="854"/>
      <c r="G54" s="854"/>
      <c r="H54" s="855"/>
      <c r="I54" s="852"/>
      <c r="J54" s="853"/>
      <c r="K54" s="854"/>
      <c r="L54" s="854"/>
      <c r="M54" s="854"/>
      <c r="N54" s="854"/>
      <c r="O54" s="854"/>
      <c r="P54" s="854"/>
      <c r="Q54" s="855"/>
      <c r="R54" s="853"/>
      <c r="S54" s="854"/>
      <c r="T54" s="863"/>
      <c r="U54" s="863"/>
      <c r="V54" s="863"/>
      <c r="W54" s="863"/>
      <c r="X54" s="863"/>
      <c r="Y54" s="853"/>
    </row>
    <row r="55" spans="1:32" ht="20.100000000000001" customHeight="1">
      <c r="A55" s="865"/>
      <c r="B55" s="866"/>
      <c r="C55" s="856"/>
      <c r="D55" s="856"/>
      <c r="E55" s="856"/>
      <c r="F55" s="856"/>
      <c r="G55" s="856"/>
      <c r="H55" s="856"/>
      <c r="I55" s="856"/>
      <c r="J55" s="856"/>
      <c r="K55" s="856"/>
      <c r="L55" s="856"/>
      <c r="M55" s="856"/>
      <c r="N55" s="856"/>
      <c r="O55" s="856"/>
      <c r="P55" s="856"/>
      <c r="Q55" s="856"/>
      <c r="R55" s="856"/>
      <c r="S55" s="856"/>
      <c r="T55" s="859"/>
      <c r="U55" s="859"/>
      <c r="V55" s="863"/>
      <c r="W55" s="863"/>
      <c r="X55" s="863"/>
      <c r="Y55" s="853"/>
    </row>
    <row r="56" spans="1:32" ht="20.100000000000001" customHeight="1">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row>
    <row r="57" spans="1:32" ht="20.100000000000001" customHeight="1"/>
    <row r="58" spans="1:32" ht="20.100000000000001" customHeight="1"/>
    <row r="59" spans="1:32" ht="20.100000000000001" customHeight="1"/>
    <row r="60" spans="1:32" ht="20.100000000000001" customHeight="1"/>
    <row r="61" spans="1:32" ht="20.100000000000001" customHeight="1"/>
    <row r="62" spans="1:32" ht="20.100000000000001" customHeight="1"/>
    <row r="63" spans="1:32" ht="20.100000000000001" customHeight="1"/>
    <row r="64" spans="1:32" ht="20.100000000000001" customHeight="1"/>
    <row r="65" s="542" customFormat="1" ht="20.100000000000001" customHeight="1"/>
    <row r="66" s="542" customFormat="1" ht="20.100000000000001" customHeight="1"/>
    <row r="67" s="542" customFormat="1" ht="20.100000000000001" customHeight="1"/>
  </sheetData>
  <mergeCells count="4">
    <mergeCell ref="Q6:R12"/>
    <mergeCell ref="S6:Y6"/>
    <mergeCell ref="S7:Y7"/>
    <mergeCell ref="B13:M14"/>
  </mergeCells>
  <phoneticPr fontId="2"/>
  <hyperlinks>
    <hyperlink ref="R1:V1" location="作業メニュー!A1" display="作業メニュー" xr:uid="{110401A1-F1F4-43BA-8E2B-ECD56A3FA8BB}"/>
  </hyperlinks>
  <printOptions horizontalCentered="1" verticalCentered="1"/>
  <pageMargins left="0.59055118110236227" right="0.59055118110236227" top="0.59055118110236227" bottom="0.59055118110236227" header="0.31496062992125984" footer="0.31496062992125984"/>
  <pageSetup paperSize="9" scale="84" orientation="portrait" r:id="rId1"/>
  <headerFooter>
    <oddFooter>&amp;R250401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27</v>
      </c>
      <c r="P1" s="368" t="s">
        <v>64</v>
      </c>
      <c r="Q1" s="368"/>
      <c r="R1" s="368"/>
      <c r="S1" s="368"/>
      <c r="U1" s="367" t="s">
        <v>549</v>
      </c>
      <c r="AD1" s="367"/>
    </row>
    <row r="2" spans="1:30" ht="12" customHeight="1" thickTop="1">
      <c r="A2" s="40" t="s">
        <v>2477</v>
      </c>
    </row>
    <row r="3" spans="1:30" s="505" customFormat="1" ht="12" customHeight="1">
      <c r="B3" s="506" t="s">
        <v>2476</v>
      </c>
      <c r="C3" s="506"/>
      <c r="D3" s="506"/>
      <c r="E3" s="506"/>
      <c r="AC3" s="40"/>
    </row>
    <row r="4" spans="1:30" s="505" customFormat="1" ht="18.95" customHeight="1">
      <c r="AC4" s="40"/>
    </row>
    <row r="5" spans="1:30" s="505" customFormat="1" ht="18.95" customHeight="1">
      <c r="B5" s="630" t="str">
        <f>IF(作業メニュー!AM13=TRUE, "計画通知取下げ届", "確認申請取下げ届")</f>
        <v>確認申請取下げ届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85" t="s">
        <v>2472</v>
      </c>
      <c r="R7" s="2186"/>
      <c r="S7" s="2191" t="s">
        <v>2471</v>
      </c>
      <c r="T7" s="2192"/>
      <c r="U7" s="2192"/>
      <c r="V7" s="2192"/>
      <c r="W7" s="2192"/>
      <c r="X7" s="2192"/>
      <c r="Y7" s="2192"/>
      <c r="Z7" s="2193"/>
      <c r="AA7" s="546"/>
      <c r="AB7" s="546"/>
      <c r="AC7" s="40"/>
    </row>
    <row r="8" spans="1:30" s="505" customFormat="1" ht="15.95" customHeight="1">
      <c r="B8" s="552"/>
      <c r="P8" s="546"/>
      <c r="Q8" s="2187"/>
      <c r="R8" s="2188"/>
      <c r="S8" s="2194" t="s">
        <v>2470</v>
      </c>
      <c r="T8" s="2195"/>
      <c r="U8" s="2195"/>
      <c r="V8" s="2195"/>
      <c r="W8" s="2195"/>
      <c r="X8" s="2195"/>
      <c r="Y8" s="2195"/>
      <c r="Z8" s="2196"/>
      <c r="AA8" s="546"/>
      <c r="AB8" s="546"/>
      <c r="AC8" s="40"/>
    </row>
    <row r="9" spans="1:30" s="505" customFormat="1" ht="15.95" customHeight="1">
      <c r="B9" s="552"/>
      <c r="P9" s="546"/>
      <c r="Q9" s="2187"/>
      <c r="R9" s="2188"/>
      <c r="S9" s="731"/>
      <c r="T9" s="731"/>
      <c r="U9" s="731"/>
      <c r="V9" s="731"/>
      <c r="W9" s="731"/>
      <c r="X9" s="731"/>
      <c r="Y9" s="731"/>
      <c r="Z9" s="732"/>
      <c r="AA9" s="546"/>
      <c r="AB9" s="546"/>
      <c r="AC9" s="40"/>
    </row>
    <row r="10" spans="1:30" s="505" customFormat="1" ht="18.95" customHeight="1">
      <c r="B10" s="552"/>
      <c r="C10" s="2176" t="s">
        <v>3079</v>
      </c>
      <c r="D10" s="2177"/>
      <c r="E10" s="2177"/>
      <c r="F10" s="2177"/>
      <c r="G10" s="2177"/>
      <c r="H10" s="2177"/>
      <c r="I10" s="2177"/>
      <c r="J10" s="2177"/>
      <c r="K10" s="2177"/>
      <c r="L10" s="2177"/>
      <c r="M10" s="2177"/>
      <c r="N10" s="2177"/>
      <c r="O10" s="2177"/>
      <c r="P10" s="546"/>
      <c r="Q10" s="2187"/>
      <c r="R10" s="2188"/>
      <c r="S10" s="731"/>
      <c r="T10" s="731"/>
      <c r="U10" s="731"/>
      <c r="V10" s="731"/>
      <c r="W10" s="731"/>
      <c r="X10" s="731"/>
      <c r="Y10" s="731"/>
      <c r="Z10" s="732"/>
      <c r="AA10" s="546"/>
      <c r="AB10" s="546"/>
      <c r="AC10" s="40"/>
    </row>
    <row r="11" spans="1:30" s="505" customFormat="1" ht="18.95" customHeight="1">
      <c r="B11" s="552"/>
      <c r="C11" s="2177"/>
      <c r="D11" s="2177"/>
      <c r="E11" s="2177"/>
      <c r="F11" s="2177"/>
      <c r="G11" s="2177"/>
      <c r="H11" s="2177"/>
      <c r="I11" s="2177"/>
      <c r="J11" s="2177"/>
      <c r="K11" s="2177"/>
      <c r="L11" s="2177"/>
      <c r="M11" s="2177"/>
      <c r="N11" s="2177"/>
      <c r="O11" s="2177"/>
      <c r="P11" s="546"/>
      <c r="Q11" s="2187"/>
      <c r="R11" s="2188"/>
      <c r="S11" s="731"/>
      <c r="T11" s="731"/>
      <c r="U11" s="731"/>
      <c r="V11" s="731"/>
      <c r="W11" s="731"/>
      <c r="X11" s="731"/>
      <c r="Y11" s="731"/>
      <c r="Z11" s="732"/>
      <c r="AA11" s="546"/>
      <c r="AB11" s="546"/>
      <c r="AC11" s="40"/>
    </row>
    <row r="12" spans="1:30" s="505" customFormat="1" ht="18.95" customHeight="1">
      <c r="B12" s="552"/>
      <c r="C12" s="2177"/>
      <c r="D12" s="2177"/>
      <c r="E12" s="2177"/>
      <c r="F12" s="2177"/>
      <c r="G12" s="2177"/>
      <c r="H12" s="2177"/>
      <c r="I12" s="2177"/>
      <c r="J12" s="2177"/>
      <c r="K12" s="2177"/>
      <c r="L12" s="2177"/>
      <c r="M12" s="2177"/>
      <c r="N12" s="2177"/>
      <c r="O12" s="2177"/>
      <c r="P12" s="546"/>
      <c r="Q12" s="2187"/>
      <c r="R12" s="2188"/>
      <c r="S12" s="731"/>
      <c r="T12" s="731"/>
      <c r="U12" s="731"/>
      <c r="V12" s="731"/>
      <c r="W12" s="731"/>
      <c r="X12" s="731"/>
      <c r="Y12" s="731"/>
      <c r="Z12" s="732"/>
      <c r="AA12" s="546"/>
      <c r="AB12" s="546"/>
      <c r="AC12" s="40"/>
    </row>
    <row r="13" spans="1:30" s="505" customFormat="1" ht="18.95" customHeight="1">
      <c r="B13" s="552"/>
      <c r="C13" s="40"/>
      <c r="D13" s="40"/>
      <c r="E13" s="40"/>
      <c r="F13" s="40"/>
      <c r="G13" s="40"/>
      <c r="H13" s="40"/>
      <c r="I13" s="40"/>
      <c r="J13" s="40"/>
      <c r="K13" s="40"/>
      <c r="L13" s="40"/>
      <c r="M13" s="40"/>
      <c r="N13" s="40"/>
      <c r="O13" s="40"/>
      <c r="P13" s="546"/>
      <c r="Q13" s="2187"/>
      <c r="R13" s="2188"/>
      <c r="S13" s="731"/>
      <c r="T13" s="731"/>
      <c r="U13" s="731"/>
      <c r="V13" s="731"/>
      <c r="W13" s="731"/>
      <c r="X13" s="731"/>
      <c r="Y13" s="731"/>
      <c r="Z13" s="732"/>
      <c r="AA13" s="546"/>
      <c r="AB13" s="546"/>
      <c r="AC13" s="40"/>
    </row>
    <row r="14" spans="1:30" s="505" customFormat="1" ht="18.95" customHeight="1">
      <c r="B14" s="552"/>
      <c r="C14" s="40"/>
      <c r="D14" s="40"/>
      <c r="E14" s="40"/>
      <c r="F14" s="40"/>
      <c r="G14" s="40"/>
      <c r="H14" s="40"/>
      <c r="I14" s="40"/>
      <c r="J14" s="40"/>
      <c r="K14" s="40"/>
      <c r="L14" s="40"/>
      <c r="M14" s="40"/>
      <c r="N14" s="40"/>
      <c r="O14" s="40"/>
      <c r="P14" s="546"/>
      <c r="Q14" s="2189"/>
      <c r="R14" s="2190"/>
      <c r="S14" s="737"/>
      <c r="T14" s="737"/>
      <c r="U14" s="737"/>
      <c r="V14" s="737"/>
      <c r="W14" s="737"/>
      <c r="X14" s="737"/>
      <c r="Y14" s="737"/>
      <c r="Z14" s="738"/>
      <c r="AA14" s="546"/>
      <c r="AB14" s="546"/>
      <c r="AC14" s="40"/>
    </row>
    <row r="15" spans="1:30" s="505" customFormat="1" ht="18.95" customHeight="1">
      <c r="B15" s="552"/>
      <c r="C15" s="40"/>
      <c r="D15" s="40"/>
      <c r="E15" s="40"/>
      <c r="F15" s="40"/>
      <c r="G15" s="40"/>
      <c r="H15" s="40"/>
      <c r="I15" s="40"/>
      <c r="J15" s="40"/>
      <c r="K15" s="40"/>
      <c r="L15" s="40"/>
      <c r="M15" s="40"/>
      <c r="N15" s="40"/>
      <c r="O15" s="40"/>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178" t="s">
        <v>2814</v>
      </c>
      <c r="T18" s="2178"/>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180" t="s">
        <v>2453</v>
      </c>
      <c r="D20" s="2180"/>
      <c r="E20" s="2180"/>
      <c r="F20" s="2180"/>
      <c r="G20" s="2180"/>
      <c r="H20" s="2180"/>
      <c r="I20" s="2180"/>
      <c r="J20" s="2180"/>
      <c r="K20" s="2180"/>
      <c r="L20" s="2180"/>
      <c r="M20" s="2180"/>
      <c r="N20" s="2180"/>
      <c r="O20" s="2180"/>
      <c r="P20" s="546"/>
      <c r="Q20" s="546"/>
      <c r="R20" s="546"/>
      <c r="S20" s="546"/>
      <c r="T20" s="546"/>
      <c r="U20" s="546"/>
      <c r="V20" s="546"/>
      <c r="W20" s="546"/>
      <c r="X20" s="546"/>
      <c r="Y20" s="546"/>
      <c r="Z20" s="555"/>
      <c r="AA20" s="546"/>
      <c r="AB20" s="546"/>
      <c r="AC20" s="40"/>
    </row>
    <row r="21" spans="2:29" s="505" customFormat="1" ht="18.95" customHeight="1">
      <c r="B21" s="552"/>
      <c r="C21" s="2180"/>
      <c r="D21" s="2180"/>
      <c r="E21" s="2180"/>
      <c r="F21" s="2180"/>
      <c r="G21" s="2180"/>
      <c r="H21" s="2180"/>
      <c r="I21" s="2180"/>
      <c r="J21" s="2180"/>
      <c r="K21" s="2180"/>
      <c r="L21" s="2180"/>
      <c r="M21" s="2180"/>
      <c r="N21" s="2180"/>
      <c r="O21" s="218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2475</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9"/>
      <c r="K35" s="549" t="s">
        <v>2816</v>
      </c>
      <c r="L35" s="549"/>
      <c r="M35" s="549"/>
      <c r="N35" s="549" t="s">
        <v>318</v>
      </c>
      <c r="O35" s="549"/>
      <c r="P35" s="549" t="s">
        <v>2465</v>
      </c>
      <c r="Q35" s="549"/>
      <c r="R35" s="549" t="s">
        <v>316</v>
      </c>
      <c r="S35" s="549"/>
      <c r="T35" s="549"/>
      <c r="U35" s="549"/>
      <c r="V35" s="549"/>
      <c r="W35" s="549"/>
      <c r="X35" s="549"/>
      <c r="Y35" s="549"/>
      <c r="Z35" s="550"/>
      <c r="AA35" s="546"/>
      <c r="AB35" s="546"/>
      <c r="AC35" s="40"/>
    </row>
    <row r="36" spans="1:29" s="505" customFormat="1" ht="18.95" customHeight="1">
      <c r="B36" s="552" t="s">
        <v>2466</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2473</v>
      </c>
      <c r="E37" s="568"/>
      <c r="F37" s="568"/>
      <c r="G37" s="568"/>
      <c r="H37" s="568"/>
      <c r="I37" s="569"/>
      <c r="J37" s="546"/>
      <c r="K37" s="546" t="s">
        <v>112</v>
      </c>
      <c r="L37" s="2179" t="s">
        <v>759</v>
      </c>
      <c r="M37" s="2179"/>
      <c r="N37" s="2179"/>
      <c r="O37" s="2179"/>
      <c r="P37" s="2179"/>
      <c r="Q37" s="2179"/>
      <c r="R37" s="2179"/>
      <c r="S37" s="2179"/>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2462</v>
      </c>
      <c r="C39" s="546"/>
      <c r="D39" s="546" t="s">
        <v>2460</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2461</v>
      </c>
      <c r="C42" s="546"/>
      <c r="D42" s="546" t="s">
        <v>2459</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182"/>
      <c r="S85" s="2182"/>
      <c r="T85" s="2182"/>
      <c r="U85" s="2182"/>
      <c r="V85" s="2182"/>
      <c r="W85" s="2182"/>
      <c r="X85" s="2182"/>
      <c r="Y85" s="2182"/>
      <c r="Z85" s="574"/>
    </row>
    <row r="86" spans="1:26" ht="15" customHeight="1">
      <c r="A86" s="89"/>
      <c r="B86" s="89"/>
      <c r="C86" s="89"/>
      <c r="D86" s="574"/>
      <c r="E86" s="2182"/>
      <c r="F86" s="2182"/>
      <c r="G86" s="2182"/>
      <c r="H86" s="574"/>
      <c r="I86" s="89"/>
      <c r="J86" s="96"/>
      <c r="K86" s="96"/>
      <c r="L86" s="96"/>
      <c r="M86" s="96"/>
      <c r="N86" s="96"/>
      <c r="O86" s="96"/>
      <c r="P86" s="96"/>
      <c r="Q86" s="574"/>
      <c r="R86" s="2182"/>
      <c r="S86" s="2182"/>
      <c r="T86" s="2182"/>
      <c r="U86" s="2182"/>
      <c r="V86" s="2182"/>
      <c r="W86" s="2182"/>
      <c r="X86" s="2182"/>
      <c r="Y86" s="2182"/>
      <c r="Z86" s="575"/>
    </row>
    <row r="87" spans="1:26" ht="15" customHeight="1">
      <c r="A87" s="89"/>
      <c r="B87" s="89"/>
      <c r="C87" s="89"/>
      <c r="D87" s="574"/>
      <c r="E87" s="2182"/>
      <c r="F87" s="2182"/>
      <c r="G87" s="2182"/>
      <c r="H87" s="574"/>
      <c r="I87" s="89"/>
      <c r="J87" s="96"/>
      <c r="K87" s="96"/>
      <c r="L87" s="96"/>
      <c r="M87" s="96"/>
      <c r="N87" s="96"/>
      <c r="O87" s="96"/>
      <c r="P87" s="96"/>
      <c r="Q87" s="574"/>
      <c r="R87" s="2182"/>
      <c r="S87" s="2182"/>
      <c r="T87" s="2182"/>
      <c r="U87" s="2182"/>
      <c r="V87" s="2182"/>
      <c r="W87" s="2182"/>
      <c r="X87" s="2182"/>
      <c r="Y87" s="2182"/>
      <c r="Z87" s="575"/>
    </row>
    <row r="88" spans="1:26" ht="13.5" customHeight="1">
      <c r="A88" s="96"/>
      <c r="B88" s="96"/>
      <c r="C88" s="96"/>
      <c r="D88" s="96"/>
      <c r="E88" s="96"/>
      <c r="F88" s="96"/>
      <c r="G88" s="96"/>
      <c r="H88" s="2181"/>
      <c r="I88" s="2181"/>
      <c r="J88" s="2181"/>
      <c r="K88" s="2181"/>
      <c r="L88" s="2181"/>
      <c r="M88" s="2181"/>
      <c r="N88" s="2181"/>
      <c r="O88" s="2181"/>
      <c r="P88" s="2181"/>
      <c r="Q88" s="2181"/>
      <c r="R88" s="2181"/>
      <c r="S88" s="2181"/>
      <c r="T88" s="2181"/>
      <c r="U88" s="2181"/>
      <c r="V88" s="2181"/>
      <c r="W88" s="2181"/>
      <c r="X88" s="2181"/>
      <c r="Y88" s="2181"/>
      <c r="Z88" s="2181"/>
    </row>
    <row r="89" spans="1:26" ht="15.75" customHeight="1">
      <c r="A89" s="89"/>
      <c r="B89" s="89"/>
      <c r="C89" s="89"/>
      <c r="D89" s="89"/>
      <c r="E89" s="89"/>
      <c r="F89" s="89"/>
      <c r="G89" s="89"/>
      <c r="H89" s="2181"/>
      <c r="I89" s="2181"/>
      <c r="J89" s="2181"/>
      <c r="K89" s="2181"/>
      <c r="L89" s="2181"/>
      <c r="M89" s="2181"/>
      <c r="N89" s="2181"/>
      <c r="O89" s="2181"/>
      <c r="P89" s="2181"/>
      <c r="Q89" s="2181"/>
      <c r="R89" s="2181"/>
      <c r="S89" s="2181"/>
      <c r="T89" s="2181"/>
      <c r="U89" s="2181"/>
      <c r="V89" s="2181"/>
      <c r="W89" s="2181"/>
      <c r="X89" s="2181"/>
      <c r="Y89" s="2181"/>
      <c r="Z89" s="2181"/>
    </row>
    <row r="90" spans="1:26" ht="15.75" customHeight="1">
      <c r="A90" s="96"/>
      <c r="B90" s="96"/>
      <c r="C90" s="96"/>
      <c r="D90" s="96"/>
      <c r="E90" s="96"/>
      <c r="F90" s="96"/>
      <c r="G90" s="96"/>
      <c r="H90" s="2181"/>
      <c r="I90" s="2177"/>
      <c r="J90" s="2177"/>
      <c r="K90" s="2177"/>
      <c r="L90" s="2177"/>
      <c r="M90" s="2177"/>
      <c r="N90" s="2177"/>
      <c r="O90" s="2177"/>
      <c r="P90" s="2177"/>
      <c r="Q90" s="2177"/>
      <c r="R90" s="2177"/>
      <c r="S90" s="2177"/>
      <c r="T90" s="2177"/>
      <c r="U90" s="2177"/>
      <c r="V90" s="2177"/>
      <c r="W90" s="2177"/>
      <c r="X90" s="2177"/>
      <c r="Y90" s="2177"/>
      <c r="Z90" s="2177"/>
    </row>
    <row r="91" spans="1:26" ht="15.75" customHeight="1">
      <c r="A91" s="89"/>
      <c r="B91" s="89"/>
      <c r="C91" s="89"/>
      <c r="D91" s="89"/>
      <c r="E91" s="89"/>
      <c r="F91" s="89"/>
      <c r="G91" s="89"/>
      <c r="H91" s="2177"/>
      <c r="I91" s="2177"/>
      <c r="J91" s="2177"/>
      <c r="K91" s="2177"/>
      <c r="L91" s="2177"/>
      <c r="M91" s="2177"/>
      <c r="N91" s="2177"/>
      <c r="O91" s="2177"/>
      <c r="P91" s="2177"/>
      <c r="Q91" s="2177"/>
      <c r="R91" s="2177"/>
      <c r="S91" s="2177"/>
      <c r="T91" s="2177"/>
      <c r="U91" s="2177"/>
      <c r="V91" s="2177"/>
      <c r="W91" s="2177"/>
      <c r="X91" s="2177"/>
      <c r="Y91" s="2177"/>
      <c r="Z91" s="2177"/>
    </row>
    <row r="92" spans="1:26" ht="18" customHeight="1">
      <c r="A92" s="2184"/>
      <c r="B92" s="2184"/>
      <c r="C92" s="2184"/>
      <c r="D92" s="2184"/>
      <c r="E92" s="2184"/>
      <c r="F92" s="2184"/>
      <c r="G92" s="2184"/>
      <c r="H92" s="2184"/>
      <c r="I92" s="2184"/>
      <c r="J92" s="2184"/>
      <c r="K92" s="2184"/>
      <c r="L92" s="2184"/>
      <c r="M92" s="2184"/>
      <c r="N92" s="2184"/>
      <c r="O92" s="2184"/>
      <c r="P92" s="2184"/>
      <c r="Q92" s="2184"/>
      <c r="R92" s="2184"/>
      <c r="S92" s="2184"/>
      <c r="T92" s="2184"/>
      <c r="U92" s="2184"/>
      <c r="V92" s="2184"/>
      <c r="W92" s="2184"/>
      <c r="X92" s="2184"/>
      <c r="Y92" s="2184"/>
      <c r="Z92" s="2184"/>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182"/>
      <c r="F94" s="2182"/>
      <c r="G94" s="2182"/>
      <c r="H94" s="2182"/>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182"/>
      <c r="G95" s="2182"/>
      <c r="H95" s="96"/>
      <c r="I95" s="2183"/>
      <c r="J95" s="2183"/>
      <c r="K95" s="2183"/>
      <c r="L95" s="2183"/>
      <c r="M95" s="2183"/>
      <c r="N95" s="2183"/>
      <c r="O95" s="2183"/>
      <c r="P95" s="2183"/>
      <c r="Q95" s="2183"/>
      <c r="R95" s="2183"/>
      <c r="S95" s="2183"/>
      <c r="T95" s="2183"/>
      <c r="U95" s="2183"/>
      <c r="V95" s="2183"/>
      <c r="W95" s="2183"/>
      <c r="X95" s="2183"/>
      <c r="Y95" s="2183"/>
      <c r="Z95" s="2183"/>
    </row>
    <row r="96" spans="1:26" ht="15.75" customHeight="1">
      <c r="A96" s="96"/>
      <c r="B96" s="96"/>
      <c r="C96" s="96"/>
      <c r="D96" s="96"/>
      <c r="E96" s="96"/>
      <c r="F96" s="2182"/>
      <c r="G96" s="2182"/>
      <c r="H96" s="96"/>
      <c r="I96" s="2183"/>
      <c r="J96" s="2183"/>
      <c r="K96" s="2183"/>
      <c r="L96" s="2183"/>
      <c r="M96" s="2183"/>
      <c r="N96" s="2183"/>
      <c r="O96" s="2183"/>
      <c r="P96" s="2183"/>
      <c r="Q96" s="2183"/>
      <c r="R96" s="2183"/>
      <c r="S96" s="2183"/>
      <c r="T96" s="2183"/>
      <c r="U96" s="2183"/>
      <c r="V96" s="2183"/>
      <c r="W96" s="2183"/>
      <c r="X96" s="2183"/>
      <c r="Y96" s="2183"/>
      <c r="Z96" s="2183"/>
    </row>
    <row r="97" spans="1:26" ht="15.75" customHeight="1">
      <c r="A97" s="96"/>
      <c r="B97" s="96"/>
      <c r="C97" s="96"/>
      <c r="D97" s="96"/>
      <c r="E97" s="96"/>
      <c r="F97" s="2182"/>
      <c r="G97" s="2182"/>
      <c r="H97" s="96"/>
      <c r="I97" s="2183"/>
      <c r="J97" s="2183"/>
      <c r="K97" s="2183"/>
      <c r="L97" s="2183"/>
      <c r="M97" s="2183"/>
      <c r="N97" s="2183"/>
      <c r="O97" s="2183"/>
      <c r="P97" s="2183"/>
      <c r="Q97" s="2183"/>
      <c r="R97" s="2183"/>
      <c r="S97" s="2183"/>
      <c r="T97" s="2183"/>
      <c r="U97" s="2183"/>
      <c r="V97" s="2183"/>
      <c r="W97" s="2183"/>
      <c r="X97" s="2183"/>
      <c r="Y97" s="2183"/>
      <c r="Z97" s="2183"/>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182"/>
      <c r="K104" s="2182"/>
      <c r="L104" s="2182"/>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182"/>
      <c r="K105" s="2182"/>
      <c r="L105" s="2182"/>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182"/>
      <c r="K106" s="2182"/>
      <c r="L106" s="2182"/>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82"/>
      <c r="K107" s="2182"/>
      <c r="L107" s="2182"/>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98"/>
      <c r="K109" s="2198"/>
      <c r="L109" s="2198"/>
      <c r="M109" s="2198"/>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98"/>
      <c r="K110" s="2198"/>
      <c r="L110" s="2198"/>
      <c r="M110" s="2198"/>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182"/>
      <c r="J121" s="2182"/>
      <c r="K121" s="2182"/>
      <c r="L121" s="2182"/>
      <c r="M121" s="574"/>
      <c r="N121" s="574"/>
      <c r="O121" s="2182"/>
      <c r="P121" s="2182"/>
      <c r="Q121" s="2182"/>
      <c r="R121" s="2182"/>
      <c r="S121" s="574"/>
      <c r="T121" s="574"/>
      <c r="U121" s="2182"/>
      <c r="V121" s="2182"/>
      <c r="W121" s="2182"/>
      <c r="X121" s="2182"/>
      <c r="Y121" s="576"/>
      <c r="Z121" s="96"/>
    </row>
    <row r="122" spans="1:26" ht="15.75" customHeight="1">
      <c r="A122" s="96"/>
      <c r="B122" s="96"/>
      <c r="C122" s="574"/>
      <c r="D122" s="2182"/>
      <c r="E122" s="2182"/>
      <c r="F122" s="574"/>
      <c r="G122" s="96"/>
      <c r="H122" s="574"/>
      <c r="I122" s="2197"/>
      <c r="J122" s="2197"/>
      <c r="K122" s="2197"/>
      <c r="L122" s="2197"/>
      <c r="M122" s="574"/>
      <c r="N122" s="574"/>
      <c r="O122" s="2197"/>
      <c r="P122" s="2197"/>
      <c r="Q122" s="2197"/>
      <c r="R122" s="2197"/>
      <c r="S122" s="574"/>
      <c r="T122" s="574"/>
      <c r="U122" s="2199"/>
      <c r="V122" s="2199"/>
      <c r="W122" s="2199"/>
      <c r="X122" s="2199"/>
      <c r="Y122" s="96"/>
      <c r="Z122" s="96"/>
    </row>
    <row r="123" spans="1:26" ht="15.75" customHeight="1">
      <c r="A123" s="96"/>
      <c r="B123" s="96"/>
      <c r="C123" s="574"/>
      <c r="D123" s="2182"/>
      <c r="E123" s="2182"/>
      <c r="F123" s="574"/>
      <c r="G123" s="96"/>
      <c r="H123" s="574"/>
      <c r="I123" s="2197"/>
      <c r="J123" s="2197"/>
      <c r="K123" s="2197"/>
      <c r="L123" s="2197"/>
      <c r="M123" s="574"/>
      <c r="N123" s="574"/>
      <c r="O123" s="2197"/>
      <c r="P123" s="2197"/>
      <c r="Q123" s="2197"/>
      <c r="R123" s="2197"/>
      <c r="S123" s="574"/>
      <c r="T123" s="574"/>
      <c r="U123" s="2199"/>
      <c r="V123" s="2199"/>
      <c r="W123" s="2199"/>
      <c r="X123" s="2199"/>
      <c r="Y123" s="96"/>
      <c r="Z123" s="96"/>
    </row>
    <row r="124" spans="1:26" ht="15.75" customHeight="1">
      <c r="A124" s="96"/>
      <c r="B124" s="96"/>
      <c r="C124" s="574"/>
      <c r="D124" s="2182"/>
      <c r="E124" s="2182"/>
      <c r="F124" s="574"/>
      <c r="G124" s="96"/>
      <c r="H124" s="574"/>
      <c r="I124" s="2197"/>
      <c r="J124" s="2197"/>
      <c r="K124" s="2197"/>
      <c r="L124" s="2197"/>
      <c r="M124" s="574"/>
      <c r="N124" s="574"/>
      <c r="O124" s="2197"/>
      <c r="P124" s="2197"/>
      <c r="Q124" s="2197"/>
      <c r="R124" s="2197"/>
      <c r="S124" s="574"/>
      <c r="T124" s="574"/>
      <c r="U124" s="2199"/>
      <c r="V124" s="2199"/>
      <c r="W124" s="2199"/>
      <c r="X124" s="2199"/>
      <c r="Y124" s="96"/>
      <c r="Z124" s="96"/>
    </row>
    <row r="125" spans="1:26" ht="15.75" customHeight="1">
      <c r="A125" s="96"/>
      <c r="B125" s="96"/>
      <c r="C125" s="574"/>
      <c r="D125" s="2182"/>
      <c r="E125" s="2182"/>
      <c r="F125" s="574"/>
      <c r="G125" s="96"/>
      <c r="H125" s="574"/>
      <c r="I125" s="2197"/>
      <c r="J125" s="2197"/>
      <c r="K125" s="2197"/>
      <c r="L125" s="2197"/>
      <c r="M125" s="574"/>
      <c r="N125" s="574"/>
      <c r="O125" s="2197"/>
      <c r="P125" s="2197"/>
      <c r="Q125" s="2197"/>
      <c r="R125" s="2197"/>
      <c r="S125" s="574"/>
      <c r="T125" s="574"/>
      <c r="U125" s="2199"/>
      <c r="V125" s="2199"/>
      <c r="W125" s="2199"/>
      <c r="X125" s="2199"/>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197"/>
      <c r="J130" s="2197"/>
      <c r="K130" s="2197"/>
      <c r="L130" s="2197"/>
      <c r="M130" s="574"/>
      <c r="N130" s="574"/>
      <c r="O130" s="2197"/>
      <c r="P130" s="2197"/>
      <c r="Q130" s="2197"/>
      <c r="R130" s="2197"/>
      <c r="S130" s="574"/>
      <c r="T130" s="574"/>
      <c r="U130" s="2197"/>
      <c r="V130" s="2197"/>
      <c r="W130" s="2197"/>
      <c r="X130" s="2197"/>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00"/>
      <c r="J134" s="2200"/>
      <c r="K134" s="2200"/>
      <c r="L134" s="2200"/>
      <c r="M134" s="2200"/>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182"/>
      <c r="L135" s="2182"/>
      <c r="M135" s="2182"/>
      <c r="N135" s="2182"/>
      <c r="O135" s="2182"/>
      <c r="P135" s="2182"/>
      <c r="Q135" s="96"/>
      <c r="R135" s="96"/>
      <c r="S135" s="96"/>
      <c r="T135" s="96"/>
      <c r="U135" s="96"/>
      <c r="V135" s="96"/>
      <c r="W135" s="96"/>
      <c r="X135" s="96"/>
      <c r="Y135" s="96"/>
      <c r="Z135" s="96"/>
    </row>
    <row r="136" spans="1:27" ht="15.75" customHeight="1">
      <c r="A136" s="96"/>
      <c r="B136" s="96"/>
      <c r="C136" s="96"/>
      <c r="D136" s="96"/>
      <c r="E136" s="96"/>
      <c r="F136" s="96"/>
      <c r="G136" s="96"/>
      <c r="H136" s="2201"/>
      <c r="I136" s="2201"/>
      <c r="J136" s="2201"/>
      <c r="K136" s="2201"/>
      <c r="L136" s="2201"/>
      <c r="M136" s="2201"/>
      <c r="N136" s="2201"/>
      <c r="O136" s="2201"/>
      <c r="P136" s="2201"/>
      <c r="Q136" s="2201"/>
      <c r="R136" s="2201"/>
      <c r="S136" s="2201"/>
      <c r="T136" s="2201"/>
      <c r="U136" s="2201"/>
      <c r="V136" s="2201"/>
      <c r="W136" s="2201"/>
      <c r="X136" s="2201"/>
      <c r="Y136" s="2201"/>
      <c r="Z136" s="2201"/>
    </row>
    <row r="137" spans="1:27">
      <c r="H137" s="2202"/>
      <c r="I137" s="2202"/>
      <c r="J137" s="2202"/>
      <c r="K137" s="2202"/>
      <c r="L137" s="2202"/>
      <c r="M137" s="2202"/>
      <c r="N137" s="2202"/>
      <c r="O137" s="2202"/>
      <c r="P137" s="2202"/>
      <c r="Q137" s="2202"/>
      <c r="R137" s="2202"/>
      <c r="S137" s="2202"/>
      <c r="T137" s="2202"/>
      <c r="U137" s="2202"/>
      <c r="V137" s="2202"/>
      <c r="W137" s="2202"/>
      <c r="X137" s="2202"/>
      <c r="Y137" s="2202"/>
      <c r="Z137" s="2202"/>
    </row>
    <row r="138" spans="1:27" ht="13.5" customHeight="1">
      <c r="A138" s="96"/>
      <c r="B138" s="96"/>
      <c r="C138" s="96"/>
      <c r="D138" s="96"/>
      <c r="E138" s="2201"/>
      <c r="F138" s="2201"/>
      <c r="G138" s="2201"/>
      <c r="H138" s="2201"/>
      <c r="I138" s="2201"/>
      <c r="J138" s="2201"/>
      <c r="K138" s="2201"/>
      <c r="L138" s="2201"/>
      <c r="M138" s="2201"/>
      <c r="N138" s="2201"/>
      <c r="O138" s="2201"/>
      <c r="P138" s="2201"/>
      <c r="Q138" s="2201"/>
      <c r="R138" s="2201"/>
      <c r="S138" s="2201"/>
      <c r="T138" s="2201"/>
      <c r="U138" s="2201"/>
      <c r="V138" s="2201"/>
      <c r="W138" s="2201"/>
      <c r="X138" s="2201"/>
      <c r="Y138" s="2201"/>
      <c r="Z138" s="2201"/>
    </row>
    <row r="139" spans="1:27">
      <c r="A139" s="96"/>
      <c r="B139" s="96"/>
      <c r="C139" s="96"/>
      <c r="D139" s="96"/>
      <c r="E139" s="2203"/>
      <c r="F139" s="2203"/>
      <c r="G139" s="2203"/>
      <c r="H139" s="2203"/>
      <c r="I139" s="2203"/>
      <c r="J139" s="2203"/>
      <c r="K139" s="2203"/>
      <c r="L139" s="2203"/>
      <c r="M139" s="2203"/>
      <c r="N139" s="2203"/>
      <c r="O139" s="2203"/>
      <c r="P139" s="2203"/>
      <c r="Q139" s="2203"/>
      <c r="R139" s="2203"/>
      <c r="S139" s="2203"/>
      <c r="T139" s="2203"/>
      <c r="U139" s="2203"/>
      <c r="V139" s="2203"/>
      <c r="W139" s="2203"/>
      <c r="X139" s="2203"/>
      <c r="Y139" s="2203"/>
      <c r="Z139" s="2203"/>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182"/>
      <c r="B143" s="2182"/>
      <c r="C143" s="2182"/>
      <c r="D143" s="2182"/>
      <c r="E143" s="2182"/>
      <c r="F143" s="2182"/>
      <c r="G143" s="2182"/>
      <c r="H143" s="2182"/>
      <c r="I143" s="2182"/>
      <c r="J143" s="2182"/>
      <c r="K143" s="2182"/>
      <c r="L143" s="2182"/>
      <c r="M143" s="2182"/>
      <c r="N143" s="2182"/>
      <c r="O143" s="2182"/>
      <c r="P143" s="2182"/>
      <c r="Q143" s="2182"/>
      <c r="R143" s="2182"/>
      <c r="S143" s="2182"/>
      <c r="T143" s="2182"/>
      <c r="U143" s="2182"/>
      <c r="V143" s="2182"/>
      <c r="W143" s="2182"/>
      <c r="X143" s="2182"/>
      <c r="Y143" s="2182"/>
      <c r="Z143" s="2182"/>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00"/>
      <c r="J147" s="2200"/>
      <c r="K147" s="2200"/>
      <c r="L147" s="2200"/>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00"/>
      <c r="J148" s="2200"/>
      <c r="K148" s="2200"/>
      <c r="L148" s="2200"/>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00"/>
      <c r="J149" s="2200"/>
      <c r="K149" s="2200"/>
      <c r="L149" s="2200"/>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00"/>
      <c r="J150" s="2200"/>
      <c r="K150" s="2200"/>
      <c r="L150" s="2200"/>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182"/>
      <c r="D152" s="2182"/>
      <c r="E152" s="2182"/>
      <c r="F152" s="2182"/>
      <c r="G152" s="574"/>
      <c r="H152" s="2182"/>
      <c r="I152" s="2182"/>
      <c r="J152" s="2182"/>
      <c r="K152" s="2182"/>
      <c r="L152" s="2182"/>
      <c r="M152" s="2182"/>
      <c r="N152" s="2182"/>
      <c r="O152" s="2182"/>
      <c r="P152" s="2182"/>
      <c r="Q152" s="2182"/>
      <c r="R152" s="2182"/>
      <c r="S152" s="2182"/>
      <c r="T152" s="2182"/>
      <c r="U152" s="574"/>
      <c r="V152" s="574"/>
      <c r="W152" s="2182"/>
      <c r="X152" s="2182"/>
      <c r="Y152" s="2182"/>
      <c r="Z152" s="96"/>
      <c r="AA152" s="89"/>
    </row>
    <row r="153" spans="1:27" ht="15.75" customHeight="1">
      <c r="A153" s="96"/>
      <c r="B153" s="96"/>
      <c r="C153" s="574"/>
      <c r="D153" s="2184"/>
      <c r="E153" s="2184"/>
      <c r="F153" s="574"/>
      <c r="G153" s="574"/>
      <c r="H153" s="96"/>
      <c r="I153" s="96"/>
      <c r="J153" s="96"/>
      <c r="K153" s="89"/>
      <c r="L153" s="96"/>
      <c r="M153" s="96"/>
      <c r="N153" s="96"/>
      <c r="O153" s="96"/>
      <c r="P153" s="96"/>
      <c r="Q153" s="89"/>
      <c r="R153" s="89"/>
      <c r="S153" s="89"/>
      <c r="T153" s="89"/>
      <c r="U153" s="574"/>
      <c r="V153" s="574"/>
      <c r="W153" s="2204"/>
      <c r="X153" s="2204"/>
      <c r="Y153" s="2204"/>
      <c r="Z153" s="96"/>
      <c r="AA153" s="89"/>
    </row>
    <row r="154" spans="1:27" ht="15.75" customHeight="1">
      <c r="A154" s="96"/>
      <c r="B154" s="96"/>
      <c r="C154" s="574"/>
      <c r="D154" s="2184"/>
      <c r="E154" s="2184"/>
      <c r="F154" s="574"/>
      <c r="G154" s="574"/>
      <c r="H154" s="96"/>
      <c r="I154" s="96"/>
      <c r="J154" s="96"/>
      <c r="K154" s="89"/>
      <c r="L154" s="96"/>
      <c r="M154" s="96"/>
      <c r="N154" s="96"/>
      <c r="O154" s="96"/>
      <c r="P154" s="96"/>
      <c r="Q154" s="89"/>
      <c r="R154" s="89"/>
      <c r="S154" s="89"/>
      <c r="T154" s="89"/>
      <c r="U154" s="574"/>
      <c r="V154" s="574"/>
      <c r="W154" s="2204"/>
      <c r="X154" s="2204"/>
      <c r="Y154" s="2204"/>
      <c r="Z154" s="96"/>
      <c r="AA154" s="89"/>
    </row>
    <row r="155" spans="1:27" ht="15.75" customHeight="1">
      <c r="A155" s="96"/>
      <c r="B155" s="96"/>
      <c r="C155" s="574"/>
      <c r="D155" s="2184"/>
      <c r="E155" s="2184"/>
      <c r="F155" s="574"/>
      <c r="G155" s="574"/>
      <c r="H155" s="96"/>
      <c r="I155" s="96"/>
      <c r="J155" s="96"/>
      <c r="K155" s="89"/>
      <c r="L155" s="96"/>
      <c r="M155" s="96"/>
      <c r="N155" s="96"/>
      <c r="O155" s="96"/>
      <c r="P155" s="96"/>
      <c r="Q155" s="89"/>
      <c r="R155" s="89"/>
      <c r="S155" s="89"/>
      <c r="T155" s="89"/>
      <c r="U155" s="574"/>
      <c r="V155" s="574"/>
      <c r="W155" s="2204"/>
      <c r="X155" s="2204"/>
      <c r="Y155" s="2204"/>
      <c r="Z155" s="96"/>
      <c r="AA155" s="89"/>
    </row>
    <row r="156" spans="1:27" ht="15.75" customHeight="1">
      <c r="A156" s="96"/>
      <c r="B156" s="96"/>
      <c r="C156" s="574"/>
      <c r="D156" s="2184"/>
      <c r="E156" s="2184"/>
      <c r="F156" s="574"/>
      <c r="G156" s="574"/>
      <c r="H156" s="96"/>
      <c r="I156" s="96"/>
      <c r="J156" s="96"/>
      <c r="K156" s="89"/>
      <c r="L156" s="96"/>
      <c r="M156" s="96"/>
      <c r="N156" s="96"/>
      <c r="O156" s="96"/>
      <c r="P156" s="96"/>
      <c r="Q156" s="89"/>
      <c r="R156" s="89"/>
      <c r="S156" s="89"/>
      <c r="T156" s="89"/>
      <c r="U156" s="574"/>
      <c r="V156" s="574"/>
      <c r="W156" s="2204"/>
      <c r="X156" s="2204"/>
      <c r="Y156" s="2204"/>
      <c r="Z156" s="96"/>
      <c r="AA156" s="89"/>
    </row>
    <row r="157" spans="1:27" ht="15.75" customHeight="1">
      <c r="A157" s="96"/>
      <c r="B157" s="96"/>
      <c r="C157" s="574"/>
      <c r="D157" s="2184"/>
      <c r="E157" s="2184"/>
      <c r="F157" s="574"/>
      <c r="G157" s="574"/>
      <c r="H157" s="96"/>
      <c r="I157" s="96"/>
      <c r="J157" s="96"/>
      <c r="K157" s="89"/>
      <c r="L157" s="96"/>
      <c r="M157" s="96"/>
      <c r="N157" s="96"/>
      <c r="O157" s="96"/>
      <c r="P157" s="96"/>
      <c r="Q157" s="89"/>
      <c r="R157" s="89"/>
      <c r="S157" s="89"/>
      <c r="T157" s="89"/>
      <c r="U157" s="574"/>
      <c r="V157" s="574"/>
      <c r="W157" s="2204"/>
      <c r="X157" s="2204"/>
      <c r="Y157" s="2204"/>
      <c r="Z157" s="96"/>
      <c r="AA157" s="89"/>
    </row>
    <row r="158" spans="1:27" ht="15.75" customHeight="1">
      <c r="A158" s="96"/>
      <c r="B158" s="96"/>
      <c r="C158" s="574"/>
      <c r="D158" s="2184"/>
      <c r="E158" s="2184"/>
      <c r="F158" s="574"/>
      <c r="G158" s="574"/>
      <c r="H158" s="96"/>
      <c r="I158" s="96"/>
      <c r="J158" s="96"/>
      <c r="K158" s="89"/>
      <c r="L158" s="96"/>
      <c r="M158" s="96"/>
      <c r="N158" s="96"/>
      <c r="O158" s="96"/>
      <c r="P158" s="96"/>
      <c r="Q158" s="89"/>
      <c r="R158" s="89"/>
      <c r="S158" s="89"/>
      <c r="T158" s="89"/>
      <c r="U158" s="574"/>
      <c r="V158" s="574"/>
      <c r="W158" s="2204"/>
      <c r="X158" s="2204"/>
      <c r="Y158" s="2204"/>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05"/>
      <c r="F160" s="2205"/>
      <c r="G160" s="2205"/>
      <c r="H160" s="2205"/>
      <c r="I160" s="2205"/>
      <c r="J160" s="2205"/>
      <c r="K160" s="2205"/>
      <c r="L160" s="2205"/>
      <c r="M160" s="2205"/>
      <c r="N160" s="2205"/>
      <c r="O160" s="2205"/>
      <c r="P160" s="2205"/>
      <c r="Q160" s="2205"/>
      <c r="R160" s="2205"/>
      <c r="S160" s="2205"/>
      <c r="T160" s="2205"/>
      <c r="U160" s="2205"/>
      <c r="V160" s="2205"/>
      <c r="W160" s="2205"/>
      <c r="X160" s="2205"/>
      <c r="Y160" s="2205"/>
      <c r="Z160" s="2205"/>
      <c r="AA160" s="89"/>
    </row>
    <row r="161" spans="1:27" ht="15.75" customHeight="1">
      <c r="A161" s="96"/>
      <c r="B161" s="96"/>
      <c r="C161" s="96"/>
      <c r="D161" s="96"/>
      <c r="E161" s="2205"/>
      <c r="F161" s="2205"/>
      <c r="G161" s="2205"/>
      <c r="H161" s="2205"/>
      <c r="I161" s="2205"/>
      <c r="J161" s="2205"/>
      <c r="K161" s="2205"/>
      <c r="L161" s="2205"/>
      <c r="M161" s="2205"/>
      <c r="N161" s="2205"/>
      <c r="O161" s="2205"/>
      <c r="P161" s="2205"/>
      <c r="Q161" s="2205"/>
      <c r="R161" s="2205"/>
      <c r="S161" s="2205"/>
      <c r="T161" s="2205"/>
      <c r="U161" s="2205"/>
      <c r="V161" s="2205"/>
      <c r="W161" s="2205"/>
      <c r="X161" s="2205"/>
      <c r="Y161" s="2205"/>
      <c r="Z161" s="2205"/>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05"/>
      <c r="F163" s="2205"/>
      <c r="G163" s="2205"/>
      <c r="H163" s="2205"/>
      <c r="I163" s="2205"/>
      <c r="J163" s="2205"/>
      <c r="K163" s="2205"/>
      <c r="L163" s="2205"/>
      <c r="M163" s="2205"/>
      <c r="N163" s="2205"/>
      <c r="O163" s="2205"/>
      <c r="P163" s="2205"/>
      <c r="Q163" s="2205"/>
      <c r="R163" s="2205"/>
      <c r="S163" s="2205"/>
      <c r="T163" s="2205"/>
      <c r="U163" s="2205"/>
      <c r="V163" s="2205"/>
      <c r="W163" s="2205"/>
      <c r="X163" s="2205"/>
      <c r="Y163" s="2205"/>
      <c r="Z163" s="2205"/>
      <c r="AA163" s="89"/>
    </row>
    <row r="164" spans="1:27" ht="15.75" customHeight="1">
      <c r="A164" s="96"/>
      <c r="B164" s="96"/>
      <c r="C164" s="96"/>
      <c r="D164" s="96"/>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182"/>
      <c r="B169" s="2182"/>
      <c r="C169" s="2182"/>
      <c r="D169" s="2182"/>
      <c r="E169" s="2182"/>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00"/>
      <c r="J173" s="2200"/>
      <c r="K173" s="2200"/>
      <c r="L173" s="2200"/>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00"/>
      <c r="J174" s="2200"/>
      <c r="K174" s="2200"/>
      <c r="L174" s="2200"/>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00"/>
      <c r="J175" s="2200"/>
      <c r="K175" s="2200"/>
      <c r="L175" s="2200"/>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00"/>
      <c r="J176" s="2200"/>
      <c r="K176" s="2200"/>
      <c r="L176" s="2200"/>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182"/>
      <c r="D178" s="2182"/>
      <c r="E178" s="2182"/>
      <c r="F178" s="2182"/>
      <c r="G178" s="574"/>
      <c r="H178" s="2182"/>
      <c r="I178" s="2182"/>
      <c r="J178" s="2182"/>
      <c r="K178" s="2182"/>
      <c r="L178" s="2182"/>
      <c r="M178" s="2182"/>
      <c r="N178" s="2182"/>
      <c r="O178" s="2182"/>
      <c r="P178" s="2182"/>
      <c r="Q178" s="2182"/>
      <c r="R178" s="2182"/>
      <c r="S178" s="2182"/>
      <c r="T178" s="2182"/>
      <c r="U178" s="574"/>
      <c r="V178" s="574"/>
      <c r="W178" s="2182"/>
      <c r="X178" s="2182"/>
      <c r="Y178" s="2182"/>
      <c r="Z178" s="96"/>
      <c r="AA178" s="89"/>
    </row>
    <row r="179" spans="1:27" ht="15.75" customHeight="1">
      <c r="A179" s="96"/>
      <c r="B179" s="96"/>
      <c r="C179" s="574"/>
      <c r="D179" s="2184"/>
      <c r="E179" s="2184"/>
      <c r="F179" s="574"/>
      <c r="G179" s="574"/>
      <c r="H179" s="96"/>
      <c r="I179" s="96"/>
      <c r="J179" s="96"/>
      <c r="K179" s="89"/>
      <c r="L179" s="96"/>
      <c r="M179" s="96"/>
      <c r="N179" s="96"/>
      <c r="O179" s="96"/>
      <c r="P179" s="96"/>
      <c r="Q179" s="89"/>
      <c r="R179" s="89"/>
      <c r="S179" s="89"/>
      <c r="T179" s="89"/>
      <c r="U179" s="574"/>
      <c r="V179" s="574"/>
      <c r="W179" s="2204"/>
      <c r="X179" s="2204"/>
      <c r="Y179" s="2204"/>
      <c r="Z179" s="96"/>
      <c r="AA179" s="89"/>
    </row>
    <row r="180" spans="1:27" ht="15.75" customHeight="1">
      <c r="A180" s="96"/>
      <c r="B180" s="96"/>
      <c r="C180" s="574"/>
      <c r="D180" s="2184"/>
      <c r="E180" s="2184"/>
      <c r="F180" s="574"/>
      <c r="G180" s="574"/>
      <c r="H180" s="96"/>
      <c r="I180" s="96"/>
      <c r="J180" s="96"/>
      <c r="K180" s="89"/>
      <c r="L180" s="96"/>
      <c r="M180" s="96"/>
      <c r="N180" s="96"/>
      <c r="O180" s="96"/>
      <c r="P180" s="96"/>
      <c r="Q180" s="89"/>
      <c r="R180" s="89"/>
      <c r="S180" s="89"/>
      <c r="T180" s="89"/>
      <c r="U180" s="574"/>
      <c r="V180" s="574"/>
      <c r="W180" s="2204"/>
      <c r="X180" s="2204"/>
      <c r="Y180" s="2204"/>
      <c r="Z180" s="96"/>
      <c r="AA180" s="89"/>
    </row>
    <row r="181" spans="1:27" ht="15.75" customHeight="1">
      <c r="A181" s="96"/>
      <c r="B181" s="96"/>
      <c r="C181" s="574"/>
      <c r="D181" s="2184"/>
      <c r="E181" s="2184"/>
      <c r="F181" s="574"/>
      <c r="G181" s="574"/>
      <c r="H181" s="96"/>
      <c r="I181" s="96"/>
      <c r="J181" s="96"/>
      <c r="K181" s="89"/>
      <c r="L181" s="96"/>
      <c r="M181" s="96"/>
      <c r="N181" s="96"/>
      <c r="O181" s="96"/>
      <c r="P181" s="96"/>
      <c r="Q181" s="89"/>
      <c r="R181" s="89"/>
      <c r="S181" s="89"/>
      <c r="T181" s="89"/>
      <c r="U181" s="574"/>
      <c r="V181" s="574"/>
      <c r="W181" s="2204"/>
      <c r="X181" s="2204"/>
      <c r="Y181" s="2204"/>
      <c r="Z181" s="96"/>
      <c r="AA181" s="89"/>
    </row>
    <row r="182" spans="1:27" ht="15.75" customHeight="1">
      <c r="A182" s="96"/>
      <c r="B182" s="96"/>
      <c r="C182" s="574"/>
      <c r="D182" s="2184"/>
      <c r="E182" s="2184"/>
      <c r="F182" s="574"/>
      <c r="G182" s="574"/>
      <c r="H182" s="96"/>
      <c r="I182" s="96"/>
      <c r="J182" s="96"/>
      <c r="K182" s="89"/>
      <c r="L182" s="96"/>
      <c r="M182" s="96"/>
      <c r="N182" s="96"/>
      <c r="O182" s="96"/>
      <c r="P182" s="96"/>
      <c r="Q182" s="89"/>
      <c r="R182" s="89"/>
      <c r="S182" s="89"/>
      <c r="T182" s="89"/>
      <c r="U182" s="574"/>
      <c r="V182" s="574"/>
      <c r="W182" s="2204"/>
      <c r="X182" s="2204"/>
      <c r="Y182" s="2204"/>
      <c r="Z182" s="96"/>
      <c r="AA182" s="89"/>
    </row>
    <row r="183" spans="1:27" ht="15.75" customHeight="1">
      <c r="A183" s="96"/>
      <c r="B183" s="96"/>
      <c r="C183" s="574"/>
      <c r="D183" s="2184"/>
      <c r="E183" s="2184"/>
      <c r="F183" s="574"/>
      <c r="G183" s="574"/>
      <c r="H183" s="96"/>
      <c r="I183" s="96"/>
      <c r="J183" s="96"/>
      <c r="K183" s="89"/>
      <c r="L183" s="96"/>
      <c r="M183" s="96"/>
      <c r="N183" s="96"/>
      <c r="O183" s="96"/>
      <c r="P183" s="96"/>
      <c r="Q183" s="89"/>
      <c r="R183" s="89"/>
      <c r="S183" s="89"/>
      <c r="T183" s="89"/>
      <c r="U183" s="574"/>
      <c r="V183" s="574"/>
      <c r="W183" s="2204"/>
      <c r="X183" s="2204"/>
      <c r="Y183" s="2204"/>
      <c r="Z183" s="96"/>
      <c r="AA183" s="89"/>
    </row>
    <row r="184" spans="1:27" ht="15.75" customHeight="1">
      <c r="A184" s="96"/>
      <c r="B184" s="96"/>
      <c r="C184" s="574"/>
      <c r="D184" s="2184"/>
      <c r="E184" s="2184"/>
      <c r="F184" s="574"/>
      <c r="G184" s="574"/>
      <c r="H184" s="96"/>
      <c r="I184" s="96"/>
      <c r="J184" s="96"/>
      <c r="K184" s="89"/>
      <c r="L184" s="96"/>
      <c r="M184" s="96"/>
      <c r="N184" s="96"/>
      <c r="O184" s="96"/>
      <c r="P184" s="96"/>
      <c r="Q184" s="89"/>
      <c r="R184" s="89"/>
      <c r="S184" s="89"/>
      <c r="T184" s="89"/>
      <c r="U184" s="574"/>
      <c r="V184" s="574"/>
      <c r="W184" s="2204"/>
      <c r="X184" s="2204"/>
      <c r="Y184" s="2204"/>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05"/>
      <c r="F186" s="2205"/>
      <c r="G186" s="2205"/>
      <c r="H186" s="2205"/>
      <c r="I186" s="2205"/>
      <c r="J186" s="2205"/>
      <c r="K186" s="2205"/>
      <c r="L186" s="2205"/>
      <c r="M186" s="2205"/>
      <c r="N186" s="2205"/>
      <c r="O186" s="2205"/>
      <c r="P186" s="2205"/>
      <c r="Q186" s="2205"/>
      <c r="R186" s="2205"/>
      <c r="S186" s="2205"/>
      <c r="T186" s="2205"/>
      <c r="U186" s="2205"/>
      <c r="V186" s="2205"/>
      <c r="W186" s="2205"/>
      <c r="X186" s="2205"/>
      <c r="Y186" s="2205"/>
      <c r="Z186" s="2205"/>
      <c r="AA186" s="89"/>
    </row>
    <row r="187" spans="1:27" ht="15.75" customHeight="1">
      <c r="A187" s="96"/>
      <c r="B187" s="96"/>
      <c r="C187" s="96"/>
      <c r="D187" s="96"/>
      <c r="E187" s="2205"/>
      <c r="F187" s="2205"/>
      <c r="G187" s="2205"/>
      <c r="H187" s="2205"/>
      <c r="I187" s="2205"/>
      <c r="J187" s="2205"/>
      <c r="K187" s="2205"/>
      <c r="L187" s="2205"/>
      <c r="M187" s="2205"/>
      <c r="N187" s="2205"/>
      <c r="O187" s="2205"/>
      <c r="P187" s="2205"/>
      <c r="Q187" s="2205"/>
      <c r="R187" s="2205"/>
      <c r="S187" s="2205"/>
      <c r="T187" s="2205"/>
      <c r="U187" s="2205"/>
      <c r="V187" s="2205"/>
      <c r="W187" s="2205"/>
      <c r="X187" s="2205"/>
      <c r="Y187" s="2205"/>
      <c r="Z187" s="2205"/>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05"/>
      <c r="F189" s="2205"/>
      <c r="G189" s="2205"/>
      <c r="H189" s="2205"/>
      <c r="I189" s="2205"/>
      <c r="J189" s="2205"/>
      <c r="K189" s="2205"/>
      <c r="L189" s="2205"/>
      <c r="M189" s="2205"/>
      <c r="N189" s="2205"/>
      <c r="O189" s="2205"/>
      <c r="P189" s="2205"/>
      <c r="Q189" s="2205"/>
      <c r="R189" s="2205"/>
      <c r="S189" s="2205"/>
      <c r="T189" s="2205"/>
      <c r="U189" s="2205"/>
      <c r="V189" s="2205"/>
      <c r="W189" s="2205"/>
      <c r="X189" s="2205"/>
      <c r="Y189" s="2205"/>
      <c r="Z189" s="2205"/>
      <c r="AA189" s="89"/>
    </row>
    <row r="190" spans="1:27" ht="15.75" customHeight="1">
      <c r="A190" s="96"/>
      <c r="B190" s="96"/>
      <c r="C190" s="96"/>
      <c r="D190" s="96"/>
      <c r="E190" s="2205"/>
      <c r="F190" s="2205"/>
      <c r="G190" s="2205"/>
      <c r="H190" s="2205"/>
      <c r="I190" s="2205"/>
      <c r="J190" s="2205"/>
      <c r="K190" s="2205"/>
      <c r="L190" s="2205"/>
      <c r="M190" s="2205"/>
      <c r="N190" s="2205"/>
      <c r="O190" s="2205"/>
      <c r="P190" s="2205"/>
      <c r="Q190" s="2205"/>
      <c r="R190" s="2205"/>
      <c r="S190" s="2205"/>
      <c r="T190" s="2205"/>
      <c r="U190" s="2205"/>
      <c r="V190" s="2205"/>
      <c r="W190" s="2205"/>
      <c r="X190" s="2205"/>
      <c r="Y190" s="2205"/>
      <c r="Z190" s="2205"/>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182"/>
      <c r="B197" s="2182"/>
      <c r="C197" s="2182"/>
      <c r="D197" s="2182"/>
      <c r="E197" s="2182"/>
      <c r="F197" s="2182"/>
      <c r="G197" s="2182"/>
      <c r="H197" s="2182"/>
      <c r="I197" s="2182"/>
      <c r="J197" s="2182"/>
      <c r="K197" s="2182"/>
      <c r="L197" s="2182"/>
      <c r="M197" s="2182"/>
      <c r="N197" s="2182"/>
      <c r="O197" s="2182"/>
      <c r="P197" s="2182"/>
      <c r="Q197" s="2182"/>
      <c r="R197" s="2182"/>
      <c r="S197" s="2182"/>
      <c r="T197" s="2182"/>
      <c r="U197" s="2182"/>
      <c r="V197" s="2182"/>
      <c r="W197" s="2182"/>
      <c r="X197" s="2182"/>
      <c r="Y197" s="2182"/>
      <c r="Z197" s="2182"/>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00"/>
      <c r="J201" s="2200"/>
      <c r="K201" s="2200"/>
      <c r="L201" s="2200"/>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00"/>
      <c r="J202" s="2200"/>
      <c r="K202" s="2200"/>
      <c r="L202" s="2200"/>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00"/>
      <c r="J203" s="2200"/>
      <c r="K203" s="2200"/>
      <c r="L203" s="2200"/>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00"/>
      <c r="J204" s="2200"/>
      <c r="K204" s="2200"/>
      <c r="L204" s="2200"/>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182"/>
      <c r="D206" s="2182"/>
      <c r="E206" s="2182"/>
      <c r="F206" s="2182"/>
      <c r="G206" s="574"/>
      <c r="H206" s="2182"/>
      <c r="I206" s="2182"/>
      <c r="J206" s="2182"/>
      <c r="K206" s="2182"/>
      <c r="L206" s="2182"/>
      <c r="M206" s="2182"/>
      <c r="N206" s="2182"/>
      <c r="O206" s="2182"/>
      <c r="P206" s="2182"/>
      <c r="Q206" s="2182"/>
      <c r="R206" s="2182"/>
      <c r="S206" s="2182"/>
      <c r="T206" s="2182"/>
      <c r="U206" s="574"/>
      <c r="V206" s="574"/>
      <c r="W206" s="2182"/>
      <c r="X206" s="2182"/>
      <c r="Y206" s="2182"/>
      <c r="Z206" s="96"/>
      <c r="AA206" s="89"/>
    </row>
    <row r="207" spans="1:27" ht="15.75" customHeight="1">
      <c r="A207" s="96"/>
      <c r="B207" s="96"/>
      <c r="C207" s="574"/>
      <c r="D207" s="2184"/>
      <c r="E207" s="2184"/>
      <c r="F207" s="574"/>
      <c r="G207" s="574"/>
      <c r="H207" s="96"/>
      <c r="I207" s="96"/>
      <c r="J207" s="96"/>
      <c r="K207" s="89"/>
      <c r="L207" s="96"/>
      <c r="M207" s="96"/>
      <c r="N207" s="96"/>
      <c r="O207" s="96"/>
      <c r="P207" s="96"/>
      <c r="Q207" s="89"/>
      <c r="R207" s="89"/>
      <c r="S207" s="89"/>
      <c r="T207" s="89"/>
      <c r="U207" s="574"/>
      <c r="V207" s="574"/>
      <c r="W207" s="2204"/>
      <c r="X207" s="2204"/>
      <c r="Y207" s="2204"/>
      <c r="Z207" s="96"/>
      <c r="AA207" s="89"/>
    </row>
    <row r="208" spans="1:27" ht="15.75" customHeight="1">
      <c r="A208" s="96"/>
      <c r="B208" s="96"/>
      <c r="C208" s="574"/>
      <c r="D208" s="2184"/>
      <c r="E208" s="2184"/>
      <c r="F208" s="574"/>
      <c r="G208" s="574"/>
      <c r="H208" s="96"/>
      <c r="I208" s="96"/>
      <c r="J208" s="96"/>
      <c r="K208" s="89"/>
      <c r="L208" s="96"/>
      <c r="M208" s="96"/>
      <c r="N208" s="96"/>
      <c r="O208" s="96"/>
      <c r="P208" s="96"/>
      <c r="Q208" s="89"/>
      <c r="R208" s="89"/>
      <c r="S208" s="89"/>
      <c r="T208" s="89"/>
      <c r="U208" s="574"/>
      <c r="V208" s="574"/>
      <c r="W208" s="2204"/>
      <c r="X208" s="2204"/>
      <c r="Y208" s="2204"/>
      <c r="Z208" s="96"/>
      <c r="AA208" s="89"/>
    </row>
    <row r="209" spans="1:27" ht="15.75" customHeight="1">
      <c r="A209" s="96"/>
      <c r="B209" s="96"/>
      <c r="C209" s="574"/>
      <c r="D209" s="2184"/>
      <c r="E209" s="2184"/>
      <c r="F209" s="574"/>
      <c r="G209" s="574"/>
      <c r="H209" s="96"/>
      <c r="I209" s="96"/>
      <c r="J209" s="96"/>
      <c r="K209" s="89"/>
      <c r="L209" s="96"/>
      <c r="M209" s="96"/>
      <c r="N209" s="96"/>
      <c r="O209" s="96"/>
      <c r="P209" s="96"/>
      <c r="Q209" s="89"/>
      <c r="R209" s="89"/>
      <c r="S209" s="89"/>
      <c r="T209" s="89"/>
      <c r="U209" s="574"/>
      <c r="V209" s="574"/>
      <c r="W209" s="2204"/>
      <c r="X209" s="2204"/>
      <c r="Y209" s="2204"/>
      <c r="Z209" s="96"/>
      <c r="AA209" s="89"/>
    </row>
    <row r="210" spans="1:27" ht="15.75" customHeight="1">
      <c r="A210" s="96"/>
      <c r="B210" s="96"/>
      <c r="C210" s="574"/>
      <c r="D210" s="2184"/>
      <c r="E210" s="2184"/>
      <c r="F210" s="574"/>
      <c r="G210" s="574"/>
      <c r="H210" s="96"/>
      <c r="I210" s="96"/>
      <c r="J210" s="96"/>
      <c r="K210" s="89"/>
      <c r="L210" s="96"/>
      <c r="M210" s="96"/>
      <c r="N210" s="96"/>
      <c r="O210" s="96"/>
      <c r="P210" s="96"/>
      <c r="Q210" s="89"/>
      <c r="R210" s="89"/>
      <c r="S210" s="89"/>
      <c r="T210" s="89"/>
      <c r="U210" s="574"/>
      <c r="V210" s="574"/>
      <c r="W210" s="2204"/>
      <c r="X210" s="2204"/>
      <c r="Y210" s="2204"/>
      <c r="Z210" s="96"/>
      <c r="AA210" s="89"/>
    </row>
    <row r="211" spans="1:27" ht="15.75" customHeight="1">
      <c r="A211" s="96"/>
      <c r="B211" s="96"/>
      <c r="C211" s="574"/>
      <c r="D211" s="2184"/>
      <c r="E211" s="2184"/>
      <c r="F211" s="574"/>
      <c r="G211" s="574"/>
      <c r="H211" s="96"/>
      <c r="I211" s="96"/>
      <c r="J211" s="96"/>
      <c r="K211" s="89"/>
      <c r="L211" s="96"/>
      <c r="M211" s="96"/>
      <c r="N211" s="96"/>
      <c r="O211" s="96"/>
      <c r="P211" s="96"/>
      <c r="Q211" s="89"/>
      <c r="R211" s="89"/>
      <c r="S211" s="89"/>
      <c r="T211" s="89"/>
      <c r="U211" s="574"/>
      <c r="V211" s="574"/>
      <c r="W211" s="2204"/>
      <c r="X211" s="2204"/>
      <c r="Y211" s="2204"/>
      <c r="Z211" s="96"/>
      <c r="AA211" s="89"/>
    </row>
    <row r="212" spans="1:27" ht="15.75" customHeight="1">
      <c r="A212" s="96"/>
      <c r="B212" s="96"/>
      <c r="C212" s="574"/>
      <c r="D212" s="2184"/>
      <c r="E212" s="2184"/>
      <c r="F212" s="574"/>
      <c r="G212" s="574"/>
      <c r="H212" s="96"/>
      <c r="I212" s="96"/>
      <c r="J212" s="96"/>
      <c r="K212" s="89"/>
      <c r="L212" s="96"/>
      <c r="M212" s="96"/>
      <c r="N212" s="96"/>
      <c r="O212" s="96"/>
      <c r="P212" s="96"/>
      <c r="Q212" s="89"/>
      <c r="R212" s="89"/>
      <c r="S212" s="89"/>
      <c r="T212" s="89"/>
      <c r="U212" s="574"/>
      <c r="V212" s="574"/>
      <c r="W212" s="2204"/>
      <c r="X212" s="2204"/>
      <c r="Y212" s="2204"/>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05"/>
      <c r="F214" s="2205"/>
      <c r="G214" s="2205"/>
      <c r="H214" s="2205"/>
      <c r="I214" s="2205"/>
      <c r="J214" s="2205"/>
      <c r="K214" s="2205"/>
      <c r="L214" s="2205"/>
      <c r="M214" s="2205"/>
      <c r="N214" s="2205"/>
      <c r="O214" s="2205"/>
      <c r="P214" s="2205"/>
      <c r="Q214" s="2205"/>
      <c r="R214" s="2205"/>
      <c r="S214" s="2205"/>
      <c r="T214" s="2205"/>
      <c r="U214" s="2205"/>
      <c r="V214" s="2205"/>
      <c r="W214" s="2205"/>
      <c r="X214" s="2205"/>
      <c r="Y214" s="2205"/>
      <c r="Z214" s="2205"/>
      <c r="AA214" s="89"/>
    </row>
    <row r="215" spans="1:27" ht="15.75" customHeight="1">
      <c r="A215" s="96"/>
      <c r="B215" s="96"/>
      <c r="C215" s="96"/>
      <c r="D215" s="96"/>
      <c r="E215" s="2205"/>
      <c r="F215" s="2205"/>
      <c r="G215" s="2205"/>
      <c r="H215" s="2205"/>
      <c r="I215" s="2205"/>
      <c r="J215" s="2205"/>
      <c r="K215" s="2205"/>
      <c r="L215" s="2205"/>
      <c r="M215" s="2205"/>
      <c r="N215" s="2205"/>
      <c r="O215" s="2205"/>
      <c r="P215" s="2205"/>
      <c r="Q215" s="2205"/>
      <c r="R215" s="2205"/>
      <c r="S215" s="2205"/>
      <c r="T215" s="2205"/>
      <c r="U215" s="2205"/>
      <c r="V215" s="2205"/>
      <c r="W215" s="2205"/>
      <c r="X215" s="2205"/>
      <c r="Y215" s="2205"/>
      <c r="Z215" s="2205"/>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05"/>
      <c r="F217" s="2205"/>
      <c r="G217" s="2205"/>
      <c r="H217" s="2205"/>
      <c r="I217" s="2205"/>
      <c r="J217" s="2205"/>
      <c r="K217" s="2205"/>
      <c r="L217" s="2205"/>
      <c r="M217" s="2205"/>
      <c r="N217" s="2205"/>
      <c r="O217" s="2205"/>
      <c r="P217" s="2205"/>
      <c r="Q217" s="2205"/>
      <c r="R217" s="2205"/>
      <c r="S217" s="2205"/>
      <c r="T217" s="2205"/>
      <c r="U217" s="2205"/>
      <c r="V217" s="2205"/>
      <c r="W217" s="2205"/>
      <c r="X217" s="2205"/>
      <c r="Y217" s="2205"/>
      <c r="Z217" s="2205"/>
      <c r="AA217" s="89"/>
    </row>
    <row r="218" spans="1:27" ht="15.75" customHeight="1">
      <c r="A218" s="96"/>
      <c r="B218" s="96"/>
      <c r="C218" s="96"/>
      <c r="D218" s="96"/>
      <c r="E218" s="2205"/>
      <c r="F218" s="2205"/>
      <c r="G218" s="2205"/>
      <c r="H218" s="2205"/>
      <c r="I218" s="2205"/>
      <c r="J218" s="2205"/>
      <c r="K218" s="2205"/>
      <c r="L218" s="2205"/>
      <c r="M218" s="2205"/>
      <c r="N218" s="2205"/>
      <c r="O218" s="2205"/>
      <c r="P218" s="2205"/>
      <c r="Q218" s="2205"/>
      <c r="R218" s="2205"/>
      <c r="S218" s="2205"/>
      <c r="T218" s="2205"/>
      <c r="U218" s="2205"/>
      <c r="V218" s="2205"/>
      <c r="W218" s="2205"/>
      <c r="X218" s="2205"/>
      <c r="Y218" s="2205"/>
      <c r="Z218" s="2205"/>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182"/>
      <c r="B223" s="2182"/>
      <c r="C223" s="2182"/>
      <c r="D223" s="2182"/>
      <c r="E223" s="2182"/>
      <c r="F223" s="2182"/>
      <c r="G223" s="2182"/>
      <c r="H223" s="2182"/>
      <c r="I223" s="2182"/>
      <c r="J223" s="2182"/>
      <c r="K223" s="2182"/>
      <c r="L223" s="2182"/>
      <c r="M223" s="2182"/>
      <c r="N223" s="2182"/>
      <c r="O223" s="2182"/>
      <c r="P223" s="2182"/>
      <c r="Q223" s="2182"/>
      <c r="R223" s="2182"/>
      <c r="S223" s="2182"/>
      <c r="T223" s="2182"/>
      <c r="U223" s="2182"/>
      <c r="V223" s="2182"/>
      <c r="W223" s="2182"/>
      <c r="X223" s="2182"/>
      <c r="Y223" s="2182"/>
      <c r="Z223" s="2182"/>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00"/>
      <c r="J227" s="2200"/>
      <c r="K227" s="2200"/>
      <c r="L227" s="2200"/>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00"/>
      <c r="J228" s="2200"/>
      <c r="K228" s="2200"/>
      <c r="L228" s="2200"/>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00"/>
      <c r="J229" s="2200"/>
      <c r="K229" s="2200"/>
      <c r="L229" s="2200"/>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00"/>
      <c r="J230" s="2200"/>
      <c r="K230" s="2200"/>
      <c r="L230" s="2200"/>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182"/>
      <c r="D232" s="2182"/>
      <c r="E232" s="2182"/>
      <c r="F232" s="2182"/>
      <c r="G232" s="574"/>
      <c r="H232" s="2182"/>
      <c r="I232" s="2182"/>
      <c r="J232" s="2182"/>
      <c r="K232" s="2182"/>
      <c r="L232" s="2182"/>
      <c r="M232" s="2182"/>
      <c r="N232" s="2182"/>
      <c r="O232" s="2182"/>
      <c r="P232" s="2182"/>
      <c r="Q232" s="2182"/>
      <c r="R232" s="2182"/>
      <c r="S232" s="2182"/>
      <c r="T232" s="2182"/>
      <c r="U232" s="574"/>
      <c r="V232" s="574"/>
      <c r="W232" s="2182"/>
      <c r="X232" s="2182"/>
      <c r="Y232" s="2182"/>
      <c r="Z232" s="96"/>
      <c r="AA232" s="89"/>
    </row>
    <row r="233" spans="1:27" ht="15.75" customHeight="1">
      <c r="A233" s="96"/>
      <c r="B233" s="96"/>
      <c r="C233" s="574"/>
      <c r="D233" s="2184"/>
      <c r="E233" s="2184"/>
      <c r="F233" s="574"/>
      <c r="G233" s="574"/>
      <c r="H233" s="96"/>
      <c r="I233" s="96"/>
      <c r="J233" s="96"/>
      <c r="K233" s="89"/>
      <c r="L233" s="96"/>
      <c r="M233" s="96"/>
      <c r="N233" s="96"/>
      <c r="O233" s="96"/>
      <c r="P233" s="96"/>
      <c r="Q233" s="89"/>
      <c r="R233" s="89"/>
      <c r="S233" s="89"/>
      <c r="T233" s="89"/>
      <c r="U233" s="574"/>
      <c r="V233" s="574"/>
      <c r="W233" s="2204"/>
      <c r="X233" s="2204"/>
      <c r="Y233" s="2204"/>
      <c r="Z233" s="96"/>
      <c r="AA233" s="89"/>
    </row>
    <row r="234" spans="1:27" ht="15.75" customHeight="1">
      <c r="A234" s="96"/>
      <c r="B234" s="96"/>
      <c r="C234" s="574"/>
      <c r="D234" s="2184"/>
      <c r="E234" s="2184"/>
      <c r="F234" s="574"/>
      <c r="G234" s="574"/>
      <c r="H234" s="96"/>
      <c r="I234" s="96"/>
      <c r="J234" s="96"/>
      <c r="K234" s="89"/>
      <c r="L234" s="96"/>
      <c r="M234" s="96"/>
      <c r="N234" s="96"/>
      <c r="O234" s="96"/>
      <c r="P234" s="96"/>
      <c r="Q234" s="89"/>
      <c r="R234" s="89"/>
      <c r="S234" s="89"/>
      <c r="T234" s="89"/>
      <c r="U234" s="574"/>
      <c r="V234" s="574"/>
      <c r="W234" s="2204"/>
      <c r="X234" s="2204"/>
      <c r="Y234" s="2204"/>
      <c r="Z234" s="96"/>
      <c r="AA234" s="89"/>
    </row>
    <row r="235" spans="1:27" ht="15.75" customHeight="1">
      <c r="A235" s="96"/>
      <c r="B235" s="96"/>
      <c r="C235" s="574"/>
      <c r="D235" s="2184"/>
      <c r="E235" s="2184"/>
      <c r="F235" s="574"/>
      <c r="G235" s="574"/>
      <c r="H235" s="96"/>
      <c r="I235" s="96"/>
      <c r="J235" s="96"/>
      <c r="K235" s="89"/>
      <c r="L235" s="96"/>
      <c r="M235" s="96"/>
      <c r="N235" s="96"/>
      <c r="O235" s="96"/>
      <c r="P235" s="96"/>
      <c r="Q235" s="89"/>
      <c r="R235" s="89"/>
      <c r="S235" s="89"/>
      <c r="T235" s="89"/>
      <c r="U235" s="574"/>
      <c r="V235" s="574"/>
      <c r="W235" s="2204"/>
      <c r="X235" s="2204"/>
      <c r="Y235" s="2204"/>
      <c r="Z235" s="96"/>
      <c r="AA235" s="89"/>
    </row>
    <row r="236" spans="1:27" ht="15.75" customHeight="1">
      <c r="A236" s="96"/>
      <c r="B236" s="96"/>
      <c r="C236" s="574"/>
      <c r="D236" s="2184"/>
      <c r="E236" s="2184"/>
      <c r="F236" s="574"/>
      <c r="G236" s="574"/>
      <c r="H236" s="96"/>
      <c r="I236" s="96"/>
      <c r="J236" s="96"/>
      <c r="K236" s="89"/>
      <c r="L236" s="96"/>
      <c r="M236" s="96"/>
      <c r="N236" s="96"/>
      <c r="O236" s="96"/>
      <c r="P236" s="96"/>
      <c r="Q236" s="89"/>
      <c r="R236" s="89"/>
      <c r="S236" s="89"/>
      <c r="T236" s="89"/>
      <c r="U236" s="574"/>
      <c r="V236" s="574"/>
      <c r="W236" s="2204"/>
      <c r="X236" s="2204"/>
      <c r="Y236" s="2204"/>
      <c r="Z236" s="96"/>
      <c r="AA236" s="89"/>
    </row>
    <row r="237" spans="1:27" ht="15.75" customHeight="1">
      <c r="A237" s="96"/>
      <c r="B237" s="96"/>
      <c r="C237" s="574"/>
      <c r="D237" s="2184"/>
      <c r="E237" s="2184"/>
      <c r="F237" s="574"/>
      <c r="G237" s="574"/>
      <c r="H237" s="96"/>
      <c r="I237" s="96"/>
      <c r="J237" s="96"/>
      <c r="K237" s="89"/>
      <c r="L237" s="96"/>
      <c r="M237" s="96"/>
      <c r="N237" s="96"/>
      <c r="O237" s="96"/>
      <c r="P237" s="96"/>
      <c r="Q237" s="89"/>
      <c r="R237" s="89"/>
      <c r="S237" s="89"/>
      <c r="T237" s="89"/>
      <c r="U237" s="574"/>
      <c r="V237" s="574"/>
      <c r="W237" s="2204"/>
      <c r="X237" s="2204"/>
      <c r="Y237" s="2204"/>
      <c r="Z237" s="96"/>
      <c r="AA237" s="89"/>
    </row>
    <row r="238" spans="1:27" ht="15.75" customHeight="1">
      <c r="A238" s="96"/>
      <c r="B238" s="96"/>
      <c r="C238" s="574"/>
      <c r="D238" s="2184"/>
      <c r="E238" s="2184"/>
      <c r="F238" s="574"/>
      <c r="G238" s="574"/>
      <c r="H238" s="96"/>
      <c r="I238" s="96"/>
      <c r="J238" s="96"/>
      <c r="K238" s="89"/>
      <c r="L238" s="96"/>
      <c r="M238" s="96"/>
      <c r="N238" s="96"/>
      <c r="O238" s="96"/>
      <c r="P238" s="96"/>
      <c r="Q238" s="89"/>
      <c r="R238" s="89"/>
      <c r="S238" s="89"/>
      <c r="T238" s="89"/>
      <c r="U238" s="574"/>
      <c r="V238" s="574"/>
      <c r="W238" s="2204"/>
      <c r="X238" s="2204"/>
      <c r="Y238" s="2204"/>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05"/>
      <c r="F240" s="2205"/>
      <c r="G240" s="2205"/>
      <c r="H240" s="2205"/>
      <c r="I240" s="2205"/>
      <c r="J240" s="2205"/>
      <c r="K240" s="2205"/>
      <c r="L240" s="2205"/>
      <c r="M240" s="2205"/>
      <c r="N240" s="2205"/>
      <c r="O240" s="2205"/>
      <c r="P240" s="2205"/>
      <c r="Q240" s="2205"/>
      <c r="R240" s="2205"/>
      <c r="S240" s="2205"/>
      <c r="T240" s="2205"/>
      <c r="U240" s="2205"/>
      <c r="V240" s="2205"/>
      <c r="W240" s="2205"/>
      <c r="X240" s="2205"/>
      <c r="Y240" s="2205"/>
      <c r="Z240" s="2205"/>
      <c r="AA240" s="89"/>
    </row>
    <row r="241" spans="1:27" ht="15.75" customHeight="1">
      <c r="A241" s="96"/>
      <c r="B241" s="96"/>
      <c r="C241" s="96"/>
      <c r="D241" s="96"/>
      <c r="E241" s="2205"/>
      <c r="F241" s="2205"/>
      <c r="G241" s="2205"/>
      <c r="H241" s="2205"/>
      <c r="I241" s="2205"/>
      <c r="J241" s="2205"/>
      <c r="K241" s="2205"/>
      <c r="L241" s="2205"/>
      <c r="M241" s="2205"/>
      <c r="N241" s="2205"/>
      <c r="O241" s="2205"/>
      <c r="P241" s="2205"/>
      <c r="Q241" s="2205"/>
      <c r="R241" s="2205"/>
      <c r="S241" s="2205"/>
      <c r="T241" s="2205"/>
      <c r="U241" s="2205"/>
      <c r="V241" s="2205"/>
      <c r="W241" s="2205"/>
      <c r="X241" s="2205"/>
      <c r="Y241" s="2205"/>
      <c r="Z241" s="2205"/>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05"/>
      <c r="F243" s="2205"/>
      <c r="G243" s="2205"/>
      <c r="H243" s="2205"/>
      <c r="I243" s="2205"/>
      <c r="J243" s="2205"/>
      <c r="K243" s="2205"/>
      <c r="L243" s="2205"/>
      <c r="M243" s="2205"/>
      <c r="N243" s="2205"/>
      <c r="O243" s="2205"/>
      <c r="P243" s="2205"/>
      <c r="Q243" s="2205"/>
      <c r="R243" s="2205"/>
      <c r="S243" s="2205"/>
      <c r="T243" s="2205"/>
      <c r="U243" s="2205"/>
      <c r="V243" s="2205"/>
      <c r="W243" s="2205"/>
      <c r="X243" s="2205"/>
      <c r="Y243" s="2205"/>
      <c r="Z243" s="2205"/>
      <c r="AA243" s="89"/>
    </row>
    <row r="244" spans="1:27" ht="15.75" customHeight="1">
      <c r="A244" s="96"/>
      <c r="B244" s="96"/>
      <c r="C244" s="96"/>
      <c r="D244" s="96"/>
      <c r="E244" s="2205"/>
      <c r="F244" s="2205"/>
      <c r="G244" s="2205"/>
      <c r="H244" s="2205"/>
      <c r="I244" s="2205"/>
      <c r="J244" s="2205"/>
      <c r="K244" s="2205"/>
      <c r="L244" s="2205"/>
      <c r="M244" s="2205"/>
      <c r="N244" s="2205"/>
      <c r="O244" s="2205"/>
      <c r="P244" s="2205"/>
      <c r="Q244" s="2205"/>
      <c r="R244" s="2205"/>
      <c r="S244" s="2205"/>
      <c r="T244" s="2205"/>
      <c r="U244" s="2205"/>
      <c r="V244" s="2205"/>
      <c r="W244" s="2205"/>
      <c r="X244" s="2205"/>
      <c r="Y244" s="2205"/>
      <c r="Z244" s="2205"/>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D210:E210"/>
    <mergeCell ref="W210:Y210"/>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D158:E158"/>
    <mergeCell ref="W158:Y158"/>
    <mergeCell ref="I148:L148"/>
    <mergeCell ref="I149:L149"/>
    <mergeCell ref="I150:L150"/>
    <mergeCell ref="D153:E153"/>
    <mergeCell ref="W153:Y153"/>
    <mergeCell ref="D154:E154"/>
    <mergeCell ref="W154:Y154"/>
    <mergeCell ref="D155:E155"/>
    <mergeCell ref="I147:L147"/>
    <mergeCell ref="I130:L130"/>
    <mergeCell ref="O130:R130"/>
    <mergeCell ref="U130:X130"/>
    <mergeCell ref="W155:Y155"/>
    <mergeCell ref="D156:E156"/>
    <mergeCell ref="W156:Y156"/>
    <mergeCell ref="D157:E157"/>
    <mergeCell ref="W157:Y157"/>
    <mergeCell ref="D124:E124"/>
    <mergeCell ref="I124:L124"/>
    <mergeCell ref="O124:R124"/>
    <mergeCell ref="U124:X124"/>
    <mergeCell ref="I134:M134"/>
    <mergeCell ref="K135:P135"/>
    <mergeCell ref="H136:Z137"/>
    <mergeCell ref="E138:Z139"/>
    <mergeCell ref="A143:Z143"/>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Q7:R14"/>
    <mergeCell ref="S7:Z7"/>
    <mergeCell ref="S8:Z8"/>
  </mergeCells>
  <phoneticPr fontId="2"/>
  <hyperlinks>
    <hyperlink ref="P1:S1" location="作業メニュー!A1" display="作業メニュー" xr:uid="{00000000-0004-0000-20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AD248"/>
  <sheetViews>
    <sheetView workbookViewId="0">
      <selection sqref="A1:XFD1048576"/>
    </sheetView>
  </sheetViews>
  <sheetFormatPr defaultColWidth="9" defaultRowHeight="15.75"/>
  <cols>
    <col min="1" max="4" width="3.5" style="40" customWidth="1"/>
    <col min="5" max="5" width="4.125" style="40" customWidth="1"/>
    <col min="6" max="26" width="3.5" style="40" customWidth="1"/>
    <col min="27" max="29" width="3.125" style="40" customWidth="1"/>
    <col min="30" max="32" width="2.625" style="40" customWidth="1"/>
    <col min="33" max="33" width="9" style="40" customWidth="1"/>
    <col min="34" max="34" width="2" style="40" customWidth="1"/>
    <col min="35" max="35" width="1.75" style="40" customWidth="1"/>
    <col min="36" max="36" width="1.5" style="40" customWidth="1"/>
    <col min="37" max="37" width="2.25" style="40" customWidth="1"/>
    <col min="38" max="38" width="1.375" style="40" customWidth="1"/>
    <col min="39" max="41" width="2.125" style="40" customWidth="1"/>
    <col min="42" max="42" width="2.625" style="40" customWidth="1"/>
    <col min="43" max="16384" width="9" style="40"/>
  </cols>
  <sheetData>
    <row r="1" spans="1:30" s="366" customFormat="1" ht="38.25" customHeight="1" thickBot="1">
      <c r="A1" s="365" t="s">
        <v>2482</v>
      </c>
      <c r="P1" s="368" t="s">
        <v>64</v>
      </c>
      <c r="Q1" s="368"/>
      <c r="R1" s="368"/>
      <c r="S1" s="368"/>
      <c r="U1" s="367" t="s">
        <v>549</v>
      </c>
      <c r="AD1" s="367"/>
    </row>
    <row r="2" spans="1:30" ht="12" customHeight="1" thickTop="1"/>
    <row r="3" spans="1:30" s="505" customFormat="1" ht="12" customHeight="1">
      <c r="B3" s="506" t="s">
        <v>3080</v>
      </c>
      <c r="C3" s="506"/>
      <c r="D3" s="506"/>
      <c r="E3" s="506"/>
      <c r="AC3" s="40"/>
    </row>
    <row r="4" spans="1:30" s="505" customFormat="1" ht="18.95" customHeight="1">
      <c r="AC4" s="40"/>
    </row>
    <row r="5" spans="1:30" s="505" customFormat="1" ht="18.95" customHeight="1">
      <c r="B5" s="545" t="s">
        <v>2481</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8.95" customHeight="1">
      <c r="B7" s="548"/>
      <c r="C7" s="549"/>
      <c r="D7" s="549"/>
      <c r="E7" s="549"/>
      <c r="F7" s="549"/>
      <c r="G7" s="549"/>
      <c r="H7" s="549"/>
      <c r="I7" s="549"/>
      <c r="J7" s="549"/>
      <c r="K7" s="549"/>
      <c r="L7" s="549"/>
      <c r="M7" s="549"/>
      <c r="N7" s="549"/>
      <c r="O7" s="549"/>
      <c r="P7" s="549"/>
      <c r="Q7" s="2185" t="s">
        <v>2472</v>
      </c>
      <c r="R7" s="2186"/>
      <c r="S7" s="2191" t="s">
        <v>2471</v>
      </c>
      <c r="T7" s="2192"/>
      <c r="U7" s="2192"/>
      <c r="V7" s="2192"/>
      <c r="W7" s="2192"/>
      <c r="X7" s="2192"/>
      <c r="Y7" s="2192"/>
      <c r="Z7" s="2193"/>
      <c r="AA7" s="546"/>
      <c r="AB7" s="546"/>
      <c r="AC7" s="40"/>
    </row>
    <row r="8" spans="1:30" s="505" customFormat="1" ht="18.95" customHeight="1">
      <c r="B8" s="552"/>
      <c r="D8" s="2206" t="s">
        <v>3081</v>
      </c>
      <c r="E8" s="2206"/>
      <c r="F8" s="2206"/>
      <c r="G8" s="2206"/>
      <c r="H8" s="2206"/>
      <c r="I8" s="2206"/>
      <c r="J8" s="2206"/>
      <c r="K8" s="2206"/>
      <c r="L8" s="2206"/>
      <c r="M8" s="2206"/>
      <c r="N8" s="2206"/>
      <c r="O8" s="40"/>
      <c r="P8" s="546"/>
      <c r="Q8" s="2187"/>
      <c r="R8" s="2188"/>
      <c r="S8" s="2194" t="s">
        <v>2470</v>
      </c>
      <c r="T8" s="2195"/>
      <c r="U8" s="2195"/>
      <c r="V8" s="2195"/>
      <c r="W8" s="2195"/>
      <c r="X8" s="2195"/>
      <c r="Y8" s="2195"/>
      <c r="Z8" s="2196"/>
      <c r="AA8" s="546"/>
      <c r="AB8" s="546"/>
      <c r="AC8" s="40"/>
    </row>
    <row r="9" spans="1:30" s="505" customFormat="1" ht="18.95" customHeight="1">
      <c r="B9" s="552"/>
      <c r="C9" s="843"/>
      <c r="D9" s="2206"/>
      <c r="E9" s="2206"/>
      <c r="F9" s="2206"/>
      <c r="G9" s="2206"/>
      <c r="H9" s="2206"/>
      <c r="I9" s="2206"/>
      <c r="J9" s="2206"/>
      <c r="K9" s="2206"/>
      <c r="L9" s="2206"/>
      <c r="M9" s="2206"/>
      <c r="N9" s="2206"/>
      <c r="O9" s="40"/>
      <c r="P9" s="546"/>
      <c r="Q9" s="2187"/>
      <c r="R9" s="2188"/>
      <c r="S9" s="731"/>
      <c r="T9" s="731"/>
      <c r="U9" s="731"/>
      <c r="V9" s="731"/>
      <c r="W9" s="731"/>
      <c r="X9" s="731"/>
      <c r="Y9" s="731"/>
      <c r="Z9" s="732"/>
      <c r="AA9" s="546"/>
      <c r="AB9" s="546"/>
      <c r="AC9" s="40"/>
    </row>
    <row r="10" spans="1:30" s="505" customFormat="1" ht="18.95" customHeight="1">
      <c r="B10" s="552"/>
      <c r="C10" s="843"/>
      <c r="D10" s="2206"/>
      <c r="E10" s="2206"/>
      <c r="F10" s="2206"/>
      <c r="G10" s="2206"/>
      <c r="H10" s="2206"/>
      <c r="I10" s="2206"/>
      <c r="J10" s="2206"/>
      <c r="K10" s="2206"/>
      <c r="L10" s="2206"/>
      <c r="M10" s="2206"/>
      <c r="N10" s="2206"/>
      <c r="O10" s="40"/>
      <c r="P10" s="546"/>
      <c r="Q10" s="2187"/>
      <c r="R10" s="2188"/>
      <c r="S10" s="731"/>
      <c r="T10" s="731"/>
      <c r="U10" s="731"/>
      <c r="V10" s="731"/>
      <c r="W10" s="731"/>
      <c r="X10" s="731"/>
      <c r="Y10" s="731"/>
      <c r="Z10" s="732"/>
      <c r="AA10" s="546"/>
      <c r="AB10" s="546"/>
      <c r="AC10" s="40"/>
    </row>
    <row r="11" spans="1:30" s="505" customFormat="1" ht="18.95" customHeight="1">
      <c r="B11" s="552"/>
      <c r="C11" s="843"/>
      <c r="D11" s="2206"/>
      <c r="E11" s="2206"/>
      <c r="F11" s="2206"/>
      <c r="G11" s="2206"/>
      <c r="H11" s="2206"/>
      <c r="I11" s="2206"/>
      <c r="J11" s="2206"/>
      <c r="K11" s="2206"/>
      <c r="L11" s="2206"/>
      <c r="M11" s="2206"/>
      <c r="N11" s="2206"/>
      <c r="O11" s="40"/>
      <c r="P11" s="546"/>
      <c r="Q11" s="2187"/>
      <c r="R11" s="2188"/>
      <c r="S11" s="731"/>
      <c r="T11" s="731"/>
      <c r="U11" s="731"/>
      <c r="V11" s="731"/>
      <c r="W11" s="731"/>
      <c r="X11" s="731"/>
      <c r="Y11" s="731"/>
      <c r="Z11" s="732"/>
      <c r="AA11" s="546"/>
      <c r="AB11" s="546"/>
      <c r="AC11" s="40"/>
    </row>
    <row r="12" spans="1:30" s="505" customFormat="1" ht="18.95" customHeight="1">
      <c r="B12" s="552"/>
      <c r="C12" s="546"/>
      <c r="D12" s="2206"/>
      <c r="E12" s="2206"/>
      <c r="F12" s="2206"/>
      <c r="G12" s="2206"/>
      <c r="H12" s="2206"/>
      <c r="I12" s="2206"/>
      <c r="J12" s="2206"/>
      <c r="K12" s="2206"/>
      <c r="L12" s="2206"/>
      <c r="M12" s="2206"/>
      <c r="N12" s="2206"/>
      <c r="O12" s="546"/>
      <c r="P12" s="546"/>
      <c r="Q12" s="2187"/>
      <c r="R12" s="2188"/>
      <c r="S12" s="731"/>
      <c r="T12" s="731"/>
      <c r="U12" s="731"/>
      <c r="V12" s="731"/>
      <c r="W12" s="731"/>
      <c r="X12" s="731"/>
      <c r="Y12" s="731"/>
      <c r="Z12" s="732"/>
      <c r="AA12" s="546"/>
      <c r="AB12" s="546"/>
      <c r="AC12" s="40"/>
    </row>
    <row r="13" spans="1:30" s="505" customFormat="1" ht="42" customHeight="1">
      <c r="B13" s="552"/>
      <c r="C13" s="546"/>
      <c r="D13" s="546"/>
      <c r="E13" s="546"/>
      <c r="F13" s="546"/>
      <c r="G13" s="546"/>
      <c r="H13" s="546"/>
      <c r="I13" s="546"/>
      <c r="J13" s="546"/>
      <c r="K13" s="546"/>
      <c r="L13" s="546"/>
      <c r="M13" s="546"/>
      <c r="N13" s="546"/>
      <c r="O13" s="546"/>
      <c r="P13" s="546"/>
      <c r="Q13" s="2187"/>
      <c r="R13" s="2188"/>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89"/>
      <c r="R14" s="2190"/>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55"/>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57"/>
      <c r="R16" s="40"/>
      <c r="S16" s="2178" t="s">
        <v>2814</v>
      </c>
      <c r="T16" s="2178"/>
      <c r="U16" s="558"/>
      <c r="V16" s="557" t="s">
        <v>603</v>
      </c>
      <c r="W16" s="559"/>
      <c r="X16" s="505" t="s">
        <v>602</v>
      </c>
      <c r="Y16" s="560"/>
      <c r="Z16" s="561" t="s">
        <v>601</v>
      </c>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62"/>
      <c r="R17" s="563"/>
      <c r="S17" s="562"/>
      <c r="T17" s="557"/>
      <c r="U17" s="563"/>
      <c r="V17" s="562"/>
      <c r="W17" s="557"/>
      <c r="X17" s="563"/>
      <c r="Y17" s="562"/>
      <c r="Z17" s="564"/>
      <c r="AA17" s="546"/>
      <c r="AB17" s="546"/>
      <c r="AC17" s="40"/>
    </row>
    <row r="18" spans="2:29" s="505" customFormat="1" ht="18.95" customHeight="1">
      <c r="B18" s="552"/>
      <c r="C18" s="2180" t="s">
        <v>2453</v>
      </c>
      <c r="D18" s="2180"/>
      <c r="E18" s="2180"/>
      <c r="F18" s="2180"/>
      <c r="G18" s="2180"/>
      <c r="H18" s="2180"/>
      <c r="I18" s="2180"/>
      <c r="J18" s="2180"/>
      <c r="K18" s="2180"/>
      <c r="L18" s="2180"/>
      <c r="M18" s="2180"/>
      <c r="N18" s="2180"/>
      <c r="O18" s="2180"/>
      <c r="P18" s="546"/>
      <c r="Q18" s="546"/>
      <c r="R18" s="546"/>
      <c r="S18" s="546"/>
      <c r="T18" s="546"/>
      <c r="U18" s="546"/>
      <c r="V18" s="546"/>
      <c r="W18" s="546"/>
      <c r="X18" s="546"/>
      <c r="Y18" s="546"/>
      <c r="Z18" s="555"/>
      <c r="AA18" s="546"/>
      <c r="AB18" s="546"/>
      <c r="AC18" s="40"/>
    </row>
    <row r="19" spans="2:29" s="505" customFormat="1" ht="18.95" customHeight="1">
      <c r="B19" s="552"/>
      <c r="C19" s="2180"/>
      <c r="D19" s="2180"/>
      <c r="E19" s="2180"/>
      <c r="F19" s="2180"/>
      <c r="G19" s="2180"/>
      <c r="H19" s="2180"/>
      <c r="I19" s="2180"/>
      <c r="J19" s="2180"/>
      <c r="K19" s="2180"/>
      <c r="L19" s="2180"/>
      <c r="M19" s="2180"/>
      <c r="N19" s="2180"/>
      <c r="O19" s="2180"/>
      <c r="P19" s="546"/>
      <c r="Q19" s="546"/>
      <c r="R19" s="546"/>
      <c r="S19" s="546"/>
      <c r="T19" s="546"/>
      <c r="U19" s="546"/>
      <c r="V19" s="546"/>
      <c r="W19" s="546"/>
      <c r="X19" s="546"/>
      <c r="Y19" s="546"/>
      <c r="Z19" s="555"/>
      <c r="AA19" s="546"/>
      <c r="AB19" s="546"/>
      <c r="AC19" s="40"/>
    </row>
    <row r="20" spans="2:29" s="505" customFormat="1" ht="18.95" customHeight="1">
      <c r="B20" s="552"/>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55"/>
      <c r="AA20" s="546"/>
      <c r="AB20" s="546"/>
      <c r="AC20" s="40"/>
    </row>
    <row r="21" spans="2:29" s="505" customFormat="1" ht="18.95" customHeight="1">
      <c r="B21" s="552"/>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24" customHeight="1">
      <c r="B25" s="552"/>
      <c r="C25" s="546"/>
      <c r="D25" s="546"/>
      <c r="E25" s="546"/>
      <c r="F25" s="546"/>
      <c r="G25" s="546"/>
      <c r="H25" s="546"/>
      <c r="I25" s="546"/>
      <c r="J25" s="546"/>
      <c r="K25" s="546"/>
      <c r="L25" s="546"/>
      <c r="M25" s="546"/>
      <c r="N25" s="546"/>
      <c r="O25" s="546"/>
      <c r="P25" s="565" t="s">
        <v>2469</v>
      </c>
      <c r="Q25" s="546"/>
      <c r="R25" s="565" t="s">
        <v>2468</v>
      </c>
      <c r="S25" s="546"/>
      <c r="T25" s="546"/>
      <c r="U25" s="546"/>
      <c r="V25" s="546"/>
      <c r="W25" s="546"/>
      <c r="X25" s="546"/>
      <c r="Y25" s="740"/>
      <c r="Z25" s="555"/>
      <c r="AA25" s="546"/>
      <c r="AB25" s="546"/>
      <c r="AC25" s="40"/>
    </row>
    <row r="26" spans="2:29" s="505" customFormat="1" ht="24"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05" t="s">
        <v>2475</v>
      </c>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55"/>
      <c r="AA33" s="546"/>
      <c r="AB33" s="546"/>
      <c r="AC33" s="40"/>
    </row>
    <row r="34" spans="1:29" s="505" customFormat="1" ht="18.95" customHeight="1">
      <c r="B34" s="548"/>
      <c r="C34" s="549"/>
      <c r="D34" s="580" t="s">
        <v>2480</v>
      </c>
      <c r="E34" s="566"/>
      <c r="F34" s="566"/>
      <c r="G34" s="566"/>
      <c r="H34" s="566"/>
      <c r="I34" s="567"/>
      <c r="J34" s="549"/>
      <c r="K34" s="549" t="s">
        <v>2815</v>
      </c>
      <c r="L34" s="549"/>
      <c r="M34" s="549"/>
      <c r="N34" s="549" t="s">
        <v>318</v>
      </c>
      <c r="O34" s="549"/>
      <c r="P34" s="549" t="s">
        <v>2465</v>
      </c>
      <c r="Q34" s="549"/>
      <c r="R34" s="549" t="s">
        <v>316</v>
      </c>
      <c r="S34" s="549"/>
      <c r="T34" s="549"/>
      <c r="U34" s="549"/>
      <c r="V34" s="549"/>
      <c r="W34" s="549"/>
      <c r="X34" s="549"/>
      <c r="Y34" s="549"/>
      <c r="Z34" s="550"/>
      <c r="AA34" s="546"/>
      <c r="AB34" s="546"/>
      <c r="AC34" s="40"/>
    </row>
    <row r="35" spans="1:29" s="505" customFormat="1" ht="18.95" customHeight="1">
      <c r="B35" s="552" t="s">
        <v>2466</v>
      </c>
      <c r="C35" s="546"/>
      <c r="D35" s="546"/>
      <c r="E35" s="546"/>
      <c r="F35" s="546"/>
      <c r="G35" s="546"/>
      <c r="H35" s="546"/>
      <c r="I35" s="555"/>
      <c r="J35" s="546"/>
      <c r="K35" s="546"/>
      <c r="L35" s="546"/>
      <c r="M35" s="546"/>
      <c r="N35" s="546"/>
      <c r="O35" s="546"/>
      <c r="P35" s="546"/>
      <c r="Q35" s="546"/>
      <c r="R35" s="546"/>
      <c r="S35" s="546"/>
      <c r="T35" s="546"/>
      <c r="U35" s="546"/>
      <c r="V35" s="546"/>
      <c r="W35" s="546"/>
      <c r="X35" s="546"/>
      <c r="Y35" s="546"/>
      <c r="Z35" s="555"/>
      <c r="AA35" s="546"/>
      <c r="AB35" s="546"/>
      <c r="AC35" s="40"/>
    </row>
    <row r="36" spans="1:29" s="505" customFormat="1" ht="18.95" customHeight="1">
      <c r="B36" s="552"/>
      <c r="C36" s="546"/>
      <c r="D36" s="844" t="s">
        <v>2479</v>
      </c>
      <c r="E36" s="568"/>
      <c r="F36" s="568"/>
      <c r="G36" s="568"/>
      <c r="H36" s="568"/>
      <c r="I36" s="569"/>
      <c r="J36" s="546"/>
      <c r="K36" s="546" t="s">
        <v>112</v>
      </c>
      <c r="L36" s="2179" t="s">
        <v>759</v>
      </c>
      <c r="M36" s="2179"/>
      <c r="N36" s="2179"/>
      <c r="O36" s="2179"/>
      <c r="P36" s="2179"/>
      <c r="Q36" s="2179"/>
      <c r="R36" s="2179"/>
      <c r="S36" s="2179"/>
      <c r="T36" s="546" t="s">
        <v>111</v>
      </c>
      <c r="U36" s="546"/>
      <c r="V36" s="546"/>
      <c r="W36" s="546"/>
      <c r="X36" s="546"/>
      <c r="Y36" s="546"/>
      <c r="Z36" s="555"/>
      <c r="AA36" s="546"/>
      <c r="AB36" s="546"/>
      <c r="AC36" s="40"/>
    </row>
    <row r="37" spans="1:29" s="505" customFormat="1" ht="18.95" customHeight="1">
      <c r="B37" s="548"/>
      <c r="C37" s="549"/>
      <c r="D37" s="549"/>
      <c r="E37" s="549"/>
      <c r="F37" s="549"/>
      <c r="G37" s="549"/>
      <c r="H37" s="549"/>
      <c r="I37" s="550"/>
      <c r="J37" s="549"/>
      <c r="K37" s="549"/>
      <c r="L37" s="549"/>
      <c r="M37" s="549"/>
      <c r="N37" s="549"/>
      <c r="O37" s="549"/>
      <c r="P37" s="549"/>
      <c r="Q37" s="549"/>
      <c r="R37" s="549"/>
      <c r="S37" s="549"/>
      <c r="T37" s="549"/>
      <c r="U37" s="549"/>
      <c r="V37" s="549"/>
      <c r="W37" s="549"/>
      <c r="X37" s="549"/>
      <c r="Y37" s="549"/>
      <c r="Z37" s="550"/>
      <c r="AA37" s="546"/>
      <c r="AB37" s="546"/>
      <c r="AC37" s="40"/>
    </row>
    <row r="38" spans="1:29" s="505" customFormat="1" ht="18.95" customHeight="1">
      <c r="B38" s="552" t="s">
        <v>2462</v>
      </c>
      <c r="C38" s="546"/>
      <c r="D38" s="546" t="s">
        <v>2460</v>
      </c>
      <c r="E38" s="546"/>
      <c r="F38" s="546"/>
      <c r="G38" s="546"/>
      <c r="H38" s="546"/>
      <c r="I38" s="555"/>
      <c r="J38" s="546"/>
      <c r="K38" s="546"/>
      <c r="L38" s="546"/>
      <c r="M38" s="546"/>
      <c r="N38" s="546"/>
      <c r="O38" s="546"/>
      <c r="P38" s="546"/>
      <c r="Q38" s="546"/>
      <c r="R38" s="546"/>
      <c r="S38" s="546"/>
      <c r="T38" s="546"/>
      <c r="U38" s="546"/>
      <c r="V38" s="546"/>
      <c r="W38" s="546"/>
      <c r="X38" s="546"/>
      <c r="Y38" s="546"/>
      <c r="Z38" s="555"/>
      <c r="AA38" s="546"/>
      <c r="AB38" s="546"/>
      <c r="AC38" s="40"/>
    </row>
    <row r="39" spans="1:29" s="505" customFormat="1" ht="18.95" customHeight="1">
      <c r="B39" s="552"/>
      <c r="C39" s="546"/>
      <c r="D39" s="546"/>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48"/>
      <c r="C40" s="549"/>
      <c r="D40" s="549"/>
      <c r="E40" s="549"/>
      <c r="F40" s="549"/>
      <c r="G40" s="549"/>
      <c r="H40" s="549"/>
      <c r="I40" s="550"/>
      <c r="J40" s="549"/>
      <c r="K40" s="549"/>
      <c r="L40" s="549"/>
      <c r="M40" s="549"/>
      <c r="N40" s="549"/>
      <c r="O40" s="549"/>
      <c r="P40" s="549"/>
      <c r="Q40" s="549"/>
      <c r="R40" s="549"/>
      <c r="S40" s="549"/>
      <c r="T40" s="549"/>
      <c r="U40" s="549"/>
      <c r="V40" s="549"/>
      <c r="W40" s="549"/>
      <c r="X40" s="549"/>
      <c r="Y40" s="549"/>
      <c r="Z40" s="550"/>
      <c r="AA40" s="546"/>
      <c r="AB40" s="546"/>
      <c r="AC40" s="40"/>
    </row>
    <row r="41" spans="1:29" s="505" customFormat="1" ht="18.95" customHeight="1">
      <c r="B41" s="552" t="s">
        <v>2461</v>
      </c>
      <c r="C41" s="546"/>
      <c r="D41" s="546" t="s">
        <v>2459</v>
      </c>
      <c r="E41" s="546"/>
      <c r="F41" s="546"/>
      <c r="G41" s="546"/>
      <c r="H41" s="546"/>
      <c r="I41" s="555"/>
      <c r="J41" s="546"/>
      <c r="K41" s="546"/>
      <c r="L41" s="546"/>
      <c r="M41" s="546"/>
      <c r="N41" s="546"/>
      <c r="O41" s="546"/>
      <c r="P41" s="546"/>
      <c r="Q41" s="546"/>
      <c r="R41" s="546"/>
      <c r="S41" s="546"/>
      <c r="T41" s="546"/>
      <c r="U41" s="546"/>
      <c r="V41" s="546"/>
      <c r="W41" s="546"/>
      <c r="X41" s="546"/>
      <c r="Y41" s="546"/>
      <c r="Z41" s="555"/>
      <c r="AA41" s="546"/>
      <c r="AB41" s="546"/>
      <c r="AC41" s="40"/>
    </row>
    <row r="42" spans="1:29" s="505" customFormat="1" ht="18.95" customHeight="1">
      <c r="B42" s="570"/>
      <c r="C42" s="571"/>
      <c r="D42" s="571"/>
      <c r="E42" s="571"/>
      <c r="F42" s="571"/>
      <c r="G42" s="571"/>
      <c r="H42" s="571"/>
      <c r="I42" s="556"/>
      <c r="J42" s="571"/>
      <c r="K42" s="571"/>
      <c r="L42" s="571"/>
      <c r="M42" s="571"/>
      <c r="N42" s="571"/>
      <c r="O42" s="571"/>
      <c r="P42" s="571"/>
      <c r="Q42" s="571"/>
      <c r="R42" s="571"/>
      <c r="S42" s="571"/>
      <c r="T42" s="571"/>
      <c r="U42" s="571"/>
      <c r="V42" s="571"/>
      <c r="W42" s="571"/>
      <c r="X42" s="571"/>
      <c r="Y42" s="571"/>
      <c r="Z42" s="556"/>
      <c r="AA42" s="546"/>
      <c r="AB42" s="546"/>
      <c r="AC42" s="40"/>
    </row>
    <row r="43" spans="1:29" s="505" customFormat="1" ht="15.95" customHeight="1">
      <c r="B43" s="546" t="s">
        <v>2478</v>
      </c>
      <c r="C43" s="546" t="s">
        <v>3082</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40"/>
    </row>
    <row r="44" spans="1:29" s="505" customFormat="1" ht="15.95" customHeight="1">
      <c r="A44" s="284"/>
      <c r="B44" s="284"/>
      <c r="C44" s="284" t="s">
        <v>3065</v>
      </c>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c r="AC71" s="40"/>
    </row>
    <row r="72" spans="1:29" s="505" customForma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ht="13.5" customHeight="1">
      <c r="A82" s="96"/>
      <c r="B82" s="96"/>
      <c r="C82" s="96"/>
      <c r="D82" s="96"/>
      <c r="E82" s="96"/>
      <c r="F82" s="96"/>
      <c r="G82" s="572"/>
      <c r="H82" s="572"/>
      <c r="I82" s="572"/>
      <c r="J82" s="572"/>
      <c r="K82" s="572"/>
      <c r="L82" s="572"/>
      <c r="M82" s="572"/>
      <c r="N82" s="572"/>
      <c r="O82" s="572"/>
      <c r="P82" s="572"/>
      <c r="Q82" s="572"/>
      <c r="R82" s="572"/>
      <c r="S82" s="572"/>
      <c r="T82" s="572"/>
      <c r="U82" s="572"/>
      <c r="V82" s="572"/>
      <c r="W82" s="572"/>
      <c r="X82" s="572"/>
      <c r="Y82" s="572"/>
      <c r="Z82" s="572"/>
    </row>
    <row r="83" spans="1:29">
      <c r="A83" s="96"/>
      <c r="B83" s="96"/>
      <c r="C83" s="96"/>
      <c r="D83" s="96"/>
      <c r="E83" s="96"/>
      <c r="F83" s="96"/>
      <c r="G83" s="572"/>
      <c r="H83" s="572"/>
      <c r="I83" s="572"/>
      <c r="J83" s="572"/>
      <c r="K83" s="572"/>
      <c r="L83" s="572"/>
      <c r="M83" s="572"/>
      <c r="N83" s="572"/>
      <c r="O83" s="572"/>
      <c r="P83" s="572"/>
      <c r="Q83" s="572"/>
      <c r="R83" s="572"/>
      <c r="S83" s="572"/>
      <c r="T83" s="572"/>
      <c r="U83" s="572"/>
      <c r="V83" s="572"/>
      <c r="W83" s="572"/>
      <c r="X83" s="572"/>
      <c r="Y83" s="572"/>
      <c r="Z83" s="572"/>
    </row>
    <row r="84" spans="1:29">
      <c r="A84" s="284"/>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284"/>
      <c r="B85" s="96"/>
      <c r="C85" s="96"/>
      <c r="D85" s="96"/>
      <c r="E85" s="96"/>
      <c r="F85" s="96"/>
      <c r="G85" s="96"/>
      <c r="H85" s="96"/>
      <c r="I85" s="96"/>
      <c r="J85" s="96"/>
      <c r="K85" s="573"/>
      <c r="L85" s="96"/>
      <c r="M85" s="573"/>
      <c r="N85" s="96"/>
      <c r="O85" s="573"/>
      <c r="P85" s="96"/>
      <c r="Q85" s="96"/>
      <c r="R85" s="89"/>
      <c r="S85" s="89"/>
      <c r="T85" s="96"/>
      <c r="U85" s="96"/>
      <c r="V85" s="96"/>
      <c r="W85" s="96"/>
      <c r="X85" s="96"/>
      <c r="Y85" s="96"/>
      <c r="Z85" s="96"/>
    </row>
    <row r="86" spans="1:29">
      <c r="A86" s="96"/>
      <c r="B86" s="96"/>
      <c r="C86" s="96"/>
      <c r="D86" s="96"/>
      <c r="E86" s="96"/>
      <c r="F86" s="96"/>
      <c r="G86" s="96"/>
      <c r="H86" s="96"/>
      <c r="I86" s="96"/>
      <c r="J86" s="96"/>
      <c r="K86" s="573"/>
      <c r="L86" s="96"/>
      <c r="M86" s="573"/>
      <c r="N86" s="96"/>
      <c r="O86" s="573"/>
      <c r="P86" s="96"/>
      <c r="Q86" s="96"/>
      <c r="R86" s="89"/>
      <c r="S86" s="89"/>
      <c r="T86" s="96"/>
      <c r="U86" s="96"/>
      <c r="V86" s="96"/>
      <c r="W86" s="96"/>
      <c r="X86" s="96"/>
      <c r="Y86" s="96"/>
      <c r="Z86" s="96"/>
    </row>
    <row r="87" spans="1:29" ht="13.5" customHeight="1">
      <c r="B87" s="96"/>
      <c r="C87" s="96"/>
      <c r="D87" s="96"/>
      <c r="E87" s="96"/>
      <c r="F87" s="96"/>
      <c r="G87" s="96"/>
      <c r="H87" s="96"/>
      <c r="I87" s="96"/>
      <c r="J87" s="96"/>
      <c r="K87" s="96"/>
      <c r="L87" s="96"/>
      <c r="M87" s="96"/>
      <c r="N87" s="96"/>
      <c r="O87" s="96"/>
      <c r="P87" s="96"/>
      <c r="Q87" s="96"/>
      <c r="R87" s="89"/>
      <c r="S87" s="89"/>
      <c r="T87" s="96"/>
      <c r="U87" s="96"/>
      <c r="V87" s="96"/>
      <c r="W87" s="96"/>
      <c r="X87" s="96"/>
      <c r="Y87" s="96"/>
      <c r="Z87" s="96"/>
    </row>
    <row r="88" spans="1:29" ht="15" customHeight="1">
      <c r="B88" s="96"/>
      <c r="C88" s="96"/>
      <c r="D88" s="574"/>
      <c r="E88" s="96"/>
      <c r="F88" s="96"/>
      <c r="G88" s="96"/>
      <c r="H88" s="574"/>
      <c r="I88" s="96"/>
      <c r="J88" s="96"/>
      <c r="K88" s="573"/>
      <c r="L88" s="96"/>
      <c r="M88" s="96"/>
      <c r="N88" s="96"/>
      <c r="O88" s="96"/>
      <c r="P88" s="96"/>
      <c r="Q88" s="574"/>
      <c r="R88" s="2182"/>
      <c r="S88" s="2182"/>
      <c r="T88" s="2182"/>
      <c r="U88" s="2182"/>
      <c r="V88" s="2182"/>
      <c r="W88" s="2182"/>
      <c r="X88" s="2182"/>
      <c r="Y88" s="2182"/>
      <c r="Z88" s="574"/>
    </row>
    <row r="89" spans="1:29" ht="15" customHeight="1">
      <c r="A89" s="89"/>
      <c r="B89" s="89"/>
      <c r="C89" s="89"/>
      <c r="D89" s="574"/>
      <c r="E89" s="2182"/>
      <c r="F89" s="2182"/>
      <c r="G89" s="2182"/>
      <c r="H89" s="574"/>
      <c r="I89" s="89"/>
      <c r="J89" s="96"/>
      <c r="K89" s="96"/>
      <c r="L89" s="96"/>
      <c r="M89" s="96"/>
      <c r="N89" s="96"/>
      <c r="O89" s="96"/>
      <c r="P89" s="96"/>
      <c r="Q89" s="574"/>
      <c r="R89" s="2182"/>
      <c r="S89" s="2182"/>
      <c r="T89" s="2182"/>
      <c r="U89" s="2182"/>
      <c r="V89" s="2182"/>
      <c r="W89" s="2182"/>
      <c r="X89" s="2182"/>
      <c r="Y89" s="2182"/>
      <c r="Z89" s="575"/>
    </row>
    <row r="90" spans="1:29" ht="15" customHeight="1">
      <c r="A90" s="89"/>
      <c r="B90" s="89"/>
      <c r="C90" s="89"/>
      <c r="D90" s="574"/>
      <c r="E90" s="2182"/>
      <c r="F90" s="2182"/>
      <c r="G90" s="2182"/>
      <c r="H90" s="574"/>
      <c r="I90" s="89"/>
      <c r="J90" s="96"/>
      <c r="K90" s="96"/>
      <c r="L90" s="96"/>
      <c r="M90" s="96"/>
      <c r="N90" s="96"/>
      <c r="O90" s="96"/>
      <c r="P90" s="96"/>
      <c r="Q90" s="574"/>
      <c r="R90" s="2182"/>
      <c r="S90" s="2182"/>
      <c r="T90" s="2182"/>
      <c r="U90" s="2182"/>
      <c r="V90" s="2182"/>
      <c r="W90" s="2182"/>
      <c r="X90" s="2182"/>
      <c r="Y90" s="2182"/>
      <c r="Z90" s="575"/>
    </row>
    <row r="91" spans="1:29" ht="13.5" customHeight="1">
      <c r="A91" s="96"/>
      <c r="B91" s="96"/>
      <c r="C91" s="96"/>
      <c r="D91" s="96"/>
      <c r="E91" s="96"/>
      <c r="F91" s="96"/>
      <c r="G91" s="96"/>
      <c r="H91" s="2181"/>
      <c r="I91" s="2181"/>
      <c r="J91" s="2181"/>
      <c r="K91" s="2181"/>
      <c r="L91" s="2181"/>
      <c r="M91" s="2181"/>
      <c r="N91" s="2181"/>
      <c r="O91" s="2181"/>
      <c r="P91" s="2181"/>
      <c r="Q91" s="2181"/>
      <c r="R91" s="2181"/>
      <c r="S91" s="2181"/>
      <c r="T91" s="2181"/>
      <c r="U91" s="2181"/>
      <c r="V91" s="2181"/>
      <c r="W91" s="2181"/>
      <c r="X91" s="2181"/>
      <c r="Y91" s="2181"/>
      <c r="Z91" s="2181"/>
    </row>
    <row r="92" spans="1:29" ht="15.75" customHeight="1">
      <c r="A92" s="89"/>
      <c r="B92" s="89"/>
      <c r="C92" s="89"/>
      <c r="D92" s="89"/>
      <c r="E92" s="89"/>
      <c r="F92" s="89"/>
      <c r="G92" s="89"/>
      <c r="H92" s="2181"/>
      <c r="I92" s="2181"/>
      <c r="J92" s="2181"/>
      <c r="K92" s="2181"/>
      <c r="L92" s="2181"/>
      <c r="M92" s="2181"/>
      <c r="N92" s="2181"/>
      <c r="O92" s="2181"/>
      <c r="P92" s="2181"/>
      <c r="Q92" s="2181"/>
      <c r="R92" s="2181"/>
      <c r="S92" s="2181"/>
      <c r="T92" s="2181"/>
      <c r="U92" s="2181"/>
      <c r="V92" s="2181"/>
      <c r="W92" s="2181"/>
      <c r="X92" s="2181"/>
      <c r="Y92" s="2181"/>
      <c r="Z92" s="2181"/>
    </row>
    <row r="93" spans="1:29" ht="15.75" customHeight="1">
      <c r="A93" s="96"/>
      <c r="B93" s="96"/>
      <c r="C93" s="96"/>
      <c r="D93" s="96"/>
      <c r="E93" s="96"/>
      <c r="F93" s="96"/>
      <c r="G93" s="96"/>
      <c r="H93" s="2181"/>
      <c r="I93" s="2177"/>
      <c r="J93" s="2177"/>
      <c r="K93" s="2177"/>
      <c r="L93" s="2177"/>
      <c r="M93" s="2177"/>
      <c r="N93" s="2177"/>
      <c r="O93" s="2177"/>
      <c r="P93" s="2177"/>
      <c r="Q93" s="2177"/>
      <c r="R93" s="2177"/>
      <c r="S93" s="2177"/>
      <c r="T93" s="2177"/>
      <c r="U93" s="2177"/>
      <c r="V93" s="2177"/>
      <c r="W93" s="2177"/>
      <c r="X93" s="2177"/>
      <c r="Y93" s="2177"/>
      <c r="Z93" s="2177"/>
    </row>
    <row r="94" spans="1:29" ht="15.75" customHeight="1">
      <c r="A94" s="89"/>
      <c r="B94" s="89"/>
      <c r="C94" s="89"/>
      <c r="D94" s="89"/>
      <c r="E94" s="89"/>
      <c r="F94" s="89"/>
      <c r="G94" s="89"/>
      <c r="H94" s="2177"/>
      <c r="I94" s="2177"/>
      <c r="J94" s="2177"/>
      <c r="K94" s="2177"/>
      <c r="L94" s="2177"/>
      <c r="M94" s="2177"/>
      <c r="N94" s="2177"/>
      <c r="O94" s="2177"/>
      <c r="P94" s="2177"/>
      <c r="Q94" s="2177"/>
      <c r="R94" s="2177"/>
      <c r="S94" s="2177"/>
      <c r="T94" s="2177"/>
      <c r="U94" s="2177"/>
      <c r="V94" s="2177"/>
      <c r="W94" s="2177"/>
      <c r="X94" s="2177"/>
      <c r="Y94" s="2177"/>
      <c r="Z94" s="2177"/>
    </row>
    <row r="95" spans="1:29" ht="18" customHeight="1">
      <c r="A95" s="2184"/>
      <c r="B95" s="2184"/>
      <c r="C95" s="2184"/>
      <c r="D95" s="2184"/>
      <c r="E95" s="2184"/>
      <c r="F95" s="2184"/>
      <c r="G95" s="2184"/>
      <c r="H95" s="2184"/>
      <c r="I95" s="2184"/>
      <c r="J95" s="2184"/>
      <c r="K95" s="2184"/>
      <c r="L95" s="2184"/>
      <c r="M95" s="2184"/>
      <c r="N95" s="2184"/>
      <c r="O95" s="2184"/>
      <c r="P95" s="2184"/>
      <c r="Q95" s="2184"/>
      <c r="R95" s="2184"/>
      <c r="S95" s="2184"/>
      <c r="T95" s="2184"/>
      <c r="U95" s="2184"/>
      <c r="V95" s="2184"/>
      <c r="W95" s="2184"/>
      <c r="X95" s="2184"/>
      <c r="Y95" s="2184"/>
      <c r="Z95" s="2184"/>
    </row>
    <row r="96" spans="1:29"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c r="A97" s="96"/>
      <c r="B97" s="96"/>
      <c r="C97" s="96"/>
      <c r="D97" s="96"/>
      <c r="E97" s="2182"/>
      <c r="F97" s="2182"/>
      <c r="G97" s="2182"/>
      <c r="H97" s="2182"/>
      <c r="J97" s="96"/>
      <c r="K97" s="96"/>
      <c r="L97" s="96"/>
      <c r="M97" s="96"/>
      <c r="N97" s="96"/>
      <c r="O97" s="96"/>
      <c r="P97" s="96"/>
      <c r="Q97" s="96"/>
      <c r="R97" s="96"/>
      <c r="S97" s="96"/>
      <c r="T97" s="96"/>
      <c r="U97" s="96"/>
      <c r="V97" s="96"/>
      <c r="W97" s="96"/>
      <c r="X97" s="96"/>
      <c r="Y97" s="96"/>
      <c r="Z97" s="96"/>
    </row>
    <row r="98" spans="1:26" ht="15.75" customHeight="1">
      <c r="A98" s="96"/>
      <c r="B98" s="96"/>
      <c r="C98" s="96"/>
      <c r="D98" s="96"/>
      <c r="E98" s="96"/>
      <c r="F98" s="2182"/>
      <c r="G98" s="2182"/>
      <c r="H98" s="96"/>
      <c r="I98" s="2183"/>
      <c r="J98" s="2183"/>
      <c r="K98" s="2183"/>
      <c r="L98" s="2183"/>
      <c r="M98" s="2183"/>
      <c r="N98" s="2183"/>
      <c r="O98" s="2183"/>
      <c r="P98" s="2183"/>
      <c r="Q98" s="2183"/>
      <c r="R98" s="2183"/>
      <c r="S98" s="2183"/>
      <c r="T98" s="2183"/>
      <c r="U98" s="2183"/>
      <c r="V98" s="2183"/>
      <c r="W98" s="2183"/>
      <c r="X98" s="2183"/>
      <c r="Y98" s="2183"/>
      <c r="Z98" s="2183"/>
    </row>
    <row r="99" spans="1:26" ht="15.75" customHeight="1">
      <c r="A99" s="96"/>
      <c r="B99" s="96"/>
      <c r="C99" s="96"/>
      <c r="D99" s="96"/>
      <c r="E99" s="96"/>
      <c r="F99" s="2182"/>
      <c r="G99" s="2182"/>
      <c r="H99" s="96"/>
      <c r="I99" s="2183"/>
      <c r="J99" s="2183"/>
      <c r="K99" s="2183"/>
      <c r="L99" s="2183"/>
      <c r="M99" s="2183"/>
      <c r="N99" s="2183"/>
      <c r="O99" s="2183"/>
      <c r="P99" s="2183"/>
      <c r="Q99" s="2183"/>
      <c r="R99" s="2183"/>
      <c r="S99" s="2183"/>
      <c r="T99" s="2183"/>
      <c r="U99" s="2183"/>
      <c r="V99" s="2183"/>
      <c r="W99" s="2183"/>
      <c r="X99" s="2183"/>
      <c r="Y99" s="2183"/>
      <c r="Z99" s="2183"/>
    </row>
    <row r="100" spans="1:26" ht="15.75" customHeight="1">
      <c r="A100" s="96"/>
      <c r="B100" s="96"/>
      <c r="C100" s="96"/>
      <c r="D100" s="96"/>
      <c r="E100" s="96"/>
      <c r="F100" s="2182"/>
      <c r="G100" s="2182"/>
      <c r="H100" s="96"/>
      <c r="I100" s="2183"/>
      <c r="J100" s="2183"/>
      <c r="K100" s="2183"/>
      <c r="L100" s="2183"/>
      <c r="M100" s="2183"/>
      <c r="N100" s="2183"/>
      <c r="O100" s="2183"/>
      <c r="P100" s="2183"/>
      <c r="Q100" s="2183"/>
      <c r="R100" s="2183"/>
      <c r="S100" s="2183"/>
      <c r="T100" s="2183"/>
      <c r="U100" s="2183"/>
      <c r="V100" s="2183"/>
      <c r="W100" s="2183"/>
      <c r="X100" s="2183"/>
      <c r="Y100" s="2183"/>
      <c r="Z100" s="2183"/>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c r="A103" s="573"/>
      <c r="B103" s="96"/>
      <c r="C103" s="96"/>
      <c r="D103" s="573"/>
      <c r="E103" s="96"/>
      <c r="F103" s="96"/>
      <c r="G103" s="573"/>
      <c r="H103" s="96"/>
      <c r="I103" s="96"/>
      <c r="J103" s="573"/>
      <c r="K103" s="96"/>
      <c r="L103" s="96"/>
      <c r="M103" s="573"/>
      <c r="N103" s="96"/>
      <c r="O103" s="96"/>
      <c r="P103" s="96"/>
      <c r="Q103" s="573"/>
      <c r="R103" s="96"/>
      <c r="S103" s="96"/>
      <c r="T103" s="96"/>
      <c r="U103" s="96"/>
      <c r="V103" s="573"/>
      <c r="W103" s="576"/>
      <c r="X103" s="96"/>
      <c r="Y103" s="96"/>
      <c r="Z103" s="89"/>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82"/>
      <c r="K107" s="2182"/>
      <c r="L107" s="2182"/>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2182"/>
      <c r="K108" s="2182"/>
      <c r="L108" s="2182"/>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82"/>
      <c r="K109" s="2182"/>
      <c r="L109" s="2182"/>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82"/>
      <c r="K110" s="2182"/>
      <c r="L110" s="2182"/>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98"/>
      <c r="K112" s="2198"/>
      <c r="L112" s="2198"/>
      <c r="M112" s="2198"/>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2198"/>
      <c r="K113" s="2198"/>
      <c r="L113" s="2198"/>
      <c r="M113" s="2198"/>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573"/>
      <c r="U116" s="96"/>
      <c r="V116" s="96"/>
      <c r="W116" s="573"/>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574"/>
      <c r="I124" s="2182"/>
      <c r="J124" s="2182"/>
      <c r="K124" s="2182"/>
      <c r="L124" s="2182"/>
      <c r="M124" s="574"/>
      <c r="N124" s="574"/>
      <c r="O124" s="2182"/>
      <c r="P124" s="2182"/>
      <c r="Q124" s="2182"/>
      <c r="R124" s="2182"/>
      <c r="S124" s="574"/>
      <c r="T124" s="574"/>
      <c r="U124" s="2182"/>
      <c r="V124" s="2182"/>
      <c r="W124" s="2182"/>
      <c r="X124" s="2182"/>
      <c r="Y124" s="576"/>
      <c r="Z124" s="96"/>
    </row>
    <row r="125" spans="1:26" ht="15.75" customHeight="1">
      <c r="A125" s="96"/>
      <c r="B125" s="96"/>
      <c r="C125" s="574"/>
      <c r="D125" s="2182"/>
      <c r="E125" s="2182"/>
      <c r="F125" s="574"/>
      <c r="G125" s="96"/>
      <c r="H125" s="574"/>
      <c r="I125" s="2197"/>
      <c r="J125" s="2197"/>
      <c r="K125" s="2197"/>
      <c r="L125" s="2197"/>
      <c r="M125" s="574"/>
      <c r="N125" s="574"/>
      <c r="O125" s="2197"/>
      <c r="P125" s="2197"/>
      <c r="Q125" s="2197"/>
      <c r="R125" s="2197"/>
      <c r="S125" s="574"/>
      <c r="T125" s="574"/>
      <c r="U125" s="2199"/>
      <c r="V125" s="2199"/>
      <c r="W125" s="2199"/>
      <c r="X125" s="2199"/>
      <c r="Y125" s="96"/>
      <c r="Z125" s="96"/>
    </row>
    <row r="126" spans="1:26" ht="15.75" customHeight="1">
      <c r="A126" s="96"/>
      <c r="B126" s="96"/>
      <c r="C126" s="574"/>
      <c r="D126" s="2182"/>
      <c r="E126" s="2182"/>
      <c r="F126" s="574"/>
      <c r="G126" s="96"/>
      <c r="H126" s="574"/>
      <c r="I126" s="2197"/>
      <c r="J126" s="2197"/>
      <c r="K126" s="2197"/>
      <c r="L126" s="2197"/>
      <c r="M126" s="574"/>
      <c r="N126" s="574"/>
      <c r="O126" s="2197"/>
      <c r="P126" s="2197"/>
      <c r="Q126" s="2197"/>
      <c r="R126" s="2197"/>
      <c r="S126" s="574"/>
      <c r="T126" s="574"/>
      <c r="U126" s="2199"/>
      <c r="V126" s="2199"/>
      <c r="W126" s="2199"/>
      <c r="X126" s="2199"/>
      <c r="Y126" s="96"/>
      <c r="Z126" s="96"/>
    </row>
    <row r="127" spans="1:26" ht="15.75" customHeight="1">
      <c r="A127" s="96"/>
      <c r="B127" s="96"/>
      <c r="C127" s="574"/>
      <c r="D127" s="2182"/>
      <c r="E127" s="2182"/>
      <c r="F127" s="574"/>
      <c r="G127" s="96"/>
      <c r="H127" s="574"/>
      <c r="I127" s="2197"/>
      <c r="J127" s="2197"/>
      <c r="K127" s="2197"/>
      <c r="L127" s="2197"/>
      <c r="M127" s="574"/>
      <c r="N127" s="574"/>
      <c r="O127" s="2197"/>
      <c r="P127" s="2197"/>
      <c r="Q127" s="2197"/>
      <c r="R127" s="2197"/>
      <c r="S127" s="574"/>
      <c r="T127" s="574"/>
      <c r="U127" s="2199"/>
      <c r="V127" s="2199"/>
      <c r="W127" s="2199"/>
      <c r="X127" s="2199"/>
      <c r="Y127" s="96"/>
      <c r="Z127" s="96"/>
    </row>
    <row r="128" spans="1:26" ht="15.75" customHeight="1">
      <c r="A128" s="96"/>
      <c r="B128" s="96"/>
      <c r="C128" s="574"/>
      <c r="D128" s="2182"/>
      <c r="E128" s="2182"/>
      <c r="F128" s="574"/>
      <c r="G128" s="96"/>
      <c r="H128" s="574"/>
      <c r="I128" s="2197"/>
      <c r="J128" s="2197"/>
      <c r="K128" s="2197"/>
      <c r="L128" s="2197"/>
      <c r="M128" s="574"/>
      <c r="N128" s="574"/>
      <c r="O128" s="2197"/>
      <c r="P128" s="2197"/>
      <c r="Q128" s="2197"/>
      <c r="R128" s="2197"/>
      <c r="S128" s="574"/>
      <c r="T128" s="574"/>
      <c r="U128" s="2199"/>
      <c r="V128" s="2199"/>
      <c r="W128" s="2199"/>
      <c r="X128" s="2199"/>
      <c r="Y128" s="96"/>
      <c r="Z128" s="96"/>
    </row>
    <row r="129" spans="1:26"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6" ht="15.75" customHeight="1">
      <c r="A130" s="96"/>
      <c r="B130" s="96"/>
      <c r="C130" s="574"/>
      <c r="D130" s="96"/>
      <c r="E130" s="96"/>
      <c r="F130" s="574"/>
      <c r="G130" s="96"/>
      <c r="H130" s="574"/>
      <c r="I130" s="96"/>
      <c r="J130" s="96"/>
      <c r="K130" s="96"/>
      <c r="L130" s="96"/>
      <c r="M130" s="574"/>
      <c r="N130" s="574"/>
      <c r="O130" s="574"/>
      <c r="P130" s="96"/>
      <c r="Q130" s="96"/>
      <c r="R130" s="574"/>
      <c r="S130" s="574"/>
      <c r="T130" s="574"/>
      <c r="U130" s="96"/>
      <c r="V130" s="96"/>
      <c r="W130" s="96"/>
      <c r="X130" s="9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96"/>
      <c r="D133" s="96"/>
      <c r="E133" s="96"/>
      <c r="F133" s="96"/>
      <c r="G133" s="96"/>
      <c r="H133" s="574"/>
      <c r="I133" s="2197"/>
      <c r="J133" s="2197"/>
      <c r="K133" s="2197"/>
      <c r="L133" s="2197"/>
      <c r="M133" s="574"/>
      <c r="N133" s="574"/>
      <c r="O133" s="2197"/>
      <c r="P133" s="2197"/>
      <c r="Q133" s="2197"/>
      <c r="R133" s="2197"/>
      <c r="S133" s="574"/>
      <c r="T133" s="574"/>
      <c r="U133" s="2197"/>
      <c r="V133" s="2197"/>
      <c r="W133" s="2197"/>
      <c r="X133" s="2197"/>
      <c r="Y133" s="96"/>
      <c r="Z133" s="96"/>
    </row>
    <row r="134" spans="1:26"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2200"/>
      <c r="J137" s="2200"/>
      <c r="K137" s="2200"/>
      <c r="L137" s="2200"/>
      <c r="M137" s="2200"/>
      <c r="N137" s="574"/>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2182"/>
      <c r="L138" s="2182"/>
      <c r="M138" s="2182"/>
      <c r="N138" s="2182"/>
      <c r="O138" s="2182"/>
      <c r="P138" s="2182"/>
      <c r="Q138" s="96"/>
      <c r="R138" s="96"/>
      <c r="S138" s="96"/>
      <c r="T138" s="96"/>
      <c r="U138" s="96"/>
      <c r="V138" s="96"/>
      <c r="W138" s="96"/>
      <c r="X138" s="96"/>
      <c r="Y138" s="96"/>
      <c r="Z138" s="96"/>
    </row>
    <row r="139" spans="1:26" ht="15.75" customHeight="1">
      <c r="A139" s="96"/>
      <c r="B139" s="96"/>
      <c r="C139" s="96"/>
      <c r="D139" s="96"/>
      <c r="E139" s="96"/>
      <c r="F139" s="96"/>
      <c r="G139" s="96"/>
      <c r="H139" s="2201"/>
      <c r="I139" s="2201"/>
      <c r="J139" s="2201"/>
      <c r="K139" s="2201"/>
      <c r="L139" s="2201"/>
      <c r="M139" s="2201"/>
      <c r="N139" s="2201"/>
      <c r="O139" s="2201"/>
      <c r="P139" s="2201"/>
      <c r="Q139" s="2201"/>
      <c r="R139" s="2201"/>
      <c r="S139" s="2201"/>
      <c r="T139" s="2201"/>
      <c r="U139" s="2201"/>
      <c r="V139" s="2201"/>
      <c r="W139" s="2201"/>
      <c r="X139" s="2201"/>
      <c r="Y139" s="2201"/>
      <c r="Z139" s="2201"/>
    </row>
    <row r="140" spans="1:26">
      <c r="H140" s="2202"/>
      <c r="I140" s="2202"/>
      <c r="J140" s="2202"/>
      <c r="K140" s="2202"/>
      <c r="L140" s="2202"/>
      <c r="M140" s="2202"/>
      <c r="N140" s="2202"/>
      <c r="O140" s="2202"/>
      <c r="P140" s="2202"/>
      <c r="Q140" s="2202"/>
      <c r="R140" s="2202"/>
      <c r="S140" s="2202"/>
      <c r="T140" s="2202"/>
      <c r="U140" s="2202"/>
      <c r="V140" s="2202"/>
      <c r="W140" s="2202"/>
      <c r="X140" s="2202"/>
      <c r="Y140" s="2202"/>
      <c r="Z140" s="2202"/>
    </row>
    <row r="141" spans="1:26" ht="13.5" customHeight="1">
      <c r="A141" s="96"/>
      <c r="B141" s="96"/>
      <c r="C141" s="96"/>
      <c r="D141" s="96"/>
      <c r="E141" s="2201"/>
      <c r="F141" s="2201"/>
      <c r="G141" s="2201"/>
      <c r="H141" s="2201"/>
      <c r="I141" s="2201"/>
      <c r="J141" s="2201"/>
      <c r="K141" s="2201"/>
      <c r="L141" s="2201"/>
      <c r="M141" s="2201"/>
      <c r="N141" s="2201"/>
      <c r="O141" s="2201"/>
      <c r="P141" s="2201"/>
      <c r="Q141" s="2201"/>
      <c r="R141" s="2201"/>
      <c r="S141" s="2201"/>
      <c r="T141" s="2201"/>
      <c r="U141" s="2201"/>
      <c r="V141" s="2201"/>
      <c r="W141" s="2201"/>
      <c r="X141" s="2201"/>
      <c r="Y141" s="2201"/>
      <c r="Z141" s="2201"/>
    </row>
    <row r="142" spans="1:26">
      <c r="A142" s="96"/>
      <c r="B142" s="96"/>
      <c r="C142" s="96"/>
      <c r="D142" s="96"/>
      <c r="E142" s="2203"/>
      <c r="F142" s="2203"/>
      <c r="G142" s="2203"/>
      <c r="H142" s="2203"/>
      <c r="I142" s="2203"/>
      <c r="J142" s="2203"/>
      <c r="K142" s="2203"/>
      <c r="L142" s="2203"/>
      <c r="M142" s="2203"/>
      <c r="N142" s="2203"/>
      <c r="O142" s="2203"/>
      <c r="P142" s="2203"/>
      <c r="Q142" s="2203"/>
      <c r="R142" s="2203"/>
      <c r="S142" s="2203"/>
      <c r="T142" s="2203"/>
      <c r="U142" s="2203"/>
      <c r="V142" s="2203"/>
      <c r="W142" s="2203"/>
      <c r="X142" s="2203"/>
      <c r="Y142" s="2203"/>
      <c r="Z142" s="2203"/>
    </row>
    <row r="143" spans="1:26">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7"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8.75" customHeight="1">
      <c r="A146" s="2182"/>
      <c r="B146" s="2182"/>
      <c r="C146" s="2182"/>
      <c r="D146" s="2182"/>
      <c r="E146" s="2182"/>
      <c r="F146" s="2182"/>
      <c r="G146" s="2182"/>
      <c r="H146" s="2182"/>
      <c r="I146" s="2182"/>
      <c r="J146" s="2182"/>
      <c r="K146" s="2182"/>
      <c r="L146" s="2182"/>
      <c r="M146" s="2182"/>
      <c r="N146" s="2182"/>
      <c r="O146" s="2182"/>
      <c r="P146" s="2182"/>
      <c r="Q146" s="2182"/>
      <c r="R146" s="2182"/>
      <c r="S146" s="2182"/>
      <c r="T146" s="2182"/>
      <c r="U146" s="2182"/>
      <c r="V146" s="2182"/>
      <c r="W146" s="2182"/>
      <c r="X146" s="2182"/>
      <c r="Y146" s="2182"/>
      <c r="Z146" s="2182"/>
      <c r="AA146" s="89"/>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89"/>
      <c r="G148" s="96"/>
      <c r="H148" s="96"/>
      <c r="I148" s="96"/>
      <c r="J148" s="96"/>
      <c r="K148" s="96"/>
      <c r="L148" s="96"/>
      <c r="M148" s="96"/>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89"/>
      <c r="G149" s="89"/>
      <c r="H149" s="96"/>
      <c r="I149" s="96"/>
      <c r="J149" s="96"/>
      <c r="K149" s="89"/>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00"/>
      <c r="J150" s="2200"/>
      <c r="K150" s="2200"/>
      <c r="L150" s="2200"/>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2200"/>
      <c r="J151" s="2200"/>
      <c r="K151" s="2200"/>
      <c r="L151" s="2200"/>
      <c r="M151" s="577"/>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00"/>
      <c r="J152" s="2200"/>
      <c r="K152" s="2200"/>
      <c r="L152" s="2200"/>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00"/>
      <c r="J153" s="2200"/>
      <c r="K153" s="2200"/>
      <c r="L153" s="2200"/>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89"/>
    </row>
    <row r="155" spans="1:27" ht="15.75" customHeight="1">
      <c r="A155" s="96"/>
      <c r="B155" s="96"/>
      <c r="C155" s="2182"/>
      <c r="D155" s="2182"/>
      <c r="E155" s="2182"/>
      <c r="F155" s="2182"/>
      <c r="G155" s="574"/>
      <c r="H155" s="2182"/>
      <c r="I155" s="2182"/>
      <c r="J155" s="2182"/>
      <c r="K155" s="2182"/>
      <c r="L155" s="2182"/>
      <c r="M155" s="2182"/>
      <c r="N155" s="2182"/>
      <c r="O155" s="2182"/>
      <c r="P155" s="2182"/>
      <c r="Q155" s="2182"/>
      <c r="R155" s="2182"/>
      <c r="S155" s="2182"/>
      <c r="T155" s="2182"/>
      <c r="U155" s="574"/>
      <c r="V155" s="574"/>
      <c r="W155" s="2182"/>
      <c r="X155" s="2182"/>
      <c r="Y155" s="2182"/>
      <c r="Z155" s="96"/>
      <c r="AA155" s="89"/>
    </row>
    <row r="156" spans="1:27" ht="15.75" customHeight="1">
      <c r="A156" s="96"/>
      <c r="B156" s="96"/>
      <c r="C156" s="574"/>
      <c r="D156" s="2184"/>
      <c r="E156" s="2184"/>
      <c r="F156" s="574"/>
      <c r="G156" s="574"/>
      <c r="H156" s="96"/>
      <c r="I156" s="96"/>
      <c r="J156" s="96"/>
      <c r="K156" s="89"/>
      <c r="L156" s="96"/>
      <c r="M156" s="96"/>
      <c r="N156" s="96"/>
      <c r="O156" s="96"/>
      <c r="P156" s="96"/>
      <c r="Q156" s="89"/>
      <c r="R156" s="89"/>
      <c r="S156" s="89"/>
      <c r="T156" s="89"/>
      <c r="U156" s="574"/>
      <c r="V156" s="574"/>
      <c r="W156" s="2204"/>
      <c r="X156" s="2204"/>
      <c r="Y156" s="2204"/>
      <c r="Z156" s="96"/>
      <c r="AA156" s="89"/>
    </row>
    <row r="157" spans="1:27" ht="15.75" customHeight="1">
      <c r="A157" s="96"/>
      <c r="B157" s="96"/>
      <c r="C157" s="574"/>
      <c r="D157" s="2184"/>
      <c r="E157" s="2184"/>
      <c r="F157" s="574"/>
      <c r="G157" s="574"/>
      <c r="H157" s="96"/>
      <c r="I157" s="96"/>
      <c r="J157" s="96"/>
      <c r="K157" s="89"/>
      <c r="L157" s="96"/>
      <c r="M157" s="96"/>
      <c r="N157" s="96"/>
      <c r="O157" s="96"/>
      <c r="P157" s="96"/>
      <c r="Q157" s="89"/>
      <c r="R157" s="89"/>
      <c r="S157" s="89"/>
      <c r="T157" s="89"/>
      <c r="U157" s="574"/>
      <c r="V157" s="574"/>
      <c r="W157" s="2204"/>
      <c r="X157" s="2204"/>
      <c r="Y157" s="2204"/>
      <c r="Z157" s="96"/>
      <c r="AA157" s="89"/>
    </row>
    <row r="158" spans="1:27" ht="15.75" customHeight="1">
      <c r="A158" s="96"/>
      <c r="B158" s="96"/>
      <c r="C158" s="574"/>
      <c r="D158" s="2184"/>
      <c r="E158" s="2184"/>
      <c r="F158" s="574"/>
      <c r="G158" s="574"/>
      <c r="H158" s="96"/>
      <c r="I158" s="96"/>
      <c r="J158" s="96"/>
      <c r="K158" s="89"/>
      <c r="L158" s="96"/>
      <c r="M158" s="96"/>
      <c r="N158" s="96"/>
      <c r="O158" s="96"/>
      <c r="P158" s="96"/>
      <c r="Q158" s="89"/>
      <c r="R158" s="89"/>
      <c r="S158" s="89"/>
      <c r="T158" s="89"/>
      <c r="U158" s="574"/>
      <c r="V158" s="574"/>
      <c r="W158" s="2204"/>
      <c r="X158" s="2204"/>
      <c r="Y158" s="2204"/>
      <c r="Z158" s="96"/>
      <c r="AA158" s="89"/>
    </row>
    <row r="159" spans="1:27" ht="15.75" customHeight="1">
      <c r="A159" s="96"/>
      <c r="B159" s="96"/>
      <c r="C159" s="574"/>
      <c r="D159" s="2184"/>
      <c r="E159" s="2184"/>
      <c r="F159" s="574"/>
      <c r="G159" s="574"/>
      <c r="H159" s="96"/>
      <c r="I159" s="96"/>
      <c r="J159" s="96"/>
      <c r="K159" s="89"/>
      <c r="L159" s="96"/>
      <c r="M159" s="96"/>
      <c r="N159" s="96"/>
      <c r="O159" s="96"/>
      <c r="P159" s="96"/>
      <c r="Q159" s="89"/>
      <c r="R159" s="89"/>
      <c r="S159" s="89"/>
      <c r="T159" s="89"/>
      <c r="U159" s="574"/>
      <c r="V159" s="574"/>
      <c r="W159" s="2204"/>
      <c r="X159" s="2204"/>
      <c r="Y159" s="2204"/>
      <c r="Z159" s="96"/>
      <c r="AA159" s="89"/>
    </row>
    <row r="160" spans="1:27" ht="15.75" customHeight="1">
      <c r="A160" s="96"/>
      <c r="B160" s="96"/>
      <c r="C160" s="574"/>
      <c r="D160" s="2184"/>
      <c r="E160" s="2184"/>
      <c r="F160" s="574"/>
      <c r="G160" s="574"/>
      <c r="H160" s="96"/>
      <c r="I160" s="96"/>
      <c r="J160" s="96"/>
      <c r="K160" s="89"/>
      <c r="L160" s="96"/>
      <c r="M160" s="96"/>
      <c r="N160" s="96"/>
      <c r="O160" s="96"/>
      <c r="P160" s="96"/>
      <c r="Q160" s="89"/>
      <c r="R160" s="89"/>
      <c r="S160" s="89"/>
      <c r="T160" s="89"/>
      <c r="U160" s="574"/>
      <c r="V160" s="574"/>
      <c r="W160" s="2204"/>
      <c r="X160" s="2204"/>
      <c r="Y160" s="2204"/>
      <c r="Z160" s="96"/>
      <c r="AA160" s="89"/>
    </row>
    <row r="161" spans="1:27" ht="15.75" customHeight="1">
      <c r="A161" s="96"/>
      <c r="B161" s="96"/>
      <c r="C161" s="574"/>
      <c r="D161" s="2184"/>
      <c r="E161" s="2184"/>
      <c r="F161" s="574"/>
      <c r="G161" s="574"/>
      <c r="H161" s="96"/>
      <c r="I161" s="96"/>
      <c r="J161" s="96"/>
      <c r="K161" s="89"/>
      <c r="L161" s="96"/>
      <c r="M161" s="96"/>
      <c r="N161" s="96"/>
      <c r="O161" s="96"/>
      <c r="P161" s="96"/>
      <c r="Q161" s="89"/>
      <c r="R161" s="89"/>
      <c r="S161" s="89"/>
      <c r="T161" s="89"/>
      <c r="U161" s="574"/>
      <c r="V161" s="574"/>
      <c r="W161" s="2204"/>
      <c r="X161" s="2204"/>
      <c r="Y161" s="2204"/>
      <c r="Z161" s="9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05"/>
      <c r="F163" s="2205"/>
      <c r="G163" s="2205"/>
      <c r="H163" s="2205"/>
      <c r="I163" s="2205"/>
      <c r="J163" s="2205"/>
      <c r="K163" s="2205"/>
      <c r="L163" s="2205"/>
      <c r="M163" s="2205"/>
      <c r="N163" s="2205"/>
      <c r="O163" s="2205"/>
      <c r="P163" s="2205"/>
      <c r="Q163" s="2205"/>
      <c r="R163" s="2205"/>
      <c r="S163" s="2205"/>
      <c r="T163" s="2205"/>
      <c r="U163" s="2205"/>
      <c r="V163" s="2205"/>
      <c r="W163" s="2205"/>
      <c r="X163" s="2205"/>
      <c r="Y163" s="2205"/>
      <c r="Z163" s="2205"/>
      <c r="AA163" s="89"/>
    </row>
    <row r="164" spans="1:27" ht="15.75" customHeight="1">
      <c r="A164" s="96"/>
      <c r="B164" s="96"/>
      <c r="C164" s="96"/>
      <c r="D164" s="96"/>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96"/>
      <c r="B166" s="96"/>
      <c r="C166" s="96"/>
      <c r="D166" s="96"/>
      <c r="E166" s="2205"/>
      <c r="F166" s="2205"/>
      <c r="G166" s="2205"/>
      <c r="H166" s="2205"/>
      <c r="I166" s="2205"/>
      <c r="J166" s="2205"/>
      <c r="K166" s="2205"/>
      <c r="L166" s="2205"/>
      <c r="M166" s="2205"/>
      <c r="N166" s="2205"/>
      <c r="O166" s="2205"/>
      <c r="P166" s="2205"/>
      <c r="Q166" s="2205"/>
      <c r="R166" s="2205"/>
      <c r="S166" s="2205"/>
      <c r="T166" s="2205"/>
      <c r="U166" s="2205"/>
      <c r="V166" s="2205"/>
      <c r="W166" s="2205"/>
      <c r="X166" s="2205"/>
      <c r="Y166" s="2205"/>
      <c r="Z166" s="2205"/>
      <c r="AA166" s="89"/>
    </row>
    <row r="167" spans="1:27" ht="15.75" customHeight="1">
      <c r="A167" s="96"/>
      <c r="B167" s="96"/>
      <c r="C167" s="96"/>
      <c r="D167" s="96"/>
      <c r="E167" s="2205"/>
      <c r="F167" s="2205"/>
      <c r="G167" s="2205"/>
      <c r="H167" s="2205"/>
      <c r="I167" s="2205"/>
      <c r="J167" s="2205"/>
      <c r="K167" s="2205"/>
      <c r="L167" s="2205"/>
      <c r="M167" s="2205"/>
      <c r="N167" s="2205"/>
      <c r="O167" s="2205"/>
      <c r="P167" s="2205"/>
      <c r="Q167" s="2205"/>
      <c r="R167" s="2205"/>
      <c r="S167" s="2205"/>
      <c r="T167" s="2205"/>
      <c r="U167" s="2205"/>
      <c r="V167" s="2205"/>
      <c r="W167" s="2205"/>
      <c r="X167" s="2205"/>
      <c r="Y167" s="2205"/>
      <c r="Z167" s="2205"/>
      <c r="AA167" s="89"/>
    </row>
    <row r="168" spans="1:27"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89"/>
    </row>
    <row r="169" spans="1:27" ht="15.7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7" ht="15.7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8.75" customHeight="1">
      <c r="A172" s="2182"/>
      <c r="B172" s="2182"/>
      <c r="C172" s="2182"/>
      <c r="D172" s="2182"/>
      <c r="E172" s="2182"/>
      <c r="F172" s="2182"/>
      <c r="G172" s="2182"/>
      <c r="H172" s="2182"/>
      <c r="I172" s="2182"/>
      <c r="J172" s="2182"/>
      <c r="K172" s="2182"/>
      <c r="L172" s="2182"/>
      <c r="M172" s="2182"/>
      <c r="N172" s="2182"/>
      <c r="O172" s="2182"/>
      <c r="P172" s="2182"/>
      <c r="Q172" s="2182"/>
      <c r="R172" s="2182"/>
      <c r="S172" s="2182"/>
      <c r="T172" s="2182"/>
      <c r="U172" s="2182"/>
      <c r="V172" s="2182"/>
      <c r="W172" s="2182"/>
      <c r="X172" s="2182"/>
      <c r="Y172" s="2182"/>
      <c r="Z172" s="2182"/>
      <c r="AA172" s="89"/>
    </row>
    <row r="173" spans="1:27"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89"/>
      <c r="G174" s="96"/>
      <c r="H174" s="96"/>
      <c r="I174" s="96"/>
      <c r="J174" s="96"/>
      <c r="K174" s="96"/>
      <c r="L174" s="96"/>
      <c r="M174" s="96"/>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89"/>
      <c r="G175" s="89"/>
      <c r="H175" s="96"/>
      <c r="I175" s="96"/>
      <c r="J175" s="96"/>
      <c r="K175" s="89"/>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00"/>
      <c r="J176" s="2200"/>
      <c r="K176" s="2200"/>
      <c r="L176" s="2200"/>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2200"/>
      <c r="J177" s="2200"/>
      <c r="K177" s="2200"/>
      <c r="L177" s="2200"/>
      <c r="M177" s="577"/>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00"/>
      <c r="J178" s="2200"/>
      <c r="K178" s="2200"/>
      <c r="L178" s="2200"/>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00"/>
      <c r="J179" s="2200"/>
      <c r="K179" s="2200"/>
      <c r="L179" s="2200"/>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89"/>
    </row>
    <row r="181" spans="1:27" ht="15.75" customHeight="1">
      <c r="A181" s="96"/>
      <c r="B181" s="96"/>
      <c r="C181" s="2182"/>
      <c r="D181" s="2182"/>
      <c r="E181" s="2182"/>
      <c r="F181" s="2182"/>
      <c r="G181" s="574"/>
      <c r="H181" s="2182"/>
      <c r="I181" s="2182"/>
      <c r="J181" s="2182"/>
      <c r="K181" s="2182"/>
      <c r="L181" s="2182"/>
      <c r="M181" s="2182"/>
      <c r="N181" s="2182"/>
      <c r="O181" s="2182"/>
      <c r="P181" s="2182"/>
      <c r="Q181" s="2182"/>
      <c r="R181" s="2182"/>
      <c r="S181" s="2182"/>
      <c r="T181" s="2182"/>
      <c r="U181" s="574"/>
      <c r="V181" s="574"/>
      <c r="W181" s="2182"/>
      <c r="X181" s="2182"/>
      <c r="Y181" s="2182"/>
      <c r="Z181" s="96"/>
      <c r="AA181" s="89"/>
    </row>
    <row r="182" spans="1:27" ht="15.75" customHeight="1">
      <c r="A182" s="96"/>
      <c r="B182" s="96"/>
      <c r="C182" s="574"/>
      <c r="D182" s="2184"/>
      <c r="E182" s="2184"/>
      <c r="F182" s="574"/>
      <c r="G182" s="574"/>
      <c r="H182" s="96"/>
      <c r="I182" s="96"/>
      <c r="J182" s="96"/>
      <c r="K182" s="89"/>
      <c r="L182" s="96"/>
      <c r="M182" s="96"/>
      <c r="N182" s="96"/>
      <c r="O182" s="96"/>
      <c r="P182" s="96"/>
      <c r="Q182" s="89"/>
      <c r="R182" s="89"/>
      <c r="S182" s="89"/>
      <c r="T182" s="89"/>
      <c r="U182" s="574"/>
      <c r="V182" s="574"/>
      <c r="W182" s="2204"/>
      <c r="X182" s="2204"/>
      <c r="Y182" s="2204"/>
      <c r="Z182" s="96"/>
      <c r="AA182" s="89"/>
    </row>
    <row r="183" spans="1:27" ht="15.75" customHeight="1">
      <c r="A183" s="96"/>
      <c r="B183" s="96"/>
      <c r="C183" s="574"/>
      <c r="D183" s="2184"/>
      <c r="E183" s="2184"/>
      <c r="F183" s="574"/>
      <c r="G183" s="574"/>
      <c r="H183" s="96"/>
      <c r="I183" s="96"/>
      <c r="J183" s="96"/>
      <c r="K183" s="89"/>
      <c r="L183" s="96"/>
      <c r="M183" s="96"/>
      <c r="N183" s="96"/>
      <c r="O183" s="96"/>
      <c r="P183" s="96"/>
      <c r="Q183" s="89"/>
      <c r="R183" s="89"/>
      <c r="S183" s="89"/>
      <c r="T183" s="89"/>
      <c r="U183" s="574"/>
      <c r="V183" s="574"/>
      <c r="W183" s="2204"/>
      <c r="X183" s="2204"/>
      <c r="Y183" s="2204"/>
      <c r="Z183" s="96"/>
      <c r="AA183" s="89"/>
    </row>
    <row r="184" spans="1:27" ht="15.75" customHeight="1">
      <c r="A184" s="96"/>
      <c r="B184" s="96"/>
      <c r="C184" s="574"/>
      <c r="D184" s="2184"/>
      <c r="E184" s="2184"/>
      <c r="F184" s="574"/>
      <c r="G184" s="574"/>
      <c r="H184" s="96"/>
      <c r="I184" s="96"/>
      <c r="J184" s="96"/>
      <c r="K184" s="89"/>
      <c r="L184" s="96"/>
      <c r="M184" s="96"/>
      <c r="N184" s="96"/>
      <c r="O184" s="96"/>
      <c r="P184" s="96"/>
      <c r="Q184" s="89"/>
      <c r="R184" s="89"/>
      <c r="S184" s="89"/>
      <c r="T184" s="89"/>
      <c r="U184" s="574"/>
      <c r="V184" s="574"/>
      <c r="W184" s="2204"/>
      <c r="X184" s="2204"/>
      <c r="Y184" s="2204"/>
      <c r="Z184" s="96"/>
      <c r="AA184" s="89"/>
    </row>
    <row r="185" spans="1:27" ht="15.75" customHeight="1">
      <c r="A185" s="96"/>
      <c r="B185" s="96"/>
      <c r="C185" s="574"/>
      <c r="D185" s="2184"/>
      <c r="E185" s="2184"/>
      <c r="F185" s="574"/>
      <c r="G185" s="574"/>
      <c r="H185" s="96"/>
      <c r="I185" s="96"/>
      <c r="J185" s="96"/>
      <c r="K185" s="89"/>
      <c r="L185" s="96"/>
      <c r="M185" s="96"/>
      <c r="N185" s="96"/>
      <c r="O185" s="96"/>
      <c r="P185" s="96"/>
      <c r="Q185" s="89"/>
      <c r="R185" s="89"/>
      <c r="S185" s="89"/>
      <c r="T185" s="89"/>
      <c r="U185" s="574"/>
      <c r="V185" s="574"/>
      <c r="W185" s="2204"/>
      <c r="X185" s="2204"/>
      <c r="Y185" s="2204"/>
      <c r="Z185" s="96"/>
      <c r="AA185" s="89"/>
    </row>
    <row r="186" spans="1:27" ht="15.75" customHeight="1">
      <c r="A186" s="96"/>
      <c r="B186" s="96"/>
      <c r="C186" s="574"/>
      <c r="D186" s="2184"/>
      <c r="E186" s="2184"/>
      <c r="F186" s="574"/>
      <c r="G186" s="574"/>
      <c r="H186" s="96"/>
      <c r="I186" s="96"/>
      <c r="J186" s="96"/>
      <c r="K186" s="89"/>
      <c r="L186" s="96"/>
      <c r="M186" s="96"/>
      <c r="N186" s="96"/>
      <c r="O186" s="96"/>
      <c r="P186" s="96"/>
      <c r="Q186" s="89"/>
      <c r="R186" s="89"/>
      <c r="S186" s="89"/>
      <c r="T186" s="89"/>
      <c r="U186" s="574"/>
      <c r="V186" s="574"/>
      <c r="W186" s="2204"/>
      <c r="X186" s="2204"/>
      <c r="Y186" s="2204"/>
      <c r="Z186" s="96"/>
      <c r="AA186" s="89"/>
    </row>
    <row r="187" spans="1:27" ht="15.75" customHeight="1">
      <c r="A187" s="96"/>
      <c r="B187" s="96"/>
      <c r="C187" s="574"/>
      <c r="D187" s="2184"/>
      <c r="E187" s="2184"/>
      <c r="F187" s="574"/>
      <c r="G187" s="574"/>
      <c r="H187" s="96"/>
      <c r="I187" s="96"/>
      <c r="J187" s="96"/>
      <c r="K187" s="89"/>
      <c r="L187" s="96"/>
      <c r="M187" s="96"/>
      <c r="N187" s="96"/>
      <c r="O187" s="96"/>
      <c r="P187" s="96"/>
      <c r="Q187" s="89"/>
      <c r="R187" s="89"/>
      <c r="S187" s="89"/>
      <c r="T187" s="89"/>
      <c r="U187" s="574"/>
      <c r="V187" s="574"/>
      <c r="W187" s="2204"/>
      <c r="X187" s="2204"/>
      <c r="Y187" s="2204"/>
      <c r="Z187" s="9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05"/>
      <c r="F189" s="2205"/>
      <c r="G189" s="2205"/>
      <c r="H189" s="2205"/>
      <c r="I189" s="2205"/>
      <c r="J189" s="2205"/>
      <c r="K189" s="2205"/>
      <c r="L189" s="2205"/>
      <c r="M189" s="2205"/>
      <c r="N189" s="2205"/>
      <c r="O189" s="2205"/>
      <c r="P189" s="2205"/>
      <c r="Q189" s="2205"/>
      <c r="R189" s="2205"/>
      <c r="S189" s="2205"/>
      <c r="T189" s="2205"/>
      <c r="U189" s="2205"/>
      <c r="V189" s="2205"/>
      <c r="W189" s="2205"/>
      <c r="X189" s="2205"/>
      <c r="Y189" s="2205"/>
      <c r="Z189" s="2205"/>
      <c r="AA189" s="89"/>
    </row>
    <row r="190" spans="1:27" ht="15.75" customHeight="1">
      <c r="A190" s="96"/>
      <c r="B190" s="96"/>
      <c r="C190" s="96"/>
      <c r="D190" s="96"/>
      <c r="E190" s="2205"/>
      <c r="F190" s="2205"/>
      <c r="G190" s="2205"/>
      <c r="H190" s="2205"/>
      <c r="I190" s="2205"/>
      <c r="J190" s="2205"/>
      <c r="K190" s="2205"/>
      <c r="L190" s="2205"/>
      <c r="M190" s="2205"/>
      <c r="N190" s="2205"/>
      <c r="O190" s="2205"/>
      <c r="P190" s="2205"/>
      <c r="Q190" s="2205"/>
      <c r="R190" s="2205"/>
      <c r="S190" s="2205"/>
      <c r="T190" s="2205"/>
      <c r="U190" s="2205"/>
      <c r="V190" s="2205"/>
      <c r="W190" s="2205"/>
      <c r="X190" s="2205"/>
      <c r="Y190" s="2205"/>
      <c r="Z190" s="2205"/>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2" spans="1:27" ht="15.75" customHeight="1">
      <c r="A192" s="96"/>
      <c r="B192" s="96"/>
      <c r="C192" s="96"/>
      <c r="D192" s="96"/>
      <c r="E192" s="2205"/>
      <c r="F192" s="2205"/>
      <c r="G192" s="2205"/>
      <c r="H192" s="2205"/>
      <c r="I192" s="2205"/>
      <c r="J192" s="2205"/>
      <c r="K192" s="2205"/>
      <c r="L192" s="2205"/>
      <c r="M192" s="2205"/>
      <c r="N192" s="2205"/>
      <c r="O192" s="2205"/>
      <c r="P192" s="2205"/>
      <c r="Q192" s="2205"/>
      <c r="R192" s="2205"/>
      <c r="S192" s="2205"/>
      <c r="T192" s="2205"/>
      <c r="U192" s="2205"/>
      <c r="V192" s="2205"/>
      <c r="W192" s="2205"/>
      <c r="X192" s="2205"/>
      <c r="Y192" s="2205"/>
      <c r="Z192" s="2205"/>
      <c r="AA192" s="89"/>
    </row>
    <row r="193" spans="1:27" ht="15.75" customHeight="1">
      <c r="A193" s="96"/>
      <c r="B193" s="96"/>
      <c r="C193" s="96"/>
      <c r="D193" s="96"/>
      <c r="E193" s="2205"/>
      <c r="F193" s="2205"/>
      <c r="G193" s="2205"/>
      <c r="H193" s="2205"/>
      <c r="I193" s="2205"/>
      <c r="J193" s="2205"/>
      <c r="K193" s="2205"/>
      <c r="L193" s="2205"/>
      <c r="M193" s="2205"/>
      <c r="N193" s="2205"/>
      <c r="O193" s="2205"/>
      <c r="P193" s="2205"/>
      <c r="Q193" s="2205"/>
      <c r="R193" s="2205"/>
      <c r="S193" s="2205"/>
      <c r="T193" s="2205"/>
      <c r="U193" s="2205"/>
      <c r="V193" s="2205"/>
      <c r="W193" s="2205"/>
      <c r="X193" s="2205"/>
      <c r="Y193" s="2205"/>
      <c r="Z193" s="2205"/>
      <c r="AA193" s="89"/>
    </row>
    <row r="194" spans="1:27"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89"/>
    </row>
    <row r="200" spans="1:27" ht="18.75" customHeight="1">
      <c r="A200" s="2182"/>
      <c r="B200" s="2182"/>
      <c r="C200" s="2182"/>
      <c r="D200" s="2182"/>
      <c r="E200" s="2182"/>
      <c r="F200" s="2182"/>
      <c r="G200" s="2182"/>
      <c r="H200" s="2182"/>
      <c r="I200" s="2182"/>
      <c r="J200" s="2182"/>
      <c r="K200" s="2182"/>
      <c r="L200" s="2182"/>
      <c r="M200" s="2182"/>
      <c r="N200" s="2182"/>
      <c r="O200" s="2182"/>
      <c r="P200" s="2182"/>
      <c r="Q200" s="2182"/>
      <c r="R200" s="2182"/>
      <c r="S200" s="2182"/>
      <c r="T200" s="2182"/>
      <c r="U200" s="2182"/>
      <c r="V200" s="2182"/>
      <c r="W200" s="2182"/>
      <c r="X200" s="2182"/>
      <c r="Y200" s="2182"/>
      <c r="Z200" s="2182"/>
      <c r="AA200" s="89"/>
    </row>
    <row r="201" spans="1:27"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89"/>
      <c r="G202" s="96"/>
      <c r="H202" s="96"/>
      <c r="I202" s="96"/>
      <c r="J202" s="96"/>
      <c r="K202" s="96"/>
      <c r="L202" s="96"/>
      <c r="M202" s="96"/>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89"/>
      <c r="G203" s="89"/>
      <c r="H203" s="96"/>
      <c r="I203" s="96"/>
      <c r="J203" s="96"/>
      <c r="K203" s="89"/>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00"/>
      <c r="J204" s="2200"/>
      <c r="K204" s="2200"/>
      <c r="L204" s="2200"/>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2200"/>
      <c r="J205" s="2200"/>
      <c r="K205" s="2200"/>
      <c r="L205" s="2200"/>
      <c r="M205" s="577"/>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00"/>
      <c r="J206" s="2200"/>
      <c r="K206" s="2200"/>
      <c r="L206" s="2200"/>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00"/>
      <c r="J207" s="2200"/>
      <c r="K207" s="2200"/>
      <c r="L207" s="2200"/>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89"/>
    </row>
    <row r="209" spans="1:27" ht="15.75" customHeight="1">
      <c r="A209" s="96"/>
      <c r="B209" s="96"/>
      <c r="C209" s="2182"/>
      <c r="D209" s="2182"/>
      <c r="E209" s="2182"/>
      <c r="F209" s="2182"/>
      <c r="G209" s="574"/>
      <c r="H209" s="2182"/>
      <c r="I209" s="2182"/>
      <c r="J209" s="2182"/>
      <c r="K209" s="2182"/>
      <c r="L209" s="2182"/>
      <c r="M209" s="2182"/>
      <c r="N209" s="2182"/>
      <c r="O209" s="2182"/>
      <c r="P209" s="2182"/>
      <c r="Q209" s="2182"/>
      <c r="R209" s="2182"/>
      <c r="S209" s="2182"/>
      <c r="T209" s="2182"/>
      <c r="U209" s="574"/>
      <c r="V209" s="574"/>
      <c r="W209" s="2182"/>
      <c r="X209" s="2182"/>
      <c r="Y209" s="2182"/>
      <c r="Z209" s="96"/>
      <c r="AA209" s="89"/>
    </row>
    <row r="210" spans="1:27" ht="15.75" customHeight="1">
      <c r="A210" s="96"/>
      <c r="B210" s="96"/>
      <c r="C210" s="574"/>
      <c r="D210" s="2184"/>
      <c r="E210" s="2184"/>
      <c r="F210" s="574"/>
      <c r="G210" s="574"/>
      <c r="H210" s="96"/>
      <c r="I210" s="96"/>
      <c r="J210" s="96"/>
      <c r="K210" s="89"/>
      <c r="L210" s="96"/>
      <c r="M210" s="96"/>
      <c r="N210" s="96"/>
      <c r="O210" s="96"/>
      <c r="P210" s="96"/>
      <c r="Q210" s="89"/>
      <c r="R210" s="89"/>
      <c r="S210" s="89"/>
      <c r="T210" s="89"/>
      <c r="U210" s="574"/>
      <c r="V210" s="574"/>
      <c r="W210" s="2204"/>
      <c r="X210" s="2204"/>
      <c r="Y210" s="2204"/>
      <c r="Z210" s="96"/>
      <c r="AA210" s="89"/>
    </row>
    <row r="211" spans="1:27" ht="15.75" customHeight="1">
      <c r="A211" s="96"/>
      <c r="B211" s="96"/>
      <c r="C211" s="574"/>
      <c r="D211" s="2184"/>
      <c r="E211" s="2184"/>
      <c r="F211" s="574"/>
      <c r="G211" s="574"/>
      <c r="H211" s="96"/>
      <c r="I211" s="96"/>
      <c r="J211" s="96"/>
      <c r="K211" s="89"/>
      <c r="L211" s="96"/>
      <c r="M211" s="96"/>
      <c r="N211" s="96"/>
      <c r="O211" s="96"/>
      <c r="P211" s="96"/>
      <c r="Q211" s="89"/>
      <c r="R211" s="89"/>
      <c r="S211" s="89"/>
      <c r="T211" s="89"/>
      <c r="U211" s="574"/>
      <c r="V211" s="574"/>
      <c r="W211" s="2204"/>
      <c r="X211" s="2204"/>
      <c r="Y211" s="2204"/>
      <c r="Z211" s="96"/>
      <c r="AA211" s="89"/>
    </row>
    <row r="212" spans="1:27" ht="15.75" customHeight="1">
      <c r="A212" s="96"/>
      <c r="B212" s="96"/>
      <c r="C212" s="574"/>
      <c r="D212" s="2184"/>
      <c r="E212" s="2184"/>
      <c r="F212" s="574"/>
      <c r="G212" s="574"/>
      <c r="H212" s="96"/>
      <c r="I212" s="96"/>
      <c r="J212" s="96"/>
      <c r="K212" s="89"/>
      <c r="L212" s="96"/>
      <c r="M212" s="96"/>
      <c r="N212" s="96"/>
      <c r="O212" s="96"/>
      <c r="P212" s="96"/>
      <c r="Q212" s="89"/>
      <c r="R212" s="89"/>
      <c r="S212" s="89"/>
      <c r="T212" s="89"/>
      <c r="U212" s="574"/>
      <c r="V212" s="574"/>
      <c r="W212" s="2204"/>
      <c r="X212" s="2204"/>
      <c r="Y212" s="2204"/>
      <c r="Z212" s="96"/>
      <c r="AA212" s="89"/>
    </row>
    <row r="213" spans="1:27" ht="15.75" customHeight="1">
      <c r="A213" s="96"/>
      <c r="B213" s="96"/>
      <c r="C213" s="574"/>
      <c r="D213" s="2184"/>
      <c r="E213" s="2184"/>
      <c r="F213" s="574"/>
      <c r="G213" s="574"/>
      <c r="H213" s="96"/>
      <c r="I213" s="96"/>
      <c r="J213" s="96"/>
      <c r="K213" s="89"/>
      <c r="L213" s="96"/>
      <c r="M213" s="96"/>
      <c r="N213" s="96"/>
      <c r="O213" s="96"/>
      <c r="P213" s="96"/>
      <c r="Q213" s="89"/>
      <c r="R213" s="89"/>
      <c r="S213" s="89"/>
      <c r="T213" s="89"/>
      <c r="U213" s="574"/>
      <c r="V213" s="574"/>
      <c r="W213" s="2204"/>
      <c r="X213" s="2204"/>
      <c r="Y213" s="2204"/>
      <c r="Z213" s="96"/>
      <c r="AA213" s="89"/>
    </row>
    <row r="214" spans="1:27" ht="15.75" customHeight="1">
      <c r="A214" s="96"/>
      <c r="B214" s="96"/>
      <c r="C214" s="574"/>
      <c r="D214" s="2184"/>
      <c r="E214" s="2184"/>
      <c r="F214" s="574"/>
      <c r="G214" s="574"/>
      <c r="H214" s="96"/>
      <c r="I214" s="96"/>
      <c r="J214" s="96"/>
      <c r="K214" s="89"/>
      <c r="L214" s="96"/>
      <c r="M214" s="96"/>
      <c r="N214" s="96"/>
      <c r="O214" s="96"/>
      <c r="P214" s="96"/>
      <c r="Q214" s="89"/>
      <c r="R214" s="89"/>
      <c r="S214" s="89"/>
      <c r="T214" s="89"/>
      <c r="U214" s="574"/>
      <c r="V214" s="574"/>
      <c r="W214" s="2204"/>
      <c r="X214" s="2204"/>
      <c r="Y214" s="2204"/>
      <c r="Z214" s="96"/>
      <c r="AA214" s="89"/>
    </row>
    <row r="215" spans="1:27" ht="15.75" customHeight="1">
      <c r="A215" s="96"/>
      <c r="B215" s="96"/>
      <c r="C215" s="574"/>
      <c r="D215" s="2184"/>
      <c r="E215" s="2184"/>
      <c r="F215" s="574"/>
      <c r="G215" s="574"/>
      <c r="H215" s="96"/>
      <c r="I215" s="96"/>
      <c r="J215" s="96"/>
      <c r="K215" s="89"/>
      <c r="L215" s="96"/>
      <c r="M215" s="96"/>
      <c r="N215" s="96"/>
      <c r="O215" s="96"/>
      <c r="P215" s="96"/>
      <c r="Q215" s="89"/>
      <c r="R215" s="89"/>
      <c r="S215" s="89"/>
      <c r="T215" s="89"/>
      <c r="U215" s="574"/>
      <c r="V215" s="574"/>
      <c r="W215" s="2204"/>
      <c r="X215" s="2204"/>
      <c r="Y215" s="2204"/>
      <c r="Z215" s="9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05"/>
      <c r="F217" s="2205"/>
      <c r="G217" s="2205"/>
      <c r="H217" s="2205"/>
      <c r="I217" s="2205"/>
      <c r="J217" s="2205"/>
      <c r="K217" s="2205"/>
      <c r="L217" s="2205"/>
      <c r="M217" s="2205"/>
      <c r="N217" s="2205"/>
      <c r="O217" s="2205"/>
      <c r="P217" s="2205"/>
      <c r="Q217" s="2205"/>
      <c r="R217" s="2205"/>
      <c r="S217" s="2205"/>
      <c r="T217" s="2205"/>
      <c r="U217" s="2205"/>
      <c r="V217" s="2205"/>
      <c r="W217" s="2205"/>
      <c r="X217" s="2205"/>
      <c r="Y217" s="2205"/>
      <c r="Z217" s="2205"/>
      <c r="AA217" s="89"/>
    </row>
    <row r="218" spans="1:27" ht="15.75" customHeight="1">
      <c r="A218" s="96"/>
      <c r="B218" s="96"/>
      <c r="C218" s="96"/>
      <c r="D218" s="96"/>
      <c r="E218" s="2205"/>
      <c r="F218" s="2205"/>
      <c r="G218" s="2205"/>
      <c r="H218" s="2205"/>
      <c r="I218" s="2205"/>
      <c r="J218" s="2205"/>
      <c r="K218" s="2205"/>
      <c r="L218" s="2205"/>
      <c r="M218" s="2205"/>
      <c r="N218" s="2205"/>
      <c r="O218" s="2205"/>
      <c r="P218" s="2205"/>
      <c r="Q218" s="2205"/>
      <c r="R218" s="2205"/>
      <c r="S218" s="2205"/>
      <c r="T218" s="2205"/>
      <c r="U218" s="2205"/>
      <c r="V218" s="2205"/>
      <c r="W218" s="2205"/>
      <c r="X218" s="2205"/>
      <c r="Y218" s="2205"/>
      <c r="Z218" s="2205"/>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96"/>
      <c r="B220" s="96"/>
      <c r="C220" s="96"/>
      <c r="D220" s="96"/>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89"/>
    </row>
    <row r="221" spans="1:27" ht="15.75" customHeight="1">
      <c r="A221" s="96"/>
      <c r="B221" s="96"/>
      <c r="C221" s="96"/>
      <c r="D221" s="96"/>
      <c r="E221" s="2205"/>
      <c r="F221" s="2205"/>
      <c r="G221" s="2205"/>
      <c r="H221" s="2205"/>
      <c r="I221" s="2205"/>
      <c r="J221" s="2205"/>
      <c r="K221" s="2205"/>
      <c r="L221" s="2205"/>
      <c r="M221" s="2205"/>
      <c r="N221" s="2205"/>
      <c r="O221" s="2205"/>
      <c r="P221" s="2205"/>
      <c r="Q221" s="2205"/>
      <c r="R221" s="2205"/>
      <c r="S221" s="2205"/>
      <c r="T221" s="2205"/>
      <c r="U221" s="2205"/>
      <c r="V221" s="2205"/>
      <c r="W221" s="2205"/>
      <c r="X221" s="2205"/>
      <c r="Y221" s="2205"/>
      <c r="Z221" s="2205"/>
      <c r="AA221" s="89"/>
    </row>
    <row r="222" spans="1:27"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89"/>
    </row>
    <row r="223" spans="1:27" ht="15.75"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7" ht="15.75"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8.75" customHeight="1">
      <c r="A226" s="2182"/>
      <c r="B226" s="2182"/>
      <c r="C226" s="2182"/>
      <c r="D226" s="2182"/>
      <c r="E226" s="2182"/>
      <c r="F226" s="2182"/>
      <c r="G226" s="2182"/>
      <c r="H226" s="2182"/>
      <c r="I226" s="2182"/>
      <c r="J226" s="2182"/>
      <c r="K226" s="2182"/>
      <c r="L226" s="2182"/>
      <c r="M226" s="2182"/>
      <c r="N226" s="2182"/>
      <c r="O226" s="2182"/>
      <c r="P226" s="2182"/>
      <c r="Q226" s="2182"/>
      <c r="R226" s="2182"/>
      <c r="S226" s="2182"/>
      <c r="T226" s="2182"/>
      <c r="U226" s="2182"/>
      <c r="V226" s="2182"/>
      <c r="W226" s="2182"/>
      <c r="X226" s="2182"/>
      <c r="Y226" s="2182"/>
      <c r="Z226" s="2182"/>
      <c r="AA226" s="89"/>
    </row>
    <row r="227" spans="1:27" ht="15.7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89"/>
      <c r="G228" s="96"/>
      <c r="H228" s="96"/>
      <c r="I228" s="96"/>
      <c r="J228" s="96"/>
      <c r="K228" s="96"/>
      <c r="L228" s="96"/>
      <c r="M228" s="96"/>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89"/>
      <c r="G229" s="89"/>
      <c r="H229" s="96"/>
      <c r="I229" s="96"/>
      <c r="J229" s="96"/>
      <c r="K229" s="89"/>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00"/>
      <c r="J230" s="2200"/>
      <c r="K230" s="2200"/>
      <c r="L230" s="2200"/>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2200"/>
      <c r="J231" s="2200"/>
      <c r="K231" s="2200"/>
      <c r="L231" s="2200"/>
      <c r="M231" s="577"/>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00"/>
      <c r="J232" s="2200"/>
      <c r="K232" s="2200"/>
      <c r="L232" s="2200"/>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00"/>
      <c r="J233" s="2200"/>
      <c r="K233" s="2200"/>
      <c r="L233" s="2200"/>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89"/>
    </row>
    <row r="235" spans="1:27" ht="15.75" customHeight="1">
      <c r="A235" s="96"/>
      <c r="B235" s="96"/>
      <c r="C235" s="2182"/>
      <c r="D235" s="2182"/>
      <c r="E235" s="2182"/>
      <c r="F235" s="2182"/>
      <c r="G235" s="574"/>
      <c r="H235" s="2182"/>
      <c r="I235" s="2182"/>
      <c r="J235" s="2182"/>
      <c r="K235" s="2182"/>
      <c r="L235" s="2182"/>
      <c r="M235" s="2182"/>
      <c r="N235" s="2182"/>
      <c r="O235" s="2182"/>
      <c r="P235" s="2182"/>
      <c r="Q235" s="2182"/>
      <c r="R235" s="2182"/>
      <c r="S235" s="2182"/>
      <c r="T235" s="2182"/>
      <c r="U235" s="574"/>
      <c r="V235" s="574"/>
      <c r="W235" s="2182"/>
      <c r="X235" s="2182"/>
      <c r="Y235" s="2182"/>
      <c r="Z235" s="96"/>
      <c r="AA235" s="89"/>
    </row>
    <row r="236" spans="1:27" ht="15.75" customHeight="1">
      <c r="A236" s="96"/>
      <c r="B236" s="96"/>
      <c r="C236" s="574"/>
      <c r="D236" s="2184"/>
      <c r="E236" s="2184"/>
      <c r="F236" s="574"/>
      <c r="G236" s="574"/>
      <c r="H236" s="96"/>
      <c r="I236" s="96"/>
      <c r="J236" s="96"/>
      <c r="K236" s="89"/>
      <c r="L236" s="96"/>
      <c r="M236" s="96"/>
      <c r="N236" s="96"/>
      <c r="O236" s="96"/>
      <c r="P236" s="96"/>
      <c r="Q236" s="89"/>
      <c r="R236" s="89"/>
      <c r="S236" s="89"/>
      <c r="T236" s="89"/>
      <c r="U236" s="574"/>
      <c r="V236" s="574"/>
      <c r="W236" s="2204"/>
      <c r="X236" s="2204"/>
      <c r="Y236" s="2204"/>
      <c r="Z236" s="96"/>
      <c r="AA236" s="89"/>
    </row>
    <row r="237" spans="1:27" ht="15.75" customHeight="1">
      <c r="A237" s="96"/>
      <c r="B237" s="96"/>
      <c r="C237" s="574"/>
      <c r="D237" s="2184"/>
      <c r="E237" s="2184"/>
      <c r="F237" s="574"/>
      <c r="G237" s="574"/>
      <c r="H237" s="96"/>
      <c r="I237" s="96"/>
      <c r="J237" s="96"/>
      <c r="K237" s="89"/>
      <c r="L237" s="96"/>
      <c r="M237" s="96"/>
      <c r="N237" s="96"/>
      <c r="O237" s="96"/>
      <c r="P237" s="96"/>
      <c r="Q237" s="89"/>
      <c r="R237" s="89"/>
      <c r="S237" s="89"/>
      <c r="T237" s="89"/>
      <c r="U237" s="574"/>
      <c r="V237" s="574"/>
      <c r="W237" s="2204"/>
      <c r="X237" s="2204"/>
      <c r="Y237" s="2204"/>
      <c r="Z237" s="96"/>
      <c r="AA237" s="89"/>
    </row>
    <row r="238" spans="1:27" ht="15.75" customHeight="1">
      <c r="A238" s="96"/>
      <c r="B238" s="96"/>
      <c r="C238" s="574"/>
      <c r="D238" s="2184"/>
      <c r="E238" s="2184"/>
      <c r="F238" s="574"/>
      <c r="G238" s="574"/>
      <c r="H238" s="96"/>
      <c r="I238" s="96"/>
      <c r="J238" s="96"/>
      <c r="K238" s="89"/>
      <c r="L238" s="96"/>
      <c r="M238" s="96"/>
      <c r="N238" s="96"/>
      <c r="O238" s="96"/>
      <c r="P238" s="96"/>
      <c r="Q238" s="89"/>
      <c r="R238" s="89"/>
      <c r="S238" s="89"/>
      <c r="T238" s="89"/>
      <c r="U238" s="574"/>
      <c r="V238" s="574"/>
      <c r="W238" s="2204"/>
      <c r="X238" s="2204"/>
      <c r="Y238" s="2204"/>
      <c r="Z238" s="96"/>
      <c r="AA238" s="89"/>
    </row>
    <row r="239" spans="1:27" ht="15.75" customHeight="1">
      <c r="A239" s="96"/>
      <c r="B239" s="96"/>
      <c r="C239" s="574"/>
      <c r="D239" s="2184"/>
      <c r="E239" s="2184"/>
      <c r="F239" s="574"/>
      <c r="G239" s="574"/>
      <c r="H239" s="96"/>
      <c r="I239" s="96"/>
      <c r="J239" s="96"/>
      <c r="K239" s="89"/>
      <c r="L239" s="96"/>
      <c r="M239" s="96"/>
      <c r="N239" s="96"/>
      <c r="O239" s="96"/>
      <c r="P239" s="96"/>
      <c r="Q239" s="89"/>
      <c r="R239" s="89"/>
      <c r="S239" s="89"/>
      <c r="T239" s="89"/>
      <c r="U239" s="574"/>
      <c r="V239" s="574"/>
      <c r="W239" s="2204"/>
      <c r="X239" s="2204"/>
      <c r="Y239" s="2204"/>
      <c r="Z239" s="96"/>
      <c r="AA239" s="89"/>
    </row>
    <row r="240" spans="1:27" ht="15.75" customHeight="1">
      <c r="A240" s="96"/>
      <c r="B240" s="96"/>
      <c r="C240" s="574"/>
      <c r="D240" s="2184"/>
      <c r="E240" s="2184"/>
      <c r="F240" s="574"/>
      <c r="G240" s="574"/>
      <c r="H240" s="96"/>
      <c r="I240" s="96"/>
      <c r="J240" s="96"/>
      <c r="K240" s="89"/>
      <c r="L240" s="96"/>
      <c r="M240" s="96"/>
      <c r="N240" s="96"/>
      <c r="O240" s="96"/>
      <c r="P240" s="96"/>
      <c r="Q240" s="89"/>
      <c r="R240" s="89"/>
      <c r="S240" s="89"/>
      <c r="T240" s="89"/>
      <c r="U240" s="574"/>
      <c r="V240" s="574"/>
      <c r="W240" s="2204"/>
      <c r="X240" s="2204"/>
      <c r="Y240" s="2204"/>
      <c r="Z240" s="96"/>
      <c r="AA240" s="89"/>
    </row>
    <row r="241" spans="1:27" ht="15.75" customHeight="1">
      <c r="A241" s="96"/>
      <c r="B241" s="96"/>
      <c r="C241" s="574"/>
      <c r="D241" s="2184"/>
      <c r="E241" s="2184"/>
      <c r="F241" s="574"/>
      <c r="G241" s="574"/>
      <c r="H241" s="96"/>
      <c r="I241" s="96"/>
      <c r="J241" s="96"/>
      <c r="K241" s="89"/>
      <c r="L241" s="96"/>
      <c r="M241" s="96"/>
      <c r="N241" s="96"/>
      <c r="O241" s="96"/>
      <c r="P241" s="96"/>
      <c r="Q241" s="89"/>
      <c r="R241" s="89"/>
      <c r="S241" s="89"/>
      <c r="T241" s="89"/>
      <c r="U241" s="574"/>
      <c r="V241" s="574"/>
      <c r="W241" s="2204"/>
      <c r="X241" s="2204"/>
      <c r="Y241" s="2204"/>
      <c r="Z241" s="9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05"/>
      <c r="F243" s="2205"/>
      <c r="G243" s="2205"/>
      <c r="H243" s="2205"/>
      <c r="I243" s="2205"/>
      <c r="J243" s="2205"/>
      <c r="K243" s="2205"/>
      <c r="L243" s="2205"/>
      <c r="M243" s="2205"/>
      <c r="N243" s="2205"/>
      <c r="O243" s="2205"/>
      <c r="P243" s="2205"/>
      <c r="Q243" s="2205"/>
      <c r="R243" s="2205"/>
      <c r="S243" s="2205"/>
      <c r="T243" s="2205"/>
      <c r="U243" s="2205"/>
      <c r="V243" s="2205"/>
      <c r="W243" s="2205"/>
      <c r="X243" s="2205"/>
      <c r="Y243" s="2205"/>
      <c r="Z243" s="2205"/>
      <c r="AA243" s="89"/>
    </row>
    <row r="244" spans="1:27" ht="15.75" customHeight="1">
      <c r="A244" s="96"/>
      <c r="B244" s="96"/>
      <c r="C244" s="96"/>
      <c r="D244" s="96"/>
      <c r="E244" s="2205"/>
      <c r="F244" s="2205"/>
      <c r="G244" s="2205"/>
      <c r="H244" s="2205"/>
      <c r="I244" s="2205"/>
      <c r="J244" s="2205"/>
      <c r="K244" s="2205"/>
      <c r="L244" s="2205"/>
      <c r="M244" s="2205"/>
      <c r="N244" s="2205"/>
      <c r="O244" s="2205"/>
      <c r="P244" s="2205"/>
      <c r="Q244" s="2205"/>
      <c r="R244" s="2205"/>
      <c r="S244" s="2205"/>
      <c r="T244" s="2205"/>
      <c r="U244" s="2205"/>
      <c r="V244" s="2205"/>
      <c r="W244" s="2205"/>
      <c r="X244" s="2205"/>
      <c r="Y244" s="2205"/>
      <c r="Z244" s="2205"/>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row r="246" spans="1:27" ht="15.75" customHeight="1">
      <c r="A246" s="96"/>
      <c r="B246" s="96"/>
      <c r="C246" s="96"/>
      <c r="D246" s="96"/>
      <c r="E246" s="2205"/>
      <c r="F246" s="2205"/>
      <c r="G246" s="2205"/>
      <c r="H246" s="2205"/>
      <c r="I246" s="2205"/>
      <c r="J246" s="2205"/>
      <c r="K246" s="2205"/>
      <c r="L246" s="2205"/>
      <c r="M246" s="2205"/>
      <c r="N246" s="2205"/>
      <c r="O246" s="2205"/>
      <c r="P246" s="2205"/>
      <c r="Q246" s="2205"/>
      <c r="R246" s="2205"/>
      <c r="S246" s="2205"/>
      <c r="T246" s="2205"/>
      <c r="U246" s="2205"/>
      <c r="V246" s="2205"/>
      <c r="W246" s="2205"/>
      <c r="X246" s="2205"/>
      <c r="Y246" s="2205"/>
      <c r="Z246" s="2205"/>
      <c r="AA246" s="89"/>
    </row>
    <row r="247" spans="1:27" ht="15.75" customHeight="1">
      <c r="A247" s="96"/>
      <c r="B247" s="96"/>
      <c r="C247" s="96"/>
      <c r="D247" s="96"/>
      <c r="E247" s="2205"/>
      <c r="F247" s="2205"/>
      <c r="G247" s="2205"/>
      <c r="H247" s="2205"/>
      <c r="I247" s="2205"/>
      <c r="J247" s="2205"/>
      <c r="K247" s="2205"/>
      <c r="L247" s="2205"/>
      <c r="M247" s="2205"/>
      <c r="N247" s="2205"/>
      <c r="O247" s="2205"/>
      <c r="P247" s="2205"/>
      <c r="Q247" s="2205"/>
      <c r="R247" s="2205"/>
      <c r="S247" s="2205"/>
      <c r="T247" s="2205"/>
      <c r="U247" s="2205"/>
      <c r="V247" s="2205"/>
      <c r="W247" s="2205"/>
      <c r="X247" s="2205"/>
      <c r="Y247" s="2205"/>
      <c r="Z247" s="2205"/>
      <c r="AA247" s="89"/>
    </row>
    <row r="248" spans="1:27"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89"/>
    </row>
  </sheetData>
  <sheetProtection selectLockedCells="1"/>
  <mergeCells count="142">
    <mergeCell ref="D8:N12"/>
    <mergeCell ref="H91:Z92"/>
    <mergeCell ref="E90:G90"/>
    <mergeCell ref="R90:Y90"/>
    <mergeCell ref="S16:T16"/>
    <mergeCell ref="L36:S36"/>
    <mergeCell ref="C18:O19"/>
    <mergeCell ref="R88:Y88"/>
    <mergeCell ref="E89:G89"/>
    <mergeCell ref="R89:Y89"/>
    <mergeCell ref="Q7:R14"/>
    <mergeCell ref="S7:Z7"/>
    <mergeCell ref="S8:Z8"/>
    <mergeCell ref="H93:Z94"/>
    <mergeCell ref="J112:M112"/>
    <mergeCell ref="J113:M113"/>
    <mergeCell ref="J109:L109"/>
    <mergeCell ref="J110:L110"/>
    <mergeCell ref="A95:Z95"/>
    <mergeCell ref="E97:H97"/>
    <mergeCell ref="F98:G98"/>
    <mergeCell ref="I98:Z98"/>
    <mergeCell ref="I124:L124"/>
    <mergeCell ref="O124:R124"/>
    <mergeCell ref="U124:X124"/>
    <mergeCell ref="F99:G99"/>
    <mergeCell ref="I99:Z99"/>
    <mergeCell ref="F100:G100"/>
    <mergeCell ref="I100:Z100"/>
    <mergeCell ref="J107:L107"/>
    <mergeCell ref="J108:L108"/>
    <mergeCell ref="D160:E160"/>
    <mergeCell ref="W160:Y160"/>
    <mergeCell ref="C155:F155"/>
    <mergeCell ref="H155:T155"/>
    <mergeCell ref="D156:E156"/>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79:L179"/>
    <mergeCell ref="D182:E182"/>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W155:Y155"/>
    <mergeCell ref="I152:L152"/>
    <mergeCell ref="I153:L153"/>
    <mergeCell ref="W156:Y156"/>
    <mergeCell ref="D157:E157"/>
    <mergeCell ref="W157:Y157"/>
    <mergeCell ref="D159:E159"/>
    <mergeCell ref="W159:Y159"/>
    <mergeCell ref="W161:Y161"/>
    <mergeCell ref="C181:F181"/>
    <mergeCell ref="E192:Z193"/>
    <mergeCell ref="E163:Z164"/>
    <mergeCell ref="E166:Z167"/>
    <mergeCell ref="D158:E158"/>
    <mergeCell ref="W158:Y158"/>
    <mergeCell ref="W235:Y235"/>
    <mergeCell ref="W215:Y215"/>
    <mergeCell ref="A226:Z226"/>
    <mergeCell ref="C235:F235"/>
    <mergeCell ref="A172:Z172"/>
    <mergeCell ref="I176:L176"/>
    <mergeCell ref="D161:E161"/>
    <mergeCell ref="W182:Y182"/>
    <mergeCell ref="D185:E185"/>
    <mergeCell ref="W185:Y185"/>
    <mergeCell ref="A200:Z200"/>
    <mergeCell ref="I204:L204"/>
    <mergeCell ref="I205:L205"/>
    <mergeCell ref="I177:L177"/>
    <mergeCell ref="I178:L178"/>
    <mergeCell ref="W183:Y183"/>
    <mergeCell ref="D183:E183"/>
    <mergeCell ref="I233:L233"/>
    <mergeCell ref="D184:E184"/>
    <mergeCell ref="W184:Y184"/>
    <mergeCell ref="H181:T181"/>
    <mergeCell ref="D236:E236"/>
    <mergeCell ref="W236:Y236"/>
    <mergeCell ref="D237:E237"/>
    <mergeCell ref="W237:Y237"/>
    <mergeCell ref="W186:Y186"/>
    <mergeCell ref="D187:E187"/>
    <mergeCell ref="W187:Y187"/>
    <mergeCell ref="E189:Z190"/>
    <mergeCell ref="W181:Y181"/>
    <mergeCell ref="I232:L232"/>
    <mergeCell ref="H235:T235"/>
    <mergeCell ref="E220:Z221"/>
    <mergeCell ref="W210:Y210"/>
    <mergeCell ref="D214:E214"/>
    <mergeCell ref="I206:L206"/>
    <mergeCell ref="W214:Y214"/>
    <mergeCell ref="I207:L207"/>
    <mergeCell ref="D186:E186"/>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I231:L231"/>
    <mergeCell ref="I230:L230"/>
    <mergeCell ref="E243:Z244"/>
    <mergeCell ref="W238:Y238"/>
    <mergeCell ref="D238:E238"/>
    <mergeCell ref="D213:E213"/>
    <mergeCell ref="W213:Y213"/>
    <mergeCell ref="W239:Y239"/>
  </mergeCells>
  <phoneticPr fontId="2"/>
  <hyperlinks>
    <hyperlink ref="P1:S1" location="作業メニュー!A1" display="作業メニュー" xr:uid="{00000000-0004-0000-21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&amp;R250401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D250"/>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2486</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3016</v>
      </c>
      <c r="C3" s="506"/>
      <c r="D3" s="506"/>
      <c r="E3" s="506"/>
      <c r="AC3" s="40"/>
    </row>
    <row r="4" spans="1:30" s="505" customFormat="1" ht="18.95" customHeight="1">
      <c r="AC4" s="40"/>
    </row>
    <row r="5" spans="1:30" s="505" customFormat="1" ht="18.95" customHeight="1">
      <c r="B5" s="630" t="str">
        <f>IF(作業メニュー!AM13=TRUE, "特定工事終了通知取下げ届", "中間検査申請取下げ届")</f>
        <v>中間検査申請取下げ届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85" t="s">
        <v>2472</v>
      </c>
      <c r="R7" s="2186"/>
      <c r="S7" s="2191" t="s">
        <v>2471</v>
      </c>
      <c r="T7" s="2192"/>
      <c r="U7" s="2192"/>
      <c r="V7" s="2192"/>
      <c r="W7" s="2192"/>
      <c r="X7" s="2192"/>
      <c r="Y7" s="2192"/>
      <c r="Z7" s="2193"/>
      <c r="AA7" s="546"/>
      <c r="AB7" s="546"/>
      <c r="AC7" s="40"/>
    </row>
    <row r="8" spans="1:30" s="505" customFormat="1" ht="15.95" customHeight="1">
      <c r="B8" s="552"/>
      <c r="P8" s="546"/>
      <c r="Q8" s="2187"/>
      <c r="R8" s="2188"/>
      <c r="S8" s="2194" t="s">
        <v>2470</v>
      </c>
      <c r="T8" s="2195"/>
      <c r="U8" s="2195"/>
      <c r="V8" s="2195"/>
      <c r="W8" s="2195"/>
      <c r="X8" s="2195"/>
      <c r="Y8" s="2195"/>
      <c r="Z8" s="2196"/>
      <c r="AA8" s="546"/>
      <c r="AB8" s="546"/>
      <c r="AC8" s="40"/>
    </row>
    <row r="9" spans="1:30" s="505" customFormat="1" ht="15.95" customHeight="1">
      <c r="B9" s="552"/>
      <c r="P9" s="546"/>
      <c r="Q9" s="2187"/>
      <c r="R9" s="2188"/>
      <c r="S9" s="731"/>
      <c r="T9" s="731"/>
      <c r="U9" s="731"/>
      <c r="V9" s="731"/>
      <c r="W9" s="731"/>
      <c r="X9" s="731"/>
      <c r="Y9" s="731"/>
      <c r="Z9" s="732"/>
      <c r="AA9" s="546"/>
      <c r="AB9" s="546"/>
      <c r="AC9" s="40"/>
    </row>
    <row r="10" spans="1:30" s="505" customFormat="1" ht="18.95" customHeight="1">
      <c r="B10" s="552"/>
      <c r="C10" s="2176" t="s">
        <v>2485</v>
      </c>
      <c r="D10" s="2176"/>
      <c r="E10" s="2176"/>
      <c r="F10" s="2176"/>
      <c r="G10" s="2176"/>
      <c r="H10" s="2176"/>
      <c r="I10" s="2176"/>
      <c r="J10" s="2176"/>
      <c r="K10" s="2176"/>
      <c r="L10" s="2176"/>
      <c r="M10" s="2176"/>
      <c r="N10" s="2176"/>
      <c r="O10" s="2176"/>
      <c r="P10" s="546"/>
      <c r="Q10" s="2187"/>
      <c r="R10" s="2188"/>
      <c r="S10" s="731"/>
      <c r="T10" s="731"/>
      <c r="U10" s="731"/>
      <c r="V10" s="731"/>
      <c r="W10" s="731"/>
      <c r="X10" s="731"/>
      <c r="Y10" s="731"/>
      <c r="Z10" s="732"/>
      <c r="AA10" s="546"/>
      <c r="AB10" s="546"/>
      <c r="AC10" s="40"/>
    </row>
    <row r="11" spans="1:30" s="505" customFormat="1" ht="18.95" customHeight="1">
      <c r="B11" s="552"/>
      <c r="C11" s="2176"/>
      <c r="D11" s="2176"/>
      <c r="E11" s="2176"/>
      <c r="F11" s="2176"/>
      <c r="G11" s="2176"/>
      <c r="H11" s="2176"/>
      <c r="I11" s="2176"/>
      <c r="J11" s="2176"/>
      <c r="K11" s="2176"/>
      <c r="L11" s="2176"/>
      <c r="M11" s="2176"/>
      <c r="N11" s="2176"/>
      <c r="O11" s="2176"/>
      <c r="P11" s="546"/>
      <c r="Q11" s="2187"/>
      <c r="R11" s="2188"/>
      <c r="S11" s="731"/>
      <c r="T11" s="731"/>
      <c r="U11" s="731"/>
      <c r="V11" s="731"/>
      <c r="W11" s="731"/>
      <c r="X11" s="731"/>
      <c r="Y11" s="731"/>
      <c r="Z11" s="732"/>
      <c r="AA11" s="546"/>
      <c r="AB11" s="546"/>
      <c r="AC11" s="40"/>
    </row>
    <row r="12" spans="1:30" s="505" customFormat="1" ht="18.95" customHeight="1">
      <c r="B12" s="552"/>
      <c r="C12" s="2176"/>
      <c r="D12" s="2176"/>
      <c r="E12" s="2176"/>
      <c r="F12" s="2176"/>
      <c r="G12" s="2176"/>
      <c r="H12" s="2176"/>
      <c r="I12" s="2176"/>
      <c r="J12" s="2176"/>
      <c r="K12" s="2176"/>
      <c r="L12" s="2176"/>
      <c r="M12" s="2176"/>
      <c r="N12" s="2176"/>
      <c r="O12" s="2176"/>
      <c r="P12" s="546"/>
      <c r="Q12" s="2187"/>
      <c r="R12" s="2188"/>
      <c r="S12" s="731"/>
      <c r="T12" s="731"/>
      <c r="U12" s="731"/>
      <c r="V12" s="731"/>
      <c r="W12" s="731"/>
      <c r="X12" s="731"/>
      <c r="Y12" s="731"/>
      <c r="Z12" s="732"/>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87"/>
      <c r="R13" s="2188"/>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89"/>
      <c r="R14" s="2190"/>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R18" s="2178" t="s">
        <v>2814</v>
      </c>
      <c r="S18" s="2178"/>
      <c r="T18" s="558"/>
      <c r="U18" s="557" t="s">
        <v>603</v>
      </c>
      <c r="V18" s="559"/>
      <c r="W18" s="557" t="s">
        <v>602</v>
      </c>
      <c r="X18" s="560"/>
      <c r="Y18" s="557" t="s">
        <v>601</v>
      </c>
      <c r="Z18" s="564"/>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180" t="s">
        <v>2453</v>
      </c>
      <c r="D20" s="2180"/>
      <c r="E20" s="2180"/>
      <c r="F20" s="2180"/>
      <c r="G20" s="2180"/>
      <c r="H20" s="2180"/>
      <c r="I20" s="2180"/>
      <c r="J20" s="2180"/>
      <c r="K20" s="2180"/>
      <c r="L20" s="2180"/>
      <c r="M20" s="2180"/>
      <c r="N20" s="2180"/>
      <c r="O20" s="2180"/>
      <c r="P20" s="546"/>
      <c r="Q20" s="546"/>
      <c r="R20" s="546"/>
      <c r="S20" s="546"/>
      <c r="T20" s="546"/>
      <c r="U20" s="546"/>
      <c r="V20" s="546"/>
      <c r="W20" s="546"/>
      <c r="X20" s="546"/>
      <c r="Y20" s="546"/>
      <c r="Z20" s="555"/>
      <c r="AA20" s="546"/>
      <c r="AB20" s="546"/>
      <c r="AC20" s="40"/>
    </row>
    <row r="21" spans="2:29" s="505" customFormat="1" ht="18.95" customHeight="1">
      <c r="B21" s="552"/>
      <c r="C21" s="2180"/>
      <c r="D21" s="2180"/>
      <c r="E21" s="2180"/>
      <c r="F21" s="2180"/>
      <c r="G21" s="2180"/>
      <c r="H21" s="2180"/>
      <c r="I21" s="2180"/>
      <c r="J21" s="2180"/>
      <c r="K21" s="2180"/>
      <c r="L21" s="2180"/>
      <c r="M21" s="2180"/>
      <c r="N21" s="2180"/>
      <c r="O21" s="218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2467</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8"/>
      <c r="K35" s="549"/>
      <c r="L35" s="579" t="s">
        <v>2815</v>
      </c>
      <c r="M35" s="580"/>
      <c r="N35" s="580"/>
      <c r="O35" s="580" t="s">
        <v>318</v>
      </c>
      <c r="P35" s="580"/>
      <c r="Q35" s="580" t="s">
        <v>2465</v>
      </c>
      <c r="R35" s="580"/>
      <c r="S35" s="580" t="s">
        <v>2464</v>
      </c>
      <c r="T35" s="581"/>
      <c r="U35" s="581"/>
      <c r="V35" s="581"/>
      <c r="W35" s="581"/>
      <c r="X35" s="549"/>
      <c r="Y35" s="549"/>
      <c r="Z35" s="550"/>
      <c r="AA35" s="546"/>
      <c r="AB35" s="546"/>
      <c r="AC35" s="40"/>
    </row>
    <row r="36" spans="1:29" s="505" customFormat="1" ht="18.95" customHeight="1">
      <c r="B36" s="552" t="s">
        <v>2466</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2473</v>
      </c>
      <c r="E37" s="568"/>
      <c r="F37" s="568"/>
      <c r="G37" s="568"/>
      <c r="H37" s="568"/>
      <c r="I37" s="569"/>
      <c r="J37" s="570"/>
      <c r="K37" s="571"/>
      <c r="L37" s="2215" t="s">
        <v>728</v>
      </c>
      <c r="M37" s="2215"/>
      <c r="N37" s="2215"/>
      <c r="O37" s="571"/>
      <c r="P37" s="571"/>
      <c r="Q37" s="571"/>
      <c r="R37" s="571"/>
      <c r="S37" s="571"/>
      <c r="T37" s="571"/>
      <c r="U37" s="571"/>
      <c r="V37" s="571"/>
      <c r="W37" s="571" t="s">
        <v>111</v>
      </c>
      <c r="X37" s="571"/>
      <c r="Y37" s="571"/>
      <c r="Z37" s="556"/>
      <c r="AA37" s="546"/>
      <c r="AB37" s="546"/>
      <c r="AC37" s="40"/>
    </row>
    <row r="38" spans="1:29" s="505" customFormat="1" ht="18.95" customHeight="1">
      <c r="B38" s="2216" t="s">
        <v>2462</v>
      </c>
      <c r="C38" s="2208"/>
      <c r="D38" s="2207" t="s">
        <v>2484</v>
      </c>
      <c r="E38" s="2208"/>
      <c r="F38" s="2208"/>
      <c r="G38" s="2208"/>
      <c r="H38" s="2208"/>
      <c r="I38" s="2209"/>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217"/>
      <c r="C39" s="2211"/>
      <c r="D39" s="2210"/>
      <c r="E39" s="2211"/>
      <c r="F39" s="2211"/>
      <c r="G39" s="2211"/>
      <c r="H39" s="2211"/>
      <c r="I39" s="2212"/>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218"/>
      <c r="C40" s="2213"/>
      <c r="D40" s="2213"/>
      <c r="E40" s="2213"/>
      <c r="F40" s="2213"/>
      <c r="G40" s="2213"/>
      <c r="H40" s="2213"/>
      <c r="I40" s="2214"/>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75" customHeight="1">
      <c r="B41" s="2216" t="s">
        <v>2461</v>
      </c>
      <c r="C41" s="2208"/>
      <c r="D41" s="2207" t="s">
        <v>2483</v>
      </c>
      <c r="E41" s="2208"/>
      <c r="F41" s="2208"/>
      <c r="G41" s="2208"/>
      <c r="H41" s="2208"/>
      <c r="I41" s="2209"/>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75" customHeight="1">
      <c r="B42" s="2217"/>
      <c r="C42" s="2211"/>
      <c r="D42" s="2210"/>
      <c r="E42" s="2211"/>
      <c r="F42" s="2211"/>
      <c r="G42" s="2211"/>
      <c r="H42" s="2211"/>
      <c r="I42" s="2212"/>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218"/>
      <c r="C43" s="2213"/>
      <c r="D43" s="2213"/>
      <c r="E43" s="2213"/>
      <c r="F43" s="2213"/>
      <c r="G43" s="2213"/>
      <c r="H43" s="2213"/>
      <c r="I43" s="2214"/>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182"/>
      <c r="S90" s="2182"/>
      <c r="T90" s="2182"/>
      <c r="U90" s="2182"/>
      <c r="V90" s="2182"/>
      <c r="W90" s="2182"/>
      <c r="X90" s="2182"/>
      <c r="Y90" s="2182"/>
      <c r="Z90" s="574"/>
    </row>
    <row r="91" spans="1:29" ht="15" customHeight="1">
      <c r="A91" s="89"/>
      <c r="B91" s="89"/>
      <c r="C91" s="89"/>
      <c r="D91" s="574"/>
      <c r="E91" s="2182"/>
      <c r="F91" s="2182"/>
      <c r="G91" s="2182"/>
      <c r="H91" s="574"/>
      <c r="I91" s="89"/>
      <c r="J91" s="96"/>
      <c r="K91" s="96"/>
      <c r="L91" s="96"/>
      <c r="M91" s="96"/>
      <c r="N91" s="96"/>
      <c r="O91" s="96"/>
      <c r="P91" s="96"/>
      <c r="Q91" s="574"/>
      <c r="R91" s="2182"/>
      <c r="S91" s="2182"/>
      <c r="T91" s="2182"/>
      <c r="U91" s="2182"/>
      <c r="V91" s="2182"/>
      <c r="W91" s="2182"/>
      <c r="X91" s="2182"/>
      <c r="Y91" s="2182"/>
      <c r="Z91" s="575"/>
    </row>
    <row r="92" spans="1:29" ht="15" customHeight="1">
      <c r="A92" s="89"/>
      <c r="B92" s="89"/>
      <c r="C92" s="89"/>
      <c r="D92" s="574"/>
      <c r="E92" s="2182"/>
      <c r="F92" s="2182"/>
      <c r="G92" s="2182"/>
      <c r="H92" s="574"/>
      <c r="I92" s="89"/>
      <c r="J92" s="96"/>
      <c r="K92" s="96"/>
      <c r="L92" s="96"/>
      <c r="M92" s="96"/>
      <c r="N92" s="96"/>
      <c r="O92" s="96"/>
      <c r="P92" s="96"/>
      <c r="Q92" s="574"/>
      <c r="R92" s="2182"/>
      <c r="S92" s="2182"/>
      <c r="T92" s="2182"/>
      <c r="U92" s="2182"/>
      <c r="V92" s="2182"/>
      <c r="W92" s="2182"/>
      <c r="X92" s="2182"/>
      <c r="Y92" s="2182"/>
      <c r="Z92" s="575"/>
    </row>
    <row r="93" spans="1:29" ht="13.5" customHeight="1">
      <c r="A93" s="96"/>
      <c r="B93" s="96"/>
      <c r="C93" s="96"/>
      <c r="D93" s="96"/>
      <c r="E93" s="96"/>
      <c r="F93" s="96"/>
      <c r="G93" s="96"/>
      <c r="H93" s="2181"/>
      <c r="I93" s="2181"/>
      <c r="J93" s="2181"/>
      <c r="K93" s="2181"/>
      <c r="L93" s="2181"/>
      <c r="M93" s="2181"/>
      <c r="N93" s="2181"/>
      <c r="O93" s="2181"/>
      <c r="P93" s="2181"/>
      <c r="Q93" s="2181"/>
      <c r="R93" s="2181"/>
      <c r="S93" s="2181"/>
      <c r="T93" s="2181"/>
      <c r="U93" s="2181"/>
      <c r="V93" s="2181"/>
      <c r="W93" s="2181"/>
      <c r="X93" s="2181"/>
      <c r="Y93" s="2181"/>
      <c r="Z93" s="2181"/>
    </row>
    <row r="94" spans="1:29" ht="15.75" customHeight="1">
      <c r="A94" s="89"/>
      <c r="B94" s="89"/>
      <c r="C94" s="89"/>
      <c r="D94" s="89"/>
      <c r="E94" s="89"/>
      <c r="F94" s="89"/>
      <c r="G94" s="89"/>
      <c r="H94" s="2181"/>
      <c r="I94" s="2181"/>
      <c r="J94" s="2181"/>
      <c r="K94" s="2181"/>
      <c r="L94" s="2181"/>
      <c r="M94" s="2181"/>
      <c r="N94" s="2181"/>
      <c r="O94" s="2181"/>
      <c r="P94" s="2181"/>
      <c r="Q94" s="2181"/>
      <c r="R94" s="2181"/>
      <c r="S94" s="2181"/>
      <c r="T94" s="2181"/>
      <c r="U94" s="2181"/>
      <c r="V94" s="2181"/>
      <c r="W94" s="2181"/>
      <c r="X94" s="2181"/>
      <c r="Y94" s="2181"/>
      <c r="Z94" s="2181"/>
    </row>
    <row r="95" spans="1:29" ht="15.75" customHeight="1">
      <c r="A95" s="96"/>
      <c r="B95" s="96"/>
      <c r="C95" s="96"/>
      <c r="D95" s="96"/>
      <c r="E95" s="96"/>
      <c r="F95" s="96"/>
      <c r="G95" s="96"/>
      <c r="H95" s="2181"/>
      <c r="I95" s="2177"/>
      <c r="J95" s="2177"/>
      <c r="K95" s="2177"/>
      <c r="L95" s="2177"/>
      <c r="M95" s="2177"/>
      <c r="N95" s="2177"/>
      <c r="O95" s="2177"/>
      <c r="P95" s="2177"/>
      <c r="Q95" s="2177"/>
      <c r="R95" s="2177"/>
      <c r="S95" s="2177"/>
      <c r="T95" s="2177"/>
      <c r="U95" s="2177"/>
      <c r="V95" s="2177"/>
      <c r="W95" s="2177"/>
      <c r="X95" s="2177"/>
      <c r="Y95" s="2177"/>
      <c r="Z95" s="2177"/>
    </row>
    <row r="96" spans="1:29" ht="15.75" customHeight="1">
      <c r="A96" s="89"/>
      <c r="B96" s="89"/>
      <c r="C96" s="89"/>
      <c r="D96" s="89"/>
      <c r="E96" s="89"/>
      <c r="F96" s="89"/>
      <c r="G96" s="89"/>
      <c r="H96" s="2177"/>
      <c r="I96" s="2177"/>
      <c r="J96" s="2177"/>
      <c r="K96" s="2177"/>
      <c r="L96" s="2177"/>
      <c r="M96" s="2177"/>
      <c r="N96" s="2177"/>
      <c r="O96" s="2177"/>
      <c r="P96" s="2177"/>
      <c r="Q96" s="2177"/>
      <c r="R96" s="2177"/>
      <c r="S96" s="2177"/>
      <c r="T96" s="2177"/>
      <c r="U96" s="2177"/>
      <c r="V96" s="2177"/>
      <c r="W96" s="2177"/>
      <c r="X96" s="2177"/>
      <c r="Y96" s="2177"/>
      <c r="Z96" s="2177"/>
    </row>
    <row r="97" spans="1:26" ht="18" customHeight="1">
      <c r="A97" s="2184"/>
      <c r="B97" s="2184"/>
      <c r="C97" s="2184"/>
      <c r="D97" s="2184"/>
      <c r="E97" s="2184"/>
      <c r="F97" s="2184"/>
      <c r="G97" s="2184"/>
      <c r="H97" s="2184"/>
      <c r="I97" s="2184"/>
      <c r="J97" s="2184"/>
      <c r="K97" s="2184"/>
      <c r="L97" s="2184"/>
      <c r="M97" s="2184"/>
      <c r="N97" s="2184"/>
      <c r="O97" s="2184"/>
      <c r="P97" s="2184"/>
      <c r="Q97" s="2184"/>
      <c r="R97" s="2184"/>
      <c r="S97" s="2184"/>
      <c r="T97" s="2184"/>
      <c r="U97" s="2184"/>
      <c r="V97" s="2184"/>
      <c r="W97" s="2184"/>
      <c r="X97" s="2184"/>
      <c r="Y97" s="2184"/>
      <c r="Z97" s="2184"/>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182"/>
      <c r="F99" s="2182"/>
      <c r="G99" s="2182"/>
      <c r="H99" s="2182"/>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182"/>
      <c r="G100" s="2182"/>
      <c r="H100" s="96"/>
      <c r="I100" s="2183"/>
      <c r="J100" s="2183"/>
      <c r="K100" s="2183"/>
      <c r="L100" s="2183"/>
      <c r="M100" s="2183"/>
      <c r="N100" s="2183"/>
      <c r="O100" s="2183"/>
      <c r="P100" s="2183"/>
      <c r="Q100" s="2183"/>
      <c r="R100" s="2183"/>
      <c r="S100" s="2183"/>
      <c r="T100" s="2183"/>
      <c r="U100" s="2183"/>
      <c r="V100" s="2183"/>
      <c r="W100" s="2183"/>
      <c r="X100" s="2183"/>
      <c r="Y100" s="2183"/>
      <c r="Z100" s="2183"/>
    </row>
    <row r="101" spans="1:26" ht="15.75" customHeight="1">
      <c r="A101" s="96"/>
      <c r="B101" s="96"/>
      <c r="C101" s="96"/>
      <c r="D101" s="96"/>
      <c r="E101" s="96"/>
      <c r="F101" s="2182"/>
      <c r="G101" s="2182"/>
      <c r="H101" s="96"/>
      <c r="I101" s="2183"/>
      <c r="J101" s="2183"/>
      <c r="K101" s="2183"/>
      <c r="L101" s="2183"/>
      <c r="M101" s="2183"/>
      <c r="N101" s="2183"/>
      <c r="O101" s="2183"/>
      <c r="P101" s="2183"/>
      <c r="Q101" s="2183"/>
      <c r="R101" s="2183"/>
      <c r="S101" s="2183"/>
      <c r="T101" s="2183"/>
      <c r="U101" s="2183"/>
      <c r="V101" s="2183"/>
      <c r="W101" s="2183"/>
      <c r="X101" s="2183"/>
      <c r="Y101" s="2183"/>
      <c r="Z101" s="2183"/>
    </row>
    <row r="102" spans="1:26" ht="15.75" customHeight="1">
      <c r="A102" s="96"/>
      <c r="B102" s="96"/>
      <c r="C102" s="96"/>
      <c r="D102" s="96"/>
      <c r="E102" s="96"/>
      <c r="F102" s="2182"/>
      <c r="G102" s="2182"/>
      <c r="H102" s="96"/>
      <c r="I102" s="2183"/>
      <c r="J102" s="2183"/>
      <c r="K102" s="2183"/>
      <c r="L102" s="2183"/>
      <c r="M102" s="2183"/>
      <c r="N102" s="2183"/>
      <c r="O102" s="2183"/>
      <c r="P102" s="2183"/>
      <c r="Q102" s="2183"/>
      <c r="R102" s="2183"/>
      <c r="S102" s="2183"/>
      <c r="T102" s="2183"/>
      <c r="U102" s="2183"/>
      <c r="V102" s="2183"/>
      <c r="W102" s="2183"/>
      <c r="X102" s="2183"/>
      <c r="Y102" s="2183"/>
      <c r="Z102" s="2183"/>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82"/>
      <c r="K109" s="2182"/>
      <c r="L109" s="2182"/>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82"/>
      <c r="K110" s="2182"/>
      <c r="L110" s="2182"/>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182"/>
      <c r="K111" s="2182"/>
      <c r="L111" s="2182"/>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82"/>
      <c r="K112" s="2182"/>
      <c r="L112" s="2182"/>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198"/>
      <c r="K114" s="2198"/>
      <c r="L114" s="2198"/>
      <c r="M114" s="2198"/>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198"/>
      <c r="K115" s="2198"/>
      <c r="L115" s="2198"/>
      <c r="M115" s="2198"/>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182"/>
      <c r="J126" s="2182"/>
      <c r="K126" s="2182"/>
      <c r="L126" s="2182"/>
      <c r="M126" s="574"/>
      <c r="N126" s="574"/>
      <c r="O126" s="2182"/>
      <c r="P126" s="2182"/>
      <c r="Q126" s="2182"/>
      <c r="R126" s="2182"/>
      <c r="S126" s="574"/>
      <c r="T126" s="574"/>
      <c r="U126" s="2182"/>
      <c r="V126" s="2182"/>
      <c r="W126" s="2182"/>
      <c r="X126" s="2182"/>
      <c r="Y126" s="576"/>
      <c r="Z126" s="96"/>
    </row>
    <row r="127" spans="1:26" ht="15.75" customHeight="1">
      <c r="A127" s="96"/>
      <c r="B127" s="96"/>
      <c r="C127" s="574"/>
      <c r="D127" s="2182"/>
      <c r="E127" s="2182"/>
      <c r="F127" s="574"/>
      <c r="G127" s="96"/>
      <c r="H127" s="574"/>
      <c r="I127" s="2197"/>
      <c r="J127" s="2197"/>
      <c r="K127" s="2197"/>
      <c r="L127" s="2197"/>
      <c r="M127" s="574"/>
      <c r="N127" s="574"/>
      <c r="O127" s="2197"/>
      <c r="P127" s="2197"/>
      <c r="Q127" s="2197"/>
      <c r="R127" s="2197"/>
      <c r="S127" s="574"/>
      <c r="T127" s="574"/>
      <c r="U127" s="2199"/>
      <c r="V127" s="2199"/>
      <c r="W127" s="2199"/>
      <c r="X127" s="2199"/>
      <c r="Y127" s="96"/>
      <c r="Z127" s="96"/>
    </row>
    <row r="128" spans="1:26" ht="15.75" customHeight="1">
      <c r="A128" s="96"/>
      <c r="B128" s="96"/>
      <c r="C128" s="574"/>
      <c r="D128" s="2182"/>
      <c r="E128" s="2182"/>
      <c r="F128" s="574"/>
      <c r="G128" s="96"/>
      <c r="H128" s="574"/>
      <c r="I128" s="2197"/>
      <c r="J128" s="2197"/>
      <c r="K128" s="2197"/>
      <c r="L128" s="2197"/>
      <c r="M128" s="574"/>
      <c r="N128" s="574"/>
      <c r="O128" s="2197"/>
      <c r="P128" s="2197"/>
      <c r="Q128" s="2197"/>
      <c r="R128" s="2197"/>
      <c r="S128" s="574"/>
      <c r="T128" s="574"/>
      <c r="U128" s="2199"/>
      <c r="V128" s="2199"/>
      <c r="W128" s="2199"/>
      <c r="X128" s="2199"/>
      <c r="Y128" s="96"/>
      <c r="Z128" s="96"/>
    </row>
    <row r="129" spans="1:26" ht="15.75" customHeight="1">
      <c r="A129" s="96"/>
      <c r="B129" s="96"/>
      <c r="C129" s="574"/>
      <c r="D129" s="2182"/>
      <c r="E129" s="2182"/>
      <c r="F129" s="574"/>
      <c r="G129" s="96"/>
      <c r="H129" s="574"/>
      <c r="I129" s="2197"/>
      <c r="J129" s="2197"/>
      <c r="K129" s="2197"/>
      <c r="L129" s="2197"/>
      <c r="M129" s="574"/>
      <c r="N129" s="574"/>
      <c r="O129" s="2197"/>
      <c r="P129" s="2197"/>
      <c r="Q129" s="2197"/>
      <c r="R129" s="2197"/>
      <c r="S129" s="574"/>
      <c r="T129" s="574"/>
      <c r="U129" s="2199"/>
      <c r="V129" s="2199"/>
      <c r="W129" s="2199"/>
      <c r="X129" s="2199"/>
      <c r="Y129" s="96"/>
      <c r="Z129" s="96"/>
    </row>
    <row r="130" spans="1:26" ht="15.75" customHeight="1">
      <c r="A130" s="96"/>
      <c r="B130" s="96"/>
      <c r="C130" s="574"/>
      <c r="D130" s="2182"/>
      <c r="E130" s="2182"/>
      <c r="F130" s="574"/>
      <c r="G130" s="96"/>
      <c r="H130" s="574"/>
      <c r="I130" s="2197"/>
      <c r="J130" s="2197"/>
      <c r="K130" s="2197"/>
      <c r="L130" s="2197"/>
      <c r="M130" s="574"/>
      <c r="N130" s="574"/>
      <c r="O130" s="2197"/>
      <c r="P130" s="2197"/>
      <c r="Q130" s="2197"/>
      <c r="R130" s="2197"/>
      <c r="S130" s="574"/>
      <c r="T130" s="574"/>
      <c r="U130" s="2199"/>
      <c r="V130" s="2199"/>
      <c r="W130" s="2199"/>
      <c r="X130" s="2199"/>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197"/>
      <c r="J135" s="2197"/>
      <c r="K135" s="2197"/>
      <c r="L135" s="2197"/>
      <c r="M135" s="574"/>
      <c r="N135" s="574"/>
      <c r="O135" s="2197"/>
      <c r="P135" s="2197"/>
      <c r="Q135" s="2197"/>
      <c r="R135" s="2197"/>
      <c r="S135" s="574"/>
      <c r="T135" s="574"/>
      <c r="U135" s="2197"/>
      <c r="V135" s="2197"/>
      <c r="W135" s="2197"/>
      <c r="X135" s="2197"/>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00"/>
      <c r="J139" s="2200"/>
      <c r="K139" s="2200"/>
      <c r="L139" s="2200"/>
      <c r="M139" s="2200"/>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182"/>
      <c r="L140" s="2182"/>
      <c r="M140" s="2182"/>
      <c r="N140" s="2182"/>
      <c r="O140" s="2182"/>
      <c r="P140" s="2182"/>
      <c r="Q140" s="96"/>
      <c r="R140" s="96"/>
      <c r="S140" s="96"/>
      <c r="T140" s="96"/>
      <c r="U140" s="96"/>
      <c r="V140" s="96"/>
      <c r="W140" s="96"/>
      <c r="X140" s="96"/>
      <c r="Y140" s="96"/>
      <c r="Z140" s="96"/>
    </row>
    <row r="141" spans="1:26" ht="15.75" customHeight="1">
      <c r="A141" s="96"/>
      <c r="B141" s="96"/>
      <c r="C141" s="96"/>
      <c r="D141" s="96"/>
      <c r="E141" s="96"/>
      <c r="F141" s="96"/>
      <c r="G141" s="96"/>
      <c r="H141" s="2201"/>
      <c r="I141" s="2201"/>
      <c r="J141" s="2201"/>
      <c r="K141" s="2201"/>
      <c r="L141" s="2201"/>
      <c r="M141" s="2201"/>
      <c r="N141" s="2201"/>
      <c r="O141" s="2201"/>
      <c r="P141" s="2201"/>
      <c r="Q141" s="2201"/>
      <c r="R141" s="2201"/>
      <c r="S141" s="2201"/>
      <c r="T141" s="2201"/>
      <c r="U141" s="2201"/>
      <c r="V141" s="2201"/>
      <c r="W141" s="2201"/>
      <c r="X141" s="2201"/>
      <c r="Y141" s="2201"/>
      <c r="Z141" s="2201"/>
    </row>
    <row r="142" spans="1:26">
      <c r="H142" s="2202"/>
      <c r="I142" s="2202"/>
      <c r="J142" s="2202"/>
      <c r="K142" s="2202"/>
      <c r="L142" s="2202"/>
      <c r="M142" s="2202"/>
      <c r="N142" s="2202"/>
      <c r="O142" s="2202"/>
      <c r="P142" s="2202"/>
      <c r="Q142" s="2202"/>
      <c r="R142" s="2202"/>
      <c r="S142" s="2202"/>
      <c r="T142" s="2202"/>
      <c r="U142" s="2202"/>
      <c r="V142" s="2202"/>
      <c r="W142" s="2202"/>
      <c r="X142" s="2202"/>
      <c r="Y142" s="2202"/>
      <c r="Z142" s="2202"/>
    </row>
    <row r="143" spans="1:26" ht="13.5" customHeight="1">
      <c r="A143" s="96"/>
      <c r="B143" s="96"/>
      <c r="C143" s="96"/>
      <c r="D143" s="96"/>
      <c r="E143" s="2201"/>
      <c r="F143" s="2201"/>
      <c r="G143" s="2201"/>
      <c r="H143" s="2201"/>
      <c r="I143" s="2201"/>
      <c r="J143" s="2201"/>
      <c r="K143" s="2201"/>
      <c r="L143" s="2201"/>
      <c r="M143" s="2201"/>
      <c r="N143" s="2201"/>
      <c r="O143" s="2201"/>
      <c r="P143" s="2201"/>
      <c r="Q143" s="2201"/>
      <c r="R143" s="2201"/>
      <c r="S143" s="2201"/>
      <c r="T143" s="2201"/>
      <c r="U143" s="2201"/>
      <c r="V143" s="2201"/>
      <c r="W143" s="2201"/>
      <c r="X143" s="2201"/>
      <c r="Y143" s="2201"/>
      <c r="Z143" s="2201"/>
    </row>
    <row r="144" spans="1:26">
      <c r="A144" s="96"/>
      <c r="B144" s="96"/>
      <c r="C144" s="96"/>
      <c r="D144" s="96"/>
      <c r="E144" s="2203"/>
      <c r="F144" s="2203"/>
      <c r="G144" s="2203"/>
      <c r="H144" s="2203"/>
      <c r="I144" s="2203"/>
      <c r="J144" s="2203"/>
      <c r="K144" s="2203"/>
      <c r="L144" s="2203"/>
      <c r="M144" s="2203"/>
      <c r="N144" s="2203"/>
      <c r="O144" s="2203"/>
      <c r="P144" s="2203"/>
      <c r="Q144" s="2203"/>
      <c r="R144" s="2203"/>
      <c r="S144" s="2203"/>
      <c r="T144" s="2203"/>
      <c r="U144" s="2203"/>
      <c r="V144" s="2203"/>
      <c r="W144" s="2203"/>
      <c r="X144" s="2203"/>
      <c r="Y144" s="2203"/>
      <c r="Z144" s="2203"/>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182"/>
      <c r="B148" s="2182"/>
      <c r="C148" s="2182"/>
      <c r="D148" s="2182"/>
      <c r="E148" s="2182"/>
      <c r="F148" s="2182"/>
      <c r="G148" s="2182"/>
      <c r="H148" s="2182"/>
      <c r="I148" s="2182"/>
      <c r="J148" s="2182"/>
      <c r="K148" s="2182"/>
      <c r="L148" s="2182"/>
      <c r="M148" s="2182"/>
      <c r="N148" s="2182"/>
      <c r="O148" s="2182"/>
      <c r="P148" s="2182"/>
      <c r="Q148" s="2182"/>
      <c r="R148" s="2182"/>
      <c r="S148" s="2182"/>
      <c r="T148" s="2182"/>
      <c r="U148" s="2182"/>
      <c r="V148" s="2182"/>
      <c r="W148" s="2182"/>
      <c r="X148" s="2182"/>
      <c r="Y148" s="2182"/>
      <c r="Z148" s="2182"/>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00"/>
      <c r="J152" s="2200"/>
      <c r="K152" s="2200"/>
      <c r="L152" s="2200"/>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00"/>
      <c r="J153" s="2200"/>
      <c r="K153" s="2200"/>
      <c r="L153" s="2200"/>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00"/>
      <c r="J154" s="2200"/>
      <c r="K154" s="2200"/>
      <c r="L154" s="2200"/>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00"/>
      <c r="J155" s="2200"/>
      <c r="K155" s="2200"/>
      <c r="L155" s="2200"/>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182"/>
      <c r="D157" s="2182"/>
      <c r="E157" s="2182"/>
      <c r="F157" s="2182"/>
      <c r="G157" s="574"/>
      <c r="H157" s="2182"/>
      <c r="I157" s="2182"/>
      <c r="J157" s="2182"/>
      <c r="K157" s="2182"/>
      <c r="L157" s="2182"/>
      <c r="M157" s="2182"/>
      <c r="N157" s="2182"/>
      <c r="O157" s="2182"/>
      <c r="P157" s="2182"/>
      <c r="Q157" s="2182"/>
      <c r="R157" s="2182"/>
      <c r="S157" s="2182"/>
      <c r="T157" s="2182"/>
      <c r="U157" s="574"/>
      <c r="V157" s="574"/>
      <c r="W157" s="2182"/>
      <c r="X157" s="2182"/>
      <c r="Y157" s="2182"/>
      <c r="Z157" s="96"/>
      <c r="AA157" s="89"/>
    </row>
    <row r="158" spans="1:27" ht="15.75" customHeight="1">
      <c r="A158" s="96"/>
      <c r="B158" s="96"/>
      <c r="C158" s="574"/>
      <c r="D158" s="2184"/>
      <c r="E158" s="2184"/>
      <c r="F158" s="574"/>
      <c r="G158" s="574"/>
      <c r="H158" s="96"/>
      <c r="I158" s="96"/>
      <c r="J158" s="96"/>
      <c r="K158" s="89"/>
      <c r="L158" s="96"/>
      <c r="M158" s="96"/>
      <c r="N158" s="96"/>
      <c r="O158" s="96"/>
      <c r="P158" s="96"/>
      <c r="Q158" s="89"/>
      <c r="R158" s="89"/>
      <c r="S158" s="89"/>
      <c r="T158" s="89"/>
      <c r="U158" s="574"/>
      <c r="V158" s="574"/>
      <c r="W158" s="2204"/>
      <c r="X158" s="2204"/>
      <c r="Y158" s="2204"/>
      <c r="Z158" s="96"/>
      <c r="AA158" s="89"/>
    </row>
    <row r="159" spans="1:27" ht="15.75" customHeight="1">
      <c r="A159" s="96"/>
      <c r="B159" s="96"/>
      <c r="C159" s="574"/>
      <c r="D159" s="2184"/>
      <c r="E159" s="2184"/>
      <c r="F159" s="574"/>
      <c r="G159" s="574"/>
      <c r="H159" s="96"/>
      <c r="I159" s="96"/>
      <c r="J159" s="96"/>
      <c r="K159" s="89"/>
      <c r="L159" s="96"/>
      <c r="M159" s="96"/>
      <c r="N159" s="96"/>
      <c r="O159" s="96"/>
      <c r="P159" s="96"/>
      <c r="Q159" s="89"/>
      <c r="R159" s="89"/>
      <c r="S159" s="89"/>
      <c r="T159" s="89"/>
      <c r="U159" s="574"/>
      <c r="V159" s="574"/>
      <c r="W159" s="2204"/>
      <c r="X159" s="2204"/>
      <c r="Y159" s="2204"/>
      <c r="Z159" s="96"/>
      <c r="AA159" s="89"/>
    </row>
    <row r="160" spans="1:27" ht="15.75" customHeight="1">
      <c r="A160" s="96"/>
      <c r="B160" s="96"/>
      <c r="C160" s="574"/>
      <c r="D160" s="2184"/>
      <c r="E160" s="2184"/>
      <c r="F160" s="574"/>
      <c r="G160" s="574"/>
      <c r="H160" s="96"/>
      <c r="I160" s="96"/>
      <c r="J160" s="96"/>
      <c r="K160" s="89"/>
      <c r="L160" s="96"/>
      <c r="M160" s="96"/>
      <c r="N160" s="96"/>
      <c r="O160" s="96"/>
      <c r="P160" s="96"/>
      <c r="Q160" s="89"/>
      <c r="R160" s="89"/>
      <c r="S160" s="89"/>
      <c r="T160" s="89"/>
      <c r="U160" s="574"/>
      <c r="V160" s="574"/>
      <c r="W160" s="2204"/>
      <c r="X160" s="2204"/>
      <c r="Y160" s="2204"/>
      <c r="Z160" s="96"/>
      <c r="AA160" s="89"/>
    </row>
    <row r="161" spans="1:27" ht="15.75" customHeight="1">
      <c r="A161" s="96"/>
      <c r="B161" s="96"/>
      <c r="C161" s="574"/>
      <c r="D161" s="2184"/>
      <c r="E161" s="2184"/>
      <c r="F161" s="574"/>
      <c r="G161" s="574"/>
      <c r="H161" s="96"/>
      <c r="I161" s="96"/>
      <c r="J161" s="96"/>
      <c r="K161" s="89"/>
      <c r="L161" s="96"/>
      <c r="M161" s="96"/>
      <c r="N161" s="96"/>
      <c r="O161" s="96"/>
      <c r="P161" s="96"/>
      <c r="Q161" s="89"/>
      <c r="R161" s="89"/>
      <c r="S161" s="89"/>
      <c r="T161" s="89"/>
      <c r="U161" s="574"/>
      <c r="V161" s="574"/>
      <c r="W161" s="2204"/>
      <c r="X161" s="2204"/>
      <c r="Y161" s="2204"/>
      <c r="Z161" s="96"/>
      <c r="AA161" s="89"/>
    </row>
    <row r="162" spans="1:27" ht="15.75" customHeight="1">
      <c r="A162" s="96"/>
      <c r="B162" s="96"/>
      <c r="C162" s="574"/>
      <c r="D162" s="2184"/>
      <c r="E162" s="2184"/>
      <c r="F162" s="574"/>
      <c r="G162" s="574"/>
      <c r="H162" s="96"/>
      <c r="I162" s="96"/>
      <c r="J162" s="96"/>
      <c r="K162" s="89"/>
      <c r="L162" s="96"/>
      <c r="M162" s="96"/>
      <c r="N162" s="96"/>
      <c r="O162" s="96"/>
      <c r="P162" s="96"/>
      <c r="Q162" s="89"/>
      <c r="R162" s="89"/>
      <c r="S162" s="89"/>
      <c r="T162" s="89"/>
      <c r="U162" s="574"/>
      <c r="V162" s="574"/>
      <c r="W162" s="2204"/>
      <c r="X162" s="2204"/>
      <c r="Y162" s="2204"/>
      <c r="Z162" s="96"/>
      <c r="AA162" s="89"/>
    </row>
    <row r="163" spans="1:27" ht="15.75" customHeight="1">
      <c r="A163" s="96"/>
      <c r="B163" s="96"/>
      <c r="C163" s="574"/>
      <c r="D163" s="2184"/>
      <c r="E163" s="2184"/>
      <c r="F163" s="574"/>
      <c r="G163" s="574"/>
      <c r="H163" s="96"/>
      <c r="I163" s="96"/>
      <c r="J163" s="96"/>
      <c r="K163" s="89"/>
      <c r="L163" s="96"/>
      <c r="M163" s="96"/>
      <c r="N163" s="96"/>
      <c r="O163" s="96"/>
      <c r="P163" s="96"/>
      <c r="Q163" s="89"/>
      <c r="R163" s="89"/>
      <c r="S163" s="89"/>
      <c r="T163" s="89"/>
      <c r="U163" s="574"/>
      <c r="V163" s="574"/>
      <c r="W163" s="2204"/>
      <c r="X163" s="2204"/>
      <c r="Y163" s="2204"/>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05"/>
      <c r="F165" s="2205"/>
      <c r="G165" s="2205"/>
      <c r="H165" s="2205"/>
      <c r="I165" s="2205"/>
      <c r="J165" s="2205"/>
      <c r="K165" s="2205"/>
      <c r="L165" s="2205"/>
      <c r="M165" s="2205"/>
      <c r="N165" s="2205"/>
      <c r="O165" s="2205"/>
      <c r="P165" s="2205"/>
      <c r="Q165" s="2205"/>
      <c r="R165" s="2205"/>
      <c r="S165" s="2205"/>
      <c r="T165" s="2205"/>
      <c r="U165" s="2205"/>
      <c r="V165" s="2205"/>
      <c r="W165" s="2205"/>
      <c r="X165" s="2205"/>
      <c r="Y165" s="2205"/>
      <c r="Z165" s="2205"/>
      <c r="AA165" s="89"/>
    </row>
    <row r="166" spans="1:27" ht="15.75" customHeight="1">
      <c r="A166" s="96"/>
      <c r="B166" s="96"/>
      <c r="C166" s="96"/>
      <c r="D166" s="96"/>
      <c r="E166" s="2205"/>
      <c r="F166" s="2205"/>
      <c r="G166" s="2205"/>
      <c r="H166" s="2205"/>
      <c r="I166" s="2205"/>
      <c r="J166" s="2205"/>
      <c r="K166" s="2205"/>
      <c r="L166" s="2205"/>
      <c r="M166" s="2205"/>
      <c r="N166" s="2205"/>
      <c r="O166" s="2205"/>
      <c r="P166" s="2205"/>
      <c r="Q166" s="2205"/>
      <c r="R166" s="2205"/>
      <c r="S166" s="2205"/>
      <c r="T166" s="2205"/>
      <c r="U166" s="2205"/>
      <c r="V166" s="2205"/>
      <c r="W166" s="2205"/>
      <c r="X166" s="2205"/>
      <c r="Y166" s="2205"/>
      <c r="Z166" s="2205"/>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05"/>
      <c r="F168" s="2205"/>
      <c r="G168" s="2205"/>
      <c r="H168" s="2205"/>
      <c r="I168" s="2205"/>
      <c r="J168" s="2205"/>
      <c r="K168" s="2205"/>
      <c r="L168" s="2205"/>
      <c r="M168" s="2205"/>
      <c r="N168" s="2205"/>
      <c r="O168" s="2205"/>
      <c r="P168" s="2205"/>
      <c r="Q168" s="2205"/>
      <c r="R168" s="2205"/>
      <c r="S168" s="2205"/>
      <c r="T168" s="2205"/>
      <c r="U168" s="2205"/>
      <c r="V168" s="2205"/>
      <c r="W168" s="2205"/>
      <c r="X168" s="2205"/>
      <c r="Y168" s="2205"/>
      <c r="Z168" s="2205"/>
      <c r="AA168" s="89"/>
    </row>
    <row r="169" spans="1:27" ht="15.75" customHeight="1">
      <c r="A169" s="96"/>
      <c r="B169" s="96"/>
      <c r="C169" s="96"/>
      <c r="D169" s="96"/>
      <c r="E169" s="2205"/>
      <c r="F169" s="2205"/>
      <c r="G169" s="2205"/>
      <c r="H169" s="2205"/>
      <c r="I169" s="2205"/>
      <c r="J169" s="2205"/>
      <c r="K169" s="2205"/>
      <c r="L169" s="2205"/>
      <c r="M169" s="2205"/>
      <c r="N169" s="2205"/>
      <c r="O169" s="2205"/>
      <c r="P169" s="2205"/>
      <c r="Q169" s="2205"/>
      <c r="R169" s="2205"/>
      <c r="S169" s="2205"/>
      <c r="T169" s="2205"/>
      <c r="U169" s="2205"/>
      <c r="V169" s="2205"/>
      <c r="W169" s="2205"/>
      <c r="X169" s="2205"/>
      <c r="Y169" s="2205"/>
      <c r="Z169" s="2205"/>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182"/>
      <c r="B174" s="2182"/>
      <c r="C174" s="2182"/>
      <c r="D174" s="2182"/>
      <c r="E174" s="2182"/>
      <c r="F174" s="2182"/>
      <c r="G174" s="2182"/>
      <c r="H174" s="2182"/>
      <c r="I174" s="2182"/>
      <c r="J174" s="2182"/>
      <c r="K174" s="2182"/>
      <c r="L174" s="2182"/>
      <c r="M174" s="2182"/>
      <c r="N174" s="2182"/>
      <c r="O174" s="2182"/>
      <c r="P174" s="2182"/>
      <c r="Q174" s="2182"/>
      <c r="R174" s="2182"/>
      <c r="S174" s="2182"/>
      <c r="T174" s="2182"/>
      <c r="U174" s="2182"/>
      <c r="V174" s="2182"/>
      <c r="W174" s="2182"/>
      <c r="X174" s="2182"/>
      <c r="Y174" s="2182"/>
      <c r="Z174" s="2182"/>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00"/>
      <c r="J178" s="2200"/>
      <c r="K178" s="2200"/>
      <c r="L178" s="2200"/>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00"/>
      <c r="J179" s="2200"/>
      <c r="K179" s="2200"/>
      <c r="L179" s="2200"/>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00"/>
      <c r="J180" s="2200"/>
      <c r="K180" s="2200"/>
      <c r="L180" s="2200"/>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00"/>
      <c r="J181" s="2200"/>
      <c r="K181" s="2200"/>
      <c r="L181" s="2200"/>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182"/>
      <c r="D183" s="2182"/>
      <c r="E183" s="2182"/>
      <c r="F183" s="2182"/>
      <c r="G183" s="574"/>
      <c r="H183" s="2182"/>
      <c r="I183" s="2182"/>
      <c r="J183" s="2182"/>
      <c r="K183" s="2182"/>
      <c r="L183" s="2182"/>
      <c r="M183" s="2182"/>
      <c r="N183" s="2182"/>
      <c r="O183" s="2182"/>
      <c r="P183" s="2182"/>
      <c r="Q183" s="2182"/>
      <c r="R183" s="2182"/>
      <c r="S183" s="2182"/>
      <c r="T183" s="2182"/>
      <c r="U183" s="574"/>
      <c r="V183" s="574"/>
      <c r="W183" s="2182"/>
      <c r="X183" s="2182"/>
      <c r="Y183" s="2182"/>
      <c r="Z183" s="96"/>
      <c r="AA183" s="89"/>
    </row>
    <row r="184" spans="1:27" ht="15.75" customHeight="1">
      <c r="A184" s="96"/>
      <c r="B184" s="96"/>
      <c r="C184" s="574"/>
      <c r="D184" s="2184"/>
      <c r="E184" s="2184"/>
      <c r="F184" s="574"/>
      <c r="G184" s="574"/>
      <c r="H184" s="96"/>
      <c r="I184" s="96"/>
      <c r="J184" s="96"/>
      <c r="K184" s="89"/>
      <c r="L184" s="96"/>
      <c r="M184" s="96"/>
      <c r="N184" s="96"/>
      <c r="O184" s="96"/>
      <c r="P184" s="96"/>
      <c r="Q184" s="89"/>
      <c r="R184" s="89"/>
      <c r="S184" s="89"/>
      <c r="T184" s="89"/>
      <c r="U184" s="574"/>
      <c r="V184" s="574"/>
      <c r="W184" s="2204"/>
      <c r="X184" s="2204"/>
      <c r="Y184" s="2204"/>
      <c r="Z184" s="96"/>
      <c r="AA184" s="89"/>
    </row>
    <row r="185" spans="1:27" ht="15.75" customHeight="1">
      <c r="A185" s="96"/>
      <c r="B185" s="96"/>
      <c r="C185" s="574"/>
      <c r="D185" s="2184"/>
      <c r="E185" s="2184"/>
      <c r="F185" s="574"/>
      <c r="G185" s="574"/>
      <c r="H185" s="96"/>
      <c r="I185" s="96"/>
      <c r="J185" s="96"/>
      <c r="K185" s="89"/>
      <c r="L185" s="96"/>
      <c r="M185" s="96"/>
      <c r="N185" s="96"/>
      <c r="O185" s="96"/>
      <c r="P185" s="96"/>
      <c r="Q185" s="89"/>
      <c r="R185" s="89"/>
      <c r="S185" s="89"/>
      <c r="T185" s="89"/>
      <c r="U185" s="574"/>
      <c r="V185" s="574"/>
      <c r="W185" s="2204"/>
      <c r="X185" s="2204"/>
      <c r="Y185" s="2204"/>
      <c r="Z185" s="96"/>
      <c r="AA185" s="89"/>
    </row>
    <row r="186" spans="1:27" ht="15.75" customHeight="1">
      <c r="A186" s="96"/>
      <c r="B186" s="96"/>
      <c r="C186" s="574"/>
      <c r="D186" s="2184"/>
      <c r="E186" s="2184"/>
      <c r="F186" s="574"/>
      <c r="G186" s="574"/>
      <c r="H186" s="96"/>
      <c r="I186" s="96"/>
      <c r="J186" s="96"/>
      <c r="K186" s="89"/>
      <c r="L186" s="96"/>
      <c r="M186" s="96"/>
      <c r="N186" s="96"/>
      <c r="O186" s="96"/>
      <c r="P186" s="96"/>
      <c r="Q186" s="89"/>
      <c r="R186" s="89"/>
      <c r="S186" s="89"/>
      <c r="T186" s="89"/>
      <c r="U186" s="574"/>
      <c r="V186" s="574"/>
      <c r="W186" s="2204"/>
      <c r="X186" s="2204"/>
      <c r="Y186" s="2204"/>
      <c r="Z186" s="96"/>
      <c r="AA186" s="89"/>
    </row>
    <row r="187" spans="1:27" ht="15.75" customHeight="1">
      <c r="A187" s="96"/>
      <c r="B187" s="96"/>
      <c r="C187" s="574"/>
      <c r="D187" s="2184"/>
      <c r="E187" s="2184"/>
      <c r="F187" s="574"/>
      <c r="G187" s="574"/>
      <c r="H187" s="96"/>
      <c r="I187" s="96"/>
      <c r="J187" s="96"/>
      <c r="K187" s="89"/>
      <c r="L187" s="96"/>
      <c r="M187" s="96"/>
      <c r="N187" s="96"/>
      <c r="O187" s="96"/>
      <c r="P187" s="96"/>
      <c r="Q187" s="89"/>
      <c r="R187" s="89"/>
      <c r="S187" s="89"/>
      <c r="T187" s="89"/>
      <c r="U187" s="574"/>
      <c r="V187" s="574"/>
      <c r="W187" s="2204"/>
      <c r="X187" s="2204"/>
      <c r="Y187" s="2204"/>
      <c r="Z187" s="96"/>
      <c r="AA187" s="89"/>
    </row>
    <row r="188" spans="1:27" ht="15.75" customHeight="1">
      <c r="A188" s="96"/>
      <c r="B188" s="96"/>
      <c r="C188" s="574"/>
      <c r="D188" s="2184"/>
      <c r="E188" s="2184"/>
      <c r="F188" s="574"/>
      <c r="G188" s="574"/>
      <c r="H188" s="96"/>
      <c r="I188" s="96"/>
      <c r="J188" s="96"/>
      <c r="K188" s="89"/>
      <c r="L188" s="96"/>
      <c r="M188" s="96"/>
      <c r="N188" s="96"/>
      <c r="O188" s="96"/>
      <c r="P188" s="96"/>
      <c r="Q188" s="89"/>
      <c r="R188" s="89"/>
      <c r="S188" s="89"/>
      <c r="T188" s="89"/>
      <c r="U188" s="574"/>
      <c r="V188" s="574"/>
      <c r="W188" s="2204"/>
      <c r="X188" s="2204"/>
      <c r="Y188" s="2204"/>
      <c r="Z188" s="96"/>
      <c r="AA188" s="89"/>
    </row>
    <row r="189" spans="1:27" ht="15.75" customHeight="1">
      <c r="A189" s="96"/>
      <c r="B189" s="96"/>
      <c r="C189" s="574"/>
      <c r="D189" s="2184"/>
      <c r="E189" s="2184"/>
      <c r="F189" s="574"/>
      <c r="G189" s="574"/>
      <c r="H189" s="96"/>
      <c r="I189" s="96"/>
      <c r="J189" s="96"/>
      <c r="K189" s="89"/>
      <c r="L189" s="96"/>
      <c r="M189" s="96"/>
      <c r="N189" s="96"/>
      <c r="O189" s="96"/>
      <c r="P189" s="96"/>
      <c r="Q189" s="89"/>
      <c r="R189" s="89"/>
      <c r="S189" s="89"/>
      <c r="T189" s="89"/>
      <c r="U189" s="574"/>
      <c r="V189" s="574"/>
      <c r="W189" s="2204"/>
      <c r="X189" s="2204"/>
      <c r="Y189" s="2204"/>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05"/>
      <c r="F191" s="2205"/>
      <c r="G191" s="2205"/>
      <c r="H191" s="2205"/>
      <c r="I191" s="2205"/>
      <c r="J191" s="2205"/>
      <c r="K191" s="2205"/>
      <c r="L191" s="2205"/>
      <c r="M191" s="2205"/>
      <c r="N191" s="2205"/>
      <c r="O191" s="2205"/>
      <c r="P191" s="2205"/>
      <c r="Q191" s="2205"/>
      <c r="R191" s="2205"/>
      <c r="S191" s="2205"/>
      <c r="T191" s="2205"/>
      <c r="U191" s="2205"/>
      <c r="V191" s="2205"/>
      <c r="W191" s="2205"/>
      <c r="X191" s="2205"/>
      <c r="Y191" s="2205"/>
      <c r="Z191" s="2205"/>
      <c r="AA191" s="89"/>
    </row>
    <row r="192" spans="1:27" ht="15.75" customHeight="1">
      <c r="A192" s="96"/>
      <c r="B192" s="96"/>
      <c r="C192" s="96"/>
      <c r="D192" s="96"/>
      <c r="E192" s="2205"/>
      <c r="F192" s="2205"/>
      <c r="G192" s="2205"/>
      <c r="H192" s="2205"/>
      <c r="I192" s="2205"/>
      <c r="J192" s="2205"/>
      <c r="K192" s="2205"/>
      <c r="L192" s="2205"/>
      <c r="M192" s="2205"/>
      <c r="N192" s="2205"/>
      <c r="O192" s="2205"/>
      <c r="P192" s="2205"/>
      <c r="Q192" s="2205"/>
      <c r="R192" s="2205"/>
      <c r="S192" s="2205"/>
      <c r="T192" s="2205"/>
      <c r="U192" s="2205"/>
      <c r="V192" s="2205"/>
      <c r="W192" s="2205"/>
      <c r="X192" s="2205"/>
      <c r="Y192" s="2205"/>
      <c r="Z192" s="2205"/>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05"/>
      <c r="F194" s="2205"/>
      <c r="G194" s="2205"/>
      <c r="H194" s="2205"/>
      <c r="I194" s="2205"/>
      <c r="J194" s="2205"/>
      <c r="K194" s="2205"/>
      <c r="L194" s="2205"/>
      <c r="M194" s="2205"/>
      <c r="N194" s="2205"/>
      <c r="O194" s="2205"/>
      <c r="P194" s="2205"/>
      <c r="Q194" s="2205"/>
      <c r="R194" s="2205"/>
      <c r="S194" s="2205"/>
      <c r="T194" s="2205"/>
      <c r="U194" s="2205"/>
      <c r="V194" s="2205"/>
      <c r="W194" s="2205"/>
      <c r="X194" s="2205"/>
      <c r="Y194" s="2205"/>
      <c r="Z194" s="2205"/>
      <c r="AA194" s="89"/>
    </row>
    <row r="195" spans="1:27" ht="15.75" customHeight="1">
      <c r="A195" s="96"/>
      <c r="B195" s="96"/>
      <c r="C195" s="96"/>
      <c r="D195" s="96"/>
      <c r="E195" s="2205"/>
      <c r="F195" s="2205"/>
      <c r="G195" s="2205"/>
      <c r="H195" s="2205"/>
      <c r="I195" s="2205"/>
      <c r="J195" s="2205"/>
      <c r="K195" s="2205"/>
      <c r="L195" s="2205"/>
      <c r="M195" s="2205"/>
      <c r="N195" s="2205"/>
      <c r="O195" s="2205"/>
      <c r="P195" s="2205"/>
      <c r="Q195" s="2205"/>
      <c r="R195" s="2205"/>
      <c r="S195" s="2205"/>
      <c r="T195" s="2205"/>
      <c r="U195" s="2205"/>
      <c r="V195" s="2205"/>
      <c r="W195" s="2205"/>
      <c r="X195" s="2205"/>
      <c r="Y195" s="2205"/>
      <c r="Z195" s="2205"/>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182"/>
      <c r="B202" s="2182"/>
      <c r="C202" s="2182"/>
      <c r="D202" s="2182"/>
      <c r="E202" s="2182"/>
      <c r="F202" s="2182"/>
      <c r="G202" s="2182"/>
      <c r="H202" s="2182"/>
      <c r="I202" s="2182"/>
      <c r="J202" s="2182"/>
      <c r="K202" s="2182"/>
      <c r="L202" s="2182"/>
      <c r="M202" s="2182"/>
      <c r="N202" s="2182"/>
      <c r="O202" s="2182"/>
      <c r="P202" s="2182"/>
      <c r="Q202" s="2182"/>
      <c r="R202" s="2182"/>
      <c r="S202" s="2182"/>
      <c r="T202" s="2182"/>
      <c r="U202" s="2182"/>
      <c r="V202" s="2182"/>
      <c r="W202" s="2182"/>
      <c r="X202" s="2182"/>
      <c r="Y202" s="2182"/>
      <c r="Z202" s="2182"/>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00"/>
      <c r="J206" s="2200"/>
      <c r="K206" s="2200"/>
      <c r="L206" s="2200"/>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00"/>
      <c r="J207" s="2200"/>
      <c r="K207" s="2200"/>
      <c r="L207" s="2200"/>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00"/>
      <c r="J208" s="2200"/>
      <c r="K208" s="2200"/>
      <c r="L208" s="2200"/>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00"/>
      <c r="J209" s="2200"/>
      <c r="K209" s="2200"/>
      <c r="L209" s="2200"/>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182"/>
      <c r="D211" s="2182"/>
      <c r="E211" s="2182"/>
      <c r="F211" s="2182"/>
      <c r="G211" s="574"/>
      <c r="H211" s="2182"/>
      <c r="I211" s="2182"/>
      <c r="J211" s="2182"/>
      <c r="K211" s="2182"/>
      <c r="L211" s="2182"/>
      <c r="M211" s="2182"/>
      <c r="N211" s="2182"/>
      <c r="O211" s="2182"/>
      <c r="P211" s="2182"/>
      <c r="Q211" s="2182"/>
      <c r="R211" s="2182"/>
      <c r="S211" s="2182"/>
      <c r="T211" s="2182"/>
      <c r="U211" s="574"/>
      <c r="V211" s="574"/>
      <c r="W211" s="2182"/>
      <c r="X211" s="2182"/>
      <c r="Y211" s="2182"/>
      <c r="Z211" s="96"/>
      <c r="AA211" s="89"/>
    </row>
    <row r="212" spans="1:27" ht="15.75" customHeight="1">
      <c r="A212" s="96"/>
      <c r="B212" s="96"/>
      <c r="C212" s="574"/>
      <c r="D212" s="2184"/>
      <c r="E212" s="2184"/>
      <c r="F212" s="574"/>
      <c r="G212" s="574"/>
      <c r="H212" s="96"/>
      <c r="I212" s="96"/>
      <c r="J212" s="96"/>
      <c r="K212" s="89"/>
      <c r="L212" s="96"/>
      <c r="M212" s="96"/>
      <c r="N212" s="96"/>
      <c r="O212" s="96"/>
      <c r="P212" s="96"/>
      <c r="Q212" s="89"/>
      <c r="R212" s="89"/>
      <c r="S212" s="89"/>
      <c r="T212" s="89"/>
      <c r="U212" s="574"/>
      <c r="V212" s="574"/>
      <c r="W212" s="2204"/>
      <c r="X212" s="2204"/>
      <c r="Y212" s="2204"/>
      <c r="Z212" s="96"/>
      <c r="AA212" s="89"/>
    </row>
    <row r="213" spans="1:27" ht="15.75" customHeight="1">
      <c r="A213" s="96"/>
      <c r="B213" s="96"/>
      <c r="C213" s="574"/>
      <c r="D213" s="2184"/>
      <c r="E213" s="2184"/>
      <c r="F213" s="574"/>
      <c r="G213" s="574"/>
      <c r="H213" s="96"/>
      <c r="I213" s="96"/>
      <c r="J213" s="96"/>
      <c r="K213" s="89"/>
      <c r="L213" s="96"/>
      <c r="M213" s="96"/>
      <c r="N213" s="96"/>
      <c r="O213" s="96"/>
      <c r="P213" s="96"/>
      <c r="Q213" s="89"/>
      <c r="R213" s="89"/>
      <c r="S213" s="89"/>
      <c r="T213" s="89"/>
      <c r="U213" s="574"/>
      <c r="V213" s="574"/>
      <c r="W213" s="2204"/>
      <c r="X213" s="2204"/>
      <c r="Y213" s="2204"/>
      <c r="Z213" s="96"/>
      <c r="AA213" s="89"/>
    </row>
    <row r="214" spans="1:27" ht="15.75" customHeight="1">
      <c r="A214" s="96"/>
      <c r="B214" s="96"/>
      <c r="C214" s="574"/>
      <c r="D214" s="2184"/>
      <c r="E214" s="2184"/>
      <c r="F214" s="574"/>
      <c r="G214" s="574"/>
      <c r="H214" s="96"/>
      <c r="I214" s="96"/>
      <c r="J214" s="96"/>
      <c r="K214" s="89"/>
      <c r="L214" s="96"/>
      <c r="M214" s="96"/>
      <c r="N214" s="96"/>
      <c r="O214" s="96"/>
      <c r="P214" s="96"/>
      <c r="Q214" s="89"/>
      <c r="R214" s="89"/>
      <c r="S214" s="89"/>
      <c r="T214" s="89"/>
      <c r="U214" s="574"/>
      <c r="V214" s="574"/>
      <c r="W214" s="2204"/>
      <c r="X214" s="2204"/>
      <c r="Y214" s="2204"/>
      <c r="Z214" s="96"/>
      <c r="AA214" s="89"/>
    </row>
    <row r="215" spans="1:27" ht="15.75" customHeight="1">
      <c r="A215" s="96"/>
      <c r="B215" s="96"/>
      <c r="C215" s="574"/>
      <c r="D215" s="2184"/>
      <c r="E215" s="2184"/>
      <c r="F215" s="574"/>
      <c r="G215" s="574"/>
      <c r="H215" s="96"/>
      <c r="I215" s="96"/>
      <c r="J215" s="96"/>
      <c r="K215" s="89"/>
      <c r="L215" s="96"/>
      <c r="M215" s="96"/>
      <c r="N215" s="96"/>
      <c r="O215" s="96"/>
      <c r="P215" s="96"/>
      <c r="Q215" s="89"/>
      <c r="R215" s="89"/>
      <c r="S215" s="89"/>
      <c r="T215" s="89"/>
      <c r="U215" s="574"/>
      <c r="V215" s="574"/>
      <c r="W215" s="2204"/>
      <c r="X215" s="2204"/>
      <c r="Y215" s="2204"/>
      <c r="Z215" s="96"/>
      <c r="AA215" s="89"/>
    </row>
    <row r="216" spans="1:27" ht="15.75" customHeight="1">
      <c r="A216" s="96"/>
      <c r="B216" s="96"/>
      <c r="C216" s="574"/>
      <c r="D216" s="2184"/>
      <c r="E216" s="2184"/>
      <c r="F216" s="574"/>
      <c r="G216" s="574"/>
      <c r="H216" s="96"/>
      <c r="I216" s="96"/>
      <c r="J216" s="96"/>
      <c r="K216" s="89"/>
      <c r="L216" s="96"/>
      <c r="M216" s="96"/>
      <c r="N216" s="96"/>
      <c r="O216" s="96"/>
      <c r="P216" s="96"/>
      <c r="Q216" s="89"/>
      <c r="R216" s="89"/>
      <c r="S216" s="89"/>
      <c r="T216" s="89"/>
      <c r="U216" s="574"/>
      <c r="V216" s="574"/>
      <c r="W216" s="2204"/>
      <c r="X216" s="2204"/>
      <c r="Y216" s="2204"/>
      <c r="Z216" s="96"/>
      <c r="AA216" s="89"/>
    </row>
    <row r="217" spans="1:27" ht="15.75" customHeight="1">
      <c r="A217" s="96"/>
      <c r="B217" s="96"/>
      <c r="C217" s="574"/>
      <c r="D217" s="2184"/>
      <c r="E217" s="2184"/>
      <c r="F217" s="574"/>
      <c r="G217" s="574"/>
      <c r="H217" s="96"/>
      <c r="I217" s="96"/>
      <c r="J217" s="96"/>
      <c r="K217" s="89"/>
      <c r="L217" s="96"/>
      <c r="M217" s="96"/>
      <c r="N217" s="96"/>
      <c r="O217" s="96"/>
      <c r="P217" s="96"/>
      <c r="Q217" s="89"/>
      <c r="R217" s="89"/>
      <c r="S217" s="89"/>
      <c r="T217" s="89"/>
      <c r="U217" s="574"/>
      <c r="V217" s="574"/>
      <c r="W217" s="2204"/>
      <c r="X217" s="2204"/>
      <c r="Y217" s="2204"/>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05"/>
      <c r="F219" s="2205"/>
      <c r="G219" s="2205"/>
      <c r="H219" s="2205"/>
      <c r="I219" s="2205"/>
      <c r="J219" s="2205"/>
      <c r="K219" s="2205"/>
      <c r="L219" s="2205"/>
      <c r="M219" s="2205"/>
      <c r="N219" s="2205"/>
      <c r="O219" s="2205"/>
      <c r="P219" s="2205"/>
      <c r="Q219" s="2205"/>
      <c r="R219" s="2205"/>
      <c r="S219" s="2205"/>
      <c r="T219" s="2205"/>
      <c r="U219" s="2205"/>
      <c r="V219" s="2205"/>
      <c r="W219" s="2205"/>
      <c r="X219" s="2205"/>
      <c r="Y219" s="2205"/>
      <c r="Z219" s="2205"/>
      <c r="AA219" s="89"/>
    </row>
    <row r="220" spans="1:27" ht="15.75" customHeight="1">
      <c r="A220" s="96"/>
      <c r="B220" s="96"/>
      <c r="C220" s="96"/>
      <c r="D220" s="96"/>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05"/>
      <c r="F222" s="2205"/>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89"/>
    </row>
    <row r="223" spans="1:27" ht="15.75" customHeight="1">
      <c r="A223" s="96"/>
      <c r="B223" s="96"/>
      <c r="C223" s="96"/>
      <c r="D223" s="96"/>
      <c r="E223" s="2205"/>
      <c r="F223" s="2205"/>
      <c r="G223" s="2205"/>
      <c r="H223" s="2205"/>
      <c r="I223" s="2205"/>
      <c r="J223" s="2205"/>
      <c r="K223" s="2205"/>
      <c r="L223" s="2205"/>
      <c r="M223" s="2205"/>
      <c r="N223" s="2205"/>
      <c r="O223" s="2205"/>
      <c r="P223" s="2205"/>
      <c r="Q223" s="2205"/>
      <c r="R223" s="2205"/>
      <c r="S223" s="2205"/>
      <c r="T223" s="2205"/>
      <c r="U223" s="2205"/>
      <c r="V223" s="2205"/>
      <c r="W223" s="2205"/>
      <c r="X223" s="2205"/>
      <c r="Y223" s="2205"/>
      <c r="Z223" s="2205"/>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182"/>
      <c r="B228" s="2182"/>
      <c r="C228" s="2182"/>
      <c r="D228" s="2182"/>
      <c r="E228" s="2182"/>
      <c r="F228" s="2182"/>
      <c r="G228" s="2182"/>
      <c r="H228" s="2182"/>
      <c r="I228" s="2182"/>
      <c r="J228" s="2182"/>
      <c r="K228" s="2182"/>
      <c r="L228" s="2182"/>
      <c r="M228" s="2182"/>
      <c r="N228" s="2182"/>
      <c r="O228" s="2182"/>
      <c r="P228" s="2182"/>
      <c r="Q228" s="2182"/>
      <c r="R228" s="2182"/>
      <c r="S228" s="2182"/>
      <c r="T228" s="2182"/>
      <c r="U228" s="2182"/>
      <c r="V228" s="2182"/>
      <c r="W228" s="2182"/>
      <c r="X228" s="2182"/>
      <c r="Y228" s="2182"/>
      <c r="Z228" s="2182"/>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00"/>
      <c r="J232" s="2200"/>
      <c r="K232" s="2200"/>
      <c r="L232" s="2200"/>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00"/>
      <c r="J233" s="2200"/>
      <c r="K233" s="2200"/>
      <c r="L233" s="2200"/>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00"/>
      <c r="J234" s="2200"/>
      <c r="K234" s="2200"/>
      <c r="L234" s="2200"/>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00"/>
      <c r="J235" s="2200"/>
      <c r="K235" s="2200"/>
      <c r="L235" s="2200"/>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182"/>
      <c r="D237" s="2182"/>
      <c r="E237" s="2182"/>
      <c r="F237" s="2182"/>
      <c r="G237" s="574"/>
      <c r="H237" s="2182"/>
      <c r="I237" s="2182"/>
      <c r="J237" s="2182"/>
      <c r="K237" s="2182"/>
      <c r="L237" s="2182"/>
      <c r="M237" s="2182"/>
      <c r="N237" s="2182"/>
      <c r="O237" s="2182"/>
      <c r="P237" s="2182"/>
      <c r="Q237" s="2182"/>
      <c r="R237" s="2182"/>
      <c r="S237" s="2182"/>
      <c r="T237" s="2182"/>
      <c r="U237" s="574"/>
      <c r="V237" s="574"/>
      <c r="W237" s="2182"/>
      <c r="X237" s="2182"/>
      <c r="Y237" s="2182"/>
      <c r="Z237" s="96"/>
      <c r="AA237" s="89"/>
    </row>
    <row r="238" spans="1:27" ht="15.75" customHeight="1">
      <c r="A238" s="96"/>
      <c r="B238" s="96"/>
      <c r="C238" s="574"/>
      <c r="D238" s="2184"/>
      <c r="E238" s="2184"/>
      <c r="F238" s="574"/>
      <c r="G238" s="574"/>
      <c r="H238" s="96"/>
      <c r="I238" s="96"/>
      <c r="J238" s="96"/>
      <c r="K238" s="89"/>
      <c r="L238" s="96"/>
      <c r="M238" s="96"/>
      <c r="N238" s="96"/>
      <c r="O238" s="96"/>
      <c r="P238" s="96"/>
      <c r="Q238" s="89"/>
      <c r="R238" s="89"/>
      <c r="S238" s="89"/>
      <c r="T238" s="89"/>
      <c r="U238" s="574"/>
      <c r="V238" s="574"/>
      <c r="W238" s="2204"/>
      <c r="X238" s="2204"/>
      <c r="Y238" s="2204"/>
      <c r="Z238" s="96"/>
      <c r="AA238" s="89"/>
    </row>
    <row r="239" spans="1:27" ht="15.75" customHeight="1">
      <c r="A239" s="96"/>
      <c r="B239" s="96"/>
      <c r="C239" s="574"/>
      <c r="D239" s="2184"/>
      <c r="E239" s="2184"/>
      <c r="F239" s="574"/>
      <c r="G239" s="574"/>
      <c r="H239" s="96"/>
      <c r="I239" s="96"/>
      <c r="J239" s="96"/>
      <c r="K239" s="89"/>
      <c r="L239" s="96"/>
      <c r="M239" s="96"/>
      <c r="N239" s="96"/>
      <c r="O239" s="96"/>
      <c r="P239" s="96"/>
      <c r="Q239" s="89"/>
      <c r="R239" s="89"/>
      <c r="S239" s="89"/>
      <c r="T239" s="89"/>
      <c r="U239" s="574"/>
      <c r="V239" s="574"/>
      <c r="W239" s="2204"/>
      <c r="X239" s="2204"/>
      <c r="Y239" s="2204"/>
      <c r="Z239" s="96"/>
      <c r="AA239" s="89"/>
    </row>
    <row r="240" spans="1:27" ht="15.75" customHeight="1">
      <c r="A240" s="96"/>
      <c r="B240" s="96"/>
      <c r="C240" s="574"/>
      <c r="D240" s="2184"/>
      <c r="E240" s="2184"/>
      <c r="F240" s="574"/>
      <c r="G240" s="574"/>
      <c r="H240" s="96"/>
      <c r="I240" s="96"/>
      <c r="J240" s="96"/>
      <c r="K240" s="89"/>
      <c r="L240" s="96"/>
      <c r="M240" s="96"/>
      <c r="N240" s="96"/>
      <c r="O240" s="96"/>
      <c r="P240" s="96"/>
      <c r="Q240" s="89"/>
      <c r="R240" s="89"/>
      <c r="S240" s="89"/>
      <c r="T240" s="89"/>
      <c r="U240" s="574"/>
      <c r="V240" s="574"/>
      <c r="W240" s="2204"/>
      <c r="X240" s="2204"/>
      <c r="Y240" s="2204"/>
      <c r="Z240" s="96"/>
      <c r="AA240" s="89"/>
    </row>
    <row r="241" spans="1:27" ht="15.75" customHeight="1">
      <c r="A241" s="96"/>
      <c r="B241" s="96"/>
      <c r="C241" s="574"/>
      <c r="D241" s="2184"/>
      <c r="E241" s="2184"/>
      <c r="F241" s="574"/>
      <c r="G241" s="574"/>
      <c r="H241" s="96"/>
      <c r="I241" s="96"/>
      <c r="J241" s="96"/>
      <c r="K241" s="89"/>
      <c r="L241" s="96"/>
      <c r="M241" s="96"/>
      <c r="N241" s="96"/>
      <c r="O241" s="96"/>
      <c r="P241" s="96"/>
      <c r="Q241" s="89"/>
      <c r="R241" s="89"/>
      <c r="S241" s="89"/>
      <c r="T241" s="89"/>
      <c r="U241" s="574"/>
      <c r="V241" s="574"/>
      <c r="W241" s="2204"/>
      <c r="X241" s="2204"/>
      <c r="Y241" s="2204"/>
      <c r="Z241" s="96"/>
      <c r="AA241" s="89"/>
    </row>
    <row r="242" spans="1:27" ht="15.75" customHeight="1">
      <c r="A242" s="96"/>
      <c r="B242" s="96"/>
      <c r="C242" s="574"/>
      <c r="D242" s="2184"/>
      <c r="E242" s="2184"/>
      <c r="F242" s="574"/>
      <c r="G242" s="574"/>
      <c r="H242" s="96"/>
      <c r="I242" s="96"/>
      <c r="J242" s="96"/>
      <c r="K242" s="89"/>
      <c r="L242" s="96"/>
      <c r="M242" s="96"/>
      <c r="N242" s="96"/>
      <c r="O242" s="96"/>
      <c r="P242" s="96"/>
      <c r="Q242" s="89"/>
      <c r="R242" s="89"/>
      <c r="S242" s="89"/>
      <c r="T242" s="89"/>
      <c r="U242" s="574"/>
      <c r="V242" s="574"/>
      <c r="W242" s="2204"/>
      <c r="X242" s="2204"/>
      <c r="Y242" s="2204"/>
      <c r="Z242" s="96"/>
      <c r="AA242" s="89"/>
    </row>
    <row r="243" spans="1:27" ht="15.75" customHeight="1">
      <c r="A243" s="96"/>
      <c r="B243" s="96"/>
      <c r="C243" s="574"/>
      <c r="D243" s="2184"/>
      <c r="E243" s="2184"/>
      <c r="F243" s="574"/>
      <c r="G243" s="574"/>
      <c r="H243" s="96"/>
      <c r="I243" s="96"/>
      <c r="J243" s="96"/>
      <c r="K243" s="89"/>
      <c r="L243" s="96"/>
      <c r="M243" s="96"/>
      <c r="N243" s="96"/>
      <c r="O243" s="96"/>
      <c r="P243" s="96"/>
      <c r="Q243" s="89"/>
      <c r="R243" s="89"/>
      <c r="S243" s="89"/>
      <c r="T243" s="89"/>
      <c r="U243" s="574"/>
      <c r="V243" s="574"/>
      <c r="W243" s="2204"/>
      <c r="X243" s="2204"/>
      <c r="Y243" s="2204"/>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05"/>
      <c r="F245" s="2205"/>
      <c r="G245" s="2205"/>
      <c r="H245" s="2205"/>
      <c r="I245" s="2205"/>
      <c r="J245" s="2205"/>
      <c r="K245" s="2205"/>
      <c r="L245" s="2205"/>
      <c r="M245" s="2205"/>
      <c r="N245" s="2205"/>
      <c r="O245" s="2205"/>
      <c r="P245" s="2205"/>
      <c r="Q245" s="2205"/>
      <c r="R245" s="2205"/>
      <c r="S245" s="2205"/>
      <c r="T245" s="2205"/>
      <c r="U245" s="2205"/>
      <c r="V245" s="2205"/>
      <c r="W245" s="2205"/>
      <c r="X245" s="2205"/>
      <c r="Y245" s="2205"/>
      <c r="Z245" s="2205"/>
      <c r="AA245" s="89"/>
    </row>
    <row r="246" spans="1:27" ht="15.75" customHeight="1">
      <c r="A246" s="96"/>
      <c r="B246" s="96"/>
      <c r="C246" s="96"/>
      <c r="D246" s="96"/>
      <c r="E246" s="2205"/>
      <c r="F246" s="2205"/>
      <c r="G246" s="2205"/>
      <c r="H246" s="2205"/>
      <c r="I246" s="2205"/>
      <c r="J246" s="2205"/>
      <c r="K246" s="2205"/>
      <c r="L246" s="2205"/>
      <c r="M246" s="2205"/>
      <c r="N246" s="2205"/>
      <c r="O246" s="2205"/>
      <c r="P246" s="2205"/>
      <c r="Q246" s="2205"/>
      <c r="R246" s="2205"/>
      <c r="S246" s="2205"/>
      <c r="T246" s="2205"/>
      <c r="U246" s="2205"/>
      <c r="V246" s="2205"/>
      <c r="W246" s="2205"/>
      <c r="X246" s="2205"/>
      <c r="Y246" s="2205"/>
      <c r="Z246" s="2205"/>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05"/>
      <c r="F248" s="2205"/>
      <c r="G248" s="2205"/>
      <c r="H248" s="2205"/>
      <c r="I248" s="2205"/>
      <c r="J248" s="2205"/>
      <c r="K248" s="2205"/>
      <c r="L248" s="2205"/>
      <c r="M248" s="2205"/>
      <c r="N248" s="2205"/>
      <c r="O248" s="2205"/>
      <c r="P248" s="2205"/>
      <c r="Q248" s="2205"/>
      <c r="R248" s="2205"/>
      <c r="S248" s="2205"/>
      <c r="T248" s="2205"/>
      <c r="U248" s="2205"/>
      <c r="V248" s="2205"/>
      <c r="W248" s="2205"/>
      <c r="X248" s="2205"/>
      <c r="Y248" s="2205"/>
      <c r="Z248" s="2205"/>
      <c r="AA248" s="89"/>
    </row>
    <row r="249" spans="1:27" ht="15.75" customHeight="1">
      <c r="A249" s="96"/>
      <c r="B249" s="96"/>
      <c r="C249" s="96"/>
      <c r="D249" s="96"/>
      <c r="E249" s="2205"/>
      <c r="F249" s="2205"/>
      <c r="G249" s="2205"/>
      <c r="H249" s="2205"/>
      <c r="I249" s="2205"/>
      <c r="J249" s="2205"/>
      <c r="K249" s="2205"/>
      <c r="L249" s="2205"/>
      <c r="M249" s="2205"/>
      <c r="N249" s="2205"/>
      <c r="O249" s="2205"/>
      <c r="P249" s="2205"/>
      <c r="Q249" s="2205"/>
      <c r="R249" s="2205"/>
      <c r="S249" s="2205"/>
      <c r="T249" s="2205"/>
      <c r="U249" s="2205"/>
      <c r="V249" s="2205"/>
      <c r="W249" s="2205"/>
      <c r="X249" s="2205"/>
      <c r="Y249" s="2205"/>
      <c r="Z249" s="2205"/>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6">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 ref="W215:Y215"/>
    <mergeCell ref="W216:Y216"/>
    <mergeCell ref="D216:E216"/>
    <mergeCell ref="D215:E215"/>
    <mergeCell ref="I235:L235"/>
    <mergeCell ref="E219:Z220"/>
    <mergeCell ref="E222:Z223"/>
    <mergeCell ref="A228:Z228"/>
    <mergeCell ref="I233:L233"/>
    <mergeCell ref="I234:L234"/>
    <mergeCell ref="I232:L232"/>
    <mergeCell ref="D217:E217"/>
    <mergeCell ref="D213:E213"/>
    <mergeCell ref="W213:Y213"/>
    <mergeCell ref="D214:E214"/>
    <mergeCell ref="W214:Y214"/>
    <mergeCell ref="E194:Z195"/>
    <mergeCell ref="I207:L207"/>
    <mergeCell ref="I208:L208"/>
    <mergeCell ref="A202:Z202"/>
    <mergeCell ref="I206:L206"/>
    <mergeCell ref="I209:L209"/>
    <mergeCell ref="D189:E189"/>
    <mergeCell ref="W189:Y189"/>
    <mergeCell ref="D188:E188"/>
    <mergeCell ref="W188:Y188"/>
    <mergeCell ref="E191:Z192"/>
    <mergeCell ref="W212:Y212"/>
    <mergeCell ref="W211:Y211"/>
    <mergeCell ref="D212:E212"/>
    <mergeCell ref="C211:F211"/>
    <mergeCell ref="H211:T211"/>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H141:Z142"/>
    <mergeCell ref="E143:Z144"/>
    <mergeCell ref="A148:Z148"/>
    <mergeCell ref="I152:L152"/>
    <mergeCell ref="I155:L155"/>
    <mergeCell ref="I153:L153"/>
    <mergeCell ref="I154:L154"/>
    <mergeCell ref="O135:R135"/>
    <mergeCell ref="U135:X135"/>
    <mergeCell ref="I139:M139"/>
    <mergeCell ref="D128:E128"/>
    <mergeCell ref="I128:L128"/>
    <mergeCell ref="O128:R128"/>
    <mergeCell ref="U128:X128"/>
    <mergeCell ref="I126:L126"/>
    <mergeCell ref="O126:R126"/>
    <mergeCell ref="U126:X126"/>
    <mergeCell ref="D127:E127"/>
    <mergeCell ref="I127:L127"/>
    <mergeCell ref="O127:R127"/>
    <mergeCell ref="U127:X127"/>
    <mergeCell ref="D130:E130"/>
    <mergeCell ref="K140:P140"/>
    <mergeCell ref="I130:L130"/>
    <mergeCell ref="O130:R130"/>
    <mergeCell ref="U130:X130"/>
    <mergeCell ref="I135:L135"/>
    <mergeCell ref="D129:E129"/>
    <mergeCell ref="I129:L129"/>
    <mergeCell ref="O129:R129"/>
    <mergeCell ref="U129:X129"/>
    <mergeCell ref="H93:Z94"/>
    <mergeCell ref="R90:Y90"/>
    <mergeCell ref="E91:G91"/>
    <mergeCell ref="R91:Y91"/>
    <mergeCell ref="E92:G92"/>
    <mergeCell ref="R92:Y92"/>
    <mergeCell ref="A97:Z97"/>
    <mergeCell ref="E99:H99"/>
    <mergeCell ref="H95:Z96"/>
    <mergeCell ref="J114:M114"/>
    <mergeCell ref="J115:M115"/>
    <mergeCell ref="F100:G100"/>
    <mergeCell ref="I100:Z100"/>
    <mergeCell ref="J111:L111"/>
    <mergeCell ref="J112:L112"/>
    <mergeCell ref="F101:G101"/>
    <mergeCell ref="I101:Z101"/>
    <mergeCell ref="F102:G102"/>
    <mergeCell ref="I102:Z102"/>
    <mergeCell ref="J109:L109"/>
    <mergeCell ref="J110:L110"/>
    <mergeCell ref="D41:I43"/>
    <mergeCell ref="C20:O21"/>
    <mergeCell ref="L37:N37"/>
    <mergeCell ref="C10:O12"/>
    <mergeCell ref="B38:C40"/>
    <mergeCell ref="D38:I40"/>
    <mergeCell ref="B41:C43"/>
    <mergeCell ref="R18:S18"/>
    <mergeCell ref="Q7:R14"/>
    <mergeCell ref="S7:Z7"/>
    <mergeCell ref="S8:Z8"/>
  </mergeCells>
  <phoneticPr fontId="2"/>
  <hyperlinks>
    <hyperlink ref="P1:S1" location="作業メニュー!A1" display="作業メニュー" xr:uid="{00000000-0004-0000-22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AD250"/>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2488</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3017</v>
      </c>
      <c r="C3" s="506"/>
      <c r="D3" s="506"/>
      <c r="E3" s="506"/>
      <c r="AC3" s="40"/>
    </row>
    <row r="4" spans="1:30" s="505" customFormat="1" ht="18.95" customHeight="1">
      <c r="AC4" s="40"/>
    </row>
    <row r="5" spans="1:30" s="505" customFormat="1" ht="18.95" customHeight="1">
      <c r="B5" s="630" t="str">
        <f>IF(作業メニュー!AM13=TRUE, "工事完了通知取下げ届", "完了検査申請取下げ届")</f>
        <v>完了検査申請取下げ届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85" t="s">
        <v>2472</v>
      </c>
      <c r="R7" s="2186"/>
      <c r="S7" s="2191" t="s">
        <v>2471</v>
      </c>
      <c r="T7" s="2192"/>
      <c r="U7" s="2192"/>
      <c r="V7" s="2192"/>
      <c r="W7" s="2192"/>
      <c r="X7" s="2192"/>
      <c r="Y7" s="2192"/>
      <c r="Z7" s="2193"/>
      <c r="AA7" s="546"/>
      <c r="AB7" s="546"/>
      <c r="AC7" s="40"/>
    </row>
    <row r="8" spans="1:30" s="505" customFormat="1" ht="15.95" customHeight="1">
      <c r="B8" s="552"/>
      <c r="P8" s="546"/>
      <c r="Q8" s="2187"/>
      <c r="R8" s="2188"/>
      <c r="S8" s="2194" t="s">
        <v>2470</v>
      </c>
      <c r="T8" s="2195"/>
      <c r="U8" s="2195"/>
      <c r="V8" s="2195"/>
      <c r="W8" s="2195"/>
      <c r="X8" s="2195"/>
      <c r="Y8" s="2195"/>
      <c r="Z8" s="2196"/>
      <c r="AA8" s="546"/>
      <c r="AB8" s="546"/>
      <c r="AC8" s="40"/>
    </row>
    <row r="9" spans="1:30" s="505" customFormat="1" ht="15.95" customHeight="1">
      <c r="B9" s="552"/>
      <c r="P9" s="546"/>
      <c r="Q9" s="2187"/>
      <c r="R9" s="2188"/>
      <c r="S9" s="731"/>
      <c r="T9" s="731"/>
      <c r="U9" s="731"/>
      <c r="V9" s="731"/>
      <c r="W9" s="731"/>
      <c r="X9" s="731"/>
      <c r="Y9" s="731"/>
      <c r="Z9" s="732"/>
      <c r="AA9" s="546"/>
      <c r="AB9" s="546"/>
      <c r="AC9" s="40"/>
    </row>
    <row r="10" spans="1:30" s="505" customFormat="1" ht="18.95" customHeight="1">
      <c r="B10" s="552"/>
      <c r="C10" s="2176" t="s">
        <v>2487</v>
      </c>
      <c r="D10" s="2176"/>
      <c r="E10" s="2176"/>
      <c r="F10" s="2176"/>
      <c r="G10" s="2176"/>
      <c r="H10" s="2176"/>
      <c r="I10" s="2176"/>
      <c r="J10" s="2176"/>
      <c r="K10" s="2176"/>
      <c r="L10" s="2176"/>
      <c r="M10" s="2176"/>
      <c r="N10" s="2176"/>
      <c r="O10" s="2176"/>
      <c r="P10" s="546"/>
      <c r="Q10" s="2187"/>
      <c r="R10" s="2188"/>
      <c r="S10" s="731"/>
      <c r="T10" s="731"/>
      <c r="U10" s="731"/>
      <c r="V10" s="731"/>
      <c r="W10" s="731"/>
      <c r="X10" s="731"/>
      <c r="Y10" s="731"/>
      <c r="Z10" s="732"/>
      <c r="AA10" s="546"/>
      <c r="AB10" s="546"/>
      <c r="AC10" s="40"/>
    </row>
    <row r="11" spans="1:30" s="505" customFormat="1" ht="18.95" customHeight="1">
      <c r="B11" s="552"/>
      <c r="C11" s="2176"/>
      <c r="D11" s="2176"/>
      <c r="E11" s="2176"/>
      <c r="F11" s="2176"/>
      <c r="G11" s="2176"/>
      <c r="H11" s="2176"/>
      <c r="I11" s="2176"/>
      <c r="J11" s="2176"/>
      <c r="K11" s="2176"/>
      <c r="L11" s="2176"/>
      <c r="M11" s="2176"/>
      <c r="N11" s="2176"/>
      <c r="O11" s="2176"/>
      <c r="P11" s="546"/>
      <c r="Q11" s="2187"/>
      <c r="R11" s="2188"/>
      <c r="S11" s="731"/>
      <c r="T11" s="731"/>
      <c r="U11" s="731"/>
      <c r="V11" s="731"/>
      <c r="W11" s="731"/>
      <c r="X11" s="731"/>
      <c r="Y11" s="731"/>
      <c r="Z11" s="732"/>
      <c r="AA11" s="546"/>
      <c r="AB11" s="546"/>
      <c r="AC11" s="40"/>
    </row>
    <row r="12" spans="1:30" s="505" customFormat="1" ht="18.95" customHeight="1">
      <c r="B12" s="552"/>
      <c r="C12" s="2176"/>
      <c r="D12" s="2176"/>
      <c r="E12" s="2176"/>
      <c r="F12" s="2176"/>
      <c r="G12" s="2176"/>
      <c r="H12" s="2176"/>
      <c r="I12" s="2176"/>
      <c r="J12" s="2176"/>
      <c r="K12" s="2176"/>
      <c r="L12" s="2176"/>
      <c r="M12" s="2176"/>
      <c r="N12" s="2176"/>
      <c r="O12" s="2176"/>
      <c r="P12" s="546"/>
      <c r="Q12" s="2187"/>
      <c r="R12" s="2188"/>
      <c r="S12" s="731"/>
      <c r="T12" s="731"/>
      <c r="U12" s="731"/>
      <c r="V12" s="731"/>
      <c r="W12" s="731"/>
      <c r="X12" s="731"/>
      <c r="Y12" s="731"/>
      <c r="Z12" s="732"/>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87"/>
      <c r="R13" s="2188"/>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89"/>
      <c r="R14" s="2190"/>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row>
    <row r="18" spans="2:29" s="505" customFormat="1" ht="18.95" customHeight="1">
      <c r="B18" s="552"/>
      <c r="C18" s="546"/>
      <c r="D18" s="546"/>
      <c r="E18" s="546"/>
      <c r="F18" s="546"/>
      <c r="G18" s="546"/>
      <c r="H18" s="546"/>
      <c r="I18" s="546"/>
      <c r="J18" s="546"/>
      <c r="K18" s="546"/>
      <c r="L18" s="546"/>
      <c r="M18" s="546"/>
      <c r="N18" s="546"/>
      <c r="O18" s="546"/>
      <c r="P18" s="546"/>
      <c r="R18" s="2178" t="s">
        <v>2814</v>
      </c>
      <c r="S18" s="2178"/>
      <c r="T18" s="558"/>
      <c r="U18" s="505" t="s">
        <v>603</v>
      </c>
      <c r="V18" s="559"/>
      <c r="W18" s="505" t="s">
        <v>602</v>
      </c>
      <c r="X18" s="560"/>
      <c r="Y18" s="557" t="s">
        <v>601</v>
      </c>
      <c r="Z18" s="564"/>
      <c r="AA18" s="546"/>
      <c r="AB18" s="546"/>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180" t="s">
        <v>2453</v>
      </c>
      <c r="D20" s="2180"/>
      <c r="E20" s="2180"/>
      <c r="F20" s="2180"/>
      <c r="G20" s="2180"/>
      <c r="H20" s="2180"/>
      <c r="I20" s="2180"/>
      <c r="J20" s="2180"/>
      <c r="K20" s="2180"/>
      <c r="L20" s="2180"/>
      <c r="M20" s="2180"/>
      <c r="N20" s="2180"/>
      <c r="O20" s="2180"/>
      <c r="P20" s="546"/>
      <c r="Q20" s="546"/>
      <c r="R20" s="546"/>
      <c r="S20" s="546"/>
      <c r="T20" s="546"/>
      <c r="U20" s="546"/>
      <c r="V20" s="546"/>
      <c r="W20" s="546"/>
      <c r="X20" s="546"/>
      <c r="Y20" s="546"/>
      <c r="Z20" s="555"/>
      <c r="AA20" s="546"/>
      <c r="AB20" s="546"/>
      <c r="AC20" s="40"/>
    </row>
    <row r="21" spans="2:29" s="505" customFormat="1" ht="18.95" customHeight="1">
      <c r="B21" s="552"/>
      <c r="C21" s="2180"/>
      <c r="D21" s="2180"/>
      <c r="E21" s="2180"/>
      <c r="F21" s="2180"/>
      <c r="G21" s="2180"/>
      <c r="H21" s="2180"/>
      <c r="I21" s="2180"/>
      <c r="J21" s="2180"/>
      <c r="K21" s="2180"/>
      <c r="L21" s="2180"/>
      <c r="M21" s="2180"/>
      <c r="N21" s="2180"/>
      <c r="O21" s="218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2467</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8"/>
      <c r="K35" s="549"/>
      <c r="L35" s="579" t="s">
        <v>2815</v>
      </c>
      <c r="M35" s="580"/>
      <c r="N35" s="580"/>
      <c r="O35" s="580" t="s">
        <v>318</v>
      </c>
      <c r="P35" s="580"/>
      <c r="Q35" s="580" t="s">
        <v>317</v>
      </c>
      <c r="R35" s="580"/>
      <c r="S35" s="580" t="s">
        <v>2464</v>
      </c>
      <c r="T35" s="581"/>
      <c r="U35" s="581"/>
      <c r="V35" s="581"/>
      <c r="W35" s="581"/>
      <c r="X35" s="549"/>
      <c r="Y35" s="549"/>
      <c r="Z35" s="550"/>
      <c r="AA35" s="546"/>
      <c r="AB35" s="546"/>
      <c r="AC35" s="40"/>
    </row>
    <row r="36" spans="1:29" s="505" customFormat="1" ht="18.95" customHeight="1">
      <c r="B36" s="552" t="s">
        <v>2466</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2473</v>
      </c>
      <c r="E37" s="568"/>
      <c r="F37" s="568"/>
      <c r="G37" s="568"/>
      <c r="H37" s="568"/>
      <c r="I37" s="569"/>
      <c r="J37" s="570"/>
      <c r="K37" s="571"/>
      <c r="L37" s="2215" t="s">
        <v>728</v>
      </c>
      <c r="M37" s="2215"/>
      <c r="N37" s="2215"/>
      <c r="O37" s="2219"/>
      <c r="P37" s="2219"/>
      <c r="Q37" s="2219"/>
      <c r="R37" s="2219"/>
      <c r="S37" s="2219"/>
      <c r="T37" s="2219"/>
      <c r="U37" s="2219"/>
      <c r="V37" s="2219"/>
      <c r="W37" s="2219"/>
      <c r="X37" s="2219"/>
      <c r="Y37" s="571" t="s">
        <v>111</v>
      </c>
      <c r="Z37" s="556"/>
      <c r="AA37" s="546"/>
      <c r="AB37" s="546"/>
      <c r="AC37" s="40"/>
    </row>
    <row r="38" spans="1:29" s="505" customFormat="1" ht="18.95" customHeight="1">
      <c r="B38" s="2216" t="s">
        <v>2462</v>
      </c>
      <c r="C38" s="2208"/>
      <c r="D38" s="2207" t="s">
        <v>2484</v>
      </c>
      <c r="E38" s="2208"/>
      <c r="F38" s="2208"/>
      <c r="G38" s="2208"/>
      <c r="H38" s="2208"/>
      <c r="I38" s="2209"/>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217"/>
      <c r="C39" s="2211"/>
      <c r="D39" s="2210"/>
      <c r="E39" s="2211"/>
      <c r="F39" s="2211"/>
      <c r="G39" s="2211"/>
      <c r="H39" s="2211"/>
      <c r="I39" s="2212"/>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218"/>
      <c r="C40" s="2213"/>
      <c r="D40" s="2213"/>
      <c r="E40" s="2213"/>
      <c r="F40" s="2213"/>
      <c r="G40" s="2213"/>
      <c r="H40" s="2213"/>
      <c r="I40" s="2214"/>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2216" t="s">
        <v>2461</v>
      </c>
      <c r="C41" s="2208"/>
      <c r="D41" s="2207" t="s">
        <v>2483</v>
      </c>
      <c r="E41" s="2208"/>
      <c r="F41" s="2208"/>
      <c r="G41" s="2208"/>
      <c r="H41" s="2208"/>
      <c r="I41" s="2209"/>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2217"/>
      <c r="C42" s="2211"/>
      <c r="D42" s="2210"/>
      <c r="E42" s="2211"/>
      <c r="F42" s="2211"/>
      <c r="G42" s="2211"/>
      <c r="H42" s="2211"/>
      <c r="I42" s="2212"/>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218"/>
      <c r="C43" s="2213"/>
      <c r="D43" s="2213"/>
      <c r="E43" s="2213"/>
      <c r="F43" s="2213"/>
      <c r="G43" s="2213"/>
      <c r="H43" s="2213"/>
      <c r="I43" s="2214"/>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182"/>
      <c r="S90" s="2182"/>
      <c r="T90" s="2182"/>
      <c r="U90" s="2182"/>
      <c r="V90" s="2182"/>
      <c r="W90" s="2182"/>
      <c r="X90" s="2182"/>
      <c r="Y90" s="2182"/>
      <c r="Z90" s="574"/>
    </row>
    <row r="91" spans="1:29" ht="15" customHeight="1">
      <c r="A91" s="89"/>
      <c r="B91" s="89"/>
      <c r="C91" s="89"/>
      <c r="D91" s="574"/>
      <c r="E91" s="2182"/>
      <c r="F91" s="2182"/>
      <c r="G91" s="2182"/>
      <c r="H91" s="574"/>
      <c r="I91" s="89"/>
      <c r="J91" s="96"/>
      <c r="K91" s="96"/>
      <c r="L91" s="96"/>
      <c r="M91" s="96"/>
      <c r="N91" s="96"/>
      <c r="O91" s="96"/>
      <c r="P91" s="96"/>
      <c r="Q91" s="574"/>
      <c r="R91" s="2182"/>
      <c r="S91" s="2182"/>
      <c r="T91" s="2182"/>
      <c r="U91" s="2182"/>
      <c r="V91" s="2182"/>
      <c r="W91" s="2182"/>
      <c r="X91" s="2182"/>
      <c r="Y91" s="2182"/>
      <c r="Z91" s="575"/>
    </row>
    <row r="92" spans="1:29" ht="15" customHeight="1">
      <c r="A92" s="89"/>
      <c r="B92" s="89"/>
      <c r="C92" s="89"/>
      <c r="D92" s="574"/>
      <c r="E92" s="2182"/>
      <c r="F92" s="2182"/>
      <c r="G92" s="2182"/>
      <c r="H92" s="574"/>
      <c r="I92" s="89"/>
      <c r="J92" s="96"/>
      <c r="K92" s="96"/>
      <c r="L92" s="96"/>
      <c r="M92" s="96"/>
      <c r="N92" s="96"/>
      <c r="O92" s="96"/>
      <c r="P92" s="96"/>
      <c r="Q92" s="574"/>
      <c r="R92" s="2182"/>
      <c r="S92" s="2182"/>
      <c r="T92" s="2182"/>
      <c r="U92" s="2182"/>
      <c r="V92" s="2182"/>
      <c r="W92" s="2182"/>
      <c r="X92" s="2182"/>
      <c r="Y92" s="2182"/>
      <c r="Z92" s="575"/>
    </row>
    <row r="93" spans="1:29" ht="13.5" customHeight="1">
      <c r="A93" s="96"/>
      <c r="B93" s="96"/>
      <c r="C93" s="96"/>
      <c r="D93" s="96"/>
      <c r="E93" s="96"/>
      <c r="F93" s="96"/>
      <c r="G93" s="96"/>
      <c r="H93" s="2181"/>
      <c r="I93" s="2181"/>
      <c r="J93" s="2181"/>
      <c r="K93" s="2181"/>
      <c r="L93" s="2181"/>
      <c r="M93" s="2181"/>
      <c r="N93" s="2181"/>
      <c r="O93" s="2181"/>
      <c r="P93" s="2181"/>
      <c r="Q93" s="2181"/>
      <c r="R93" s="2181"/>
      <c r="S93" s="2181"/>
      <c r="T93" s="2181"/>
      <c r="U93" s="2181"/>
      <c r="V93" s="2181"/>
      <c r="W93" s="2181"/>
      <c r="X93" s="2181"/>
      <c r="Y93" s="2181"/>
      <c r="Z93" s="2181"/>
    </row>
    <row r="94" spans="1:29" ht="15.75" customHeight="1">
      <c r="A94" s="89"/>
      <c r="B94" s="89"/>
      <c r="C94" s="89"/>
      <c r="D94" s="89"/>
      <c r="E94" s="89"/>
      <c r="F94" s="89"/>
      <c r="G94" s="89"/>
      <c r="H94" s="2181"/>
      <c r="I94" s="2181"/>
      <c r="J94" s="2181"/>
      <c r="K94" s="2181"/>
      <c r="L94" s="2181"/>
      <c r="M94" s="2181"/>
      <c r="N94" s="2181"/>
      <c r="O94" s="2181"/>
      <c r="P94" s="2181"/>
      <c r="Q94" s="2181"/>
      <c r="R94" s="2181"/>
      <c r="S94" s="2181"/>
      <c r="T94" s="2181"/>
      <c r="U94" s="2181"/>
      <c r="V94" s="2181"/>
      <c r="W94" s="2181"/>
      <c r="X94" s="2181"/>
      <c r="Y94" s="2181"/>
      <c r="Z94" s="2181"/>
    </row>
    <row r="95" spans="1:29" ht="15.75" customHeight="1">
      <c r="A95" s="96"/>
      <c r="B95" s="96"/>
      <c r="C95" s="96"/>
      <c r="D95" s="96"/>
      <c r="E95" s="96"/>
      <c r="F95" s="96"/>
      <c r="G95" s="96"/>
      <c r="H95" s="2181"/>
      <c r="I95" s="2177"/>
      <c r="J95" s="2177"/>
      <c r="K95" s="2177"/>
      <c r="L95" s="2177"/>
      <c r="M95" s="2177"/>
      <c r="N95" s="2177"/>
      <c r="O95" s="2177"/>
      <c r="P95" s="2177"/>
      <c r="Q95" s="2177"/>
      <c r="R95" s="2177"/>
      <c r="S95" s="2177"/>
      <c r="T95" s="2177"/>
      <c r="U95" s="2177"/>
      <c r="V95" s="2177"/>
      <c r="W95" s="2177"/>
      <c r="X95" s="2177"/>
      <c r="Y95" s="2177"/>
      <c r="Z95" s="2177"/>
    </row>
    <row r="96" spans="1:29" ht="15.75" customHeight="1">
      <c r="A96" s="89"/>
      <c r="B96" s="89"/>
      <c r="C96" s="89"/>
      <c r="D96" s="89"/>
      <c r="E96" s="89"/>
      <c r="F96" s="89"/>
      <c r="G96" s="89"/>
      <c r="H96" s="2177"/>
      <c r="I96" s="2177"/>
      <c r="J96" s="2177"/>
      <c r="K96" s="2177"/>
      <c r="L96" s="2177"/>
      <c r="M96" s="2177"/>
      <c r="N96" s="2177"/>
      <c r="O96" s="2177"/>
      <c r="P96" s="2177"/>
      <c r="Q96" s="2177"/>
      <c r="R96" s="2177"/>
      <c r="S96" s="2177"/>
      <c r="T96" s="2177"/>
      <c r="U96" s="2177"/>
      <c r="V96" s="2177"/>
      <c r="W96" s="2177"/>
      <c r="X96" s="2177"/>
      <c r="Y96" s="2177"/>
      <c r="Z96" s="2177"/>
    </row>
    <row r="97" spans="1:26" ht="18" customHeight="1">
      <c r="A97" s="2184"/>
      <c r="B97" s="2184"/>
      <c r="C97" s="2184"/>
      <c r="D97" s="2184"/>
      <c r="E97" s="2184"/>
      <c r="F97" s="2184"/>
      <c r="G97" s="2184"/>
      <c r="H97" s="2184"/>
      <c r="I97" s="2184"/>
      <c r="J97" s="2184"/>
      <c r="K97" s="2184"/>
      <c r="L97" s="2184"/>
      <c r="M97" s="2184"/>
      <c r="N97" s="2184"/>
      <c r="O97" s="2184"/>
      <c r="P97" s="2184"/>
      <c r="Q97" s="2184"/>
      <c r="R97" s="2184"/>
      <c r="S97" s="2184"/>
      <c r="T97" s="2184"/>
      <c r="U97" s="2184"/>
      <c r="V97" s="2184"/>
      <c r="W97" s="2184"/>
      <c r="X97" s="2184"/>
      <c r="Y97" s="2184"/>
      <c r="Z97" s="2184"/>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182"/>
      <c r="F99" s="2182"/>
      <c r="G99" s="2182"/>
      <c r="H99" s="2182"/>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182"/>
      <c r="G100" s="2182"/>
      <c r="H100" s="96"/>
      <c r="I100" s="2183"/>
      <c r="J100" s="2183"/>
      <c r="K100" s="2183"/>
      <c r="L100" s="2183"/>
      <c r="M100" s="2183"/>
      <c r="N100" s="2183"/>
      <c r="O100" s="2183"/>
      <c r="P100" s="2183"/>
      <c r="Q100" s="2183"/>
      <c r="R100" s="2183"/>
      <c r="S100" s="2183"/>
      <c r="T100" s="2183"/>
      <c r="U100" s="2183"/>
      <c r="V100" s="2183"/>
      <c r="W100" s="2183"/>
      <c r="X100" s="2183"/>
      <c r="Y100" s="2183"/>
      <c r="Z100" s="2183"/>
    </row>
    <row r="101" spans="1:26" ht="15.75" customHeight="1">
      <c r="A101" s="96"/>
      <c r="B101" s="96"/>
      <c r="C101" s="96"/>
      <c r="D101" s="96"/>
      <c r="E101" s="96"/>
      <c r="F101" s="2182"/>
      <c r="G101" s="2182"/>
      <c r="H101" s="96"/>
      <c r="I101" s="2183"/>
      <c r="J101" s="2183"/>
      <c r="K101" s="2183"/>
      <c r="L101" s="2183"/>
      <c r="M101" s="2183"/>
      <c r="N101" s="2183"/>
      <c r="O101" s="2183"/>
      <c r="P101" s="2183"/>
      <c r="Q101" s="2183"/>
      <c r="R101" s="2183"/>
      <c r="S101" s="2183"/>
      <c r="T101" s="2183"/>
      <c r="U101" s="2183"/>
      <c r="V101" s="2183"/>
      <c r="W101" s="2183"/>
      <c r="X101" s="2183"/>
      <c r="Y101" s="2183"/>
      <c r="Z101" s="2183"/>
    </row>
    <row r="102" spans="1:26" ht="15.75" customHeight="1">
      <c r="A102" s="96"/>
      <c r="B102" s="96"/>
      <c r="C102" s="96"/>
      <c r="D102" s="96"/>
      <c r="E102" s="96"/>
      <c r="F102" s="2182"/>
      <c r="G102" s="2182"/>
      <c r="H102" s="96"/>
      <c r="I102" s="2183"/>
      <c r="J102" s="2183"/>
      <c r="K102" s="2183"/>
      <c r="L102" s="2183"/>
      <c r="M102" s="2183"/>
      <c r="N102" s="2183"/>
      <c r="O102" s="2183"/>
      <c r="P102" s="2183"/>
      <c r="Q102" s="2183"/>
      <c r="R102" s="2183"/>
      <c r="S102" s="2183"/>
      <c r="T102" s="2183"/>
      <c r="U102" s="2183"/>
      <c r="V102" s="2183"/>
      <c r="W102" s="2183"/>
      <c r="X102" s="2183"/>
      <c r="Y102" s="2183"/>
      <c r="Z102" s="2183"/>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82"/>
      <c r="K109" s="2182"/>
      <c r="L109" s="2182"/>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82"/>
      <c r="K110" s="2182"/>
      <c r="L110" s="2182"/>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182"/>
      <c r="K111" s="2182"/>
      <c r="L111" s="2182"/>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82"/>
      <c r="K112" s="2182"/>
      <c r="L112" s="2182"/>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198"/>
      <c r="K114" s="2198"/>
      <c r="L114" s="2198"/>
      <c r="M114" s="2198"/>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198"/>
      <c r="K115" s="2198"/>
      <c r="L115" s="2198"/>
      <c r="M115" s="2198"/>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182"/>
      <c r="J126" s="2182"/>
      <c r="K126" s="2182"/>
      <c r="L126" s="2182"/>
      <c r="M126" s="574"/>
      <c r="N126" s="574"/>
      <c r="O126" s="2182"/>
      <c r="P126" s="2182"/>
      <c r="Q126" s="2182"/>
      <c r="R126" s="2182"/>
      <c r="S126" s="574"/>
      <c r="T126" s="574"/>
      <c r="U126" s="2182"/>
      <c r="V126" s="2182"/>
      <c r="W126" s="2182"/>
      <c r="X126" s="2182"/>
      <c r="Y126" s="576"/>
      <c r="Z126" s="96"/>
    </row>
    <row r="127" spans="1:26" ht="15.75" customHeight="1">
      <c r="A127" s="96"/>
      <c r="B127" s="96"/>
      <c r="C127" s="574"/>
      <c r="D127" s="2182"/>
      <c r="E127" s="2182"/>
      <c r="F127" s="574"/>
      <c r="G127" s="96"/>
      <c r="H127" s="574"/>
      <c r="I127" s="2197"/>
      <c r="J127" s="2197"/>
      <c r="K127" s="2197"/>
      <c r="L127" s="2197"/>
      <c r="M127" s="574"/>
      <c r="N127" s="574"/>
      <c r="O127" s="2197"/>
      <c r="P127" s="2197"/>
      <c r="Q127" s="2197"/>
      <c r="R127" s="2197"/>
      <c r="S127" s="574"/>
      <c r="T127" s="574"/>
      <c r="U127" s="2199"/>
      <c r="V127" s="2199"/>
      <c r="W127" s="2199"/>
      <c r="X127" s="2199"/>
      <c r="Y127" s="96"/>
      <c r="Z127" s="96"/>
    </row>
    <row r="128" spans="1:26" ht="15.75" customHeight="1">
      <c r="A128" s="96"/>
      <c r="B128" s="96"/>
      <c r="C128" s="574"/>
      <c r="D128" s="2182"/>
      <c r="E128" s="2182"/>
      <c r="F128" s="574"/>
      <c r="G128" s="96"/>
      <c r="H128" s="574"/>
      <c r="I128" s="2197"/>
      <c r="J128" s="2197"/>
      <c r="K128" s="2197"/>
      <c r="L128" s="2197"/>
      <c r="M128" s="574"/>
      <c r="N128" s="574"/>
      <c r="O128" s="2197"/>
      <c r="P128" s="2197"/>
      <c r="Q128" s="2197"/>
      <c r="R128" s="2197"/>
      <c r="S128" s="574"/>
      <c r="T128" s="574"/>
      <c r="U128" s="2199"/>
      <c r="V128" s="2199"/>
      <c r="W128" s="2199"/>
      <c r="X128" s="2199"/>
      <c r="Y128" s="96"/>
      <c r="Z128" s="96"/>
    </row>
    <row r="129" spans="1:26" ht="15.75" customHeight="1">
      <c r="A129" s="96"/>
      <c r="B129" s="96"/>
      <c r="C129" s="574"/>
      <c r="D129" s="2182"/>
      <c r="E129" s="2182"/>
      <c r="F129" s="574"/>
      <c r="G129" s="96"/>
      <c r="H129" s="574"/>
      <c r="I129" s="2197"/>
      <c r="J129" s="2197"/>
      <c r="K129" s="2197"/>
      <c r="L129" s="2197"/>
      <c r="M129" s="574"/>
      <c r="N129" s="574"/>
      <c r="O129" s="2197"/>
      <c r="P129" s="2197"/>
      <c r="Q129" s="2197"/>
      <c r="R129" s="2197"/>
      <c r="S129" s="574"/>
      <c r="T129" s="574"/>
      <c r="U129" s="2199"/>
      <c r="V129" s="2199"/>
      <c r="W129" s="2199"/>
      <c r="X129" s="2199"/>
      <c r="Y129" s="96"/>
      <c r="Z129" s="96"/>
    </row>
    <row r="130" spans="1:26" ht="15.75" customHeight="1">
      <c r="A130" s="96"/>
      <c r="B130" s="96"/>
      <c r="C130" s="574"/>
      <c r="D130" s="2182"/>
      <c r="E130" s="2182"/>
      <c r="F130" s="574"/>
      <c r="G130" s="96"/>
      <c r="H130" s="574"/>
      <c r="I130" s="2197"/>
      <c r="J130" s="2197"/>
      <c r="K130" s="2197"/>
      <c r="L130" s="2197"/>
      <c r="M130" s="574"/>
      <c r="N130" s="574"/>
      <c r="O130" s="2197"/>
      <c r="P130" s="2197"/>
      <c r="Q130" s="2197"/>
      <c r="R130" s="2197"/>
      <c r="S130" s="574"/>
      <c r="T130" s="574"/>
      <c r="U130" s="2199"/>
      <c r="V130" s="2199"/>
      <c r="W130" s="2199"/>
      <c r="X130" s="2199"/>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197"/>
      <c r="J135" s="2197"/>
      <c r="K135" s="2197"/>
      <c r="L135" s="2197"/>
      <c r="M135" s="574"/>
      <c r="N135" s="574"/>
      <c r="O135" s="2197"/>
      <c r="P135" s="2197"/>
      <c r="Q135" s="2197"/>
      <c r="R135" s="2197"/>
      <c r="S135" s="574"/>
      <c r="T135" s="574"/>
      <c r="U135" s="2197"/>
      <c r="V135" s="2197"/>
      <c r="W135" s="2197"/>
      <c r="X135" s="2197"/>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00"/>
      <c r="J139" s="2200"/>
      <c r="K139" s="2200"/>
      <c r="L139" s="2200"/>
      <c r="M139" s="2200"/>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182"/>
      <c r="L140" s="2182"/>
      <c r="M140" s="2182"/>
      <c r="N140" s="2182"/>
      <c r="O140" s="2182"/>
      <c r="P140" s="2182"/>
      <c r="Q140" s="96"/>
      <c r="R140" s="96"/>
      <c r="S140" s="96"/>
      <c r="T140" s="96"/>
      <c r="U140" s="96"/>
      <c r="V140" s="96"/>
      <c r="W140" s="96"/>
      <c r="X140" s="96"/>
      <c r="Y140" s="96"/>
      <c r="Z140" s="96"/>
    </row>
    <row r="141" spans="1:26" ht="15.75" customHeight="1">
      <c r="A141" s="96"/>
      <c r="B141" s="96"/>
      <c r="C141" s="96"/>
      <c r="D141" s="96"/>
      <c r="E141" s="96"/>
      <c r="F141" s="96"/>
      <c r="G141" s="96"/>
      <c r="H141" s="2201"/>
      <c r="I141" s="2201"/>
      <c r="J141" s="2201"/>
      <c r="K141" s="2201"/>
      <c r="L141" s="2201"/>
      <c r="M141" s="2201"/>
      <c r="N141" s="2201"/>
      <c r="O141" s="2201"/>
      <c r="P141" s="2201"/>
      <c r="Q141" s="2201"/>
      <c r="R141" s="2201"/>
      <c r="S141" s="2201"/>
      <c r="T141" s="2201"/>
      <c r="U141" s="2201"/>
      <c r="V141" s="2201"/>
      <c r="W141" s="2201"/>
      <c r="X141" s="2201"/>
      <c r="Y141" s="2201"/>
      <c r="Z141" s="2201"/>
    </row>
    <row r="142" spans="1:26">
      <c r="H142" s="2202"/>
      <c r="I142" s="2202"/>
      <c r="J142" s="2202"/>
      <c r="K142" s="2202"/>
      <c r="L142" s="2202"/>
      <c r="M142" s="2202"/>
      <c r="N142" s="2202"/>
      <c r="O142" s="2202"/>
      <c r="P142" s="2202"/>
      <c r="Q142" s="2202"/>
      <c r="R142" s="2202"/>
      <c r="S142" s="2202"/>
      <c r="T142" s="2202"/>
      <c r="U142" s="2202"/>
      <c r="V142" s="2202"/>
      <c r="W142" s="2202"/>
      <c r="X142" s="2202"/>
      <c r="Y142" s="2202"/>
      <c r="Z142" s="2202"/>
    </row>
    <row r="143" spans="1:26" ht="13.5" customHeight="1">
      <c r="A143" s="96"/>
      <c r="B143" s="96"/>
      <c r="C143" s="96"/>
      <c r="D143" s="96"/>
      <c r="E143" s="2201"/>
      <c r="F143" s="2201"/>
      <c r="G143" s="2201"/>
      <c r="H143" s="2201"/>
      <c r="I143" s="2201"/>
      <c r="J143" s="2201"/>
      <c r="K143" s="2201"/>
      <c r="L143" s="2201"/>
      <c r="M143" s="2201"/>
      <c r="N143" s="2201"/>
      <c r="O143" s="2201"/>
      <c r="P143" s="2201"/>
      <c r="Q143" s="2201"/>
      <c r="R143" s="2201"/>
      <c r="S143" s="2201"/>
      <c r="T143" s="2201"/>
      <c r="U143" s="2201"/>
      <c r="V143" s="2201"/>
      <c r="W143" s="2201"/>
      <c r="X143" s="2201"/>
      <c r="Y143" s="2201"/>
      <c r="Z143" s="2201"/>
    </row>
    <row r="144" spans="1:26">
      <c r="A144" s="96"/>
      <c r="B144" s="96"/>
      <c r="C144" s="96"/>
      <c r="D144" s="96"/>
      <c r="E144" s="2203"/>
      <c r="F144" s="2203"/>
      <c r="G144" s="2203"/>
      <c r="H144" s="2203"/>
      <c r="I144" s="2203"/>
      <c r="J144" s="2203"/>
      <c r="K144" s="2203"/>
      <c r="L144" s="2203"/>
      <c r="M144" s="2203"/>
      <c r="N144" s="2203"/>
      <c r="O144" s="2203"/>
      <c r="P144" s="2203"/>
      <c r="Q144" s="2203"/>
      <c r="R144" s="2203"/>
      <c r="S144" s="2203"/>
      <c r="T144" s="2203"/>
      <c r="U144" s="2203"/>
      <c r="V144" s="2203"/>
      <c r="W144" s="2203"/>
      <c r="X144" s="2203"/>
      <c r="Y144" s="2203"/>
      <c r="Z144" s="2203"/>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182"/>
      <c r="B148" s="2182"/>
      <c r="C148" s="2182"/>
      <c r="D148" s="2182"/>
      <c r="E148" s="2182"/>
      <c r="F148" s="2182"/>
      <c r="G148" s="2182"/>
      <c r="H148" s="2182"/>
      <c r="I148" s="2182"/>
      <c r="J148" s="2182"/>
      <c r="K148" s="2182"/>
      <c r="L148" s="2182"/>
      <c r="M148" s="2182"/>
      <c r="N148" s="2182"/>
      <c r="O148" s="2182"/>
      <c r="P148" s="2182"/>
      <c r="Q148" s="2182"/>
      <c r="R148" s="2182"/>
      <c r="S148" s="2182"/>
      <c r="T148" s="2182"/>
      <c r="U148" s="2182"/>
      <c r="V148" s="2182"/>
      <c r="W148" s="2182"/>
      <c r="X148" s="2182"/>
      <c r="Y148" s="2182"/>
      <c r="Z148" s="2182"/>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00"/>
      <c r="J152" s="2200"/>
      <c r="K152" s="2200"/>
      <c r="L152" s="2200"/>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00"/>
      <c r="J153" s="2200"/>
      <c r="K153" s="2200"/>
      <c r="L153" s="2200"/>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00"/>
      <c r="J154" s="2200"/>
      <c r="K154" s="2200"/>
      <c r="L154" s="2200"/>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00"/>
      <c r="J155" s="2200"/>
      <c r="K155" s="2200"/>
      <c r="L155" s="2200"/>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182"/>
      <c r="D157" s="2182"/>
      <c r="E157" s="2182"/>
      <c r="F157" s="2182"/>
      <c r="G157" s="574"/>
      <c r="H157" s="2182"/>
      <c r="I157" s="2182"/>
      <c r="J157" s="2182"/>
      <c r="K157" s="2182"/>
      <c r="L157" s="2182"/>
      <c r="M157" s="2182"/>
      <c r="N157" s="2182"/>
      <c r="O157" s="2182"/>
      <c r="P157" s="2182"/>
      <c r="Q157" s="2182"/>
      <c r="R157" s="2182"/>
      <c r="S157" s="2182"/>
      <c r="T157" s="2182"/>
      <c r="U157" s="574"/>
      <c r="V157" s="574"/>
      <c r="W157" s="2182"/>
      <c r="X157" s="2182"/>
      <c r="Y157" s="2182"/>
      <c r="Z157" s="96"/>
      <c r="AA157" s="89"/>
    </row>
    <row r="158" spans="1:27" ht="15.75" customHeight="1">
      <c r="A158" s="96"/>
      <c r="B158" s="96"/>
      <c r="C158" s="574"/>
      <c r="D158" s="2184"/>
      <c r="E158" s="2184"/>
      <c r="F158" s="574"/>
      <c r="G158" s="574"/>
      <c r="H158" s="96"/>
      <c r="I158" s="96"/>
      <c r="J158" s="96"/>
      <c r="K158" s="89"/>
      <c r="L158" s="96"/>
      <c r="M158" s="96"/>
      <c r="N158" s="96"/>
      <c r="O158" s="96"/>
      <c r="P158" s="96"/>
      <c r="Q158" s="89"/>
      <c r="R158" s="89"/>
      <c r="S158" s="89"/>
      <c r="T158" s="89"/>
      <c r="U158" s="574"/>
      <c r="V158" s="574"/>
      <c r="W158" s="2204"/>
      <c r="X158" s="2204"/>
      <c r="Y158" s="2204"/>
      <c r="Z158" s="96"/>
      <c r="AA158" s="89"/>
    </row>
    <row r="159" spans="1:27" ht="15.75" customHeight="1">
      <c r="A159" s="96"/>
      <c r="B159" s="96"/>
      <c r="C159" s="574"/>
      <c r="D159" s="2184"/>
      <c r="E159" s="2184"/>
      <c r="F159" s="574"/>
      <c r="G159" s="574"/>
      <c r="H159" s="96"/>
      <c r="I159" s="96"/>
      <c r="J159" s="96"/>
      <c r="K159" s="89"/>
      <c r="L159" s="96"/>
      <c r="M159" s="96"/>
      <c r="N159" s="96"/>
      <c r="O159" s="96"/>
      <c r="P159" s="96"/>
      <c r="Q159" s="89"/>
      <c r="R159" s="89"/>
      <c r="S159" s="89"/>
      <c r="T159" s="89"/>
      <c r="U159" s="574"/>
      <c r="V159" s="574"/>
      <c r="W159" s="2204"/>
      <c r="X159" s="2204"/>
      <c r="Y159" s="2204"/>
      <c r="Z159" s="96"/>
      <c r="AA159" s="89"/>
    </row>
    <row r="160" spans="1:27" ht="15.75" customHeight="1">
      <c r="A160" s="96"/>
      <c r="B160" s="96"/>
      <c r="C160" s="574"/>
      <c r="D160" s="2184"/>
      <c r="E160" s="2184"/>
      <c r="F160" s="574"/>
      <c r="G160" s="574"/>
      <c r="H160" s="96"/>
      <c r="I160" s="96"/>
      <c r="J160" s="96"/>
      <c r="K160" s="89"/>
      <c r="L160" s="96"/>
      <c r="M160" s="96"/>
      <c r="N160" s="96"/>
      <c r="O160" s="96"/>
      <c r="P160" s="96"/>
      <c r="Q160" s="89"/>
      <c r="R160" s="89"/>
      <c r="S160" s="89"/>
      <c r="T160" s="89"/>
      <c r="U160" s="574"/>
      <c r="V160" s="574"/>
      <c r="W160" s="2204"/>
      <c r="X160" s="2204"/>
      <c r="Y160" s="2204"/>
      <c r="Z160" s="96"/>
      <c r="AA160" s="89"/>
    </row>
    <row r="161" spans="1:27" ht="15.75" customHeight="1">
      <c r="A161" s="96"/>
      <c r="B161" s="96"/>
      <c r="C161" s="574"/>
      <c r="D161" s="2184"/>
      <c r="E161" s="2184"/>
      <c r="F161" s="574"/>
      <c r="G161" s="574"/>
      <c r="H161" s="96"/>
      <c r="I161" s="96"/>
      <c r="J161" s="96"/>
      <c r="K161" s="89"/>
      <c r="L161" s="96"/>
      <c r="M161" s="96"/>
      <c r="N161" s="96"/>
      <c r="O161" s="96"/>
      <c r="P161" s="96"/>
      <c r="Q161" s="89"/>
      <c r="R161" s="89"/>
      <c r="S161" s="89"/>
      <c r="T161" s="89"/>
      <c r="U161" s="574"/>
      <c r="V161" s="574"/>
      <c r="W161" s="2204"/>
      <c r="X161" s="2204"/>
      <c r="Y161" s="2204"/>
      <c r="Z161" s="96"/>
      <c r="AA161" s="89"/>
    </row>
    <row r="162" spans="1:27" ht="15.75" customHeight="1">
      <c r="A162" s="96"/>
      <c r="B162" s="96"/>
      <c r="C162" s="574"/>
      <c r="D162" s="2184"/>
      <c r="E162" s="2184"/>
      <c r="F162" s="574"/>
      <c r="G162" s="574"/>
      <c r="H162" s="96"/>
      <c r="I162" s="96"/>
      <c r="J162" s="96"/>
      <c r="K162" s="89"/>
      <c r="L162" s="96"/>
      <c r="M162" s="96"/>
      <c r="N162" s="96"/>
      <c r="O162" s="96"/>
      <c r="P162" s="96"/>
      <c r="Q162" s="89"/>
      <c r="R162" s="89"/>
      <c r="S162" s="89"/>
      <c r="T162" s="89"/>
      <c r="U162" s="574"/>
      <c r="V162" s="574"/>
      <c r="W162" s="2204"/>
      <c r="X162" s="2204"/>
      <c r="Y162" s="2204"/>
      <c r="Z162" s="96"/>
      <c r="AA162" s="89"/>
    </row>
    <row r="163" spans="1:27" ht="15.75" customHeight="1">
      <c r="A163" s="96"/>
      <c r="B163" s="96"/>
      <c r="C163" s="574"/>
      <c r="D163" s="2184"/>
      <c r="E163" s="2184"/>
      <c r="F163" s="574"/>
      <c r="G163" s="574"/>
      <c r="H163" s="96"/>
      <c r="I163" s="96"/>
      <c r="J163" s="96"/>
      <c r="K163" s="89"/>
      <c r="L163" s="96"/>
      <c r="M163" s="96"/>
      <c r="N163" s="96"/>
      <c r="O163" s="96"/>
      <c r="P163" s="96"/>
      <c r="Q163" s="89"/>
      <c r="R163" s="89"/>
      <c r="S163" s="89"/>
      <c r="T163" s="89"/>
      <c r="U163" s="574"/>
      <c r="V163" s="574"/>
      <c r="W163" s="2204"/>
      <c r="X163" s="2204"/>
      <c r="Y163" s="2204"/>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05"/>
      <c r="F165" s="2205"/>
      <c r="G165" s="2205"/>
      <c r="H165" s="2205"/>
      <c r="I165" s="2205"/>
      <c r="J165" s="2205"/>
      <c r="K165" s="2205"/>
      <c r="L165" s="2205"/>
      <c r="M165" s="2205"/>
      <c r="N165" s="2205"/>
      <c r="O165" s="2205"/>
      <c r="P165" s="2205"/>
      <c r="Q165" s="2205"/>
      <c r="R165" s="2205"/>
      <c r="S165" s="2205"/>
      <c r="T165" s="2205"/>
      <c r="U165" s="2205"/>
      <c r="V165" s="2205"/>
      <c r="W165" s="2205"/>
      <c r="X165" s="2205"/>
      <c r="Y165" s="2205"/>
      <c r="Z165" s="2205"/>
      <c r="AA165" s="89"/>
    </row>
    <row r="166" spans="1:27" ht="15.75" customHeight="1">
      <c r="A166" s="96"/>
      <c r="B166" s="96"/>
      <c r="C166" s="96"/>
      <c r="D166" s="96"/>
      <c r="E166" s="2205"/>
      <c r="F166" s="2205"/>
      <c r="G166" s="2205"/>
      <c r="H166" s="2205"/>
      <c r="I166" s="2205"/>
      <c r="J166" s="2205"/>
      <c r="K166" s="2205"/>
      <c r="L166" s="2205"/>
      <c r="M166" s="2205"/>
      <c r="N166" s="2205"/>
      <c r="O166" s="2205"/>
      <c r="P166" s="2205"/>
      <c r="Q166" s="2205"/>
      <c r="R166" s="2205"/>
      <c r="S166" s="2205"/>
      <c r="T166" s="2205"/>
      <c r="U166" s="2205"/>
      <c r="V166" s="2205"/>
      <c r="W166" s="2205"/>
      <c r="X166" s="2205"/>
      <c r="Y166" s="2205"/>
      <c r="Z166" s="2205"/>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05"/>
      <c r="F168" s="2205"/>
      <c r="G168" s="2205"/>
      <c r="H168" s="2205"/>
      <c r="I168" s="2205"/>
      <c r="J168" s="2205"/>
      <c r="K168" s="2205"/>
      <c r="L168" s="2205"/>
      <c r="M168" s="2205"/>
      <c r="N168" s="2205"/>
      <c r="O168" s="2205"/>
      <c r="P168" s="2205"/>
      <c r="Q168" s="2205"/>
      <c r="R168" s="2205"/>
      <c r="S168" s="2205"/>
      <c r="T168" s="2205"/>
      <c r="U168" s="2205"/>
      <c r="V168" s="2205"/>
      <c r="W168" s="2205"/>
      <c r="X168" s="2205"/>
      <c r="Y168" s="2205"/>
      <c r="Z168" s="2205"/>
      <c r="AA168" s="89"/>
    </row>
    <row r="169" spans="1:27" ht="15.75" customHeight="1">
      <c r="A169" s="96"/>
      <c r="B169" s="96"/>
      <c r="C169" s="96"/>
      <c r="D169" s="96"/>
      <c r="E169" s="2205"/>
      <c r="F169" s="2205"/>
      <c r="G169" s="2205"/>
      <c r="H169" s="2205"/>
      <c r="I169" s="2205"/>
      <c r="J169" s="2205"/>
      <c r="K169" s="2205"/>
      <c r="L169" s="2205"/>
      <c r="M169" s="2205"/>
      <c r="N169" s="2205"/>
      <c r="O169" s="2205"/>
      <c r="P169" s="2205"/>
      <c r="Q169" s="2205"/>
      <c r="R169" s="2205"/>
      <c r="S169" s="2205"/>
      <c r="T169" s="2205"/>
      <c r="U169" s="2205"/>
      <c r="V169" s="2205"/>
      <c r="W169" s="2205"/>
      <c r="X169" s="2205"/>
      <c r="Y169" s="2205"/>
      <c r="Z169" s="2205"/>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182"/>
      <c r="B174" s="2182"/>
      <c r="C174" s="2182"/>
      <c r="D174" s="2182"/>
      <c r="E174" s="2182"/>
      <c r="F174" s="2182"/>
      <c r="G174" s="2182"/>
      <c r="H174" s="2182"/>
      <c r="I174" s="2182"/>
      <c r="J174" s="2182"/>
      <c r="K174" s="2182"/>
      <c r="L174" s="2182"/>
      <c r="M174" s="2182"/>
      <c r="N174" s="2182"/>
      <c r="O174" s="2182"/>
      <c r="P174" s="2182"/>
      <c r="Q174" s="2182"/>
      <c r="R174" s="2182"/>
      <c r="S174" s="2182"/>
      <c r="T174" s="2182"/>
      <c r="U174" s="2182"/>
      <c r="V174" s="2182"/>
      <c r="W174" s="2182"/>
      <c r="X174" s="2182"/>
      <c r="Y174" s="2182"/>
      <c r="Z174" s="2182"/>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00"/>
      <c r="J178" s="2200"/>
      <c r="K178" s="2200"/>
      <c r="L178" s="2200"/>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00"/>
      <c r="J179" s="2200"/>
      <c r="K179" s="2200"/>
      <c r="L179" s="2200"/>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00"/>
      <c r="J180" s="2200"/>
      <c r="K180" s="2200"/>
      <c r="L180" s="2200"/>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00"/>
      <c r="J181" s="2200"/>
      <c r="K181" s="2200"/>
      <c r="L181" s="2200"/>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182"/>
      <c r="D183" s="2182"/>
      <c r="E183" s="2182"/>
      <c r="F183" s="2182"/>
      <c r="G183" s="574"/>
      <c r="H183" s="2182"/>
      <c r="I183" s="2182"/>
      <c r="J183" s="2182"/>
      <c r="K183" s="2182"/>
      <c r="L183" s="2182"/>
      <c r="M183" s="2182"/>
      <c r="N183" s="2182"/>
      <c r="O183" s="2182"/>
      <c r="P183" s="2182"/>
      <c r="Q183" s="2182"/>
      <c r="R183" s="2182"/>
      <c r="S183" s="2182"/>
      <c r="T183" s="2182"/>
      <c r="U183" s="574"/>
      <c r="V183" s="574"/>
      <c r="W183" s="2182"/>
      <c r="X183" s="2182"/>
      <c r="Y183" s="2182"/>
      <c r="Z183" s="96"/>
      <c r="AA183" s="89"/>
    </row>
    <row r="184" spans="1:27" ht="15.75" customHeight="1">
      <c r="A184" s="96"/>
      <c r="B184" s="96"/>
      <c r="C184" s="574"/>
      <c r="D184" s="2184"/>
      <c r="E184" s="2184"/>
      <c r="F184" s="574"/>
      <c r="G184" s="574"/>
      <c r="H184" s="96"/>
      <c r="I184" s="96"/>
      <c r="J184" s="96"/>
      <c r="K184" s="89"/>
      <c r="L184" s="96"/>
      <c r="M184" s="96"/>
      <c r="N184" s="96"/>
      <c r="O184" s="96"/>
      <c r="P184" s="96"/>
      <c r="Q184" s="89"/>
      <c r="R184" s="89"/>
      <c r="S184" s="89"/>
      <c r="T184" s="89"/>
      <c r="U184" s="574"/>
      <c r="V184" s="574"/>
      <c r="W184" s="2204"/>
      <c r="X184" s="2204"/>
      <c r="Y184" s="2204"/>
      <c r="Z184" s="96"/>
      <c r="AA184" s="89"/>
    </row>
    <row r="185" spans="1:27" ht="15.75" customHeight="1">
      <c r="A185" s="96"/>
      <c r="B185" s="96"/>
      <c r="C185" s="574"/>
      <c r="D185" s="2184"/>
      <c r="E185" s="2184"/>
      <c r="F185" s="574"/>
      <c r="G185" s="574"/>
      <c r="H185" s="96"/>
      <c r="I185" s="96"/>
      <c r="J185" s="96"/>
      <c r="K185" s="89"/>
      <c r="L185" s="96"/>
      <c r="M185" s="96"/>
      <c r="N185" s="96"/>
      <c r="O185" s="96"/>
      <c r="P185" s="96"/>
      <c r="Q185" s="89"/>
      <c r="R185" s="89"/>
      <c r="S185" s="89"/>
      <c r="T185" s="89"/>
      <c r="U185" s="574"/>
      <c r="V185" s="574"/>
      <c r="W185" s="2204"/>
      <c r="X185" s="2204"/>
      <c r="Y185" s="2204"/>
      <c r="Z185" s="96"/>
      <c r="AA185" s="89"/>
    </row>
    <row r="186" spans="1:27" ht="15.75" customHeight="1">
      <c r="A186" s="96"/>
      <c r="B186" s="96"/>
      <c r="C186" s="574"/>
      <c r="D186" s="2184"/>
      <c r="E186" s="2184"/>
      <c r="F186" s="574"/>
      <c r="G186" s="574"/>
      <c r="H186" s="96"/>
      <c r="I186" s="96"/>
      <c r="J186" s="96"/>
      <c r="K186" s="89"/>
      <c r="L186" s="96"/>
      <c r="M186" s="96"/>
      <c r="N186" s="96"/>
      <c r="O186" s="96"/>
      <c r="P186" s="96"/>
      <c r="Q186" s="89"/>
      <c r="R186" s="89"/>
      <c r="S186" s="89"/>
      <c r="T186" s="89"/>
      <c r="U186" s="574"/>
      <c r="V186" s="574"/>
      <c r="W186" s="2204"/>
      <c r="X186" s="2204"/>
      <c r="Y186" s="2204"/>
      <c r="Z186" s="96"/>
      <c r="AA186" s="89"/>
    </row>
    <row r="187" spans="1:27" ht="15.75" customHeight="1">
      <c r="A187" s="96"/>
      <c r="B187" s="96"/>
      <c r="C187" s="574"/>
      <c r="D187" s="2184"/>
      <c r="E187" s="2184"/>
      <c r="F187" s="574"/>
      <c r="G187" s="574"/>
      <c r="H187" s="96"/>
      <c r="I187" s="96"/>
      <c r="J187" s="96"/>
      <c r="K187" s="89"/>
      <c r="L187" s="96"/>
      <c r="M187" s="96"/>
      <c r="N187" s="96"/>
      <c r="O187" s="96"/>
      <c r="P187" s="96"/>
      <c r="Q187" s="89"/>
      <c r="R187" s="89"/>
      <c r="S187" s="89"/>
      <c r="T187" s="89"/>
      <c r="U187" s="574"/>
      <c r="V187" s="574"/>
      <c r="W187" s="2204"/>
      <c r="X187" s="2204"/>
      <c r="Y187" s="2204"/>
      <c r="Z187" s="96"/>
      <c r="AA187" s="89"/>
    </row>
    <row r="188" spans="1:27" ht="15.75" customHeight="1">
      <c r="A188" s="96"/>
      <c r="B188" s="96"/>
      <c r="C188" s="574"/>
      <c r="D188" s="2184"/>
      <c r="E188" s="2184"/>
      <c r="F188" s="574"/>
      <c r="G188" s="574"/>
      <c r="H188" s="96"/>
      <c r="I188" s="96"/>
      <c r="J188" s="96"/>
      <c r="K188" s="89"/>
      <c r="L188" s="96"/>
      <c r="M188" s="96"/>
      <c r="N188" s="96"/>
      <c r="O188" s="96"/>
      <c r="P188" s="96"/>
      <c r="Q188" s="89"/>
      <c r="R188" s="89"/>
      <c r="S188" s="89"/>
      <c r="T188" s="89"/>
      <c r="U188" s="574"/>
      <c r="V188" s="574"/>
      <c r="W188" s="2204"/>
      <c r="X188" s="2204"/>
      <c r="Y188" s="2204"/>
      <c r="Z188" s="96"/>
      <c r="AA188" s="89"/>
    </row>
    <row r="189" spans="1:27" ht="15.75" customHeight="1">
      <c r="A189" s="96"/>
      <c r="B189" s="96"/>
      <c r="C189" s="574"/>
      <c r="D189" s="2184"/>
      <c r="E189" s="2184"/>
      <c r="F189" s="574"/>
      <c r="G189" s="574"/>
      <c r="H189" s="96"/>
      <c r="I189" s="96"/>
      <c r="J189" s="96"/>
      <c r="K189" s="89"/>
      <c r="L189" s="96"/>
      <c r="M189" s="96"/>
      <c r="N189" s="96"/>
      <c r="O189" s="96"/>
      <c r="P189" s="96"/>
      <c r="Q189" s="89"/>
      <c r="R189" s="89"/>
      <c r="S189" s="89"/>
      <c r="T189" s="89"/>
      <c r="U189" s="574"/>
      <c r="V189" s="574"/>
      <c r="W189" s="2204"/>
      <c r="X189" s="2204"/>
      <c r="Y189" s="2204"/>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05"/>
      <c r="F191" s="2205"/>
      <c r="G191" s="2205"/>
      <c r="H191" s="2205"/>
      <c r="I191" s="2205"/>
      <c r="J191" s="2205"/>
      <c r="K191" s="2205"/>
      <c r="L191" s="2205"/>
      <c r="M191" s="2205"/>
      <c r="N191" s="2205"/>
      <c r="O191" s="2205"/>
      <c r="P191" s="2205"/>
      <c r="Q191" s="2205"/>
      <c r="R191" s="2205"/>
      <c r="S191" s="2205"/>
      <c r="T191" s="2205"/>
      <c r="U191" s="2205"/>
      <c r="V191" s="2205"/>
      <c r="W191" s="2205"/>
      <c r="X191" s="2205"/>
      <c r="Y191" s="2205"/>
      <c r="Z191" s="2205"/>
      <c r="AA191" s="89"/>
    </row>
    <row r="192" spans="1:27" ht="15.75" customHeight="1">
      <c r="A192" s="96"/>
      <c r="B192" s="96"/>
      <c r="C192" s="96"/>
      <c r="D192" s="96"/>
      <c r="E192" s="2205"/>
      <c r="F192" s="2205"/>
      <c r="G192" s="2205"/>
      <c r="H192" s="2205"/>
      <c r="I192" s="2205"/>
      <c r="J192" s="2205"/>
      <c r="K192" s="2205"/>
      <c r="L192" s="2205"/>
      <c r="M192" s="2205"/>
      <c r="N192" s="2205"/>
      <c r="O192" s="2205"/>
      <c r="P192" s="2205"/>
      <c r="Q192" s="2205"/>
      <c r="R192" s="2205"/>
      <c r="S192" s="2205"/>
      <c r="T192" s="2205"/>
      <c r="U192" s="2205"/>
      <c r="V192" s="2205"/>
      <c r="W192" s="2205"/>
      <c r="X192" s="2205"/>
      <c r="Y192" s="2205"/>
      <c r="Z192" s="2205"/>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05"/>
      <c r="F194" s="2205"/>
      <c r="G194" s="2205"/>
      <c r="H194" s="2205"/>
      <c r="I194" s="2205"/>
      <c r="J194" s="2205"/>
      <c r="K194" s="2205"/>
      <c r="L194" s="2205"/>
      <c r="M194" s="2205"/>
      <c r="N194" s="2205"/>
      <c r="O194" s="2205"/>
      <c r="P194" s="2205"/>
      <c r="Q194" s="2205"/>
      <c r="R194" s="2205"/>
      <c r="S194" s="2205"/>
      <c r="T194" s="2205"/>
      <c r="U194" s="2205"/>
      <c r="V194" s="2205"/>
      <c r="W194" s="2205"/>
      <c r="X194" s="2205"/>
      <c r="Y194" s="2205"/>
      <c r="Z194" s="2205"/>
      <c r="AA194" s="89"/>
    </row>
    <row r="195" spans="1:27" ht="15.75" customHeight="1">
      <c r="A195" s="96"/>
      <c r="B195" s="96"/>
      <c r="C195" s="96"/>
      <c r="D195" s="96"/>
      <c r="E195" s="2205"/>
      <c r="F195" s="2205"/>
      <c r="G195" s="2205"/>
      <c r="H195" s="2205"/>
      <c r="I195" s="2205"/>
      <c r="J195" s="2205"/>
      <c r="K195" s="2205"/>
      <c r="L195" s="2205"/>
      <c r="M195" s="2205"/>
      <c r="N195" s="2205"/>
      <c r="O195" s="2205"/>
      <c r="P195" s="2205"/>
      <c r="Q195" s="2205"/>
      <c r="R195" s="2205"/>
      <c r="S195" s="2205"/>
      <c r="T195" s="2205"/>
      <c r="U195" s="2205"/>
      <c r="V195" s="2205"/>
      <c r="W195" s="2205"/>
      <c r="X195" s="2205"/>
      <c r="Y195" s="2205"/>
      <c r="Z195" s="2205"/>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182"/>
      <c r="B202" s="2182"/>
      <c r="C202" s="2182"/>
      <c r="D202" s="2182"/>
      <c r="E202" s="2182"/>
      <c r="F202" s="2182"/>
      <c r="G202" s="2182"/>
      <c r="H202" s="2182"/>
      <c r="I202" s="2182"/>
      <c r="J202" s="2182"/>
      <c r="K202" s="2182"/>
      <c r="L202" s="2182"/>
      <c r="M202" s="2182"/>
      <c r="N202" s="2182"/>
      <c r="O202" s="2182"/>
      <c r="P202" s="2182"/>
      <c r="Q202" s="2182"/>
      <c r="R202" s="2182"/>
      <c r="S202" s="2182"/>
      <c r="T202" s="2182"/>
      <c r="U202" s="2182"/>
      <c r="V202" s="2182"/>
      <c r="W202" s="2182"/>
      <c r="X202" s="2182"/>
      <c r="Y202" s="2182"/>
      <c r="Z202" s="2182"/>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00"/>
      <c r="J206" s="2200"/>
      <c r="K206" s="2200"/>
      <c r="L206" s="2200"/>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00"/>
      <c r="J207" s="2200"/>
      <c r="K207" s="2200"/>
      <c r="L207" s="2200"/>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00"/>
      <c r="J208" s="2200"/>
      <c r="K208" s="2200"/>
      <c r="L208" s="2200"/>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00"/>
      <c r="J209" s="2200"/>
      <c r="K209" s="2200"/>
      <c r="L209" s="2200"/>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182"/>
      <c r="D211" s="2182"/>
      <c r="E211" s="2182"/>
      <c r="F211" s="2182"/>
      <c r="G211" s="574"/>
      <c r="H211" s="2182"/>
      <c r="I211" s="2182"/>
      <c r="J211" s="2182"/>
      <c r="K211" s="2182"/>
      <c r="L211" s="2182"/>
      <c r="M211" s="2182"/>
      <c r="N211" s="2182"/>
      <c r="O211" s="2182"/>
      <c r="P211" s="2182"/>
      <c r="Q211" s="2182"/>
      <c r="R211" s="2182"/>
      <c r="S211" s="2182"/>
      <c r="T211" s="2182"/>
      <c r="U211" s="574"/>
      <c r="V211" s="574"/>
      <c r="W211" s="2182"/>
      <c r="X211" s="2182"/>
      <c r="Y211" s="2182"/>
      <c r="Z211" s="96"/>
      <c r="AA211" s="89"/>
    </row>
    <row r="212" spans="1:27" ht="15.75" customHeight="1">
      <c r="A212" s="96"/>
      <c r="B212" s="96"/>
      <c r="C212" s="574"/>
      <c r="D212" s="2184"/>
      <c r="E212" s="2184"/>
      <c r="F212" s="574"/>
      <c r="G212" s="574"/>
      <c r="H212" s="96"/>
      <c r="I212" s="96"/>
      <c r="J212" s="96"/>
      <c r="K212" s="89"/>
      <c r="L212" s="96"/>
      <c r="M212" s="96"/>
      <c r="N212" s="96"/>
      <c r="O212" s="96"/>
      <c r="P212" s="96"/>
      <c r="Q212" s="89"/>
      <c r="R212" s="89"/>
      <c r="S212" s="89"/>
      <c r="T212" s="89"/>
      <c r="U212" s="574"/>
      <c r="V212" s="574"/>
      <c r="W212" s="2204"/>
      <c r="X212" s="2204"/>
      <c r="Y212" s="2204"/>
      <c r="Z212" s="96"/>
      <c r="AA212" s="89"/>
    </row>
    <row r="213" spans="1:27" ht="15.75" customHeight="1">
      <c r="A213" s="96"/>
      <c r="B213" s="96"/>
      <c r="C213" s="574"/>
      <c r="D213" s="2184"/>
      <c r="E213" s="2184"/>
      <c r="F213" s="574"/>
      <c r="G213" s="574"/>
      <c r="H213" s="96"/>
      <c r="I213" s="96"/>
      <c r="J213" s="96"/>
      <c r="K213" s="89"/>
      <c r="L213" s="96"/>
      <c r="M213" s="96"/>
      <c r="N213" s="96"/>
      <c r="O213" s="96"/>
      <c r="P213" s="96"/>
      <c r="Q213" s="89"/>
      <c r="R213" s="89"/>
      <c r="S213" s="89"/>
      <c r="T213" s="89"/>
      <c r="U213" s="574"/>
      <c r="V213" s="574"/>
      <c r="W213" s="2204"/>
      <c r="X213" s="2204"/>
      <c r="Y213" s="2204"/>
      <c r="Z213" s="96"/>
      <c r="AA213" s="89"/>
    </row>
    <row r="214" spans="1:27" ht="15.75" customHeight="1">
      <c r="A214" s="96"/>
      <c r="B214" s="96"/>
      <c r="C214" s="574"/>
      <c r="D214" s="2184"/>
      <c r="E214" s="2184"/>
      <c r="F214" s="574"/>
      <c r="G214" s="574"/>
      <c r="H214" s="96"/>
      <c r="I214" s="96"/>
      <c r="J214" s="96"/>
      <c r="K214" s="89"/>
      <c r="L214" s="96"/>
      <c r="M214" s="96"/>
      <c r="N214" s="96"/>
      <c r="O214" s="96"/>
      <c r="P214" s="96"/>
      <c r="Q214" s="89"/>
      <c r="R214" s="89"/>
      <c r="S214" s="89"/>
      <c r="T214" s="89"/>
      <c r="U214" s="574"/>
      <c r="V214" s="574"/>
      <c r="W214" s="2204"/>
      <c r="X214" s="2204"/>
      <c r="Y214" s="2204"/>
      <c r="Z214" s="96"/>
      <c r="AA214" s="89"/>
    </row>
    <row r="215" spans="1:27" ht="15.75" customHeight="1">
      <c r="A215" s="96"/>
      <c r="B215" s="96"/>
      <c r="C215" s="574"/>
      <c r="D215" s="2184"/>
      <c r="E215" s="2184"/>
      <c r="F215" s="574"/>
      <c r="G215" s="574"/>
      <c r="H215" s="96"/>
      <c r="I215" s="96"/>
      <c r="J215" s="96"/>
      <c r="K215" s="89"/>
      <c r="L215" s="96"/>
      <c r="M215" s="96"/>
      <c r="N215" s="96"/>
      <c r="O215" s="96"/>
      <c r="P215" s="96"/>
      <c r="Q215" s="89"/>
      <c r="R215" s="89"/>
      <c r="S215" s="89"/>
      <c r="T215" s="89"/>
      <c r="U215" s="574"/>
      <c r="V215" s="574"/>
      <c r="W215" s="2204"/>
      <c r="X215" s="2204"/>
      <c r="Y215" s="2204"/>
      <c r="Z215" s="96"/>
      <c r="AA215" s="89"/>
    </row>
    <row r="216" spans="1:27" ht="15.75" customHeight="1">
      <c r="A216" s="96"/>
      <c r="B216" s="96"/>
      <c r="C216" s="574"/>
      <c r="D216" s="2184"/>
      <c r="E216" s="2184"/>
      <c r="F216" s="574"/>
      <c r="G216" s="574"/>
      <c r="H216" s="96"/>
      <c r="I216" s="96"/>
      <c r="J216" s="96"/>
      <c r="K216" s="89"/>
      <c r="L216" s="96"/>
      <c r="M216" s="96"/>
      <c r="N216" s="96"/>
      <c r="O216" s="96"/>
      <c r="P216" s="96"/>
      <c r="Q216" s="89"/>
      <c r="R216" s="89"/>
      <c r="S216" s="89"/>
      <c r="T216" s="89"/>
      <c r="U216" s="574"/>
      <c r="V216" s="574"/>
      <c r="W216" s="2204"/>
      <c r="X216" s="2204"/>
      <c r="Y216" s="2204"/>
      <c r="Z216" s="96"/>
      <c r="AA216" s="89"/>
    </row>
    <row r="217" spans="1:27" ht="15.75" customHeight="1">
      <c r="A217" s="96"/>
      <c r="B217" s="96"/>
      <c r="C217" s="574"/>
      <c r="D217" s="2184"/>
      <c r="E217" s="2184"/>
      <c r="F217" s="574"/>
      <c r="G217" s="574"/>
      <c r="H217" s="96"/>
      <c r="I217" s="96"/>
      <c r="J217" s="96"/>
      <c r="K217" s="89"/>
      <c r="L217" s="96"/>
      <c r="M217" s="96"/>
      <c r="N217" s="96"/>
      <c r="O217" s="96"/>
      <c r="P217" s="96"/>
      <c r="Q217" s="89"/>
      <c r="R217" s="89"/>
      <c r="S217" s="89"/>
      <c r="T217" s="89"/>
      <c r="U217" s="574"/>
      <c r="V217" s="574"/>
      <c r="W217" s="2204"/>
      <c r="X217" s="2204"/>
      <c r="Y217" s="2204"/>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05"/>
      <c r="F219" s="2205"/>
      <c r="G219" s="2205"/>
      <c r="H219" s="2205"/>
      <c r="I219" s="2205"/>
      <c r="J219" s="2205"/>
      <c r="K219" s="2205"/>
      <c r="L219" s="2205"/>
      <c r="M219" s="2205"/>
      <c r="N219" s="2205"/>
      <c r="O219" s="2205"/>
      <c r="P219" s="2205"/>
      <c r="Q219" s="2205"/>
      <c r="R219" s="2205"/>
      <c r="S219" s="2205"/>
      <c r="T219" s="2205"/>
      <c r="U219" s="2205"/>
      <c r="V219" s="2205"/>
      <c r="W219" s="2205"/>
      <c r="X219" s="2205"/>
      <c r="Y219" s="2205"/>
      <c r="Z219" s="2205"/>
      <c r="AA219" s="89"/>
    </row>
    <row r="220" spans="1:27" ht="15.75" customHeight="1">
      <c r="A220" s="96"/>
      <c r="B220" s="96"/>
      <c r="C220" s="96"/>
      <c r="D220" s="96"/>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05"/>
      <c r="F222" s="2205"/>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89"/>
    </row>
    <row r="223" spans="1:27" ht="15.75" customHeight="1">
      <c r="A223" s="96"/>
      <c r="B223" s="96"/>
      <c r="C223" s="96"/>
      <c r="D223" s="96"/>
      <c r="E223" s="2205"/>
      <c r="F223" s="2205"/>
      <c r="G223" s="2205"/>
      <c r="H223" s="2205"/>
      <c r="I223" s="2205"/>
      <c r="J223" s="2205"/>
      <c r="K223" s="2205"/>
      <c r="L223" s="2205"/>
      <c r="M223" s="2205"/>
      <c r="N223" s="2205"/>
      <c r="O223" s="2205"/>
      <c r="P223" s="2205"/>
      <c r="Q223" s="2205"/>
      <c r="R223" s="2205"/>
      <c r="S223" s="2205"/>
      <c r="T223" s="2205"/>
      <c r="U223" s="2205"/>
      <c r="V223" s="2205"/>
      <c r="W223" s="2205"/>
      <c r="X223" s="2205"/>
      <c r="Y223" s="2205"/>
      <c r="Z223" s="2205"/>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182"/>
      <c r="B228" s="2182"/>
      <c r="C228" s="2182"/>
      <c r="D228" s="2182"/>
      <c r="E228" s="2182"/>
      <c r="F228" s="2182"/>
      <c r="G228" s="2182"/>
      <c r="H228" s="2182"/>
      <c r="I228" s="2182"/>
      <c r="J228" s="2182"/>
      <c r="K228" s="2182"/>
      <c r="L228" s="2182"/>
      <c r="M228" s="2182"/>
      <c r="N228" s="2182"/>
      <c r="O228" s="2182"/>
      <c r="P228" s="2182"/>
      <c r="Q228" s="2182"/>
      <c r="R228" s="2182"/>
      <c r="S228" s="2182"/>
      <c r="T228" s="2182"/>
      <c r="U228" s="2182"/>
      <c r="V228" s="2182"/>
      <c r="W228" s="2182"/>
      <c r="X228" s="2182"/>
      <c r="Y228" s="2182"/>
      <c r="Z228" s="2182"/>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00"/>
      <c r="J232" s="2200"/>
      <c r="K232" s="2200"/>
      <c r="L232" s="2200"/>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00"/>
      <c r="J233" s="2200"/>
      <c r="K233" s="2200"/>
      <c r="L233" s="2200"/>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00"/>
      <c r="J234" s="2200"/>
      <c r="K234" s="2200"/>
      <c r="L234" s="2200"/>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00"/>
      <c r="J235" s="2200"/>
      <c r="K235" s="2200"/>
      <c r="L235" s="2200"/>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182"/>
      <c r="D237" s="2182"/>
      <c r="E237" s="2182"/>
      <c r="F237" s="2182"/>
      <c r="G237" s="574"/>
      <c r="H237" s="2182"/>
      <c r="I237" s="2182"/>
      <c r="J237" s="2182"/>
      <c r="K237" s="2182"/>
      <c r="L237" s="2182"/>
      <c r="M237" s="2182"/>
      <c r="N237" s="2182"/>
      <c r="O237" s="2182"/>
      <c r="P237" s="2182"/>
      <c r="Q237" s="2182"/>
      <c r="R237" s="2182"/>
      <c r="S237" s="2182"/>
      <c r="T237" s="2182"/>
      <c r="U237" s="574"/>
      <c r="V237" s="574"/>
      <c r="W237" s="2182"/>
      <c r="X237" s="2182"/>
      <c r="Y237" s="2182"/>
      <c r="Z237" s="96"/>
      <c r="AA237" s="89"/>
    </row>
    <row r="238" spans="1:27" ht="15.75" customHeight="1">
      <c r="A238" s="96"/>
      <c r="B238" s="96"/>
      <c r="C238" s="574"/>
      <c r="D238" s="2184"/>
      <c r="E238" s="2184"/>
      <c r="F238" s="574"/>
      <c r="G238" s="574"/>
      <c r="H238" s="96"/>
      <c r="I238" s="96"/>
      <c r="J238" s="96"/>
      <c r="K238" s="89"/>
      <c r="L238" s="96"/>
      <c r="M238" s="96"/>
      <c r="N238" s="96"/>
      <c r="O238" s="96"/>
      <c r="P238" s="96"/>
      <c r="Q238" s="89"/>
      <c r="R238" s="89"/>
      <c r="S238" s="89"/>
      <c r="T238" s="89"/>
      <c r="U238" s="574"/>
      <c r="V238" s="574"/>
      <c r="W238" s="2204"/>
      <c r="X238" s="2204"/>
      <c r="Y238" s="2204"/>
      <c r="Z238" s="96"/>
      <c r="AA238" s="89"/>
    </row>
    <row r="239" spans="1:27" ht="15.75" customHeight="1">
      <c r="A239" s="96"/>
      <c r="B239" s="96"/>
      <c r="C239" s="574"/>
      <c r="D239" s="2184"/>
      <c r="E239" s="2184"/>
      <c r="F239" s="574"/>
      <c r="G239" s="574"/>
      <c r="H239" s="96"/>
      <c r="I239" s="96"/>
      <c r="J239" s="96"/>
      <c r="K239" s="89"/>
      <c r="L239" s="96"/>
      <c r="M239" s="96"/>
      <c r="N239" s="96"/>
      <c r="O239" s="96"/>
      <c r="P239" s="96"/>
      <c r="Q239" s="89"/>
      <c r="R239" s="89"/>
      <c r="S239" s="89"/>
      <c r="T239" s="89"/>
      <c r="U239" s="574"/>
      <c r="V239" s="574"/>
      <c r="W239" s="2204"/>
      <c r="X239" s="2204"/>
      <c r="Y239" s="2204"/>
      <c r="Z239" s="96"/>
      <c r="AA239" s="89"/>
    </row>
    <row r="240" spans="1:27" ht="15.75" customHeight="1">
      <c r="A240" s="96"/>
      <c r="B240" s="96"/>
      <c r="C240" s="574"/>
      <c r="D240" s="2184"/>
      <c r="E240" s="2184"/>
      <c r="F240" s="574"/>
      <c r="G240" s="574"/>
      <c r="H240" s="96"/>
      <c r="I240" s="96"/>
      <c r="J240" s="96"/>
      <c r="K240" s="89"/>
      <c r="L240" s="96"/>
      <c r="M240" s="96"/>
      <c r="N240" s="96"/>
      <c r="O240" s="96"/>
      <c r="P240" s="96"/>
      <c r="Q240" s="89"/>
      <c r="R240" s="89"/>
      <c r="S240" s="89"/>
      <c r="T240" s="89"/>
      <c r="U240" s="574"/>
      <c r="V240" s="574"/>
      <c r="W240" s="2204"/>
      <c r="X240" s="2204"/>
      <c r="Y240" s="2204"/>
      <c r="Z240" s="96"/>
      <c r="AA240" s="89"/>
    </row>
    <row r="241" spans="1:27" ht="15.75" customHeight="1">
      <c r="A241" s="96"/>
      <c r="B241" s="96"/>
      <c r="C241" s="574"/>
      <c r="D241" s="2184"/>
      <c r="E241" s="2184"/>
      <c r="F241" s="574"/>
      <c r="G241" s="574"/>
      <c r="H241" s="96"/>
      <c r="I241" s="96"/>
      <c r="J241" s="96"/>
      <c r="K241" s="89"/>
      <c r="L241" s="96"/>
      <c r="M241" s="96"/>
      <c r="N241" s="96"/>
      <c r="O241" s="96"/>
      <c r="P241" s="96"/>
      <c r="Q241" s="89"/>
      <c r="R241" s="89"/>
      <c r="S241" s="89"/>
      <c r="T241" s="89"/>
      <c r="U241" s="574"/>
      <c r="V241" s="574"/>
      <c r="W241" s="2204"/>
      <c r="X241" s="2204"/>
      <c r="Y241" s="2204"/>
      <c r="Z241" s="96"/>
      <c r="AA241" s="89"/>
    </row>
    <row r="242" spans="1:27" ht="15.75" customHeight="1">
      <c r="A242" s="96"/>
      <c r="B242" s="96"/>
      <c r="C242" s="574"/>
      <c r="D242" s="2184"/>
      <c r="E242" s="2184"/>
      <c r="F242" s="574"/>
      <c r="G242" s="574"/>
      <c r="H242" s="96"/>
      <c r="I242" s="96"/>
      <c r="J242" s="96"/>
      <c r="K242" s="89"/>
      <c r="L242" s="96"/>
      <c r="M242" s="96"/>
      <c r="N242" s="96"/>
      <c r="O242" s="96"/>
      <c r="P242" s="96"/>
      <c r="Q242" s="89"/>
      <c r="R242" s="89"/>
      <c r="S242" s="89"/>
      <c r="T242" s="89"/>
      <c r="U242" s="574"/>
      <c r="V242" s="574"/>
      <c r="W242" s="2204"/>
      <c r="X242" s="2204"/>
      <c r="Y242" s="2204"/>
      <c r="Z242" s="96"/>
      <c r="AA242" s="89"/>
    </row>
    <row r="243" spans="1:27" ht="15.75" customHeight="1">
      <c r="A243" s="96"/>
      <c r="B243" s="96"/>
      <c r="C243" s="574"/>
      <c r="D243" s="2184"/>
      <c r="E243" s="2184"/>
      <c r="F243" s="574"/>
      <c r="G243" s="574"/>
      <c r="H243" s="96"/>
      <c r="I243" s="96"/>
      <c r="J243" s="96"/>
      <c r="K243" s="89"/>
      <c r="L243" s="96"/>
      <c r="M243" s="96"/>
      <c r="N243" s="96"/>
      <c r="O243" s="96"/>
      <c r="P243" s="96"/>
      <c r="Q243" s="89"/>
      <c r="R243" s="89"/>
      <c r="S243" s="89"/>
      <c r="T243" s="89"/>
      <c r="U243" s="574"/>
      <c r="V243" s="574"/>
      <c r="W243" s="2204"/>
      <c r="X243" s="2204"/>
      <c r="Y243" s="2204"/>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05"/>
      <c r="F245" s="2205"/>
      <c r="G245" s="2205"/>
      <c r="H245" s="2205"/>
      <c r="I245" s="2205"/>
      <c r="J245" s="2205"/>
      <c r="K245" s="2205"/>
      <c r="L245" s="2205"/>
      <c r="M245" s="2205"/>
      <c r="N245" s="2205"/>
      <c r="O245" s="2205"/>
      <c r="P245" s="2205"/>
      <c r="Q245" s="2205"/>
      <c r="R245" s="2205"/>
      <c r="S245" s="2205"/>
      <c r="T245" s="2205"/>
      <c r="U245" s="2205"/>
      <c r="V245" s="2205"/>
      <c r="W245" s="2205"/>
      <c r="X245" s="2205"/>
      <c r="Y245" s="2205"/>
      <c r="Z245" s="2205"/>
      <c r="AA245" s="89"/>
    </row>
    <row r="246" spans="1:27" ht="15.75" customHeight="1">
      <c r="A246" s="96"/>
      <c r="B246" s="96"/>
      <c r="C246" s="96"/>
      <c r="D246" s="96"/>
      <c r="E246" s="2205"/>
      <c r="F246" s="2205"/>
      <c r="G246" s="2205"/>
      <c r="H246" s="2205"/>
      <c r="I246" s="2205"/>
      <c r="J246" s="2205"/>
      <c r="K246" s="2205"/>
      <c r="L246" s="2205"/>
      <c r="M246" s="2205"/>
      <c r="N246" s="2205"/>
      <c r="O246" s="2205"/>
      <c r="P246" s="2205"/>
      <c r="Q246" s="2205"/>
      <c r="R246" s="2205"/>
      <c r="S246" s="2205"/>
      <c r="T246" s="2205"/>
      <c r="U246" s="2205"/>
      <c r="V246" s="2205"/>
      <c r="W246" s="2205"/>
      <c r="X246" s="2205"/>
      <c r="Y246" s="2205"/>
      <c r="Z246" s="2205"/>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05"/>
      <c r="F248" s="2205"/>
      <c r="G248" s="2205"/>
      <c r="H248" s="2205"/>
      <c r="I248" s="2205"/>
      <c r="J248" s="2205"/>
      <c r="K248" s="2205"/>
      <c r="L248" s="2205"/>
      <c r="M248" s="2205"/>
      <c r="N248" s="2205"/>
      <c r="O248" s="2205"/>
      <c r="P248" s="2205"/>
      <c r="Q248" s="2205"/>
      <c r="R248" s="2205"/>
      <c r="S248" s="2205"/>
      <c r="T248" s="2205"/>
      <c r="U248" s="2205"/>
      <c r="V248" s="2205"/>
      <c r="W248" s="2205"/>
      <c r="X248" s="2205"/>
      <c r="Y248" s="2205"/>
      <c r="Z248" s="2205"/>
      <c r="AA248" s="89"/>
    </row>
    <row r="249" spans="1:27" ht="15.75" customHeight="1">
      <c r="A249" s="96"/>
      <c r="B249" s="96"/>
      <c r="C249" s="96"/>
      <c r="D249" s="96"/>
      <c r="E249" s="2205"/>
      <c r="F249" s="2205"/>
      <c r="G249" s="2205"/>
      <c r="H249" s="2205"/>
      <c r="I249" s="2205"/>
      <c r="J249" s="2205"/>
      <c r="K249" s="2205"/>
      <c r="L249" s="2205"/>
      <c r="M249" s="2205"/>
      <c r="N249" s="2205"/>
      <c r="O249" s="2205"/>
      <c r="P249" s="2205"/>
      <c r="Q249" s="2205"/>
      <c r="R249" s="2205"/>
      <c r="S249" s="2205"/>
      <c r="T249" s="2205"/>
      <c r="U249" s="2205"/>
      <c r="V249" s="2205"/>
      <c r="W249" s="2205"/>
      <c r="X249" s="2205"/>
      <c r="Y249" s="2205"/>
      <c r="Z249" s="2205"/>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7">
    <mergeCell ref="C10:O12"/>
    <mergeCell ref="Q7:R14"/>
    <mergeCell ref="S7:Z7"/>
    <mergeCell ref="S8:Z8"/>
    <mergeCell ref="B41:C43"/>
    <mergeCell ref="D41:I43"/>
    <mergeCell ref="R90:Y90"/>
    <mergeCell ref="E91:G91"/>
    <mergeCell ref="R91:Y91"/>
    <mergeCell ref="A97:Z97"/>
    <mergeCell ref="H95:Z96"/>
    <mergeCell ref="H93:Z94"/>
    <mergeCell ref="D38:I40"/>
    <mergeCell ref="J109:L109"/>
    <mergeCell ref="E92:G92"/>
    <mergeCell ref="R92:Y92"/>
    <mergeCell ref="E99:H99"/>
    <mergeCell ref="F102:G102"/>
    <mergeCell ref="I102:Z102"/>
    <mergeCell ref="I126:L126"/>
    <mergeCell ref="O126:R126"/>
    <mergeCell ref="U126:X126"/>
    <mergeCell ref="J111:L111"/>
    <mergeCell ref="J112:L112"/>
    <mergeCell ref="J114:M114"/>
    <mergeCell ref="J115:M115"/>
    <mergeCell ref="F100:G100"/>
    <mergeCell ref="I100:Z100"/>
    <mergeCell ref="F101:G101"/>
    <mergeCell ref="I101:Z101"/>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I153:L153"/>
    <mergeCell ref="D127:E127"/>
    <mergeCell ref="U130:X130"/>
    <mergeCell ref="I135:L135"/>
    <mergeCell ref="C157:F157"/>
    <mergeCell ref="H157:T157"/>
    <mergeCell ref="D128:E128"/>
    <mergeCell ref="I128:L128"/>
    <mergeCell ref="O128:R128"/>
    <mergeCell ref="U128:X128"/>
    <mergeCell ref="O135:R13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s>
  <phoneticPr fontId="2"/>
  <hyperlinks>
    <hyperlink ref="P1:S1" location="作業メニュー!A1" display="作業メニュー" xr:uid="{00000000-0004-0000-23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509" t="s">
        <v>2492</v>
      </c>
      <c r="P1" s="508" t="s">
        <v>64</v>
      </c>
      <c r="Q1" s="368"/>
      <c r="R1" s="368"/>
      <c r="S1" s="368"/>
      <c r="T1" s="367" t="s">
        <v>549</v>
      </c>
      <c r="AD1" s="367"/>
    </row>
    <row r="2" spans="1:30" ht="12" customHeight="1" thickTop="1"/>
    <row r="3" spans="1:30" s="505" customFormat="1" ht="12" customHeight="1">
      <c r="B3" s="506" t="s">
        <v>2491</v>
      </c>
      <c r="C3" s="506"/>
      <c r="D3" s="506"/>
      <c r="E3" s="506"/>
      <c r="AC3" s="40"/>
    </row>
    <row r="4" spans="1:30" s="505" customFormat="1" ht="18.95" customHeight="1">
      <c r="AC4" s="40"/>
    </row>
    <row r="5" spans="1:30" s="505" customFormat="1" ht="18.95" customHeight="1">
      <c r="B5" s="545" t="s">
        <v>2490</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85" t="s">
        <v>2472</v>
      </c>
      <c r="R7" s="2186"/>
      <c r="S7" s="2191" t="s">
        <v>2471</v>
      </c>
      <c r="T7" s="2192"/>
      <c r="U7" s="2192"/>
      <c r="V7" s="2192"/>
      <c r="W7" s="2192"/>
      <c r="X7" s="2192"/>
      <c r="Y7" s="2192"/>
      <c r="Z7" s="2193"/>
      <c r="AA7" s="546"/>
      <c r="AB7" s="546"/>
      <c r="AC7" s="40"/>
    </row>
    <row r="8" spans="1:30" s="505" customFormat="1" ht="15.95" customHeight="1">
      <c r="B8" s="552"/>
      <c r="P8" s="546"/>
      <c r="Q8" s="2187"/>
      <c r="R8" s="2188"/>
      <c r="S8" s="2194" t="s">
        <v>2470</v>
      </c>
      <c r="T8" s="2195"/>
      <c r="U8" s="2195"/>
      <c r="V8" s="2195"/>
      <c r="W8" s="2195"/>
      <c r="X8" s="2195"/>
      <c r="Y8" s="2195"/>
      <c r="Z8" s="2196"/>
      <c r="AA8" s="546"/>
      <c r="AB8" s="546"/>
      <c r="AC8" s="40"/>
    </row>
    <row r="9" spans="1:30" s="505" customFormat="1" ht="15.95" customHeight="1">
      <c r="B9" s="552"/>
      <c r="P9" s="546"/>
      <c r="Q9" s="2187"/>
      <c r="R9" s="2188"/>
      <c r="S9" s="731"/>
      <c r="T9" s="731"/>
      <c r="U9" s="731"/>
      <c r="V9" s="731"/>
      <c r="W9" s="731"/>
      <c r="X9" s="731"/>
      <c r="Y9" s="731"/>
      <c r="Z9" s="732"/>
      <c r="AA9" s="546"/>
      <c r="AB9" s="546"/>
      <c r="AC9" s="40"/>
    </row>
    <row r="10" spans="1:30" s="505" customFormat="1" ht="18.95" customHeight="1">
      <c r="B10" s="552"/>
      <c r="C10" s="2176" t="s">
        <v>2784</v>
      </c>
      <c r="D10" s="2177"/>
      <c r="E10" s="2177"/>
      <c r="F10" s="2177"/>
      <c r="G10" s="2177"/>
      <c r="H10" s="2177"/>
      <c r="I10" s="2177"/>
      <c r="J10" s="2177"/>
      <c r="K10" s="2177"/>
      <c r="L10" s="2177"/>
      <c r="M10" s="2177"/>
      <c r="N10" s="2177"/>
      <c r="O10" s="2177"/>
      <c r="P10" s="546"/>
      <c r="Q10" s="2187"/>
      <c r="R10" s="2188"/>
      <c r="S10" s="731"/>
      <c r="T10" s="731"/>
      <c r="U10" s="731"/>
      <c r="V10" s="731"/>
      <c r="W10" s="731"/>
      <c r="X10" s="731"/>
      <c r="Y10" s="731"/>
      <c r="Z10" s="732"/>
      <c r="AA10" s="546"/>
      <c r="AB10" s="546"/>
      <c r="AC10" s="40"/>
    </row>
    <row r="11" spans="1:30" s="505" customFormat="1" ht="18.95" customHeight="1">
      <c r="B11" s="552"/>
      <c r="C11" s="2177"/>
      <c r="D11" s="2177"/>
      <c r="E11" s="2177"/>
      <c r="F11" s="2177"/>
      <c r="G11" s="2177"/>
      <c r="H11" s="2177"/>
      <c r="I11" s="2177"/>
      <c r="J11" s="2177"/>
      <c r="K11" s="2177"/>
      <c r="L11" s="2177"/>
      <c r="M11" s="2177"/>
      <c r="N11" s="2177"/>
      <c r="O11" s="2177"/>
      <c r="P11" s="546"/>
      <c r="Q11" s="2187"/>
      <c r="R11" s="2188"/>
      <c r="S11" s="731"/>
      <c r="T11" s="731"/>
      <c r="U11" s="731"/>
      <c r="V11" s="731"/>
      <c r="W11" s="731"/>
      <c r="X11" s="731"/>
      <c r="Y11" s="731"/>
      <c r="Z11" s="732"/>
      <c r="AA11" s="546"/>
      <c r="AB11" s="546"/>
      <c r="AC11" s="40"/>
    </row>
    <row r="12" spans="1:30" s="505" customFormat="1" ht="18.95" customHeight="1">
      <c r="B12" s="552"/>
      <c r="C12" s="2177"/>
      <c r="D12" s="2177"/>
      <c r="E12" s="2177"/>
      <c r="F12" s="2177"/>
      <c r="G12" s="2177"/>
      <c r="H12" s="2177"/>
      <c r="I12" s="2177"/>
      <c r="J12" s="2177"/>
      <c r="K12" s="2177"/>
      <c r="L12" s="2177"/>
      <c r="M12" s="2177"/>
      <c r="N12" s="2177"/>
      <c r="O12" s="2177"/>
      <c r="P12" s="546"/>
      <c r="Q12" s="2187"/>
      <c r="R12" s="2188"/>
      <c r="S12" s="731"/>
      <c r="T12" s="731"/>
      <c r="U12" s="731"/>
      <c r="V12" s="731"/>
      <c r="W12" s="731"/>
      <c r="X12" s="731"/>
      <c r="Y12" s="731"/>
      <c r="Z12" s="732"/>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87"/>
      <c r="R13" s="2188"/>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89"/>
      <c r="R14" s="2190"/>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178" t="s">
        <v>2814</v>
      </c>
      <c r="T18" s="2178"/>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180" t="s">
        <v>2453</v>
      </c>
      <c r="D20" s="2180"/>
      <c r="E20" s="2180"/>
      <c r="F20" s="2180"/>
      <c r="G20" s="2180"/>
      <c r="H20" s="2180"/>
      <c r="I20" s="2180"/>
      <c r="J20" s="2180"/>
      <c r="K20" s="2180"/>
      <c r="L20" s="2180"/>
      <c r="M20" s="2180"/>
      <c r="N20" s="2180"/>
      <c r="O20" s="2180"/>
      <c r="P20" s="546"/>
      <c r="Q20" s="546"/>
      <c r="R20" s="546"/>
      <c r="S20" s="546"/>
      <c r="T20" s="546"/>
      <c r="U20" s="546"/>
      <c r="V20" s="546"/>
      <c r="W20" s="546"/>
      <c r="X20" s="546"/>
      <c r="Y20" s="546"/>
      <c r="Z20" s="555"/>
      <c r="AA20" s="546"/>
      <c r="AB20" s="546"/>
      <c r="AC20" s="40"/>
    </row>
    <row r="21" spans="2:29" s="505" customFormat="1" ht="18.95" customHeight="1">
      <c r="B21" s="552"/>
      <c r="C21" s="2180"/>
      <c r="D21" s="2180"/>
      <c r="E21" s="2180"/>
      <c r="F21" s="2180"/>
      <c r="G21" s="2180"/>
      <c r="H21" s="2180"/>
      <c r="I21" s="2180"/>
      <c r="J21" s="2180"/>
      <c r="K21" s="2180"/>
      <c r="L21" s="2180"/>
      <c r="M21" s="2180"/>
      <c r="N21" s="2180"/>
      <c r="O21" s="218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2475</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9"/>
      <c r="K35" s="549" t="s">
        <v>2815</v>
      </c>
      <c r="L35" s="549"/>
      <c r="M35" s="549"/>
      <c r="N35" s="549" t="s">
        <v>318</v>
      </c>
      <c r="O35" s="549"/>
      <c r="P35" s="549" t="s">
        <v>2465</v>
      </c>
      <c r="Q35" s="549"/>
      <c r="R35" s="549" t="s">
        <v>316</v>
      </c>
      <c r="S35" s="549"/>
      <c r="T35" s="549"/>
      <c r="U35" s="549"/>
      <c r="V35" s="549"/>
      <c r="W35" s="549"/>
      <c r="X35" s="549"/>
      <c r="Y35" s="549"/>
      <c r="Z35" s="550"/>
      <c r="AA35" s="546"/>
      <c r="AB35" s="546"/>
      <c r="AC35" s="40"/>
    </row>
    <row r="36" spans="1:29" s="505" customFormat="1" ht="18.95" customHeight="1">
      <c r="B36" s="552" t="s">
        <v>2466</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2473</v>
      </c>
      <c r="E37" s="568"/>
      <c r="F37" s="568"/>
      <c r="G37" s="568"/>
      <c r="H37" s="568"/>
      <c r="I37" s="569"/>
      <c r="J37" s="546"/>
      <c r="K37" s="546" t="s">
        <v>112</v>
      </c>
      <c r="L37" s="2179" t="s">
        <v>2489</v>
      </c>
      <c r="M37" s="2179"/>
      <c r="N37" s="2179"/>
      <c r="O37" s="2179"/>
      <c r="P37" s="2179"/>
      <c r="Q37" s="2179"/>
      <c r="R37" s="2179"/>
      <c r="S37" s="2179"/>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2462</v>
      </c>
      <c r="C39" s="546"/>
      <c r="D39" s="546" t="s">
        <v>2460</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2461</v>
      </c>
      <c r="C42" s="546"/>
      <c r="D42" s="546" t="s">
        <v>2785</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182"/>
      <c r="S85" s="2182"/>
      <c r="T85" s="2182"/>
      <c r="U85" s="2182"/>
      <c r="V85" s="2182"/>
      <c r="W85" s="2182"/>
      <c r="X85" s="2182"/>
      <c r="Y85" s="2182"/>
      <c r="Z85" s="574"/>
    </row>
    <row r="86" spans="1:26" ht="15" customHeight="1">
      <c r="A86" s="89"/>
      <c r="B86" s="89"/>
      <c r="C86" s="89"/>
      <c r="D86" s="574"/>
      <c r="E86" s="2182"/>
      <c r="F86" s="2182"/>
      <c r="G86" s="2182"/>
      <c r="H86" s="574"/>
      <c r="I86" s="89"/>
      <c r="J86" s="96"/>
      <c r="K86" s="96"/>
      <c r="L86" s="96"/>
      <c r="M86" s="96"/>
      <c r="N86" s="96"/>
      <c r="O86" s="96"/>
      <c r="P86" s="96"/>
      <c r="Q86" s="574"/>
      <c r="R86" s="2182"/>
      <c r="S86" s="2182"/>
      <c r="T86" s="2182"/>
      <c r="U86" s="2182"/>
      <c r="V86" s="2182"/>
      <c r="W86" s="2182"/>
      <c r="X86" s="2182"/>
      <c r="Y86" s="2182"/>
      <c r="Z86" s="575"/>
    </row>
    <row r="87" spans="1:26" ht="15" customHeight="1">
      <c r="A87" s="89"/>
      <c r="B87" s="89"/>
      <c r="C87" s="89"/>
      <c r="D87" s="574"/>
      <c r="E87" s="2182"/>
      <c r="F87" s="2182"/>
      <c r="G87" s="2182"/>
      <c r="H87" s="574"/>
      <c r="I87" s="89"/>
      <c r="J87" s="96"/>
      <c r="K87" s="96"/>
      <c r="L87" s="96"/>
      <c r="M87" s="96"/>
      <c r="N87" s="96"/>
      <c r="O87" s="96"/>
      <c r="P87" s="96"/>
      <c r="Q87" s="574"/>
      <c r="R87" s="2182"/>
      <c r="S87" s="2182"/>
      <c r="T87" s="2182"/>
      <c r="U87" s="2182"/>
      <c r="V87" s="2182"/>
      <c r="W87" s="2182"/>
      <c r="X87" s="2182"/>
      <c r="Y87" s="2182"/>
      <c r="Z87" s="575"/>
    </row>
    <row r="88" spans="1:26" ht="13.5" customHeight="1">
      <c r="A88" s="96"/>
      <c r="B88" s="96"/>
      <c r="C88" s="96"/>
      <c r="D88" s="96"/>
      <c r="E88" s="96"/>
      <c r="F88" s="96"/>
      <c r="G88" s="96"/>
      <c r="H88" s="2181"/>
      <c r="I88" s="2181"/>
      <c r="J88" s="2181"/>
      <c r="K88" s="2181"/>
      <c r="L88" s="2181"/>
      <c r="M88" s="2181"/>
      <c r="N88" s="2181"/>
      <c r="O88" s="2181"/>
      <c r="P88" s="2181"/>
      <c r="Q88" s="2181"/>
      <c r="R88" s="2181"/>
      <c r="S88" s="2181"/>
      <c r="T88" s="2181"/>
      <c r="U88" s="2181"/>
      <c r="V88" s="2181"/>
      <c r="W88" s="2181"/>
      <c r="X88" s="2181"/>
      <c r="Y88" s="2181"/>
      <c r="Z88" s="2181"/>
    </row>
    <row r="89" spans="1:26" ht="15.75" customHeight="1">
      <c r="A89" s="89"/>
      <c r="B89" s="89"/>
      <c r="C89" s="89"/>
      <c r="D89" s="89"/>
      <c r="E89" s="89"/>
      <c r="F89" s="89"/>
      <c r="G89" s="89"/>
      <c r="H89" s="2181"/>
      <c r="I89" s="2181"/>
      <c r="J89" s="2181"/>
      <c r="K89" s="2181"/>
      <c r="L89" s="2181"/>
      <c r="M89" s="2181"/>
      <c r="N89" s="2181"/>
      <c r="O89" s="2181"/>
      <c r="P89" s="2181"/>
      <c r="Q89" s="2181"/>
      <c r="R89" s="2181"/>
      <c r="S89" s="2181"/>
      <c r="T89" s="2181"/>
      <c r="U89" s="2181"/>
      <c r="V89" s="2181"/>
      <c r="W89" s="2181"/>
      <c r="X89" s="2181"/>
      <c r="Y89" s="2181"/>
      <c r="Z89" s="2181"/>
    </row>
    <row r="90" spans="1:26" ht="15.75" customHeight="1">
      <c r="A90" s="96"/>
      <c r="B90" s="96"/>
      <c r="C90" s="96"/>
      <c r="D90" s="96"/>
      <c r="E90" s="96"/>
      <c r="F90" s="96"/>
      <c r="G90" s="96"/>
      <c r="H90" s="2181"/>
      <c r="I90" s="2177"/>
      <c r="J90" s="2177"/>
      <c r="K90" s="2177"/>
      <c r="L90" s="2177"/>
      <c r="M90" s="2177"/>
      <c r="N90" s="2177"/>
      <c r="O90" s="2177"/>
      <c r="P90" s="2177"/>
      <c r="Q90" s="2177"/>
      <c r="R90" s="2177"/>
      <c r="S90" s="2177"/>
      <c r="T90" s="2177"/>
      <c r="U90" s="2177"/>
      <c r="V90" s="2177"/>
      <c r="W90" s="2177"/>
      <c r="X90" s="2177"/>
      <c r="Y90" s="2177"/>
      <c r="Z90" s="2177"/>
    </row>
    <row r="91" spans="1:26" ht="15.75" customHeight="1">
      <c r="A91" s="89"/>
      <c r="B91" s="89"/>
      <c r="C91" s="89"/>
      <c r="D91" s="89"/>
      <c r="E91" s="89"/>
      <c r="F91" s="89"/>
      <c r="G91" s="89"/>
      <c r="H91" s="2177"/>
      <c r="I91" s="2177"/>
      <c r="J91" s="2177"/>
      <c r="K91" s="2177"/>
      <c r="L91" s="2177"/>
      <c r="M91" s="2177"/>
      <c r="N91" s="2177"/>
      <c r="O91" s="2177"/>
      <c r="P91" s="2177"/>
      <c r="Q91" s="2177"/>
      <c r="R91" s="2177"/>
      <c r="S91" s="2177"/>
      <c r="T91" s="2177"/>
      <c r="U91" s="2177"/>
      <c r="V91" s="2177"/>
      <c r="W91" s="2177"/>
      <c r="X91" s="2177"/>
      <c r="Y91" s="2177"/>
      <c r="Z91" s="2177"/>
    </row>
    <row r="92" spans="1:26" ht="18" customHeight="1">
      <c r="A92" s="2184"/>
      <c r="B92" s="2184"/>
      <c r="C92" s="2184"/>
      <c r="D92" s="2184"/>
      <c r="E92" s="2184"/>
      <c r="F92" s="2184"/>
      <c r="G92" s="2184"/>
      <c r="H92" s="2184"/>
      <c r="I92" s="2184"/>
      <c r="J92" s="2184"/>
      <c r="K92" s="2184"/>
      <c r="L92" s="2184"/>
      <c r="M92" s="2184"/>
      <c r="N92" s="2184"/>
      <c r="O92" s="2184"/>
      <c r="P92" s="2184"/>
      <c r="Q92" s="2184"/>
      <c r="R92" s="2184"/>
      <c r="S92" s="2184"/>
      <c r="T92" s="2184"/>
      <c r="U92" s="2184"/>
      <c r="V92" s="2184"/>
      <c r="W92" s="2184"/>
      <c r="X92" s="2184"/>
      <c r="Y92" s="2184"/>
      <c r="Z92" s="2184"/>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182"/>
      <c r="F94" s="2182"/>
      <c r="G94" s="2182"/>
      <c r="H94" s="2182"/>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182"/>
      <c r="G95" s="2182"/>
      <c r="H95" s="96"/>
      <c r="I95" s="2183"/>
      <c r="J95" s="2183"/>
      <c r="K95" s="2183"/>
      <c r="L95" s="2183"/>
      <c r="M95" s="2183"/>
      <c r="N95" s="2183"/>
      <c r="O95" s="2183"/>
      <c r="P95" s="2183"/>
      <c r="Q95" s="2183"/>
      <c r="R95" s="2183"/>
      <c r="S95" s="2183"/>
      <c r="T95" s="2183"/>
      <c r="U95" s="2183"/>
      <c r="V95" s="2183"/>
      <c r="W95" s="2183"/>
      <c r="X95" s="2183"/>
      <c r="Y95" s="2183"/>
      <c r="Z95" s="2183"/>
    </row>
    <row r="96" spans="1:26" ht="15.75" customHeight="1">
      <c r="A96" s="96"/>
      <c r="B96" s="96"/>
      <c r="C96" s="96"/>
      <c r="D96" s="96"/>
      <c r="E96" s="96"/>
      <c r="F96" s="2182"/>
      <c r="G96" s="2182"/>
      <c r="H96" s="96"/>
      <c r="I96" s="2183"/>
      <c r="J96" s="2183"/>
      <c r="K96" s="2183"/>
      <c r="L96" s="2183"/>
      <c r="M96" s="2183"/>
      <c r="N96" s="2183"/>
      <c r="O96" s="2183"/>
      <c r="P96" s="2183"/>
      <c r="Q96" s="2183"/>
      <c r="R96" s="2183"/>
      <c r="S96" s="2183"/>
      <c r="T96" s="2183"/>
      <c r="U96" s="2183"/>
      <c r="V96" s="2183"/>
      <c r="W96" s="2183"/>
      <c r="X96" s="2183"/>
      <c r="Y96" s="2183"/>
      <c r="Z96" s="2183"/>
    </row>
    <row r="97" spans="1:26" ht="15.75" customHeight="1">
      <c r="A97" s="96"/>
      <c r="B97" s="96"/>
      <c r="C97" s="96"/>
      <c r="D97" s="96"/>
      <c r="E97" s="96"/>
      <c r="F97" s="2182"/>
      <c r="G97" s="2182"/>
      <c r="H97" s="96"/>
      <c r="I97" s="2183"/>
      <c r="J97" s="2183"/>
      <c r="K97" s="2183"/>
      <c r="L97" s="2183"/>
      <c r="M97" s="2183"/>
      <c r="N97" s="2183"/>
      <c r="O97" s="2183"/>
      <c r="P97" s="2183"/>
      <c r="Q97" s="2183"/>
      <c r="R97" s="2183"/>
      <c r="S97" s="2183"/>
      <c r="T97" s="2183"/>
      <c r="U97" s="2183"/>
      <c r="V97" s="2183"/>
      <c r="W97" s="2183"/>
      <c r="X97" s="2183"/>
      <c r="Y97" s="2183"/>
      <c r="Z97" s="2183"/>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182"/>
      <c r="K104" s="2182"/>
      <c r="L104" s="2182"/>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182"/>
      <c r="K105" s="2182"/>
      <c r="L105" s="2182"/>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182"/>
      <c r="K106" s="2182"/>
      <c r="L106" s="2182"/>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82"/>
      <c r="K107" s="2182"/>
      <c r="L107" s="2182"/>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98"/>
      <c r="K109" s="2198"/>
      <c r="L109" s="2198"/>
      <c r="M109" s="2198"/>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98"/>
      <c r="K110" s="2198"/>
      <c r="L110" s="2198"/>
      <c r="M110" s="2198"/>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182"/>
      <c r="J121" s="2182"/>
      <c r="K121" s="2182"/>
      <c r="L121" s="2182"/>
      <c r="M121" s="574"/>
      <c r="N121" s="574"/>
      <c r="O121" s="2182"/>
      <c r="P121" s="2182"/>
      <c r="Q121" s="2182"/>
      <c r="R121" s="2182"/>
      <c r="S121" s="574"/>
      <c r="T121" s="574"/>
      <c r="U121" s="2182"/>
      <c r="V121" s="2182"/>
      <c r="W121" s="2182"/>
      <c r="X121" s="2182"/>
      <c r="Y121" s="576"/>
      <c r="Z121" s="96"/>
    </row>
    <row r="122" spans="1:26" ht="15.75" customHeight="1">
      <c r="A122" s="96"/>
      <c r="B122" s="96"/>
      <c r="C122" s="574"/>
      <c r="D122" s="2182"/>
      <c r="E122" s="2182"/>
      <c r="F122" s="574"/>
      <c r="G122" s="96"/>
      <c r="H122" s="574"/>
      <c r="I122" s="2197"/>
      <c r="J122" s="2197"/>
      <c r="K122" s="2197"/>
      <c r="L122" s="2197"/>
      <c r="M122" s="574"/>
      <c r="N122" s="574"/>
      <c r="O122" s="2197"/>
      <c r="P122" s="2197"/>
      <c r="Q122" s="2197"/>
      <c r="R122" s="2197"/>
      <c r="S122" s="574"/>
      <c r="T122" s="574"/>
      <c r="U122" s="2199"/>
      <c r="V122" s="2199"/>
      <c r="W122" s="2199"/>
      <c r="X122" s="2199"/>
      <c r="Y122" s="96"/>
      <c r="Z122" s="96"/>
    </row>
    <row r="123" spans="1:26" ht="15.75" customHeight="1">
      <c r="A123" s="96"/>
      <c r="B123" s="96"/>
      <c r="C123" s="574"/>
      <c r="D123" s="2182"/>
      <c r="E123" s="2182"/>
      <c r="F123" s="574"/>
      <c r="G123" s="96"/>
      <c r="H123" s="574"/>
      <c r="I123" s="2197"/>
      <c r="J123" s="2197"/>
      <c r="K123" s="2197"/>
      <c r="L123" s="2197"/>
      <c r="M123" s="574"/>
      <c r="N123" s="574"/>
      <c r="O123" s="2197"/>
      <c r="P123" s="2197"/>
      <c r="Q123" s="2197"/>
      <c r="R123" s="2197"/>
      <c r="S123" s="574"/>
      <c r="T123" s="574"/>
      <c r="U123" s="2199"/>
      <c r="V123" s="2199"/>
      <c r="W123" s="2199"/>
      <c r="X123" s="2199"/>
      <c r="Y123" s="96"/>
      <c r="Z123" s="96"/>
    </row>
    <row r="124" spans="1:26" ht="15.75" customHeight="1">
      <c r="A124" s="96"/>
      <c r="B124" s="96"/>
      <c r="C124" s="574"/>
      <c r="D124" s="2182"/>
      <c r="E124" s="2182"/>
      <c r="F124" s="574"/>
      <c r="G124" s="96"/>
      <c r="H124" s="574"/>
      <c r="I124" s="2197"/>
      <c r="J124" s="2197"/>
      <c r="K124" s="2197"/>
      <c r="L124" s="2197"/>
      <c r="M124" s="574"/>
      <c r="N124" s="574"/>
      <c r="O124" s="2197"/>
      <c r="P124" s="2197"/>
      <c r="Q124" s="2197"/>
      <c r="R124" s="2197"/>
      <c r="S124" s="574"/>
      <c r="T124" s="574"/>
      <c r="U124" s="2199"/>
      <c r="V124" s="2199"/>
      <c r="W124" s="2199"/>
      <c r="X124" s="2199"/>
      <c r="Y124" s="96"/>
      <c r="Z124" s="96"/>
    </row>
    <row r="125" spans="1:26" ht="15.75" customHeight="1">
      <c r="A125" s="96"/>
      <c r="B125" s="96"/>
      <c r="C125" s="574"/>
      <c r="D125" s="2182"/>
      <c r="E125" s="2182"/>
      <c r="F125" s="574"/>
      <c r="G125" s="96"/>
      <c r="H125" s="574"/>
      <c r="I125" s="2197"/>
      <c r="J125" s="2197"/>
      <c r="K125" s="2197"/>
      <c r="L125" s="2197"/>
      <c r="M125" s="574"/>
      <c r="N125" s="574"/>
      <c r="O125" s="2197"/>
      <c r="P125" s="2197"/>
      <c r="Q125" s="2197"/>
      <c r="R125" s="2197"/>
      <c r="S125" s="574"/>
      <c r="T125" s="574"/>
      <c r="U125" s="2199"/>
      <c r="V125" s="2199"/>
      <c r="W125" s="2199"/>
      <c r="X125" s="2199"/>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197"/>
      <c r="J130" s="2197"/>
      <c r="K130" s="2197"/>
      <c r="L130" s="2197"/>
      <c r="M130" s="574"/>
      <c r="N130" s="574"/>
      <c r="O130" s="2197"/>
      <c r="P130" s="2197"/>
      <c r="Q130" s="2197"/>
      <c r="R130" s="2197"/>
      <c r="S130" s="574"/>
      <c r="T130" s="574"/>
      <c r="U130" s="2197"/>
      <c r="V130" s="2197"/>
      <c r="W130" s="2197"/>
      <c r="X130" s="2197"/>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00"/>
      <c r="J134" s="2200"/>
      <c r="K134" s="2200"/>
      <c r="L134" s="2200"/>
      <c r="M134" s="2200"/>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182"/>
      <c r="L135" s="2182"/>
      <c r="M135" s="2182"/>
      <c r="N135" s="2182"/>
      <c r="O135" s="2182"/>
      <c r="P135" s="2182"/>
      <c r="Q135" s="96"/>
      <c r="R135" s="96"/>
      <c r="S135" s="96"/>
      <c r="T135" s="96"/>
      <c r="U135" s="96"/>
      <c r="V135" s="96"/>
      <c r="W135" s="96"/>
      <c r="X135" s="96"/>
      <c r="Y135" s="96"/>
      <c r="Z135" s="96"/>
    </row>
    <row r="136" spans="1:27" ht="15.75" customHeight="1">
      <c r="A136" s="96"/>
      <c r="B136" s="96"/>
      <c r="C136" s="96"/>
      <c r="D136" s="96"/>
      <c r="E136" s="96"/>
      <c r="F136" s="96"/>
      <c r="G136" s="96"/>
      <c r="H136" s="2201"/>
      <c r="I136" s="2201"/>
      <c r="J136" s="2201"/>
      <c r="K136" s="2201"/>
      <c r="L136" s="2201"/>
      <c r="M136" s="2201"/>
      <c r="N136" s="2201"/>
      <c r="O136" s="2201"/>
      <c r="P136" s="2201"/>
      <c r="Q136" s="2201"/>
      <c r="R136" s="2201"/>
      <c r="S136" s="2201"/>
      <c r="T136" s="2201"/>
      <c r="U136" s="2201"/>
      <c r="V136" s="2201"/>
      <c r="W136" s="2201"/>
      <c r="X136" s="2201"/>
      <c r="Y136" s="2201"/>
      <c r="Z136" s="2201"/>
    </row>
    <row r="137" spans="1:27">
      <c r="H137" s="2202"/>
      <c r="I137" s="2202"/>
      <c r="J137" s="2202"/>
      <c r="K137" s="2202"/>
      <c r="L137" s="2202"/>
      <c r="M137" s="2202"/>
      <c r="N137" s="2202"/>
      <c r="O137" s="2202"/>
      <c r="P137" s="2202"/>
      <c r="Q137" s="2202"/>
      <c r="R137" s="2202"/>
      <c r="S137" s="2202"/>
      <c r="T137" s="2202"/>
      <c r="U137" s="2202"/>
      <c r="V137" s="2202"/>
      <c r="W137" s="2202"/>
      <c r="X137" s="2202"/>
      <c r="Y137" s="2202"/>
      <c r="Z137" s="2202"/>
    </row>
    <row r="138" spans="1:27" ht="13.5" customHeight="1">
      <c r="A138" s="96"/>
      <c r="B138" s="96"/>
      <c r="C138" s="96"/>
      <c r="D138" s="96"/>
      <c r="E138" s="2201"/>
      <c r="F138" s="2201"/>
      <c r="G138" s="2201"/>
      <c r="H138" s="2201"/>
      <c r="I138" s="2201"/>
      <c r="J138" s="2201"/>
      <c r="K138" s="2201"/>
      <c r="L138" s="2201"/>
      <c r="M138" s="2201"/>
      <c r="N138" s="2201"/>
      <c r="O138" s="2201"/>
      <c r="P138" s="2201"/>
      <c r="Q138" s="2201"/>
      <c r="R138" s="2201"/>
      <c r="S138" s="2201"/>
      <c r="T138" s="2201"/>
      <c r="U138" s="2201"/>
      <c r="V138" s="2201"/>
      <c r="W138" s="2201"/>
      <c r="X138" s="2201"/>
      <c r="Y138" s="2201"/>
      <c r="Z138" s="2201"/>
    </row>
    <row r="139" spans="1:27">
      <c r="A139" s="96"/>
      <c r="B139" s="96"/>
      <c r="C139" s="96"/>
      <c r="D139" s="96"/>
      <c r="E139" s="2203"/>
      <c r="F139" s="2203"/>
      <c r="G139" s="2203"/>
      <c r="H139" s="2203"/>
      <c r="I139" s="2203"/>
      <c r="J139" s="2203"/>
      <c r="K139" s="2203"/>
      <c r="L139" s="2203"/>
      <c r="M139" s="2203"/>
      <c r="N139" s="2203"/>
      <c r="O139" s="2203"/>
      <c r="P139" s="2203"/>
      <c r="Q139" s="2203"/>
      <c r="R139" s="2203"/>
      <c r="S139" s="2203"/>
      <c r="T139" s="2203"/>
      <c r="U139" s="2203"/>
      <c r="V139" s="2203"/>
      <c r="W139" s="2203"/>
      <c r="X139" s="2203"/>
      <c r="Y139" s="2203"/>
      <c r="Z139" s="2203"/>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182"/>
      <c r="B143" s="2182"/>
      <c r="C143" s="2182"/>
      <c r="D143" s="2182"/>
      <c r="E143" s="2182"/>
      <c r="F143" s="2182"/>
      <c r="G143" s="2182"/>
      <c r="H143" s="2182"/>
      <c r="I143" s="2182"/>
      <c r="J143" s="2182"/>
      <c r="K143" s="2182"/>
      <c r="L143" s="2182"/>
      <c r="M143" s="2182"/>
      <c r="N143" s="2182"/>
      <c r="O143" s="2182"/>
      <c r="P143" s="2182"/>
      <c r="Q143" s="2182"/>
      <c r="R143" s="2182"/>
      <c r="S143" s="2182"/>
      <c r="T143" s="2182"/>
      <c r="U143" s="2182"/>
      <c r="V143" s="2182"/>
      <c r="W143" s="2182"/>
      <c r="X143" s="2182"/>
      <c r="Y143" s="2182"/>
      <c r="Z143" s="2182"/>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00"/>
      <c r="J147" s="2200"/>
      <c r="K147" s="2200"/>
      <c r="L147" s="2200"/>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00"/>
      <c r="J148" s="2200"/>
      <c r="K148" s="2200"/>
      <c r="L148" s="2200"/>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00"/>
      <c r="J149" s="2200"/>
      <c r="K149" s="2200"/>
      <c r="L149" s="2200"/>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00"/>
      <c r="J150" s="2200"/>
      <c r="K150" s="2200"/>
      <c r="L150" s="2200"/>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182"/>
      <c r="D152" s="2182"/>
      <c r="E152" s="2182"/>
      <c r="F152" s="2182"/>
      <c r="G152" s="574"/>
      <c r="H152" s="2182"/>
      <c r="I152" s="2182"/>
      <c r="J152" s="2182"/>
      <c r="K152" s="2182"/>
      <c r="L152" s="2182"/>
      <c r="M152" s="2182"/>
      <c r="N152" s="2182"/>
      <c r="O152" s="2182"/>
      <c r="P152" s="2182"/>
      <c r="Q152" s="2182"/>
      <c r="R152" s="2182"/>
      <c r="S152" s="2182"/>
      <c r="T152" s="2182"/>
      <c r="U152" s="574"/>
      <c r="V152" s="574"/>
      <c r="W152" s="2182"/>
      <c r="X152" s="2182"/>
      <c r="Y152" s="2182"/>
      <c r="Z152" s="96"/>
      <c r="AA152" s="89"/>
    </row>
    <row r="153" spans="1:27" ht="15.75" customHeight="1">
      <c r="A153" s="96"/>
      <c r="B153" s="96"/>
      <c r="C153" s="574"/>
      <c r="D153" s="2184"/>
      <c r="E153" s="2184"/>
      <c r="F153" s="574"/>
      <c r="G153" s="574"/>
      <c r="H153" s="96"/>
      <c r="I153" s="96"/>
      <c r="J153" s="96"/>
      <c r="K153" s="89"/>
      <c r="L153" s="96"/>
      <c r="M153" s="96"/>
      <c r="N153" s="96"/>
      <c r="O153" s="96"/>
      <c r="P153" s="96"/>
      <c r="Q153" s="89"/>
      <c r="R153" s="89"/>
      <c r="S153" s="89"/>
      <c r="T153" s="89"/>
      <c r="U153" s="574"/>
      <c r="V153" s="574"/>
      <c r="W153" s="2204"/>
      <c r="X153" s="2204"/>
      <c r="Y153" s="2204"/>
      <c r="Z153" s="96"/>
      <c r="AA153" s="89"/>
    </row>
    <row r="154" spans="1:27" ht="15.75" customHeight="1">
      <c r="A154" s="96"/>
      <c r="B154" s="96"/>
      <c r="C154" s="574"/>
      <c r="D154" s="2184"/>
      <c r="E154" s="2184"/>
      <c r="F154" s="574"/>
      <c r="G154" s="574"/>
      <c r="H154" s="96"/>
      <c r="I154" s="96"/>
      <c r="J154" s="96"/>
      <c r="K154" s="89"/>
      <c r="L154" s="96"/>
      <c r="M154" s="96"/>
      <c r="N154" s="96"/>
      <c r="O154" s="96"/>
      <c r="P154" s="96"/>
      <c r="Q154" s="89"/>
      <c r="R154" s="89"/>
      <c r="S154" s="89"/>
      <c r="T154" s="89"/>
      <c r="U154" s="574"/>
      <c r="V154" s="574"/>
      <c r="W154" s="2204"/>
      <c r="X154" s="2204"/>
      <c r="Y154" s="2204"/>
      <c r="Z154" s="96"/>
      <c r="AA154" s="89"/>
    </row>
    <row r="155" spans="1:27" ht="15.75" customHeight="1">
      <c r="A155" s="96"/>
      <c r="B155" s="96"/>
      <c r="C155" s="574"/>
      <c r="D155" s="2184"/>
      <c r="E155" s="2184"/>
      <c r="F155" s="574"/>
      <c r="G155" s="574"/>
      <c r="H155" s="96"/>
      <c r="I155" s="96"/>
      <c r="J155" s="96"/>
      <c r="K155" s="89"/>
      <c r="L155" s="96"/>
      <c r="M155" s="96"/>
      <c r="N155" s="96"/>
      <c r="O155" s="96"/>
      <c r="P155" s="96"/>
      <c r="Q155" s="89"/>
      <c r="R155" s="89"/>
      <c r="S155" s="89"/>
      <c r="T155" s="89"/>
      <c r="U155" s="574"/>
      <c r="V155" s="574"/>
      <c r="W155" s="2204"/>
      <c r="X155" s="2204"/>
      <c r="Y155" s="2204"/>
      <c r="Z155" s="96"/>
      <c r="AA155" s="89"/>
    </row>
    <row r="156" spans="1:27" ht="15.75" customHeight="1">
      <c r="A156" s="96"/>
      <c r="B156" s="96"/>
      <c r="C156" s="574"/>
      <c r="D156" s="2184"/>
      <c r="E156" s="2184"/>
      <c r="F156" s="574"/>
      <c r="G156" s="574"/>
      <c r="H156" s="96"/>
      <c r="I156" s="96"/>
      <c r="J156" s="96"/>
      <c r="K156" s="89"/>
      <c r="L156" s="96"/>
      <c r="M156" s="96"/>
      <c r="N156" s="96"/>
      <c r="O156" s="96"/>
      <c r="P156" s="96"/>
      <c r="Q156" s="89"/>
      <c r="R156" s="89"/>
      <c r="S156" s="89"/>
      <c r="T156" s="89"/>
      <c r="U156" s="574"/>
      <c r="V156" s="574"/>
      <c r="W156" s="2204"/>
      <c r="X156" s="2204"/>
      <c r="Y156" s="2204"/>
      <c r="Z156" s="96"/>
      <c r="AA156" s="89"/>
    </row>
    <row r="157" spans="1:27" ht="15.75" customHeight="1">
      <c r="A157" s="96"/>
      <c r="B157" s="96"/>
      <c r="C157" s="574"/>
      <c r="D157" s="2184"/>
      <c r="E157" s="2184"/>
      <c r="F157" s="574"/>
      <c r="G157" s="574"/>
      <c r="H157" s="96"/>
      <c r="I157" s="96"/>
      <c r="J157" s="96"/>
      <c r="K157" s="89"/>
      <c r="L157" s="96"/>
      <c r="M157" s="96"/>
      <c r="N157" s="96"/>
      <c r="O157" s="96"/>
      <c r="P157" s="96"/>
      <c r="Q157" s="89"/>
      <c r="R157" s="89"/>
      <c r="S157" s="89"/>
      <c r="T157" s="89"/>
      <c r="U157" s="574"/>
      <c r="V157" s="574"/>
      <c r="W157" s="2204"/>
      <c r="X157" s="2204"/>
      <c r="Y157" s="2204"/>
      <c r="Z157" s="96"/>
      <c r="AA157" s="89"/>
    </row>
    <row r="158" spans="1:27" ht="15.75" customHeight="1">
      <c r="A158" s="96"/>
      <c r="B158" s="96"/>
      <c r="C158" s="574"/>
      <c r="D158" s="2184"/>
      <c r="E158" s="2184"/>
      <c r="F158" s="574"/>
      <c r="G158" s="574"/>
      <c r="H158" s="96"/>
      <c r="I158" s="96"/>
      <c r="J158" s="96"/>
      <c r="K158" s="89"/>
      <c r="L158" s="96"/>
      <c r="M158" s="96"/>
      <c r="N158" s="96"/>
      <c r="O158" s="96"/>
      <c r="P158" s="96"/>
      <c r="Q158" s="89"/>
      <c r="R158" s="89"/>
      <c r="S158" s="89"/>
      <c r="T158" s="89"/>
      <c r="U158" s="574"/>
      <c r="V158" s="574"/>
      <c r="W158" s="2204"/>
      <c r="X158" s="2204"/>
      <c r="Y158" s="2204"/>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05"/>
      <c r="F160" s="2205"/>
      <c r="G160" s="2205"/>
      <c r="H160" s="2205"/>
      <c r="I160" s="2205"/>
      <c r="J160" s="2205"/>
      <c r="K160" s="2205"/>
      <c r="L160" s="2205"/>
      <c r="M160" s="2205"/>
      <c r="N160" s="2205"/>
      <c r="O160" s="2205"/>
      <c r="P160" s="2205"/>
      <c r="Q160" s="2205"/>
      <c r="R160" s="2205"/>
      <c r="S160" s="2205"/>
      <c r="T160" s="2205"/>
      <c r="U160" s="2205"/>
      <c r="V160" s="2205"/>
      <c r="W160" s="2205"/>
      <c r="X160" s="2205"/>
      <c r="Y160" s="2205"/>
      <c r="Z160" s="2205"/>
      <c r="AA160" s="89"/>
    </row>
    <row r="161" spans="1:27" ht="15.75" customHeight="1">
      <c r="A161" s="96"/>
      <c r="B161" s="96"/>
      <c r="C161" s="96"/>
      <c r="D161" s="96"/>
      <c r="E161" s="2205"/>
      <c r="F161" s="2205"/>
      <c r="G161" s="2205"/>
      <c r="H161" s="2205"/>
      <c r="I161" s="2205"/>
      <c r="J161" s="2205"/>
      <c r="K161" s="2205"/>
      <c r="L161" s="2205"/>
      <c r="M161" s="2205"/>
      <c r="N161" s="2205"/>
      <c r="O161" s="2205"/>
      <c r="P161" s="2205"/>
      <c r="Q161" s="2205"/>
      <c r="R161" s="2205"/>
      <c r="S161" s="2205"/>
      <c r="T161" s="2205"/>
      <c r="U161" s="2205"/>
      <c r="V161" s="2205"/>
      <c r="W161" s="2205"/>
      <c r="X161" s="2205"/>
      <c r="Y161" s="2205"/>
      <c r="Z161" s="2205"/>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05"/>
      <c r="F163" s="2205"/>
      <c r="G163" s="2205"/>
      <c r="H163" s="2205"/>
      <c r="I163" s="2205"/>
      <c r="J163" s="2205"/>
      <c r="K163" s="2205"/>
      <c r="L163" s="2205"/>
      <c r="M163" s="2205"/>
      <c r="N163" s="2205"/>
      <c r="O163" s="2205"/>
      <c r="P163" s="2205"/>
      <c r="Q163" s="2205"/>
      <c r="R163" s="2205"/>
      <c r="S163" s="2205"/>
      <c r="T163" s="2205"/>
      <c r="U163" s="2205"/>
      <c r="V163" s="2205"/>
      <c r="W163" s="2205"/>
      <c r="X163" s="2205"/>
      <c r="Y163" s="2205"/>
      <c r="Z163" s="2205"/>
      <c r="AA163" s="89"/>
    </row>
    <row r="164" spans="1:27" ht="15.75" customHeight="1">
      <c r="A164" s="96"/>
      <c r="B164" s="96"/>
      <c r="C164" s="96"/>
      <c r="D164" s="96"/>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182"/>
      <c r="B169" s="2182"/>
      <c r="C169" s="2182"/>
      <c r="D169" s="2182"/>
      <c r="E169" s="2182"/>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00"/>
      <c r="J173" s="2200"/>
      <c r="K173" s="2200"/>
      <c r="L173" s="2200"/>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00"/>
      <c r="J174" s="2200"/>
      <c r="K174" s="2200"/>
      <c r="L174" s="2200"/>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00"/>
      <c r="J175" s="2200"/>
      <c r="K175" s="2200"/>
      <c r="L175" s="2200"/>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00"/>
      <c r="J176" s="2200"/>
      <c r="K176" s="2200"/>
      <c r="L176" s="2200"/>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182"/>
      <c r="D178" s="2182"/>
      <c r="E178" s="2182"/>
      <c r="F178" s="2182"/>
      <c r="G178" s="574"/>
      <c r="H178" s="2182"/>
      <c r="I178" s="2182"/>
      <c r="J178" s="2182"/>
      <c r="K178" s="2182"/>
      <c r="L178" s="2182"/>
      <c r="M178" s="2182"/>
      <c r="N178" s="2182"/>
      <c r="O178" s="2182"/>
      <c r="P178" s="2182"/>
      <c r="Q178" s="2182"/>
      <c r="R178" s="2182"/>
      <c r="S178" s="2182"/>
      <c r="T178" s="2182"/>
      <c r="U178" s="574"/>
      <c r="V178" s="574"/>
      <c r="W178" s="2182"/>
      <c r="X178" s="2182"/>
      <c r="Y178" s="2182"/>
      <c r="Z178" s="96"/>
      <c r="AA178" s="89"/>
    </row>
    <row r="179" spans="1:27" ht="15.75" customHeight="1">
      <c r="A179" s="96"/>
      <c r="B179" s="96"/>
      <c r="C179" s="574"/>
      <c r="D179" s="2184"/>
      <c r="E179" s="2184"/>
      <c r="F179" s="574"/>
      <c r="G179" s="574"/>
      <c r="H179" s="96"/>
      <c r="I179" s="96"/>
      <c r="J179" s="96"/>
      <c r="K179" s="89"/>
      <c r="L179" s="96"/>
      <c r="M179" s="96"/>
      <c r="N179" s="96"/>
      <c r="O179" s="96"/>
      <c r="P179" s="96"/>
      <c r="Q179" s="89"/>
      <c r="R179" s="89"/>
      <c r="S179" s="89"/>
      <c r="T179" s="89"/>
      <c r="U179" s="574"/>
      <c r="V179" s="574"/>
      <c r="W179" s="2204"/>
      <c r="X179" s="2204"/>
      <c r="Y179" s="2204"/>
      <c r="Z179" s="96"/>
      <c r="AA179" s="89"/>
    </row>
    <row r="180" spans="1:27" ht="15.75" customHeight="1">
      <c r="A180" s="96"/>
      <c r="B180" s="96"/>
      <c r="C180" s="574"/>
      <c r="D180" s="2184"/>
      <c r="E180" s="2184"/>
      <c r="F180" s="574"/>
      <c r="G180" s="574"/>
      <c r="H180" s="96"/>
      <c r="I180" s="96"/>
      <c r="J180" s="96"/>
      <c r="K180" s="89"/>
      <c r="L180" s="96"/>
      <c r="M180" s="96"/>
      <c r="N180" s="96"/>
      <c r="O180" s="96"/>
      <c r="P180" s="96"/>
      <c r="Q180" s="89"/>
      <c r="R180" s="89"/>
      <c r="S180" s="89"/>
      <c r="T180" s="89"/>
      <c r="U180" s="574"/>
      <c r="V180" s="574"/>
      <c r="W180" s="2204"/>
      <c r="X180" s="2204"/>
      <c r="Y180" s="2204"/>
      <c r="Z180" s="96"/>
      <c r="AA180" s="89"/>
    </row>
    <row r="181" spans="1:27" ht="15.75" customHeight="1">
      <c r="A181" s="96"/>
      <c r="B181" s="96"/>
      <c r="C181" s="574"/>
      <c r="D181" s="2184"/>
      <c r="E181" s="2184"/>
      <c r="F181" s="574"/>
      <c r="G181" s="574"/>
      <c r="H181" s="96"/>
      <c r="I181" s="96"/>
      <c r="J181" s="96"/>
      <c r="K181" s="89"/>
      <c r="L181" s="96"/>
      <c r="M181" s="96"/>
      <c r="N181" s="96"/>
      <c r="O181" s="96"/>
      <c r="P181" s="96"/>
      <c r="Q181" s="89"/>
      <c r="R181" s="89"/>
      <c r="S181" s="89"/>
      <c r="T181" s="89"/>
      <c r="U181" s="574"/>
      <c r="V181" s="574"/>
      <c r="W181" s="2204"/>
      <c r="X181" s="2204"/>
      <c r="Y181" s="2204"/>
      <c r="Z181" s="96"/>
      <c r="AA181" s="89"/>
    </row>
    <row r="182" spans="1:27" ht="15.75" customHeight="1">
      <c r="A182" s="96"/>
      <c r="B182" s="96"/>
      <c r="C182" s="574"/>
      <c r="D182" s="2184"/>
      <c r="E182" s="2184"/>
      <c r="F182" s="574"/>
      <c r="G182" s="574"/>
      <c r="H182" s="96"/>
      <c r="I182" s="96"/>
      <c r="J182" s="96"/>
      <c r="K182" s="89"/>
      <c r="L182" s="96"/>
      <c r="M182" s="96"/>
      <c r="N182" s="96"/>
      <c r="O182" s="96"/>
      <c r="P182" s="96"/>
      <c r="Q182" s="89"/>
      <c r="R182" s="89"/>
      <c r="S182" s="89"/>
      <c r="T182" s="89"/>
      <c r="U182" s="574"/>
      <c r="V182" s="574"/>
      <c r="W182" s="2204"/>
      <c r="X182" s="2204"/>
      <c r="Y182" s="2204"/>
      <c r="Z182" s="96"/>
      <c r="AA182" s="89"/>
    </row>
    <row r="183" spans="1:27" ht="15.75" customHeight="1">
      <c r="A183" s="96"/>
      <c r="B183" s="96"/>
      <c r="C183" s="574"/>
      <c r="D183" s="2184"/>
      <c r="E183" s="2184"/>
      <c r="F183" s="574"/>
      <c r="G183" s="574"/>
      <c r="H183" s="96"/>
      <c r="I183" s="96"/>
      <c r="J183" s="96"/>
      <c r="K183" s="89"/>
      <c r="L183" s="96"/>
      <c r="M183" s="96"/>
      <c r="N183" s="96"/>
      <c r="O183" s="96"/>
      <c r="P183" s="96"/>
      <c r="Q183" s="89"/>
      <c r="R183" s="89"/>
      <c r="S183" s="89"/>
      <c r="T183" s="89"/>
      <c r="U183" s="574"/>
      <c r="V183" s="574"/>
      <c r="W183" s="2204"/>
      <c r="X183" s="2204"/>
      <c r="Y183" s="2204"/>
      <c r="Z183" s="96"/>
      <c r="AA183" s="89"/>
    </row>
    <row r="184" spans="1:27" ht="15.75" customHeight="1">
      <c r="A184" s="96"/>
      <c r="B184" s="96"/>
      <c r="C184" s="574"/>
      <c r="D184" s="2184"/>
      <c r="E184" s="2184"/>
      <c r="F184" s="574"/>
      <c r="G184" s="574"/>
      <c r="H184" s="96"/>
      <c r="I184" s="96"/>
      <c r="J184" s="96"/>
      <c r="K184" s="89"/>
      <c r="L184" s="96"/>
      <c r="M184" s="96"/>
      <c r="N184" s="96"/>
      <c r="O184" s="96"/>
      <c r="P184" s="96"/>
      <c r="Q184" s="89"/>
      <c r="R184" s="89"/>
      <c r="S184" s="89"/>
      <c r="T184" s="89"/>
      <c r="U184" s="574"/>
      <c r="V184" s="574"/>
      <c r="W184" s="2204"/>
      <c r="X184" s="2204"/>
      <c r="Y184" s="2204"/>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05"/>
      <c r="F186" s="2205"/>
      <c r="G186" s="2205"/>
      <c r="H186" s="2205"/>
      <c r="I186" s="2205"/>
      <c r="J186" s="2205"/>
      <c r="K186" s="2205"/>
      <c r="L186" s="2205"/>
      <c r="M186" s="2205"/>
      <c r="N186" s="2205"/>
      <c r="O186" s="2205"/>
      <c r="P186" s="2205"/>
      <c r="Q186" s="2205"/>
      <c r="R186" s="2205"/>
      <c r="S186" s="2205"/>
      <c r="T186" s="2205"/>
      <c r="U186" s="2205"/>
      <c r="V186" s="2205"/>
      <c r="W186" s="2205"/>
      <c r="X186" s="2205"/>
      <c r="Y186" s="2205"/>
      <c r="Z186" s="2205"/>
      <c r="AA186" s="89"/>
    </row>
    <row r="187" spans="1:27" ht="15.75" customHeight="1">
      <c r="A187" s="96"/>
      <c r="B187" s="96"/>
      <c r="C187" s="96"/>
      <c r="D187" s="96"/>
      <c r="E187" s="2205"/>
      <c r="F187" s="2205"/>
      <c r="G187" s="2205"/>
      <c r="H187" s="2205"/>
      <c r="I187" s="2205"/>
      <c r="J187" s="2205"/>
      <c r="K187" s="2205"/>
      <c r="L187" s="2205"/>
      <c r="M187" s="2205"/>
      <c r="N187" s="2205"/>
      <c r="O187" s="2205"/>
      <c r="P187" s="2205"/>
      <c r="Q187" s="2205"/>
      <c r="R187" s="2205"/>
      <c r="S187" s="2205"/>
      <c r="T187" s="2205"/>
      <c r="U187" s="2205"/>
      <c r="V187" s="2205"/>
      <c r="W187" s="2205"/>
      <c r="X187" s="2205"/>
      <c r="Y187" s="2205"/>
      <c r="Z187" s="2205"/>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05"/>
      <c r="F189" s="2205"/>
      <c r="G189" s="2205"/>
      <c r="H189" s="2205"/>
      <c r="I189" s="2205"/>
      <c r="J189" s="2205"/>
      <c r="K189" s="2205"/>
      <c r="L189" s="2205"/>
      <c r="M189" s="2205"/>
      <c r="N189" s="2205"/>
      <c r="O189" s="2205"/>
      <c r="P189" s="2205"/>
      <c r="Q189" s="2205"/>
      <c r="R189" s="2205"/>
      <c r="S189" s="2205"/>
      <c r="T189" s="2205"/>
      <c r="U189" s="2205"/>
      <c r="V189" s="2205"/>
      <c r="W189" s="2205"/>
      <c r="X189" s="2205"/>
      <c r="Y189" s="2205"/>
      <c r="Z189" s="2205"/>
      <c r="AA189" s="89"/>
    </row>
    <row r="190" spans="1:27" ht="15.75" customHeight="1">
      <c r="A190" s="96"/>
      <c r="B190" s="96"/>
      <c r="C190" s="96"/>
      <c r="D190" s="96"/>
      <c r="E190" s="2205"/>
      <c r="F190" s="2205"/>
      <c r="G190" s="2205"/>
      <c r="H190" s="2205"/>
      <c r="I190" s="2205"/>
      <c r="J190" s="2205"/>
      <c r="K190" s="2205"/>
      <c r="L190" s="2205"/>
      <c r="M190" s="2205"/>
      <c r="N190" s="2205"/>
      <c r="O190" s="2205"/>
      <c r="P190" s="2205"/>
      <c r="Q190" s="2205"/>
      <c r="R190" s="2205"/>
      <c r="S190" s="2205"/>
      <c r="T190" s="2205"/>
      <c r="U190" s="2205"/>
      <c r="V190" s="2205"/>
      <c r="W190" s="2205"/>
      <c r="X190" s="2205"/>
      <c r="Y190" s="2205"/>
      <c r="Z190" s="2205"/>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182"/>
      <c r="B197" s="2182"/>
      <c r="C197" s="2182"/>
      <c r="D197" s="2182"/>
      <c r="E197" s="2182"/>
      <c r="F197" s="2182"/>
      <c r="G197" s="2182"/>
      <c r="H197" s="2182"/>
      <c r="I197" s="2182"/>
      <c r="J197" s="2182"/>
      <c r="K197" s="2182"/>
      <c r="L197" s="2182"/>
      <c r="M197" s="2182"/>
      <c r="N197" s="2182"/>
      <c r="O197" s="2182"/>
      <c r="P197" s="2182"/>
      <c r="Q197" s="2182"/>
      <c r="R197" s="2182"/>
      <c r="S197" s="2182"/>
      <c r="T197" s="2182"/>
      <c r="U197" s="2182"/>
      <c r="V197" s="2182"/>
      <c r="W197" s="2182"/>
      <c r="X197" s="2182"/>
      <c r="Y197" s="2182"/>
      <c r="Z197" s="2182"/>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00"/>
      <c r="J201" s="2200"/>
      <c r="K201" s="2200"/>
      <c r="L201" s="2200"/>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00"/>
      <c r="J202" s="2200"/>
      <c r="K202" s="2200"/>
      <c r="L202" s="2200"/>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00"/>
      <c r="J203" s="2200"/>
      <c r="K203" s="2200"/>
      <c r="L203" s="2200"/>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00"/>
      <c r="J204" s="2200"/>
      <c r="K204" s="2200"/>
      <c r="L204" s="2200"/>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182"/>
      <c r="D206" s="2182"/>
      <c r="E206" s="2182"/>
      <c r="F206" s="2182"/>
      <c r="G206" s="574"/>
      <c r="H206" s="2182"/>
      <c r="I206" s="2182"/>
      <c r="J206" s="2182"/>
      <c r="K206" s="2182"/>
      <c r="L206" s="2182"/>
      <c r="M206" s="2182"/>
      <c r="N206" s="2182"/>
      <c r="O206" s="2182"/>
      <c r="P206" s="2182"/>
      <c r="Q206" s="2182"/>
      <c r="R206" s="2182"/>
      <c r="S206" s="2182"/>
      <c r="T206" s="2182"/>
      <c r="U206" s="574"/>
      <c r="V206" s="574"/>
      <c r="W206" s="2182"/>
      <c r="X206" s="2182"/>
      <c r="Y206" s="2182"/>
      <c r="Z206" s="96"/>
      <c r="AA206" s="89"/>
    </row>
    <row r="207" spans="1:27" ht="15.75" customHeight="1">
      <c r="A207" s="96"/>
      <c r="B207" s="96"/>
      <c r="C207" s="574"/>
      <c r="D207" s="2184"/>
      <c r="E207" s="2184"/>
      <c r="F207" s="574"/>
      <c r="G207" s="574"/>
      <c r="H207" s="96"/>
      <c r="I207" s="96"/>
      <c r="J207" s="96"/>
      <c r="K207" s="89"/>
      <c r="L207" s="96"/>
      <c r="M207" s="96"/>
      <c r="N207" s="96"/>
      <c r="O207" s="96"/>
      <c r="P207" s="96"/>
      <c r="Q207" s="89"/>
      <c r="R207" s="89"/>
      <c r="S207" s="89"/>
      <c r="T207" s="89"/>
      <c r="U207" s="574"/>
      <c r="V207" s="574"/>
      <c r="W207" s="2204"/>
      <c r="X207" s="2204"/>
      <c r="Y207" s="2204"/>
      <c r="Z207" s="96"/>
      <c r="AA207" s="89"/>
    </row>
    <row r="208" spans="1:27" ht="15.75" customHeight="1">
      <c r="A208" s="96"/>
      <c r="B208" s="96"/>
      <c r="C208" s="574"/>
      <c r="D208" s="2184"/>
      <c r="E208" s="2184"/>
      <c r="F208" s="574"/>
      <c r="G208" s="574"/>
      <c r="H208" s="96"/>
      <c r="I208" s="96"/>
      <c r="J208" s="96"/>
      <c r="K208" s="89"/>
      <c r="L208" s="96"/>
      <c r="M208" s="96"/>
      <c r="N208" s="96"/>
      <c r="O208" s="96"/>
      <c r="P208" s="96"/>
      <c r="Q208" s="89"/>
      <c r="R208" s="89"/>
      <c r="S208" s="89"/>
      <c r="T208" s="89"/>
      <c r="U208" s="574"/>
      <c r="V208" s="574"/>
      <c r="W208" s="2204"/>
      <c r="X208" s="2204"/>
      <c r="Y208" s="2204"/>
      <c r="Z208" s="96"/>
      <c r="AA208" s="89"/>
    </row>
    <row r="209" spans="1:27" ht="15.75" customHeight="1">
      <c r="A209" s="96"/>
      <c r="B209" s="96"/>
      <c r="C209" s="574"/>
      <c r="D209" s="2184"/>
      <c r="E209" s="2184"/>
      <c r="F209" s="574"/>
      <c r="G209" s="574"/>
      <c r="H209" s="96"/>
      <c r="I209" s="96"/>
      <c r="J209" s="96"/>
      <c r="K209" s="89"/>
      <c r="L209" s="96"/>
      <c r="M209" s="96"/>
      <c r="N209" s="96"/>
      <c r="O209" s="96"/>
      <c r="P209" s="96"/>
      <c r="Q209" s="89"/>
      <c r="R209" s="89"/>
      <c r="S209" s="89"/>
      <c r="T209" s="89"/>
      <c r="U209" s="574"/>
      <c r="V209" s="574"/>
      <c r="W209" s="2204"/>
      <c r="X209" s="2204"/>
      <c r="Y209" s="2204"/>
      <c r="Z209" s="96"/>
      <c r="AA209" s="89"/>
    </row>
    <row r="210" spans="1:27" ht="15.75" customHeight="1">
      <c r="A210" s="96"/>
      <c r="B210" s="96"/>
      <c r="C210" s="574"/>
      <c r="D210" s="2184"/>
      <c r="E210" s="2184"/>
      <c r="F210" s="574"/>
      <c r="G210" s="574"/>
      <c r="H210" s="96"/>
      <c r="I210" s="96"/>
      <c r="J210" s="96"/>
      <c r="K210" s="89"/>
      <c r="L210" s="96"/>
      <c r="M210" s="96"/>
      <c r="N210" s="96"/>
      <c r="O210" s="96"/>
      <c r="P210" s="96"/>
      <c r="Q210" s="89"/>
      <c r="R210" s="89"/>
      <c r="S210" s="89"/>
      <c r="T210" s="89"/>
      <c r="U210" s="574"/>
      <c r="V210" s="574"/>
      <c r="W210" s="2204"/>
      <c r="X210" s="2204"/>
      <c r="Y210" s="2204"/>
      <c r="Z210" s="96"/>
      <c r="AA210" s="89"/>
    </row>
    <row r="211" spans="1:27" ht="15.75" customHeight="1">
      <c r="A211" s="96"/>
      <c r="B211" s="96"/>
      <c r="C211" s="574"/>
      <c r="D211" s="2184"/>
      <c r="E211" s="2184"/>
      <c r="F211" s="574"/>
      <c r="G211" s="574"/>
      <c r="H211" s="96"/>
      <c r="I211" s="96"/>
      <c r="J211" s="96"/>
      <c r="K211" s="89"/>
      <c r="L211" s="96"/>
      <c r="M211" s="96"/>
      <c r="N211" s="96"/>
      <c r="O211" s="96"/>
      <c r="P211" s="96"/>
      <c r="Q211" s="89"/>
      <c r="R211" s="89"/>
      <c r="S211" s="89"/>
      <c r="T211" s="89"/>
      <c r="U211" s="574"/>
      <c r="V211" s="574"/>
      <c r="W211" s="2204"/>
      <c r="X211" s="2204"/>
      <c r="Y211" s="2204"/>
      <c r="Z211" s="96"/>
      <c r="AA211" s="89"/>
    </row>
    <row r="212" spans="1:27" ht="15.75" customHeight="1">
      <c r="A212" s="96"/>
      <c r="B212" s="96"/>
      <c r="C212" s="574"/>
      <c r="D212" s="2184"/>
      <c r="E212" s="2184"/>
      <c r="F212" s="574"/>
      <c r="G212" s="574"/>
      <c r="H212" s="96"/>
      <c r="I212" s="96"/>
      <c r="J212" s="96"/>
      <c r="K212" s="89"/>
      <c r="L212" s="96"/>
      <c r="M212" s="96"/>
      <c r="N212" s="96"/>
      <c r="O212" s="96"/>
      <c r="P212" s="96"/>
      <c r="Q212" s="89"/>
      <c r="R212" s="89"/>
      <c r="S212" s="89"/>
      <c r="T212" s="89"/>
      <c r="U212" s="574"/>
      <c r="V212" s="574"/>
      <c r="W212" s="2204"/>
      <c r="X212" s="2204"/>
      <c r="Y212" s="2204"/>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05"/>
      <c r="F214" s="2205"/>
      <c r="G214" s="2205"/>
      <c r="H214" s="2205"/>
      <c r="I214" s="2205"/>
      <c r="J214" s="2205"/>
      <c r="K214" s="2205"/>
      <c r="L214" s="2205"/>
      <c r="M214" s="2205"/>
      <c r="N214" s="2205"/>
      <c r="O214" s="2205"/>
      <c r="P214" s="2205"/>
      <c r="Q214" s="2205"/>
      <c r="R214" s="2205"/>
      <c r="S214" s="2205"/>
      <c r="T214" s="2205"/>
      <c r="U214" s="2205"/>
      <c r="V214" s="2205"/>
      <c r="W214" s="2205"/>
      <c r="X214" s="2205"/>
      <c r="Y214" s="2205"/>
      <c r="Z214" s="2205"/>
      <c r="AA214" s="89"/>
    </row>
    <row r="215" spans="1:27" ht="15.75" customHeight="1">
      <c r="A215" s="96"/>
      <c r="B215" s="96"/>
      <c r="C215" s="96"/>
      <c r="D215" s="96"/>
      <c r="E215" s="2205"/>
      <c r="F215" s="2205"/>
      <c r="G215" s="2205"/>
      <c r="H215" s="2205"/>
      <c r="I215" s="2205"/>
      <c r="J215" s="2205"/>
      <c r="K215" s="2205"/>
      <c r="L215" s="2205"/>
      <c r="M215" s="2205"/>
      <c r="N215" s="2205"/>
      <c r="O215" s="2205"/>
      <c r="P215" s="2205"/>
      <c r="Q215" s="2205"/>
      <c r="R215" s="2205"/>
      <c r="S215" s="2205"/>
      <c r="T215" s="2205"/>
      <c r="U215" s="2205"/>
      <c r="V215" s="2205"/>
      <c r="W215" s="2205"/>
      <c r="X215" s="2205"/>
      <c r="Y215" s="2205"/>
      <c r="Z215" s="2205"/>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05"/>
      <c r="F217" s="2205"/>
      <c r="G217" s="2205"/>
      <c r="H217" s="2205"/>
      <c r="I217" s="2205"/>
      <c r="J217" s="2205"/>
      <c r="K217" s="2205"/>
      <c r="L217" s="2205"/>
      <c r="M217" s="2205"/>
      <c r="N217" s="2205"/>
      <c r="O217" s="2205"/>
      <c r="P217" s="2205"/>
      <c r="Q217" s="2205"/>
      <c r="R217" s="2205"/>
      <c r="S217" s="2205"/>
      <c r="T217" s="2205"/>
      <c r="U217" s="2205"/>
      <c r="V217" s="2205"/>
      <c r="W217" s="2205"/>
      <c r="X217" s="2205"/>
      <c r="Y217" s="2205"/>
      <c r="Z217" s="2205"/>
      <c r="AA217" s="89"/>
    </row>
    <row r="218" spans="1:27" ht="15.75" customHeight="1">
      <c r="A218" s="96"/>
      <c r="B218" s="96"/>
      <c r="C218" s="96"/>
      <c r="D218" s="96"/>
      <c r="E218" s="2205"/>
      <c r="F218" s="2205"/>
      <c r="G218" s="2205"/>
      <c r="H218" s="2205"/>
      <c r="I218" s="2205"/>
      <c r="J218" s="2205"/>
      <c r="K218" s="2205"/>
      <c r="L218" s="2205"/>
      <c r="M218" s="2205"/>
      <c r="N218" s="2205"/>
      <c r="O218" s="2205"/>
      <c r="P218" s="2205"/>
      <c r="Q218" s="2205"/>
      <c r="R218" s="2205"/>
      <c r="S218" s="2205"/>
      <c r="T218" s="2205"/>
      <c r="U218" s="2205"/>
      <c r="V218" s="2205"/>
      <c r="W218" s="2205"/>
      <c r="X218" s="2205"/>
      <c r="Y218" s="2205"/>
      <c r="Z218" s="2205"/>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182"/>
      <c r="B223" s="2182"/>
      <c r="C223" s="2182"/>
      <c r="D223" s="2182"/>
      <c r="E223" s="2182"/>
      <c r="F223" s="2182"/>
      <c r="G223" s="2182"/>
      <c r="H223" s="2182"/>
      <c r="I223" s="2182"/>
      <c r="J223" s="2182"/>
      <c r="K223" s="2182"/>
      <c r="L223" s="2182"/>
      <c r="M223" s="2182"/>
      <c r="N223" s="2182"/>
      <c r="O223" s="2182"/>
      <c r="P223" s="2182"/>
      <c r="Q223" s="2182"/>
      <c r="R223" s="2182"/>
      <c r="S223" s="2182"/>
      <c r="T223" s="2182"/>
      <c r="U223" s="2182"/>
      <c r="V223" s="2182"/>
      <c r="W223" s="2182"/>
      <c r="X223" s="2182"/>
      <c r="Y223" s="2182"/>
      <c r="Z223" s="2182"/>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00"/>
      <c r="J227" s="2200"/>
      <c r="K227" s="2200"/>
      <c r="L227" s="2200"/>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00"/>
      <c r="J228" s="2200"/>
      <c r="K228" s="2200"/>
      <c r="L228" s="2200"/>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00"/>
      <c r="J229" s="2200"/>
      <c r="K229" s="2200"/>
      <c r="L229" s="2200"/>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00"/>
      <c r="J230" s="2200"/>
      <c r="K230" s="2200"/>
      <c r="L230" s="2200"/>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182"/>
      <c r="D232" s="2182"/>
      <c r="E232" s="2182"/>
      <c r="F232" s="2182"/>
      <c r="G232" s="574"/>
      <c r="H232" s="2182"/>
      <c r="I232" s="2182"/>
      <c r="J232" s="2182"/>
      <c r="K232" s="2182"/>
      <c r="L232" s="2182"/>
      <c r="M232" s="2182"/>
      <c r="N232" s="2182"/>
      <c r="O232" s="2182"/>
      <c r="P232" s="2182"/>
      <c r="Q232" s="2182"/>
      <c r="R232" s="2182"/>
      <c r="S232" s="2182"/>
      <c r="T232" s="2182"/>
      <c r="U232" s="574"/>
      <c r="V232" s="574"/>
      <c r="W232" s="2182"/>
      <c r="X232" s="2182"/>
      <c r="Y232" s="2182"/>
      <c r="Z232" s="96"/>
      <c r="AA232" s="89"/>
    </row>
    <row r="233" spans="1:27" ht="15.75" customHeight="1">
      <c r="A233" s="96"/>
      <c r="B233" s="96"/>
      <c r="C233" s="574"/>
      <c r="D233" s="2184"/>
      <c r="E233" s="2184"/>
      <c r="F233" s="574"/>
      <c r="G233" s="574"/>
      <c r="H233" s="96"/>
      <c r="I233" s="96"/>
      <c r="J233" s="96"/>
      <c r="K233" s="89"/>
      <c r="L233" s="96"/>
      <c r="M233" s="96"/>
      <c r="N233" s="96"/>
      <c r="O233" s="96"/>
      <c r="P233" s="96"/>
      <c r="Q233" s="89"/>
      <c r="R233" s="89"/>
      <c r="S233" s="89"/>
      <c r="T233" s="89"/>
      <c r="U233" s="574"/>
      <c r="V233" s="574"/>
      <c r="W233" s="2204"/>
      <c r="X233" s="2204"/>
      <c r="Y233" s="2204"/>
      <c r="Z233" s="96"/>
      <c r="AA233" s="89"/>
    </row>
    <row r="234" spans="1:27" ht="15.75" customHeight="1">
      <c r="A234" s="96"/>
      <c r="B234" s="96"/>
      <c r="C234" s="574"/>
      <c r="D234" s="2184"/>
      <c r="E234" s="2184"/>
      <c r="F234" s="574"/>
      <c r="G234" s="574"/>
      <c r="H234" s="96"/>
      <c r="I234" s="96"/>
      <c r="J234" s="96"/>
      <c r="K234" s="89"/>
      <c r="L234" s="96"/>
      <c r="M234" s="96"/>
      <c r="N234" s="96"/>
      <c r="O234" s="96"/>
      <c r="P234" s="96"/>
      <c r="Q234" s="89"/>
      <c r="R234" s="89"/>
      <c r="S234" s="89"/>
      <c r="T234" s="89"/>
      <c r="U234" s="574"/>
      <c r="V234" s="574"/>
      <c r="W234" s="2204"/>
      <c r="X234" s="2204"/>
      <c r="Y234" s="2204"/>
      <c r="Z234" s="96"/>
      <c r="AA234" s="89"/>
    </row>
    <row r="235" spans="1:27" ht="15.75" customHeight="1">
      <c r="A235" s="96"/>
      <c r="B235" s="96"/>
      <c r="C235" s="574"/>
      <c r="D235" s="2184"/>
      <c r="E235" s="2184"/>
      <c r="F235" s="574"/>
      <c r="G235" s="574"/>
      <c r="H235" s="96"/>
      <c r="I235" s="96"/>
      <c r="J235" s="96"/>
      <c r="K235" s="89"/>
      <c r="L235" s="96"/>
      <c r="M235" s="96"/>
      <c r="N235" s="96"/>
      <c r="O235" s="96"/>
      <c r="P235" s="96"/>
      <c r="Q235" s="89"/>
      <c r="R235" s="89"/>
      <c r="S235" s="89"/>
      <c r="T235" s="89"/>
      <c r="U235" s="574"/>
      <c r="V235" s="574"/>
      <c r="W235" s="2204"/>
      <c r="X235" s="2204"/>
      <c r="Y235" s="2204"/>
      <c r="Z235" s="96"/>
      <c r="AA235" s="89"/>
    </row>
    <row r="236" spans="1:27" ht="15.75" customHeight="1">
      <c r="A236" s="96"/>
      <c r="B236" s="96"/>
      <c r="C236" s="574"/>
      <c r="D236" s="2184"/>
      <c r="E236" s="2184"/>
      <c r="F236" s="574"/>
      <c r="G236" s="574"/>
      <c r="H236" s="96"/>
      <c r="I236" s="96"/>
      <c r="J236" s="96"/>
      <c r="K236" s="89"/>
      <c r="L236" s="96"/>
      <c r="M236" s="96"/>
      <c r="N236" s="96"/>
      <c r="O236" s="96"/>
      <c r="P236" s="96"/>
      <c r="Q236" s="89"/>
      <c r="R236" s="89"/>
      <c r="S236" s="89"/>
      <c r="T236" s="89"/>
      <c r="U236" s="574"/>
      <c r="V236" s="574"/>
      <c r="W236" s="2204"/>
      <c r="X236" s="2204"/>
      <c r="Y236" s="2204"/>
      <c r="Z236" s="96"/>
      <c r="AA236" s="89"/>
    </row>
    <row r="237" spans="1:27" ht="15.75" customHeight="1">
      <c r="A237" s="96"/>
      <c r="B237" s="96"/>
      <c r="C237" s="574"/>
      <c r="D237" s="2184"/>
      <c r="E237" s="2184"/>
      <c r="F237" s="574"/>
      <c r="G237" s="574"/>
      <c r="H237" s="96"/>
      <c r="I237" s="96"/>
      <c r="J237" s="96"/>
      <c r="K237" s="89"/>
      <c r="L237" s="96"/>
      <c r="M237" s="96"/>
      <c r="N237" s="96"/>
      <c r="O237" s="96"/>
      <c r="P237" s="96"/>
      <c r="Q237" s="89"/>
      <c r="R237" s="89"/>
      <c r="S237" s="89"/>
      <c r="T237" s="89"/>
      <c r="U237" s="574"/>
      <c r="V237" s="574"/>
      <c r="W237" s="2204"/>
      <c r="X237" s="2204"/>
      <c r="Y237" s="2204"/>
      <c r="Z237" s="96"/>
      <c r="AA237" s="89"/>
    </row>
    <row r="238" spans="1:27" ht="15.75" customHeight="1">
      <c r="A238" s="96"/>
      <c r="B238" s="96"/>
      <c r="C238" s="574"/>
      <c r="D238" s="2184"/>
      <c r="E238" s="2184"/>
      <c r="F238" s="574"/>
      <c r="G238" s="574"/>
      <c r="H238" s="96"/>
      <c r="I238" s="96"/>
      <c r="J238" s="96"/>
      <c r="K238" s="89"/>
      <c r="L238" s="96"/>
      <c r="M238" s="96"/>
      <c r="N238" s="96"/>
      <c r="O238" s="96"/>
      <c r="P238" s="96"/>
      <c r="Q238" s="89"/>
      <c r="R238" s="89"/>
      <c r="S238" s="89"/>
      <c r="T238" s="89"/>
      <c r="U238" s="574"/>
      <c r="V238" s="574"/>
      <c r="W238" s="2204"/>
      <c r="X238" s="2204"/>
      <c r="Y238" s="2204"/>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05"/>
      <c r="F240" s="2205"/>
      <c r="G240" s="2205"/>
      <c r="H240" s="2205"/>
      <c r="I240" s="2205"/>
      <c r="J240" s="2205"/>
      <c r="K240" s="2205"/>
      <c r="L240" s="2205"/>
      <c r="M240" s="2205"/>
      <c r="N240" s="2205"/>
      <c r="O240" s="2205"/>
      <c r="P240" s="2205"/>
      <c r="Q240" s="2205"/>
      <c r="R240" s="2205"/>
      <c r="S240" s="2205"/>
      <c r="T240" s="2205"/>
      <c r="U240" s="2205"/>
      <c r="V240" s="2205"/>
      <c r="W240" s="2205"/>
      <c r="X240" s="2205"/>
      <c r="Y240" s="2205"/>
      <c r="Z240" s="2205"/>
      <c r="AA240" s="89"/>
    </row>
    <row r="241" spans="1:27" ht="15.75" customHeight="1">
      <c r="A241" s="96"/>
      <c r="B241" s="96"/>
      <c r="C241" s="96"/>
      <c r="D241" s="96"/>
      <c r="E241" s="2205"/>
      <c r="F241" s="2205"/>
      <c r="G241" s="2205"/>
      <c r="H241" s="2205"/>
      <c r="I241" s="2205"/>
      <c r="J241" s="2205"/>
      <c r="K241" s="2205"/>
      <c r="L241" s="2205"/>
      <c r="M241" s="2205"/>
      <c r="N241" s="2205"/>
      <c r="O241" s="2205"/>
      <c r="P241" s="2205"/>
      <c r="Q241" s="2205"/>
      <c r="R241" s="2205"/>
      <c r="S241" s="2205"/>
      <c r="T241" s="2205"/>
      <c r="U241" s="2205"/>
      <c r="V241" s="2205"/>
      <c r="W241" s="2205"/>
      <c r="X241" s="2205"/>
      <c r="Y241" s="2205"/>
      <c r="Z241" s="2205"/>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05"/>
      <c r="F243" s="2205"/>
      <c r="G243" s="2205"/>
      <c r="H243" s="2205"/>
      <c r="I243" s="2205"/>
      <c r="J243" s="2205"/>
      <c r="K243" s="2205"/>
      <c r="L243" s="2205"/>
      <c r="M243" s="2205"/>
      <c r="N243" s="2205"/>
      <c r="O243" s="2205"/>
      <c r="P243" s="2205"/>
      <c r="Q243" s="2205"/>
      <c r="R243" s="2205"/>
      <c r="S243" s="2205"/>
      <c r="T243" s="2205"/>
      <c r="U243" s="2205"/>
      <c r="V243" s="2205"/>
      <c r="W243" s="2205"/>
      <c r="X243" s="2205"/>
      <c r="Y243" s="2205"/>
      <c r="Z243" s="2205"/>
      <c r="AA243" s="89"/>
    </row>
    <row r="244" spans="1:27" ht="15.75" customHeight="1">
      <c r="A244" s="96"/>
      <c r="B244" s="96"/>
      <c r="C244" s="96"/>
      <c r="D244" s="96"/>
      <c r="E244" s="2205"/>
      <c r="F244" s="2205"/>
      <c r="G244" s="2205"/>
      <c r="H244" s="2205"/>
      <c r="I244" s="2205"/>
      <c r="J244" s="2205"/>
      <c r="K244" s="2205"/>
      <c r="L244" s="2205"/>
      <c r="M244" s="2205"/>
      <c r="N244" s="2205"/>
      <c r="O244" s="2205"/>
      <c r="P244" s="2205"/>
      <c r="Q244" s="2205"/>
      <c r="R244" s="2205"/>
      <c r="S244" s="2205"/>
      <c r="T244" s="2205"/>
      <c r="U244" s="2205"/>
      <c r="V244" s="2205"/>
      <c r="W244" s="2205"/>
      <c r="X244" s="2205"/>
      <c r="Y244" s="2205"/>
      <c r="Z244" s="2205"/>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H88:Z89"/>
    <mergeCell ref="H90:Z91"/>
    <mergeCell ref="A92:Z92"/>
    <mergeCell ref="U123:X123"/>
    <mergeCell ref="U121:X121"/>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 ref="Q7:R14"/>
    <mergeCell ref="S7:Z7"/>
    <mergeCell ref="S8:Z8"/>
    <mergeCell ref="E87:G87"/>
    <mergeCell ref="R87:Y87"/>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I122:L122"/>
    <mergeCell ref="O122:R122"/>
    <mergeCell ref="U122:X122"/>
    <mergeCell ref="I123:L123"/>
    <mergeCell ref="O123:R123"/>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D158:E158"/>
    <mergeCell ref="W158:Y158"/>
    <mergeCell ref="E160:Z161"/>
    <mergeCell ref="E163:Z164"/>
    <mergeCell ref="A169:Z169"/>
    <mergeCell ref="I173:L173"/>
    <mergeCell ref="I174:L174"/>
    <mergeCell ref="I175:L175"/>
    <mergeCell ref="I176:L176"/>
    <mergeCell ref="C178:F178"/>
    <mergeCell ref="H178:T178"/>
    <mergeCell ref="W178:Y178"/>
    <mergeCell ref="D179:E179"/>
    <mergeCell ref="W179:Y179"/>
    <mergeCell ref="D180:E180"/>
    <mergeCell ref="W180:Y180"/>
    <mergeCell ref="D181:E181"/>
    <mergeCell ref="W181:Y181"/>
    <mergeCell ref="D182:E182"/>
    <mergeCell ref="W182:Y182"/>
    <mergeCell ref="D183:E183"/>
    <mergeCell ref="W183:Y183"/>
    <mergeCell ref="D184:E184"/>
    <mergeCell ref="W184:Y184"/>
    <mergeCell ref="E186:Z187"/>
    <mergeCell ref="E189:Z190"/>
    <mergeCell ref="A197:Z197"/>
    <mergeCell ref="I201:L201"/>
    <mergeCell ref="I202:L202"/>
    <mergeCell ref="I203:L203"/>
    <mergeCell ref="I204:L204"/>
    <mergeCell ref="C206:F206"/>
    <mergeCell ref="H206:T206"/>
    <mergeCell ref="W206:Y206"/>
    <mergeCell ref="D207:E207"/>
    <mergeCell ref="W207:Y207"/>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workbookViewId="0"/>
  </sheetViews>
  <sheetFormatPr defaultColWidth="3.625" defaultRowHeight="13.5"/>
  <cols>
    <col min="1" max="4" width="3.625" style="278"/>
    <col min="5" max="16384" width="3.625" style="242"/>
  </cols>
  <sheetData>
    <row r="1" spans="1:47" s="366" customFormat="1" ht="37.5" customHeight="1" thickBot="1">
      <c r="A1" s="296" t="s">
        <v>247</v>
      </c>
      <c r="B1" s="296"/>
      <c r="C1" s="296"/>
      <c r="D1" s="296"/>
      <c r="M1" s="368" t="s">
        <v>64</v>
      </c>
      <c r="N1" s="368"/>
      <c r="O1" s="368"/>
      <c r="P1" s="368"/>
    </row>
    <row r="2" spans="1:47" ht="21" customHeight="1" thickTop="1">
      <c r="A2" s="269"/>
      <c r="B2" s="269"/>
      <c r="C2" s="269"/>
      <c r="D2" s="269"/>
      <c r="E2" s="270"/>
    </row>
    <row r="3" spans="1:47" ht="18" customHeight="1">
      <c r="A3" s="178" t="s">
        <v>246</v>
      </c>
      <c r="B3" s="178"/>
      <c r="C3" s="178"/>
      <c r="D3" s="178"/>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S3" s="174"/>
      <c r="AT3" s="174"/>
    </row>
    <row r="4" spans="1:47" ht="18" customHeight="1">
      <c r="A4" s="272" t="s">
        <v>243</v>
      </c>
      <c r="B4" s="272"/>
      <c r="C4" s="272"/>
      <c r="D4" s="272"/>
      <c r="E4" s="4"/>
      <c r="F4" s="1586"/>
      <c r="G4" s="1587"/>
      <c r="H4" s="1587"/>
      <c r="I4" s="1587"/>
      <c r="J4" s="1587"/>
      <c r="K4" s="1587"/>
      <c r="L4" s="1587"/>
      <c r="M4" s="1588"/>
      <c r="N4" s="273"/>
      <c r="O4" s="273"/>
      <c r="P4" s="273"/>
      <c r="Q4" s="273"/>
      <c r="R4" s="273"/>
      <c r="S4" s="273"/>
      <c r="T4" s="273"/>
      <c r="U4" s="273"/>
      <c r="V4" s="273"/>
      <c r="W4" s="273"/>
      <c r="X4" s="273"/>
      <c r="Y4" s="273"/>
      <c r="Z4" s="273"/>
      <c r="AA4" s="273"/>
      <c r="AB4" s="273"/>
      <c r="AC4" s="273"/>
      <c r="AD4" s="273"/>
      <c r="AE4" s="273"/>
      <c r="AF4" s="4"/>
      <c r="AG4" s="4"/>
      <c r="AH4" s="4"/>
      <c r="AS4" s="174"/>
      <c r="AT4" s="174"/>
    </row>
    <row r="5" spans="1:47" ht="18" customHeight="1">
      <c r="A5" s="272" t="s">
        <v>208</v>
      </c>
      <c r="B5" s="272"/>
      <c r="C5" s="272"/>
      <c r="D5" s="272"/>
      <c r="E5" s="4"/>
      <c r="F5" s="1586"/>
      <c r="G5" s="1587"/>
      <c r="H5" s="1587"/>
      <c r="I5" s="1587"/>
      <c r="J5" s="1587"/>
      <c r="K5" s="1587"/>
      <c r="L5" s="1587"/>
      <c r="M5" s="1588"/>
      <c r="N5" s="273"/>
      <c r="O5" s="273"/>
      <c r="P5" s="273"/>
      <c r="Q5" s="273"/>
      <c r="R5" s="273"/>
      <c r="S5" s="273"/>
      <c r="T5" s="273"/>
      <c r="U5" s="273"/>
      <c r="V5" s="273"/>
      <c r="W5" s="273"/>
      <c r="X5" s="273"/>
      <c r="Y5" s="273"/>
      <c r="Z5" s="273"/>
      <c r="AA5" s="273"/>
      <c r="AB5" s="273"/>
      <c r="AC5" s="273"/>
      <c r="AD5" s="273"/>
      <c r="AE5" s="273"/>
      <c r="AF5" s="4"/>
      <c r="AG5" s="4"/>
      <c r="AH5" s="4"/>
      <c r="AS5" s="174"/>
      <c r="AT5" s="174"/>
    </row>
    <row r="6" spans="1:47" ht="18" customHeight="1">
      <c r="A6" s="272" t="s">
        <v>195</v>
      </c>
      <c r="B6" s="272"/>
      <c r="C6" s="272"/>
      <c r="D6" s="272"/>
      <c r="E6" s="4"/>
      <c r="F6" s="1586"/>
      <c r="G6" s="1587"/>
      <c r="H6" s="1587"/>
      <c r="I6" s="1587"/>
      <c r="J6" s="1587"/>
      <c r="K6" s="1587"/>
      <c r="L6" s="1587"/>
      <c r="M6" s="1588"/>
      <c r="N6" s="273"/>
      <c r="O6" s="273"/>
      <c r="P6" s="273"/>
      <c r="Q6" s="273"/>
      <c r="R6" s="273"/>
      <c r="S6" s="273"/>
      <c r="T6" s="273"/>
      <c r="U6" s="273"/>
      <c r="V6" s="273"/>
      <c r="W6" s="273"/>
      <c r="X6" s="273"/>
      <c r="Y6" s="273"/>
      <c r="Z6" s="273"/>
      <c r="AA6" s="273"/>
      <c r="AB6" s="273"/>
      <c r="AC6" s="273"/>
      <c r="AD6" s="273"/>
      <c r="AE6" s="273"/>
      <c r="AF6" s="4"/>
      <c r="AG6" s="4"/>
      <c r="AH6" s="4"/>
      <c r="AS6" s="174"/>
      <c r="AT6" s="174"/>
    </row>
    <row r="7" spans="1:47" ht="18" customHeight="1">
      <c r="A7" s="272" t="s">
        <v>227</v>
      </c>
      <c r="B7" s="272"/>
      <c r="C7" s="272"/>
      <c r="D7" s="272"/>
      <c r="E7" s="4"/>
      <c r="F7" s="1586"/>
      <c r="G7" s="1587"/>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8"/>
      <c r="AF7" s="4"/>
      <c r="AG7" s="4"/>
      <c r="AH7" s="4"/>
      <c r="AS7" s="174"/>
      <c r="AT7" s="174"/>
    </row>
    <row r="8" spans="1:47" ht="18" customHeight="1">
      <c r="A8" s="272" t="s">
        <v>194</v>
      </c>
      <c r="B8" s="272"/>
      <c r="C8" s="272"/>
      <c r="D8" s="272"/>
      <c r="E8" s="4"/>
      <c r="F8" s="1586"/>
      <c r="G8" s="1587"/>
      <c r="H8" s="1587"/>
      <c r="I8" s="1587"/>
      <c r="J8" s="1587"/>
      <c r="K8" s="1587"/>
      <c r="L8" s="1587"/>
      <c r="M8" s="1588"/>
      <c r="N8" s="273"/>
      <c r="O8" s="273"/>
      <c r="P8" s="273"/>
      <c r="Q8" s="273"/>
      <c r="R8" s="273"/>
      <c r="S8" s="273"/>
      <c r="T8" s="273"/>
      <c r="U8" s="273"/>
      <c r="V8" s="273"/>
      <c r="W8" s="273"/>
      <c r="X8" s="273"/>
      <c r="Y8" s="273"/>
      <c r="Z8" s="273"/>
      <c r="AA8" s="273"/>
      <c r="AB8" s="273"/>
      <c r="AC8" s="273"/>
      <c r="AD8" s="273"/>
      <c r="AE8" s="273"/>
      <c r="AF8" s="4"/>
      <c r="AG8" s="4"/>
      <c r="AH8" s="4"/>
      <c r="AT8" s="174"/>
      <c r="AU8" s="174"/>
    </row>
    <row r="9" spans="1:47" ht="7.5" customHeight="1">
      <c r="A9" s="274"/>
      <c r="B9" s="274"/>
      <c r="C9" s="274"/>
      <c r="D9" s="274"/>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row>
    <row r="10" spans="1:47" ht="7.5" customHeight="1">
      <c r="A10" s="272"/>
      <c r="B10" s="272"/>
      <c r="C10" s="272"/>
      <c r="D10" s="272"/>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4"/>
      <c r="AH10" s="4"/>
    </row>
    <row r="11" spans="1:47" ht="18" customHeight="1">
      <c r="A11" s="178" t="s">
        <v>245</v>
      </c>
      <c r="B11" s="178"/>
      <c r="C11" s="178"/>
      <c r="D11" s="17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4"/>
      <c r="AH11" s="4"/>
    </row>
    <row r="12" spans="1:47" ht="18" customHeight="1">
      <c r="A12" s="272" t="s">
        <v>228</v>
      </c>
      <c r="B12" s="272"/>
      <c r="C12" s="272"/>
      <c r="D12" s="272"/>
      <c r="E12" s="273"/>
      <c r="F12" s="1586"/>
      <c r="G12" s="1587"/>
      <c r="H12" s="1587"/>
      <c r="I12" s="1587"/>
      <c r="J12" s="1587"/>
      <c r="K12" s="1587"/>
      <c r="L12" s="1587"/>
      <c r="M12" s="1588"/>
      <c r="N12" s="273"/>
      <c r="O12" s="273"/>
      <c r="P12" s="273"/>
      <c r="Q12" s="273"/>
      <c r="R12" s="273"/>
      <c r="S12" s="273"/>
      <c r="T12" s="273"/>
      <c r="U12" s="273"/>
      <c r="V12" s="273"/>
      <c r="W12" s="273"/>
      <c r="X12" s="273"/>
      <c r="Y12" s="273"/>
      <c r="Z12" s="273"/>
      <c r="AA12" s="273"/>
      <c r="AB12" s="273"/>
      <c r="AC12" s="273"/>
      <c r="AD12" s="273"/>
      <c r="AE12" s="273"/>
      <c r="AF12" s="4"/>
      <c r="AG12" s="4"/>
      <c r="AH12" s="4"/>
    </row>
    <row r="13" spans="1:47" ht="18" customHeight="1">
      <c r="A13" s="272" t="s">
        <v>208</v>
      </c>
      <c r="B13" s="272"/>
      <c r="C13" s="272"/>
      <c r="D13" s="272"/>
      <c r="E13" s="273"/>
      <c r="F13" s="1586"/>
      <c r="G13" s="1587"/>
      <c r="H13" s="1587"/>
      <c r="I13" s="1587"/>
      <c r="J13" s="1587"/>
      <c r="K13" s="1587"/>
      <c r="L13" s="1587"/>
      <c r="M13" s="1588"/>
      <c r="N13" s="273"/>
      <c r="O13" s="273"/>
      <c r="P13" s="273"/>
      <c r="Q13" s="273"/>
      <c r="R13" s="273"/>
      <c r="S13" s="273"/>
      <c r="T13" s="273"/>
      <c r="U13" s="273"/>
      <c r="V13" s="273"/>
      <c r="W13" s="273"/>
      <c r="X13" s="273"/>
      <c r="Y13" s="273"/>
      <c r="Z13" s="273"/>
      <c r="AA13" s="273"/>
      <c r="AB13" s="273"/>
      <c r="AC13" s="273"/>
      <c r="AD13" s="273"/>
      <c r="AE13" s="273"/>
      <c r="AF13" s="4"/>
      <c r="AG13" s="4"/>
      <c r="AH13" s="4"/>
    </row>
    <row r="14" spans="1:47" ht="18" customHeight="1">
      <c r="A14" s="272" t="s">
        <v>195</v>
      </c>
      <c r="B14" s="272"/>
      <c r="C14" s="272"/>
      <c r="D14" s="272"/>
      <c r="E14" s="273"/>
      <c r="F14" s="1586"/>
      <c r="G14" s="1587"/>
      <c r="H14" s="1587"/>
      <c r="I14" s="1587"/>
      <c r="J14" s="1587"/>
      <c r="K14" s="1587"/>
      <c r="L14" s="1587"/>
      <c r="M14" s="1588"/>
      <c r="N14" s="273"/>
      <c r="O14" s="273"/>
      <c r="P14" s="273"/>
      <c r="Q14" s="273"/>
      <c r="R14" s="273"/>
      <c r="S14" s="273"/>
      <c r="T14" s="273"/>
      <c r="U14" s="273"/>
      <c r="V14" s="273"/>
      <c r="W14" s="273"/>
      <c r="X14" s="273"/>
      <c r="Y14" s="273"/>
      <c r="Z14" s="273"/>
      <c r="AA14" s="273"/>
      <c r="AB14" s="273"/>
      <c r="AC14" s="273"/>
      <c r="AD14" s="273"/>
      <c r="AE14" s="273"/>
      <c r="AF14" s="4"/>
      <c r="AG14" s="4"/>
      <c r="AH14" s="4"/>
    </row>
    <row r="15" spans="1:47" ht="18" customHeight="1">
      <c r="A15" s="272" t="s">
        <v>227</v>
      </c>
      <c r="B15" s="272"/>
      <c r="C15" s="272"/>
      <c r="D15" s="272"/>
      <c r="E15" s="273"/>
      <c r="F15" s="1586"/>
      <c r="G15" s="1587"/>
      <c r="H15" s="1587"/>
      <c r="I15" s="1587"/>
      <c r="J15" s="1587"/>
      <c r="K15" s="1587"/>
      <c r="L15" s="1587"/>
      <c r="M15" s="1587"/>
      <c r="N15" s="1587"/>
      <c r="O15" s="1587"/>
      <c r="P15" s="1587"/>
      <c r="Q15" s="1587"/>
      <c r="R15" s="1587"/>
      <c r="S15" s="1587"/>
      <c r="T15" s="1587"/>
      <c r="U15" s="1587"/>
      <c r="V15" s="1587"/>
      <c r="W15" s="1587"/>
      <c r="X15" s="1587"/>
      <c r="Y15" s="1587"/>
      <c r="Z15" s="1587"/>
      <c r="AA15" s="1587"/>
      <c r="AB15" s="1587"/>
      <c r="AC15" s="1587"/>
      <c r="AD15" s="1587"/>
      <c r="AE15" s="1588"/>
      <c r="AF15" s="4"/>
      <c r="AG15" s="4"/>
      <c r="AH15" s="4"/>
    </row>
    <row r="16" spans="1:47" ht="18" customHeight="1">
      <c r="A16" s="272" t="s">
        <v>194</v>
      </c>
      <c r="B16" s="272"/>
      <c r="C16" s="272"/>
      <c r="D16" s="272"/>
      <c r="E16" s="273"/>
      <c r="F16" s="1586"/>
      <c r="G16" s="1587"/>
      <c r="H16" s="1587"/>
      <c r="I16" s="1587"/>
      <c r="J16" s="1587"/>
      <c r="K16" s="1587"/>
      <c r="L16" s="1587"/>
      <c r="M16" s="1588"/>
      <c r="N16" s="273"/>
      <c r="O16" s="273"/>
      <c r="P16" s="273"/>
      <c r="Q16" s="273"/>
      <c r="R16" s="273"/>
      <c r="S16" s="273"/>
      <c r="T16" s="273"/>
      <c r="U16" s="273"/>
      <c r="V16" s="273"/>
      <c r="W16" s="273"/>
      <c r="X16" s="273"/>
      <c r="Y16" s="273"/>
      <c r="Z16" s="273"/>
      <c r="AA16" s="273"/>
      <c r="AB16" s="273"/>
      <c r="AC16" s="273"/>
      <c r="AD16" s="273"/>
      <c r="AE16" s="273"/>
      <c r="AF16" s="4"/>
      <c r="AG16" s="4"/>
      <c r="AH16" s="4"/>
    </row>
    <row r="17" spans="1:32" ht="7.5" customHeight="1">
      <c r="A17" s="274"/>
      <c r="B17" s="274"/>
      <c r="C17" s="274"/>
      <c r="D17" s="274"/>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row>
    <row r="18" spans="1:32" ht="7.5" customHeight="1">
      <c r="A18" s="276"/>
      <c r="B18" s="589"/>
      <c r="C18" s="589"/>
      <c r="D18" s="589"/>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row>
    <row r="19" spans="1:32" ht="18" customHeight="1">
      <c r="A19" s="178" t="s">
        <v>244</v>
      </c>
      <c r="B19" s="178"/>
      <c r="C19" s="178"/>
      <c r="D19" s="17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ht="18" customHeight="1">
      <c r="A20" s="272" t="s">
        <v>243</v>
      </c>
      <c r="B20" s="272"/>
      <c r="C20" s="272"/>
      <c r="D20" s="272"/>
      <c r="E20" s="273"/>
      <c r="F20" s="1586"/>
      <c r="G20" s="1587"/>
      <c r="H20" s="1587"/>
      <c r="I20" s="1587"/>
      <c r="J20" s="1587"/>
      <c r="K20" s="1587"/>
      <c r="L20" s="1587"/>
      <c r="M20" s="1588"/>
      <c r="N20" s="273"/>
      <c r="O20" s="273"/>
      <c r="P20" s="273"/>
      <c r="Q20" s="273"/>
      <c r="R20" s="273"/>
      <c r="S20" s="273"/>
      <c r="T20" s="273"/>
      <c r="U20" s="273"/>
      <c r="V20" s="273"/>
      <c r="W20" s="273"/>
      <c r="X20" s="273"/>
      <c r="Y20" s="273"/>
      <c r="Z20" s="273"/>
      <c r="AA20" s="273"/>
      <c r="AB20" s="273"/>
      <c r="AC20" s="273"/>
      <c r="AD20" s="273"/>
      <c r="AE20" s="273"/>
      <c r="AF20" s="4"/>
    </row>
    <row r="21" spans="1:32" ht="18" customHeight="1">
      <c r="A21" s="272" t="s">
        <v>208</v>
      </c>
      <c r="B21" s="272"/>
      <c r="C21" s="272"/>
      <c r="D21" s="272"/>
      <c r="E21" s="273"/>
      <c r="F21" s="1586"/>
      <c r="G21" s="1587"/>
      <c r="H21" s="1587"/>
      <c r="I21" s="1587"/>
      <c r="J21" s="1587"/>
      <c r="K21" s="1587"/>
      <c r="L21" s="1587"/>
      <c r="M21" s="1588"/>
      <c r="N21" s="273"/>
      <c r="O21" s="273"/>
      <c r="P21" s="273"/>
      <c r="Q21" s="273"/>
      <c r="R21" s="273"/>
      <c r="S21" s="273"/>
      <c r="T21" s="273"/>
      <c r="U21" s="273"/>
      <c r="V21" s="273"/>
      <c r="W21" s="273"/>
      <c r="X21" s="273"/>
      <c r="Y21" s="273"/>
      <c r="Z21" s="273"/>
      <c r="AA21" s="273"/>
      <c r="AB21" s="273"/>
      <c r="AC21" s="273"/>
      <c r="AD21" s="273"/>
      <c r="AE21" s="273"/>
      <c r="AF21" s="4"/>
    </row>
    <row r="22" spans="1:32" ht="18" customHeight="1">
      <c r="A22" s="272" t="s">
        <v>195</v>
      </c>
      <c r="B22" s="272"/>
      <c r="C22" s="272"/>
      <c r="D22" s="272"/>
      <c r="E22" s="273"/>
      <c r="F22" s="1586"/>
      <c r="G22" s="1587"/>
      <c r="H22" s="1587"/>
      <c r="I22" s="1587"/>
      <c r="J22" s="1587"/>
      <c r="K22" s="1587"/>
      <c r="L22" s="1587"/>
      <c r="M22" s="1588"/>
      <c r="N22" s="273"/>
      <c r="O22" s="273"/>
      <c r="P22" s="273"/>
      <c r="Q22" s="273"/>
      <c r="R22" s="273"/>
      <c r="S22" s="273"/>
      <c r="T22" s="273"/>
      <c r="U22" s="273"/>
      <c r="V22" s="273"/>
      <c r="W22" s="273"/>
      <c r="X22" s="273"/>
      <c r="Y22" s="273"/>
      <c r="Z22" s="273"/>
      <c r="AA22" s="273"/>
      <c r="AB22" s="273"/>
      <c r="AC22" s="273"/>
      <c r="AD22" s="273"/>
      <c r="AE22" s="273"/>
      <c r="AF22" s="4"/>
    </row>
    <row r="23" spans="1:32" ht="18" customHeight="1">
      <c r="A23" s="272" t="s">
        <v>227</v>
      </c>
      <c r="B23" s="272"/>
      <c r="C23" s="272"/>
      <c r="D23" s="272"/>
      <c r="E23" s="273"/>
      <c r="F23" s="1586"/>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8"/>
      <c r="AF23" s="4"/>
    </row>
    <row r="24" spans="1:32" ht="18" customHeight="1">
      <c r="A24" s="272" t="s">
        <v>194</v>
      </c>
      <c r="B24" s="272"/>
      <c r="C24" s="272"/>
      <c r="D24" s="272"/>
      <c r="E24" s="273"/>
      <c r="F24" s="1586"/>
      <c r="G24" s="1587"/>
      <c r="H24" s="1587"/>
      <c r="I24" s="1587"/>
      <c r="J24" s="1587"/>
      <c r="K24" s="1587"/>
      <c r="L24" s="1587"/>
      <c r="M24" s="1588"/>
      <c r="N24" s="273"/>
      <c r="O24" s="273"/>
      <c r="P24" s="273"/>
      <c r="Q24" s="273"/>
      <c r="R24" s="273"/>
      <c r="S24" s="273"/>
      <c r="T24" s="273"/>
      <c r="U24" s="273"/>
      <c r="V24" s="273"/>
      <c r="W24" s="273"/>
      <c r="X24" s="273"/>
      <c r="Y24" s="273"/>
      <c r="Z24" s="273"/>
      <c r="AA24" s="273"/>
      <c r="AB24" s="273"/>
      <c r="AC24" s="273"/>
      <c r="AD24" s="273"/>
      <c r="AE24" s="273"/>
      <c r="AF24" s="4"/>
    </row>
    <row r="25" spans="1:32" ht="7.5" customHeight="1">
      <c r="A25" s="274"/>
      <c r="B25" s="274"/>
      <c r="C25" s="274"/>
      <c r="D25" s="274"/>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AJ250"/>
  <sheetViews>
    <sheetView workbookViewId="0">
      <selection sqref="A1:XFD1048576"/>
    </sheetView>
  </sheetViews>
  <sheetFormatPr defaultColWidth="2.875" defaultRowHeight="15.75"/>
  <cols>
    <col min="1" max="16384" width="2.875" style="40"/>
  </cols>
  <sheetData>
    <row r="1" spans="1:35" s="366" customFormat="1" ht="38.25" customHeight="1" thickBot="1">
      <c r="A1" s="365" t="s">
        <v>2521</v>
      </c>
      <c r="S1" s="368" t="s">
        <v>64</v>
      </c>
      <c r="T1" s="368"/>
      <c r="U1" s="368"/>
      <c r="V1" s="368"/>
      <c r="W1" s="368"/>
      <c r="X1" s="367" t="s">
        <v>549</v>
      </c>
      <c r="AI1" s="367"/>
    </row>
    <row r="2" spans="1:35" s="507" customFormat="1" ht="14.25" customHeight="1" thickTop="1">
      <c r="A2" s="779" t="s">
        <v>2772</v>
      </c>
    </row>
    <row r="3" spans="1:35" s="542" customFormat="1" ht="20.100000000000001" customHeight="1">
      <c r="A3" s="780" t="s">
        <v>2520</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541"/>
    </row>
    <row r="4" spans="1:35" s="507" customFormat="1" ht="12" customHeight="1"/>
    <row r="5" spans="1:35" s="507" customFormat="1" ht="15.75" customHeight="1">
      <c r="A5" s="781"/>
      <c r="B5" s="782"/>
      <c r="C5" s="782"/>
      <c r="D5" s="782"/>
      <c r="E5" s="782"/>
      <c r="F5" s="782"/>
      <c r="G5" s="782"/>
      <c r="H5" s="782"/>
      <c r="I5" s="782"/>
      <c r="J5" s="782"/>
      <c r="K5" s="782"/>
      <c r="L5" s="782"/>
      <c r="M5" s="782"/>
      <c r="N5" s="782"/>
      <c r="O5" s="782"/>
      <c r="P5" s="782"/>
      <c r="Q5" s="782"/>
      <c r="R5" s="782"/>
      <c r="S5" s="782"/>
      <c r="T5" s="782"/>
      <c r="U5" s="782"/>
      <c r="V5" s="2253" t="s">
        <v>2519</v>
      </c>
      <c r="W5" s="2254"/>
      <c r="X5" s="2255" t="s">
        <v>2518</v>
      </c>
      <c r="Y5" s="2256"/>
      <c r="Z5" s="2256"/>
      <c r="AA5" s="2256"/>
      <c r="AB5" s="2256"/>
      <c r="AC5" s="2256"/>
      <c r="AD5" s="2257"/>
    </row>
    <row r="6" spans="1:35" s="507" customFormat="1" ht="15.75" customHeight="1">
      <c r="A6" s="783"/>
      <c r="V6" s="2261" t="s">
        <v>2517</v>
      </c>
      <c r="W6" s="2262"/>
      <c r="X6" s="2258" t="s">
        <v>2516</v>
      </c>
      <c r="Y6" s="2259"/>
      <c r="Z6" s="2259"/>
      <c r="AA6" s="2259"/>
      <c r="AB6" s="2259"/>
      <c r="AC6" s="2259"/>
      <c r="AD6" s="2260"/>
    </row>
    <row r="7" spans="1:35" s="507" customFormat="1" ht="20.100000000000001" customHeight="1">
      <c r="A7" s="783"/>
      <c r="B7" s="507" t="s">
        <v>2515</v>
      </c>
      <c r="V7" s="2263"/>
      <c r="W7" s="2262"/>
      <c r="X7" s="784"/>
      <c r="Y7" s="785"/>
      <c r="Z7" s="786" t="s">
        <v>2514</v>
      </c>
      <c r="AA7" s="786"/>
      <c r="AB7" s="786"/>
      <c r="AC7" s="786"/>
      <c r="AD7" s="787"/>
    </row>
    <row r="8" spans="1:35" s="507" customFormat="1" ht="20.100000000000001" customHeight="1">
      <c r="A8" s="783"/>
      <c r="B8" s="507" t="s">
        <v>3070</v>
      </c>
      <c r="V8" s="2263"/>
      <c r="W8" s="2262"/>
      <c r="X8" s="788"/>
      <c r="Y8" s="789"/>
      <c r="AD8" s="790"/>
    </row>
    <row r="9" spans="1:35" s="507" customFormat="1" ht="20.100000000000001" customHeight="1">
      <c r="A9" s="783"/>
      <c r="B9" s="507" t="s">
        <v>3083</v>
      </c>
      <c r="V9" s="2263"/>
      <c r="W9" s="2262"/>
      <c r="X9" s="788"/>
      <c r="Y9" s="789"/>
      <c r="AD9" s="790"/>
    </row>
    <row r="10" spans="1:35" s="507" customFormat="1" ht="20.100000000000001" customHeight="1">
      <c r="A10" s="783"/>
      <c r="V10" s="2263"/>
      <c r="W10" s="2262"/>
      <c r="X10" s="788"/>
      <c r="Y10" s="789"/>
      <c r="AD10" s="790"/>
    </row>
    <row r="11" spans="1:35" s="507" customFormat="1" ht="20.100000000000001" customHeight="1">
      <c r="A11" s="783"/>
      <c r="V11" s="2263"/>
      <c r="W11" s="2262"/>
      <c r="X11" s="788"/>
      <c r="Y11" s="789"/>
      <c r="AD11" s="790"/>
    </row>
    <row r="12" spans="1:35" s="507" customFormat="1" ht="20.100000000000001" customHeight="1">
      <c r="A12" s="783"/>
      <c r="V12" s="2264"/>
      <c r="W12" s="2265"/>
      <c r="X12" s="791"/>
      <c r="Y12" s="792"/>
      <c r="Z12" s="793"/>
      <c r="AA12" s="793"/>
      <c r="AB12" s="793"/>
      <c r="AC12" s="793"/>
      <c r="AD12" s="794"/>
    </row>
    <row r="13" spans="1:35" s="507" customFormat="1" ht="19.5" customHeight="1">
      <c r="A13" s="783"/>
      <c r="AD13" s="790"/>
    </row>
    <row r="14" spans="1:35" s="507" customFormat="1" ht="19.5" customHeight="1">
      <c r="A14" s="783"/>
      <c r="T14" s="795" t="s">
        <v>2817</v>
      </c>
      <c r="U14" s="796"/>
      <c r="V14" s="796"/>
      <c r="W14" s="796" t="s">
        <v>603</v>
      </c>
      <c r="X14" s="796"/>
      <c r="Y14" s="796"/>
      <c r="Z14" s="796" t="s">
        <v>602</v>
      </c>
      <c r="AA14" s="796"/>
      <c r="AB14" s="796"/>
      <c r="AC14" s="796" t="s">
        <v>601</v>
      </c>
      <c r="AD14" s="790"/>
    </row>
    <row r="15" spans="1:35" s="507" customFormat="1" ht="19.5" customHeight="1">
      <c r="A15" s="783"/>
      <c r="B15" s="507" t="s">
        <v>2513</v>
      </c>
      <c r="AD15" s="790"/>
    </row>
    <row r="16" spans="1:35" s="507" customFormat="1" ht="19.5" customHeight="1">
      <c r="A16" s="783"/>
      <c r="B16" s="507" t="s">
        <v>2512</v>
      </c>
      <c r="L16" s="507" t="s">
        <v>2511</v>
      </c>
      <c r="AD16" s="790"/>
    </row>
    <row r="17" spans="1:36" s="507" customFormat="1" ht="19.5" customHeight="1">
      <c r="A17" s="783"/>
      <c r="B17" s="797"/>
      <c r="C17" s="797"/>
      <c r="D17" s="797"/>
      <c r="E17" s="797"/>
      <c r="F17" s="797"/>
      <c r="G17" s="797"/>
      <c r="H17" s="797"/>
      <c r="I17" s="797"/>
      <c r="J17" s="797"/>
      <c r="K17" s="797"/>
      <c r="AD17" s="790"/>
    </row>
    <row r="18" spans="1:36" s="507" customFormat="1" ht="19.5" customHeight="1">
      <c r="A18" s="783"/>
      <c r="AD18" s="790"/>
    </row>
    <row r="19" spans="1:36" s="507" customFormat="1" ht="19.5" customHeight="1">
      <c r="A19" s="783"/>
      <c r="K19" s="736"/>
      <c r="L19" s="736"/>
      <c r="M19" s="736"/>
      <c r="N19" s="736"/>
      <c r="O19" s="736"/>
      <c r="P19" s="736"/>
      <c r="Q19" s="736"/>
      <c r="R19" s="565" t="s">
        <v>2469</v>
      </c>
      <c r="S19" s="736"/>
      <c r="T19" s="798" t="s">
        <v>2468</v>
      </c>
      <c r="W19" s="736"/>
      <c r="X19" s="736"/>
      <c r="Y19" s="736"/>
      <c r="Z19" s="736"/>
      <c r="AA19" s="736"/>
      <c r="AB19" s="736"/>
      <c r="AC19" s="736"/>
      <c r="AD19" s="799"/>
    </row>
    <row r="20" spans="1:36" s="507" customFormat="1" ht="19.5" customHeight="1">
      <c r="A20" s="783"/>
      <c r="K20" s="736"/>
      <c r="L20" s="736"/>
      <c r="M20" s="736"/>
      <c r="N20" s="736"/>
      <c r="O20" s="736"/>
      <c r="P20" s="736"/>
      <c r="Q20" s="736"/>
      <c r="R20" s="736"/>
      <c r="S20" s="736"/>
      <c r="T20" s="736"/>
      <c r="U20" s="736"/>
      <c r="V20" s="736"/>
      <c r="W20" s="736"/>
      <c r="X20" s="736"/>
      <c r="Y20" s="736"/>
      <c r="Z20" s="736"/>
      <c r="AA20" s="736"/>
      <c r="AB20" s="736"/>
      <c r="AC20" s="736"/>
      <c r="AD20" s="799"/>
    </row>
    <row r="21" spans="1:36" s="507" customFormat="1" ht="19.5" customHeight="1">
      <c r="A21" s="783"/>
      <c r="AD21" s="790"/>
    </row>
    <row r="22" spans="1:36" s="507" customFormat="1" ht="19.5" customHeight="1">
      <c r="A22" s="800" t="s">
        <v>2467</v>
      </c>
      <c r="B22" s="801"/>
      <c r="C22" s="801"/>
      <c r="D22" s="801"/>
      <c r="E22" s="801"/>
      <c r="F22" s="801"/>
      <c r="G22" s="801"/>
      <c r="H22" s="801"/>
      <c r="I22" s="801"/>
      <c r="J22" s="801"/>
      <c r="K22" s="801"/>
      <c r="L22" s="801"/>
      <c r="M22" s="801"/>
      <c r="N22" s="801"/>
      <c r="O22" s="801"/>
      <c r="P22" s="801"/>
      <c r="Q22" s="801"/>
      <c r="R22" s="801"/>
      <c r="S22" s="801"/>
      <c r="T22" s="801"/>
      <c r="U22" s="801"/>
      <c r="V22" s="801"/>
      <c r="W22" s="801"/>
      <c r="X22" s="801"/>
      <c r="Y22" s="801"/>
      <c r="Z22" s="801"/>
      <c r="AA22" s="801"/>
      <c r="AB22" s="801"/>
      <c r="AC22" s="801"/>
      <c r="AD22" s="802"/>
    </row>
    <row r="23" spans="1:36" s="507" customFormat="1" ht="19.5" customHeight="1">
      <c r="A23" s="78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4"/>
    </row>
    <row r="24" spans="1:36" s="507" customFormat="1" ht="19.5" customHeight="1">
      <c r="A24" s="803" t="s">
        <v>544</v>
      </c>
      <c r="B24" s="804"/>
      <c r="C24" s="804"/>
      <c r="D24" s="2237" t="s">
        <v>2510</v>
      </c>
      <c r="E24" s="2238"/>
      <c r="F24" s="2239"/>
      <c r="G24" s="2223" t="s">
        <v>2468</v>
      </c>
      <c r="H24" s="2248"/>
      <c r="I24" s="2249"/>
      <c r="J24" s="805"/>
      <c r="K24" s="805"/>
      <c r="L24" s="805"/>
      <c r="M24" s="805"/>
      <c r="N24" s="805"/>
      <c r="O24" s="805"/>
      <c r="P24" s="805"/>
      <c r="Q24" s="805"/>
      <c r="R24" s="805"/>
      <c r="S24" s="805"/>
      <c r="T24" s="805"/>
      <c r="U24" s="805"/>
      <c r="V24" s="805"/>
      <c r="W24" s="805"/>
      <c r="X24" s="805"/>
      <c r="Y24" s="805"/>
      <c r="Z24" s="805"/>
      <c r="AA24" s="805"/>
      <c r="AB24" s="805"/>
      <c r="AC24" s="2224"/>
      <c r="AD24" s="806"/>
      <c r="AE24" s="805"/>
      <c r="AF24" s="805"/>
      <c r="AG24" s="805"/>
      <c r="AH24" s="805"/>
      <c r="AI24" s="805"/>
      <c r="AJ24" s="805"/>
    </row>
    <row r="25" spans="1:36" s="507" customFormat="1" ht="19.5" customHeight="1">
      <c r="A25" s="2230" t="s">
        <v>2509</v>
      </c>
      <c r="B25" s="2231"/>
      <c r="C25" s="2232"/>
      <c r="D25" s="2230"/>
      <c r="E25" s="2240"/>
      <c r="F25" s="2241"/>
      <c r="G25" s="2250"/>
      <c r="H25" s="2251"/>
      <c r="I25" s="2252"/>
      <c r="J25" s="807"/>
      <c r="K25" s="807"/>
      <c r="L25" s="807"/>
      <c r="M25" s="807"/>
      <c r="N25" s="807"/>
      <c r="O25" s="807"/>
      <c r="P25" s="807"/>
      <c r="Q25" s="807"/>
      <c r="R25" s="807"/>
      <c r="S25" s="807"/>
      <c r="T25" s="807"/>
      <c r="U25" s="807"/>
      <c r="V25" s="807"/>
      <c r="W25" s="807"/>
      <c r="X25" s="807"/>
      <c r="Y25" s="807"/>
      <c r="Z25" s="807"/>
      <c r="AA25" s="807"/>
      <c r="AB25" s="807"/>
      <c r="AC25" s="2251"/>
      <c r="AD25" s="808"/>
      <c r="AE25" s="805"/>
      <c r="AF25" s="805"/>
      <c r="AG25" s="805"/>
      <c r="AH25" s="805"/>
      <c r="AI25" s="805"/>
      <c r="AJ25" s="805"/>
    </row>
    <row r="26" spans="1:36" s="507" customFormat="1" ht="19.5" customHeight="1">
      <c r="A26" s="2233"/>
      <c r="B26" s="2231"/>
      <c r="C26" s="2232"/>
      <c r="D26" s="2230"/>
      <c r="E26" s="2240"/>
      <c r="F26" s="2241"/>
      <c r="G26" s="2220" t="s">
        <v>2506</v>
      </c>
      <c r="H26" s="2221"/>
      <c r="I26" s="2222"/>
      <c r="J26" s="809"/>
      <c r="K26" s="809"/>
      <c r="L26" s="809"/>
      <c r="M26" s="809"/>
      <c r="N26" s="809"/>
      <c r="O26" s="809"/>
      <c r="P26" s="809"/>
      <c r="Q26" s="809"/>
      <c r="R26" s="809"/>
      <c r="S26" s="809"/>
      <c r="T26" s="809"/>
      <c r="U26" s="809"/>
      <c r="V26" s="809"/>
      <c r="W26" s="809"/>
      <c r="X26" s="809"/>
      <c r="Y26" s="809"/>
      <c r="Z26" s="809"/>
      <c r="AA26" s="809"/>
      <c r="AB26" s="809"/>
      <c r="AC26" s="809"/>
      <c r="AD26" s="810"/>
      <c r="AE26" s="805"/>
      <c r="AF26" s="805"/>
      <c r="AG26" s="805"/>
      <c r="AH26" s="805"/>
      <c r="AI26" s="805"/>
      <c r="AJ26" s="805"/>
    </row>
    <row r="27" spans="1:36" s="507" customFormat="1" ht="19.5" customHeight="1">
      <c r="A27" s="2233"/>
      <c r="B27" s="2231"/>
      <c r="C27" s="2232"/>
      <c r="D27" s="2242"/>
      <c r="E27" s="2243"/>
      <c r="F27" s="2244"/>
      <c r="G27" s="2226"/>
      <c r="H27" s="2227"/>
      <c r="I27" s="2228"/>
      <c r="J27" s="807"/>
      <c r="K27" s="807"/>
      <c r="L27" s="807"/>
      <c r="M27" s="807"/>
      <c r="N27" s="807"/>
      <c r="O27" s="807"/>
      <c r="P27" s="807"/>
      <c r="Q27" s="807"/>
      <c r="R27" s="807"/>
      <c r="S27" s="807"/>
      <c r="T27" s="807"/>
      <c r="U27" s="807"/>
      <c r="V27" s="807"/>
      <c r="W27" s="807"/>
      <c r="X27" s="807"/>
      <c r="Y27" s="807"/>
      <c r="Z27" s="807"/>
      <c r="AA27" s="807"/>
      <c r="AB27" s="807"/>
      <c r="AC27" s="807"/>
      <c r="AD27" s="808"/>
      <c r="AE27" s="805"/>
      <c r="AF27" s="805"/>
      <c r="AG27" s="805"/>
      <c r="AH27" s="805"/>
      <c r="AI27" s="805"/>
      <c r="AJ27" s="805"/>
    </row>
    <row r="28" spans="1:36" s="507" customFormat="1" ht="19.5" customHeight="1">
      <c r="A28" s="2233"/>
      <c r="B28" s="2231"/>
      <c r="C28" s="2232"/>
      <c r="D28" s="2237" t="s">
        <v>2508</v>
      </c>
      <c r="E28" s="2238"/>
      <c r="F28" s="2239"/>
      <c r="G28" s="2245" t="s">
        <v>2507</v>
      </c>
      <c r="H28" s="2246"/>
      <c r="I28" s="2247"/>
      <c r="J28" s="811"/>
      <c r="K28" s="811"/>
      <c r="L28" s="811"/>
      <c r="M28" s="811"/>
      <c r="N28" s="811"/>
      <c r="O28" s="811"/>
      <c r="P28" s="811"/>
      <c r="Q28" s="811"/>
      <c r="R28" s="811"/>
      <c r="S28" s="811"/>
      <c r="T28" s="811"/>
      <c r="U28" s="811"/>
      <c r="V28" s="811"/>
      <c r="W28" s="811"/>
      <c r="X28" s="811"/>
      <c r="Y28" s="811"/>
      <c r="Z28" s="811"/>
      <c r="AA28" s="811"/>
      <c r="AB28" s="811"/>
      <c r="AC28" s="812"/>
      <c r="AD28" s="813"/>
      <c r="AE28" s="805"/>
      <c r="AF28" s="805"/>
      <c r="AG28" s="805"/>
      <c r="AH28" s="805"/>
      <c r="AI28" s="805"/>
      <c r="AJ28" s="805"/>
    </row>
    <row r="29" spans="1:36" s="507" customFormat="1" ht="19.5" customHeight="1">
      <c r="A29" s="2233"/>
      <c r="B29" s="2231"/>
      <c r="C29" s="2232"/>
      <c r="D29" s="2230"/>
      <c r="E29" s="2240"/>
      <c r="F29" s="2241"/>
      <c r="G29" s="2223" t="s">
        <v>2468</v>
      </c>
      <c r="H29" s="2248"/>
      <c r="I29" s="2249"/>
      <c r="J29" s="805"/>
      <c r="K29" s="805"/>
      <c r="L29" s="805"/>
      <c r="M29" s="805"/>
      <c r="N29" s="805"/>
      <c r="O29" s="805"/>
      <c r="P29" s="805"/>
      <c r="Q29" s="805"/>
      <c r="R29" s="805"/>
      <c r="S29" s="805"/>
      <c r="T29" s="805"/>
      <c r="U29" s="805"/>
      <c r="V29" s="805"/>
      <c r="W29" s="805"/>
      <c r="X29" s="805"/>
      <c r="Y29" s="805"/>
      <c r="Z29" s="805"/>
      <c r="AA29" s="805"/>
      <c r="AB29" s="805"/>
      <c r="AC29" s="2224"/>
      <c r="AD29" s="806"/>
      <c r="AE29" s="805"/>
      <c r="AF29" s="805"/>
      <c r="AG29" s="805"/>
      <c r="AH29" s="805"/>
      <c r="AI29" s="805"/>
      <c r="AJ29" s="805"/>
    </row>
    <row r="30" spans="1:36" s="507" customFormat="1" ht="19.5" customHeight="1">
      <c r="A30" s="2233"/>
      <c r="B30" s="2231"/>
      <c r="C30" s="2232"/>
      <c r="D30" s="2230"/>
      <c r="E30" s="2240"/>
      <c r="F30" s="2241"/>
      <c r="G30" s="2250"/>
      <c r="H30" s="2251"/>
      <c r="I30" s="2252"/>
      <c r="J30" s="807"/>
      <c r="K30" s="807"/>
      <c r="L30" s="807"/>
      <c r="M30" s="807"/>
      <c r="N30" s="807"/>
      <c r="O30" s="807"/>
      <c r="P30" s="807"/>
      <c r="Q30" s="807"/>
      <c r="R30" s="807"/>
      <c r="S30" s="807"/>
      <c r="T30" s="807"/>
      <c r="U30" s="807"/>
      <c r="V30" s="807"/>
      <c r="W30" s="807"/>
      <c r="X30" s="807"/>
      <c r="Y30" s="807"/>
      <c r="Z30" s="807"/>
      <c r="AA30" s="807"/>
      <c r="AB30" s="807"/>
      <c r="AC30" s="2251"/>
      <c r="AD30" s="808"/>
      <c r="AE30" s="805"/>
      <c r="AF30" s="805"/>
      <c r="AG30" s="805"/>
      <c r="AH30" s="805"/>
      <c r="AI30" s="805"/>
      <c r="AJ30" s="805"/>
    </row>
    <row r="31" spans="1:36" s="507" customFormat="1" ht="19.5" customHeight="1">
      <c r="A31" s="2233"/>
      <c r="B31" s="2231"/>
      <c r="C31" s="2232"/>
      <c r="D31" s="2230"/>
      <c r="E31" s="2240"/>
      <c r="F31" s="2241"/>
      <c r="G31" s="2220" t="s">
        <v>2506</v>
      </c>
      <c r="H31" s="2221"/>
      <c r="I31" s="2222"/>
      <c r="J31" s="814" t="s">
        <v>2505</v>
      </c>
      <c r="K31" s="809"/>
      <c r="L31" s="809"/>
      <c r="M31" s="809"/>
      <c r="N31" s="809"/>
      <c r="O31" s="809"/>
      <c r="P31" s="809"/>
      <c r="Q31" s="809"/>
      <c r="R31" s="809"/>
      <c r="S31" s="809"/>
      <c r="T31" s="809"/>
      <c r="U31" s="809"/>
      <c r="V31" s="809"/>
      <c r="W31" s="809"/>
      <c r="X31" s="809"/>
      <c r="Y31" s="809"/>
      <c r="Z31" s="809"/>
      <c r="AA31" s="809"/>
      <c r="AB31" s="809"/>
      <c r="AC31" s="809"/>
      <c r="AD31" s="810"/>
      <c r="AE31" s="805"/>
      <c r="AF31" s="805"/>
      <c r="AG31" s="805"/>
      <c r="AH31" s="805"/>
      <c r="AI31" s="805"/>
      <c r="AJ31" s="805"/>
    </row>
    <row r="32" spans="1:36" s="507" customFormat="1" ht="19.5" customHeight="1">
      <c r="A32" s="2233"/>
      <c r="B32" s="2231"/>
      <c r="C32" s="2232"/>
      <c r="D32" s="2230"/>
      <c r="E32" s="2240"/>
      <c r="F32" s="2241"/>
      <c r="G32" s="2223"/>
      <c r="H32" s="2224"/>
      <c r="I32" s="2225"/>
      <c r="J32" s="805"/>
      <c r="K32" s="805"/>
      <c r="L32" s="805"/>
      <c r="M32" s="805"/>
      <c r="N32" s="805"/>
      <c r="O32" s="805"/>
      <c r="P32" s="805"/>
      <c r="Q32" s="805"/>
      <c r="R32" s="805"/>
      <c r="S32" s="805"/>
      <c r="T32" s="805"/>
      <c r="U32" s="805"/>
      <c r="V32" s="805"/>
      <c r="W32" s="805"/>
      <c r="X32" s="805"/>
      <c r="Y32" s="805"/>
      <c r="Z32" s="805"/>
      <c r="AA32" s="805"/>
      <c r="AB32" s="805"/>
      <c r="AC32" s="805"/>
      <c r="AD32" s="806"/>
      <c r="AE32" s="805"/>
      <c r="AF32" s="805"/>
      <c r="AG32" s="805"/>
      <c r="AH32" s="805"/>
      <c r="AI32" s="805"/>
      <c r="AJ32" s="805"/>
    </row>
    <row r="33" spans="1:36" s="507" customFormat="1" ht="19.5" customHeight="1">
      <c r="A33" s="2234"/>
      <c r="B33" s="2235"/>
      <c r="C33" s="2236"/>
      <c r="D33" s="2242"/>
      <c r="E33" s="2243"/>
      <c r="F33" s="2244"/>
      <c r="G33" s="2226"/>
      <c r="H33" s="2227"/>
      <c r="I33" s="2228"/>
      <c r="J33" s="815"/>
      <c r="K33" s="815"/>
      <c r="L33" s="815"/>
      <c r="M33" s="815"/>
      <c r="N33" s="815"/>
      <c r="O33" s="815"/>
      <c r="P33" s="815"/>
      <c r="Q33" s="815"/>
      <c r="R33" s="815"/>
      <c r="S33" s="815"/>
      <c r="T33" s="815"/>
      <c r="U33" s="815" t="s">
        <v>2504</v>
      </c>
      <c r="V33" s="815"/>
      <c r="W33" s="815"/>
      <c r="X33" s="815"/>
      <c r="Y33" s="815"/>
      <c r="Z33" s="815"/>
      <c r="AA33" s="815"/>
      <c r="AB33" s="815"/>
      <c r="AC33" s="815"/>
      <c r="AD33" s="816"/>
      <c r="AE33" s="805"/>
      <c r="AF33" s="805"/>
      <c r="AG33" s="805"/>
      <c r="AH33" s="805"/>
      <c r="AI33" s="805"/>
      <c r="AJ33" s="805"/>
    </row>
    <row r="34" spans="1:36" s="507" customFormat="1" ht="20.100000000000001" customHeight="1">
      <c r="A34" s="817"/>
      <c r="B34" s="814" t="s">
        <v>543</v>
      </c>
      <c r="C34" s="814"/>
      <c r="D34" s="818" t="s">
        <v>2503</v>
      </c>
      <c r="E34" s="818"/>
      <c r="F34" s="818"/>
      <c r="G34" s="818"/>
      <c r="H34" s="818"/>
      <c r="I34" s="819"/>
      <c r="J34" s="814" t="s">
        <v>2502</v>
      </c>
      <c r="K34" s="814"/>
      <c r="L34" s="814"/>
      <c r="M34" s="814" t="s">
        <v>603</v>
      </c>
      <c r="N34" s="814"/>
      <c r="O34" s="814"/>
      <c r="P34" s="814" t="s">
        <v>602</v>
      </c>
      <c r="Q34" s="814"/>
      <c r="R34" s="814"/>
      <c r="S34" s="814" t="s">
        <v>601</v>
      </c>
      <c r="T34" s="814"/>
      <c r="U34" s="818" t="s">
        <v>2463</v>
      </c>
      <c r="V34" s="814"/>
      <c r="W34" s="782"/>
      <c r="X34" s="814"/>
      <c r="Y34" s="814"/>
      <c r="Z34" s="814"/>
      <c r="AA34" s="814"/>
      <c r="AB34" s="782"/>
      <c r="AC34" s="814"/>
      <c r="AD34" s="820" t="s">
        <v>113</v>
      </c>
      <c r="AE34" s="805"/>
      <c r="AF34" s="805"/>
      <c r="AG34" s="805"/>
      <c r="AH34" s="805"/>
      <c r="AI34" s="805"/>
      <c r="AJ34" s="805"/>
    </row>
    <row r="35" spans="1:36" s="507" customFormat="1" ht="20.100000000000001" customHeight="1">
      <c r="A35" s="821"/>
      <c r="B35" s="822" t="s">
        <v>542</v>
      </c>
      <c r="C35" s="822"/>
      <c r="D35" s="823" t="s">
        <v>2460</v>
      </c>
      <c r="E35" s="823"/>
      <c r="F35" s="823"/>
      <c r="G35" s="823"/>
      <c r="H35" s="823"/>
      <c r="I35" s="824"/>
      <c r="J35" s="822"/>
      <c r="K35" s="822"/>
      <c r="L35" s="822"/>
      <c r="M35" s="822"/>
      <c r="N35" s="822"/>
      <c r="O35" s="822"/>
      <c r="P35" s="822"/>
      <c r="Q35" s="822"/>
      <c r="R35" s="822"/>
      <c r="S35" s="822"/>
      <c r="T35" s="822"/>
      <c r="U35" s="822"/>
      <c r="V35" s="822"/>
      <c r="W35" s="822"/>
      <c r="X35" s="822"/>
      <c r="Y35" s="822"/>
      <c r="Z35" s="822"/>
      <c r="AA35" s="822"/>
      <c r="AB35" s="822"/>
      <c r="AC35" s="822"/>
      <c r="AD35" s="825"/>
      <c r="AE35" s="805"/>
      <c r="AF35" s="805"/>
      <c r="AG35" s="805"/>
      <c r="AH35" s="805"/>
      <c r="AI35" s="805"/>
      <c r="AJ35" s="805"/>
    </row>
    <row r="36" spans="1:36" s="507" customFormat="1" ht="20.100000000000001" customHeight="1">
      <c r="A36" s="821"/>
      <c r="B36" s="822" t="s">
        <v>2501</v>
      </c>
      <c r="C36" s="822"/>
      <c r="D36" s="823" t="s">
        <v>2459</v>
      </c>
      <c r="E36" s="823"/>
      <c r="F36" s="823"/>
      <c r="G36" s="823"/>
      <c r="H36" s="823"/>
      <c r="I36" s="824"/>
      <c r="J36" s="822"/>
      <c r="K36" s="822"/>
      <c r="L36" s="822"/>
      <c r="M36" s="822"/>
      <c r="N36" s="822"/>
      <c r="O36" s="822"/>
      <c r="P36" s="822"/>
      <c r="Q36" s="822"/>
      <c r="R36" s="822"/>
      <c r="S36" s="822"/>
      <c r="T36" s="822"/>
      <c r="U36" s="822"/>
      <c r="V36" s="822"/>
      <c r="W36" s="822"/>
      <c r="X36" s="822"/>
      <c r="Y36" s="822"/>
      <c r="Z36" s="822"/>
      <c r="AA36" s="822"/>
      <c r="AB36" s="822"/>
      <c r="AC36" s="822"/>
      <c r="AD36" s="825"/>
      <c r="AE36" s="805"/>
      <c r="AF36" s="805"/>
      <c r="AG36" s="805"/>
      <c r="AH36" s="805"/>
      <c r="AI36" s="805"/>
      <c r="AJ36" s="805"/>
    </row>
    <row r="37" spans="1:36" s="507" customFormat="1" ht="19.5" customHeight="1">
      <c r="A37" s="817"/>
      <c r="B37" s="814"/>
      <c r="C37" s="814"/>
      <c r="G37" s="826"/>
      <c r="H37" s="826"/>
      <c r="I37" s="827"/>
      <c r="J37" s="814"/>
      <c r="K37" s="809"/>
      <c r="L37" s="809"/>
      <c r="M37" s="809"/>
      <c r="N37" s="809"/>
      <c r="O37" s="809"/>
      <c r="P37" s="809"/>
      <c r="Q37" s="809"/>
      <c r="R37" s="814"/>
      <c r="S37" s="814"/>
      <c r="T37" s="814"/>
      <c r="U37" s="814"/>
      <c r="V37" s="814"/>
      <c r="W37" s="814"/>
      <c r="X37" s="814"/>
      <c r="Y37" s="814"/>
      <c r="Z37" s="814"/>
      <c r="AA37" s="814"/>
      <c r="AB37" s="814"/>
      <c r="AC37" s="814"/>
      <c r="AD37" s="820"/>
      <c r="AE37" s="805"/>
      <c r="AF37" s="805"/>
      <c r="AG37" s="805"/>
      <c r="AH37" s="805"/>
      <c r="AI37" s="805"/>
      <c r="AJ37" s="805"/>
    </row>
    <row r="38" spans="1:36" s="507" customFormat="1" ht="19.5" customHeight="1">
      <c r="A38" s="828"/>
      <c r="B38" s="829" t="s">
        <v>2500</v>
      </c>
      <c r="C38" s="829"/>
      <c r="D38" s="829" t="s">
        <v>2499</v>
      </c>
      <c r="E38" s="829"/>
      <c r="F38" s="829"/>
      <c r="G38" s="830"/>
      <c r="H38" s="830"/>
      <c r="I38" s="831"/>
      <c r="J38" s="829"/>
      <c r="K38" s="829" t="s">
        <v>2498</v>
      </c>
      <c r="L38" s="829"/>
      <c r="M38" s="829"/>
      <c r="N38" s="829"/>
      <c r="O38" s="829" t="s">
        <v>2497</v>
      </c>
      <c r="P38" s="829" t="s">
        <v>2814</v>
      </c>
      <c r="S38" s="829"/>
      <c r="T38" s="829" t="s">
        <v>603</v>
      </c>
      <c r="U38" s="829"/>
      <c r="W38" s="829" t="s">
        <v>602</v>
      </c>
      <c r="Y38" s="829"/>
      <c r="Z38" s="829" t="s">
        <v>601</v>
      </c>
      <c r="AA38" s="829"/>
      <c r="AB38" s="829"/>
      <c r="AC38" s="829"/>
      <c r="AD38" s="832"/>
      <c r="AE38" s="805"/>
      <c r="AF38" s="805"/>
      <c r="AG38" s="805"/>
      <c r="AH38" s="805"/>
      <c r="AI38" s="805"/>
      <c r="AJ38" s="805"/>
    </row>
    <row r="39" spans="1:36" s="507" customFormat="1" ht="19.5" customHeight="1">
      <c r="A39" s="828"/>
      <c r="B39" s="829"/>
      <c r="C39" s="829"/>
      <c r="D39" s="2229"/>
      <c r="E39" s="2229"/>
      <c r="F39" s="2229"/>
      <c r="G39" s="833"/>
      <c r="H39" s="833"/>
      <c r="I39" s="834"/>
      <c r="J39" s="829"/>
      <c r="K39" s="835" t="s">
        <v>2496</v>
      </c>
      <c r="L39" s="835"/>
      <c r="M39" s="835"/>
      <c r="N39" s="835"/>
      <c r="O39" s="835"/>
      <c r="P39" s="835"/>
      <c r="Q39" s="835"/>
      <c r="R39" s="829"/>
      <c r="S39" s="829"/>
      <c r="T39" s="829"/>
      <c r="U39" s="829"/>
      <c r="V39" s="829"/>
      <c r="W39" s="829"/>
      <c r="X39" s="829"/>
      <c r="Y39" s="829"/>
      <c r="Z39" s="829"/>
      <c r="AA39" s="829"/>
      <c r="AB39" s="829"/>
      <c r="AC39" s="829"/>
      <c r="AD39" s="832"/>
      <c r="AE39" s="805"/>
      <c r="AF39" s="805"/>
      <c r="AG39" s="805"/>
      <c r="AH39" s="805"/>
      <c r="AI39" s="805"/>
      <c r="AJ39" s="805"/>
    </row>
    <row r="40" spans="1:36" s="542" customFormat="1" ht="24" customHeight="1">
      <c r="A40" s="836"/>
      <c r="B40" s="837" t="s">
        <v>2495</v>
      </c>
      <c r="C40" s="748"/>
      <c r="D40" s="748" t="s">
        <v>2774</v>
      </c>
      <c r="E40" s="748"/>
      <c r="F40" s="748"/>
      <c r="G40" s="748"/>
      <c r="H40" s="748"/>
      <c r="I40" s="748"/>
      <c r="J40" s="748"/>
      <c r="K40" s="748"/>
      <c r="L40" s="748"/>
      <c r="M40" s="748"/>
      <c r="N40" s="748"/>
      <c r="O40" s="748"/>
      <c r="P40" s="748"/>
      <c r="Q40" s="748"/>
      <c r="R40" s="748"/>
      <c r="S40" s="748"/>
      <c r="T40" s="748" t="s">
        <v>2775</v>
      </c>
      <c r="U40" s="748" t="s">
        <v>2776</v>
      </c>
      <c r="V40" s="748"/>
      <c r="W40" s="748"/>
      <c r="X40" s="748" t="s">
        <v>2777</v>
      </c>
      <c r="Y40" s="748" t="s">
        <v>2778</v>
      </c>
      <c r="Z40" s="748"/>
      <c r="AA40" s="748"/>
      <c r="AB40" s="748"/>
      <c r="AC40" s="748"/>
      <c r="AD40" s="751"/>
    </row>
    <row r="41" spans="1:36" s="542" customFormat="1" ht="19.5" customHeight="1">
      <c r="A41" s="838"/>
      <c r="B41" s="839" t="s">
        <v>2773</v>
      </c>
      <c r="C41" s="727"/>
      <c r="D41" s="727" t="s">
        <v>2494</v>
      </c>
      <c r="E41" s="727"/>
      <c r="F41" s="727"/>
      <c r="G41" s="727"/>
      <c r="H41" s="727"/>
      <c r="I41" s="727"/>
      <c r="J41" s="727"/>
      <c r="K41" s="727"/>
      <c r="L41" s="727"/>
      <c r="M41" s="727"/>
      <c r="N41" s="727"/>
      <c r="O41" s="727"/>
      <c r="P41" s="727"/>
      <c r="Q41" s="727"/>
      <c r="R41" s="727"/>
      <c r="S41" s="727"/>
      <c r="T41" s="727"/>
      <c r="U41" s="727"/>
      <c r="V41" s="727"/>
      <c r="W41" s="727"/>
      <c r="X41" s="727"/>
      <c r="Y41" s="727"/>
      <c r="Z41" s="727"/>
      <c r="AA41" s="727"/>
      <c r="AB41" s="727"/>
      <c r="AC41" s="727"/>
      <c r="AD41" s="728"/>
    </row>
    <row r="42" spans="1:36" s="542" customFormat="1" ht="19.5" customHeight="1">
      <c r="A42" s="840"/>
      <c r="B42" s="737"/>
      <c r="C42" s="737"/>
      <c r="D42" s="737"/>
      <c r="E42" s="737"/>
      <c r="F42" s="737"/>
      <c r="G42" s="737"/>
      <c r="H42" s="737"/>
      <c r="I42" s="737"/>
      <c r="J42" s="737"/>
      <c r="K42" s="737"/>
      <c r="L42" s="737"/>
      <c r="M42" s="737"/>
      <c r="N42" s="737"/>
      <c r="O42" s="737"/>
      <c r="P42" s="737"/>
      <c r="Q42" s="737"/>
      <c r="R42" s="737"/>
      <c r="S42" s="737"/>
      <c r="T42" s="737"/>
      <c r="U42" s="737"/>
      <c r="V42" s="737"/>
      <c r="W42" s="737"/>
      <c r="X42" s="737"/>
      <c r="Y42" s="737"/>
      <c r="Z42" s="737"/>
      <c r="AA42" s="737"/>
      <c r="AB42" s="737"/>
      <c r="AC42" s="737"/>
      <c r="AD42" s="738"/>
    </row>
    <row r="43" spans="1:36" s="507" customFormat="1" ht="15" customHeight="1">
      <c r="A43" s="841" t="s">
        <v>2767</v>
      </c>
      <c r="B43" s="829" t="s">
        <v>2768</v>
      </c>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05"/>
      <c r="AF43" s="805"/>
      <c r="AG43" s="805"/>
      <c r="AH43" s="805"/>
      <c r="AI43" s="805"/>
      <c r="AJ43" s="805"/>
    </row>
    <row r="44" spans="1:36" s="507" customFormat="1" ht="15" customHeight="1">
      <c r="A44" s="829"/>
      <c r="B44" s="829" t="s">
        <v>2493</v>
      </c>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2"/>
      <c r="AB44" s="842"/>
      <c r="AC44" s="842"/>
      <c r="AD44" s="829"/>
      <c r="AE44" s="805"/>
      <c r="AF44" s="805"/>
      <c r="AG44" s="805"/>
      <c r="AH44" s="805"/>
      <c r="AI44" s="805"/>
      <c r="AJ44" s="805"/>
    </row>
    <row r="45" spans="1:36" s="505" customFormat="1" ht="15" customHeight="1">
      <c r="A45" s="829"/>
      <c r="B45" s="829" t="s">
        <v>2779</v>
      </c>
      <c r="C45" s="546"/>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46"/>
      <c r="AH45" s="40"/>
    </row>
    <row r="46" spans="1:36" s="505" customFormat="1" ht="18.95" customHeight="1">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H46" s="40"/>
    </row>
    <row r="47" spans="1:36"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s="40"/>
    </row>
    <row r="48" spans="1:36"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H48" s="40"/>
    </row>
    <row r="49" spans="1:34"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H49" s="40"/>
    </row>
    <row r="50" spans="1:34"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H50" s="40"/>
    </row>
    <row r="51" spans="1:34"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H51" s="40"/>
    </row>
    <row r="52" spans="1:34"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H52" s="40"/>
    </row>
    <row r="53" spans="1:34"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H53" s="40"/>
    </row>
    <row r="54" spans="1:34"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H54" s="40"/>
    </row>
    <row r="55" spans="1:34"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H55" s="40"/>
    </row>
    <row r="56" spans="1:34"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H56" s="40"/>
    </row>
    <row r="57" spans="1:34"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H57" s="40"/>
    </row>
    <row r="58" spans="1:34"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H58" s="40"/>
    </row>
    <row r="59" spans="1:34"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H59" s="40"/>
    </row>
    <row r="60" spans="1:34"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H60" s="40"/>
    </row>
    <row r="61" spans="1:34"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H61" s="40"/>
    </row>
    <row r="62" spans="1:34"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H62" s="40"/>
    </row>
    <row r="63" spans="1:34"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H63" s="40"/>
    </row>
    <row r="64" spans="1:34"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H64" s="40"/>
    </row>
    <row r="65" spans="1:34"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H65" s="40"/>
    </row>
    <row r="66" spans="1:34"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H66" s="40"/>
    </row>
    <row r="67" spans="1:34" s="505" customFormat="1" ht="15.95" customHeight="1">
      <c r="B67" s="284"/>
      <c r="AH67" s="40"/>
    </row>
    <row r="68" spans="1:34" s="505" customFormat="1" ht="15.95" customHeight="1">
      <c r="B68" s="284"/>
      <c r="AH68" s="40"/>
    </row>
    <row r="69" spans="1:34" s="505" customFormat="1" ht="15.95" customHeight="1">
      <c r="B69" s="284"/>
      <c r="AH69" s="40"/>
    </row>
    <row r="70" spans="1:34" s="505" customFormat="1" ht="15.95" customHeight="1">
      <c r="B70" s="284"/>
      <c r="AH70" s="40"/>
    </row>
    <row r="71" spans="1:34" s="505" customFormat="1" ht="15.95" customHeight="1">
      <c r="B71" s="284"/>
      <c r="AH71" s="40"/>
    </row>
    <row r="72" spans="1:34" s="505" customFormat="1" ht="15.95" customHeight="1">
      <c r="B72" s="284"/>
      <c r="AH72" s="40"/>
    </row>
    <row r="73" spans="1:34" s="505" customFormat="1">
      <c r="AH73" s="40"/>
    </row>
    <row r="74" spans="1:34" s="505" customFormat="1">
      <c r="A74" s="28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284"/>
      <c r="AD74" s="284"/>
      <c r="AE74" s="284"/>
      <c r="AH74" s="40"/>
    </row>
    <row r="75" spans="1:34"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H75" s="40"/>
    </row>
    <row r="76" spans="1:34"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H76" s="40"/>
    </row>
    <row r="77" spans="1:34"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H77" s="40"/>
    </row>
    <row r="78" spans="1:34"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H78" s="40"/>
    </row>
    <row r="79" spans="1:34"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H79" s="40"/>
    </row>
    <row r="80" spans="1:34"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H80" s="40"/>
    </row>
    <row r="81" spans="1:34"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H81" s="40"/>
    </row>
    <row r="82" spans="1:34"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H82" s="40"/>
    </row>
    <row r="83" spans="1:34"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H83" s="40"/>
    </row>
    <row r="84" spans="1:34" ht="13.5" customHeight="1">
      <c r="A84" s="573"/>
      <c r="B84" s="96"/>
      <c r="C84" s="96"/>
      <c r="D84" s="96"/>
      <c r="E84" s="96"/>
      <c r="F84" s="96"/>
      <c r="G84" s="96"/>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row>
    <row r="85" spans="1:34">
      <c r="A85" s="573"/>
      <c r="B85" s="96"/>
      <c r="C85" s="96"/>
      <c r="D85" s="96"/>
      <c r="E85" s="96"/>
      <c r="F85" s="96"/>
      <c r="G85" s="96"/>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row>
    <row r="86" spans="1:34">
      <c r="A86" s="573"/>
      <c r="B86" s="284"/>
      <c r="C86" s="96"/>
      <c r="D86" s="96"/>
      <c r="E86" s="96"/>
      <c r="F86" s="96"/>
      <c r="G86" s="96"/>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row>
    <row r="87" spans="1:34">
      <c r="A87" s="573"/>
      <c r="B87" s="284"/>
      <c r="C87" s="96"/>
      <c r="D87" s="96"/>
      <c r="E87" s="96"/>
      <c r="F87" s="96"/>
      <c r="G87" s="96"/>
      <c r="H87" s="96"/>
      <c r="I87" s="96"/>
      <c r="J87" s="96"/>
      <c r="K87" s="96"/>
      <c r="L87" s="573"/>
      <c r="M87" s="96"/>
      <c r="N87" s="573"/>
      <c r="O87" s="573"/>
      <c r="P87" s="96"/>
      <c r="Q87" s="96"/>
      <c r="R87" s="573"/>
      <c r="S87" s="96"/>
      <c r="T87" s="96"/>
      <c r="U87" s="96"/>
      <c r="V87" s="89"/>
      <c r="W87" s="89"/>
      <c r="X87" s="96"/>
      <c r="Y87" s="96"/>
      <c r="Z87" s="96"/>
      <c r="AA87" s="96"/>
      <c r="AB87" s="96"/>
      <c r="AC87" s="96"/>
      <c r="AD87" s="96"/>
      <c r="AE87" s="96"/>
    </row>
    <row r="88" spans="1:34">
      <c r="A88" s="573"/>
      <c r="B88" s="96"/>
      <c r="C88" s="96"/>
      <c r="D88" s="96"/>
      <c r="E88" s="96"/>
      <c r="F88" s="96"/>
      <c r="G88" s="96"/>
      <c r="H88" s="96"/>
      <c r="I88" s="96"/>
      <c r="J88" s="96"/>
      <c r="K88" s="96"/>
      <c r="L88" s="573"/>
      <c r="M88" s="96"/>
      <c r="N88" s="573"/>
      <c r="O88" s="573"/>
      <c r="P88" s="96"/>
      <c r="Q88" s="96"/>
      <c r="R88" s="573"/>
      <c r="S88" s="96"/>
      <c r="T88" s="96"/>
      <c r="U88" s="96"/>
      <c r="V88" s="89"/>
      <c r="W88" s="89"/>
      <c r="X88" s="96"/>
      <c r="Y88" s="96"/>
      <c r="Z88" s="96"/>
      <c r="AA88" s="96"/>
      <c r="AB88" s="96"/>
      <c r="AC88" s="96"/>
      <c r="AD88" s="96"/>
      <c r="AE88" s="96"/>
    </row>
    <row r="89" spans="1:34" ht="13.5" customHeight="1">
      <c r="C89" s="96"/>
      <c r="D89" s="96"/>
      <c r="E89" s="96"/>
      <c r="F89" s="96"/>
      <c r="G89" s="96"/>
      <c r="H89" s="96"/>
      <c r="I89" s="96"/>
      <c r="J89" s="96"/>
      <c r="K89" s="96"/>
      <c r="L89" s="96"/>
      <c r="M89" s="96"/>
      <c r="N89" s="96"/>
      <c r="O89" s="96"/>
      <c r="P89" s="96"/>
      <c r="Q89" s="96"/>
      <c r="R89" s="96"/>
      <c r="S89" s="96"/>
      <c r="T89" s="96"/>
      <c r="U89" s="96"/>
      <c r="V89" s="89"/>
      <c r="W89" s="89"/>
      <c r="X89" s="96"/>
      <c r="Y89" s="96"/>
      <c r="Z89" s="96"/>
      <c r="AA89" s="96"/>
      <c r="AB89" s="96"/>
      <c r="AC89" s="96"/>
      <c r="AD89" s="96"/>
      <c r="AE89" s="96"/>
    </row>
    <row r="90" spans="1:34" ht="15" customHeight="1">
      <c r="A90" s="573"/>
      <c r="C90" s="96"/>
      <c r="D90" s="96"/>
      <c r="E90" s="574"/>
      <c r="F90" s="96"/>
      <c r="G90" s="96"/>
      <c r="H90" s="96"/>
      <c r="I90" s="574"/>
      <c r="J90" s="96"/>
      <c r="K90" s="96"/>
      <c r="L90" s="573"/>
      <c r="M90" s="96"/>
      <c r="N90" s="96"/>
      <c r="O90" s="96"/>
      <c r="P90" s="96"/>
      <c r="Q90" s="96"/>
      <c r="R90" s="96"/>
      <c r="S90" s="96"/>
      <c r="T90" s="96"/>
      <c r="U90" s="574"/>
      <c r="V90" s="2182"/>
      <c r="W90" s="2182"/>
      <c r="X90" s="2182"/>
      <c r="Y90" s="2182"/>
      <c r="Z90" s="2182"/>
      <c r="AA90" s="2182"/>
      <c r="AB90" s="2182"/>
      <c r="AC90" s="2182"/>
      <c r="AD90" s="2182"/>
      <c r="AE90" s="574"/>
    </row>
    <row r="91" spans="1:34" ht="15" customHeight="1">
      <c r="A91" s="89"/>
      <c r="B91" s="89"/>
      <c r="C91" s="89"/>
      <c r="D91" s="89"/>
      <c r="E91" s="574"/>
      <c r="F91" s="2182"/>
      <c r="G91" s="2182"/>
      <c r="H91" s="2182"/>
      <c r="I91" s="574"/>
      <c r="J91" s="89"/>
      <c r="K91" s="96"/>
      <c r="L91" s="96"/>
      <c r="M91" s="96"/>
      <c r="N91" s="96"/>
      <c r="O91" s="96"/>
      <c r="P91" s="96"/>
      <c r="Q91" s="96"/>
      <c r="R91" s="96"/>
      <c r="S91" s="96"/>
      <c r="T91" s="96"/>
      <c r="U91" s="574"/>
      <c r="V91" s="2182"/>
      <c r="W91" s="2182"/>
      <c r="X91" s="2182"/>
      <c r="Y91" s="2182"/>
      <c r="Z91" s="2182"/>
      <c r="AA91" s="2182"/>
      <c r="AB91" s="2182"/>
      <c r="AC91" s="2182"/>
      <c r="AD91" s="2182"/>
      <c r="AE91" s="575"/>
    </row>
    <row r="92" spans="1:34" ht="15" customHeight="1">
      <c r="A92" s="89"/>
      <c r="B92" s="89"/>
      <c r="C92" s="89"/>
      <c r="D92" s="89"/>
      <c r="E92" s="574"/>
      <c r="F92" s="2182"/>
      <c r="G92" s="2182"/>
      <c r="H92" s="2182"/>
      <c r="I92" s="574"/>
      <c r="J92" s="89"/>
      <c r="K92" s="96"/>
      <c r="L92" s="96"/>
      <c r="M92" s="96"/>
      <c r="N92" s="96"/>
      <c r="O92" s="96"/>
      <c r="P92" s="96"/>
      <c r="Q92" s="96"/>
      <c r="R92" s="96"/>
      <c r="S92" s="96"/>
      <c r="T92" s="96"/>
      <c r="U92" s="574"/>
      <c r="V92" s="2182"/>
      <c r="W92" s="2182"/>
      <c r="X92" s="2182"/>
      <c r="Y92" s="2182"/>
      <c r="Z92" s="2182"/>
      <c r="AA92" s="2182"/>
      <c r="AB92" s="2182"/>
      <c r="AC92" s="2182"/>
      <c r="AD92" s="2182"/>
      <c r="AE92" s="575"/>
    </row>
    <row r="93" spans="1:34" ht="13.5" customHeight="1">
      <c r="A93" s="573"/>
      <c r="B93" s="96"/>
      <c r="C93" s="96"/>
      <c r="D93" s="96"/>
      <c r="E93" s="96"/>
      <c r="F93" s="96"/>
      <c r="G93" s="96"/>
      <c r="H93" s="96"/>
      <c r="I93" s="2181"/>
      <c r="J93" s="2181"/>
      <c r="K93" s="2181"/>
      <c r="L93" s="2181"/>
      <c r="M93" s="2181"/>
      <c r="N93" s="2181"/>
      <c r="O93" s="2181"/>
      <c r="P93" s="2181"/>
      <c r="Q93" s="2181"/>
      <c r="R93" s="2181"/>
      <c r="S93" s="2181"/>
      <c r="T93" s="2181"/>
      <c r="U93" s="2181"/>
      <c r="V93" s="2181"/>
      <c r="W93" s="2181"/>
      <c r="X93" s="2181"/>
      <c r="Y93" s="2181"/>
      <c r="Z93" s="2181"/>
      <c r="AA93" s="2181"/>
      <c r="AB93" s="2181"/>
      <c r="AC93" s="2181"/>
      <c r="AD93" s="2181"/>
      <c r="AE93" s="2181"/>
    </row>
    <row r="94" spans="1:34" ht="15.75" customHeight="1">
      <c r="A94" s="89"/>
      <c r="B94" s="89"/>
      <c r="C94" s="89"/>
      <c r="D94" s="89"/>
      <c r="E94" s="89"/>
      <c r="F94" s="89"/>
      <c r="G94" s="89"/>
      <c r="H94" s="89"/>
      <c r="I94" s="2181"/>
      <c r="J94" s="2181"/>
      <c r="K94" s="2181"/>
      <c r="L94" s="2181"/>
      <c r="M94" s="2181"/>
      <c r="N94" s="2181"/>
      <c r="O94" s="2181"/>
      <c r="P94" s="2181"/>
      <c r="Q94" s="2181"/>
      <c r="R94" s="2181"/>
      <c r="S94" s="2181"/>
      <c r="T94" s="2181"/>
      <c r="U94" s="2181"/>
      <c r="V94" s="2181"/>
      <c r="W94" s="2181"/>
      <c r="X94" s="2181"/>
      <c r="Y94" s="2181"/>
      <c r="Z94" s="2181"/>
      <c r="AA94" s="2181"/>
      <c r="AB94" s="2181"/>
      <c r="AC94" s="2181"/>
      <c r="AD94" s="2181"/>
      <c r="AE94" s="2181"/>
    </row>
    <row r="95" spans="1:34" ht="15.75" customHeight="1">
      <c r="A95" s="573"/>
      <c r="B95" s="96"/>
      <c r="C95" s="96"/>
      <c r="D95" s="96"/>
      <c r="E95" s="96"/>
      <c r="F95" s="96"/>
      <c r="G95" s="96"/>
      <c r="H95" s="96"/>
      <c r="I95" s="2181"/>
      <c r="J95" s="2177"/>
      <c r="K95" s="2177"/>
      <c r="L95" s="2177"/>
      <c r="M95" s="2177"/>
      <c r="N95" s="2177"/>
      <c r="O95" s="2177"/>
      <c r="P95" s="2177"/>
      <c r="Q95" s="2177"/>
      <c r="R95" s="2177"/>
      <c r="S95" s="2177"/>
      <c r="T95" s="2177"/>
      <c r="U95" s="2177"/>
      <c r="V95" s="2177"/>
      <c r="W95" s="2177"/>
      <c r="X95" s="2177"/>
      <c r="Y95" s="2177"/>
      <c r="Z95" s="2177"/>
      <c r="AA95" s="2177"/>
      <c r="AB95" s="2177"/>
      <c r="AC95" s="2177"/>
      <c r="AD95" s="2177"/>
      <c r="AE95" s="2177"/>
    </row>
    <row r="96" spans="1:34" ht="15.75" customHeight="1">
      <c r="A96" s="89"/>
      <c r="B96" s="89"/>
      <c r="C96" s="89"/>
      <c r="D96" s="89"/>
      <c r="E96" s="89"/>
      <c r="F96" s="89"/>
      <c r="G96" s="89"/>
      <c r="H96" s="89"/>
      <c r="I96" s="2177"/>
      <c r="J96" s="2177"/>
      <c r="K96" s="2177"/>
      <c r="L96" s="2177"/>
      <c r="M96" s="2177"/>
      <c r="N96" s="2177"/>
      <c r="O96" s="2177"/>
      <c r="P96" s="2177"/>
      <c r="Q96" s="2177"/>
      <c r="R96" s="2177"/>
      <c r="S96" s="2177"/>
      <c r="T96" s="2177"/>
      <c r="U96" s="2177"/>
      <c r="V96" s="2177"/>
      <c r="W96" s="2177"/>
      <c r="X96" s="2177"/>
      <c r="Y96" s="2177"/>
      <c r="Z96" s="2177"/>
      <c r="AA96" s="2177"/>
      <c r="AB96" s="2177"/>
      <c r="AC96" s="2177"/>
      <c r="AD96" s="2177"/>
      <c r="AE96" s="2177"/>
    </row>
    <row r="97" spans="1:31" ht="18" customHeight="1">
      <c r="A97" s="2184"/>
      <c r="B97" s="2184"/>
      <c r="C97" s="2184"/>
      <c r="D97" s="2184"/>
      <c r="E97" s="2184"/>
      <c r="F97" s="2184"/>
      <c r="G97" s="2184"/>
      <c r="H97" s="2184"/>
      <c r="I97" s="2184"/>
      <c r="J97" s="2184"/>
      <c r="K97" s="2184"/>
      <c r="L97" s="2184"/>
      <c r="M97" s="2184"/>
      <c r="N97" s="2184"/>
      <c r="O97" s="2184"/>
      <c r="P97" s="2184"/>
      <c r="Q97" s="2184"/>
      <c r="R97" s="2184"/>
      <c r="S97" s="2184"/>
      <c r="T97" s="2184"/>
      <c r="U97" s="2184"/>
      <c r="V97" s="2184"/>
      <c r="W97" s="2184"/>
      <c r="X97" s="2184"/>
      <c r="Y97" s="2184"/>
      <c r="Z97" s="2184"/>
      <c r="AA97" s="2184"/>
      <c r="AB97" s="2184"/>
      <c r="AC97" s="2184"/>
      <c r="AD97" s="2184"/>
      <c r="AE97" s="2184"/>
    </row>
    <row r="98" spans="1:31"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row>
    <row r="99" spans="1:31" ht="15.75" customHeight="1">
      <c r="A99" s="573"/>
      <c r="B99" s="96"/>
      <c r="C99" s="96"/>
      <c r="D99" s="96"/>
      <c r="E99" s="96"/>
      <c r="F99" s="2182"/>
      <c r="G99" s="2182"/>
      <c r="H99" s="2182"/>
      <c r="I99" s="2182"/>
      <c r="K99" s="96"/>
      <c r="L99" s="96"/>
      <c r="M99" s="96"/>
      <c r="N99" s="96"/>
      <c r="O99" s="96"/>
      <c r="P99" s="96"/>
      <c r="Q99" s="96"/>
      <c r="R99" s="96"/>
      <c r="S99" s="96"/>
      <c r="T99" s="96"/>
      <c r="U99" s="96"/>
      <c r="V99" s="96"/>
      <c r="W99" s="96"/>
      <c r="X99" s="96"/>
      <c r="Y99" s="96"/>
      <c r="Z99" s="96"/>
      <c r="AA99" s="96"/>
      <c r="AB99" s="96"/>
      <c r="AC99" s="96"/>
      <c r="AD99" s="96"/>
      <c r="AE99" s="96"/>
    </row>
    <row r="100" spans="1:31" ht="15.75" customHeight="1">
      <c r="A100" s="573"/>
      <c r="B100" s="96"/>
      <c r="C100" s="96"/>
      <c r="D100" s="96"/>
      <c r="E100" s="96"/>
      <c r="F100" s="96"/>
      <c r="G100" s="2182"/>
      <c r="H100" s="2182"/>
      <c r="I100" s="96"/>
      <c r="J100" s="2183"/>
      <c r="K100" s="2183"/>
      <c r="L100" s="2183"/>
      <c r="M100" s="2183"/>
      <c r="N100" s="2183"/>
      <c r="O100" s="2183"/>
      <c r="P100" s="2183"/>
      <c r="Q100" s="2183"/>
      <c r="R100" s="2183"/>
      <c r="S100" s="2183"/>
      <c r="T100" s="2183"/>
      <c r="U100" s="2183"/>
      <c r="V100" s="2183"/>
      <c r="W100" s="2183"/>
      <c r="X100" s="2183"/>
      <c r="Y100" s="2183"/>
      <c r="Z100" s="2183"/>
      <c r="AA100" s="2183"/>
      <c r="AB100" s="2183"/>
      <c r="AC100" s="2183"/>
      <c r="AD100" s="2183"/>
      <c r="AE100" s="2183"/>
    </row>
    <row r="101" spans="1:31" ht="15.75" customHeight="1">
      <c r="A101" s="96"/>
      <c r="B101" s="96"/>
      <c r="C101" s="96"/>
      <c r="D101" s="96"/>
      <c r="E101" s="96"/>
      <c r="F101" s="96"/>
      <c r="G101" s="2182"/>
      <c r="H101" s="2182"/>
      <c r="I101" s="96"/>
      <c r="J101" s="2183"/>
      <c r="K101" s="2183"/>
      <c r="L101" s="2183"/>
      <c r="M101" s="2183"/>
      <c r="N101" s="2183"/>
      <c r="O101" s="2183"/>
      <c r="P101" s="2183"/>
      <c r="Q101" s="2183"/>
      <c r="R101" s="2183"/>
      <c r="S101" s="2183"/>
      <c r="T101" s="2183"/>
      <c r="U101" s="2183"/>
      <c r="V101" s="2183"/>
      <c r="W101" s="2183"/>
      <c r="X101" s="2183"/>
      <c r="Y101" s="2183"/>
      <c r="Z101" s="2183"/>
      <c r="AA101" s="2183"/>
      <c r="AB101" s="2183"/>
      <c r="AC101" s="2183"/>
      <c r="AD101" s="2183"/>
      <c r="AE101" s="2183"/>
    </row>
    <row r="102" spans="1:31" ht="15.75" customHeight="1">
      <c r="A102" s="96"/>
      <c r="B102" s="96"/>
      <c r="C102" s="96"/>
      <c r="D102" s="96"/>
      <c r="E102" s="96"/>
      <c r="F102" s="96"/>
      <c r="G102" s="2182"/>
      <c r="H102" s="2182"/>
      <c r="I102" s="96"/>
      <c r="J102" s="2183"/>
      <c r="K102" s="2183"/>
      <c r="L102" s="2183"/>
      <c r="M102" s="2183"/>
      <c r="N102" s="2183"/>
      <c r="O102" s="2183"/>
      <c r="P102" s="2183"/>
      <c r="Q102" s="2183"/>
      <c r="R102" s="2183"/>
      <c r="S102" s="2183"/>
      <c r="T102" s="2183"/>
      <c r="U102" s="2183"/>
      <c r="V102" s="2183"/>
      <c r="W102" s="2183"/>
      <c r="X102" s="2183"/>
      <c r="Y102" s="2183"/>
      <c r="Z102" s="2183"/>
      <c r="AA102" s="2183"/>
      <c r="AB102" s="2183"/>
      <c r="AC102" s="2183"/>
      <c r="AD102" s="2183"/>
      <c r="AE102" s="2183"/>
    </row>
    <row r="103" spans="1:31"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row>
    <row r="104" spans="1:31" ht="15.75"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row>
    <row r="105" spans="1:31">
      <c r="A105" s="573"/>
      <c r="B105" s="573"/>
      <c r="C105" s="96"/>
      <c r="D105" s="96"/>
      <c r="E105" s="573"/>
      <c r="F105" s="96"/>
      <c r="G105" s="96"/>
      <c r="H105" s="573"/>
      <c r="I105" s="96"/>
      <c r="J105" s="96"/>
      <c r="K105" s="573"/>
      <c r="L105" s="96"/>
      <c r="M105" s="96"/>
      <c r="N105" s="573"/>
      <c r="O105" s="573"/>
      <c r="P105" s="96"/>
      <c r="Q105" s="96"/>
      <c r="R105" s="96"/>
      <c r="S105" s="96"/>
      <c r="T105" s="96"/>
      <c r="U105" s="573"/>
      <c r="V105" s="96"/>
      <c r="W105" s="96"/>
      <c r="X105" s="96"/>
      <c r="Y105" s="96"/>
      <c r="Z105" s="573"/>
      <c r="AA105" s="573"/>
      <c r="AB105" s="576"/>
      <c r="AC105" s="96"/>
      <c r="AD105" s="96"/>
      <c r="AE105" s="89"/>
    </row>
    <row r="106" spans="1:31"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row>
    <row r="107" spans="1:31"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row>
    <row r="108" spans="1:31" ht="15.75"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row>
    <row r="109" spans="1:31" ht="15.75" customHeight="1">
      <c r="A109" s="96"/>
      <c r="B109" s="96"/>
      <c r="C109" s="96"/>
      <c r="D109" s="96"/>
      <c r="E109" s="96"/>
      <c r="F109" s="96"/>
      <c r="G109" s="96"/>
      <c r="H109" s="96"/>
      <c r="I109" s="96"/>
      <c r="J109" s="96"/>
      <c r="K109" s="2182"/>
      <c r="L109" s="2182"/>
      <c r="M109" s="2182"/>
      <c r="N109" s="96"/>
      <c r="O109" s="96"/>
      <c r="P109" s="96"/>
      <c r="Q109" s="96"/>
      <c r="R109" s="96"/>
      <c r="S109" s="96"/>
      <c r="T109" s="96"/>
      <c r="U109" s="96"/>
      <c r="V109" s="96"/>
      <c r="W109" s="96"/>
      <c r="X109" s="96"/>
      <c r="Y109" s="96"/>
      <c r="Z109" s="96"/>
      <c r="AA109" s="96"/>
      <c r="AB109" s="96"/>
      <c r="AC109" s="96"/>
      <c r="AD109" s="96"/>
      <c r="AE109" s="96"/>
    </row>
    <row r="110" spans="1:31" ht="15.75" customHeight="1">
      <c r="A110" s="96"/>
      <c r="B110" s="96"/>
      <c r="C110" s="96"/>
      <c r="D110" s="96"/>
      <c r="E110" s="96"/>
      <c r="F110" s="96"/>
      <c r="G110" s="96"/>
      <c r="H110" s="96"/>
      <c r="I110" s="96"/>
      <c r="J110" s="96"/>
      <c r="K110" s="2182"/>
      <c r="L110" s="2182"/>
      <c r="M110" s="2182"/>
      <c r="N110" s="96"/>
      <c r="O110" s="96"/>
      <c r="P110" s="96"/>
      <c r="Q110" s="96"/>
      <c r="R110" s="96"/>
      <c r="S110" s="96"/>
      <c r="T110" s="96"/>
      <c r="U110" s="96"/>
      <c r="V110" s="96"/>
      <c r="W110" s="96"/>
      <c r="X110" s="96"/>
      <c r="Y110" s="96"/>
      <c r="Z110" s="96"/>
      <c r="AA110" s="96"/>
      <c r="AB110" s="96"/>
      <c r="AC110" s="96"/>
      <c r="AD110" s="96"/>
      <c r="AE110" s="96"/>
    </row>
    <row r="111" spans="1:31" ht="15.75" customHeight="1">
      <c r="A111" s="96"/>
      <c r="B111" s="96"/>
      <c r="C111" s="96"/>
      <c r="D111" s="96"/>
      <c r="E111" s="96"/>
      <c r="F111" s="96"/>
      <c r="G111" s="96"/>
      <c r="H111" s="96"/>
      <c r="I111" s="96"/>
      <c r="J111" s="96"/>
      <c r="K111" s="2182"/>
      <c r="L111" s="2182"/>
      <c r="M111" s="2182"/>
      <c r="N111" s="96"/>
      <c r="O111" s="96"/>
      <c r="P111" s="96"/>
      <c r="Q111" s="96"/>
      <c r="R111" s="96"/>
      <c r="S111" s="96"/>
      <c r="T111" s="96"/>
      <c r="U111" s="96"/>
      <c r="V111" s="96"/>
      <c r="W111" s="96"/>
      <c r="X111" s="96"/>
      <c r="Y111" s="96"/>
      <c r="Z111" s="96"/>
      <c r="AA111" s="96"/>
      <c r="AB111" s="96"/>
      <c r="AC111" s="96"/>
      <c r="AD111" s="96"/>
      <c r="AE111" s="96"/>
    </row>
    <row r="112" spans="1:31" ht="15.75" customHeight="1">
      <c r="A112" s="96"/>
      <c r="B112" s="96"/>
      <c r="C112" s="96"/>
      <c r="D112" s="96"/>
      <c r="E112" s="96"/>
      <c r="F112" s="96"/>
      <c r="G112" s="96"/>
      <c r="H112" s="96"/>
      <c r="I112" s="96"/>
      <c r="J112" s="96"/>
      <c r="K112" s="2182"/>
      <c r="L112" s="2182"/>
      <c r="M112" s="2182"/>
      <c r="N112" s="96"/>
      <c r="O112" s="96"/>
      <c r="P112" s="96"/>
      <c r="Q112" s="96"/>
      <c r="R112" s="96"/>
      <c r="S112" s="96"/>
      <c r="T112" s="96"/>
      <c r="U112" s="96"/>
      <c r="V112" s="96"/>
      <c r="W112" s="96"/>
      <c r="X112" s="96"/>
      <c r="Y112" s="96"/>
      <c r="Z112" s="96"/>
      <c r="AA112" s="96"/>
      <c r="AB112" s="96"/>
      <c r="AC112" s="96"/>
      <c r="AD112" s="96"/>
      <c r="AE112" s="96"/>
    </row>
    <row r="113" spans="1:31" ht="15.75" customHeight="1">
      <c r="A113" s="5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row>
    <row r="114" spans="1:31" ht="15.75" customHeight="1">
      <c r="A114" s="96"/>
      <c r="B114" s="96"/>
      <c r="C114" s="96"/>
      <c r="D114" s="96"/>
      <c r="E114" s="96"/>
      <c r="F114" s="96"/>
      <c r="G114" s="96"/>
      <c r="H114" s="96"/>
      <c r="I114" s="96"/>
      <c r="J114" s="96"/>
      <c r="K114" s="2198"/>
      <c r="L114" s="2198"/>
      <c r="M114" s="2198"/>
      <c r="N114" s="2198"/>
      <c r="O114" s="703"/>
      <c r="P114" s="96"/>
      <c r="Q114" s="96"/>
      <c r="R114" s="96"/>
      <c r="S114" s="96"/>
      <c r="T114" s="96"/>
      <c r="U114" s="96"/>
      <c r="V114" s="96"/>
      <c r="W114" s="96"/>
      <c r="X114" s="96"/>
      <c r="Y114" s="96"/>
      <c r="Z114" s="96"/>
      <c r="AA114" s="96"/>
      <c r="AB114" s="96"/>
      <c r="AC114" s="96"/>
      <c r="AD114" s="96"/>
      <c r="AE114" s="96"/>
    </row>
    <row r="115" spans="1:31" ht="15.75" customHeight="1">
      <c r="A115" s="96"/>
      <c r="B115" s="96"/>
      <c r="C115" s="96"/>
      <c r="D115" s="96"/>
      <c r="E115" s="96"/>
      <c r="F115" s="96"/>
      <c r="G115" s="96"/>
      <c r="H115" s="96"/>
      <c r="I115" s="96"/>
      <c r="J115" s="96"/>
      <c r="K115" s="2198"/>
      <c r="L115" s="2198"/>
      <c r="M115" s="2198"/>
      <c r="N115" s="2198"/>
      <c r="O115" s="703"/>
      <c r="P115" s="96"/>
      <c r="Q115" s="96"/>
      <c r="R115" s="96"/>
      <c r="S115" s="96"/>
      <c r="T115" s="96"/>
      <c r="U115" s="96"/>
      <c r="V115" s="96"/>
      <c r="W115" s="96"/>
      <c r="X115" s="96"/>
      <c r="Y115" s="96"/>
      <c r="Z115" s="96"/>
      <c r="AA115" s="96"/>
      <c r="AB115" s="96"/>
      <c r="AC115" s="96"/>
      <c r="AD115" s="96"/>
      <c r="AE115" s="96"/>
    </row>
    <row r="116" spans="1:31" ht="15.75" customHeight="1">
      <c r="A116" s="5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row>
    <row r="117" spans="1:31" ht="15.75" customHeight="1">
      <c r="A117" s="5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row>
    <row r="118" spans="1:31"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573"/>
      <c r="Y118" s="96"/>
      <c r="Z118" s="96"/>
      <c r="AA118" s="96"/>
      <c r="AB118" s="573"/>
      <c r="AC118" s="96"/>
      <c r="AD118" s="96"/>
      <c r="AE118" s="96"/>
    </row>
    <row r="119" spans="1:31"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row>
    <row r="120" spans="1:31"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row>
    <row r="121" spans="1:31"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row>
    <row r="122" spans="1:31"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row>
    <row r="123" spans="1:31"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row>
    <row r="124" spans="1:31"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row>
    <row r="125" spans="1:31" ht="15.75" customHeight="1">
      <c r="A125" s="5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row>
    <row r="126" spans="1:31" ht="15.75" customHeight="1">
      <c r="A126" s="96"/>
      <c r="B126" s="96"/>
      <c r="C126" s="96"/>
      <c r="D126" s="96"/>
      <c r="E126" s="96"/>
      <c r="F126" s="96"/>
      <c r="G126" s="96"/>
      <c r="H126" s="96"/>
      <c r="I126" s="574"/>
      <c r="J126" s="2182"/>
      <c r="K126" s="2182"/>
      <c r="L126" s="2182"/>
      <c r="M126" s="2182"/>
      <c r="N126" s="574"/>
      <c r="O126" s="574"/>
      <c r="P126" s="574"/>
      <c r="Q126" s="574"/>
      <c r="R126" s="2182"/>
      <c r="S126" s="2182"/>
      <c r="T126" s="2182"/>
      <c r="U126" s="2182"/>
      <c r="V126" s="2182"/>
      <c r="W126" s="574"/>
      <c r="X126" s="574"/>
      <c r="Y126" s="2182"/>
      <c r="Z126" s="2182"/>
      <c r="AA126" s="2182"/>
      <c r="AB126" s="2182"/>
      <c r="AC126" s="2182"/>
      <c r="AD126" s="576"/>
      <c r="AE126" s="96"/>
    </row>
    <row r="127" spans="1:31" ht="15.75" customHeight="1">
      <c r="A127" s="96"/>
      <c r="B127" s="96"/>
      <c r="C127" s="96"/>
      <c r="D127" s="574"/>
      <c r="E127" s="2182"/>
      <c r="F127" s="2182"/>
      <c r="G127" s="574"/>
      <c r="H127" s="96"/>
      <c r="I127" s="574"/>
      <c r="J127" s="2197"/>
      <c r="K127" s="2197"/>
      <c r="L127" s="2197"/>
      <c r="M127" s="2197"/>
      <c r="N127" s="574"/>
      <c r="O127" s="574"/>
      <c r="P127" s="574"/>
      <c r="Q127" s="574"/>
      <c r="R127" s="2197"/>
      <c r="S127" s="2197"/>
      <c r="T127" s="2197"/>
      <c r="U127" s="2197"/>
      <c r="V127" s="2197"/>
      <c r="W127" s="574"/>
      <c r="X127" s="574"/>
      <c r="Y127" s="2199"/>
      <c r="Z127" s="2199"/>
      <c r="AA127" s="2199"/>
      <c r="AB127" s="2199"/>
      <c r="AC127" s="2199"/>
      <c r="AD127" s="96"/>
      <c r="AE127" s="96"/>
    </row>
    <row r="128" spans="1:31" ht="15.75" customHeight="1">
      <c r="A128" s="96"/>
      <c r="B128" s="96"/>
      <c r="C128" s="96"/>
      <c r="D128" s="574"/>
      <c r="E128" s="2182"/>
      <c r="F128" s="2182"/>
      <c r="G128" s="574"/>
      <c r="H128" s="96"/>
      <c r="I128" s="574"/>
      <c r="J128" s="2197"/>
      <c r="K128" s="2197"/>
      <c r="L128" s="2197"/>
      <c r="M128" s="2197"/>
      <c r="N128" s="574"/>
      <c r="O128" s="574"/>
      <c r="P128" s="574"/>
      <c r="Q128" s="574"/>
      <c r="R128" s="2197"/>
      <c r="S128" s="2197"/>
      <c r="T128" s="2197"/>
      <c r="U128" s="2197"/>
      <c r="V128" s="2197"/>
      <c r="W128" s="574"/>
      <c r="X128" s="574"/>
      <c r="Y128" s="2199"/>
      <c r="Z128" s="2199"/>
      <c r="AA128" s="2199"/>
      <c r="AB128" s="2199"/>
      <c r="AC128" s="2199"/>
      <c r="AD128" s="96"/>
      <c r="AE128" s="96"/>
    </row>
    <row r="129" spans="1:31" ht="15.75" customHeight="1">
      <c r="A129" s="96"/>
      <c r="B129" s="96"/>
      <c r="C129" s="96"/>
      <c r="D129" s="574"/>
      <c r="E129" s="2182"/>
      <c r="F129" s="2182"/>
      <c r="G129" s="574"/>
      <c r="H129" s="96"/>
      <c r="I129" s="574"/>
      <c r="J129" s="2197"/>
      <c r="K129" s="2197"/>
      <c r="L129" s="2197"/>
      <c r="M129" s="2197"/>
      <c r="N129" s="574"/>
      <c r="O129" s="574"/>
      <c r="P129" s="574"/>
      <c r="Q129" s="574"/>
      <c r="R129" s="2197"/>
      <c r="S129" s="2197"/>
      <c r="T129" s="2197"/>
      <c r="U129" s="2197"/>
      <c r="V129" s="2197"/>
      <c r="W129" s="574"/>
      <c r="X129" s="574"/>
      <c r="Y129" s="2199"/>
      <c r="Z129" s="2199"/>
      <c r="AA129" s="2199"/>
      <c r="AB129" s="2199"/>
      <c r="AC129" s="2199"/>
      <c r="AD129" s="96"/>
      <c r="AE129" s="96"/>
    </row>
    <row r="130" spans="1:31" ht="15.75" customHeight="1">
      <c r="A130" s="96"/>
      <c r="B130" s="96"/>
      <c r="C130" s="96"/>
      <c r="D130" s="574"/>
      <c r="E130" s="2182"/>
      <c r="F130" s="2182"/>
      <c r="G130" s="574"/>
      <c r="H130" s="96"/>
      <c r="I130" s="574"/>
      <c r="J130" s="2197"/>
      <c r="K130" s="2197"/>
      <c r="L130" s="2197"/>
      <c r="M130" s="2197"/>
      <c r="N130" s="574"/>
      <c r="O130" s="574"/>
      <c r="P130" s="574"/>
      <c r="Q130" s="574"/>
      <c r="R130" s="2197"/>
      <c r="S130" s="2197"/>
      <c r="T130" s="2197"/>
      <c r="U130" s="2197"/>
      <c r="V130" s="2197"/>
      <c r="W130" s="574"/>
      <c r="X130" s="574"/>
      <c r="Y130" s="2199"/>
      <c r="Z130" s="2199"/>
      <c r="AA130" s="2199"/>
      <c r="AB130" s="2199"/>
      <c r="AC130" s="2199"/>
      <c r="AD130" s="96"/>
      <c r="AE130" s="96"/>
    </row>
    <row r="131" spans="1:31" ht="15.75" customHeight="1">
      <c r="A131" s="96"/>
      <c r="B131" s="96"/>
      <c r="C131" s="96"/>
      <c r="D131" s="574"/>
      <c r="E131" s="96"/>
      <c r="F131" s="96"/>
      <c r="G131" s="574"/>
      <c r="H131" s="96"/>
      <c r="I131" s="574"/>
      <c r="J131" s="96"/>
      <c r="K131" s="96"/>
      <c r="L131" s="96"/>
      <c r="M131" s="96"/>
      <c r="N131" s="574"/>
      <c r="O131" s="574"/>
      <c r="P131" s="574"/>
      <c r="Q131" s="574"/>
      <c r="R131" s="574"/>
      <c r="S131" s="96"/>
      <c r="T131" s="96"/>
      <c r="U131" s="96"/>
      <c r="V131" s="574"/>
      <c r="W131" s="574"/>
      <c r="X131" s="574"/>
      <c r="Y131" s="96"/>
      <c r="Z131" s="96"/>
      <c r="AA131" s="96"/>
      <c r="AB131" s="96"/>
      <c r="AC131" s="96"/>
      <c r="AD131" s="96"/>
      <c r="AE131" s="96"/>
    </row>
    <row r="132" spans="1:31" ht="15.75" customHeight="1">
      <c r="A132" s="96"/>
      <c r="B132" s="96"/>
      <c r="C132" s="96"/>
      <c r="D132" s="574"/>
      <c r="E132" s="96"/>
      <c r="F132" s="96"/>
      <c r="G132" s="574"/>
      <c r="H132" s="96"/>
      <c r="I132" s="574"/>
      <c r="J132" s="96"/>
      <c r="K132" s="96"/>
      <c r="L132" s="96"/>
      <c r="M132" s="96"/>
      <c r="N132" s="574"/>
      <c r="O132" s="574"/>
      <c r="P132" s="574"/>
      <c r="Q132" s="574"/>
      <c r="R132" s="574"/>
      <c r="S132" s="96"/>
      <c r="T132" s="96"/>
      <c r="U132" s="96"/>
      <c r="V132" s="574"/>
      <c r="W132" s="574"/>
      <c r="X132" s="574"/>
      <c r="Y132" s="96"/>
      <c r="Z132" s="96"/>
      <c r="AA132" s="96"/>
      <c r="AB132" s="96"/>
      <c r="AC132" s="96"/>
      <c r="AD132" s="96"/>
      <c r="AE132" s="96"/>
    </row>
    <row r="133" spans="1:31" ht="15.75" customHeight="1">
      <c r="A133" s="96"/>
      <c r="B133" s="96"/>
      <c r="C133" s="96"/>
      <c r="D133" s="574"/>
      <c r="E133" s="96"/>
      <c r="F133" s="96"/>
      <c r="G133" s="574"/>
      <c r="H133" s="96"/>
      <c r="I133" s="574"/>
      <c r="J133" s="96"/>
      <c r="K133" s="96"/>
      <c r="L133" s="96"/>
      <c r="M133" s="96"/>
      <c r="N133" s="574"/>
      <c r="O133" s="574"/>
      <c r="P133" s="574"/>
      <c r="Q133" s="574"/>
      <c r="R133" s="574"/>
      <c r="S133" s="96"/>
      <c r="T133" s="96"/>
      <c r="U133" s="96"/>
      <c r="V133" s="574"/>
      <c r="W133" s="574"/>
      <c r="X133" s="574"/>
      <c r="Y133" s="96"/>
      <c r="Z133" s="96"/>
      <c r="AA133" s="96"/>
      <c r="AB133" s="96"/>
      <c r="AC133" s="96"/>
      <c r="AD133" s="96"/>
      <c r="AE133" s="96"/>
    </row>
    <row r="134" spans="1:31" ht="15.75" customHeight="1">
      <c r="A134" s="96"/>
      <c r="B134" s="96"/>
      <c r="C134" s="96"/>
      <c r="D134" s="574"/>
      <c r="E134" s="96"/>
      <c r="F134" s="96"/>
      <c r="G134" s="574"/>
      <c r="H134" s="96"/>
      <c r="I134" s="574"/>
      <c r="J134" s="96"/>
      <c r="K134" s="96"/>
      <c r="L134" s="96"/>
      <c r="M134" s="96"/>
      <c r="N134" s="574"/>
      <c r="O134" s="574"/>
      <c r="P134" s="574"/>
      <c r="Q134" s="574"/>
      <c r="R134" s="574"/>
      <c r="S134" s="96"/>
      <c r="T134" s="96"/>
      <c r="U134" s="96"/>
      <c r="V134" s="574"/>
      <c r="W134" s="574"/>
      <c r="X134" s="574"/>
      <c r="Y134" s="96"/>
      <c r="Z134" s="96"/>
      <c r="AA134" s="96"/>
      <c r="AB134" s="96"/>
      <c r="AC134" s="96"/>
      <c r="AD134" s="96"/>
      <c r="AE134" s="96"/>
    </row>
    <row r="135" spans="1:31" ht="15.75" customHeight="1">
      <c r="A135" s="96"/>
      <c r="B135" s="96"/>
      <c r="C135" s="96"/>
      <c r="D135" s="96"/>
      <c r="E135" s="96"/>
      <c r="F135" s="96"/>
      <c r="G135" s="96"/>
      <c r="H135" s="96"/>
      <c r="I135" s="574"/>
      <c r="J135" s="2197"/>
      <c r="K135" s="2197"/>
      <c r="L135" s="2197"/>
      <c r="M135" s="2197"/>
      <c r="N135" s="574"/>
      <c r="O135" s="574"/>
      <c r="P135" s="574"/>
      <c r="Q135" s="574"/>
      <c r="R135" s="2197"/>
      <c r="S135" s="2197"/>
      <c r="T135" s="2197"/>
      <c r="U135" s="2197"/>
      <c r="V135" s="2197"/>
      <c r="W135" s="574"/>
      <c r="X135" s="574"/>
      <c r="Y135" s="2197"/>
      <c r="Z135" s="2197"/>
      <c r="AA135" s="2197"/>
      <c r="AB135" s="2197"/>
      <c r="AC135" s="2197"/>
      <c r="AD135" s="96"/>
      <c r="AE135" s="96"/>
    </row>
    <row r="136" spans="1:31" ht="15.75" customHeight="1">
      <c r="A136" s="5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row>
    <row r="137" spans="1:31" ht="15.75" customHeight="1">
      <c r="A137" s="5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row>
    <row r="138" spans="1:31" ht="15.75" customHeight="1">
      <c r="A138" s="5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row>
    <row r="139" spans="1:31" ht="15.75" customHeight="1">
      <c r="A139" s="573"/>
      <c r="B139" s="96"/>
      <c r="C139" s="96"/>
      <c r="D139" s="96"/>
      <c r="E139" s="96"/>
      <c r="F139" s="96"/>
      <c r="G139" s="96"/>
      <c r="H139" s="96"/>
      <c r="I139" s="96"/>
      <c r="J139" s="2200"/>
      <c r="K139" s="2200"/>
      <c r="L139" s="2200"/>
      <c r="M139" s="2200"/>
      <c r="N139" s="2200"/>
      <c r="O139" s="701"/>
      <c r="P139" s="574"/>
      <c r="Q139" s="574"/>
      <c r="R139" s="96"/>
      <c r="S139" s="96"/>
      <c r="T139" s="96"/>
      <c r="U139" s="96"/>
      <c r="V139" s="96"/>
      <c r="W139" s="96"/>
      <c r="X139" s="96"/>
      <c r="Y139" s="96"/>
      <c r="Z139" s="96"/>
      <c r="AA139" s="96"/>
      <c r="AB139" s="96"/>
      <c r="AC139" s="96"/>
      <c r="AD139" s="96"/>
      <c r="AE139" s="96"/>
    </row>
    <row r="140" spans="1:31" ht="15.75" customHeight="1">
      <c r="A140" s="573"/>
      <c r="B140" s="96"/>
      <c r="C140" s="96"/>
      <c r="D140" s="96"/>
      <c r="E140" s="96"/>
      <c r="F140" s="96"/>
      <c r="G140" s="96"/>
      <c r="H140" s="96"/>
      <c r="I140" s="96"/>
      <c r="J140" s="96"/>
      <c r="K140" s="96"/>
      <c r="L140" s="2182"/>
      <c r="M140" s="2182"/>
      <c r="N140" s="2182"/>
      <c r="O140" s="2182"/>
      <c r="P140" s="2182"/>
      <c r="Q140" s="2182"/>
      <c r="R140" s="2182"/>
      <c r="S140" s="2182"/>
      <c r="T140" s="574"/>
      <c r="U140" s="96"/>
      <c r="V140" s="96"/>
      <c r="W140" s="96"/>
      <c r="X140" s="96"/>
      <c r="Y140" s="96"/>
      <c r="Z140" s="96"/>
      <c r="AA140" s="96"/>
      <c r="AB140" s="96"/>
      <c r="AC140" s="96"/>
      <c r="AD140" s="96"/>
      <c r="AE140" s="96"/>
    </row>
    <row r="141" spans="1:31" ht="15.75" customHeight="1">
      <c r="A141" s="573"/>
      <c r="B141" s="96"/>
      <c r="C141" s="96"/>
      <c r="D141" s="96"/>
      <c r="E141" s="96"/>
      <c r="F141" s="96"/>
      <c r="G141" s="96"/>
      <c r="H141" s="96"/>
      <c r="I141" s="2201"/>
      <c r="J141" s="2201"/>
      <c r="K141" s="2201"/>
      <c r="L141" s="2201"/>
      <c r="M141" s="2201"/>
      <c r="N141" s="2201"/>
      <c r="O141" s="2201"/>
      <c r="P141" s="2201"/>
      <c r="Q141" s="2201"/>
      <c r="R141" s="2201"/>
      <c r="S141" s="2201"/>
      <c r="T141" s="2201"/>
      <c r="U141" s="2201"/>
      <c r="V141" s="2201"/>
      <c r="W141" s="2201"/>
      <c r="X141" s="2201"/>
      <c r="Y141" s="2201"/>
      <c r="Z141" s="2201"/>
      <c r="AA141" s="2201"/>
      <c r="AB141" s="2201"/>
      <c r="AC141" s="2201"/>
      <c r="AD141" s="2201"/>
      <c r="AE141" s="2201"/>
    </row>
    <row r="142" spans="1:31">
      <c r="I142" s="2202"/>
      <c r="J142" s="2202"/>
      <c r="K142" s="2202"/>
      <c r="L142" s="2202"/>
      <c r="M142" s="2202"/>
      <c r="N142" s="2202"/>
      <c r="O142" s="2202"/>
      <c r="P142" s="2202"/>
      <c r="Q142" s="2202"/>
      <c r="R142" s="2202"/>
      <c r="S142" s="2202"/>
      <c r="T142" s="2202"/>
      <c r="U142" s="2202"/>
      <c r="V142" s="2202"/>
      <c r="W142" s="2202"/>
      <c r="X142" s="2202"/>
      <c r="Y142" s="2202"/>
      <c r="Z142" s="2202"/>
      <c r="AA142" s="2202"/>
      <c r="AB142" s="2202"/>
      <c r="AC142" s="2202"/>
      <c r="AD142" s="2202"/>
      <c r="AE142" s="2202"/>
    </row>
    <row r="143" spans="1:31" ht="13.5" customHeight="1">
      <c r="A143" s="573"/>
      <c r="B143" s="96"/>
      <c r="C143" s="96"/>
      <c r="D143" s="96"/>
      <c r="E143" s="96"/>
      <c r="F143" s="2201"/>
      <c r="G143" s="2201"/>
      <c r="H143" s="2201"/>
      <c r="I143" s="2201"/>
      <c r="J143" s="2201"/>
      <c r="K143" s="2201"/>
      <c r="L143" s="2201"/>
      <c r="M143" s="2201"/>
      <c r="N143" s="2201"/>
      <c r="O143" s="2201"/>
      <c r="P143" s="2201"/>
      <c r="Q143" s="2201"/>
      <c r="R143" s="2201"/>
      <c r="S143" s="2201"/>
      <c r="T143" s="2201"/>
      <c r="U143" s="2201"/>
      <c r="V143" s="2201"/>
      <c r="W143" s="2201"/>
      <c r="X143" s="2201"/>
      <c r="Y143" s="2201"/>
      <c r="Z143" s="2201"/>
      <c r="AA143" s="2201"/>
      <c r="AB143" s="2201"/>
      <c r="AC143" s="2201"/>
      <c r="AD143" s="2201"/>
      <c r="AE143" s="2201"/>
    </row>
    <row r="144" spans="1:31">
      <c r="A144" s="96"/>
      <c r="B144" s="96"/>
      <c r="C144" s="96"/>
      <c r="D144" s="96"/>
      <c r="E144" s="96"/>
      <c r="F144" s="2203"/>
      <c r="G144" s="2203"/>
      <c r="H144" s="2203"/>
      <c r="I144" s="2203"/>
      <c r="J144" s="2203"/>
      <c r="K144" s="2203"/>
      <c r="L144" s="2203"/>
      <c r="M144" s="2203"/>
      <c r="N144" s="2203"/>
      <c r="O144" s="2203"/>
      <c r="P144" s="2203"/>
      <c r="Q144" s="2203"/>
      <c r="R144" s="2203"/>
      <c r="S144" s="2203"/>
      <c r="T144" s="2203"/>
      <c r="U144" s="2203"/>
      <c r="V144" s="2203"/>
      <c r="W144" s="2203"/>
      <c r="X144" s="2203"/>
      <c r="Y144" s="2203"/>
      <c r="Z144" s="2203"/>
      <c r="AA144" s="2203"/>
      <c r="AB144" s="2203"/>
      <c r="AC144" s="2203"/>
      <c r="AD144" s="2203"/>
      <c r="AE144" s="2203"/>
    </row>
    <row r="145" spans="1:3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row>
    <row r="146" spans="1:32"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row>
    <row r="147" spans="1:32"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row>
    <row r="148" spans="1:32" ht="18.75" customHeight="1">
      <c r="A148" s="2182"/>
      <c r="B148" s="2182"/>
      <c r="C148" s="2182"/>
      <c r="D148" s="2182"/>
      <c r="E148" s="2182"/>
      <c r="F148" s="2182"/>
      <c r="G148" s="2182"/>
      <c r="H148" s="2182"/>
      <c r="I148" s="2182"/>
      <c r="J148" s="2182"/>
      <c r="K148" s="2182"/>
      <c r="L148" s="2182"/>
      <c r="M148" s="2182"/>
      <c r="N148" s="2182"/>
      <c r="O148" s="2182"/>
      <c r="P148" s="2182"/>
      <c r="Q148" s="2182"/>
      <c r="R148" s="2182"/>
      <c r="S148" s="2182"/>
      <c r="T148" s="2182"/>
      <c r="U148" s="2182"/>
      <c r="V148" s="2182"/>
      <c r="W148" s="2182"/>
      <c r="X148" s="2182"/>
      <c r="Y148" s="2182"/>
      <c r="Z148" s="2182"/>
      <c r="AA148" s="2182"/>
      <c r="AB148" s="2182"/>
      <c r="AC148" s="2182"/>
      <c r="AD148" s="2182"/>
      <c r="AE148" s="2182"/>
      <c r="AF148" s="89"/>
    </row>
    <row r="149" spans="1:32"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89"/>
    </row>
    <row r="150" spans="1:32" ht="15.75" customHeight="1">
      <c r="A150" s="573"/>
      <c r="B150" s="96"/>
      <c r="C150" s="96"/>
      <c r="D150" s="96"/>
      <c r="E150" s="96"/>
      <c r="F150" s="96"/>
      <c r="G150" s="89"/>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89"/>
    </row>
    <row r="151" spans="1:32" ht="15.75" customHeight="1">
      <c r="A151" s="573"/>
      <c r="B151" s="96"/>
      <c r="C151" s="96"/>
      <c r="D151" s="96"/>
      <c r="E151" s="96"/>
      <c r="F151" s="96"/>
      <c r="G151" s="89"/>
      <c r="H151" s="89"/>
      <c r="I151" s="96"/>
      <c r="J151" s="96"/>
      <c r="K151" s="96"/>
      <c r="L151" s="89"/>
      <c r="M151" s="96"/>
      <c r="N151" s="96"/>
      <c r="O151" s="96"/>
      <c r="P151" s="96"/>
      <c r="Q151" s="96"/>
      <c r="R151" s="96"/>
      <c r="S151" s="96"/>
      <c r="T151" s="96"/>
      <c r="U151" s="96"/>
      <c r="V151" s="96"/>
      <c r="W151" s="96"/>
      <c r="X151" s="96"/>
      <c r="Y151" s="96"/>
      <c r="Z151" s="96"/>
      <c r="AA151" s="96"/>
      <c r="AB151" s="96"/>
      <c r="AC151" s="96"/>
      <c r="AD151" s="96"/>
      <c r="AE151" s="96"/>
      <c r="AF151" s="89"/>
    </row>
    <row r="152" spans="1:32" ht="15.75" customHeight="1">
      <c r="A152" s="573"/>
      <c r="B152" s="96"/>
      <c r="C152" s="96"/>
      <c r="D152" s="96"/>
      <c r="E152" s="96"/>
      <c r="F152" s="96"/>
      <c r="G152" s="96"/>
      <c r="H152" s="96"/>
      <c r="I152" s="96"/>
      <c r="J152" s="2200"/>
      <c r="K152" s="2200"/>
      <c r="L152" s="2200"/>
      <c r="M152" s="2200"/>
      <c r="N152" s="577"/>
      <c r="O152" s="577"/>
      <c r="P152" s="96"/>
      <c r="Q152" s="96"/>
      <c r="R152" s="96"/>
      <c r="S152" s="96"/>
      <c r="T152" s="96"/>
      <c r="U152" s="96"/>
      <c r="V152" s="96"/>
      <c r="W152" s="96"/>
      <c r="X152" s="96"/>
      <c r="Y152" s="96"/>
      <c r="Z152" s="96"/>
      <c r="AA152" s="96"/>
      <c r="AB152" s="96"/>
      <c r="AC152" s="96"/>
      <c r="AD152" s="96"/>
      <c r="AE152" s="96"/>
      <c r="AF152" s="89"/>
    </row>
    <row r="153" spans="1:32" ht="15.75" customHeight="1">
      <c r="A153" s="573"/>
      <c r="B153" s="96"/>
      <c r="C153" s="96"/>
      <c r="D153" s="96"/>
      <c r="E153" s="96"/>
      <c r="F153" s="96"/>
      <c r="G153" s="96"/>
      <c r="H153" s="96"/>
      <c r="I153" s="96"/>
      <c r="J153" s="2200"/>
      <c r="K153" s="2200"/>
      <c r="L153" s="2200"/>
      <c r="M153" s="2200"/>
      <c r="N153" s="577"/>
      <c r="O153" s="577"/>
      <c r="P153" s="96"/>
      <c r="Q153" s="96"/>
      <c r="R153" s="96"/>
      <c r="S153" s="96"/>
      <c r="T153" s="96"/>
      <c r="U153" s="96"/>
      <c r="V153" s="96"/>
      <c r="W153" s="96"/>
      <c r="X153" s="96"/>
      <c r="Y153" s="96"/>
      <c r="Z153" s="96"/>
      <c r="AA153" s="96"/>
      <c r="AB153" s="96"/>
      <c r="AC153" s="96"/>
      <c r="AD153" s="96"/>
      <c r="AE153" s="96"/>
      <c r="AF153" s="89"/>
    </row>
    <row r="154" spans="1:32" ht="15.75" customHeight="1">
      <c r="A154" s="573"/>
      <c r="B154" s="96"/>
      <c r="C154" s="96"/>
      <c r="D154" s="96"/>
      <c r="E154" s="96"/>
      <c r="F154" s="96"/>
      <c r="G154" s="96"/>
      <c r="H154" s="96"/>
      <c r="I154" s="96"/>
      <c r="J154" s="2200"/>
      <c r="K154" s="2200"/>
      <c r="L154" s="2200"/>
      <c r="M154" s="2200"/>
      <c r="N154" s="577"/>
      <c r="O154" s="577"/>
      <c r="P154" s="96"/>
      <c r="Q154" s="96"/>
      <c r="R154" s="96"/>
      <c r="S154" s="96"/>
      <c r="T154" s="96"/>
      <c r="U154" s="96"/>
      <c r="V154" s="96"/>
      <c r="W154" s="96"/>
      <c r="X154" s="96"/>
      <c r="Y154" s="96"/>
      <c r="Z154" s="96"/>
      <c r="AA154" s="96"/>
      <c r="AB154" s="96"/>
      <c r="AC154" s="96"/>
      <c r="AD154" s="96"/>
      <c r="AE154" s="96"/>
      <c r="AF154" s="89"/>
    </row>
    <row r="155" spans="1:32" ht="15.75" customHeight="1">
      <c r="A155" s="573"/>
      <c r="B155" s="96"/>
      <c r="C155" s="96"/>
      <c r="D155" s="96"/>
      <c r="E155" s="96"/>
      <c r="F155" s="96"/>
      <c r="G155" s="96"/>
      <c r="H155" s="96"/>
      <c r="I155" s="96"/>
      <c r="J155" s="2200"/>
      <c r="K155" s="2200"/>
      <c r="L155" s="2200"/>
      <c r="M155" s="2200"/>
      <c r="N155" s="577"/>
      <c r="O155" s="577"/>
      <c r="P155" s="96"/>
      <c r="Q155" s="96"/>
      <c r="R155" s="96"/>
      <c r="S155" s="96"/>
      <c r="T155" s="96"/>
      <c r="U155" s="96"/>
      <c r="V155" s="96"/>
      <c r="W155" s="96"/>
      <c r="X155" s="96"/>
      <c r="Y155" s="96"/>
      <c r="Z155" s="96"/>
      <c r="AA155" s="96"/>
      <c r="AB155" s="96"/>
      <c r="AC155" s="96"/>
      <c r="AD155" s="96"/>
      <c r="AE155" s="96"/>
      <c r="AF155" s="89"/>
    </row>
    <row r="156" spans="1:32" ht="15.75" customHeight="1">
      <c r="A156" s="5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89"/>
    </row>
    <row r="157" spans="1:32" ht="15.75" customHeight="1">
      <c r="A157" s="96"/>
      <c r="B157" s="96"/>
      <c r="C157" s="96"/>
      <c r="D157" s="2182"/>
      <c r="E157" s="2182"/>
      <c r="F157" s="2182"/>
      <c r="G157" s="2182"/>
      <c r="H157" s="574"/>
      <c r="I157" s="2182"/>
      <c r="J157" s="2182"/>
      <c r="K157" s="2182"/>
      <c r="L157" s="2182"/>
      <c r="M157" s="2182"/>
      <c r="N157" s="2182"/>
      <c r="O157" s="2182"/>
      <c r="P157" s="2182"/>
      <c r="Q157" s="2182"/>
      <c r="R157" s="2182"/>
      <c r="S157" s="2182"/>
      <c r="T157" s="2182"/>
      <c r="U157" s="2182"/>
      <c r="V157" s="2182"/>
      <c r="W157" s="2182"/>
      <c r="X157" s="2182"/>
      <c r="Y157" s="574"/>
      <c r="Z157" s="574"/>
      <c r="AA157" s="574"/>
      <c r="AB157" s="2182"/>
      <c r="AC157" s="2182"/>
      <c r="AD157" s="2182"/>
      <c r="AE157" s="96"/>
      <c r="AF157" s="89"/>
    </row>
    <row r="158" spans="1:32" ht="15.75" customHeight="1">
      <c r="A158" s="96"/>
      <c r="B158" s="96"/>
      <c r="C158" s="96"/>
      <c r="D158" s="574"/>
      <c r="E158" s="2184"/>
      <c r="F158" s="2184"/>
      <c r="G158" s="574"/>
      <c r="H158" s="574"/>
      <c r="I158" s="96"/>
      <c r="J158" s="96"/>
      <c r="K158" s="96"/>
      <c r="L158" s="89"/>
      <c r="M158" s="96"/>
      <c r="N158" s="96"/>
      <c r="O158" s="96"/>
      <c r="P158" s="96"/>
      <c r="Q158" s="96"/>
      <c r="R158" s="96"/>
      <c r="S158" s="96"/>
      <c r="T158" s="96"/>
      <c r="U158" s="89"/>
      <c r="V158" s="89"/>
      <c r="W158" s="89"/>
      <c r="X158" s="89"/>
      <c r="Y158" s="574"/>
      <c r="Z158" s="574"/>
      <c r="AA158" s="574"/>
      <c r="AB158" s="2204"/>
      <c r="AC158" s="2204"/>
      <c r="AD158" s="2204"/>
      <c r="AE158" s="96"/>
      <c r="AF158" s="89"/>
    </row>
    <row r="159" spans="1:32" ht="15.75" customHeight="1">
      <c r="A159" s="96"/>
      <c r="B159" s="96"/>
      <c r="C159" s="96"/>
      <c r="D159" s="574"/>
      <c r="E159" s="2184"/>
      <c r="F159" s="2184"/>
      <c r="G159" s="574"/>
      <c r="H159" s="574"/>
      <c r="I159" s="96"/>
      <c r="J159" s="96"/>
      <c r="K159" s="96"/>
      <c r="L159" s="89"/>
      <c r="M159" s="96"/>
      <c r="N159" s="96"/>
      <c r="O159" s="96"/>
      <c r="P159" s="96"/>
      <c r="Q159" s="96"/>
      <c r="R159" s="96"/>
      <c r="S159" s="96"/>
      <c r="T159" s="96"/>
      <c r="U159" s="89"/>
      <c r="V159" s="89"/>
      <c r="W159" s="89"/>
      <c r="X159" s="89"/>
      <c r="Y159" s="574"/>
      <c r="Z159" s="574"/>
      <c r="AA159" s="574"/>
      <c r="AB159" s="2204"/>
      <c r="AC159" s="2204"/>
      <c r="AD159" s="2204"/>
      <c r="AE159" s="96"/>
      <c r="AF159" s="89"/>
    </row>
    <row r="160" spans="1:32" ht="15.75" customHeight="1">
      <c r="A160" s="96"/>
      <c r="B160" s="96"/>
      <c r="C160" s="96"/>
      <c r="D160" s="574"/>
      <c r="E160" s="2184"/>
      <c r="F160" s="2184"/>
      <c r="G160" s="574"/>
      <c r="H160" s="574"/>
      <c r="I160" s="96"/>
      <c r="J160" s="96"/>
      <c r="K160" s="96"/>
      <c r="L160" s="89"/>
      <c r="M160" s="96"/>
      <c r="N160" s="96"/>
      <c r="O160" s="96"/>
      <c r="P160" s="96"/>
      <c r="Q160" s="96"/>
      <c r="R160" s="96"/>
      <c r="S160" s="96"/>
      <c r="T160" s="96"/>
      <c r="U160" s="89"/>
      <c r="V160" s="89"/>
      <c r="W160" s="89"/>
      <c r="X160" s="89"/>
      <c r="Y160" s="574"/>
      <c r="Z160" s="574"/>
      <c r="AA160" s="574"/>
      <c r="AB160" s="2204"/>
      <c r="AC160" s="2204"/>
      <c r="AD160" s="2204"/>
      <c r="AE160" s="96"/>
      <c r="AF160" s="89"/>
    </row>
    <row r="161" spans="1:32" ht="15.75" customHeight="1">
      <c r="A161" s="96"/>
      <c r="B161" s="96"/>
      <c r="C161" s="96"/>
      <c r="D161" s="574"/>
      <c r="E161" s="2184"/>
      <c r="F161" s="2184"/>
      <c r="G161" s="574"/>
      <c r="H161" s="574"/>
      <c r="I161" s="96"/>
      <c r="J161" s="96"/>
      <c r="K161" s="96"/>
      <c r="L161" s="89"/>
      <c r="M161" s="96"/>
      <c r="N161" s="96"/>
      <c r="O161" s="96"/>
      <c r="P161" s="96"/>
      <c r="Q161" s="96"/>
      <c r="R161" s="96"/>
      <c r="S161" s="96"/>
      <c r="T161" s="96"/>
      <c r="U161" s="89"/>
      <c r="V161" s="89"/>
      <c r="W161" s="89"/>
      <c r="X161" s="89"/>
      <c r="Y161" s="574"/>
      <c r="Z161" s="574"/>
      <c r="AA161" s="574"/>
      <c r="AB161" s="2204"/>
      <c r="AC161" s="2204"/>
      <c r="AD161" s="2204"/>
      <c r="AE161" s="96"/>
      <c r="AF161" s="89"/>
    </row>
    <row r="162" spans="1:32" ht="15.75" customHeight="1">
      <c r="A162" s="96"/>
      <c r="B162" s="96"/>
      <c r="C162" s="96"/>
      <c r="D162" s="574"/>
      <c r="E162" s="2184"/>
      <c r="F162" s="2184"/>
      <c r="G162" s="574"/>
      <c r="H162" s="574"/>
      <c r="I162" s="96"/>
      <c r="J162" s="96"/>
      <c r="K162" s="96"/>
      <c r="L162" s="89"/>
      <c r="M162" s="96"/>
      <c r="N162" s="96"/>
      <c r="O162" s="96"/>
      <c r="P162" s="96"/>
      <c r="Q162" s="96"/>
      <c r="R162" s="96"/>
      <c r="S162" s="96"/>
      <c r="T162" s="96"/>
      <c r="U162" s="89"/>
      <c r="V162" s="89"/>
      <c r="W162" s="89"/>
      <c r="X162" s="89"/>
      <c r="Y162" s="574"/>
      <c r="Z162" s="574"/>
      <c r="AA162" s="574"/>
      <c r="AB162" s="2204"/>
      <c r="AC162" s="2204"/>
      <c r="AD162" s="2204"/>
      <c r="AE162" s="96"/>
      <c r="AF162" s="89"/>
    </row>
    <row r="163" spans="1:32" ht="15.75" customHeight="1">
      <c r="A163" s="96"/>
      <c r="B163" s="96"/>
      <c r="C163" s="96"/>
      <c r="D163" s="574"/>
      <c r="E163" s="2184"/>
      <c r="F163" s="2184"/>
      <c r="G163" s="574"/>
      <c r="H163" s="574"/>
      <c r="I163" s="96"/>
      <c r="J163" s="96"/>
      <c r="K163" s="96"/>
      <c r="L163" s="89"/>
      <c r="M163" s="96"/>
      <c r="N163" s="96"/>
      <c r="O163" s="96"/>
      <c r="P163" s="96"/>
      <c r="Q163" s="96"/>
      <c r="R163" s="96"/>
      <c r="S163" s="96"/>
      <c r="T163" s="96"/>
      <c r="U163" s="89"/>
      <c r="V163" s="89"/>
      <c r="W163" s="89"/>
      <c r="X163" s="89"/>
      <c r="Y163" s="574"/>
      <c r="Z163" s="574"/>
      <c r="AA163" s="574"/>
      <c r="AB163" s="2204"/>
      <c r="AC163" s="2204"/>
      <c r="AD163" s="2204"/>
      <c r="AE163" s="96"/>
      <c r="AF163" s="89"/>
    </row>
    <row r="164" spans="1:32" ht="15.75" customHeight="1">
      <c r="A164" s="5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89"/>
    </row>
    <row r="165" spans="1:32" ht="15.75" customHeight="1">
      <c r="A165" s="573"/>
      <c r="B165" s="96"/>
      <c r="C165" s="96"/>
      <c r="D165" s="96"/>
      <c r="E165" s="96"/>
      <c r="F165" s="2205"/>
      <c r="G165" s="2205"/>
      <c r="H165" s="2205"/>
      <c r="I165" s="2205"/>
      <c r="J165" s="2205"/>
      <c r="K165" s="2205"/>
      <c r="L165" s="2205"/>
      <c r="M165" s="2205"/>
      <c r="N165" s="2205"/>
      <c r="O165" s="2205"/>
      <c r="P165" s="2205"/>
      <c r="Q165" s="2205"/>
      <c r="R165" s="2205"/>
      <c r="S165" s="2205"/>
      <c r="T165" s="2205"/>
      <c r="U165" s="2205"/>
      <c r="V165" s="2205"/>
      <c r="W165" s="2205"/>
      <c r="X165" s="2205"/>
      <c r="Y165" s="2205"/>
      <c r="Z165" s="2205"/>
      <c r="AA165" s="2205"/>
      <c r="AB165" s="2205"/>
      <c r="AC165" s="2205"/>
      <c r="AD165" s="2205"/>
      <c r="AE165" s="2205"/>
      <c r="AF165" s="89"/>
    </row>
    <row r="166" spans="1:32" ht="15.75" customHeight="1">
      <c r="A166" s="96"/>
      <c r="B166" s="96"/>
      <c r="C166" s="96"/>
      <c r="D166" s="96"/>
      <c r="E166" s="96"/>
      <c r="F166" s="2205"/>
      <c r="G166" s="2205"/>
      <c r="H166" s="2205"/>
      <c r="I166" s="2205"/>
      <c r="J166" s="2205"/>
      <c r="K166" s="2205"/>
      <c r="L166" s="2205"/>
      <c r="M166" s="2205"/>
      <c r="N166" s="2205"/>
      <c r="O166" s="2205"/>
      <c r="P166" s="2205"/>
      <c r="Q166" s="2205"/>
      <c r="R166" s="2205"/>
      <c r="S166" s="2205"/>
      <c r="T166" s="2205"/>
      <c r="U166" s="2205"/>
      <c r="V166" s="2205"/>
      <c r="W166" s="2205"/>
      <c r="X166" s="2205"/>
      <c r="Y166" s="2205"/>
      <c r="Z166" s="2205"/>
      <c r="AA166" s="2205"/>
      <c r="AB166" s="2205"/>
      <c r="AC166" s="2205"/>
      <c r="AD166" s="2205"/>
      <c r="AE166" s="2205"/>
      <c r="AF166" s="89"/>
    </row>
    <row r="167" spans="1:32" ht="15.75" customHeight="1">
      <c r="A167" s="5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89"/>
    </row>
    <row r="168" spans="1:32" ht="15.75" customHeight="1">
      <c r="A168" s="96"/>
      <c r="B168" s="96"/>
      <c r="C168" s="96"/>
      <c r="D168" s="96"/>
      <c r="E168" s="96"/>
      <c r="F168" s="2205"/>
      <c r="G168" s="2205"/>
      <c r="H168" s="2205"/>
      <c r="I168" s="2205"/>
      <c r="J168" s="2205"/>
      <c r="K168" s="2205"/>
      <c r="L168" s="2205"/>
      <c r="M168" s="2205"/>
      <c r="N168" s="2205"/>
      <c r="O168" s="2205"/>
      <c r="P168" s="2205"/>
      <c r="Q168" s="2205"/>
      <c r="R168" s="2205"/>
      <c r="S168" s="2205"/>
      <c r="T168" s="2205"/>
      <c r="U168" s="2205"/>
      <c r="V168" s="2205"/>
      <c r="W168" s="2205"/>
      <c r="X168" s="2205"/>
      <c r="Y168" s="2205"/>
      <c r="Z168" s="2205"/>
      <c r="AA168" s="2205"/>
      <c r="AB168" s="2205"/>
      <c r="AC168" s="2205"/>
      <c r="AD168" s="2205"/>
      <c r="AE168" s="2205"/>
      <c r="AF168" s="89"/>
    </row>
    <row r="169" spans="1:32" ht="15.75" customHeight="1">
      <c r="A169" s="96"/>
      <c r="B169" s="96"/>
      <c r="C169" s="96"/>
      <c r="D169" s="96"/>
      <c r="E169" s="96"/>
      <c r="F169" s="2205"/>
      <c r="G169" s="2205"/>
      <c r="H169" s="2205"/>
      <c r="I169" s="2205"/>
      <c r="J169" s="2205"/>
      <c r="K169" s="2205"/>
      <c r="L169" s="2205"/>
      <c r="M169" s="2205"/>
      <c r="N169" s="2205"/>
      <c r="O169" s="2205"/>
      <c r="P169" s="2205"/>
      <c r="Q169" s="2205"/>
      <c r="R169" s="2205"/>
      <c r="S169" s="2205"/>
      <c r="T169" s="2205"/>
      <c r="U169" s="2205"/>
      <c r="V169" s="2205"/>
      <c r="W169" s="2205"/>
      <c r="X169" s="2205"/>
      <c r="Y169" s="2205"/>
      <c r="Z169" s="2205"/>
      <c r="AA169" s="2205"/>
      <c r="AB169" s="2205"/>
      <c r="AC169" s="2205"/>
      <c r="AD169" s="2205"/>
      <c r="AE169" s="2205"/>
      <c r="AF169" s="89"/>
    </row>
    <row r="170" spans="1:32"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89"/>
    </row>
    <row r="171" spans="1:32"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row>
    <row r="172" spans="1:32"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row>
    <row r="173" spans="1:32"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row>
    <row r="174" spans="1:32" ht="18.75" customHeight="1">
      <c r="A174" s="2182"/>
      <c r="B174" s="2182"/>
      <c r="C174" s="2182"/>
      <c r="D174" s="2182"/>
      <c r="E174" s="2182"/>
      <c r="F174" s="2182"/>
      <c r="G174" s="2182"/>
      <c r="H174" s="2182"/>
      <c r="I174" s="2182"/>
      <c r="J174" s="2182"/>
      <c r="K174" s="2182"/>
      <c r="L174" s="2182"/>
      <c r="M174" s="2182"/>
      <c r="N174" s="2182"/>
      <c r="O174" s="2182"/>
      <c r="P174" s="2182"/>
      <c r="Q174" s="2182"/>
      <c r="R174" s="2182"/>
      <c r="S174" s="2182"/>
      <c r="T174" s="2182"/>
      <c r="U174" s="2182"/>
      <c r="V174" s="2182"/>
      <c r="W174" s="2182"/>
      <c r="X174" s="2182"/>
      <c r="Y174" s="2182"/>
      <c r="Z174" s="2182"/>
      <c r="AA174" s="2182"/>
      <c r="AB174" s="2182"/>
      <c r="AC174" s="2182"/>
      <c r="AD174" s="2182"/>
      <c r="AE174" s="2182"/>
      <c r="AF174" s="89"/>
    </row>
    <row r="175" spans="1:32"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89"/>
    </row>
    <row r="176" spans="1:32" ht="15.75" customHeight="1">
      <c r="A176" s="573"/>
      <c r="B176" s="96"/>
      <c r="C176" s="96"/>
      <c r="D176" s="96"/>
      <c r="E176" s="96"/>
      <c r="F176" s="96"/>
      <c r="G176" s="89"/>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89"/>
    </row>
    <row r="177" spans="1:32" ht="15.75" customHeight="1">
      <c r="A177" s="573"/>
      <c r="B177" s="96"/>
      <c r="C177" s="96"/>
      <c r="D177" s="96"/>
      <c r="E177" s="96"/>
      <c r="F177" s="96"/>
      <c r="G177" s="89"/>
      <c r="H177" s="89"/>
      <c r="I177" s="96"/>
      <c r="J177" s="96"/>
      <c r="K177" s="96"/>
      <c r="L177" s="89"/>
      <c r="M177" s="96"/>
      <c r="N177" s="96"/>
      <c r="O177" s="96"/>
      <c r="P177" s="96"/>
      <c r="Q177" s="96"/>
      <c r="R177" s="96"/>
      <c r="S177" s="96"/>
      <c r="T177" s="96"/>
      <c r="U177" s="96"/>
      <c r="V177" s="96"/>
      <c r="W177" s="96"/>
      <c r="X177" s="96"/>
      <c r="Y177" s="96"/>
      <c r="Z177" s="96"/>
      <c r="AA177" s="96"/>
      <c r="AB177" s="96"/>
      <c r="AC177" s="96"/>
      <c r="AD177" s="96"/>
      <c r="AE177" s="96"/>
      <c r="AF177" s="89"/>
    </row>
    <row r="178" spans="1:32" ht="15.75" customHeight="1">
      <c r="A178" s="573"/>
      <c r="B178" s="96"/>
      <c r="C178" s="96"/>
      <c r="D178" s="96"/>
      <c r="E178" s="96"/>
      <c r="F178" s="96"/>
      <c r="G178" s="96"/>
      <c r="H178" s="96"/>
      <c r="I178" s="96"/>
      <c r="J178" s="2200"/>
      <c r="K178" s="2200"/>
      <c r="L178" s="2200"/>
      <c r="M178" s="2200"/>
      <c r="N178" s="577"/>
      <c r="O178" s="577"/>
      <c r="P178" s="96"/>
      <c r="Q178" s="96"/>
      <c r="R178" s="96"/>
      <c r="S178" s="96"/>
      <c r="T178" s="96"/>
      <c r="U178" s="96"/>
      <c r="V178" s="96"/>
      <c r="W178" s="96"/>
      <c r="X178" s="96"/>
      <c r="Y178" s="96"/>
      <c r="Z178" s="96"/>
      <c r="AA178" s="96"/>
      <c r="AB178" s="96"/>
      <c r="AC178" s="96"/>
      <c r="AD178" s="96"/>
      <c r="AE178" s="96"/>
      <c r="AF178" s="89"/>
    </row>
    <row r="179" spans="1:32" ht="15.75" customHeight="1">
      <c r="A179" s="573"/>
      <c r="B179" s="96"/>
      <c r="C179" s="96"/>
      <c r="D179" s="96"/>
      <c r="E179" s="96"/>
      <c r="F179" s="96"/>
      <c r="G179" s="96"/>
      <c r="H179" s="96"/>
      <c r="I179" s="96"/>
      <c r="J179" s="2200"/>
      <c r="K179" s="2200"/>
      <c r="L179" s="2200"/>
      <c r="M179" s="2200"/>
      <c r="N179" s="577"/>
      <c r="O179" s="577"/>
      <c r="P179" s="96"/>
      <c r="Q179" s="96"/>
      <c r="R179" s="96"/>
      <c r="S179" s="96"/>
      <c r="T179" s="96"/>
      <c r="U179" s="96"/>
      <c r="V179" s="96"/>
      <c r="W179" s="96"/>
      <c r="X179" s="96"/>
      <c r="Y179" s="96"/>
      <c r="Z179" s="96"/>
      <c r="AA179" s="96"/>
      <c r="AB179" s="96"/>
      <c r="AC179" s="96"/>
      <c r="AD179" s="96"/>
      <c r="AE179" s="96"/>
      <c r="AF179" s="89"/>
    </row>
    <row r="180" spans="1:32" ht="15.75" customHeight="1">
      <c r="A180" s="573"/>
      <c r="B180" s="96"/>
      <c r="C180" s="96"/>
      <c r="D180" s="96"/>
      <c r="E180" s="96"/>
      <c r="F180" s="96"/>
      <c r="G180" s="96"/>
      <c r="H180" s="96"/>
      <c r="I180" s="96"/>
      <c r="J180" s="2200"/>
      <c r="K180" s="2200"/>
      <c r="L180" s="2200"/>
      <c r="M180" s="2200"/>
      <c r="N180" s="577"/>
      <c r="O180" s="577"/>
      <c r="P180" s="96"/>
      <c r="Q180" s="96"/>
      <c r="R180" s="96"/>
      <c r="S180" s="96"/>
      <c r="T180" s="96"/>
      <c r="U180" s="96"/>
      <c r="V180" s="96"/>
      <c r="W180" s="96"/>
      <c r="X180" s="96"/>
      <c r="Y180" s="96"/>
      <c r="Z180" s="96"/>
      <c r="AA180" s="96"/>
      <c r="AB180" s="96"/>
      <c r="AC180" s="96"/>
      <c r="AD180" s="96"/>
      <c r="AE180" s="96"/>
      <c r="AF180" s="89"/>
    </row>
    <row r="181" spans="1:32" ht="15.75" customHeight="1">
      <c r="A181" s="573"/>
      <c r="B181" s="96"/>
      <c r="C181" s="96"/>
      <c r="D181" s="96"/>
      <c r="E181" s="96"/>
      <c r="F181" s="96"/>
      <c r="G181" s="96"/>
      <c r="H181" s="96"/>
      <c r="I181" s="96"/>
      <c r="J181" s="2200"/>
      <c r="K181" s="2200"/>
      <c r="L181" s="2200"/>
      <c r="M181" s="2200"/>
      <c r="N181" s="577"/>
      <c r="O181" s="577"/>
      <c r="P181" s="96"/>
      <c r="Q181" s="96"/>
      <c r="R181" s="96"/>
      <c r="S181" s="96"/>
      <c r="T181" s="96"/>
      <c r="U181" s="96"/>
      <c r="V181" s="96"/>
      <c r="W181" s="96"/>
      <c r="X181" s="96"/>
      <c r="Y181" s="96"/>
      <c r="Z181" s="96"/>
      <c r="AA181" s="96"/>
      <c r="AB181" s="96"/>
      <c r="AC181" s="96"/>
      <c r="AD181" s="96"/>
      <c r="AE181" s="96"/>
      <c r="AF181" s="89"/>
    </row>
    <row r="182" spans="1:32" ht="15.75" customHeight="1">
      <c r="A182" s="5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89"/>
    </row>
    <row r="183" spans="1:32" ht="15.75" customHeight="1">
      <c r="A183" s="96"/>
      <c r="B183" s="96"/>
      <c r="C183" s="96"/>
      <c r="D183" s="2182"/>
      <c r="E183" s="2182"/>
      <c r="F183" s="2182"/>
      <c r="G183" s="2182"/>
      <c r="H183" s="574"/>
      <c r="I183" s="2182"/>
      <c r="J183" s="2182"/>
      <c r="K183" s="2182"/>
      <c r="L183" s="2182"/>
      <c r="M183" s="2182"/>
      <c r="N183" s="2182"/>
      <c r="O183" s="2182"/>
      <c r="P183" s="2182"/>
      <c r="Q183" s="2182"/>
      <c r="R183" s="2182"/>
      <c r="S183" s="2182"/>
      <c r="T183" s="2182"/>
      <c r="U183" s="2182"/>
      <c r="V183" s="2182"/>
      <c r="W183" s="2182"/>
      <c r="X183" s="2182"/>
      <c r="Y183" s="574"/>
      <c r="Z183" s="574"/>
      <c r="AA183" s="574"/>
      <c r="AB183" s="2182"/>
      <c r="AC183" s="2182"/>
      <c r="AD183" s="2182"/>
      <c r="AE183" s="96"/>
      <c r="AF183" s="89"/>
    </row>
    <row r="184" spans="1:32" ht="15.75" customHeight="1">
      <c r="A184" s="96"/>
      <c r="B184" s="96"/>
      <c r="C184" s="96"/>
      <c r="D184" s="574"/>
      <c r="E184" s="2184"/>
      <c r="F184" s="2184"/>
      <c r="G184" s="574"/>
      <c r="H184" s="574"/>
      <c r="I184" s="96"/>
      <c r="J184" s="96"/>
      <c r="K184" s="96"/>
      <c r="L184" s="89"/>
      <c r="M184" s="96"/>
      <c r="N184" s="96"/>
      <c r="O184" s="96"/>
      <c r="P184" s="96"/>
      <c r="Q184" s="96"/>
      <c r="R184" s="96"/>
      <c r="S184" s="96"/>
      <c r="T184" s="96"/>
      <c r="U184" s="89"/>
      <c r="V184" s="89"/>
      <c r="W184" s="89"/>
      <c r="X184" s="89"/>
      <c r="Y184" s="574"/>
      <c r="Z184" s="574"/>
      <c r="AA184" s="574"/>
      <c r="AB184" s="2204"/>
      <c r="AC184" s="2204"/>
      <c r="AD184" s="2204"/>
      <c r="AE184" s="96"/>
      <c r="AF184" s="89"/>
    </row>
    <row r="185" spans="1:32" ht="15.75" customHeight="1">
      <c r="A185" s="96"/>
      <c r="B185" s="96"/>
      <c r="C185" s="96"/>
      <c r="D185" s="574"/>
      <c r="E185" s="2184"/>
      <c r="F185" s="2184"/>
      <c r="G185" s="574"/>
      <c r="H185" s="574"/>
      <c r="I185" s="96"/>
      <c r="J185" s="96"/>
      <c r="K185" s="96"/>
      <c r="L185" s="89"/>
      <c r="M185" s="96"/>
      <c r="N185" s="96"/>
      <c r="O185" s="96"/>
      <c r="P185" s="96"/>
      <c r="Q185" s="96"/>
      <c r="R185" s="96"/>
      <c r="S185" s="96"/>
      <c r="T185" s="96"/>
      <c r="U185" s="89"/>
      <c r="V185" s="89"/>
      <c r="W185" s="89"/>
      <c r="X185" s="89"/>
      <c r="Y185" s="574"/>
      <c r="Z185" s="574"/>
      <c r="AA185" s="574"/>
      <c r="AB185" s="2204"/>
      <c r="AC185" s="2204"/>
      <c r="AD185" s="2204"/>
      <c r="AE185" s="96"/>
      <c r="AF185" s="89"/>
    </row>
    <row r="186" spans="1:32" ht="15.75" customHeight="1">
      <c r="A186" s="96"/>
      <c r="B186" s="96"/>
      <c r="C186" s="96"/>
      <c r="D186" s="574"/>
      <c r="E186" s="2184"/>
      <c r="F186" s="2184"/>
      <c r="G186" s="574"/>
      <c r="H186" s="574"/>
      <c r="I186" s="96"/>
      <c r="J186" s="96"/>
      <c r="K186" s="96"/>
      <c r="L186" s="89"/>
      <c r="M186" s="96"/>
      <c r="N186" s="96"/>
      <c r="O186" s="96"/>
      <c r="P186" s="96"/>
      <c r="Q186" s="96"/>
      <c r="R186" s="96"/>
      <c r="S186" s="96"/>
      <c r="T186" s="96"/>
      <c r="U186" s="89"/>
      <c r="V186" s="89"/>
      <c r="W186" s="89"/>
      <c r="X186" s="89"/>
      <c r="Y186" s="574"/>
      <c r="Z186" s="574"/>
      <c r="AA186" s="574"/>
      <c r="AB186" s="2204"/>
      <c r="AC186" s="2204"/>
      <c r="AD186" s="2204"/>
      <c r="AE186" s="96"/>
      <c r="AF186" s="89"/>
    </row>
    <row r="187" spans="1:32" ht="15.75" customHeight="1">
      <c r="A187" s="96"/>
      <c r="B187" s="96"/>
      <c r="C187" s="96"/>
      <c r="D187" s="574"/>
      <c r="E187" s="2184"/>
      <c r="F187" s="2184"/>
      <c r="G187" s="574"/>
      <c r="H187" s="574"/>
      <c r="I187" s="96"/>
      <c r="J187" s="96"/>
      <c r="K187" s="96"/>
      <c r="L187" s="89"/>
      <c r="M187" s="96"/>
      <c r="N187" s="96"/>
      <c r="O187" s="96"/>
      <c r="P187" s="96"/>
      <c r="Q187" s="96"/>
      <c r="R187" s="96"/>
      <c r="S187" s="96"/>
      <c r="T187" s="96"/>
      <c r="U187" s="89"/>
      <c r="V187" s="89"/>
      <c r="W187" s="89"/>
      <c r="X187" s="89"/>
      <c r="Y187" s="574"/>
      <c r="Z187" s="574"/>
      <c r="AA187" s="574"/>
      <c r="AB187" s="2204"/>
      <c r="AC187" s="2204"/>
      <c r="AD187" s="2204"/>
      <c r="AE187" s="96"/>
      <c r="AF187" s="89"/>
    </row>
    <row r="188" spans="1:32" ht="15.75" customHeight="1">
      <c r="A188" s="96"/>
      <c r="B188" s="96"/>
      <c r="C188" s="96"/>
      <c r="D188" s="574"/>
      <c r="E188" s="2184"/>
      <c r="F188" s="2184"/>
      <c r="G188" s="574"/>
      <c r="H188" s="574"/>
      <c r="I188" s="96"/>
      <c r="J188" s="96"/>
      <c r="K188" s="96"/>
      <c r="L188" s="89"/>
      <c r="M188" s="96"/>
      <c r="N188" s="96"/>
      <c r="O188" s="96"/>
      <c r="P188" s="96"/>
      <c r="Q188" s="96"/>
      <c r="R188" s="96"/>
      <c r="S188" s="96"/>
      <c r="T188" s="96"/>
      <c r="U188" s="89"/>
      <c r="V188" s="89"/>
      <c r="W188" s="89"/>
      <c r="X188" s="89"/>
      <c r="Y188" s="574"/>
      <c r="Z188" s="574"/>
      <c r="AA188" s="574"/>
      <c r="AB188" s="2204"/>
      <c r="AC188" s="2204"/>
      <c r="AD188" s="2204"/>
      <c r="AE188" s="96"/>
      <c r="AF188" s="89"/>
    </row>
    <row r="189" spans="1:32" ht="15.75" customHeight="1">
      <c r="A189" s="96"/>
      <c r="B189" s="96"/>
      <c r="C189" s="96"/>
      <c r="D189" s="574"/>
      <c r="E189" s="2184"/>
      <c r="F189" s="2184"/>
      <c r="G189" s="574"/>
      <c r="H189" s="574"/>
      <c r="I189" s="96"/>
      <c r="J189" s="96"/>
      <c r="K189" s="96"/>
      <c r="L189" s="89"/>
      <c r="M189" s="96"/>
      <c r="N189" s="96"/>
      <c r="O189" s="96"/>
      <c r="P189" s="96"/>
      <c r="Q189" s="96"/>
      <c r="R189" s="96"/>
      <c r="S189" s="96"/>
      <c r="T189" s="96"/>
      <c r="U189" s="89"/>
      <c r="V189" s="89"/>
      <c r="W189" s="89"/>
      <c r="X189" s="89"/>
      <c r="Y189" s="574"/>
      <c r="Z189" s="574"/>
      <c r="AA189" s="574"/>
      <c r="AB189" s="2204"/>
      <c r="AC189" s="2204"/>
      <c r="AD189" s="2204"/>
      <c r="AE189" s="96"/>
      <c r="AF189" s="89"/>
    </row>
    <row r="190" spans="1:32" ht="15.75" customHeight="1">
      <c r="A190" s="5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89"/>
    </row>
    <row r="191" spans="1:32" ht="15.75" customHeight="1">
      <c r="A191" s="573"/>
      <c r="B191" s="96"/>
      <c r="C191" s="96"/>
      <c r="D191" s="96"/>
      <c r="E191" s="96"/>
      <c r="F191" s="2205"/>
      <c r="G191" s="2205"/>
      <c r="H191" s="2205"/>
      <c r="I191" s="2205"/>
      <c r="J191" s="2205"/>
      <c r="K191" s="2205"/>
      <c r="L191" s="2205"/>
      <c r="M191" s="2205"/>
      <c r="N191" s="2205"/>
      <c r="O191" s="2205"/>
      <c r="P191" s="2205"/>
      <c r="Q191" s="2205"/>
      <c r="R191" s="2205"/>
      <c r="S191" s="2205"/>
      <c r="T191" s="2205"/>
      <c r="U191" s="2205"/>
      <c r="V191" s="2205"/>
      <c r="W191" s="2205"/>
      <c r="X191" s="2205"/>
      <c r="Y191" s="2205"/>
      <c r="Z191" s="2205"/>
      <c r="AA191" s="2205"/>
      <c r="AB191" s="2205"/>
      <c r="AC191" s="2205"/>
      <c r="AD191" s="2205"/>
      <c r="AE191" s="2205"/>
      <c r="AF191" s="89"/>
    </row>
    <row r="192" spans="1:32" ht="15.75" customHeight="1">
      <c r="A192" s="96"/>
      <c r="B192" s="96"/>
      <c r="C192" s="96"/>
      <c r="D192" s="96"/>
      <c r="E192" s="96"/>
      <c r="F192" s="2205"/>
      <c r="G192" s="2205"/>
      <c r="H192" s="2205"/>
      <c r="I192" s="2205"/>
      <c r="J192" s="2205"/>
      <c r="K192" s="2205"/>
      <c r="L192" s="2205"/>
      <c r="M192" s="2205"/>
      <c r="N192" s="2205"/>
      <c r="O192" s="2205"/>
      <c r="P192" s="2205"/>
      <c r="Q192" s="2205"/>
      <c r="R192" s="2205"/>
      <c r="S192" s="2205"/>
      <c r="T192" s="2205"/>
      <c r="U192" s="2205"/>
      <c r="V192" s="2205"/>
      <c r="W192" s="2205"/>
      <c r="X192" s="2205"/>
      <c r="Y192" s="2205"/>
      <c r="Z192" s="2205"/>
      <c r="AA192" s="2205"/>
      <c r="AB192" s="2205"/>
      <c r="AC192" s="2205"/>
      <c r="AD192" s="2205"/>
      <c r="AE192" s="2205"/>
      <c r="AF192" s="89"/>
    </row>
    <row r="193" spans="1:32" ht="15.75" customHeight="1">
      <c r="A193" s="5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89"/>
    </row>
    <row r="194" spans="1:32" ht="15.75" customHeight="1">
      <c r="A194" s="96"/>
      <c r="B194" s="96"/>
      <c r="C194" s="96"/>
      <c r="D194" s="96"/>
      <c r="E194" s="96"/>
      <c r="F194" s="2205"/>
      <c r="G194" s="2205"/>
      <c r="H194" s="2205"/>
      <c r="I194" s="2205"/>
      <c r="J194" s="2205"/>
      <c r="K194" s="2205"/>
      <c r="L194" s="2205"/>
      <c r="M194" s="2205"/>
      <c r="N194" s="2205"/>
      <c r="O194" s="2205"/>
      <c r="P194" s="2205"/>
      <c r="Q194" s="2205"/>
      <c r="R194" s="2205"/>
      <c r="S194" s="2205"/>
      <c r="T194" s="2205"/>
      <c r="U194" s="2205"/>
      <c r="V194" s="2205"/>
      <c r="W194" s="2205"/>
      <c r="X194" s="2205"/>
      <c r="Y194" s="2205"/>
      <c r="Z194" s="2205"/>
      <c r="AA194" s="2205"/>
      <c r="AB194" s="2205"/>
      <c r="AC194" s="2205"/>
      <c r="AD194" s="2205"/>
      <c r="AE194" s="2205"/>
      <c r="AF194" s="89"/>
    </row>
    <row r="195" spans="1:32" ht="15.75" customHeight="1">
      <c r="A195" s="96"/>
      <c r="B195" s="96"/>
      <c r="C195" s="96"/>
      <c r="D195" s="96"/>
      <c r="E195" s="96"/>
      <c r="F195" s="2205"/>
      <c r="G195" s="2205"/>
      <c r="H195" s="2205"/>
      <c r="I195" s="2205"/>
      <c r="J195" s="2205"/>
      <c r="K195" s="2205"/>
      <c r="L195" s="2205"/>
      <c r="M195" s="2205"/>
      <c r="N195" s="2205"/>
      <c r="O195" s="2205"/>
      <c r="P195" s="2205"/>
      <c r="Q195" s="2205"/>
      <c r="R195" s="2205"/>
      <c r="S195" s="2205"/>
      <c r="T195" s="2205"/>
      <c r="U195" s="2205"/>
      <c r="V195" s="2205"/>
      <c r="W195" s="2205"/>
      <c r="X195" s="2205"/>
      <c r="Y195" s="2205"/>
      <c r="Z195" s="2205"/>
      <c r="AA195" s="2205"/>
      <c r="AB195" s="2205"/>
      <c r="AC195" s="2205"/>
      <c r="AD195" s="2205"/>
      <c r="AE195" s="2205"/>
      <c r="AF195" s="89"/>
    </row>
    <row r="196" spans="1:32"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89"/>
    </row>
    <row r="202" spans="1:32" ht="18.75" customHeight="1">
      <c r="A202" s="2182"/>
      <c r="B202" s="2182"/>
      <c r="C202" s="2182"/>
      <c r="D202" s="2182"/>
      <c r="E202" s="2182"/>
      <c r="F202" s="2182"/>
      <c r="G202" s="2182"/>
      <c r="H202" s="2182"/>
      <c r="I202" s="2182"/>
      <c r="J202" s="2182"/>
      <c r="K202" s="2182"/>
      <c r="L202" s="2182"/>
      <c r="M202" s="2182"/>
      <c r="N202" s="2182"/>
      <c r="O202" s="2182"/>
      <c r="P202" s="2182"/>
      <c r="Q202" s="2182"/>
      <c r="R202" s="2182"/>
      <c r="S202" s="2182"/>
      <c r="T202" s="2182"/>
      <c r="U202" s="2182"/>
      <c r="V202" s="2182"/>
      <c r="W202" s="2182"/>
      <c r="X202" s="2182"/>
      <c r="Y202" s="2182"/>
      <c r="Z202" s="2182"/>
      <c r="AA202" s="2182"/>
      <c r="AB202" s="2182"/>
      <c r="AC202" s="2182"/>
      <c r="AD202" s="2182"/>
      <c r="AE202" s="2182"/>
      <c r="AF202" s="89"/>
    </row>
    <row r="203" spans="1:32"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89"/>
    </row>
    <row r="204" spans="1:32" ht="15.75" customHeight="1">
      <c r="A204" s="573"/>
      <c r="B204" s="96"/>
      <c r="C204" s="96"/>
      <c r="D204" s="96"/>
      <c r="E204" s="96"/>
      <c r="F204" s="96"/>
      <c r="G204" s="89"/>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89"/>
    </row>
    <row r="205" spans="1:32" ht="15.75" customHeight="1">
      <c r="A205" s="573"/>
      <c r="B205" s="96"/>
      <c r="C205" s="96"/>
      <c r="D205" s="96"/>
      <c r="E205" s="96"/>
      <c r="F205" s="96"/>
      <c r="G205" s="89"/>
      <c r="H205" s="89"/>
      <c r="I205" s="96"/>
      <c r="J205" s="96"/>
      <c r="K205" s="96"/>
      <c r="L205" s="89"/>
      <c r="M205" s="96"/>
      <c r="N205" s="96"/>
      <c r="O205" s="96"/>
      <c r="P205" s="96"/>
      <c r="Q205" s="96"/>
      <c r="R205" s="96"/>
      <c r="S205" s="96"/>
      <c r="T205" s="96"/>
      <c r="U205" s="96"/>
      <c r="V205" s="96"/>
      <c r="W205" s="96"/>
      <c r="X205" s="96"/>
      <c r="Y205" s="96"/>
      <c r="Z205" s="96"/>
      <c r="AA205" s="96"/>
      <c r="AB205" s="96"/>
      <c r="AC205" s="96"/>
      <c r="AD205" s="96"/>
      <c r="AE205" s="96"/>
      <c r="AF205" s="89"/>
    </row>
    <row r="206" spans="1:32" ht="15.75" customHeight="1">
      <c r="A206" s="573"/>
      <c r="B206" s="96"/>
      <c r="C206" s="96"/>
      <c r="D206" s="96"/>
      <c r="E206" s="96"/>
      <c r="F206" s="96"/>
      <c r="G206" s="96"/>
      <c r="H206" s="96"/>
      <c r="I206" s="96"/>
      <c r="J206" s="2200"/>
      <c r="K206" s="2200"/>
      <c r="L206" s="2200"/>
      <c r="M206" s="2200"/>
      <c r="N206" s="577"/>
      <c r="O206" s="577"/>
      <c r="P206" s="96"/>
      <c r="Q206" s="96"/>
      <c r="R206" s="96"/>
      <c r="S206" s="96"/>
      <c r="T206" s="96"/>
      <c r="U206" s="96"/>
      <c r="V206" s="96"/>
      <c r="W206" s="96"/>
      <c r="X206" s="96"/>
      <c r="Y206" s="96"/>
      <c r="Z206" s="96"/>
      <c r="AA206" s="96"/>
      <c r="AB206" s="96"/>
      <c r="AC206" s="96"/>
      <c r="AD206" s="96"/>
      <c r="AE206" s="96"/>
      <c r="AF206" s="89"/>
    </row>
    <row r="207" spans="1:32" ht="15.75" customHeight="1">
      <c r="A207" s="573"/>
      <c r="B207" s="96"/>
      <c r="C207" s="96"/>
      <c r="D207" s="96"/>
      <c r="E207" s="96"/>
      <c r="F207" s="96"/>
      <c r="G207" s="96"/>
      <c r="H207" s="96"/>
      <c r="I207" s="96"/>
      <c r="J207" s="2200"/>
      <c r="K207" s="2200"/>
      <c r="L207" s="2200"/>
      <c r="M207" s="2200"/>
      <c r="N207" s="577"/>
      <c r="O207" s="577"/>
      <c r="P207" s="96"/>
      <c r="Q207" s="96"/>
      <c r="R207" s="96"/>
      <c r="S207" s="96"/>
      <c r="T207" s="96"/>
      <c r="U207" s="96"/>
      <c r="V207" s="96"/>
      <c r="W207" s="96"/>
      <c r="X207" s="96"/>
      <c r="Y207" s="96"/>
      <c r="Z207" s="96"/>
      <c r="AA207" s="96"/>
      <c r="AB207" s="96"/>
      <c r="AC207" s="96"/>
      <c r="AD207" s="96"/>
      <c r="AE207" s="96"/>
      <c r="AF207" s="89"/>
    </row>
    <row r="208" spans="1:32" ht="15.75" customHeight="1">
      <c r="A208" s="573"/>
      <c r="B208" s="96"/>
      <c r="C208" s="96"/>
      <c r="D208" s="96"/>
      <c r="E208" s="96"/>
      <c r="F208" s="96"/>
      <c r="G208" s="96"/>
      <c r="H208" s="96"/>
      <c r="I208" s="96"/>
      <c r="J208" s="2200"/>
      <c r="K208" s="2200"/>
      <c r="L208" s="2200"/>
      <c r="M208" s="2200"/>
      <c r="N208" s="577"/>
      <c r="O208" s="577"/>
      <c r="P208" s="96"/>
      <c r="Q208" s="96"/>
      <c r="R208" s="96"/>
      <c r="S208" s="96"/>
      <c r="T208" s="96"/>
      <c r="U208" s="96"/>
      <c r="V208" s="96"/>
      <c r="W208" s="96"/>
      <c r="X208" s="96"/>
      <c r="Y208" s="96"/>
      <c r="Z208" s="96"/>
      <c r="AA208" s="96"/>
      <c r="AB208" s="96"/>
      <c r="AC208" s="96"/>
      <c r="AD208" s="96"/>
      <c r="AE208" s="96"/>
      <c r="AF208" s="89"/>
    </row>
    <row r="209" spans="1:32" ht="15.75" customHeight="1">
      <c r="A209" s="573"/>
      <c r="B209" s="96"/>
      <c r="C209" s="96"/>
      <c r="D209" s="96"/>
      <c r="E209" s="96"/>
      <c r="F209" s="96"/>
      <c r="G209" s="96"/>
      <c r="H209" s="96"/>
      <c r="I209" s="96"/>
      <c r="J209" s="2200"/>
      <c r="K209" s="2200"/>
      <c r="L209" s="2200"/>
      <c r="M209" s="2200"/>
      <c r="N209" s="577"/>
      <c r="O209" s="577"/>
      <c r="P209" s="96"/>
      <c r="Q209" s="96"/>
      <c r="R209" s="96"/>
      <c r="S209" s="96"/>
      <c r="T209" s="96"/>
      <c r="U209" s="96"/>
      <c r="V209" s="96"/>
      <c r="W209" s="96"/>
      <c r="X209" s="96"/>
      <c r="Y209" s="96"/>
      <c r="Z209" s="96"/>
      <c r="AA209" s="96"/>
      <c r="AB209" s="96"/>
      <c r="AC209" s="96"/>
      <c r="AD209" s="96"/>
      <c r="AE209" s="96"/>
      <c r="AF209" s="89"/>
    </row>
    <row r="210" spans="1:32" ht="15.75" customHeight="1">
      <c r="A210" s="5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89"/>
    </row>
    <row r="211" spans="1:32" ht="15.75" customHeight="1">
      <c r="A211" s="96"/>
      <c r="B211" s="96"/>
      <c r="C211" s="96"/>
      <c r="D211" s="2182"/>
      <c r="E211" s="2182"/>
      <c r="F211" s="2182"/>
      <c r="G211" s="2182"/>
      <c r="H211" s="574"/>
      <c r="I211" s="2182"/>
      <c r="J211" s="2182"/>
      <c r="K211" s="2182"/>
      <c r="L211" s="2182"/>
      <c r="M211" s="2182"/>
      <c r="N211" s="2182"/>
      <c r="O211" s="2182"/>
      <c r="P211" s="2182"/>
      <c r="Q211" s="2182"/>
      <c r="R211" s="2182"/>
      <c r="S211" s="2182"/>
      <c r="T211" s="2182"/>
      <c r="U211" s="2182"/>
      <c r="V211" s="2182"/>
      <c r="W211" s="2182"/>
      <c r="X211" s="2182"/>
      <c r="Y211" s="574"/>
      <c r="Z211" s="574"/>
      <c r="AA211" s="574"/>
      <c r="AB211" s="2182"/>
      <c r="AC211" s="2182"/>
      <c r="AD211" s="2182"/>
      <c r="AE211" s="96"/>
      <c r="AF211" s="89"/>
    </row>
    <row r="212" spans="1:32" ht="15.75" customHeight="1">
      <c r="A212" s="96"/>
      <c r="B212" s="96"/>
      <c r="C212" s="96"/>
      <c r="D212" s="574"/>
      <c r="E212" s="2184"/>
      <c r="F212" s="2184"/>
      <c r="G212" s="574"/>
      <c r="H212" s="574"/>
      <c r="I212" s="96"/>
      <c r="J212" s="96"/>
      <c r="K212" s="96"/>
      <c r="L212" s="89"/>
      <c r="M212" s="96"/>
      <c r="N212" s="96"/>
      <c r="O212" s="96"/>
      <c r="P212" s="96"/>
      <c r="Q212" s="96"/>
      <c r="R212" s="96"/>
      <c r="S212" s="96"/>
      <c r="T212" s="96"/>
      <c r="U212" s="89"/>
      <c r="V212" s="89"/>
      <c r="W212" s="89"/>
      <c r="X212" s="89"/>
      <c r="Y212" s="574"/>
      <c r="Z212" s="574"/>
      <c r="AA212" s="574"/>
      <c r="AB212" s="2204"/>
      <c r="AC212" s="2204"/>
      <c r="AD212" s="2204"/>
      <c r="AE212" s="96"/>
      <c r="AF212" s="89"/>
    </row>
    <row r="213" spans="1:32" ht="15.75" customHeight="1">
      <c r="A213" s="96"/>
      <c r="B213" s="96"/>
      <c r="C213" s="96"/>
      <c r="D213" s="574"/>
      <c r="E213" s="2184"/>
      <c r="F213" s="2184"/>
      <c r="G213" s="574"/>
      <c r="H213" s="574"/>
      <c r="I213" s="96"/>
      <c r="J213" s="96"/>
      <c r="K213" s="96"/>
      <c r="L213" s="89"/>
      <c r="M213" s="96"/>
      <c r="N213" s="96"/>
      <c r="O213" s="96"/>
      <c r="P213" s="96"/>
      <c r="Q213" s="96"/>
      <c r="R213" s="96"/>
      <c r="S213" s="96"/>
      <c r="T213" s="96"/>
      <c r="U213" s="89"/>
      <c r="V213" s="89"/>
      <c r="W213" s="89"/>
      <c r="X213" s="89"/>
      <c r="Y213" s="574"/>
      <c r="Z213" s="574"/>
      <c r="AA213" s="574"/>
      <c r="AB213" s="2204"/>
      <c r="AC213" s="2204"/>
      <c r="AD213" s="2204"/>
      <c r="AE213" s="96"/>
      <c r="AF213" s="89"/>
    </row>
    <row r="214" spans="1:32" ht="15.75" customHeight="1">
      <c r="A214" s="96"/>
      <c r="B214" s="96"/>
      <c r="C214" s="96"/>
      <c r="D214" s="574"/>
      <c r="E214" s="2184"/>
      <c r="F214" s="2184"/>
      <c r="G214" s="574"/>
      <c r="H214" s="574"/>
      <c r="I214" s="96"/>
      <c r="J214" s="96"/>
      <c r="K214" s="96"/>
      <c r="L214" s="89"/>
      <c r="M214" s="96"/>
      <c r="N214" s="96"/>
      <c r="O214" s="96"/>
      <c r="P214" s="96"/>
      <c r="Q214" s="96"/>
      <c r="R214" s="96"/>
      <c r="S214" s="96"/>
      <c r="T214" s="96"/>
      <c r="U214" s="89"/>
      <c r="V214" s="89"/>
      <c r="W214" s="89"/>
      <c r="X214" s="89"/>
      <c r="Y214" s="574"/>
      <c r="Z214" s="574"/>
      <c r="AA214" s="574"/>
      <c r="AB214" s="2204"/>
      <c r="AC214" s="2204"/>
      <c r="AD214" s="2204"/>
      <c r="AE214" s="96"/>
      <c r="AF214" s="89"/>
    </row>
    <row r="215" spans="1:32" ht="15.75" customHeight="1">
      <c r="A215" s="96"/>
      <c r="B215" s="96"/>
      <c r="C215" s="96"/>
      <c r="D215" s="574"/>
      <c r="E215" s="2184"/>
      <c r="F215" s="2184"/>
      <c r="G215" s="574"/>
      <c r="H215" s="574"/>
      <c r="I215" s="96"/>
      <c r="J215" s="96"/>
      <c r="K215" s="96"/>
      <c r="L215" s="89"/>
      <c r="M215" s="96"/>
      <c r="N215" s="96"/>
      <c r="O215" s="96"/>
      <c r="P215" s="96"/>
      <c r="Q215" s="96"/>
      <c r="R215" s="96"/>
      <c r="S215" s="96"/>
      <c r="T215" s="96"/>
      <c r="U215" s="89"/>
      <c r="V215" s="89"/>
      <c r="W215" s="89"/>
      <c r="X215" s="89"/>
      <c r="Y215" s="574"/>
      <c r="Z215" s="574"/>
      <c r="AA215" s="574"/>
      <c r="AB215" s="2204"/>
      <c r="AC215" s="2204"/>
      <c r="AD215" s="2204"/>
      <c r="AE215" s="96"/>
      <c r="AF215" s="89"/>
    </row>
    <row r="216" spans="1:32" ht="15.75" customHeight="1">
      <c r="A216" s="96"/>
      <c r="B216" s="96"/>
      <c r="C216" s="96"/>
      <c r="D216" s="574"/>
      <c r="E216" s="2184"/>
      <c r="F216" s="2184"/>
      <c r="G216" s="574"/>
      <c r="H216" s="574"/>
      <c r="I216" s="96"/>
      <c r="J216" s="96"/>
      <c r="K216" s="96"/>
      <c r="L216" s="89"/>
      <c r="M216" s="96"/>
      <c r="N216" s="96"/>
      <c r="O216" s="96"/>
      <c r="P216" s="96"/>
      <c r="Q216" s="96"/>
      <c r="R216" s="96"/>
      <c r="S216" s="96"/>
      <c r="T216" s="96"/>
      <c r="U216" s="89"/>
      <c r="V216" s="89"/>
      <c r="W216" s="89"/>
      <c r="X216" s="89"/>
      <c r="Y216" s="574"/>
      <c r="Z216" s="574"/>
      <c r="AA216" s="574"/>
      <c r="AB216" s="2204"/>
      <c r="AC216" s="2204"/>
      <c r="AD216" s="2204"/>
      <c r="AE216" s="96"/>
      <c r="AF216" s="89"/>
    </row>
    <row r="217" spans="1:32" ht="15.75" customHeight="1">
      <c r="A217" s="96"/>
      <c r="B217" s="96"/>
      <c r="C217" s="96"/>
      <c r="D217" s="574"/>
      <c r="E217" s="2184"/>
      <c r="F217" s="2184"/>
      <c r="G217" s="574"/>
      <c r="H217" s="574"/>
      <c r="I217" s="96"/>
      <c r="J217" s="96"/>
      <c r="K217" s="96"/>
      <c r="L217" s="89"/>
      <c r="M217" s="96"/>
      <c r="N217" s="96"/>
      <c r="O217" s="96"/>
      <c r="P217" s="96"/>
      <c r="Q217" s="96"/>
      <c r="R217" s="96"/>
      <c r="S217" s="96"/>
      <c r="T217" s="96"/>
      <c r="U217" s="89"/>
      <c r="V217" s="89"/>
      <c r="W217" s="89"/>
      <c r="X217" s="89"/>
      <c r="Y217" s="574"/>
      <c r="Z217" s="574"/>
      <c r="AA217" s="574"/>
      <c r="AB217" s="2204"/>
      <c r="AC217" s="2204"/>
      <c r="AD217" s="2204"/>
      <c r="AE217" s="96"/>
      <c r="AF217" s="89"/>
    </row>
    <row r="218" spans="1:32" ht="15.75" customHeight="1">
      <c r="A218" s="5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89"/>
    </row>
    <row r="219" spans="1:32" ht="15.75" customHeight="1">
      <c r="A219" s="573"/>
      <c r="B219" s="96"/>
      <c r="C219" s="96"/>
      <c r="D219" s="96"/>
      <c r="E219" s="96"/>
      <c r="F219" s="2205"/>
      <c r="G219" s="2205"/>
      <c r="H219" s="2205"/>
      <c r="I219" s="2205"/>
      <c r="J219" s="2205"/>
      <c r="K219" s="2205"/>
      <c r="L219" s="2205"/>
      <c r="M219" s="2205"/>
      <c r="N219" s="2205"/>
      <c r="O219" s="2205"/>
      <c r="P219" s="2205"/>
      <c r="Q219" s="2205"/>
      <c r="R219" s="2205"/>
      <c r="S219" s="2205"/>
      <c r="T219" s="2205"/>
      <c r="U219" s="2205"/>
      <c r="V219" s="2205"/>
      <c r="W219" s="2205"/>
      <c r="X219" s="2205"/>
      <c r="Y219" s="2205"/>
      <c r="Z219" s="2205"/>
      <c r="AA219" s="2205"/>
      <c r="AB219" s="2205"/>
      <c r="AC219" s="2205"/>
      <c r="AD219" s="2205"/>
      <c r="AE219" s="2205"/>
      <c r="AF219" s="89"/>
    </row>
    <row r="220" spans="1:32" ht="15.75" customHeight="1">
      <c r="A220" s="96"/>
      <c r="B220" s="96"/>
      <c r="C220" s="96"/>
      <c r="D220" s="96"/>
      <c r="E220" s="96"/>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2205"/>
      <c r="AB220" s="2205"/>
      <c r="AC220" s="2205"/>
      <c r="AD220" s="2205"/>
      <c r="AE220" s="2205"/>
      <c r="AF220" s="89"/>
    </row>
    <row r="221" spans="1:32" ht="15.75" customHeight="1">
      <c r="A221" s="5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89"/>
    </row>
    <row r="222" spans="1:32" ht="15.75" customHeight="1">
      <c r="A222" s="96"/>
      <c r="B222" s="96"/>
      <c r="C222" s="96"/>
      <c r="D222" s="96"/>
      <c r="E222" s="96"/>
      <c r="F222" s="2205"/>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2205"/>
      <c r="AB222" s="2205"/>
      <c r="AC222" s="2205"/>
      <c r="AD222" s="2205"/>
      <c r="AE222" s="2205"/>
      <c r="AF222" s="89"/>
    </row>
    <row r="223" spans="1:32" ht="15.75" customHeight="1">
      <c r="A223" s="96"/>
      <c r="B223" s="96"/>
      <c r="C223" s="96"/>
      <c r="D223" s="96"/>
      <c r="E223" s="96"/>
      <c r="F223" s="2205"/>
      <c r="G223" s="2205"/>
      <c r="H223" s="2205"/>
      <c r="I223" s="2205"/>
      <c r="J223" s="2205"/>
      <c r="K223" s="2205"/>
      <c r="L223" s="2205"/>
      <c r="M223" s="2205"/>
      <c r="N223" s="2205"/>
      <c r="O223" s="2205"/>
      <c r="P223" s="2205"/>
      <c r="Q223" s="2205"/>
      <c r="R223" s="2205"/>
      <c r="S223" s="2205"/>
      <c r="T223" s="2205"/>
      <c r="U223" s="2205"/>
      <c r="V223" s="2205"/>
      <c r="W223" s="2205"/>
      <c r="X223" s="2205"/>
      <c r="Y223" s="2205"/>
      <c r="Z223" s="2205"/>
      <c r="AA223" s="2205"/>
      <c r="AB223" s="2205"/>
      <c r="AC223" s="2205"/>
      <c r="AD223" s="2205"/>
      <c r="AE223" s="2205"/>
      <c r="AF223" s="89"/>
    </row>
    <row r="224" spans="1:32"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89"/>
    </row>
    <row r="225" spans="1:32"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row>
    <row r="226" spans="1:32"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row>
    <row r="227" spans="1:32"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row>
    <row r="228" spans="1:32" ht="18.75" customHeight="1">
      <c r="A228" s="2182"/>
      <c r="B228" s="2182"/>
      <c r="C228" s="2182"/>
      <c r="D228" s="2182"/>
      <c r="E228" s="2182"/>
      <c r="F228" s="2182"/>
      <c r="G228" s="2182"/>
      <c r="H228" s="2182"/>
      <c r="I228" s="2182"/>
      <c r="J228" s="2182"/>
      <c r="K228" s="2182"/>
      <c r="L228" s="2182"/>
      <c r="M228" s="2182"/>
      <c r="N228" s="2182"/>
      <c r="O228" s="2182"/>
      <c r="P228" s="2182"/>
      <c r="Q228" s="2182"/>
      <c r="R228" s="2182"/>
      <c r="S228" s="2182"/>
      <c r="T228" s="2182"/>
      <c r="U228" s="2182"/>
      <c r="V228" s="2182"/>
      <c r="W228" s="2182"/>
      <c r="X228" s="2182"/>
      <c r="Y228" s="2182"/>
      <c r="Z228" s="2182"/>
      <c r="AA228" s="2182"/>
      <c r="AB228" s="2182"/>
      <c r="AC228" s="2182"/>
      <c r="AD228" s="2182"/>
      <c r="AE228" s="2182"/>
      <c r="AF228" s="89"/>
    </row>
    <row r="229" spans="1:32"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89"/>
    </row>
    <row r="230" spans="1:32" ht="15.75" customHeight="1">
      <c r="A230" s="573"/>
      <c r="B230" s="96"/>
      <c r="C230" s="96"/>
      <c r="D230" s="96"/>
      <c r="E230" s="96"/>
      <c r="F230" s="96"/>
      <c r="G230" s="89"/>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89"/>
    </row>
    <row r="231" spans="1:32" ht="15.75" customHeight="1">
      <c r="A231" s="573"/>
      <c r="B231" s="96"/>
      <c r="C231" s="96"/>
      <c r="D231" s="96"/>
      <c r="E231" s="96"/>
      <c r="F231" s="96"/>
      <c r="G231" s="89"/>
      <c r="H231" s="89"/>
      <c r="I231" s="96"/>
      <c r="J231" s="96"/>
      <c r="K231" s="96"/>
      <c r="L231" s="89"/>
      <c r="M231" s="96"/>
      <c r="N231" s="96"/>
      <c r="O231" s="96"/>
      <c r="P231" s="96"/>
      <c r="Q231" s="96"/>
      <c r="R231" s="96"/>
      <c r="S231" s="96"/>
      <c r="T231" s="96"/>
      <c r="U231" s="96"/>
      <c r="V231" s="96"/>
      <c r="W231" s="96"/>
      <c r="X231" s="96"/>
      <c r="Y231" s="96"/>
      <c r="Z231" s="96"/>
      <c r="AA231" s="96"/>
      <c r="AB231" s="96"/>
      <c r="AC231" s="96"/>
      <c r="AD231" s="96"/>
      <c r="AE231" s="96"/>
      <c r="AF231" s="89"/>
    </row>
    <row r="232" spans="1:32" ht="15.75" customHeight="1">
      <c r="A232" s="573"/>
      <c r="B232" s="96"/>
      <c r="C232" s="96"/>
      <c r="D232" s="96"/>
      <c r="E232" s="96"/>
      <c r="F232" s="96"/>
      <c r="G232" s="96"/>
      <c r="H232" s="96"/>
      <c r="I232" s="96"/>
      <c r="J232" s="2200"/>
      <c r="K232" s="2200"/>
      <c r="L232" s="2200"/>
      <c r="M232" s="2200"/>
      <c r="N232" s="577"/>
      <c r="O232" s="577"/>
      <c r="P232" s="96"/>
      <c r="Q232" s="96"/>
      <c r="R232" s="96"/>
      <c r="S232" s="96"/>
      <c r="T232" s="96"/>
      <c r="U232" s="96"/>
      <c r="V232" s="96"/>
      <c r="W232" s="96"/>
      <c r="X232" s="96"/>
      <c r="Y232" s="96"/>
      <c r="Z232" s="96"/>
      <c r="AA232" s="96"/>
      <c r="AB232" s="96"/>
      <c r="AC232" s="96"/>
      <c r="AD232" s="96"/>
      <c r="AE232" s="96"/>
      <c r="AF232" s="89"/>
    </row>
    <row r="233" spans="1:32" ht="15.75" customHeight="1">
      <c r="A233" s="573"/>
      <c r="B233" s="96"/>
      <c r="C233" s="96"/>
      <c r="D233" s="96"/>
      <c r="E233" s="96"/>
      <c r="F233" s="96"/>
      <c r="G233" s="96"/>
      <c r="H233" s="96"/>
      <c r="I233" s="96"/>
      <c r="J233" s="2200"/>
      <c r="K233" s="2200"/>
      <c r="L233" s="2200"/>
      <c r="M233" s="2200"/>
      <c r="N233" s="577"/>
      <c r="O233" s="577"/>
      <c r="P233" s="96"/>
      <c r="Q233" s="96"/>
      <c r="R233" s="96"/>
      <c r="S233" s="96"/>
      <c r="T233" s="96"/>
      <c r="U233" s="96"/>
      <c r="V233" s="96"/>
      <c r="W233" s="96"/>
      <c r="X233" s="96"/>
      <c r="Y233" s="96"/>
      <c r="Z233" s="96"/>
      <c r="AA233" s="96"/>
      <c r="AB233" s="96"/>
      <c r="AC233" s="96"/>
      <c r="AD233" s="96"/>
      <c r="AE233" s="96"/>
      <c r="AF233" s="89"/>
    </row>
    <row r="234" spans="1:32" ht="15.75" customHeight="1">
      <c r="A234" s="573"/>
      <c r="B234" s="96"/>
      <c r="C234" s="96"/>
      <c r="D234" s="96"/>
      <c r="E234" s="96"/>
      <c r="F234" s="96"/>
      <c r="G234" s="96"/>
      <c r="H234" s="96"/>
      <c r="I234" s="96"/>
      <c r="J234" s="2200"/>
      <c r="K234" s="2200"/>
      <c r="L234" s="2200"/>
      <c r="M234" s="2200"/>
      <c r="N234" s="577"/>
      <c r="O234" s="577"/>
      <c r="P234" s="96"/>
      <c r="Q234" s="96"/>
      <c r="R234" s="96"/>
      <c r="S234" s="96"/>
      <c r="T234" s="96"/>
      <c r="U234" s="96"/>
      <c r="V234" s="96"/>
      <c r="W234" s="96"/>
      <c r="X234" s="96"/>
      <c r="Y234" s="96"/>
      <c r="Z234" s="96"/>
      <c r="AA234" s="96"/>
      <c r="AB234" s="96"/>
      <c r="AC234" s="96"/>
      <c r="AD234" s="96"/>
      <c r="AE234" s="96"/>
      <c r="AF234" s="89"/>
    </row>
    <row r="235" spans="1:32" ht="15.75" customHeight="1">
      <c r="A235" s="573"/>
      <c r="B235" s="96"/>
      <c r="C235" s="96"/>
      <c r="D235" s="96"/>
      <c r="E235" s="96"/>
      <c r="F235" s="96"/>
      <c r="G235" s="96"/>
      <c r="H235" s="96"/>
      <c r="I235" s="96"/>
      <c r="J235" s="2200"/>
      <c r="K235" s="2200"/>
      <c r="L235" s="2200"/>
      <c r="M235" s="2200"/>
      <c r="N235" s="577"/>
      <c r="O235" s="577"/>
      <c r="P235" s="96"/>
      <c r="Q235" s="96"/>
      <c r="R235" s="96"/>
      <c r="S235" s="96"/>
      <c r="T235" s="96"/>
      <c r="U235" s="96"/>
      <c r="V235" s="96"/>
      <c r="W235" s="96"/>
      <c r="X235" s="96"/>
      <c r="Y235" s="96"/>
      <c r="Z235" s="96"/>
      <c r="AA235" s="96"/>
      <c r="AB235" s="96"/>
      <c r="AC235" s="96"/>
      <c r="AD235" s="96"/>
      <c r="AE235" s="96"/>
      <c r="AF235" s="89"/>
    </row>
    <row r="236" spans="1:32" ht="15.75" customHeight="1">
      <c r="A236" s="5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89"/>
    </row>
    <row r="237" spans="1:32" ht="15.75" customHeight="1">
      <c r="A237" s="96"/>
      <c r="B237" s="96"/>
      <c r="C237" s="96"/>
      <c r="D237" s="2182"/>
      <c r="E237" s="2182"/>
      <c r="F237" s="2182"/>
      <c r="G237" s="2182"/>
      <c r="H237" s="574"/>
      <c r="I237" s="2182"/>
      <c r="J237" s="2182"/>
      <c r="K237" s="2182"/>
      <c r="L237" s="2182"/>
      <c r="M237" s="2182"/>
      <c r="N237" s="2182"/>
      <c r="O237" s="2182"/>
      <c r="P237" s="2182"/>
      <c r="Q237" s="2182"/>
      <c r="R237" s="2182"/>
      <c r="S237" s="2182"/>
      <c r="T237" s="2182"/>
      <c r="U237" s="2182"/>
      <c r="V237" s="2182"/>
      <c r="W237" s="2182"/>
      <c r="X237" s="2182"/>
      <c r="Y237" s="574"/>
      <c r="Z237" s="574"/>
      <c r="AA237" s="574"/>
      <c r="AB237" s="2182"/>
      <c r="AC237" s="2182"/>
      <c r="AD237" s="2182"/>
      <c r="AE237" s="96"/>
      <c r="AF237" s="89"/>
    </row>
    <row r="238" spans="1:32" ht="15.75" customHeight="1">
      <c r="A238" s="96"/>
      <c r="B238" s="96"/>
      <c r="C238" s="96"/>
      <c r="D238" s="574"/>
      <c r="E238" s="2184"/>
      <c r="F238" s="2184"/>
      <c r="G238" s="574"/>
      <c r="H238" s="574"/>
      <c r="I238" s="96"/>
      <c r="J238" s="96"/>
      <c r="K238" s="96"/>
      <c r="L238" s="89"/>
      <c r="M238" s="96"/>
      <c r="N238" s="96"/>
      <c r="O238" s="96"/>
      <c r="P238" s="96"/>
      <c r="Q238" s="96"/>
      <c r="R238" s="96"/>
      <c r="S238" s="96"/>
      <c r="T238" s="96"/>
      <c r="U238" s="89"/>
      <c r="V238" s="89"/>
      <c r="W238" s="89"/>
      <c r="X238" s="89"/>
      <c r="Y238" s="574"/>
      <c r="Z238" s="574"/>
      <c r="AA238" s="574"/>
      <c r="AB238" s="2204"/>
      <c r="AC238" s="2204"/>
      <c r="AD238" s="2204"/>
      <c r="AE238" s="96"/>
      <c r="AF238" s="89"/>
    </row>
    <row r="239" spans="1:32" ht="15.75" customHeight="1">
      <c r="A239" s="96"/>
      <c r="B239" s="96"/>
      <c r="C239" s="96"/>
      <c r="D239" s="574"/>
      <c r="E239" s="2184"/>
      <c r="F239" s="2184"/>
      <c r="G239" s="574"/>
      <c r="H239" s="574"/>
      <c r="I239" s="96"/>
      <c r="J239" s="96"/>
      <c r="K239" s="96"/>
      <c r="L239" s="89"/>
      <c r="M239" s="96"/>
      <c r="N239" s="96"/>
      <c r="O239" s="96"/>
      <c r="P239" s="96"/>
      <c r="Q239" s="96"/>
      <c r="R239" s="96"/>
      <c r="S239" s="96"/>
      <c r="T239" s="96"/>
      <c r="U239" s="89"/>
      <c r="V239" s="89"/>
      <c r="W239" s="89"/>
      <c r="X239" s="89"/>
      <c r="Y239" s="574"/>
      <c r="Z239" s="574"/>
      <c r="AA239" s="574"/>
      <c r="AB239" s="2204"/>
      <c r="AC239" s="2204"/>
      <c r="AD239" s="2204"/>
      <c r="AE239" s="96"/>
      <c r="AF239" s="89"/>
    </row>
    <row r="240" spans="1:32" ht="15.75" customHeight="1">
      <c r="A240" s="96"/>
      <c r="B240" s="96"/>
      <c r="C240" s="96"/>
      <c r="D240" s="574"/>
      <c r="E240" s="2184"/>
      <c r="F240" s="2184"/>
      <c r="G240" s="574"/>
      <c r="H240" s="574"/>
      <c r="I240" s="96"/>
      <c r="J240" s="96"/>
      <c r="K240" s="96"/>
      <c r="L240" s="89"/>
      <c r="M240" s="96"/>
      <c r="N240" s="96"/>
      <c r="O240" s="96"/>
      <c r="P240" s="96"/>
      <c r="Q240" s="96"/>
      <c r="R240" s="96"/>
      <c r="S240" s="96"/>
      <c r="T240" s="96"/>
      <c r="U240" s="89"/>
      <c r="V240" s="89"/>
      <c r="W240" s="89"/>
      <c r="X240" s="89"/>
      <c r="Y240" s="574"/>
      <c r="Z240" s="574"/>
      <c r="AA240" s="574"/>
      <c r="AB240" s="2204"/>
      <c r="AC240" s="2204"/>
      <c r="AD240" s="2204"/>
      <c r="AE240" s="96"/>
      <c r="AF240" s="89"/>
    </row>
    <row r="241" spans="1:32" ht="15.75" customHeight="1">
      <c r="A241" s="96"/>
      <c r="B241" s="96"/>
      <c r="C241" s="96"/>
      <c r="D241" s="574"/>
      <c r="E241" s="2184"/>
      <c r="F241" s="2184"/>
      <c r="G241" s="574"/>
      <c r="H241" s="574"/>
      <c r="I241" s="96"/>
      <c r="J241" s="96"/>
      <c r="K241" s="96"/>
      <c r="L241" s="89"/>
      <c r="M241" s="96"/>
      <c r="N241" s="96"/>
      <c r="O241" s="96"/>
      <c r="P241" s="96"/>
      <c r="Q241" s="96"/>
      <c r="R241" s="96"/>
      <c r="S241" s="96"/>
      <c r="T241" s="96"/>
      <c r="U241" s="89"/>
      <c r="V241" s="89"/>
      <c r="W241" s="89"/>
      <c r="X241" s="89"/>
      <c r="Y241" s="574"/>
      <c r="Z241" s="574"/>
      <c r="AA241" s="574"/>
      <c r="AB241" s="2204"/>
      <c r="AC241" s="2204"/>
      <c r="AD241" s="2204"/>
      <c r="AE241" s="96"/>
      <c r="AF241" s="89"/>
    </row>
    <row r="242" spans="1:32" ht="15.75" customHeight="1">
      <c r="A242" s="96"/>
      <c r="B242" s="96"/>
      <c r="C242" s="96"/>
      <c r="D242" s="574"/>
      <c r="E242" s="2184"/>
      <c r="F242" s="2184"/>
      <c r="G242" s="574"/>
      <c r="H242" s="574"/>
      <c r="I242" s="96"/>
      <c r="J242" s="96"/>
      <c r="K242" s="96"/>
      <c r="L242" s="89"/>
      <c r="M242" s="96"/>
      <c r="N242" s="96"/>
      <c r="O242" s="96"/>
      <c r="P242" s="96"/>
      <c r="Q242" s="96"/>
      <c r="R242" s="96"/>
      <c r="S242" s="96"/>
      <c r="T242" s="96"/>
      <c r="U242" s="89"/>
      <c r="V242" s="89"/>
      <c r="W242" s="89"/>
      <c r="X242" s="89"/>
      <c r="Y242" s="574"/>
      <c r="Z242" s="574"/>
      <c r="AA242" s="574"/>
      <c r="AB242" s="2204"/>
      <c r="AC242" s="2204"/>
      <c r="AD242" s="2204"/>
      <c r="AE242" s="96"/>
      <c r="AF242" s="89"/>
    </row>
    <row r="243" spans="1:32" ht="15.75" customHeight="1">
      <c r="A243" s="96"/>
      <c r="B243" s="96"/>
      <c r="C243" s="96"/>
      <c r="D243" s="574"/>
      <c r="E243" s="2184"/>
      <c r="F243" s="2184"/>
      <c r="G243" s="574"/>
      <c r="H243" s="574"/>
      <c r="I243" s="96"/>
      <c r="J243" s="96"/>
      <c r="K243" s="96"/>
      <c r="L243" s="89"/>
      <c r="M243" s="96"/>
      <c r="N243" s="96"/>
      <c r="O243" s="96"/>
      <c r="P243" s="96"/>
      <c r="Q243" s="96"/>
      <c r="R243" s="96"/>
      <c r="S243" s="96"/>
      <c r="T243" s="96"/>
      <c r="U243" s="89"/>
      <c r="V243" s="89"/>
      <c r="W243" s="89"/>
      <c r="X243" s="89"/>
      <c r="Y243" s="574"/>
      <c r="Z243" s="574"/>
      <c r="AA243" s="574"/>
      <c r="AB243" s="2204"/>
      <c r="AC243" s="2204"/>
      <c r="AD243" s="2204"/>
      <c r="AE243" s="96"/>
      <c r="AF243" s="89"/>
    </row>
    <row r="244" spans="1:32" ht="15.75" customHeight="1">
      <c r="A244" s="5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89"/>
    </row>
    <row r="245" spans="1:32" ht="15.75" customHeight="1">
      <c r="A245" s="573"/>
      <c r="B245" s="96"/>
      <c r="C245" s="96"/>
      <c r="D245" s="96"/>
      <c r="E245" s="96"/>
      <c r="F245" s="2205"/>
      <c r="G245" s="2205"/>
      <c r="H245" s="2205"/>
      <c r="I245" s="2205"/>
      <c r="J245" s="2205"/>
      <c r="K245" s="2205"/>
      <c r="L245" s="2205"/>
      <c r="M245" s="2205"/>
      <c r="N245" s="2205"/>
      <c r="O245" s="2205"/>
      <c r="P245" s="2205"/>
      <c r="Q245" s="2205"/>
      <c r="R245" s="2205"/>
      <c r="S245" s="2205"/>
      <c r="T245" s="2205"/>
      <c r="U245" s="2205"/>
      <c r="V245" s="2205"/>
      <c r="W245" s="2205"/>
      <c r="X245" s="2205"/>
      <c r="Y245" s="2205"/>
      <c r="Z245" s="2205"/>
      <c r="AA245" s="2205"/>
      <c r="AB245" s="2205"/>
      <c r="AC245" s="2205"/>
      <c r="AD245" s="2205"/>
      <c r="AE245" s="2205"/>
      <c r="AF245" s="89"/>
    </row>
    <row r="246" spans="1:32" ht="15.75" customHeight="1">
      <c r="A246" s="96"/>
      <c r="B246" s="96"/>
      <c r="C246" s="96"/>
      <c r="D246" s="96"/>
      <c r="E246" s="96"/>
      <c r="F246" s="2205"/>
      <c r="G246" s="2205"/>
      <c r="H246" s="2205"/>
      <c r="I246" s="2205"/>
      <c r="J246" s="2205"/>
      <c r="K246" s="2205"/>
      <c r="L246" s="2205"/>
      <c r="M246" s="2205"/>
      <c r="N246" s="2205"/>
      <c r="O246" s="2205"/>
      <c r="P246" s="2205"/>
      <c r="Q246" s="2205"/>
      <c r="R246" s="2205"/>
      <c r="S246" s="2205"/>
      <c r="T246" s="2205"/>
      <c r="U246" s="2205"/>
      <c r="V246" s="2205"/>
      <c r="W246" s="2205"/>
      <c r="X246" s="2205"/>
      <c r="Y246" s="2205"/>
      <c r="Z246" s="2205"/>
      <c r="AA246" s="2205"/>
      <c r="AB246" s="2205"/>
      <c r="AC246" s="2205"/>
      <c r="AD246" s="2205"/>
      <c r="AE246" s="2205"/>
      <c r="AF246" s="89"/>
    </row>
    <row r="247" spans="1:32" ht="15.75" customHeight="1">
      <c r="A247" s="5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89"/>
    </row>
    <row r="248" spans="1:32" ht="15.75" customHeight="1">
      <c r="A248" s="96"/>
      <c r="B248" s="96"/>
      <c r="C248" s="96"/>
      <c r="D248" s="96"/>
      <c r="E248" s="96"/>
      <c r="F248" s="2205"/>
      <c r="G248" s="2205"/>
      <c r="H248" s="2205"/>
      <c r="I248" s="2205"/>
      <c r="J248" s="2205"/>
      <c r="K248" s="2205"/>
      <c r="L248" s="2205"/>
      <c r="M248" s="2205"/>
      <c r="N248" s="2205"/>
      <c r="O248" s="2205"/>
      <c r="P248" s="2205"/>
      <c r="Q248" s="2205"/>
      <c r="R248" s="2205"/>
      <c r="S248" s="2205"/>
      <c r="T248" s="2205"/>
      <c r="U248" s="2205"/>
      <c r="V248" s="2205"/>
      <c r="W248" s="2205"/>
      <c r="X248" s="2205"/>
      <c r="Y248" s="2205"/>
      <c r="Z248" s="2205"/>
      <c r="AA248" s="2205"/>
      <c r="AB248" s="2205"/>
      <c r="AC248" s="2205"/>
      <c r="AD248" s="2205"/>
      <c r="AE248" s="2205"/>
      <c r="AF248" s="89"/>
    </row>
    <row r="249" spans="1:32" ht="15.75" customHeight="1">
      <c r="A249" s="96"/>
      <c r="B249" s="96"/>
      <c r="C249" s="96"/>
      <c r="D249" s="96"/>
      <c r="E249" s="96"/>
      <c r="F249" s="2205"/>
      <c r="G249" s="2205"/>
      <c r="H249" s="2205"/>
      <c r="I249" s="2205"/>
      <c r="J249" s="2205"/>
      <c r="K249" s="2205"/>
      <c r="L249" s="2205"/>
      <c r="M249" s="2205"/>
      <c r="N249" s="2205"/>
      <c r="O249" s="2205"/>
      <c r="P249" s="2205"/>
      <c r="Q249" s="2205"/>
      <c r="R249" s="2205"/>
      <c r="S249" s="2205"/>
      <c r="T249" s="2205"/>
      <c r="U249" s="2205"/>
      <c r="V249" s="2205"/>
      <c r="W249" s="2205"/>
      <c r="X249" s="2205"/>
      <c r="Y249" s="2205"/>
      <c r="Z249" s="2205"/>
      <c r="AA249" s="2205"/>
      <c r="AB249" s="2205"/>
      <c r="AC249" s="2205"/>
      <c r="AD249" s="2205"/>
      <c r="AE249" s="2205"/>
      <c r="AF249" s="89"/>
    </row>
    <row r="250" spans="1:32"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89"/>
    </row>
  </sheetData>
  <sheetProtection selectLockedCells="1"/>
  <mergeCells count="150">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s>
  <phoneticPr fontId="2"/>
  <hyperlinks>
    <hyperlink ref="S1:W1" location="作業メニュー!A1" display="作業メニュー" xr:uid="{00000000-0004-0000-25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AI243"/>
  <sheetViews>
    <sheetView workbookViewId="0">
      <selection sqref="A1:XFD1048576"/>
    </sheetView>
  </sheetViews>
  <sheetFormatPr defaultColWidth="9" defaultRowHeight="15.75"/>
  <cols>
    <col min="1" max="1" width="1.5" style="40" customWidth="1"/>
    <col min="2" max="5" width="3.5" style="40" customWidth="1"/>
    <col min="6" max="6" width="4.125" style="40" customWidth="1"/>
    <col min="7" max="27" width="3.5" style="40" customWidth="1"/>
    <col min="28"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5" s="366" customFormat="1" ht="38.25" customHeight="1" thickBot="1">
      <c r="A1" s="365" t="s">
        <v>2550</v>
      </c>
      <c r="Q1" s="2266" t="s">
        <v>64</v>
      </c>
      <c r="R1" s="2266"/>
      <c r="S1" s="2266"/>
      <c r="T1" s="2266"/>
      <c r="U1" s="367" t="s">
        <v>549</v>
      </c>
      <c r="AE1" s="367"/>
    </row>
    <row r="2" spans="1:35" s="505" customFormat="1" ht="12" customHeight="1" thickTop="1">
      <c r="C2" s="506"/>
      <c r="D2" s="506"/>
      <c r="E2" s="506"/>
      <c r="F2" s="506"/>
      <c r="AD2" s="40"/>
    </row>
    <row r="3" spans="1:35" ht="12" customHeight="1">
      <c r="B3" s="711" t="s">
        <v>2780</v>
      </c>
    </row>
    <row r="4" spans="1:35" ht="3.75" customHeight="1"/>
    <row r="5" spans="1:35" ht="18" customHeight="1">
      <c r="A5" s="712" t="s">
        <v>2549</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row>
    <row r="6" spans="1:35" ht="9" customHeight="1"/>
    <row r="7" spans="1:35" ht="18.95" customHeight="1">
      <c r="B7" s="772"/>
      <c r="C7" s="773"/>
      <c r="D7" s="773"/>
      <c r="E7" s="773"/>
      <c r="F7" s="773"/>
      <c r="G7" s="773"/>
      <c r="H7" s="773"/>
      <c r="I7" s="773"/>
      <c r="J7" s="773"/>
      <c r="K7" s="773"/>
      <c r="L7" s="773"/>
      <c r="M7" s="773"/>
      <c r="N7" s="773"/>
      <c r="O7" s="773"/>
      <c r="P7" s="773"/>
      <c r="Q7" s="773"/>
      <c r="R7" s="773"/>
      <c r="S7" s="2279" t="s">
        <v>2472</v>
      </c>
      <c r="T7" s="2280"/>
      <c r="U7" s="2270" t="s">
        <v>2548</v>
      </c>
      <c r="V7" s="2271"/>
      <c r="W7" s="2271"/>
      <c r="X7" s="2271"/>
      <c r="Y7" s="2271"/>
      <c r="Z7" s="2271"/>
      <c r="AA7" s="2272"/>
      <c r="AG7" s="718"/>
      <c r="AH7" s="718"/>
      <c r="AI7" s="718"/>
    </row>
    <row r="8" spans="1:35" ht="18.95" customHeight="1">
      <c r="B8" s="721"/>
      <c r="C8" s="2176" t="s">
        <v>3071</v>
      </c>
      <c r="D8" s="2176"/>
      <c r="E8" s="2176"/>
      <c r="F8" s="2176"/>
      <c r="G8" s="2176"/>
      <c r="H8" s="2176"/>
      <c r="I8" s="2176"/>
      <c r="J8" s="2176"/>
      <c r="K8" s="2176"/>
      <c r="L8" s="2176"/>
      <c r="M8" s="2176"/>
      <c r="N8" s="2176"/>
      <c r="O8" s="713"/>
      <c r="P8" s="713"/>
      <c r="S8" s="2281"/>
      <c r="T8" s="2282"/>
      <c r="U8" s="2273" t="s">
        <v>2547</v>
      </c>
      <c r="V8" s="2274"/>
      <c r="W8" s="2274"/>
      <c r="X8" s="2274"/>
      <c r="Y8" s="2274"/>
      <c r="Z8" s="2274"/>
      <c r="AA8" s="2275"/>
      <c r="AG8" s="774"/>
      <c r="AH8" s="774"/>
      <c r="AI8" s="774"/>
    </row>
    <row r="9" spans="1:35" ht="18.95" customHeight="1">
      <c r="B9" s="721"/>
      <c r="C9" s="2176"/>
      <c r="D9" s="2176"/>
      <c r="E9" s="2176"/>
      <c r="F9" s="2176"/>
      <c r="G9" s="2176"/>
      <c r="H9" s="2176"/>
      <c r="I9" s="2176"/>
      <c r="J9" s="2176"/>
      <c r="K9" s="2176"/>
      <c r="L9" s="2176"/>
      <c r="M9" s="2176"/>
      <c r="N9" s="2176"/>
      <c r="O9" s="713"/>
      <c r="P9" s="713"/>
      <c r="S9" s="2281"/>
      <c r="T9" s="2282"/>
      <c r="U9" s="546"/>
      <c r="V9" s="546"/>
      <c r="W9" s="546"/>
      <c r="X9" s="546"/>
      <c r="Y9" s="546"/>
      <c r="Z9" s="546"/>
      <c r="AA9" s="555"/>
      <c r="AG9" s="774"/>
      <c r="AH9" s="774"/>
      <c r="AI9" s="774"/>
    </row>
    <row r="10" spans="1:35" ht="18.95" customHeight="1">
      <c r="B10" s="721"/>
      <c r="C10" s="2176"/>
      <c r="D10" s="2176"/>
      <c r="E10" s="2176"/>
      <c r="F10" s="2176"/>
      <c r="G10" s="2176"/>
      <c r="H10" s="2176"/>
      <c r="I10" s="2176"/>
      <c r="J10" s="2176"/>
      <c r="K10" s="2176"/>
      <c r="L10" s="2176"/>
      <c r="M10" s="2176"/>
      <c r="N10" s="2176"/>
      <c r="O10" s="713"/>
      <c r="P10" s="713"/>
      <c r="S10" s="2281"/>
      <c r="T10" s="2282"/>
      <c r="U10" s="546"/>
      <c r="V10" s="546"/>
      <c r="W10" s="546"/>
      <c r="X10" s="546"/>
      <c r="Y10" s="546"/>
      <c r="Z10" s="546"/>
      <c r="AA10" s="555"/>
      <c r="AG10" s="774"/>
      <c r="AH10" s="774"/>
      <c r="AI10" s="774"/>
    </row>
    <row r="11" spans="1:35" ht="18.95" customHeight="1">
      <c r="B11" s="721"/>
      <c r="C11" s="713"/>
      <c r="D11" s="713"/>
      <c r="E11" s="713"/>
      <c r="F11" s="713"/>
      <c r="G11" s="713"/>
      <c r="H11" s="713"/>
      <c r="I11" s="713"/>
      <c r="J11" s="713"/>
      <c r="K11" s="713"/>
      <c r="L11" s="713"/>
      <c r="M11" s="713"/>
      <c r="N11" s="713"/>
      <c r="O11" s="713"/>
      <c r="P11" s="713"/>
      <c r="S11" s="2281"/>
      <c r="T11" s="2282"/>
      <c r="U11" s="546"/>
      <c r="V11" s="546"/>
      <c r="W11" s="546"/>
      <c r="X11" s="546"/>
      <c r="Y11" s="546"/>
      <c r="Z11" s="546"/>
      <c r="AA11" s="555"/>
      <c r="AG11" s="774"/>
      <c r="AH11" s="774"/>
      <c r="AI11" s="774"/>
    </row>
    <row r="12" spans="1:35" ht="18.95" customHeight="1">
      <c r="B12" s="721"/>
      <c r="S12" s="2281"/>
      <c r="T12" s="2282"/>
      <c r="U12" s="546"/>
      <c r="V12" s="546"/>
      <c r="W12" s="546"/>
      <c r="X12" s="546"/>
      <c r="Y12" s="546"/>
      <c r="Z12" s="546"/>
      <c r="AA12" s="555"/>
      <c r="AG12" s="774"/>
      <c r="AH12" s="774"/>
      <c r="AI12" s="774"/>
    </row>
    <row r="13" spans="1:35" ht="41.25" customHeight="1">
      <c r="B13" s="721"/>
      <c r="S13" s="2283"/>
      <c r="T13" s="2284"/>
      <c r="U13" s="571"/>
      <c r="V13" s="571"/>
      <c r="W13" s="571"/>
      <c r="X13" s="571"/>
      <c r="Y13" s="571"/>
      <c r="Z13" s="571"/>
      <c r="AA13" s="556"/>
      <c r="AG13" s="774"/>
      <c r="AH13" s="774"/>
      <c r="AI13" s="774"/>
    </row>
    <row r="14" spans="1:35" ht="18.95" customHeight="1">
      <c r="B14" s="721"/>
      <c r="S14" s="546"/>
      <c r="T14" s="546"/>
      <c r="U14" s="546"/>
      <c r="V14" s="546"/>
      <c r="W14" s="546"/>
      <c r="X14" s="546"/>
      <c r="Y14" s="546"/>
      <c r="Z14" s="546"/>
      <c r="AA14" s="555"/>
      <c r="AG14" s="774"/>
      <c r="AH14" s="774"/>
      <c r="AI14" s="774"/>
    </row>
    <row r="15" spans="1:35" ht="18.95" customHeight="1">
      <c r="B15" s="721"/>
      <c r="S15" s="2178" t="s">
        <v>2814</v>
      </c>
      <c r="T15" s="2178"/>
      <c r="U15" s="558"/>
      <c r="V15" s="557" t="s">
        <v>603</v>
      </c>
      <c r="W15" s="559"/>
      <c r="X15" s="557" t="s">
        <v>602</v>
      </c>
      <c r="Y15" s="560"/>
      <c r="Z15" s="557" t="s">
        <v>601</v>
      </c>
      <c r="AA15" s="714"/>
    </row>
    <row r="16" spans="1:35" ht="18.95" customHeight="1">
      <c r="B16" s="721"/>
      <c r="AA16" s="714"/>
    </row>
    <row r="17" spans="2:33" s="505" customFormat="1" ht="18.95" customHeight="1">
      <c r="B17" s="552"/>
      <c r="D17" s="2203" t="s">
        <v>2453</v>
      </c>
      <c r="E17" s="2203"/>
      <c r="F17" s="2203"/>
      <c r="G17" s="2203"/>
      <c r="H17" s="2203"/>
      <c r="I17" s="2203"/>
      <c r="J17" s="2203"/>
      <c r="K17" s="2203"/>
      <c r="L17" s="2203"/>
      <c r="M17" s="2203"/>
      <c r="N17" s="2203"/>
      <c r="O17" s="2203"/>
      <c r="P17" s="2203"/>
      <c r="Q17" s="546"/>
      <c r="R17" s="546"/>
      <c r="S17" s="546"/>
      <c r="T17" s="546"/>
      <c r="U17" s="546"/>
      <c r="V17" s="546"/>
      <c r="W17" s="546"/>
      <c r="X17" s="546"/>
      <c r="Y17" s="546"/>
      <c r="Z17" s="546"/>
      <c r="AA17" s="555"/>
      <c r="AB17" s="546"/>
      <c r="AC17" s="546"/>
      <c r="AD17" s="40"/>
    </row>
    <row r="18" spans="2:33" s="505" customFormat="1" ht="18.95" customHeight="1">
      <c r="B18" s="552"/>
      <c r="D18" s="2203"/>
      <c r="E18" s="2203"/>
      <c r="F18" s="2203"/>
      <c r="G18" s="2203"/>
      <c r="H18" s="2203"/>
      <c r="I18" s="2203"/>
      <c r="J18" s="2203"/>
      <c r="K18" s="2203"/>
      <c r="L18" s="2203"/>
      <c r="M18" s="2203"/>
      <c r="N18" s="2203"/>
      <c r="O18" s="2203"/>
      <c r="P18" s="2203"/>
      <c r="Q18" s="546"/>
      <c r="R18" s="546"/>
      <c r="S18" s="546"/>
      <c r="T18" s="546"/>
      <c r="U18" s="546"/>
      <c r="V18" s="546"/>
      <c r="W18" s="546"/>
      <c r="X18" s="546"/>
      <c r="Y18" s="546"/>
      <c r="Z18" s="546"/>
      <c r="AA18" s="555"/>
      <c r="AB18" s="546"/>
      <c r="AC18" s="546"/>
      <c r="AD18" s="40"/>
    </row>
    <row r="19" spans="2:33" ht="18.95" customHeight="1">
      <c r="B19" s="721"/>
      <c r="AA19" s="714"/>
    </row>
    <row r="20" spans="2:33" ht="18.95" customHeight="1">
      <c r="B20" s="721"/>
      <c r="AA20" s="714"/>
    </row>
    <row r="21" spans="2:33" ht="18.95" customHeight="1">
      <c r="B21" s="721"/>
      <c r="L21" s="89"/>
      <c r="M21" s="89"/>
      <c r="N21" s="89"/>
      <c r="O21" s="89"/>
      <c r="P21" s="565" t="s">
        <v>2469</v>
      </c>
      <c r="Q21" s="89"/>
      <c r="R21" s="720" t="s">
        <v>2468</v>
      </c>
      <c r="S21" s="89"/>
      <c r="U21" s="89"/>
      <c r="V21" s="89"/>
      <c r="W21" s="89"/>
      <c r="X21" s="89"/>
      <c r="Y21" s="89"/>
      <c r="Z21" s="575"/>
      <c r="AA21" s="704"/>
    </row>
    <row r="22" spans="2:33" ht="18.95" customHeight="1">
      <c r="B22" s="721"/>
      <c r="L22" s="89"/>
      <c r="M22" s="89"/>
      <c r="N22" s="89"/>
      <c r="P22" s="89"/>
      <c r="Q22" s="89"/>
      <c r="R22" s="89"/>
      <c r="S22" s="89"/>
      <c r="U22" s="89"/>
      <c r="V22" s="89"/>
      <c r="W22" s="89"/>
      <c r="X22" s="89"/>
      <c r="Y22" s="89"/>
      <c r="Z22" s="89"/>
      <c r="AA22" s="704"/>
    </row>
    <row r="23" spans="2:33" ht="12.75" customHeight="1">
      <c r="B23" s="721"/>
      <c r="AA23" s="714"/>
    </row>
    <row r="24" spans="2:33" ht="18.95" customHeight="1">
      <c r="B24" s="775" t="s">
        <v>2467</v>
      </c>
      <c r="C24" s="717"/>
      <c r="D24" s="717"/>
      <c r="E24" s="717"/>
      <c r="F24" s="717"/>
      <c r="G24" s="717"/>
      <c r="H24" s="717"/>
      <c r="I24" s="717"/>
      <c r="J24" s="717"/>
      <c r="K24" s="717"/>
      <c r="L24" s="717"/>
      <c r="M24" s="717"/>
      <c r="N24" s="717"/>
      <c r="O24" s="717"/>
      <c r="P24" s="717"/>
      <c r="Q24" s="717"/>
      <c r="R24" s="717"/>
      <c r="S24" s="717"/>
      <c r="T24" s="717"/>
      <c r="U24" s="717"/>
      <c r="V24" s="717"/>
      <c r="W24" s="717"/>
      <c r="X24" s="717"/>
      <c r="Y24" s="717"/>
      <c r="Z24" s="717"/>
      <c r="AA24" s="776"/>
    </row>
    <row r="25" spans="2:33" ht="12.75" customHeight="1">
      <c r="B25" s="721"/>
      <c r="AA25" s="714"/>
    </row>
    <row r="26" spans="2:33" s="89" customFormat="1" ht="21.95" customHeight="1">
      <c r="B26" s="2267" t="s">
        <v>544</v>
      </c>
      <c r="C26" s="2268"/>
      <c r="D26" s="2269"/>
      <c r="E26" s="2294" t="s">
        <v>2546</v>
      </c>
      <c r="F26" s="2295"/>
      <c r="G26" s="2276" t="s">
        <v>2545</v>
      </c>
      <c r="H26" s="2277"/>
      <c r="I26" s="2277"/>
      <c r="J26" s="2278"/>
      <c r="K26" s="768"/>
      <c r="L26" s="777" t="s">
        <v>2543</v>
      </c>
      <c r="M26" s="769" t="s">
        <v>2544</v>
      </c>
      <c r="N26" s="769"/>
      <c r="O26" s="769"/>
      <c r="P26" s="769"/>
      <c r="Q26" s="769"/>
      <c r="R26" s="769"/>
      <c r="S26" s="769"/>
      <c r="T26" s="777" t="s">
        <v>2543</v>
      </c>
      <c r="U26" s="769" t="s">
        <v>2542</v>
      </c>
      <c r="V26" s="769"/>
      <c r="W26" s="769"/>
      <c r="X26" s="769"/>
      <c r="Y26" s="769"/>
      <c r="Z26" s="769"/>
      <c r="AA26" s="770"/>
      <c r="AB26" s="546"/>
      <c r="AC26" s="546"/>
      <c r="AE26" s="546"/>
      <c r="AF26" s="546"/>
      <c r="AG26" s="546"/>
    </row>
    <row r="27" spans="2:33" s="89" customFormat="1" ht="21.95" customHeight="1">
      <c r="B27" s="2303" t="s">
        <v>2541</v>
      </c>
      <c r="C27" s="2304"/>
      <c r="D27" s="2305"/>
      <c r="E27" s="2296"/>
      <c r="F27" s="2297"/>
      <c r="G27" s="2276" t="s">
        <v>2540</v>
      </c>
      <c r="H27" s="2277"/>
      <c r="I27" s="2277"/>
      <c r="J27" s="2278"/>
      <c r="K27" s="552" t="s">
        <v>2539</v>
      </c>
      <c r="L27" s="571"/>
      <c r="M27" s="571"/>
      <c r="N27" s="571"/>
      <c r="O27" s="571"/>
      <c r="P27" s="571"/>
      <c r="Q27" s="571"/>
      <c r="R27" s="571"/>
      <c r="S27" s="571"/>
      <c r="T27" s="571"/>
      <c r="U27" s="571" t="s">
        <v>2538</v>
      </c>
      <c r="V27" s="571"/>
      <c r="W27" s="571"/>
      <c r="X27" s="571"/>
      <c r="Y27" s="571"/>
      <c r="Z27" s="571" t="s">
        <v>111</v>
      </c>
      <c r="AA27" s="556"/>
      <c r="AB27" s="546"/>
      <c r="AC27" s="546"/>
      <c r="AE27" s="546"/>
      <c r="AF27" s="546"/>
      <c r="AG27" s="546"/>
    </row>
    <row r="28" spans="2:33" s="89" customFormat="1" ht="21.95" customHeight="1">
      <c r="B28" s="2303"/>
      <c r="C28" s="2304"/>
      <c r="D28" s="2305"/>
      <c r="E28" s="2296"/>
      <c r="F28" s="2297"/>
      <c r="G28" s="2267" t="s">
        <v>2537</v>
      </c>
      <c r="H28" s="2268"/>
      <c r="I28" s="2268"/>
      <c r="J28" s="2269"/>
      <c r="K28" s="548"/>
      <c r="L28" s="549"/>
      <c r="M28" s="549"/>
      <c r="N28" s="549"/>
      <c r="O28" s="549"/>
      <c r="P28" s="549"/>
      <c r="Q28" s="549"/>
      <c r="R28" s="549"/>
      <c r="S28" s="549"/>
      <c r="T28" s="549"/>
      <c r="U28" s="549"/>
      <c r="V28" s="549"/>
      <c r="W28" s="549"/>
      <c r="X28" s="549"/>
      <c r="Y28" s="549"/>
      <c r="Z28" s="549"/>
      <c r="AA28" s="550"/>
      <c r="AB28" s="546"/>
      <c r="AC28" s="546"/>
      <c r="AE28" s="546"/>
      <c r="AF28" s="546"/>
      <c r="AG28" s="546"/>
    </row>
    <row r="29" spans="2:33" s="89" customFormat="1" ht="21.95" customHeight="1">
      <c r="B29" s="2303"/>
      <c r="C29" s="2304"/>
      <c r="D29" s="2305"/>
      <c r="E29" s="2296"/>
      <c r="F29" s="2297"/>
      <c r="G29" s="2286"/>
      <c r="H29" s="2219"/>
      <c r="I29" s="2219"/>
      <c r="J29" s="2287"/>
      <c r="K29" s="570"/>
      <c r="L29" s="571"/>
      <c r="M29" s="571"/>
      <c r="N29" s="571"/>
      <c r="O29" s="571"/>
      <c r="P29" s="571"/>
      <c r="Q29" s="571"/>
      <c r="R29" s="571"/>
      <c r="S29" s="571"/>
      <c r="T29" s="571"/>
      <c r="U29" s="571"/>
      <c r="V29" s="571"/>
      <c r="W29" s="571"/>
      <c r="X29" s="571"/>
      <c r="Y29" s="571"/>
      <c r="Z29" s="571"/>
      <c r="AA29" s="556"/>
      <c r="AB29" s="546"/>
      <c r="AC29" s="546"/>
      <c r="AE29" s="546"/>
      <c r="AF29" s="546"/>
      <c r="AG29" s="546"/>
    </row>
    <row r="30" spans="2:33" s="89" customFormat="1" ht="21.95" customHeight="1">
      <c r="B30" s="2303"/>
      <c r="C30" s="2304"/>
      <c r="D30" s="2305"/>
      <c r="E30" s="2296"/>
      <c r="F30" s="2297"/>
      <c r="G30" s="546" t="s">
        <v>2536</v>
      </c>
      <c r="H30" s="549"/>
      <c r="I30" s="549"/>
      <c r="J30" s="550"/>
      <c r="K30" s="548" t="s">
        <v>71</v>
      </c>
      <c r="L30" s="549"/>
      <c r="M30" s="549"/>
      <c r="N30" s="549" t="s">
        <v>2822</v>
      </c>
      <c r="O30" s="549"/>
      <c r="P30" s="549"/>
      <c r="Q30" s="549"/>
      <c r="R30" s="549"/>
      <c r="S30" s="549"/>
      <c r="T30" s="549" t="s">
        <v>2535</v>
      </c>
      <c r="U30" s="549"/>
      <c r="V30" s="549" t="s">
        <v>114</v>
      </c>
      <c r="W30" s="549"/>
      <c r="X30" s="549"/>
      <c r="Y30" s="549"/>
      <c r="Z30" s="549" t="s">
        <v>113</v>
      </c>
      <c r="AA30" s="550"/>
      <c r="AB30" s="546"/>
      <c r="AC30" s="546"/>
      <c r="AE30" s="546"/>
      <c r="AF30" s="546"/>
      <c r="AG30" s="546"/>
    </row>
    <row r="31" spans="2:33" s="89" customFormat="1" ht="21.95" customHeight="1">
      <c r="B31" s="2303"/>
      <c r="C31" s="2304"/>
      <c r="D31" s="2305"/>
      <c r="E31" s="2296"/>
      <c r="F31" s="2297"/>
      <c r="G31" s="546" t="s">
        <v>2534</v>
      </c>
      <c r="H31" s="546"/>
      <c r="I31" s="546"/>
      <c r="J31" s="555"/>
      <c r="K31" s="778"/>
      <c r="L31" s="546"/>
      <c r="M31" s="546"/>
      <c r="N31" s="546"/>
      <c r="O31" s="546"/>
      <c r="P31" s="546"/>
      <c r="Q31" s="546"/>
      <c r="R31" s="546"/>
      <c r="S31" s="546"/>
      <c r="T31" s="546"/>
      <c r="U31" s="546"/>
      <c r="V31" s="546"/>
      <c r="W31" s="546"/>
      <c r="X31" s="546"/>
      <c r="Y31" s="546"/>
      <c r="Z31" s="546"/>
      <c r="AA31" s="555"/>
      <c r="AB31" s="546"/>
      <c r="AC31" s="546"/>
      <c r="AE31" s="546"/>
      <c r="AF31" s="546"/>
      <c r="AG31" s="546"/>
    </row>
    <row r="32" spans="2:33" s="89" customFormat="1" ht="21.95" customHeight="1">
      <c r="B32" s="2303"/>
      <c r="C32" s="2304"/>
      <c r="D32" s="2305"/>
      <c r="E32" s="2296"/>
      <c r="F32" s="2297"/>
      <c r="G32" s="89" t="s">
        <v>2533</v>
      </c>
      <c r="H32" s="546"/>
      <c r="I32" s="546"/>
      <c r="J32" s="555"/>
      <c r="K32" s="707"/>
      <c r="AA32" s="704"/>
      <c r="AB32" s="546"/>
      <c r="AC32" s="546"/>
      <c r="AE32" s="546"/>
      <c r="AF32" s="546"/>
      <c r="AG32" s="546"/>
    </row>
    <row r="33" spans="1:33" s="89" customFormat="1" ht="21.95" customHeight="1">
      <c r="B33" s="2303"/>
      <c r="C33" s="2304"/>
      <c r="D33" s="2305"/>
      <c r="E33" s="2296"/>
      <c r="F33" s="2297"/>
      <c r="G33" s="546" t="s">
        <v>2532</v>
      </c>
      <c r="H33" s="546"/>
      <c r="I33" s="546"/>
      <c r="J33" s="555"/>
      <c r="K33" s="552"/>
      <c r="L33" s="546"/>
      <c r="M33" s="546"/>
      <c r="N33" s="546"/>
      <c r="O33" s="546"/>
      <c r="P33" s="546"/>
      <c r="Q33" s="546"/>
      <c r="R33" s="546"/>
      <c r="S33" s="546"/>
      <c r="T33" s="546"/>
      <c r="U33" s="546"/>
      <c r="V33" s="546"/>
      <c r="W33" s="546"/>
      <c r="X33" s="546"/>
      <c r="Y33" s="546"/>
      <c r="Z33" s="546"/>
      <c r="AA33" s="555"/>
      <c r="AB33" s="546"/>
      <c r="AC33" s="546"/>
      <c r="AE33" s="546"/>
      <c r="AF33" s="546"/>
      <c r="AG33" s="546"/>
    </row>
    <row r="34" spans="1:33" s="89" customFormat="1" ht="21.95" customHeight="1">
      <c r="B34" s="2303"/>
      <c r="C34" s="2304"/>
      <c r="D34" s="2305"/>
      <c r="E34" s="2296"/>
      <c r="F34" s="2297"/>
      <c r="G34" s="571" t="s">
        <v>2531</v>
      </c>
      <c r="H34" s="571"/>
      <c r="I34" s="571"/>
      <c r="J34" s="556"/>
      <c r="K34" s="570"/>
      <c r="L34" s="571"/>
      <c r="M34" s="571"/>
      <c r="N34" s="571"/>
      <c r="O34" s="571"/>
      <c r="P34" s="571"/>
      <c r="Q34" s="767" t="s">
        <v>2530</v>
      </c>
      <c r="R34" s="571"/>
      <c r="S34" s="571"/>
      <c r="T34" s="705" t="s">
        <v>2529</v>
      </c>
      <c r="U34" s="571"/>
      <c r="V34" s="571"/>
      <c r="W34" s="705" t="s">
        <v>2528</v>
      </c>
      <c r="X34" s="571"/>
      <c r="Y34" s="571"/>
      <c r="Z34" s="571"/>
      <c r="AA34" s="556"/>
      <c r="AB34" s="546"/>
      <c r="AC34" s="546"/>
      <c r="AE34" s="546"/>
      <c r="AF34" s="546"/>
      <c r="AG34" s="546"/>
    </row>
    <row r="35" spans="1:33" s="89" customFormat="1" ht="21.95" customHeight="1">
      <c r="B35" s="2303"/>
      <c r="C35" s="2304"/>
      <c r="D35" s="2305"/>
      <c r="E35" s="2296"/>
      <c r="F35" s="2297"/>
      <c r="G35" s="2288" t="s">
        <v>2527</v>
      </c>
      <c r="H35" s="2289"/>
      <c r="I35" s="2289"/>
      <c r="J35" s="2290"/>
      <c r="K35" s="552"/>
      <c r="L35" s="546"/>
      <c r="M35" s="546"/>
      <c r="N35" s="546"/>
      <c r="O35" s="546"/>
      <c r="P35" s="546"/>
      <c r="Q35" s="546"/>
      <c r="R35" s="546"/>
      <c r="S35" s="546"/>
      <c r="T35" s="546"/>
      <c r="U35" s="546"/>
      <c r="V35" s="546"/>
      <c r="W35" s="546"/>
      <c r="X35" s="546"/>
      <c r="Y35" s="546"/>
      <c r="Z35" s="546"/>
      <c r="AA35" s="555"/>
      <c r="AB35" s="546"/>
      <c r="AC35" s="546"/>
      <c r="AE35" s="546"/>
      <c r="AF35" s="546"/>
      <c r="AG35" s="546"/>
    </row>
    <row r="36" spans="1:33" s="89" customFormat="1" ht="21.95" customHeight="1">
      <c r="B36" s="2303"/>
      <c r="C36" s="2304"/>
      <c r="D36" s="2305"/>
      <c r="E36" s="2298"/>
      <c r="F36" s="2299"/>
      <c r="G36" s="2291"/>
      <c r="H36" s="2292"/>
      <c r="I36" s="2292"/>
      <c r="J36" s="2293"/>
      <c r="K36" s="552"/>
      <c r="L36" s="546"/>
      <c r="M36" s="546"/>
      <c r="N36" s="546"/>
      <c r="O36" s="546"/>
      <c r="P36" s="546"/>
      <c r="Q36" s="546"/>
      <c r="R36" s="546"/>
      <c r="S36" s="546"/>
      <c r="T36" s="546"/>
      <c r="U36" s="546"/>
      <c r="V36" s="546"/>
      <c r="W36" s="546"/>
      <c r="X36" s="546"/>
      <c r="Y36" s="546"/>
      <c r="Z36" s="546"/>
      <c r="AA36" s="555"/>
      <c r="AB36" s="546"/>
      <c r="AC36" s="546"/>
      <c r="AE36" s="546"/>
      <c r="AF36" s="546"/>
      <c r="AG36" s="546"/>
    </row>
    <row r="37" spans="1:33" s="89" customFormat="1" ht="21.95" customHeight="1">
      <c r="B37" s="768"/>
      <c r="C37" s="769" t="s">
        <v>543</v>
      </c>
      <c r="D37" s="769"/>
      <c r="E37" s="769" t="s">
        <v>2526</v>
      </c>
      <c r="F37" s="769"/>
      <c r="G37" s="769"/>
      <c r="H37" s="769"/>
      <c r="I37" s="769"/>
      <c r="J37" s="770"/>
      <c r="K37" s="769" t="s">
        <v>2818</v>
      </c>
      <c r="L37" s="769"/>
      <c r="M37" s="769"/>
      <c r="N37" s="769" t="s">
        <v>603</v>
      </c>
      <c r="O37" s="769"/>
      <c r="P37" s="769" t="s">
        <v>602</v>
      </c>
      <c r="Q37" s="769"/>
      <c r="R37" s="769" t="s">
        <v>601</v>
      </c>
      <c r="S37" s="2285" t="s">
        <v>2525</v>
      </c>
      <c r="T37" s="2285"/>
      <c r="U37" s="2285"/>
      <c r="V37" s="771"/>
      <c r="W37" s="771"/>
      <c r="X37" s="771"/>
      <c r="Y37" s="771"/>
      <c r="Z37" s="771"/>
      <c r="AA37" s="770" t="s">
        <v>111</v>
      </c>
      <c r="AB37" s="546"/>
      <c r="AC37" s="546"/>
      <c r="AE37" s="546"/>
      <c r="AF37" s="546"/>
      <c r="AG37" s="546"/>
    </row>
    <row r="38" spans="1:33" s="89" customFormat="1" ht="21.95" customHeight="1">
      <c r="B38" s="768"/>
      <c r="C38" s="769" t="s">
        <v>542</v>
      </c>
      <c r="D38" s="769"/>
      <c r="E38" s="769" t="s">
        <v>2524</v>
      </c>
      <c r="F38" s="769"/>
      <c r="G38" s="769"/>
      <c r="H38" s="769"/>
      <c r="I38" s="769"/>
      <c r="J38" s="770"/>
      <c r="K38" s="769"/>
      <c r="L38" s="769"/>
      <c r="M38" s="769"/>
      <c r="N38" s="769"/>
      <c r="O38" s="769"/>
      <c r="P38" s="769"/>
      <c r="Q38" s="769"/>
      <c r="R38" s="769"/>
      <c r="S38" s="769"/>
      <c r="T38" s="769"/>
      <c r="U38" s="769"/>
      <c r="V38" s="769"/>
      <c r="W38" s="769"/>
      <c r="X38" s="769"/>
      <c r="Y38" s="769"/>
      <c r="Z38" s="769"/>
      <c r="AA38" s="770"/>
      <c r="AB38" s="546"/>
      <c r="AC38" s="546"/>
      <c r="AE38" s="546"/>
      <c r="AF38" s="546"/>
      <c r="AG38" s="546"/>
    </row>
    <row r="39" spans="1:33" s="89" customFormat="1" ht="21.95" customHeight="1">
      <c r="B39" s="768"/>
      <c r="C39" s="769" t="s">
        <v>2501</v>
      </c>
      <c r="D39" s="769"/>
      <c r="E39" s="769" t="s">
        <v>2523</v>
      </c>
      <c r="F39" s="769"/>
      <c r="G39" s="769"/>
      <c r="H39" s="769"/>
      <c r="I39" s="769"/>
      <c r="J39" s="770"/>
      <c r="K39" s="769"/>
      <c r="L39" s="769"/>
      <c r="M39" s="769"/>
      <c r="N39" s="769"/>
      <c r="O39" s="769"/>
      <c r="P39" s="769"/>
      <c r="Q39" s="769"/>
      <c r="R39" s="769"/>
      <c r="S39" s="769"/>
      <c r="T39" s="769"/>
      <c r="U39" s="769"/>
      <c r="V39" s="769"/>
      <c r="W39" s="769"/>
      <c r="X39" s="769"/>
      <c r="Y39" s="769"/>
      <c r="Z39" s="769"/>
      <c r="AA39" s="770"/>
      <c r="AB39" s="546"/>
      <c r="AC39" s="546"/>
      <c r="AE39" s="546"/>
      <c r="AF39" s="546"/>
      <c r="AG39" s="546"/>
    </row>
    <row r="40" spans="1:33" s="89" customFormat="1" ht="21.95" customHeight="1">
      <c r="B40" s="548"/>
      <c r="C40" s="549"/>
      <c r="D40" s="549"/>
      <c r="E40" s="2207" t="s">
        <v>2522</v>
      </c>
      <c r="F40" s="2207"/>
      <c r="G40" s="2207"/>
      <c r="H40" s="2207"/>
      <c r="I40" s="2207"/>
      <c r="J40" s="2300"/>
      <c r="K40" s="549"/>
      <c r="L40" s="549"/>
      <c r="M40" s="549"/>
      <c r="N40" s="549"/>
      <c r="O40" s="549"/>
      <c r="P40" s="549"/>
      <c r="Q40" s="549"/>
      <c r="R40" s="549"/>
      <c r="S40" s="549"/>
      <c r="T40" s="549"/>
      <c r="U40" s="549"/>
      <c r="V40" s="549"/>
      <c r="W40" s="549"/>
      <c r="X40" s="549"/>
      <c r="Y40" s="549"/>
      <c r="Z40" s="549"/>
      <c r="AA40" s="550"/>
      <c r="AB40" s="546"/>
      <c r="AC40" s="546"/>
      <c r="AE40" s="546"/>
      <c r="AF40" s="546"/>
      <c r="AG40" s="546"/>
    </row>
    <row r="41" spans="1:33" s="89" customFormat="1" ht="21.95" customHeight="1">
      <c r="B41" s="552"/>
      <c r="C41" s="546" t="s">
        <v>2500</v>
      </c>
      <c r="D41" s="546"/>
      <c r="E41" s="2210"/>
      <c r="F41" s="2210"/>
      <c r="G41" s="2210"/>
      <c r="H41" s="2210"/>
      <c r="I41" s="2210"/>
      <c r="J41" s="2301"/>
      <c r="K41" s="546"/>
      <c r="L41" s="546" t="s">
        <v>2815</v>
      </c>
      <c r="M41" s="546"/>
      <c r="N41" s="546"/>
      <c r="P41" s="546" t="s">
        <v>318</v>
      </c>
      <c r="Q41" s="546"/>
      <c r="R41" s="546"/>
      <c r="S41" s="546" t="s">
        <v>2465</v>
      </c>
      <c r="T41" s="546"/>
      <c r="U41" s="546"/>
      <c r="V41" s="546" t="s">
        <v>2464</v>
      </c>
      <c r="W41" s="546"/>
      <c r="X41" s="546"/>
      <c r="Y41" s="546"/>
      <c r="Z41" s="546"/>
      <c r="AA41" s="555"/>
      <c r="AB41" s="546"/>
      <c r="AC41" s="546"/>
      <c r="AE41" s="546"/>
      <c r="AF41" s="546"/>
      <c r="AG41" s="546"/>
    </row>
    <row r="42" spans="1:33" s="89" customFormat="1" ht="21.95" customHeight="1">
      <c r="B42" s="570"/>
      <c r="C42" s="571"/>
      <c r="D42" s="571"/>
      <c r="E42" s="2215"/>
      <c r="F42" s="2215"/>
      <c r="G42" s="2215"/>
      <c r="H42" s="2215"/>
      <c r="I42" s="2215"/>
      <c r="J42" s="2302"/>
      <c r="K42" s="571"/>
      <c r="L42" s="571"/>
      <c r="M42" s="571"/>
      <c r="N42" s="571"/>
      <c r="O42" s="571"/>
      <c r="P42" s="571"/>
      <c r="Q42" s="571"/>
      <c r="R42" s="571"/>
      <c r="S42" s="571"/>
      <c r="T42" s="571"/>
      <c r="U42" s="571"/>
      <c r="V42" s="571"/>
      <c r="W42" s="571"/>
      <c r="X42" s="571"/>
      <c r="Y42" s="571"/>
      <c r="Z42" s="571"/>
      <c r="AA42" s="556"/>
      <c r="AB42" s="546"/>
      <c r="AC42" s="546"/>
      <c r="AE42" s="546"/>
      <c r="AF42" s="546"/>
      <c r="AG42" s="546"/>
    </row>
    <row r="43" spans="1:33" ht="24" customHeight="1">
      <c r="B43" s="546"/>
      <c r="C43" s="546"/>
      <c r="D43" s="554"/>
      <c r="E43" s="554"/>
      <c r="F43" s="554"/>
      <c r="G43" s="554"/>
      <c r="H43" s="554"/>
      <c r="I43" s="554"/>
      <c r="J43" s="554"/>
      <c r="K43" s="554"/>
      <c r="L43" s="554"/>
      <c r="M43" s="554"/>
      <c r="N43" s="554"/>
      <c r="O43" s="546"/>
      <c r="P43" s="546"/>
      <c r="Q43" s="546"/>
      <c r="R43" s="546"/>
      <c r="S43" s="546"/>
      <c r="T43" s="546"/>
      <c r="U43" s="546"/>
      <c r="V43" s="546"/>
      <c r="W43" s="546"/>
      <c r="X43" s="546"/>
      <c r="Y43" s="546"/>
      <c r="Z43" s="546"/>
      <c r="AA43" s="546"/>
      <c r="AB43" s="505"/>
      <c r="AC43" s="505"/>
      <c r="AE43" s="505"/>
      <c r="AF43" s="505"/>
      <c r="AG43" s="505"/>
    </row>
    <row r="44" spans="1:33" ht="18.95" customHeight="1">
      <c r="B44" s="546"/>
      <c r="C44" s="554"/>
      <c r="D44" s="554"/>
      <c r="E44" s="554"/>
      <c r="F44" s="554"/>
      <c r="G44" s="554"/>
      <c r="H44" s="554"/>
      <c r="I44" s="554"/>
      <c r="J44" s="554"/>
      <c r="K44" s="554"/>
      <c r="L44" s="554"/>
      <c r="M44" s="554"/>
      <c r="N44" s="554"/>
      <c r="O44" s="546"/>
      <c r="P44" s="546"/>
      <c r="Q44" s="546"/>
      <c r="R44" s="546"/>
      <c r="S44" s="546"/>
      <c r="T44" s="546"/>
      <c r="U44" s="546"/>
      <c r="V44" s="546"/>
      <c r="W44" s="546"/>
      <c r="X44" s="546"/>
      <c r="Y44" s="546"/>
      <c r="Z44" s="546"/>
      <c r="AA44" s="546"/>
      <c r="AB44" s="505"/>
      <c r="AC44" s="505"/>
      <c r="AE44" s="505"/>
      <c r="AF44" s="505"/>
      <c r="AG44" s="505"/>
    </row>
    <row r="45" spans="1:33" ht="18.95" customHeigh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05"/>
      <c r="AC45" s="505"/>
      <c r="AE45" s="505"/>
      <c r="AF45" s="505"/>
      <c r="AG45" s="505"/>
    </row>
    <row r="46" spans="1:33"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3"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3"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D57" s="40"/>
    </row>
    <row r="58" spans="1:30"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D58" s="40"/>
    </row>
    <row r="59" spans="1:30"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ht="15.95" customHeight="1">
      <c r="B63" s="284"/>
      <c r="AD63" s="40"/>
    </row>
    <row r="64" spans="1:30" s="505" customFormat="1" ht="15.95" customHeight="1">
      <c r="B64" s="284"/>
      <c r="AD64" s="40"/>
    </row>
    <row r="65" spans="1:30" s="505" customFormat="1" ht="15.95" customHeight="1">
      <c r="B65" s="284"/>
      <c r="AD65" s="40"/>
    </row>
    <row r="66" spans="1:30" s="505" customFormat="1">
      <c r="AD66" s="40"/>
    </row>
    <row r="67" spans="1:30" s="505" customFormat="1">
      <c r="A67" s="28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D74" s="40"/>
    </row>
    <row r="75" spans="1:30"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D75" s="40"/>
    </row>
    <row r="76" spans="1:30"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D76" s="40"/>
    </row>
    <row r="77" spans="1:30" ht="13.5" customHeight="1">
      <c r="A77" s="573"/>
      <c r="B77" s="96"/>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row>
    <row r="78" spans="1:30">
      <c r="A78" s="573"/>
      <c r="B78" s="96"/>
      <c r="C78" s="96"/>
      <c r="D78" s="96"/>
      <c r="E78" s="96"/>
      <c r="F78" s="96"/>
      <c r="G78" s="96"/>
      <c r="H78" s="572"/>
      <c r="I78" s="572"/>
      <c r="J78" s="572"/>
      <c r="K78" s="572"/>
      <c r="L78" s="572"/>
      <c r="M78" s="572"/>
      <c r="N78" s="572"/>
      <c r="O78" s="572"/>
      <c r="P78" s="572"/>
      <c r="Q78" s="572"/>
      <c r="R78" s="572"/>
      <c r="S78" s="572"/>
      <c r="T78" s="572"/>
      <c r="U78" s="572"/>
      <c r="V78" s="572"/>
      <c r="W78" s="572"/>
      <c r="X78" s="572"/>
      <c r="Y78" s="572"/>
      <c r="Z78" s="572"/>
      <c r="AA78" s="572"/>
    </row>
    <row r="79" spans="1:30">
      <c r="A79" s="573"/>
      <c r="B79" s="284"/>
      <c r="C79" s="96"/>
      <c r="D79" s="96"/>
      <c r="E79" s="96"/>
      <c r="F79" s="96"/>
      <c r="G79" s="96"/>
      <c r="H79" s="572"/>
      <c r="I79" s="572"/>
      <c r="J79" s="572"/>
      <c r="K79" s="572"/>
      <c r="L79" s="572"/>
      <c r="M79" s="572"/>
      <c r="N79" s="572"/>
      <c r="O79" s="572"/>
      <c r="P79" s="572"/>
      <c r="Q79" s="572"/>
      <c r="R79" s="572"/>
      <c r="S79" s="572"/>
      <c r="T79" s="572"/>
      <c r="U79" s="572"/>
      <c r="V79" s="572"/>
      <c r="W79" s="572"/>
      <c r="X79" s="572"/>
      <c r="Y79" s="572"/>
      <c r="Z79" s="572"/>
      <c r="AA79" s="572"/>
    </row>
    <row r="80" spans="1:30">
      <c r="A80" s="573"/>
      <c r="B80" s="284"/>
      <c r="C80" s="96"/>
      <c r="D80" s="96"/>
      <c r="E80" s="96"/>
      <c r="F80" s="96"/>
      <c r="G80" s="96"/>
      <c r="H80" s="96"/>
      <c r="I80" s="96"/>
      <c r="J80" s="96"/>
      <c r="K80" s="96"/>
      <c r="L80" s="573"/>
      <c r="M80" s="96"/>
      <c r="N80" s="573"/>
      <c r="O80" s="96"/>
      <c r="P80" s="573"/>
      <c r="Q80" s="96"/>
      <c r="R80" s="96"/>
      <c r="S80" s="89"/>
      <c r="T80" s="89"/>
      <c r="U80" s="96"/>
      <c r="V80" s="96"/>
      <c r="W80" s="96"/>
      <c r="X80" s="96"/>
      <c r="Y80" s="96"/>
      <c r="Z80" s="96"/>
      <c r="AA80" s="96"/>
    </row>
    <row r="81" spans="1:27">
      <c r="A81" s="573"/>
      <c r="B81" s="96"/>
      <c r="C81" s="96"/>
      <c r="D81" s="96"/>
      <c r="E81" s="96"/>
      <c r="F81" s="96"/>
      <c r="G81" s="96"/>
      <c r="H81" s="96"/>
      <c r="I81" s="96"/>
      <c r="J81" s="96"/>
      <c r="K81" s="96"/>
      <c r="L81" s="573"/>
      <c r="M81" s="96"/>
      <c r="N81" s="573"/>
      <c r="O81" s="96"/>
      <c r="P81" s="573"/>
      <c r="Q81" s="96"/>
      <c r="R81" s="96"/>
      <c r="S81" s="89"/>
      <c r="T81" s="89"/>
      <c r="U81" s="96"/>
      <c r="V81" s="96"/>
      <c r="W81" s="96"/>
      <c r="X81" s="96"/>
      <c r="Y81" s="96"/>
      <c r="Z81" s="96"/>
      <c r="AA81" s="96"/>
    </row>
    <row r="82" spans="1:27" ht="13.5" customHeight="1">
      <c r="C82" s="96"/>
      <c r="D82" s="96"/>
      <c r="E82" s="96"/>
      <c r="F82" s="96"/>
      <c r="G82" s="96"/>
      <c r="H82" s="96"/>
      <c r="I82" s="96"/>
      <c r="J82" s="96"/>
      <c r="K82" s="96"/>
      <c r="L82" s="96"/>
      <c r="M82" s="96"/>
      <c r="N82" s="96"/>
      <c r="O82" s="96"/>
      <c r="P82" s="96"/>
      <c r="Q82" s="96"/>
      <c r="R82" s="96"/>
      <c r="S82" s="89"/>
      <c r="T82" s="89"/>
      <c r="U82" s="96"/>
      <c r="V82" s="96"/>
      <c r="W82" s="96"/>
      <c r="X82" s="96"/>
      <c r="Y82" s="96"/>
      <c r="Z82" s="96"/>
      <c r="AA82" s="96"/>
    </row>
    <row r="83" spans="1:27" ht="15" customHeight="1">
      <c r="A83" s="573"/>
      <c r="C83" s="96"/>
      <c r="D83" s="96"/>
      <c r="E83" s="574"/>
      <c r="F83" s="96"/>
      <c r="G83" s="96"/>
      <c r="H83" s="96"/>
      <c r="I83" s="574"/>
      <c r="J83" s="96"/>
      <c r="K83" s="96"/>
      <c r="L83" s="573"/>
      <c r="M83" s="96"/>
      <c r="N83" s="96"/>
      <c r="O83" s="96"/>
      <c r="P83" s="96"/>
      <c r="Q83" s="96"/>
      <c r="R83" s="574"/>
      <c r="S83" s="2182"/>
      <c r="T83" s="2182"/>
      <c r="U83" s="2182"/>
      <c r="V83" s="2182"/>
      <c r="W83" s="2182"/>
      <c r="X83" s="2182"/>
      <c r="Y83" s="2182"/>
      <c r="Z83" s="2182"/>
      <c r="AA83" s="574"/>
    </row>
    <row r="84" spans="1:27" ht="15" customHeight="1">
      <c r="A84" s="89"/>
      <c r="B84" s="89"/>
      <c r="C84" s="89"/>
      <c r="D84" s="89"/>
      <c r="E84" s="574"/>
      <c r="F84" s="2182"/>
      <c r="G84" s="2182"/>
      <c r="H84" s="2182"/>
      <c r="I84" s="574"/>
      <c r="J84" s="89"/>
      <c r="K84" s="96"/>
      <c r="L84" s="96"/>
      <c r="M84" s="96"/>
      <c r="N84" s="96"/>
      <c r="O84" s="96"/>
      <c r="P84" s="96"/>
      <c r="Q84" s="96"/>
      <c r="R84" s="574"/>
      <c r="S84" s="2182"/>
      <c r="T84" s="2182"/>
      <c r="U84" s="2182"/>
      <c r="V84" s="2182"/>
      <c r="W84" s="2182"/>
      <c r="X84" s="2182"/>
      <c r="Y84" s="2182"/>
      <c r="Z84" s="2182"/>
      <c r="AA84" s="575"/>
    </row>
    <row r="85" spans="1:27" ht="15" customHeight="1">
      <c r="A85" s="89"/>
      <c r="B85" s="89"/>
      <c r="C85" s="89"/>
      <c r="D85" s="89"/>
      <c r="E85" s="574"/>
      <c r="F85" s="2182"/>
      <c r="G85" s="2182"/>
      <c r="H85" s="2182"/>
      <c r="I85" s="574"/>
      <c r="J85" s="89"/>
      <c r="K85" s="96"/>
      <c r="L85" s="96"/>
      <c r="M85" s="96"/>
      <c r="N85" s="96"/>
      <c r="O85" s="96"/>
      <c r="P85" s="96"/>
      <c r="Q85" s="96"/>
      <c r="R85" s="574"/>
      <c r="S85" s="2182"/>
      <c r="T85" s="2182"/>
      <c r="U85" s="2182"/>
      <c r="V85" s="2182"/>
      <c r="W85" s="2182"/>
      <c r="X85" s="2182"/>
      <c r="Y85" s="2182"/>
      <c r="Z85" s="2182"/>
      <c r="AA85" s="575"/>
    </row>
    <row r="86" spans="1:27" ht="13.5" customHeight="1">
      <c r="A86" s="573"/>
      <c r="B86" s="96"/>
      <c r="C86" s="96"/>
      <c r="D86" s="96"/>
      <c r="E86" s="96"/>
      <c r="F86" s="96"/>
      <c r="G86" s="96"/>
      <c r="H86" s="96"/>
      <c r="I86" s="2181"/>
      <c r="J86" s="2181"/>
      <c r="K86" s="2181"/>
      <c r="L86" s="2181"/>
      <c r="M86" s="2181"/>
      <c r="N86" s="2181"/>
      <c r="O86" s="2181"/>
      <c r="P86" s="2181"/>
      <c r="Q86" s="2181"/>
      <c r="R86" s="2181"/>
      <c r="S86" s="2181"/>
      <c r="T86" s="2181"/>
      <c r="U86" s="2181"/>
      <c r="V86" s="2181"/>
      <c r="W86" s="2181"/>
      <c r="X86" s="2181"/>
      <c r="Y86" s="2181"/>
      <c r="Z86" s="2181"/>
      <c r="AA86" s="2181"/>
    </row>
    <row r="87" spans="1:27" ht="15.75" customHeight="1">
      <c r="A87" s="89"/>
      <c r="B87" s="89"/>
      <c r="C87" s="89"/>
      <c r="D87" s="89"/>
      <c r="E87" s="89"/>
      <c r="F87" s="89"/>
      <c r="G87" s="89"/>
      <c r="H87" s="89"/>
      <c r="I87" s="2181"/>
      <c r="J87" s="2181"/>
      <c r="K87" s="2181"/>
      <c r="L87" s="2181"/>
      <c r="M87" s="2181"/>
      <c r="N87" s="2181"/>
      <c r="O87" s="2181"/>
      <c r="P87" s="2181"/>
      <c r="Q87" s="2181"/>
      <c r="R87" s="2181"/>
      <c r="S87" s="2181"/>
      <c r="T87" s="2181"/>
      <c r="U87" s="2181"/>
      <c r="V87" s="2181"/>
      <c r="W87" s="2181"/>
      <c r="X87" s="2181"/>
      <c r="Y87" s="2181"/>
      <c r="Z87" s="2181"/>
      <c r="AA87" s="2181"/>
    </row>
    <row r="88" spans="1:27" ht="15.75" customHeight="1">
      <c r="A88" s="573"/>
      <c r="B88" s="96"/>
      <c r="C88" s="96"/>
      <c r="D88" s="96"/>
      <c r="E88" s="96"/>
      <c r="F88" s="96"/>
      <c r="G88" s="96"/>
      <c r="H88" s="96"/>
      <c r="I88" s="2181"/>
      <c r="J88" s="2177"/>
      <c r="K88" s="2177"/>
      <c r="L88" s="2177"/>
      <c r="M88" s="2177"/>
      <c r="N88" s="2177"/>
      <c r="O88" s="2177"/>
      <c r="P88" s="2177"/>
      <c r="Q88" s="2177"/>
      <c r="R88" s="2177"/>
      <c r="S88" s="2177"/>
      <c r="T88" s="2177"/>
      <c r="U88" s="2177"/>
      <c r="V88" s="2177"/>
      <c r="W88" s="2177"/>
      <c r="X88" s="2177"/>
      <c r="Y88" s="2177"/>
      <c r="Z88" s="2177"/>
      <c r="AA88" s="2177"/>
    </row>
    <row r="89" spans="1:27" ht="15.75" customHeight="1">
      <c r="A89" s="89"/>
      <c r="B89" s="89"/>
      <c r="C89" s="89"/>
      <c r="D89" s="89"/>
      <c r="E89" s="89"/>
      <c r="F89" s="89"/>
      <c r="G89" s="89"/>
      <c r="H89" s="89"/>
      <c r="I89" s="2177"/>
      <c r="J89" s="2177"/>
      <c r="K89" s="2177"/>
      <c r="L89" s="2177"/>
      <c r="M89" s="2177"/>
      <c r="N89" s="2177"/>
      <c r="O89" s="2177"/>
      <c r="P89" s="2177"/>
      <c r="Q89" s="2177"/>
      <c r="R89" s="2177"/>
      <c r="S89" s="2177"/>
      <c r="T89" s="2177"/>
      <c r="U89" s="2177"/>
      <c r="V89" s="2177"/>
      <c r="W89" s="2177"/>
      <c r="X89" s="2177"/>
      <c r="Y89" s="2177"/>
      <c r="Z89" s="2177"/>
      <c r="AA89" s="2177"/>
    </row>
    <row r="90" spans="1:27" ht="18" customHeight="1">
      <c r="A90" s="2184"/>
      <c r="B90" s="2184"/>
      <c r="C90" s="2184"/>
      <c r="D90" s="2184"/>
      <c r="E90" s="2184"/>
      <c r="F90" s="2184"/>
      <c r="G90" s="2184"/>
      <c r="H90" s="2184"/>
      <c r="I90" s="2184"/>
      <c r="J90" s="2184"/>
      <c r="K90" s="2184"/>
      <c r="L90" s="2184"/>
      <c r="M90" s="2184"/>
      <c r="N90" s="2184"/>
      <c r="O90" s="2184"/>
      <c r="P90" s="2184"/>
      <c r="Q90" s="2184"/>
      <c r="R90" s="2184"/>
      <c r="S90" s="2184"/>
      <c r="T90" s="2184"/>
      <c r="U90" s="2184"/>
      <c r="V90" s="2184"/>
      <c r="W90" s="2184"/>
      <c r="X90" s="2184"/>
      <c r="Y90" s="2184"/>
      <c r="Z90" s="2184"/>
      <c r="AA90" s="2184"/>
    </row>
    <row r="91" spans="1:27"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1:27" ht="15.75" customHeight="1">
      <c r="A92" s="573"/>
      <c r="B92" s="96"/>
      <c r="C92" s="96"/>
      <c r="D92" s="96"/>
      <c r="E92" s="96"/>
      <c r="F92" s="2182"/>
      <c r="G92" s="2182"/>
      <c r="H92" s="2182"/>
      <c r="I92" s="2182"/>
      <c r="K92" s="96"/>
      <c r="L92" s="96"/>
      <c r="M92" s="96"/>
      <c r="N92" s="96"/>
      <c r="O92" s="96"/>
      <c r="P92" s="96"/>
      <c r="Q92" s="96"/>
      <c r="R92" s="96"/>
      <c r="S92" s="96"/>
      <c r="T92" s="96"/>
      <c r="U92" s="96"/>
      <c r="V92" s="96"/>
      <c r="W92" s="96"/>
      <c r="X92" s="96"/>
      <c r="Y92" s="96"/>
      <c r="Z92" s="96"/>
      <c r="AA92" s="96"/>
    </row>
    <row r="93" spans="1:27" ht="15.75" customHeight="1">
      <c r="A93" s="573"/>
      <c r="B93" s="96"/>
      <c r="C93" s="96"/>
      <c r="D93" s="96"/>
      <c r="E93" s="96"/>
      <c r="F93" s="96"/>
      <c r="G93" s="2182"/>
      <c r="H93" s="2182"/>
      <c r="I93" s="96"/>
      <c r="J93" s="2183"/>
      <c r="K93" s="2183"/>
      <c r="L93" s="2183"/>
      <c r="M93" s="2183"/>
      <c r="N93" s="2183"/>
      <c r="O93" s="2183"/>
      <c r="P93" s="2183"/>
      <c r="Q93" s="2183"/>
      <c r="R93" s="2183"/>
      <c r="S93" s="2183"/>
      <c r="T93" s="2183"/>
      <c r="U93" s="2183"/>
      <c r="V93" s="2183"/>
      <c r="W93" s="2183"/>
      <c r="X93" s="2183"/>
      <c r="Y93" s="2183"/>
      <c r="Z93" s="2183"/>
      <c r="AA93" s="2183"/>
    </row>
    <row r="94" spans="1:27" ht="15.75" customHeight="1">
      <c r="A94" s="96"/>
      <c r="B94" s="96"/>
      <c r="C94" s="96"/>
      <c r="D94" s="96"/>
      <c r="E94" s="96"/>
      <c r="F94" s="96"/>
      <c r="G94" s="2182"/>
      <c r="H94" s="2182"/>
      <c r="I94" s="96"/>
      <c r="J94" s="2183"/>
      <c r="K94" s="2183"/>
      <c r="L94" s="2183"/>
      <c r="M94" s="2183"/>
      <c r="N94" s="2183"/>
      <c r="O94" s="2183"/>
      <c r="P94" s="2183"/>
      <c r="Q94" s="2183"/>
      <c r="R94" s="2183"/>
      <c r="S94" s="2183"/>
      <c r="T94" s="2183"/>
      <c r="U94" s="2183"/>
      <c r="V94" s="2183"/>
      <c r="W94" s="2183"/>
      <c r="X94" s="2183"/>
      <c r="Y94" s="2183"/>
      <c r="Z94" s="2183"/>
      <c r="AA94" s="2183"/>
    </row>
    <row r="95" spans="1:27" ht="15.75" customHeight="1">
      <c r="A95" s="96"/>
      <c r="B95" s="96"/>
      <c r="C95" s="96"/>
      <c r="D95" s="96"/>
      <c r="E95" s="96"/>
      <c r="F95" s="96"/>
      <c r="G95" s="2182"/>
      <c r="H95" s="2182"/>
      <c r="I95" s="96"/>
      <c r="J95" s="2183"/>
      <c r="K95" s="2183"/>
      <c r="L95" s="2183"/>
      <c r="M95" s="2183"/>
      <c r="N95" s="2183"/>
      <c r="O95" s="2183"/>
      <c r="P95" s="2183"/>
      <c r="Q95" s="2183"/>
      <c r="R95" s="2183"/>
      <c r="S95" s="2183"/>
      <c r="T95" s="2183"/>
      <c r="U95" s="2183"/>
      <c r="V95" s="2183"/>
      <c r="W95" s="2183"/>
      <c r="X95" s="2183"/>
      <c r="Y95" s="2183"/>
      <c r="Z95" s="2183"/>
      <c r="AA95" s="2183"/>
    </row>
    <row r="96" spans="1:27"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c r="A98" s="573"/>
      <c r="B98" s="573"/>
      <c r="C98" s="96"/>
      <c r="D98" s="96"/>
      <c r="E98" s="573"/>
      <c r="F98" s="96"/>
      <c r="G98" s="96"/>
      <c r="H98" s="573"/>
      <c r="I98" s="96"/>
      <c r="J98" s="96"/>
      <c r="K98" s="573"/>
      <c r="L98" s="96"/>
      <c r="M98" s="96"/>
      <c r="N98" s="573"/>
      <c r="O98" s="96"/>
      <c r="P98" s="96"/>
      <c r="Q98" s="96"/>
      <c r="R98" s="573"/>
      <c r="S98" s="96"/>
      <c r="T98" s="96"/>
      <c r="U98" s="96"/>
      <c r="V98" s="96"/>
      <c r="W98" s="573"/>
      <c r="X98" s="576"/>
      <c r="Y98" s="96"/>
      <c r="Z98" s="96"/>
      <c r="AA98" s="89"/>
    </row>
    <row r="99" spans="1:27" ht="15.75"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row>
    <row r="100" spans="1:27" ht="15.75" customHeight="1">
      <c r="A100" s="5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row>
    <row r="101" spans="1:27" ht="15.75" customHeight="1">
      <c r="A101" s="5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182"/>
      <c r="L102" s="2182"/>
      <c r="M102" s="2182"/>
      <c r="N102" s="96"/>
      <c r="O102" s="96"/>
      <c r="P102" s="96"/>
      <c r="Q102" s="96"/>
      <c r="R102" s="96"/>
      <c r="S102" s="96"/>
      <c r="T102" s="96"/>
      <c r="U102" s="96"/>
      <c r="V102" s="96"/>
      <c r="W102" s="96"/>
      <c r="X102" s="96"/>
      <c r="Y102" s="96"/>
      <c r="Z102" s="96"/>
      <c r="AA102" s="96"/>
    </row>
    <row r="103" spans="1:27" ht="15.75" customHeight="1">
      <c r="A103" s="96"/>
      <c r="B103" s="96"/>
      <c r="C103" s="96"/>
      <c r="D103" s="96"/>
      <c r="E103" s="96"/>
      <c r="F103" s="96"/>
      <c r="G103" s="96"/>
      <c r="H103" s="96"/>
      <c r="I103" s="96"/>
      <c r="J103" s="96"/>
      <c r="K103" s="2182"/>
      <c r="L103" s="2182"/>
      <c r="M103" s="2182"/>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182"/>
      <c r="L104" s="2182"/>
      <c r="M104" s="2182"/>
      <c r="N104" s="96"/>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182"/>
      <c r="L105" s="2182"/>
      <c r="M105" s="2182"/>
      <c r="N105" s="96"/>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96"/>
      <c r="B107" s="96"/>
      <c r="C107" s="96"/>
      <c r="D107" s="96"/>
      <c r="E107" s="96"/>
      <c r="F107" s="96"/>
      <c r="G107" s="96"/>
      <c r="H107" s="96"/>
      <c r="I107" s="96"/>
      <c r="J107" s="96"/>
      <c r="K107" s="2198"/>
      <c r="L107" s="2198"/>
      <c r="M107" s="2198"/>
      <c r="N107" s="2198"/>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2198"/>
      <c r="L108" s="2198"/>
      <c r="M108" s="2198"/>
      <c r="N108" s="2198"/>
      <c r="O108" s="96"/>
      <c r="P108" s="96"/>
      <c r="Q108" s="96"/>
      <c r="R108" s="96"/>
      <c r="S108" s="96"/>
      <c r="T108" s="96"/>
      <c r="U108" s="96"/>
      <c r="V108" s="96"/>
      <c r="W108" s="96"/>
      <c r="X108" s="96"/>
      <c r="Y108" s="96"/>
      <c r="Z108" s="96"/>
      <c r="AA108" s="96"/>
    </row>
    <row r="109" spans="1:27" ht="15.75" customHeight="1">
      <c r="A109" s="5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5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573"/>
      <c r="V111" s="96"/>
      <c r="W111" s="96"/>
      <c r="X111" s="573"/>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row>
    <row r="117" spans="1:27"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row>
    <row r="118" spans="1:27" ht="15.75" customHeight="1">
      <c r="A118" s="5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row>
    <row r="119" spans="1:27" ht="15.75" customHeight="1">
      <c r="A119" s="96"/>
      <c r="B119" s="96"/>
      <c r="C119" s="96"/>
      <c r="D119" s="96"/>
      <c r="E119" s="96"/>
      <c r="F119" s="96"/>
      <c r="G119" s="96"/>
      <c r="H119" s="96"/>
      <c r="I119" s="574"/>
      <c r="J119" s="2182"/>
      <c r="K119" s="2182"/>
      <c r="L119" s="2182"/>
      <c r="M119" s="2182"/>
      <c r="N119" s="574"/>
      <c r="O119" s="574"/>
      <c r="P119" s="2182"/>
      <c r="Q119" s="2182"/>
      <c r="R119" s="2182"/>
      <c r="S119" s="2182"/>
      <c r="T119" s="574"/>
      <c r="U119" s="574"/>
      <c r="V119" s="2182"/>
      <c r="W119" s="2182"/>
      <c r="X119" s="2182"/>
      <c r="Y119" s="2182"/>
      <c r="Z119" s="576"/>
      <c r="AA119" s="96"/>
    </row>
    <row r="120" spans="1:27" ht="15.75" customHeight="1">
      <c r="A120" s="96"/>
      <c r="B120" s="96"/>
      <c r="C120" s="96"/>
      <c r="D120" s="574"/>
      <c r="E120" s="2182"/>
      <c r="F120" s="2182"/>
      <c r="G120" s="574"/>
      <c r="H120" s="96"/>
      <c r="I120" s="574"/>
      <c r="J120" s="2197"/>
      <c r="K120" s="2197"/>
      <c r="L120" s="2197"/>
      <c r="M120" s="2197"/>
      <c r="N120" s="574"/>
      <c r="O120" s="574"/>
      <c r="P120" s="2197"/>
      <c r="Q120" s="2197"/>
      <c r="R120" s="2197"/>
      <c r="S120" s="2197"/>
      <c r="T120" s="574"/>
      <c r="U120" s="574"/>
      <c r="V120" s="2199"/>
      <c r="W120" s="2199"/>
      <c r="X120" s="2199"/>
      <c r="Y120" s="2199"/>
      <c r="Z120" s="96"/>
      <c r="AA120" s="96"/>
    </row>
    <row r="121" spans="1:27" ht="15.75" customHeight="1">
      <c r="A121" s="96"/>
      <c r="B121" s="96"/>
      <c r="C121" s="96"/>
      <c r="D121" s="574"/>
      <c r="E121" s="2182"/>
      <c r="F121" s="2182"/>
      <c r="G121" s="574"/>
      <c r="H121" s="96"/>
      <c r="I121" s="574"/>
      <c r="J121" s="2197"/>
      <c r="K121" s="2197"/>
      <c r="L121" s="2197"/>
      <c r="M121" s="2197"/>
      <c r="N121" s="574"/>
      <c r="O121" s="574"/>
      <c r="P121" s="2197"/>
      <c r="Q121" s="2197"/>
      <c r="R121" s="2197"/>
      <c r="S121" s="2197"/>
      <c r="T121" s="574"/>
      <c r="U121" s="574"/>
      <c r="V121" s="2199"/>
      <c r="W121" s="2199"/>
      <c r="X121" s="2199"/>
      <c r="Y121" s="2199"/>
      <c r="Z121" s="96"/>
      <c r="AA121" s="96"/>
    </row>
    <row r="122" spans="1:27" ht="15.75" customHeight="1">
      <c r="A122" s="96"/>
      <c r="B122" s="96"/>
      <c r="C122" s="96"/>
      <c r="D122" s="574"/>
      <c r="E122" s="2182"/>
      <c r="F122" s="2182"/>
      <c r="G122" s="574"/>
      <c r="H122" s="96"/>
      <c r="I122" s="574"/>
      <c r="J122" s="2197"/>
      <c r="K122" s="2197"/>
      <c r="L122" s="2197"/>
      <c r="M122" s="2197"/>
      <c r="N122" s="574"/>
      <c r="O122" s="574"/>
      <c r="P122" s="2197"/>
      <c r="Q122" s="2197"/>
      <c r="R122" s="2197"/>
      <c r="S122" s="2197"/>
      <c r="T122" s="574"/>
      <c r="U122" s="574"/>
      <c r="V122" s="2199"/>
      <c r="W122" s="2199"/>
      <c r="X122" s="2199"/>
      <c r="Y122" s="2199"/>
      <c r="Z122" s="96"/>
      <c r="AA122" s="96"/>
    </row>
    <row r="123" spans="1:27" ht="15.75" customHeight="1">
      <c r="A123" s="96"/>
      <c r="B123" s="96"/>
      <c r="C123" s="96"/>
      <c r="D123" s="574"/>
      <c r="E123" s="2182"/>
      <c r="F123" s="2182"/>
      <c r="G123" s="574"/>
      <c r="H123" s="96"/>
      <c r="I123" s="574"/>
      <c r="J123" s="2197"/>
      <c r="K123" s="2197"/>
      <c r="L123" s="2197"/>
      <c r="M123" s="2197"/>
      <c r="N123" s="574"/>
      <c r="O123" s="574"/>
      <c r="P123" s="2197"/>
      <c r="Q123" s="2197"/>
      <c r="R123" s="2197"/>
      <c r="S123" s="2197"/>
      <c r="T123" s="574"/>
      <c r="U123" s="574"/>
      <c r="V123" s="2199"/>
      <c r="W123" s="2199"/>
      <c r="X123" s="2199"/>
      <c r="Y123" s="2199"/>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574"/>
      <c r="E125" s="96"/>
      <c r="F125" s="96"/>
      <c r="G125" s="574"/>
      <c r="H125" s="96"/>
      <c r="I125" s="574"/>
      <c r="J125" s="96"/>
      <c r="K125" s="96"/>
      <c r="L125" s="96"/>
      <c r="M125" s="96"/>
      <c r="N125" s="574"/>
      <c r="O125" s="574"/>
      <c r="P125" s="574"/>
      <c r="Q125" s="96"/>
      <c r="R125" s="96"/>
      <c r="S125" s="574"/>
      <c r="T125" s="574"/>
      <c r="U125" s="574"/>
      <c r="V125" s="96"/>
      <c r="W125" s="96"/>
      <c r="X125" s="96"/>
      <c r="Y125" s="96"/>
      <c r="Z125" s="96"/>
      <c r="AA125" s="96"/>
    </row>
    <row r="126" spans="1:27" ht="15.75" customHeight="1">
      <c r="A126" s="96"/>
      <c r="B126" s="96"/>
      <c r="C126" s="96"/>
      <c r="D126" s="574"/>
      <c r="E126" s="96"/>
      <c r="F126" s="96"/>
      <c r="G126" s="574"/>
      <c r="H126" s="96"/>
      <c r="I126" s="574"/>
      <c r="J126" s="96"/>
      <c r="K126" s="96"/>
      <c r="L126" s="96"/>
      <c r="M126" s="96"/>
      <c r="N126" s="574"/>
      <c r="O126" s="574"/>
      <c r="P126" s="574"/>
      <c r="Q126" s="96"/>
      <c r="R126" s="96"/>
      <c r="S126" s="574"/>
      <c r="T126" s="574"/>
      <c r="U126" s="574"/>
      <c r="V126" s="96"/>
      <c r="W126" s="96"/>
      <c r="X126" s="96"/>
      <c r="Y126" s="96"/>
      <c r="Z126" s="96"/>
      <c r="AA126" s="96"/>
    </row>
    <row r="127" spans="1:27" ht="15.75" customHeight="1">
      <c r="A127" s="96"/>
      <c r="B127" s="96"/>
      <c r="C127" s="96"/>
      <c r="D127" s="574"/>
      <c r="E127" s="96"/>
      <c r="F127" s="96"/>
      <c r="G127" s="574"/>
      <c r="H127" s="96"/>
      <c r="I127" s="574"/>
      <c r="J127" s="96"/>
      <c r="K127" s="96"/>
      <c r="L127" s="96"/>
      <c r="M127" s="96"/>
      <c r="N127" s="574"/>
      <c r="O127" s="574"/>
      <c r="P127" s="574"/>
      <c r="Q127" s="96"/>
      <c r="R127" s="96"/>
      <c r="S127" s="574"/>
      <c r="T127" s="574"/>
      <c r="U127" s="574"/>
      <c r="V127" s="96"/>
      <c r="W127" s="96"/>
      <c r="X127" s="96"/>
      <c r="Y127" s="96"/>
      <c r="Z127" s="96"/>
      <c r="AA127" s="96"/>
    </row>
    <row r="128" spans="1:27" ht="15.75" customHeight="1">
      <c r="A128" s="96"/>
      <c r="B128" s="96"/>
      <c r="C128" s="96"/>
      <c r="D128" s="96"/>
      <c r="E128" s="96"/>
      <c r="F128" s="96"/>
      <c r="G128" s="96"/>
      <c r="H128" s="96"/>
      <c r="I128" s="574"/>
      <c r="J128" s="2197"/>
      <c r="K128" s="2197"/>
      <c r="L128" s="2197"/>
      <c r="M128" s="2197"/>
      <c r="N128" s="574"/>
      <c r="O128" s="574"/>
      <c r="P128" s="2197"/>
      <c r="Q128" s="2197"/>
      <c r="R128" s="2197"/>
      <c r="S128" s="2197"/>
      <c r="T128" s="574"/>
      <c r="U128" s="574"/>
      <c r="V128" s="2197"/>
      <c r="W128" s="2197"/>
      <c r="X128" s="2197"/>
      <c r="Y128" s="2197"/>
      <c r="Z128" s="96"/>
      <c r="AA128" s="96"/>
    </row>
    <row r="129" spans="1:28" ht="15.75"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row>
    <row r="131" spans="1:28" ht="15.75" customHeight="1">
      <c r="A131" s="5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row>
    <row r="132" spans="1:28" ht="15.75" customHeight="1">
      <c r="A132" s="573"/>
      <c r="B132" s="96"/>
      <c r="C132" s="96"/>
      <c r="D132" s="96"/>
      <c r="E132" s="96"/>
      <c r="F132" s="96"/>
      <c r="G132" s="96"/>
      <c r="H132" s="96"/>
      <c r="I132" s="96"/>
      <c r="J132" s="2200"/>
      <c r="K132" s="2200"/>
      <c r="L132" s="2200"/>
      <c r="M132" s="2200"/>
      <c r="N132" s="2200"/>
      <c r="O132" s="574"/>
      <c r="P132" s="96"/>
      <c r="Q132" s="96"/>
      <c r="R132" s="96"/>
      <c r="S132" s="96"/>
      <c r="T132" s="96"/>
      <c r="U132" s="96"/>
      <c r="V132" s="96"/>
      <c r="W132" s="96"/>
      <c r="X132" s="96"/>
      <c r="Y132" s="96"/>
      <c r="Z132" s="96"/>
      <c r="AA132" s="96"/>
    </row>
    <row r="133" spans="1:28" ht="15.75" customHeight="1">
      <c r="A133" s="573"/>
      <c r="B133" s="96"/>
      <c r="C133" s="96"/>
      <c r="D133" s="96"/>
      <c r="E133" s="96"/>
      <c r="F133" s="96"/>
      <c r="G133" s="96"/>
      <c r="H133" s="96"/>
      <c r="I133" s="96"/>
      <c r="J133" s="96"/>
      <c r="K133" s="96"/>
      <c r="L133" s="2182"/>
      <c r="M133" s="2182"/>
      <c r="N133" s="2182"/>
      <c r="O133" s="2182"/>
      <c r="P133" s="2182"/>
      <c r="Q133" s="2182"/>
      <c r="R133" s="96"/>
      <c r="S133" s="96"/>
      <c r="T133" s="96"/>
      <c r="U133" s="96"/>
      <c r="V133" s="96"/>
      <c r="W133" s="96"/>
      <c r="X133" s="96"/>
      <c r="Y133" s="96"/>
      <c r="Z133" s="96"/>
      <c r="AA133" s="96"/>
    </row>
    <row r="134" spans="1:28" ht="15.75" customHeight="1">
      <c r="A134" s="573"/>
      <c r="B134" s="96"/>
      <c r="C134" s="96"/>
      <c r="D134" s="96"/>
      <c r="E134" s="96"/>
      <c r="F134" s="96"/>
      <c r="G134" s="96"/>
      <c r="H134" s="96"/>
      <c r="I134" s="2201"/>
      <c r="J134" s="2201"/>
      <c r="K134" s="2201"/>
      <c r="L134" s="2201"/>
      <c r="M134" s="2201"/>
      <c r="N134" s="2201"/>
      <c r="O134" s="2201"/>
      <c r="P134" s="2201"/>
      <c r="Q134" s="2201"/>
      <c r="R134" s="2201"/>
      <c r="S134" s="2201"/>
      <c r="T134" s="2201"/>
      <c r="U134" s="2201"/>
      <c r="V134" s="2201"/>
      <c r="W134" s="2201"/>
      <c r="X134" s="2201"/>
      <c r="Y134" s="2201"/>
      <c r="Z134" s="2201"/>
      <c r="AA134" s="2201"/>
    </row>
    <row r="135" spans="1:28">
      <c r="I135" s="2202"/>
      <c r="J135" s="2202"/>
      <c r="K135" s="2202"/>
      <c r="L135" s="2202"/>
      <c r="M135" s="2202"/>
      <c r="N135" s="2202"/>
      <c r="O135" s="2202"/>
      <c r="P135" s="2202"/>
      <c r="Q135" s="2202"/>
      <c r="R135" s="2202"/>
      <c r="S135" s="2202"/>
      <c r="T135" s="2202"/>
      <c r="U135" s="2202"/>
      <c r="V135" s="2202"/>
      <c r="W135" s="2202"/>
      <c r="X135" s="2202"/>
      <c r="Y135" s="2202"/>
      <c r="Z135" s="2202"/>
      <c r="AA135" s="2202"/>
    </row>
    <row r="136" spans="1:28" ht="13.5" customHeight="1">
      <c r="A136" s="573"/>
      <c r="B136" s="96"/>
      <c r="C136" s="96"/>
      <c r="D136" s="96"/>
      <c r="E136" s="96"/>
      <c r="F136" s="2201"/>
      <c r="G136" s="2201"/>
      <c r="H136" s="2201"/>
      <c r="I136" s="2201"/>
      <c r="J136" s="2201"/>
      <c r="K136" s="2201"/>
      <c r="L136" s="2201"/>
      <c r="M136" s="2201"/>
      <c r="N136" s="2201"/>
      <c r="O136" s="2201"/>
      <c r="P136" s="2201"/>
      <c r="Q136" s="2201"/>
      <c r="R136" s="2201"/>
      <c r="S136" s="2201"/>
      <c r="T136" s="2201"/>
      <c r="U136" s="2201"/>
      <c r="V136" s="2201"/>
      <c r="W136" s="2201"/>
      <c r="X136" s="2201"/>
      <c r="Y136" s="2201"/>
      <c r="Z136" s="2201"/>
      <c r="AA136" s="2201"/>
    </row>
    <row r="137" spans="1:28">
      <c r="A137" s="96"/>
      <c r="B137" s="96"/>
      <c r="C137" s="96"/>
      <c r="D137" s="96"/>
      <c r="E137" s="96"/>
      <c r="F137" s="2203"/>
      <c r="G137" s="2203"/>
      <c r="H137" s="2203"/>
      <c r="I137" s="2203"/>
      <c r="J137" s="2203"/>
      <c r="K137" s="2203"/>
      <c r="L137" s="2203"/>
      <c r="M137" s="2203"/>
      <c r="N137" s="2203"/>
      <c r="O137" s="2203"/>
      <c r="P137" s="2203"/>
      <c r="Q137" s="2203"/>
      <c r="R137" s="2203"/>
      <c r="S137" s="2203"/>
      <c r="T137" s="2203"/>
      <c r="U137" s="2203"/>
      <c r="V137" s="2203"/>
      <c r="W137" s="2203"/>
      <c r="X137" s="2203"/>
      <c r="Y137" s="2203"/>
      <c r="Z137" s="2203"/>
      <c r="AA137" s="2203"/>
    </row>
    <row r="138" spans="1:28">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row>
    <row r="140" spans="1:28"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row>
    <row r="141" spans="1:28" ht="18.75" customHeight="1">
      <c r="A141" s="2182"/>
      <c r="B141" s="2182"/>
      <c r="C141" s="2182"/>
      <c r="D141" s="2182"/>
      <c r="E141" s="2182"/>
      <c r="F141" s="2182"/>
      <c r="G141" s="2182"/>
      <c r="H141" s="2182"/>
      <c r="I141" s="2182"/>
      <c r="J141" s="2182"/>
      <c r="K141" s="2182"/>
      <c r="L141" s="2182"/>
      <c r="M141" s="2182"/>
      <c r="N141" s="2182"/>
      <c r="O141" s="2182"/>
      <c r="P141" s="2182"/>
      <c r="Q141" s="2182"/>
      <c r="R141" s="2182"/>
      <c r="S141" s="2182"/>
      <c r="T141" s="2182"/>
      <c r="U141" s="2182"/>
      <c r="V141" s="2182"/>
      <c r="W141" s="2182"/>
      <c r="X141" s="2182"/>
      <c r="Y141" s="2182"/>
      <c r="Z141" s="2182"/>
      <c r="AA141" s="2182"/>
      <c r="AB141" s="89"/>
    </row>
    <row r="142" spans="1:28"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89"/>
      <c r="H143" s="96"/>
      <c r="I143" s="96"/>
      <c r="J143" s="96"/>
      <c r="K143" s="96"/>
      <c r="L143" s="96"/>
      <c r="M143" s="96"/>
      <c r="N143" s="96"/>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89"/>
      <c r="H144" s="89"/>
      <c r="I144" s="96"/>
      <c r="J144" s="96"/>
      <c r="K144" s="96"/>
      <c r="L144" s="89"/>
      <c r="M144" s="96"/>
      <c r="N144" s="96"/>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00"/>
      <c r="K145" s="2200"/>
      <c r="L145" s="2200"/>
      <c r="M145" s="2200"/>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2200"/>
      <c r="K146" s="2200"/>
      <c r="L146" s="2200"/>
      <c r="M146" s="2200"/>
      <c r="N146" s="577"/>
      <c r="O146" s="96"/>
      <c r="P146" s="96"/>
      <c r="Q146" s="96"/>
      <c r="R146" s="96"/>
      <c r="S146" s="96"/>
      <c r="T146" s="96"/>
      <c r="U146" s="96"/>
      <c r="V146" s="96"/>
      <c r="W146" s="96"/>
      <c r="X146" s="96"/>
      <c r="Y146" s="96"/>
      <c r="Z146" s="96"/>
      <c r="AA146" s="96"/>
      <c r="AB146" s="89"/>
    </row>
    <row r="147" spans="1:28" ht="15.75" customHeight="1">
      <c r="A147" s="573"/>
      <c r="B147" s="96"/>
      <c r="C147" s="96"/>
      <c r="D147" s="96"/>
      <c r="E147" s="96"/>
      <c r="F147" s="96"/>
      <c r="G147" s="96"/>
      <c r="H147" s="96"/>
      <c r="I147" s="96"/>
      <c r="J147" s="2200"/>
      <c r="K147" s="2200"/>
      <c r="L147" s="2200"/>
      <c r="M147" s="2200"/>
      <c r="N147" s="577"/>
      <c r="O147" s="96"/>
      <c r="P147" s="96"/>
      <c r="Q147" s="96"/>
      <c r="R147" s="96"/>
      <c r="S147" s="96"/>
      <c r="T147" s="96"/>
      <c r="U147" s="96"/>
      <c r="V147" s="96"/>
      <c r="W147" s="96"/>
      <c r="X147" s="96"/>
      <c r="Y147" s="96"/>
      <c r="Z147" s="96"/>
      <c r="AA147" s="96"/>
      <c r="AB147" s="89"/>
    </row>
    <row r="148" spans="1:28" ht="15.75" customHeight="1">
      <c r="A148" s="573"/>
      <c r="B148" s="96"/>
      <c r="C148" s="96"/>
      <c r="D148" s="96"/>
      <c r="E148" s="96"/>
      <c r="F148" s="96"/>
      <c r="G148" s="96"/>
      <c r="H148" s="96"/>
      <c r="I148" s="96"/>
      <c r="J148" s="2200"/>
      <c r="K148" s="2200"/>
      <c r="L148" s="2200"/>
      <c r="M148" s="2200"/>
      <c r="N148" s="577"/>
      <c r="O148" s="96"/>
      <c r="P148" s="96"/>
      <c r="Q148" s="96"/>
      <c r="R148" s="96"/>
      <c r="S148" s="96"/>
      <c r="T148" s="96"/>
      <c r="U148" s="96"/>
      <c r="V148" s="96"/>
      <c r="W148" s="96"/>
      <c r="X148" s="96"/>
      <c r="Y148" s="96"/>
      <c r="Z148" s="96"/>
      <c r="AA148" s="96"/>
      <c r="AB148" s="89"/>
    </row>
    <row r="149" spans="1:28" ht="15.75" customHeight="1">
      <c r="A149" s="5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89"/>
    </row>
    <row r="150" spans="1:28" ht="15.75" customHeight="1">
      <c r="A150" s="96"/>
      <c r="B150" s="96"/>
      <c r="C150" s="96"/>
      <c r="D150" s="2182"/>
      <c r="E150" s="2182"/>
      <c r="F150" s="2182"/>
      <c r="G150" s="2182"/>
      <c r="H150" s="574"/>
      <c r="I150" s="2182"/>
      <c r="J150" s="2182"/>
      <c r="K150" s="2182"/>
      <c r="L150" s="2182"/>
      <c r="M150" s="2182"/>
      <c r="N150" s="2182"/>
      <c r="O150" s="2182"/>
      <c r="P150" s="2182"/>
      <c r="Q150" s="2182"/>
      <c r="R150" s="2182"/>
      <c r="S150" s="2182"/>
      <c r="T150" s="2182"/>
      <c r="U150" s="2182"/>
      <c r="V150" s="574"/>
      <c r="W150" s="574"/>
      <c r="X150" s="2182"/>
      <c r="Y150" s="2182"/>
      <c r="Z150" s="2182"/>
      <c r="AA150" s="96"/>
      <c r="AB150" s="89"/>
    </row>
    <row r="151" spans="1:28" ht="15.75" customHeight="1">
      <c r="A151" s="96"/>
      <c r="B151" s="96"/>
      <c r="C151" s="96"/>
      <c r="D151" s="574"/>
      <c r="E151" s="2184"/>
      <c r="F151" s="2184"/>
      <c r="G151" s="574"/>
      <c r="H151" s="574"/>
      <c r="I151" s="96"/>
      <c r="J151" s="96"/>
      <c r="K151" s="96"/>
      <c r="L151" s="89"/>
      <c r="M151" s="96"/>
      <c r="N151" s="96"/>
      <c r="O151" s="96"/>
      <c r="P151" s="96"/>
      <c r="Q151" s="96"/>
      <c r="R151" s="89"/>
      <c r="S151" s="89"/>
      <c r="T151" s="89"/>
      <c r="U151" s="89"/>
      <c r="V151" s="574"/>
      <c r="W151" s="574"/>
      <c r="X151" s="2204"/>
      <c r="Y151" s="2204"/>
      <c r="Z151" s="2204"/>
      <c r="AA151" s="96"/>
      <c r="AB151" s="89"/>
    </row>
    <row r="152" spans="1:28" ht="15.75" customHeight="1">
      <c r="A152" s="96"/>
      <c r="B152" s="96"/>
      <c r="C152" s="96"/>
      <c r="D152" s="574"/>
      <c r="E152" s="2184"/>
      <c r="F152" s="2184"/>
      <c r="G152" s="574"/>
      <c r="H152" s="574"/>
      <c r="I152" s="96"/>
      <c r="J152" s="96"/>
      <c r="K152" s="96"/>
      <c r="L152" s="89"/>
      <c r="M152" s="96"/>
      <c r="N152" s="96"/>
      <c r="O152" s="96"/>
      <c r="P152" s="96"/>
      <c r="Q152" s="96"/>
      <c r="R152" s="89"/>
      <c r="S152" s="89"/>
      <c r="T152" s="89"/>
      <c r="U152" s="89"/>
      <c r="V152" s="574"/>
      <c r="W152" s="574"/>
      <c r="X152" s="2204"/>
      <c r="Y152" s="2204"/>
      <c r="Z152" s="2204"/>
      <c r="AA152" s="96"/>
      <c r="AB152" s="89"/>
    </row>
    <row r="153" spans="1:28" ht="15.75" customHeight="1">
      <c r="A153" s="96"/>
      <c r="B153" s="96"/>
      <c r="C153" s="96"/>
      <c r="D153" s="574"/>
      <c r="E153" s="2184"/>
      <c r="F153" s="2184"/>
      <c r="G153" s="574"/>
      <c r="H153" s="574"/>
      <c r="I153" s="96"/>
      <c r="J153" s="96"/>
      <c r="K153" s="96"/>
      <c r="L153" s="89"/>
      <c r="M153" s="96"/>
      <c r="N153" s="96"/>
      <c r="O153" s="96"/>
      <c r="P153" s="96"/>
      <c r="Q153" s="96"/>
      <c r="R153" s="89"/>
      <c r="S153" s="89"/>
      <c r="T153" s="89"/>
      <c r="U153" s="89"/>
      <c r="V153" s="574"/>
      <c r="W153" s="574"/>
      <c r="X153" s="2204"/>
      <c r="Y153" s="2204"/>
      <c r="Z153" s="2204"/>
      <c r="AA153" s="96"/>
      <c r="AB153" s="89"/>
    </row>
    <row r="154" spans="1:28" ht="15.75" customHeight="1">
      <c r="A154" s="96"/>
      <c r="B154" s="96"/>
      <c r="C154" s="96"/>
      <c r="D154" s="574"/>
      <c r="E154" s="2184"/>
      <c r="F154" s="2184"/>
      <c r="G154" s="574"/>
      <c r="H154" s="574"/>
      <c r="I154" s="96"/>
      <c r="J154" s="96"/>
      <c r="K154" s="96"/>
      <c r="L154" s="89"/>
      <c r="M154" s="96"/>
      <c r="N154" s="96"/>
      <c r="O154" s="96"/>
      <c r="P154" s="96"/>
      <c r="Q154" s="96"/>
      <c r="R154" s="89"/>
      <c r="S154" s="89"/>
      <c r="T154" s="89"/>
      <c r="U154" s="89"/>
      <c r="V154" s="574"/>
      <c r="W154" s="574"/>
      <c r="X154" s="2204"/>
      <c r="Y154" s="2204"/>
      <c r="Z154" s="2204"/>
      <c r="AA154" s="96"/>
      <c r="AB154" s="89"/>
    </row>
    <row r="155" spans="1:28" ht="15.75" customHeight="1">
      <c r="A155" s="96"/>
      <c r="B155" s="96"/>
      <c r="C155" s="96"/>
      <c r="D155" s="574"/>
      <c r="E155" s="2184"/>
      <c r="F155" s="2184"/>
      <c r="G155" s="574"/>
      <c r="H155" s="574"/>
      <c r="I155" s="96"/>
      <c r="J155" s="96"/>
      <c r="K155" s="96"/>
      <c r="L155" s="89"/>
      <c r="M155" s="96"/>
      <c r="N155" s="96"/>
      <c r="O155" s="96"/>
      <c r="P155" s="96"/>
      <c r="Q155" s="96"/>
      <c r="R155" s="89"/>
      <c r="S155" s="89"/>
      <c r="T155" s="89"/>
      <c r="U155" s="89"/>
      <c r="V155" s="574"/>
      <c r="W155" s="574"/>
      <c r="X155" s="2204"/>
      <c r="Y155" s="2204"/>
      <c r="Z155" s="2204"/>
      <c r="AA155" s="96"/>
      <c r="AB155" s="89"/>
    </row>
    <row r="156" spans="1:28" ht="15.75" customHeight="1">
      <c r="A156" s="96"/>
      <c r="B156" s="96"/>
      <c r="C156" s="96"/>
      <c r="D156" s="574"/>
      <c r="E156" s="2184"/>
      <c r="F156" s="2184"/>
      <c r="G156" s="574"/>
      <c r="H156" s="574"/>
      <c r="I156" s="96"/>
      <c r="J156" s="96"/>
      <c r="K156" s="96"/>
      <c r="L156" s="89"/>
      <c r="M156" s="96"/>
      <c r="N156" s="96"/>
      <c r="O156" s="96"/>
      <c r="P156" s="96"/>
      <c r="Q156" s="96"/>
      <c r="R156" s="89"/>
      <c r="S156" s="89"/>
      <c r="T156" s="89"/>
      <c r="U156" s="89"/>
      <c r="V156" s="574"/>
      <c r="W156" s="574"/>
      <c r="X156" s="2204"/>
      <c r="Y156" s="2204"/>
      <c r="Z156" s="2204"/>
      <c r="AA156" s="96"/>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573"/>
      <c r="B158" s="96"/>
      <c r="C158" s="96"/>
      <c r="D158" s="96"/>
      <c r="E158" s="96"/>
      <c r="F158" s="2205"/>
      <c r="G158" s="2205"/>
      <c r="H158" s="2205"/>
      <c r="I158" s="2205"/>
      <c r="J158" s="2205"/>
      <c r="K158" s="2205"/>
      <c r="L158" s="2205"/>
      <c r="M158" s="2205"/>
      <c r="N158" s="2205"/>
      <c r="O158" s="2205"/>
      <c r="P158" s="2205"/>
      <c r="Q158" s="2205"/>
      <c r="R158" s="2205"/>
      <c r="S158" s="2205"/>
      <c r="T158" s="2205"/>
      <c r="U158" s="2205"/>
      <c r="V158" s="2205"/>
      <c r="W158" s="2205"/>
      <c r="X158" s="2205"/>
      <c r="Y158" s="2205"/>
      <c r="Z158" s="2205"/>
      <c r="AA158" s="2205"/>
      <c r="AB158" s="89"/>
    </row>
    <row r="159" spans="1:28" ht="15.75" customHeight="1">
      <c r="A159" s="96"/>
      <c r="B159" s="96"/>
      <c r="C159" s="96"/>
      <c r="D159" s="96"/>
      <c r="E159" s="96"/>
      <c r="F159" s="2205"/>
      <c r="G159" s="2205"/>
      <c r="H159" s="2205"/>
      <c r="I159" s="2205"/>
      <c r="J159" s="2205"/>
      <c r="K159" s="2205"/>
      <c r="L159" s="2205"/>
      <c r="M159" s="2205"/>
      <c r="N159" s="2205"/>
      <c r="O159" s="2205"/>
      <c r="P159" s="2205"/>
      <c r="Q159" s="2205"/>
      <c r="R159" s="2205"/>
      <c r="S159" s="2205"/>
      <c r="T159" s="2205"/>
      <c r="U159" s="2205"/>
      <c r="V159" s="2205"/>
      <c r="W159" s="2205"/>
      <c r="X159" s="2205"/>
      <c r="Y159" s="2205"/>
      <c r="Z159" s="2205"/>
      <c r="AA159" s="2205"/>
      <c r="AB159" s="89"/>
    </row>
    <row r="160" spans="1:28" ht="15.75" customHeight="1">
      <c r="A160" s="5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96"/>
      <c r="B161" s="96"/>
      <c r="C161" s="96"/>
      <c r="D161" s="96"/>
      <c r="E161" s="96"/>
      <c r="F161" s="2205"/>
      <c r="G161" s="2205"/>
      <c r="H161" s="2205"/>
      <c r="I161" s="2205"/>
      <c r="J161" s="2205"/>
      <c r="K161" s="2205"/>
      <c r="L161" s="2205"/>
      <c r="M161" s="2205"/>
      <c r="N161" s="2205"/>
      <c r="O161" s="2205"/>
      <c r="P161" s="2205"/>
      <c r="Q161" s="2205"/>
      <c r="R161" s="2205"/>
      <c r="S161" s="2205"/>
      <c r="T161" s="2205"/>
      <c r="U161" s="2205"/>
      <c r="V161" s="2205"/>
      <c r="W161" s="2205"/>
      <c r="X161" s="2205"/>
      <c r="Y161" s="2205"/>
      <c r="Z161" s="2205"/>
      <c r="AA161" s="2205"/>
      <c r="AB161" s="89"/>
    </row>
    <row r="162" spans="1:28" ht="15.75" customHeight="1">
      <c r="A162" s="96"/>
      <c r="B162" s="96"/>
      <c r="C162" s="96"/>
      <c r="D162" s="96"/>
      <c r="E162" s="96"/>
      <c r="F162" s="2205"/>
      <c r="G162" s="2205"/>
      <c r="H162" s="2205"/>
      <c r="I162" s="2205"/>
      <c r="J162" s="2205"/>
      <c r="K162" s="2205"/>
      <c r="L162" s="2205"/>
      <c r="M162" s="2205"/>
      <c r="N162" s="2205"/>
      <c r="O162" s="2205"/>
      <c r="P162" s="2205"/>
      <c r="Q162" s="2205"/>
      <c r="R162" s="2205"/>
      <c r="S162" s="2205"/>
      <c r="T162" s="2205"/>
      <c r="U162" s="2205"/>
      <c r="V162" s="2205"/>
      <c r="W162" s="2205"/>
      <c r="X162" s="2205"/>
      <c r="Y162" s="2205"/>
      <c r="Z162" s="2205"/>
      <c r="AA162" s="2205"/>
      <c r="AB162" s="89"/>
    </row>
    <row r="163" spans="1:28"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89"/>
    </row>
    <row r="164" spans="1:28" ht="15.7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row>
    <row r="165" spans="1:28" ht="15.7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row>
    <row r="166" spans="1:28"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row>
    <row r="167" spans="1:28" ht="18.75" customHeight="1">
      <c r="A167" s="2182"/>
      <c r="B167" s="2182"/>
      <c r="C167" s="2182"/>
      <c r="D167" s="2182"/>
      <c r="E167" s="2182"/>
      <c r="F167" s="2182"/>
      <c r="G167" s="2182"/>
      <c r="H167" s="2182"/>
      <c r="I167" s="2182"/>
      <c r="J167" s="2182"/>
      <c r="K167" s="2182"/>
      <c r="L167" s="2182"/>
      <c r="M167" s="2182"/>
      <c r="N167" s="2182"/>
      <c r="O167" s="2182"/>
      <c r="P167" s="2182"/>
      <c r="Q167" s="2182"/>
      <c r="R167" s="2182"/>
      <c r="S167" s="2182"/>
      <c r="T167" s="2182"/>
      <c r="U167" s="2182"/>
      <c r="V167" s="2182"/>
      <c r="W167" s="2182"/>
      <c r="X167" s="2182"/>
      <c r="Y167" s="2182"/>
      <c r="Z167" s="2182"/>
      <c r="AA167" s="2182"/>
      <c r="AB167" s="89"/>
    </row>
    <row r="168" spans="1:28"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89"/>
      <c r="H169" s="96"/>
      <c r="I169" s="96"/>
      <c r="J169" s="96"/>
      <c r="K169" s="96"/>
      <c r="L169" s="96"/>
      <c r="M169" s="96"/>
      <c r="N169" s="96"/>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89"/>
      <c r="H170" s="89"/>
      <c r="I170" s="96"/>
      <c r="J170" s="96"/>
      <c r="K170" s="96"/>
      <c r="L170" s="89"/>
      <c r="M170" s="96"/>
      <c r="N170" s="96"/>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00"/>
      <c r="K171" s="2200"/>
      <c r="L171" s="2200"/>
      <c r="M171" s="2200"/>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2200"/>
      <c r="K172" s="2200"/>
      <c r="L172" s="2200"/>
      <c r="M172" s="2200"/>
      <c r="N172" s="577"/>
      <c r="O172" s="96"/>
      <c r="P172" s="96"/>
      <c r="Q172" s="96"/>
      <c r="R172" s="96"/>
      <c r="S172" s="96"/>
      <c r="T172" s="96"/>
      <c r="U172" s="96"/>
      <c r="V172" s="96"/>
      <c r="W172" s="96"/>
      <c r="X172" s="96"/>
      <c r="Y172" s="96"/>
      <c r="Z172" s="96"/>
      <c r="AA172" s="96"/>
      <c r="AB172" s="89"/>
    </row>
    <row r="173" spans="1:28" ht="15.75" customHeight="1">
      <c r="A173" s="573"/>
      <c r="B173" s="96"/>
      <c r="C173" s="96"/>
      <c r="D173" s="96"/>
      <c r="E173" s="96"/>
      <c r="F173" s="96"/>
      <c r="G173" s="96"/>
      <c r="H173" s="96"/>
      <c r="I173" s="96"/>
      <c r="J173" s="2200"/>
      <c r="K173" s="2200"/>
      <c r="L173" s="2200"/>
      <c r="M173" s="2200"/>
      <c r="N173" s="577"/>
      <c r="O173" s="96"/>
      <c r="P173" s="96"/>
      <c r="Q173" s="96"/>
      <c r="R173" s="96"/>
      <c r="S173" s="96"/>
      <c r="T173" s="96"/>
      <c r="U173" s="96"/>
      <c r="V173" s="96"/>
      <c r="W173" s="96"/>
      <c r="X173" s="96"/>
      <c r="Y173" s="96"/>
      <c r="Z173" s="96"/>
      <c r="AA173" s="96"/>
      <c r="AB173" s="89"/>
    </row>
    <row r="174" spans="1:28" ht="15.75" customHeight="1">
      <c r="A174" s="573"/>
      <c r="B174" s="96"/>
      <c r="C174" s="96"/>
      <c r="D174" s="96"/>
      <c r="E174" s="96"/>
      <c r="F174" s="96"/>
      <c r="G174" s="96"/>
      <c r="H174" s="96"/>
      <c r="I174" s="96"/>
      <c r="J174" s="2200"/>
      <c r="K174" s="2200"/>
      <c r="L174" s="2200"/>
      <c r="M174" s="2200"/>
      <c r="N174" s="577"/>
      <c r="O174" s="96"/>
      <c r="P174" s="96"/>
      <c r="Q174" s="96"/>
      <c r="R174" s="96"/>
      <c r="S174" s="96"/>
      <c r="T174" s="96"/>
      <c r="U174" s="96"/>
      <c r="V174" s="96"/>
      <c r="W174" s="96"/>
      <c r="X174" s="96"/>
      <c r="Y174" s="96"/>
      <c r="Z174" s="96"/>
      <c r="AA174" s="96"/>
      <c r="AB174" s="89"/>
    </row>
    <row r="175" spans="1:28" ht="15.75" customHeight="1">
      <c r="A175" s="5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89"/>
    </row>
    <row r="176" spans="1:28" ht="15.75" customHeight="1">
      <c r="A176" s="96"/>
      <c r="B176" s="96"/>
      <c r="C176" s="96"/>
      <c r="D176" s="2182"/>
      <c r="E176" s="2182"/>
      <c r="F176" s="2182"/>
      <c r="G176" s="2182"/>
      <c r="H176" s="574"/>
      <c r="I176" s="2182"/>
      <c r="J176" s="2182"/>
      <c r="K176" s="2182"/>
      <c r="L176" s="2182"/>
      <c r="M176" s="2182"/>
      <c r="N176" s="2182"/>
      <c r="O176" s="2182"/>
      <c r="P176" s="2182"/>
      <c r="Q176" s="2182"/>
      <c r="R176" s="2182"/>
      <c r="S176" s="2182"/>
      <c r="T176" s="2182"/>
      <c r="U176" s="2182"/>
      <c r="V176" s="574"/>
      <c r="W176" s="574"/>
      <c r="X176" s="2182"/>
      <c r="Y176" s="2182"/>
      <c r="Z176" s="2182"/>
      <c r="AA176" s="96"/>
      <c r="AB176" s="89"/>
    </row>
    <row r="177" spans="1:28" ht="15.75" customHeight="1">
      <c r="A177" s="96"/>
      <c r="B177" s="96"/>
      <c r="C177" s="96"/>
      <c r="D177" s="574"/>
      <c r="E177" s="2184"/>
      <c r="F177" s="2184"/>
      <c r="G177" s="574"/>
      <c r="H177" s="574"/>
      <c r="I177" s="96"/>
      <c r="J177" s="96"/>
      <c r="K177" s="96"/>
      <c r="L177" s="89"/>
      <c r="M177" s="96"/>
      <c r="N177" s="96"/>
      <c r="O177" s="96"/>
      <c r="P177" s="96"/>
      <c r="Q177" s="96"/>
      <c r="R177" s="89"/>
      <c r="S177" s="89"/>
      <c r="T177" s="89"/>
      <c r="U177" s="89"/>
      <c r="V177" s="574"/>
      <c r="W177" s="574"/>
      <c r="X177" s="2204"/>
      <c r="Y177" s="2204"/>
      <c r="Z177" s="2204"/>
      <c r="AA177" s="96"/>
      <c r="AB177" s="89"/>
    </row>
    <row r="178" spans="1:28" ht="15.75" customHeight="1">
      <c r="A178" s="96"/>
      <c r="B178" s="96"/>
      <c r="C178" s="96"/>
      <c r="D178" s="574"/>
      <c r="E178" s="2184"/>
      <c r="F178" s="2184"/>
      <c r="G178" s="574"/>
      <c r="H178" s="574"/>
      <c r="I178" s="96"/>
      <c r="J178" s="96"/>
      <c r="K178" s="96"/>
      <c r="L178" s="89"/>
      <c r="M178" s="96"/>
      <c r="N178" s="96"/>
      <c r="O178" s="96"/>
      <c r="P178" s="96"/>
      <c r="Q178" s="96"/>
      <c r="R178" s="89"/>
      <c r="S178" s="89"/>
      <c r="T178" s="89"/>
      <c r="U178" s="89"/>
      <c r="V178" s="574"/>
      <c r="W178" s="574"/>
      <c r="X178" s="2204"/>
      <c r="Y178" s="2204"/>
      <c r="Z178" s="2204"/>
      <c r="AA178" s="96"/>
      <c r="AB178" s="89"/>
    </row>
    <row r="179" spans="1:28" ht="15.75" customHeight="1">
      <c r="A179" s="96"/>
      <c r="B179" s="96"/>
      <c r="C179" s="96"/>
      <c r="D179" s="574"/>
      <c r="E179" s="2184"/>
      <c r="F179" s="2184"/>
      <c r="G179" s="574"/>
      <c r="H179" s="574"/>
      <c r="I179" s="96"/>
      <c r="J179" s="96"/>
      <c r="K179" s="96"/>
      <c r="L179" s="89"/>
      <c r="M179" s="96"/>
      <c r="N179" s="96"/>
      <c r="O179" s="96"/>
      <c r="P179" s="96"/>
      <c r="Q179" s="96"/>
      <c r="R179" s="89"/>
      <c r="S179" s="89"/>
      <c r="T179" s="89"/>
      <c r="U179" s="89"/>
      <c r="V179" s="574"/>
      <c r="W179" s="574"/>
      <c r="X179" s="2204"/>
      <c r="Y179" s="2204"/>
      <c r="Z179" s="2204"/>
      <c r="AA179" s="96"/>
      <c r="AB179" s="89"/>
    </row>
    <row r="180" spans="1:28" ht="15.75" customHeight="1">
      <c r="A180" s="96"/>
      <c r="B180" s="96"/>
      <c r="C180" s="96"/>
      <c r="D180" s="574"/>
      <c r="E180" s="2184"/>
      <c r="F180" s="2184"/>
      <c r="G180" s="574"/>
      <c r="H180" s="574"/>
      <c r="I180" s="96"/>
      <c r="J180" s="96"/>
      <c r="K180" s="96"/>
      <c r="L180" s="89"/>
      <c r="M180" s="96"/>
      <c r="N180" s="96"/>
      <c r="O180" s="96"/>
      <c r="P180" s="96"/>
      <c r="Q180" s="96"/>
      <c r="R180" s="89"/>
      <c r="S180" s="89"/>
      <c r="T180" s="89"/>
      <c r="U180" s="89"/>
      <c r="V180" s="574"/>
      <c r="W180" s="574"/>
      <c r="X180" s="2204"/>
      <c r="Y180" s="2204"/>
      <c r="Z180" s="2204"/>
      <c r="AA180" s="96"/>
      <c r="AB180" s="89"/>
    </row>
    <row r="181" spans="1:28" ht="15.75" customHeight="1">
      <c r="A181" s="96"/>
      <c r="B181" s="96"/>
      <c r="C181" s="96"/>
      <c r="D181" s="574"/>
      <c r="E181" s="2184"/>
      <c r="F181" s="2184"/>
      <c r="G181" s="574"/>
      <c r="H181" s="574"/>
      <c r="I181" s="96"/>
      <c r="J181" s="96"/>
      <c r="K181" s="96"/>
      <c r="L181" s="89"/>
      <c r="M181" s="96"/>
      <c r="N181" s="96"/>
      <c r="O181" s="96"/>
      <c r="P181" s="96"/>
      <c r="Q181" s="96"/>
      <c r="R181" s="89"/>
      <c r="S181" s="89"/>
      <c r="T181" s="89"/>
      <c r="U181" s="89"/>
      <c r="V181" s="574"/>
      <c r="W181" s="574"/>
      <c r="X181" s="2204"/>
      <c r="Y181" s="2204"/>
      <c r="Z181" s="2204"/>
      <c r="AA181" s="96"/>
      <c r="AB181" s="89"/>
    </row>
    <row r="182" spans="1:28" ht="15.75" customHeight="1">
      <c r="A182" s="96"/>
      <c r="B182" s="96"/>
      <c r="C182" s="96"/>
      <c r="D182" s="574"/>
      <c r="E182" s="2184"/>
      <c r="F182" s="2184"/>
      <c r="G182" s="574"/>
      <c r="H182" s="574"/>
      <c r="I182" s="96"/>
      <c r="J182" s="96"/>
      <c r="K182" s="96"/>
      <c r="L182" s="89"/>
      <c r="M182" s="96"/>
      <c r="N182" s="96"/>
      <c r="O182" s="96"/>
      <c r="P182" s="96"/>
      <c r="Q182" s="96"/>
      <c r="R182" s="89"/>
      <c r="S182" s="89"/>
      <c r="T182" s="89"/>
      <c r="U182" s="89"/>
      <c r="V182" s="574"/>
      <c r="W182" s="574"/>
      <c r="X182" s="2204"/>
      <c r="Y182" s="2204"/>
      <c r="Z182" s="2204"/>
      <c r="AA182" s="96"/>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573"/>
      <c r="B184" s="96"/>
      <c r="C184" s="96"/>
      <c r="D184" s="96"/>
      <c r="E184" s="96"/>
      <c r="F184" s="2205"/>
      <c r="G184" s="2205"/>
      <c r="H184" s="2205"/>
      <c r="I184" s="2205"/>
      <c r="J184" s="2205"/>
      <c r="K184" s="2205"/>
      <c r="L184" s="2205"/>
      <c r="M184" s="2205"/>
      <c r="N184" s="2205"/>
      <c r="O184" s="2205"/>
      <c r="P184" s="2205"/>
      <c r="Q184" s="2205"/>
      <c r="R184" s="2205"/>
      <c r="S184" s="2205"/>
      <c r="T184" s="2205"/>
      <c r="U184" s="2205"/>
      <c r="V184" s="2205"/>
      <c r="W184" s="2205"/>
      <c r="X184" s="2205"/>
      <c r="Y184" s="2205"/>
      <c r="Z184" s="2205"/>
      <c r="AA184" s="2205"/>
      <c r="AB184" s="89"/>
    </row>
    <row r="185" spans="1:28" ht="15.75" customHeight="1">
      <c r="A185" s="96"/>
      <c r="B185" s="96"/>
      <c r="C185" s="96"/>
      <c r="D185" s="96"/>
      <c r="E185" s="96"/>
      <c r="F185" s="2205"/>
      <c r="G185" s="2205"/>
      <c r="H185" s="2205"/>
      <c r="I185" s="2205"/>
      <c r="J185" s="2205"/>
      <c r="K185" s="2205"/>
      <c r="L185" s="2205"/>
      <c r="M185" s="2205"/>
      <c r="N185" s="2205"/>
      <c r="O185" s="2205"/>
      <c r="P185" s="2205"/>
      <c r="Q185" s="2205"/>
      <c r="R185" s="2205"/>
      <c r="S185" s="2205"/>
      <c r="T185" s="2205"/>
      <c r="U185" s="2205"/>
      <c r="V185" s="2205"/>
      <c r="W185" s="2205"/>
      <c r="X185" s="2205"/>
      <c r="Y185" s="2205"/>
      <c r="Z185" s="2205"/>
      <c r="AA185" s="2205"/>
      <c r="AB185" s="89"/>
    </row>
    <row r="186" spans="1:28" ht="15.75" customHeight="1">
      <c r="A186" s="5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87" spans="1:28" ht="15.75" customHeight="1">
      <c r="A187" s="96"/>
      <c r="B187" s="96"/>
      <c r="C187" s="96"/>
      <c r="D187" s="96"/>
      <c r="E187" s="96"/>
      <c r="F187" s="2205"/>
      <c r="G187" s="2205"/>
      <c r="H187" s="2205"/>
      <c r="I187" s="2205"/>
      <c r="J187" s="2205"/>
      <c r="K187" s="2205"/>
      <c r="L187" s="2205"/>
      <c r="M187" s="2205"/>
      <c r="N187" s="2205"/>
      <c r="O187" s="2205"/>
      <c r="P187" s="2205"/>
      <c r="Q187" s="2205"/>
      <c r="R187" s="2205"/>
      <c r="S187" s="2205"/>
      <c r="T187" s="2205"/>
      <c r="U187" s="2205"/>
      <c r="V187" s="2205"/>
      <c r="W187" s="2205"/>
      <c r="X187" s="2205"/>
      <c r="Y187" s="2205"/>
      <c r="Z187" s="2205"/>
      <c r="AA187" s="2205"/>
      <c r="AB187" s="89"/>
    </row>
    <row r="188" spans="1:28" ht="15.75" customHeight="1">
      <c r="A188" s="96"/>
      <c r="B188" s="96"/>
      <c r="C188" s="96"/>
      <c r="D188" s="96"/>
      <c r="E188" s="96"/>
      <c r="F188" s="2205"/>
      <c r="G188" s="2205"/>
      <c r="H188" s="2205"/>
      <c r="I188" s="2205"/>
      <c r="J188" s="2205"/>
      <c r="K188" s="2205"/>
      <c r="L188" s="2205"/>
      <c r="M188" s="2205"/>
      <c r="N188" s="2205"/>
      <c r="O188" s="2205"/>
      <c r="P188" s="2205"/>
      <c r="Q188" s="2205"/>
      <c r="R188" s="2205"/>
      <c r="S188" s="2205"/>
      <c r="T188" s="2205"/>
      <c r="U188" s="2205"/>
      <c r="V188" s="2205"/>
      <c r="W188" s="2205"/>
      <c r="X188" s="2205"/>
      <c r="Y188" s="2205"/>
      <c r="Z188" s="2205"/>
      <c r="AA188" s="2205"/>
      <c r="AB188" s="89"/>
    </row>
    <row r="189" spans="1:28"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89"/>
    </row>
    <row r="195" spans="1:28" ht="18.75" customHeight="1">
      <c r="A195" s="2182"/>
      <c r="B195" s="2182"/>
      <c r="C195" s="2182"/>
      <c r="D195" s="2182"/>
      <c r="E195" s="2182"/>
      <c r="F195" s="2182"/>
      <c r="G195" s="2182"/>
      <c r="H195" s="2182"/>
      <c r="I195" s="2182"/>
      <c r="J195" s="2182"/>
      <c r="K195" s="2182"/>
      <c r="L195" s="2182"/>
      <c r="M195" s="2182"/>
      <c r="N195" s="2182"/>
      <c r="O195" s="2182"/>
      <c r="P195" s="2182"/>
      <c r="Q195" s="2182"/>
      <c r="R195" s="2182"/>
      <c r="S195" s="2182"/>
      <c r="T195" s="2182"/>
      <c r="U195" s="2182"/>
      <c r="V195" s="2182"/>
      <c r="W195" s="2182"/>
      <c r="X195" s="2182"/>
      <c r="Y195" s="2182"/>
      <c r="Z195" s="2182"/>
      <c r="AA195" s="2182"/>
      <c r="AB195" s="89"/>
    </row>
    <row r="196" spans="1:28"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89"/>
      <c r="H197" s="96"/>
      <c r="I197" s="96"/>
      <c r="J197" s="96"/>
      <c r="K197" s="96"/>
      <c r="L197" s="96"/>
      <c r="M197" s="96"/>
      <c r="N197" s="96"/>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89"/>
      <c r="H198" s="89"/>
      <c r="I198" s="96"/>
      <c r="J198" s="96"/>
      <c r="K198" s="96"/>
      <c r="L198" s="89"/>
      <c r="M198" s="96"/>
      <c r="N198" s="96"/>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00"/>
      <c r="K199" s="2200"/>
      <c r="L199" s="2200"/>
      <c r="M199" s="2200"/>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2200"/>
      <c r="K200" s="2200"/>
      <c r="L200" s="2200"/>
      <c r="M200" s="2200"/>
      <c r="N200" s="577"/>
      <c r="O200" s="96"/>
      <c r="P200" s="96"/>
      <c r="Q200" s="96"/>
      <c r="R200" s="96"/>
      <c r="S200" s="96"/>
      <c r="T200" s="96"/>
      <c r="U200" s="96"/>
      <c r="V200" s="96"/>
      <c r="W200" s="96"/>
      <c r="X200" s="96"/>
      <c r="Y200" s="96"/>
      <c r="Z200" s="96"/>
      <c r="AA200" s="96"/>
      <c r="AB200" s="89"/>
    </row>
    <row r="201" spans="1:28" ht="15.75" customHeight="1">
      <c r="A201" s="573"/>
      <c r="B201" s="96"/>
      <c r="C201" s="96"/>
      <c r="D201" s="96"/>
      <c r="E201" s="96"/>
      <c r="F201" s="96"/>
      <c r="G201" s="96"/>
      <c r="H201" s="96"/>
      <c r="I201" s="96"/>
      <c r="J201" s="2200"/>
      <c r="K201" s="2200"/>
      <c r="L201" s="2200"/>
      <c r="M201" s="2200"/>
      <c r="N201" s="577"/>
      <c r="O201" s="96"/>
      <c r="P201" s="96"/>
      <c r="Q201" s="96"/>
      <c r="R201" s="96"/>
      <c r="S201" s="96"/>
      <c r="T201" s="96"/>
      <c r="U201" s="96"/>
      <c r="V201" s="96"/>
      <c r="W201" s="96"/>
      <c r="X201" s="96"/>
      <c r="Y201" s="96"/>
      <c r="Z201" s="96"/>
      <c r="AA201" s="96"/>
      <c r="AB201" s="89"/>
    </row>
    <row r="202" spans="1:28" ht="15.75" customHeight="1">
      <c r="A202" s="573"/>
      <c r="B202" s="96"/>
      <c r="C202" s="96"/>
      <c r="D202" s="96"/>
      <c r="E202" s="96"/>
      <c r="F202" s="96"/>
      <c r="G202" s="96"/>
      <c r="H202" s="96"/>
      <c r="I202" s="96"/>
      <c r="J202" s="2200"/>
      <c r="K202" s="2200"/>
      <c r="L202" s="2200"/>
      <c r="M202" s="2200"/>
      <c r="N202" s="577"/>
      <c r="O202" s="96"/>
      <c r="P202" s="96"/>
      <c r="Q202" s="96"/>
      <c r="R202" s="96"/>
      <c r="S202" s="96"/>
      <c r="T202" s="96"/>
      <c r="U202" s="96"/>
      <c r="V202" s="96"/>
      <c r="W202" s="96"/>
      <c r="X202" s="96"/>
      <c r="Y202" s="96"/>
      <c r="Z202" s="96"/>
      <c r="AA202" s="96"/>
      <c r="AB202" s="89"/>
    </row>
    <row r="203" spans="1:28" ht="15.75" customHeight="1">
      <c r="A203" s="5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89"/>
    </row>
    <row r="204" spans="1:28" ht="15.75" customHeight="1">
      <c r="A204" s="96"/>
      <c r="B204" s="96"/>
      <c r="C204" s="96"/>
      <c r="D204" s="2182"/>
      <c r="E204" s="2182"/>
      <c r="F204" s="2182"/>
      <c r="G204" s="2182"/>
      <c r="H204" s="574"/>
      <c r="I204" s="2182"/>
      <c r="J204" s="2182"/>
      <c r="K204" s="2182"/>
      <c r="L204" s="2182"/>
      <c r="M204" s="2182"/>
      <c r="N204" s="2182"/>
      <c r="O204" s="2182"/>
      <c r="P204" s="2182"/>
      <c r="Q204" s="2182"/>
      <c r="R204" s="2182"/>
      <c r="S204" s="2182"/>
      <c r="T204" s="2182"/>
      <c r="U204" s="2182"/>
      <c r="V204" s="574"/>
      <c r="W204" s="574"/>
      <c r="X204" s="2182"/>
      <c r="Y204" s="2182"/>
      <c r="Z204" s="2182"/>
      <c r="AA204" s="96"/>
      <c r="AB204" s="89"/>
    </row>
    <row r="205" spans="1:28" ht="15.75" customHeight="1">
      <c r="A205" s="96"/>
      <c r="B205" s="96"/>
      <c r="C205" s="96"/>
      <c r="D205" s="574"/>
      <c r="E205" s="2184"/>
      <c r="F205" s="2184"/>
      <c r="G205" s="574"/>
      <c r="H205" s="574"/>
      <c r="I205" s="96"/>
      <c r="J205" s="96"/>
      <c r="K205" s="96"/>
      <c r="L205" s="89"/>
      <c r="M205" s="96"/>
      <c r="N205" s="96"/>
      <c r="O205" s="96"/>
      <c r="P205" s="96"/>
      <c r="Q205" s="96"/>
      <c r="R205" s="89"/>
      <c r="S205" s="89"/>
      <c r="T205" s="89"/>
      <c r="U205" s="89"/>
      <c r="V205" s="574"/>
      <c r="W205" s="574"/>
      <c r="X205" s="2204"/>
      <c r="Y205" s="2204"/>
      <c r="Z205" s="2204"/>
      <c r="AA205" s="96"/>
      <c r="AB205" s="89"/>
    </row>
    <row r="206" spans="1:28" ht="15.75" customHeight="1">
      <c r="A206" s="96"/>
      <c r="B206" s="96"/>
      <c r="C206" s="96"/>
      <c r="D206" s="574"/>
      <c r="E206" s="2184"/>
      <c r="F206" s="2184"/>
      <c r="G206" s="574"/>
      <c r="H206" s="574"/>
      <c r="I206" s="96"/>
      <c r="J206" s="96"/>
      <c r="K206" s="96"/>
      <c r="L206" s="89"/>
      <c r="M206" s="96"/>
      <c r="N206" s="96"/>
      <c r="O206" s="96"/>
      <c r="P206" s="96"/>
      <c r="Q206" s="96"/>
      <c r="R206" s="89"/>
      <c r="S206" s="89"/>
      <c r="T206" s="89"/>
      <c r="U206" s="89"/>
      <c r="V206" s="574"/>
      <c r="W206" s="574"/>
      <c r="X206" s="2204"/>
      <c r="Y206" s="2204"/>
      <c r="Z206" s="2204"/>
      <c r="AA206" s="96"/>
      <c r="AB206" s="89"/>
    </row>
    <row r="207" spans="1:28" ht="15.75" customHeight="1">
      <c r="A207" s="96"/>
      <c r="B207" s="96"/>
      <c r="C207" s="96"/>
      <c r="D207" s="574"/>
      <c r="E207" s="2184"/>
      <c r="F207" s="2184"/>
      <c r="G207" s="574"/>
      <c r="H207" s="574"/>
      <c r="I207" s="96"/>
      <c r="J207" s="96"/>
      <c r="K207" s="96"/>
      <c r="L207" s="89"/>
      <c r="M207" s="96"/>
      <c r="N207" s="96"/>
      <c r="O207" s="96"/>
      <c r="P207" s="96"/>
      <c r="Q207" s="96"/>
      <c r="R207" s="89"/>
      <c r="S207" s="89"/>
      <c r="T207" s="89"/>
      <c r="U207" s="89"/>
      <c r="V207" s="574"/>
      <c r="W207" s="574"/>
      <c r="X207" s="2204"/>
      <c r="Y207" s="2204"/>
      <c r="Z207" s="2204"/>
      <c r="AA207" s="96"/>
      <c r="AB207" s="89"/>
    </row>
    <row r="208" spans="1:28" ht="15.75" customHeight="1">
      <c r="A208" s="96"/>
      <c r="B208" s="96"/>
      <c r="C208" s="96"/>
      <c r="D208" s="574"/>
      <c r="E208" s="2184"/>
      <c r="F208" s="2184"/>
      <c r="G208" s="574"/>
      <c r="H208" s="574"/>
      <c r="I208" s="96"/>
      <c r="J208" s="96"/>
      <c r="K208" s="96"/>
      <c r="L208" s="89"/>
      <c r="M208" s="96"/>
      <c r="N208" s="96"/>
      <c r="O208" s="96"/>
      <c r="P208" s="96"/>
      <c r="Q208" s="96"/>
      <c r="R208" s="89"/>
      <c r="S208" s="89"/>
      <c r="T208" s="89"/>
      <c r="U208" s="89"/>
      <c r="V208" s="574"/>
      <c r="W208" s="574"/>
      <c r="X208" s="2204"/>
      <c r="Y208" s="2204"/>
      <c r="Z208" s="2204"/>
      <c r="AA208" s="96"/>
      <c r="AB208" s="89"/>
    </row>
    <row r="209" spans="1:28" ht="15.75" customHeight="1">
      <c r="A209" s="96"/>
      <c r="B209" s="96"/>
      <c r="C209" s="96"/>
      <c r="D209" s="574"/>
      <c r="E209" s="2184"/>
      <c r="F209" s="2184"/>
      <c r="G209" s="574"/>
      <c r="H209" s="574"/>
      <c r="I209" s="96"/>
      <c r="J209" s="96"/>
      <c r="K209" s="96"/>
      <c r="L209" s="89"/>
      <c r="M209" s="96"/>
      <c r="N209" s="96"/>
      <c r="O209" s="96"/>
      <c r="P209" s="96"/>
      <c r="Q209" s="96"/>
      <c r="R209" s="89"/>
      <c r="S209" s="89"/>
      <c r="T209" s="89"/>
      <c r="U209" s="89"/>
      <c r="V209" s="574"/>
      <c r="W209" s="574"/>
      <c r="X209" s="2204"/>
      <c r="Y209" s="2204"/>
      <c r="Z209" s="2204"/>
      <c r="AA209" s="96"/>
      <c r="AB209" s="89"/>
    </row>
    <row r="210" spans="1:28" ht="15.75" customHeight="1">
      <c r="A210" s="96"/>
      <c r="B210" s="96"/>
      <c r="C210" s="96"/>
      <c r="D210" s="574"/>
      <c r="E210" s="2184"/>
      <c r="F210" s="2184"/>
      <c r="G210" s="574"/>
      <c r="H210" s="574"/>
      <c r="I210" s="96"/>
      <c r="J210" s="96"/>
      <c r="K210" s="96"/>
      <c r="L210" s="89"/>
      <c r="M210" s="96"/>
      <c r="N210" s="96"/>
      <c r="O210" s="96"/>
      <c r="P210" s="96"/>
      <c r="Q210" s="96"/>
      <c r="R210" s="89"/>
      <c r="S210" s="89"/>
      <c r="T210" s="89"/>
      <c r="U210" s="89"/>
      <c r="V210" s="574"/>
      <c r="W210" s="574"/>
      <c r="X210" s="2204"/>
      <c r="Y210" s="2204"/>
      <c r="Z210" s="2204"/>
      <c r="AA210" s="96"/>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573"/>
      <c r="B212" s="96"/>
      <c r="C212" s="96"/>
      <c r="D212" s="96"/>
      <c r="E212" s="96"/>
      <c r="F212" s="2205"/>
      <c r="G212" s="2205"/>
      <c r="H212" s="2205"/>
      <c r="I212" s="2205"/>
      <c r="J212" s="2205"/>
      <c r="K212" s="2205"/>
      <c r="L212" s="2205"/>
      <c r="M212" s="2205"/>
      <c r="N212" s="2205"/>
      <c r="O212" s="2205"/>
      <c r="P212" s="2205"/>
      <c r="Q212" s="2205"/>
      <c r="R212" s="2205"/>
      <c r="S212" s="2205"/>
      <c r="T212" s="2205"/>
      <c r="U212" s="2205"/>
      <c r="V212" s="2205"/>
      <c r="W212" s="2205"/>
      <c r="X212" s="2205"/>
      <c r="Y212" s="2205"/>
      <c r="Z212" s="2205"/>
      <c r="AA212" s="2205"/>
      <c r="AB212" s="89"/>
    </row>
    <row r="213" spans="1:28" ht="15.75" customHeight="1">
      <c r="A213" s="96"/>
      <c r="B213" s="96"/>
      <c r="C213" s="96"/>
      <c r="D213" s="96"/>
      <c r="E213" s="96"/>
      <c r="F213" s="2205"/>
      <c r="G213" s="2205"/>
      <c r="H213" s="2205"/>
      <c r="I213" s="2205"/>
      <c r="J213" s="2205"/>
      <c r="K213" s="2205"/>
      <c r="L213" s="2205"/>
      <c r="M213" s="2205"/>
      <c r="N213" s="2205"/>
      <c r="O213" s="2205"/>
      <c r="P213" s="2205"/>
      <c r="Q213" s="2205"/>
      <c r="R213" s="2205"/>
      <c r="S213" s="2205"/>
      <c r="T213" s="2205"/>
      <c r="U213" s="2205"/>
      <c r="V213" s="2205"/>
      <c r="W213" s="2205"/>
      <c r="X213" s="2205"/>
      <c r="Y213" s="2205"/>
      <c r="Z213" s="2205"/>
      <c r="AA213" s="2205"/>
      <c r="AB213" s="89"/>
    </row>
    <row r="214" spans="1:28" ht="15.75" customHeight="1">
      <c r="A214" s="5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96"/>
      <c r="B215" s="96"/>
      <c r="C215" s="96"/>
      <c r="D215" s="96"/>
      <c r="E215" s="96"/>
      <c r="F215" s="2205"/>
      <c r="G215" s="2205"/>
      <c r="H215" s="2205"/>
      <c r="I215" s="2205"/>
      <c r="J215" s="2205"/>
      <c r="K215" s="2205"/>
      <c r="L215" s="2205"/>
      <c r="M215" s="2205"/>
      <c r="N215" s="2205"/>
      <c r="O215" s="2205"/>
      <c r="P215" s="2205"/>
      <c r="Q215" s="2205"/>
      <c r="R215" s="2205"/>
      <c r="S215" s="2205"/>
      <c r="T215" s="2205"/>
      <c r="U215" s="2205"/>
      <c r="V215" s="2205"/>
      <c r="W215" s="2205"/>
      <c r="X215" s="2205"/>
      <c r="Y215" s="2205"/>
      <c r="Z215" s="2205"/>
      <c r="AA215" s="2205"/>
      <c r="AB215" s="89"/>
    </row>
    <row r="216" spans="1:28" ht="15.75" customHeight="1">
      <c r="A216" s="96"/>
      <c r="B216" s="96"/>
      <c r="C216" s="96"/>
      <c r="D216" s="96"/>
      <c r="E216" s="96"/>
      <c r="F216" s="2205"/>
      <c r="G216" s="2205"/>
      <c r="H216" s="2205"/>
      <c r="I216" s="2205"/>
      <c r="J216" s="2205"/>
      <c r="K216" s="2205"/>
      <c r="L216" s="2205"/>
      <c r="M216" s="2205"/>
      <c r="N216" s="2205"/>
      <c r="O216" s="2205"/>
      <c r="P216" s="2205"/>
      <c r="Q216" s="2205"/>
      <c r="R216" s="2205"/>
      <c r="S216" s="2205"/>
      <c r="T216" s="2205"/>
      <c r="U216" s="2205"/>
      <c r="V216" s="2205"/>
      <c r="W216" s="2205"/>
      <c r="X216" s="2205"/>
      <c r="Y216" s="2205"/>
      <c r="Z216" s="2205"/>
      <c r="AA216" s="2205"/>
      <c r="AB216" s="89"/>
    </row>
    <row r="217" spans="1:28"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89"/>
    </row>
    <row r="218" spans="1:28" ht="15.75"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row>
    <row r="219" spans="1:28" ht="15.75"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row>
    <row r="220" spans="1:28"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row>
    <row r="221" spans="1:28" ht="18.75" customHeight="1">
      <c r="A221" s="2182"/>
      <c r="B221" s="2182"/>
      <c r="C221" s="2182"/>
      <c r="D221" s="2182"/>
      <c r="E221" s="2182"/>
      <c r="F221" s="2182"/>
      <c r="G221" s="2182"/>
      <c r="H221" s="2182"/>
      <c r="I221" s="2182"/>
      <c r="J221" s="2182"/>
      <c r="K221" s="2182"/>
      <c r="L221" s="2182"/>
      <c r="M221" s="2182"/>
      <c r="N221" s="2182"/>
      <c r="O221" s="2182"/>
      <c r="P221" s="2182"/>
      <c r="Q221" s="2182"/>
      <c r="R221" s="2182"/>
      <c r="S221" s="2182"/>
      <c r="T221" s="2182"/>
      <c r="U221" s="2182"/>
      <c r="V221" s="2182"/>
      <c r="W221" s="2182"/>
      <c r="X221" s="2182"/>
      <c r="Y221" s="2182"/>
      <c r="Z221" s="2182"/>
      <c r="AA221" s="2182"/>
      <c r="AB221" s="89"/>
    </row>
    <row r="222" spans="1:28"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89"/>
      <c r="H223" s="96"/>
      <c r="I223" s="96"/>
      <c r="J223" s="96"/>
      <c r="K223" s="96"/>
      <c r="L223" s="96"/>
      <c r="M223" s="96"/>
      <c r="N223" s="96"/>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89"/>
      <c r="H224" s="89"/>
      <c r="I224" s="96"/>
      <c r="J224" s="96"/>
      <c r="K224" s="96"/>
      <c r="L224" s="89"/>
      <c r="M224" s="96"/>
      <c r="N224" s="96"/>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00"/>
      <c r="K225" s="2200"/>
      <c r="L225" s="2200"/>
      <c r="M225" s="2200"/>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2200"/>
      <c r="K226" s="2200"/>
      <c r="L226" s="2200"/>
      <c r="M226" s="2200"/>
      <c r="N226" s="577"/>
      <c r="O226" s="96"/>
      <c r="P226" s="96"/>
      <c r="Q226" s="96"/>
      <c r="R226" s="96"/>
      <c r="S226" s="96"/>
      <c r="T226" s="96"/>
      <c r="U226" s="96"/>
      <c r="V226" s="96"/>
      <c r="W226" s="96"/>
      <c r="X226" s="96"/>
      <c r="Y226" s="96"/>
      <c r="Z226" s="96"/>
      <c r="AA226" s="96"/>
      <c r="AB226" s="89"/>
    </row>
    <row r="227" spans="1:28" ht="15.75" customHeight="1">
      <c r="A227" s="573"/>
      <c r="B227" s="96"/>
      <c r="C227" s="96"/>
      <c r="D227" s="96"/>
      <c r="E227" s="96"/>
      <c r="F227" s="96"/>
      <c r="G227" s="96"/>
      <c r="H227" s="96"/>
      <c r="I227" s="96"/>
      <c r="J227" s="2200"/>
      <c r="K227" s="2200"/>
      <c r="L227" s="2200"/>
      <c r="M227" s="2200"/>
      <c r="N227" s="577"/>
      <c r="O227" s="96"/>
      <c r="P227" s="96"/>
      <c r="Q227" s="96"/>
      <c r="R227" s="96"/>
      <c r="S227" s="96"/>
      <c r="T227" s="96"/>
      <c r="U227" s="96"/>
      <c r="V227" s="96"/>
      <c r="W227" s="96"/>
      <c r="X227" s="96"/>
      <c r="Y227" s="96"/>
      <c r="Z227" s="96"/>
      <c r="AA227" s="96"/>
      <c r="AB227" s="89"/>
    </row>
    <row r="228" spans="1:28" ht="15.75" customHeight="1">
      <c r="A228" s="573"/>
      <c r="B228" s="96"/>
      <c r="C228" s="96"/>
      <c r="D228" s="96"/>
      <c r="E228" s="96"/>
      <c r="F228" s="96"/>
      <c r="G228" s="96"/>
      <c r="H228" s="96"/>
      <c r="I228" s="96"/>
      <c r="J228" s="2200"/>
      <c r="K228" s="2200"/>
      <c r="L228" s="2200"/>
      <c r="M228" s="2200"/>
      <c r="N228" s="577"/>
      <c r="O228" s="96"/>
      <c r="P228" s="96"/>
      <c r="Q228" s="96"/>
      <c r="R228" s="96"/>
      <c r="S228" s="96"/>
      <c r="T228" s="96"/>
      <c r="U228" s="96"/>
      <c r="V228" s="96"/>
      <c r="W228" s="96"/>
      <c r="X228" s="96"/>
      <c r="Y228" s="96"/>
      <c r="Z228" s="96"/>
      <c r="AA228" s="96"/>
      <c r="AB228" s="89"/>
    </row>
    <row r="229" spans="1:28" ht="15.75" customHeight="1">
      <c r="A229" s="5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89"/>
    </row>
    <row r="230" spans="1:28" ht="15.75" customHeight="1">
      <c r="A230" s="96"/>
      <c r="B230" s="96"/>
      <c r="C230" s="96"/>
      <c r="D230" s="2182"/>
      <c r="E230" s="2182"/>
      <c r="F230" s="2182"/>
      <c r="G230" s="2182"/>
      <c r="H230" s="574"/>
      <c r="I230" s="2182"/>
      <c r="J230" s="2182"/>
      <c r="K230" s="2182"/>
      <c r="L230" s="2182"/>
      <c r="M230" s="2182"/>
      <c r="N230" s="2182"/>
      <c r="O230" s="2182"/>
      <c r="P230" s="2182"/>
      <c r="Q230" s="2182"/>
      <c r="R230" s="2182"/>
      <c r="S230" s="2182"/>
      <c r="T230" s="2182"/>
      <c r="U230" s="2182"/>
      <c r="V230" s="574"/>
      <c r="W230" s="574"/>
      <c r="X230" s="2182"/>
      <c r="Y230" s="2182"/>
      <c r="Z230" s="2182"/>
      <c r="AA230" s="96"/>
      <c r="AB230" s="89"/>
    </row>
    <row r="231" spans="1:28" ht="15.75" customHeight="1">
      <c r="A231" s="96"/>
      <c r="B231" s="96"/>
      <c r="C231" s="96"/>
      <c r="D231" s="574"/>
      <c r="E231" s="2184"/>
      <c r="F231" s="2184"/>
      <c r="G231" s="574"/>
      <c r="H231" s="574"/>
      <c r="I231" s="96"/>
      <c r="J231" s="96"/>
      <c r="K231" s="96"/>
      <c r="L231" s="89"/>
      <c r="M231" s="96"/>
      <c r="N231" s="96"/>
      <c r="O231" s="96"/>
      <c r="P231" s="96"/>
      <c r="Q231" s="96"/>
      <c r="R231" s="89"/>
      <c r="S231" s="89"/>
      <c r="T231" s="89"/>
      <c r="U231" s="89"/>
      <c r="V231" s="574"/>
      <c r="W231" s="574"/>
      <c r="X231" s="2204"/>
      <c r="Y231" s="2204"/>
      <c r="Z231" s="2204"/>
      <c r="AA231" s="96"/>
      <c r="AB231" s="89"/>
    </row>
    <row r="232" spans="1:28" ht="15.75" customHeight="1">
      <c r="A232" s="96"/>
      <c r="B232" s="96"/>
      <c r="C232" s="96"/>
      <c r="D232" s="574"/>
      <c r="E232" s="2184"/>
      <c r="F232" s="2184"/>
      <c r="G232" s="574"/>
      <c r="H232" s="574"/>
      <c r="I232" s="96"/>
      <c r="J232" s="96"/>
      <c r="K232" s="96"/>
      <c r="L232" s="89"/>
      <c r="M232" s="96"/>
      <c r="N232" s="96"/>
      <c r="O232" s="96"/>
      <c r="P232" s="96"/>
      <c r="Q232" s="96"/>
      <c r="R232" s="89"/>
      <c r="S232" s="89"/>
      <c r="T232" s="89"/>
      <c r="U232" s="89"/>
      <c r="V232" s="574"/>
      <c r="W232" s="574"/>
      <c r="X232" s="2204"/>
      <c r="Y232" s="2204"/>
      <c r="Z232" s="2204"/>
      <c r="AA232" s="96"/>
      <c r="AB232" s="89"/>
    </row>
    <row r="233" spans="1:28" ht="15.75" customHeight="1">
      <c r="A233" s="96"/>
      <c r="B233" s="96"/>
      <c r="C233" s="96"/>
      <c r="D233" s="574"/>
      <c r="E233" s="2184"/>
      <c r="F233" s="2184"/>
      <c r="G233" s="574"/>
      <c r="H233" s="574"/>
      <c r="I233" s="96"/>
      <c r="J233" s="96"/>
      <c r="K233" s="96"/>
      <c r="L233" s="89"/>
      <c r="M233" s="96"/>
      <c r="N233" s="96"/>
      <c r="O233" s="96"/>
      <c r="P233" s="96"/>
      <c r="Q233" s="96"/>
      <c r="R233" s="89"/>
      <c r="S233" s="89"/>
      <c r="T233" s="89"/>
      <c r="U233" s="89"/>
      <c r="V233" s="574"/>
      <c r="W233" s="574"/>
      <c r="X233" s="2204"/>
      <c r="Y233" s="2204"/>
      <c r="Z233" s="2204"/>
      <c r="AA233" s="96"/>
      <c r="AB233" s="89"/>
    </row>
    <row r="234" spans="1:28" ht="15.75" customHeight="1">
      <c r="A234" s="96"/>
      <c r="B234" s="96"/>
      <c r="C234" s="96"/>
      <c r="D234" s="574"/>
      <c r="E234" s="2184"/>
      <c r="F234" s="2184"/>
      <c r="G234" s="574"/>
      <c r="H234" s="574"/>
      <c r="I234" s="96"/>
      <c r="J234" s="96"/>
      <c r="K234" s="96"/>
      <c r="L234" s="89"/>
      <c r="M234" s="96"/>
      <c r="N234" s="96"/>
      <c r="O234" s="96"/>
      <c r="P234" s="96"/>
      <c r="Q234" s="96"/>
      <c r="R234" s="89"/>
      <c r="S234" s="89"/>
      <c r="T234" s="89"/>
      <c r="U234" s="89"/>
      <c r="V234" s="574"/>
      <c r="W234" s="574"/>
      <c r="X234" s="2204"/>
      <c r="Y234" s="2204"/>
      <c r="Z234" s="2204"/>
      <c r="AA234" s="96"/>
      <c r="AB234" s="89"/>
    </row>
    <row r="235" spans="1:28" ht="15.75" customHeight="1">
      <c r="A235" s="96"/>
      <c r="B235" s="96"/>
      <c r="C235" s="96"/>
      <c r="D235" s="574"/>
      <c r="E235" s="2184"/>
      <c r="F235" s="2184"/>
      <c r="G235" s="574"/>
      <c r="H235" s="574"/>
      <c r="I235" s="96"/>
      <c r="J235" s="96"/>
      <c r="K235" s="96"/>
      <c r="L235" s="89"/>
      <c r="M235" s="96"/>
      <c r="N235" s="96"/>
      <c r="O235" s="96"/>
      <c r="P235" s="96"/>
      <c r="Q235" s="96"/>
      <c r="R235" s="89"/>
      <c r="S235" s="89"/>
      <c r="T235" s="89"/>
      <c r="U235" s="89"/>
      <c r="V235" s="574"/>
      <c r="W235" s="574"/>
      <c r="X235" s="2204"/>
      <c r="Y235" s="2204"/>
      <c r="Z235" s="2204"/>
      <c r="AA235" s="96"/>
      <c r="AB235" s="89"/>
    </row>
    <row r="236" spans="1:28" ht="15.75" customHeight="1">
      <c r="A236" s="96"/>
      <c r="B236" s="96"/>
      <c r="C236" s="96"/>
      <c r="D236" s="574"/>
      <c r="E236" s="2184"/>
      <c r="F236" s="2184"/>
      <c r="G236" s="574"/>
      <c r="H236" s="574"/>
      <c r="I236" s="96"/>
      <c r="J236" s="96"/>
      <c r="K236" s="96"/>
      <c r="L236" s="89"/>
      <c r="M236" s="96"/>
      <c r="N236" s="96"/>
      <c r="O236" s="96"/>
      <c r="P236" s="96"/>
      <c r="Q236" s="96"/>
      <c r="R236" s="89"/>
      <c r="S236" s="89"/>
      <c r="T236" s="89"/>
      <c r="U236" s="89"/>
      <c r="V236" s="574"/>
      <c r="W236" s="574"/>
      <c r="X236" s="2204"/>
      <c r="Y236" s="2204"/>
      <c r="Z236" s="2204"/>
      <c r="AA236" s="96"/>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573"/>
      <c r="B238" s="96"/>
      <c r="C238" s="96"/>
      <c r="D238" s="96"/>
      <c r="E238" s="96"/>
      <c r="F238" s="2205"/>
      <c r="G238" s="2205"/>
      <c r="H238" s="2205"/>
      <c r="I238" s="2205"/>
      <c r="J238" s="2205"/>
      <c r="K238" s="2205"/>
      <c r="L238" s="2205"/>
      <c r="M238" s="2205"/>
      <c r="N238" s="2205"/>
      <c r="O238" s="2205"/>
      <c r="P238" s="2205"/>
      <c r="Q238" s="2205"/>
      <c r="R238" s="2205"/>
      <c r="S238" s="2205"/>
      <c r="T238" s="2205"/>
      <c r="U238" s="2205"/>
      <c r="V238" s="2205"/>
      <c r="W238" s="2205"/>
      <c r="X238" s="2205"/>
      <c r="Y238" s="2205"/>
      <c r="Z238" s="2205"/>
      <c r="AA238" s="2205"/>
      <c r="AB238" s="89"/>
    </row>
    <row r="239" spans="1:28" ht="15.75" customHeight="1">
      <c r="A239" s="96"/>
      <c r="B239" s="96"/>
      <c r="C239" s="96"/>
      <c r="D239" s="96"/>
      <c r="E239" s="96"/>
      <c r="F239" s="2205"/>
      <c r="G239" s="2205"/>
      <c r="H239" s="2205"/>
      <c r="I239" s="2205"/>
      <c r="J239" s="2205"/>
      <c r="K239" s="2205"/>
      <c r="L239" s="2205"/>
      <c r="M239" s="2205"/>
      <c r="N239" s="2205"/>
      <c r="O239" s="2205"/>
      <c r="P239" s="2205"/>
      <c r="Q239" s="2205"/>
      <c r="R239" s="2205"/>
      <c r="S239" s="2205"/>
      <c r="T239" s="2205"/>
      <c r="U239" s="2205"/>
      <c r="V239" s="2205"/>
      <c r="W239" s="2205"/>
      <c r="X239" s="2205"/>
      <c r="Y239" s="2205"/>
      <c r="Z239" s="2205"/>
      <c r="AA239" s="2205"/>
      <c r="AB239" s="89"/>
    </row>
    <row r="240" spans="1:28" ht="15.75" customHeight="1">
      <c r="A240" s="5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row r="241" spans="1:28" ht="15.75" customHeight="1">
      <c r="A241" s="96"/>
      <c r="B241" s="96"/>
      <c r="C241" s="96"/>
      <c r="D241" s="96"/>
      <c r="E241" s="96"/>
      <c r="F241" s="2205"/>
      <c r="G241" s="2205"/>
      <c r="H241" s="2205"/>
      <c r="I241" s="2205"/>
      <c r="J241" s="2205"/>
      <c r="K241" s="2205"/>
      <c r="L241" s="2205"/>
      <c r="M241" s="2205"/>
      <c r="N241" s="2205"/>
      <c r="O241" s="2205"/>
      <c r="P241" s="2205"/>
      <c r="Q241" s="2205"/>
      <c r="R241" s="2205"/>
      <c r="S241" s="2205"/>
      <c r="T241" s="2205"/>
      <c r="U241" s="2205"/>
      <c r="V241" s="2205"/>
      <c r="W241" s="2205"/>
      <c r="X241" s="2205"/>
      <c r="Y241" s="2205"/>
      <c r="Z241" s="2205"/>
      <c r="AA241" s="2205"/>
      <c r="AB241" s="89"/>
    </row>
    <row r="242" spans="1:28" ht="15.75" customHeight="1">
      <c r="A242" s="96"/>
      <c r="B242" s="96"/>
      <c r="C242" s="96"/>
      <c r="D242" s="96"/>
      <c r="E242" s="96"/>
      <c r="F242" s="2205"/>
      <c r="G242" s="2205"/>
      <c r="H242" s="2205"/>
      <c r="I242" s="2205"/>
      <c r="J242" s="2205"/>
      <c r="K242" s="2205"/>
      <c r="L242" s="2205"/>
      <c r="M242" s="2205"/>
      <c r="N242" s="2205"/>
      <c r="O242" s="2205"/>
      <c r="P242" s="2205"/>
      <c r="Q242" s="2205"/>
      <c r="R242" s="2205"/>
      <c r="S242" s="2205"/>
      <c r="T242" s="2205"/>
      <c r="U242" s="2205"/>
      <c r="V242" s="2205"/>
      <c r="W242" s="2205"/>
      <c r="X242" s="2205"/>
      <c r="Y242" s="2205"/>
      <c r="Z242" s="2205"/>
      <c r="AA242" s="2205"/>
      <c r="AB242" s="89"/>
    </row>
    <row r="243" spans="1:28" ht="15.7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89"/>
    </row>
  </sheetData>
  <sheetProtection selectLockedCells="1"/>
  <mergeCells count="151">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s>
  <phoneticPr fontId="2"/>
  <hyperlinks>
    <hyperlink ref="Q1:T1" location="作業メニュー!A1" display="作業メニュー" xr:uid="{00000000-0004-0000-26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&amp;R210401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E240"/>
  <sheetViews>
    <sheetView workbookViewId="0">
      <selection sqref="A1:XFD1048576"/>
    </sheetView>
  </sheetViews>
  <sheetFormatPr defaultColWidth="9" defaultRowHeight="15.75"/>
  <cols>
    <col min="1" max="1" width="1.5" style="40" customWidth="1"/>
    <col min="2" max="5" width="3.5" style="40" customWidth="1"/>
    <col min="6" max="6" width="4.125" style="40" customWidth="1"/>
    <col min="7" max="26" width="3.5" style="40" customWidth="1"/>
    <col min="27" max="27" width="5.25" style="40" customWidth="1"/>
    <col min="28" max="28" width="1.5" style="40" customWidth="1"/>
    <col min="29"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1" s="366" customFormat="1" ht="38.25" customHeight="1" thickBot="1">
      <c r="A1" s="365" t="s">
        <v>2560</v>
      </c>
      <c r="Q1" s="368" t="s">
        <v>64</v>
      </c>
      <c r="R1" s="368"/>
      <c r="S1" s="368"/>
      <c r="T1" s="368"/>
      <c r="U1" s="367" t="s">
        <v>549</v>
      </c>
      <c r="AE1" s="367"/>
    </row>
    <row r="2" spans="1:31" s="505" customFormat="1" ht="12" customHeight="1" thickTop="1">
      <c r="C2" s="506"/>
      <c r="D2" s="506"/>
      <c r="E2" s="506"/>
      <c r="F2" s="506"/>
      <c r="AD2" s="40"/>
    </row>
    <row r="3" spans="1:31" s="505" customFormat="1" ht="12" customHeight="1">
      <c r="B3" s="506" t="s">
        <v>2781</v>
      </c>
      <c r="AD3" s="40"/>
    </row>
    <row r="4" spans="1:31" s="505" customFormat="1" ht="11.25" customHeight="1">
      <c r="AD4" s="40"/>
    </row>
    <row r="5" spans="1:31" s="505" customFormat="1" ht="18.95" customHeight="1">
      <c r="A5" s="715" t="s">
        <v>2559</v>
      </c>
      <c r="B5" s="715"/>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D5" s="40"/>
    </row>
    <row r="6" spans="1:31" s="505" customFormat="1" ht="13.5" customHeight="1">
      <c r="AD6" s="40"/>
    </row>
    <row r="7" spans="1:31" s="505" customFormat="1" ht="18.95" customHeight="1">
      <c r="B7" s="758"/>
      <c r="C7" s="579"/>
      <c r="D7" s="579"/>
      <c r="E7" s="579"/>
      <c r="F7" s="579"/>
      <c r="G7" s="579"/>
      <c r="H7" s="579"/>
      <c r="I7" s="579"/>
      <c r="J7" s="579"/>
      <c r="K7" s="579"/>
      <c r="L7" s="579"/>
      <c r="M7" s="579"/>
      <c r="N7" s="579"/>
      <c r="O7" s="579"/>
      <c r="P7" s="579"/>
      <c r="Q7" s="579"/>
      <c r="R7" s="579"/>
      <c r="S7" s="2279" t="s">
        <v>2472</v>
      </c>
      <c r="T7" s="2280"/>
      <c r="U7" s="2270" t="s">
        <v>2558</v>
      </c>
      <c r="V7" s="2271"/>
      <c r="W7" s="2271"/>
      <c r="X7" s="2271"/>
      <c r="Y7" s="2271"/>
      <c r="Z7" s="2271"/>
      <c r="AA7" s="2272"/>
      <c r="AD7" s="40"/>
    </row>
    <row r="8" spans="1:31" s="505" customFormat="1" ht="18.95" customHeight="1">
      <c r="B8" s="759"/>
      <c r="C8" s="2176" t="s">
        <v>3072</v>
      </c>
      <c r="D8" s="2176"/>
      <c r="E8" s="2176"/>
      <c r="F8" s="2176"/>
      <c r="G8" s="2176"/>
      <c r="H8" s="2176"/>
      <c r="I8" s="2176"/>
      <c r="J8" s="2176"/>
      <c r="K8" s="2176"/>
      <c r="L8" s="2176"/>
      <c r="M8" s="2176"/>
      <c r="N8" s="2176"/>
      <c r="O8" s="713"/>
      <c r="P8" s="713"/>
      <c r="S8" s="2281"/>
      <c r="T8" s="2282"/>
      <c r="U8" s="2273" t="s">
        <v>2557</v>
      </c>
      <c r="V8" s="2274"/>
      <c r="W8" s="2274"/>
      <c r="X8" s="2274"/>
      <c r="Y8" s="2274"/>
      <c r="Z8" s="2274"/>
      <c r="AA8" s="2275"/>
      <c r="AD8" s="40"/>
    </row>
    <row r="9" spans="1:31" s="505" customFormat="1" ht="18.95" customHeight="1">
      <c r="B9" s="759"/>
      <c r="C9" s="2176"/>
      <c r="D9" s="2176"/>
      <c r="E9" s="2176"/>
      <c r="F9" s="2176"/>
      <c r="G9" s="2176"/>
      <c r="H9" s="2176"/>
      <c r="I9" s="2176"/>
      <c r="J9" s="2176"/>
      <c r="K9" s="2176"/>
      <c r="L9" s="2176"/>
      <c r="M9" s="2176"/>
      <c r="N9" s="2176"/>
      <c r="O9" s="713"/>
      <c r="P9" s="713"/>
      <c r="S9" s="2281"/>
      <c r="T9" s="2282"/>
      <c r="U9" s="546"/>
      <c r="V9" s="546"/>
      <c r="W9" s="546"/>
      <c r="X9" s="546"/>
      <c r="Y9" s="546"/>
      <c r="Z9" s="546"/>
      <c r="AA9" s="555"/>
      <c r="AD9" s="40"/>
    </row>
    <row r="10" spans="1:31" s="505" customFormat="1" ht="18.95" customHeight="1">
      <c r="B10" s="759"/>
      <c r="C10" s="2176"/>
      <c r="D10" s="2176"/>
      <c r="E10" s="2176"/>
      <c r="F10" s="2176"/>
      <c r="G10" s="2176"/>
      <c r="H10" s="2176"/>
      <c r="I10" s="2176"/>
      <c r="J10" s="2176"/>
      <c r="K10" s="2176"/>
      <c r="L10" s="2176"/>
      <c r="M10" s="2176"/>
      <c r="N10" s="2176"/>
      <c r="O10" s="713"/>
      <c r="P10" s="713"/>
      <c r="S10" s="2281"/>
      <c r="T10" s="2282"/>
      <c r="U10" s="546"/>
      <c r="V10" s="546"/>
      <c r="W10" s="546"/>
      <c r="X10" s="546"/>
      <c r="Y10" s="546"/>
      <c r="Z10" s="546"/>
      <c r="AA10" s="555"/>
      <c r="AD10" s="40"/>
    </row>
    <row r="11" spans="1:31" s="505" customFormat="1" ht="18.95" customHeight="1">
      <c r="B11" s="759"/>
      <c r="S11" s="2281"/>
      <c r="T11" s="2282"/>
      <c r="U11" s="546"/>
      <c r="V11" s="546"/>
      <c r="W11" s="546"/>
      <c r="X11" s="546"/>
      <c r="Y11" s="546"/>
      <c r="Z11" s="546"/>
      <c r="AA11" s="555"/>
      <c r="AD11" s="40"/>
    </row>
    <row r="12" spans="1:31" s="505" customFormat="1" ht="18.95" customHeight="1">
      <c r="B12" s="759"/>
      <c r="S12" s="2281"/>
      <c r="T12" s="2282"/>
      <c r="U12" s="546"/>
      <c r="V12" s="546"/>
      <c r="W12" s="546"/>
      <c r="X12" s="546"/>
      <c r="Y12" s="546"/>
      <c r="Z12" s="546"/>
      <c r="AA12" s="555"/>
      <c r="AD12" s="40"/>
    </row>
    <row r="13" spans="1:31" s="505" customFormat="1" ht="42" customHeight="1">
      <c r="B13" s="759"/>
      <c r="S13" s="2283"/>
      <c r="T13" s="2284"/>
      <c r="U13" s="571"/>
      <c r="V13" s="571"/>
      <c r="W13" s="571"/>
      <c r="X13" s="571"/>
      <c r="Y13" s="571"/>
      <c r="Z13" s="571"/>
      <c r="AA13" s="556"/>
      <c r="AD13" s="40"/>
    </row>
    <row r="14" spans="1:31" s="505" customFormat="1" ht="18.95" customHeight="1">
      <c r="B14" s="759"/>
      <c r="S14" s="546"/>
      <c r="T14" s="546"/>
      <c r="U14" s="546"/>
      <c r="V14" s="546"/>
      <c r="W14" s="546"/>
      <c r="X14" s="546"/>
      <c r="Y14" s="546"/>
      <c r="Z14" s="546"/>
      <c r="AA14" s="555"/>
      <c r="AD14" s="40"/>
    </row>
    <row r="15" spans="1:31" s="505" customFormat="1" ht="18.95" customHeight="1">
      <c r="B15" s="759"/>
      <c r="Q15" s="562"/>
      <c r="S15" s="2178" t="s">
        <v>2814</v>
      </c>
      <c r="T15" s="2178"/>
      <c r="U15" s="558"/>
      <c r="V15" s="557" t="s">
        <v>603</v>
      </c>
      <c r="W15" s="559"/>
      <c r="X15" s="557" t="s">
        <v>602</v>
      </c>
      <c r="Y15" s="560"/>
      <c r="Z15" s="557" t="s">
        <v>601</v>
      </c>
      <c r="AA15" s="561"/>
      <c r="AD15" s="40"/>
    </row>
    <row r="16" spans="1:31" s="505" customFormat="1" ht="18.95" customHeight="1">
      <c r="B16" s="759"/>
      <c r="AA16" s="561"/>
      <c r="AD16" s="40"/>
    </row>
    <row r="17" spans="2:30" s="505" customFormat="1" ht="18.95" customHeight="1">
      <c r="B17" s="552"/>
      <c r="D17" s="2180" t="s">
        <v>2453</v>
      </c>
      <c r="E17" s="2180"/>
      <c r="F17" s="2180"/>
      <c r="G17" s="2180"/>
      <c r="H17" s="2180"/>
      <c r="I17" s="2180"/>
      <c r="J17" s="2180"/>
      <c r="K17" s="2180"/>
      <c r="L17" s="2180"/>
      <c r="M17" s="2180"/>
      <c r="N17" s="2180"/>
      <c r="O17" s="2180"/>
      <c r="P17" s="2180"/>
      <c r="Q17" s="546"/>
      <c r="R17" s="546"/>
      <c r="S17" s="546"/>
      <c r="T17" s="546"/>
      <c r="U17" s="546"/>
      <c r="V17" s="546"/>
      <c r="W17" s="546"/>
      <c r="X17" s="546"/>
      <c r="Y17" s="546"/>
      <c r="Z17" s="546"/>
      <c r="AA17" s="555"/>
      <c r="AB17" s="546"/>
      <c r="AC17" s="546"/>
      <c r="AD17" s="40"/>
    </row>
    <row r="18" spans="2:30" s="505" customFormat="1" ht="18.95" customHeight="1">
      <c r="B18" s="552"/>
      <c r="D18" s="2180"/>
      <c r="E18" s="2180"/>
      <c r="F18" s="2180"/>
      <c r="G18" s="2180"/>
      <c r="H18" s="2180"/>
      <c r="I18" s="2180"/>
      <c r="J18" s="2180"/>
      <c r="K18" s="2180"/>
      <c r="L18" s="2180"/>
      <c r="M18" s="2180"/>
      <c r="N18" s="2180"/>
      <c r="O18" s="2180"/>
      <c r="P18" s="2180"/>
      <c r="Q18" s="546"/>
      <c r="R18" s="546"/>
      <c r="S18" s="546"/>
      <c r="T18" s="546"/>
      <c r="U18" s="546"/>
      <c r="V18" s="546"/>
      <c r="W18" s="546"/>
      <c r="X18" s="546"/>
      <c r="Y18" s="546"/>
      <c r="Z18" s="546"/>
      <c r="AA18" s="555"/>
      <c r="AB18" s="546"/>
      <c r="AC18" s="546"/>
      <c r="AD18" s="40"/>
    </row>
    <row r="19" spans="2:30" s="505" customFormat="1" ht="18.95" customHeight="1">
      <c r="B19" s="759"/>
      <c r="AA19" s="561"/>
      <c r="AD19" s="40"/>
    </row>
    <row r="20" spans="2:30" s="505" customFormat="1" ht="18.95" customHeight="1">
      <c r="B20" s="759"/>
      <c r="AA20" s="561"/>
      <c r="AD20" s="40"/>
    </row>
    <row r="21" spans="2:30" s="505" customFormat="1" ht="18.95" customHeight="1">
      <c r="B21" s="759"/>
      <c r="J21" s="546"/>
      <c r="M21" s="546"/>
      <c r="N21" s="546"/>
      <c r="O21" s="546"/>
      <c r="P21" s="565" t="s">
        <v>2469</v>
      </c>
      <c r="Q21" s="546"/>
      <c r="R21" s="565" t="s">
        <v>2468</v>
      </c>
      <c r="S21" s="546"/>
      <c r="U21" s="546"/>
      <c r="V21" s="546"/>
      <c r="W21" s="546"/>
      <c r="X21" s="546"/>
      <c r="Y21" s="546"/>
      <c r="Z21" s="546"/>
      <c r="AA21" s="555"/>
      <c r="AD21" s="40"/>
    </row>
    <row r="22" spans="2:30" s="505" customFormat="1" ht="18.95" customHeight="1">
      <c r="B22" s="759"/>
      <c r="J22" s="546"/>
      <c r="M22" s="546"/>
      <c r="N22" s="546"/>
      <c r="O22" s="546"/>
      <c r="P22" s="546"/>
      <c r="Q22" s="546"/>
      <c r="R22" s="546"/>
      <c r="S22" s="546"/>
      <c r="U22" s="546"/>
      <c r="V22" s="546"/>
      <c r="W22" s="546"/>
      <c r="X22" s="546"/>
      <c r="Y22" s="546"/>
      <c r="Z22" s="546"/>
      <c r="AA22" s="555"/>
      <c r="AD22" s="40"/>
    </row>
    <row r="23" spans="2:30" s="505" customFormat="1" ht="18.95" customHeight="1">
      <c r="B23" s="759"/>
      <c r="L23" s="546"/>
      <c r="M23" s="546"/>
      <c r="N23" s="546"/>
      <c r="O23" s="546"/>
      <c r="P23" s="546"/>
      <c r="Q23" s="546"/>
      <c r="R23" s="546"/>
      <c r="S23" s="546"/>
      <c r="U23" s="546"/>
      <c r="V23" s="546"/>
      <c r="W23" s="546"/>
      <c r="X23" s="546"/>
      <c r="Y23" s="546"/>
      <c r="Z23" s="546"/>
      <c r="AA23" s="555"/>
      <c r="AD23" s="40"/>
    </row>
    <row r="24" spans="2:30" s="505" customFormat="1" ht="12.75" customHeight="1">
      <c r="B24" s="759"/>
      <c r="AA24" s="561"/>
      <c r="AD24" s="40"/>
    </row>
    <row r="25" spans="2:30" s="505" customFormat="1" ht="15" customHeight="1">
      <c r="B25" s="760" t="s">
        <v>2467</v>
      </c>
      <c r="C25" s="761"/>
      <c r="D25" s="761"/>
      <c r="E25" s="761"/>
      <c r="F25" s="761"/>
      <c r="G25" s="761"/>
      <c r="H25" s="761"/>
      <c r="I25" s="761"/>
      <c r="J25" s="761"/>
      <c r="K25" s="761"/>
      <c r="L25" s="761"/>
      <c r="M25" s="761"/>
      <c r="N25" s="761"/>
      <c r="O25" s="761"/>
      <c r="P25" s="761"/>
      <c r="Q25" s="761"/>
      <c r="R25" s="761"/>
      <c r="S25" s="761"/>
      <c r="T25" s="761"/>
      <c r="U25" s="761"/>
      <c r="V25" s="761"/>
      <c r="W25" s="761"/>
      <c r="X25" s="761"/>
      <c r="Y25" s="761"/>
      <c r="Z25" s="761"/>
      <c r="AA25" s="762"/>
      <c r="AD25" s="40"/>
    </row>
    <row r="26" spans="2:30" s="505" customFormat="1" ht="12.75" customHeight="1">
      <c r="B26" s="759"/>
      <c r="AA26" s="561"/>
      <c r="AD26" s="40"/>
    </row>
    <row r="27" spans="2:30" s="546" customFormat="1" ht="24" customHeight="1">
      <c r="B27" s="2267" t="s">
        <v>544</v>
      </c>
      <c r="C27" s="2268"/>
      <c r="D27" s="2269"/>
      <c r="E27" s="2313" t="s">
        <v>2556</v>
      </c>
      <c r="F27" s="2314"/>
      <c r="G27" s="2307" t="s">
        <v>2537</v>
      </c>
      <c r="H27" s="2308"/>
      <c r="I27" s="2308"/>
      <c r="J27" s="2309"/>
      <c r="K27" s="548"/>
      <c r="L27" s="549"/>
      <c r="M27" s="549"/>
      <c r="N27" s="549"/>
      <c r="O27" s="549"/>
      <c r="P27" s="549"/>
      <c r="Q27" s="549"/>
      <c r="R27" s="549"/>
      <c r="S27" s="549"/>
      <c r="T27" s="549"/>
      <c r="U27" s="549"/>
      <c r="V27" s="549"/>
      <c r="W27" s="549"/>
      <c r="X27" s="549"/>
      <c r="Y27" s="549"/>
      <c r="Z27" s="549"/>
      <c r="AA27" s="550"/>
      <c r="AD27" s="89"/>
    </row>
    <row r="28" spans="2:30" s="546" customFormat="1" ht="24" customHeight="1">
      <c r="B28" s="2303" t="s">
        <v>2555</v>
      </c>
      <c r="C28" s="2304"/>
      <c r="D28" s="2305"/>
      <c r="E28" s="2303"/>
      <c r="F28" s="2305"/>
      <c r="G28" s="2317"/>
      <c r="H28" s="2318"/>
      <c r="I28" s="2318"/>
      <c r="J28" s="2319"/>
      <c r="K28" s="570"/>
      <c r="L28" s="571"/>
      <c r="M28" s="571"/>
      <c r="N28" s="571"/>
      <c r="O28" s="571"/>
      <c r="P28" s="571"/>
      <c r="Q28" s="571"/>
      <c r="R28" s="571"/>
      <c r="S28" s="571"/>
      <c r="T28" s="571"/>
      <c r="U28" s="571"/>
      <c r="V28" s="571"/>
      <c r="W28" s="571"/>
      <c r="X28" s="571"/>
      <c r="Y28" s="571"/>
      <c r="Z28" s="571"/>
      <c r="AA28" s="556"/>
      <c r="AD28" s="89"/>
    </row>
    <row r="29" spans="2:30" s="546" customFormat="1" ht="24" customHeight="1">
      <c r="B29" s="2303"/>
      <c r="C29" s="2304"/>
      <c r="D29" s="2305"/>
      <c r="E29" s="2303"/>
      <c r="F29" s="2304"/>
      <c r="G29" s="2307" t="s">
        <v>2554</v>
      </c>
      <c r="H29" s="2308"/>
      <c r="I29" s="2308"/>
      <c r="J29" s="2309"/>
      <c r="K29" s="548" t="s">
        <v>2553</v>
      </c>
      <c r="L29" s="549"/>
      <c r="M29" s="549"/>
      <c r="N29" s="549"/>
      <c r="O29" s="549"/>
      <c r="P29" s="549"/>
      <c r="Q29" s="549"/>
      <c r="R29" s="549"/>
      <c r="S29" s="549" t="s">
        <v>2552</v>
      </c>
      <c r="T29" s="763" t="s">
        <v>112</v>
      </c>
      <c r="U29" s="2268"/>
      <c r="V29" s="2268"/>
      <c r="W29" s="2268"/>
      <c r="X29" s="2268"/>
      <c r="Y29" s="2268"/>
      <c r="Z29" s="2268"/>
      <c r="AA29" s="550" t="s">
        <v>111</v>
      </c>
      <c r="AD29" s="89"/>
    </row>
    <row r="30" spans="2:30" s="546" customFormat="1" ht="24" customHeight="1">
      <c r="B30" s="2303"/>
      <c r="C30" s="2304"/>
      <c r="D30" s="2305"/>
      <c r="E30" s="2303"/>
      <c r="F30" s="2304"/>
      <c r="G30" s="2310"/>
      <c r="H30" s="2311"/>
      <c r="I30" s="2311"/>
      <c r="J30" s="2312"/>
      <c r="K30" s="764"/>
      <c r="L30" s="765"/>
      <c r="M30" s="765"/>
      <c r="N30" s="765"/>
      <c r="O30" s="765"/>
      <c r="P30" s="765"/>
      <c r="Q30" s="765"/>
      <c r="R30" s="765"/>
      <c r="S30" s="765"/>
      <c r="T30" s="765"/>
      <c r="U30" s="765"/>
      <c r="V30" s="765"/>
      <c r="W30" s="765"/>
      <c r="X30" s="765"/>
      <c r="Y30" s="765"/>
      <c r="Z30" s="765"/>
      <c r="AA30" s="766"/>
      <c r="AD30" s="89"/>
    </row>
    <row r="31" spans="2:30" s="546" customFormat="1" ht="24" customHeight="1">
      <c r="B31" s="2303"/>
      <c r="C31" s="2304"/>
      <c r="D31" s="2305"/>
      <c r="E31" s="2303"/>
      <c r="F31" s="2304"/>
      <c r="G31" s="552" t="s">
        <v>2533</v>
      </c>
      <c r="J31" s="555"/>
      <c r="K31" s="552"/>
      <c r="AA31" s="555"/>
      <c r="AD31" s="89"/>
    </row>
    <row r="32" spans="2:30" s="546" customFormat="1" ht="24" customHeight="1">
      <c r="B32" s="2303"/>
      <c r="C32" s="2304"/>
      <c r="D32" s="2305"/>
      <c r="E32" s="2303"/>
      <c r="F32" s="2304"/>
      <c r="G32" s="552" t="s">
        <v>2532</v>
      </c>
      <c r="J32" s="555"/>
      <c r="K32" s="552"/>
      <c r="AA32" s="555"/>
      <c r="AD32" s="89"/>
    </row>
    <row r="33" spans="1:30" s="546" customFormat="1" ht="24" customHeight="1">
      <c r="B33" s="2303"/>
      <c r="C33" s="2304"/>
      <c r="D33" s="2305"/>
      <c r="E33" s="2315"/>
      <c r="F33" s="2316"/>
      <c r="G33" s="570" t="s">
        <v>2531</v>
      </c>
      <c r="H33" s="571"/>
      <c r="I33" s="571"/>
      <c r="J33" s="556"/>
      <c r="K33" s="570"/>
      <c r="L33" s="571"/>
      <c r="M33" s="571"/>
      <c r="N33" s="571"/>
      <c r="O33" s="571"/>
      <c r="P33" s="767" t="s">
        <v>2530</v>
      </c>
      <c r="Q33" s="571"/>
      <c r="S33" s="571"/>
      <c r="T33" s="571" t="s">
        <v>2529</v>
      </c>
      <c r="U33" s="571"/>
      <c r="V33" s="571"/>
      <c r="W33" s="571" t="s">
        <v>2528</v>
      </c>
      <c r="X33" s="571"/>
      <c r="Y33" s="571"/>
      <c r="Z33" s="571"/>
      <c r="AA33" s="556"/>
      <c r="AD33" s="89"/>
    </row>
    <row r="34" spans="1:30" s="546" customFormat="1" ht="24" customHeight="1">
      <c r="B34" s="768"/>
      <c r="C34" s="769" t="s">
        <v>543</v>
      </c>
      <c r="D34" s="769"/>
      <c r="E34" s="769" t="s">
        <v>2526</v>
      </c>
      <c r="F34" s="769"/>
      <c r="G34" s="769"/>
      <c r="H34" s="769"/>
      <c r="I34" s="769"/>
      <c r="J34" s="770"/>
      <c r="K34" s="769" t="s">
        <v>2818</v>
      </c>
      <c r="L34" s="769"/>
      <c r="M34" s="769"/>
      <c r="N34" s="769" t="s">
        <v>603</v>
      </c>
      <c r="O34" s="769"/>
      <c r="P34" s="769" t="s">
        <v>602</v>
      </c>
      <c r="Q34" s="769"/>
      <c r="R34" s="769" t="s">
        <v>601</v>
      </c>
      <c r="S34" s="769"/>
      <c r="T34" s="769" t="s">
        <v>114</v>
      </c>
      <c r="U34" s="2306" t="s">
        <v>759</v>
      </c>
      <c r="V34" s="2306"/>
      <c r="W34" s="2306"/>
      <c r="X34" s="2306"/>
      <c r="Y34" s="2306"/>
      <c r="Z34" s="2306"/>
      <c r="AA34" s="770" t="s">
        <v>111</v>
      </c>
      <c r="AD34" s="89"/>
    </row>
    <row r="35" spans="1:30" s="546" customFormat="1" ht="24" customHeight="1">
      <c r="B35" s="768"/>
      <c r="C35" s="769" t="s">
        <v>542</v>
      </c>
      <c r="D35" s="769"/>
      <c r="E35" s="769" t="s">
        <v>2524</v>
      </c>
      <c r="F35" s="769"/>
      <c r="G35" s="769"/>
      <c r="H35" s="769"/>
      <c r="I35" s="769"/>
      <c r="J35" s="770"/>
      <c r="K35" s="769"/>
      <c r="L35" s="769"/>
      <c r="M35" s="769"/>
      <c r="N35" s="769"/>
      <c r="O35" s="769"/>
      <c r="P35" s="769"/>
      <c r="Q35" s="769"/>
      <c r="R35" s="769"/>
      <c r="S35" s="769"/>
      <c r="T35" s="769"/>
      <c r="U35" s="769"/>
      <c r="V35" s="769"/>
      <c r="W35" s="769"/>
      <c r="X35" s="769"/>
      <c r="Y35" s="769"/>
      <c r="Z35" s="769"/>
      <c r="AA35" s="770"/>
      <c r="AD35" s="89"/>
    </row>
    <row r="36" spans="1:30" s="546" customFormat="1" ht="24" customHeight="1">
      <c r="B36" s="768"/>
      <c r="C36" s="769" t="s">
        <v>2501</v>
      </c>
      <c r="D36" s="769"/>
      <c r="E36" s="769" t="s">
        <v>2551</v>
      </c>
      <c r="F36" s="769"/>
      <c r="G36" s="769"/>
      <c r="H36" s="769"/>
      <c r="I36" s="769"/>
      <c r="J36" s="770"/>
      <c r="K36" s="769"/>
      <c r="L36" s="769"/>
      <c r="M36" s="769"/>
      <c r="N36" s="769"/>
      <c r="O36" s="769"/>
      <c r="P36" s="769"/>
      <c r="Q36" s="769"/>
      <c r="R36" s="769"/>
      <c r="S36" s="769"/>
      <c r="T36" s="769"/>
      <c r="U36" s="769"/>
      <c r="V36" s="769"/>
      <c r="W36" s="769"/>
      <c r="X36" s="769"/>
      <c r="Y36" s="769"/>
      <c r="Z36" s="769"/>
      <c r="AA36" s="770"/>
      <c r="AD36" s="89"/>
    </row>
    <row r="37" spans="1:30" s="546" customFormat="1" ht="24" customHeight="1">
      <c r="B37" s="548"/>
      <c r="C37" s="549"/>
      <c r="D37" s="549"/>
      <c r="E37" s="2207" t="s">
        <v>2522</v>
      </c>
      <c r="F37" s="2207"/>
      <c r="G37" s="2207"/>
      <c r="H37" s="2207"/>
      <c r="I37" s="2207"/>
      <c r="J37" s="2300"/>
      <c r="K37" s="549"/>
      <c r="L37" s="549"/>
      <c r="M37" s="549"/>
      <c r="N37" s="549"/>
      <c r="O37" s="549"/>
      <c r="P37" s="549"/>
      <c r="Q37" s="549"/>
      <c r="R37" s="549"/>
      <c r="S37" s="549"/>
      <c r="T37" s="549"/>
      <c r="U37" s="549"/>
      <c r="V37" s="549"/>
      <c r="W37" s="549"/>
      <c r="X37" s="549"/>
      <c r="Y37" s="549"/>
      <c r="Z37" s="549"/>
      <c r="AA37" s="550"/>
      <c r="AD37" s="89"/>
    </row>
    <row r="38" spans="1:30" s="546" customFormat="1" ht="24" customHeight="1">
      <c r="B38" s="552"/>
      <c r="C38" s="546" t="s">
        <v>2500</v>
      </c>
      <c r="E38" s="2210"/>
      <c r="F38" s="2210"/>
      <c r="G38" s="2210"/>
      <c r="H38" s="2210"/>
      <c r="I38" s="2210"/>
      <c r="J38" s="2301"/>
      <c r="L38" s="546" t="s">
        <v>2815</v>
      </c>
      <c r="O38" s="89"/>
      <c r="P38" s="546" t="s">
        <v>318</v>
      </c>
      <c r="S38" s="546" t="s">
        <v>2465</v>
      </c>
      <c r="V38" s="546" t="s">
        <v>2464</v>
      </c>
      <c r="AA38" s="555"/>
      <c r="AD38" s="89"/>
    </row>
    <row r="39" spans="1:30" s="546" customFormat="1" ht="24" customHeight="1">
      <c r="B39" s="570"/>
      <c r="C39" s="571"/>
      <c r="D39" s="571"/>
      <c r="E39" s="2215"/>
      <c r="F39" s="2215"/>
      <c r="G39" s="2215"/>
      <c r="H39" s="2215"/>
      <c r="I39" s="2215"/>
      <c r="J39" s="2302"/>
      <c r="K39" s="571"/>
      <c r="L39" s="571"/>
      <c r="M39" s="571"/>
      <c r="N39" s="571"/>
      <c r="O39" s="571"/>
      <c r="P39" s="571"/>
      <c r="Q39" s="571"/>
      <c r="R39" s="571"/>
      <c r="S39" s="571"/>
      <c r="T39" s="571"/>
      <c r="U39" s="571"/>
      <c r="V39" s="571"/>
      <c r="W39" s="571"/>
      <c r="X39" s="571"/>
      <c r="Y39" s="571"/>
      <c r="Z39" s="571"/>
      <c r="AA39" s="556"/>
      <c r="AD39" s="89"/>
    </row>
    <row r="40" spans="1:30" s="505" customFormat="1" ht="8.25" customHeight="1">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D40" s="40"/>
    </row>
    <row r="41" spans="1:30" s="505" customFormat="1" ht="18.95" customHeight="1">
      <c r="A41" s="554"/>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AD41" s="40"/>
    </row>
    <row r="42" spans="1:30" s="505" customFormat="1" ht="18.95" customHeight="1">
      <c r="A42" s="554"/>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AD42" s="40"/>
    </row>
    <row r="43" spans="1:30" s="505" customFormat="1" ht="18.95"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AD43" s="40"/>
    </row>
    <row r="44" spans="1:30" s="505" customFormat="1">
      <c r="A44" s="28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46"/>
      <c r="AA44" s="546"/>
      <c r="AD44" s="40"/>
    </row>
    <row r="45" spans="1:30"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D45" s="40"/>
    </row>
    <row r="46" spans="1:30"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0"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0"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B57" s="284"/>
      <c r="AD57" s="40"/>
    </row>
    <row r="58" spans="1:30" s="505" customFormat="1" ht="15.95" customHeight="1">
      <c r="B58" s="284"/>
      <c r="AD58" s="40"/>
    </row>
    <row r="59" spans="1:30" s="505" customFormat="1" ht="15.95" customHeight="1">
      <c r="B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c r="AD63" s="40"/>
    </row>
    <row r="64" spans="1:30" s="505" customFormat="1">
      <c r="A64" s="28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284"/>
      <c r="Z64" s="284"/>
      <c r="AA64" s="284"/>
      <c r="AD64" s="40"/>
    </row>
    <row r="65" spans="1:30" s="505" customForma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D65" s="40"/>
    </row>
    <row r="66" spans="1:30" s="505" customForma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D66" s="40"/>
    </row>
    <row r="67" spans="1:30" s="505" customForma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ht="13.5" customHeight="1">
      <c r="A74" s="573"/>
      <c r="B74" s="96"/>
      <c r="C74" s="96"/>
      <c r="D74" s="96"/>
      <c r="E74" s="96"/>
      <c r="F74" s="96"/>
      <c r="G74" s="96"/>
      <c r="H74" s="572"/>
      <c r="I74" s="572"/>
      <c r="J74" s="572"/>
      <c r="K74" s="572"/>
      <c r="L74" s="572"/>
      <c r="M74" s="572"/>
      <c r="N74" s="572"/>
      <c r="O74" s="572"/>
      <c r="P74" s="572"/>
      <c r="Q74" s="572"/>
      <c r="R74" s="572"/>
      <c r="S74" s="572"/>
      <c r="T74" s="572"/>
      <c r="U74" s="572"/>
      <c r="V74" s="572"/>
      <c r="W74" s="572"/>
      <c r="X74" s="572"/>
      <c r="Y74" s="572"/>
      <c r="Z74" s="572"/>
      <c r="AA74" s="572"/>
    </row>
    <row r="75" spans="1:30">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row>
    <row r="76" spans="1:30">
      <c r="A76" s="573"/>
      <c r="B76" s="284"/>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row>
    <row r="77" spans="1:30">
      <c r="A77" s="573"/>
      <c r="B77" s="284"/>
      <c r="C77" s="96"/>
      <c r="D77" s="96"/>
      <c r="E77" s="96"/>
      <c r="F77" s="96"/>
      <c r="G77" s="96"/>
      <c r="H77" s="96"/>
      <c r="I77" s="96"/>
      <c r="J77" s="96"/>
      <c r="K77" s="96"/>
      <c r="L77" s="573"/>
      <c r="M77" s="96"/>
      <c r="N77" s="573"/>
      <c r="O77" s="96"/>
      <c r="P77" s="573"/>
      <c r="Q77" s="96"/>
      <c r="R77" s="96"/>
      <c r="S77" s="89"/>
      <c r="T77" s="89"/>
      <c r="U77" s="96"/>
      <c r="V77" s="96"/>
      <c r="W77" s="96"/>
      <c r="X77" s="96"/>
      <c r="Y77" s="96"/>
      <c r="Z77" s="96"/>
      <c r="AA77" s="96"/>
    </row>
    <row r="78" spans="1:30">
      <c r="A78" s="573"/>
      <c r="B78" s="96"/>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row>
    <row r="79" spans="1:30" ht="13.5" customHeight="1">
      <c r="C79" s="96"/>
      <c r="D79" s="96"/>
      <c r="E79" s="96"/>
      <c r="F79" s="96"/>
      <c r="G79" s="96"/>
      <c r="H79" s="96"/>
      <c r="I79" s="96"/>
      <c r="J79" s="96"/>
      <c r="K79" s="96"/>
      <c r="L79" s="96"/>
      <c r="M79" s="96"/>
      <c r="N79" s="96"/>
      <c r="O79" s="96"/>
      <c r="P79" s="96"/>
      <c r="Q79" s="96"/>
      <c r="R79" s="96"/>
      <c r="S79" s="89"/>
      <c r="T79" s="89"/>
      <c r="U79" s="96"/>
      <c r="V79" s="96"/>
      <c r="W79" s="96"/>
      <c r="X79" s="96"/>
      <c r="Y79" s="96"/>
      <c r="Z79" s="96"/>
      <c r="AA79" s="96"/>
    </row>
    <row r="80" spans="1:30" ht="15" customHeight="1">
      <c r="A80" s="573"/>
      <c r="C80" s="96"/>
      <c r="D80" s="96"/>
      <c r="E80" s="574"/>
      <c r="F80" s="96"/>
      <c r="G80" s="96"/>
      <c r="H80" s="96"/>
      <c r="I80" s="574"/>
      <c r="J80" s="96"/>
      <c r="K80" s="96"/>
      <c r="L80" s="573"/>
      <c r="M80" s="96"/>
      <c r="N80" s="96"/>
      <c r="O80" s="96"/>
      <c r="P80" s="96"/>
      <c r="Q80" s="96"/>
      <c r="R80" s="574"/>
      <c r="S80" s="2182"/>
      <c r="T80" s="2182"/>
      <c r="U80" s="2182"/>
      <c r="V80" s="2182"/>
      <c r="W80" s="2182"/>
      <c r="X80" s="2182"/>
      <c r="Y80" s="2182"/>
      <c r="Z80" s="2182"/>
      <c r="AA80" s="574"/>
    </row>
    <row r="81" spans="1:27" ht="15" customHeight="1">
      <c r="A81" s="89"/>
      <c r="B81" s="89"/>
      <c r="C81" s="89"/>
      <c r="D81" s="89"/>
      <c r="E81" s="574"/>
      <c r="F81" s="2182"/>
      <c r="G81" s="2182"/>
      <c r="H81" s="2182"/>
      <c r="I81" s="574"/>
      <c r="J81" s="89"/>
      <c r="K81" s="96"/>
      <c r="L81" s="96"/>
      <c r="M81" s="96"/>
      <c r="N81" s="96"/>
      <c r="O81" s="96"/>
      <c r="P81" s="96"/>
      <c r="Q81" s="96"/>
      <c r="R81" s="574"/>
      <c r="S81" s="2182"/>
      <c r="T81" s="2182"/>
      <c r="U81" s="2182"/>
      <c r="V81" s="2182"/>
      <c r="W81" s="2182"/>
      <c r="X81" s="2182"/>
      <c r="Y81" s="2182"/>
      <c r="Z81" s="2182"/>
      <c r="AA81" s="575"/>
    </row>
    <row r="82" spans="1:27" ht="15" customHeight="1">
      <c r="A82" s="89"/>
      <c r="B82" s="89"/>
      <c r="C82" s="89"/>
      <c r="D82" s="89"/>
      <c r="E82" s="574"/>
      <c r="F82" s="2182"/>
      <c r="G82" s="2182"/>
      <c r="H82" s="2182"/>
      <c r="I82" s="574"/>
      <c r="J82" s="89"/>
      <c r="K82" s="96"/>
      <c r="L82" s="96"/>
      <c r="M82" s="96"/>
      <c r="N82" s="96"/>
      <c r="O82" s="96"/>
      <c r="P82" s="96"/>
      <c r="Q82" s="96"/>
      <c r="R82" s="574"/>
      <c r="S82" s="2182"/>
      <c r="T82" s="2182"/>
      <c r="U82" s="2182"/>
      <c r="V82" s="2182"/>
      <c r="W82" s="2182"/>
      <c r="X82" s="2182"/>
      <c r="Y82" s="2182"/>
      <c r="Z82" s="2182"/>
      <c r="AA82" s="575"/>
    </row>
    <row r="83" spans="1:27" ht="13.5" customHeight="1">
      <c r="A83" s="573"/>
      <c r="B83" s="96"/>
      <c r="C83" s="96"/>
      <c r="D83" s="96"/>
      <c r="E83" s="96"/>
      <c r="F83" s="96"/>
      <c r="G83" s="96"/>
      <c r="H83" s="96"/>
      <c r="I83" s="2181"/>
      <c r="J83" s="2181"/>
      <c r="K83" s="2181"/>
      <c r="L83" s="2181"/>
      <c r="M83" s="2181"/>
      <c r="N83" s="2181"/>
      <c r="O83" s="2181"/>
      <c r="P83" s="2181"/>
      <c r="Q83" s="2181"/>
      <c r="R83" s="2181"/>
      <c r="S83" s="2181"/>
      <c r="T83" s="2181"/>
      <c r="U83" s="2181"/>
      <c r="V83" s="2181"/>
      <c r="W83" s="2181"/>
      <c r="X83" s="2181"/>
      <c r="Y83" s="2181"/>
      <c r="Z83" s="2181"/>
      <c r="AA83" s="2181"/>
    </row>
    <row r="84" spans="1:27" ht="15.75" customHeight="1">
      <c r="A84" s="89"/>
      <c r="B84" s="89"/>
      <c r="C84" s="89"/>
      <c r="D84" s="89"/>
      <c r="E84" s="89"/>
      <c r="F84" s="89"/>
      <c r="G84" s="89"/>
      <c r="H84" s="89"/>
      <c r="I84" s="2181"/>
      <c r="J84" s="2181"/>
      <c r="K84" s="2181"/>
      <c r="L84" s="2181"/>
      <c r="M84" s="2181"/>
      <c r="N84" s="2181"/>
      <c r="O84" s="2181"/>
      <c r="P84" s="2181"/>
      <c r="Q84" s="2181"/>
      <c r="R84" s="2181"/>
      <c r="S84" s="2181"/>
      <c r="T84" s="2181"/>
      <c r="U84" s="2181"/>
      <c r="V84" s="2181"/>
      <c r="W84" s="2181"/>
      <c r="X84" s="2181"/>
      <c r="Y84" s="2181"/>
      <c r="Z84" s="2181"/>
      <c r="AA84" s="2181"/>
    </row>
    <row r="85" spans="1:27" ht="15.75" customHeight="1">
      <c r="A85" s="573"/>
      <c r="B85" s="96"/>
      <c r="C85" s="96"/>
      <c r="D85" s="96"/>
      <c r="E85" s="96"/>
      <c r="F85" s="96"/>
      <c r="G85" s="96"/>
      <c r="H85" s="96"/>
      <c r="I85" s="2181"/>
      <c r="J85" s="2177"/>
      <c r="K85" s="2177"/>
      <c r="L85" s="2177"/>
      <c r="M85" s="2177"/>
      <c r="N85" s="2177"/>
      <c r="O85" s="2177"/>
      <c r="P85" s="2177"/>
      <c r="Q85" s="2177"/>
      <c r="R85" s="2177"/>
      <c r="S85" s="2177"/>
      <c r="T85" s="2177"/>
      <c r="U85" s="2177"/>
      <c r="V85" s="2177"/>
      <c r="W85" s="2177"/>
      <c r="X85" s="2177"/>
      <c r="Y85" s="2177"/>
      <c r="Z85" s="2177"/>
      <c r="AA85" s="2177"/>
    </row>
    <row r="86" spans="1:27" ht="15.75" customHeight="1">
      <c r="A86" s="89"/>
      <c r="B86" s="89"/>
      <c r="C86" s="89"/>
      <c r="D86" s="89"/>
      <c r="E86" s="89"/>
      <c r="F86" s="89"/>
      <c r="G86" s="89"/>
      <c r="H86" s="89"/>
      <c r="I86" s="2177"/>
      <c r="J86" s="2177"/>
      <c r="K86" s="2177"/>
      <c r="L86" s="2177"/>
      <c r="M86" s="2177"/>
      <c r="N86" s="2177"/>
      <c r="O86" s="2177"/>
      <c r="P86" s="2177"/>
      <c r="Q86" s="2177"/>
      <c r="R86" s="2177"/>
      <c r="S86" s="2177"/>
      <c r="T86" s="2177"/>
      <c r="U86" s="2177"/>
      <c r="V86" s="2177"/>
      <c r="W86" s="2177"/>
      <c r="X86" s="2177"/>
      <c r="Y86" s="2177"/>
      <c r="Z86" s="2177"/>
      <c r="AA86" s="2177"/>
    </row>
    <row r="87" spans="1:27" ht="18" customHeight="1">
      <c r="A87" s="2184"/>
      <c r="B87" s="2184"/>
      <c r="C87" s="2184"/>
      <c r="D87" s="2184"/>
      <c r="E87" s="2184"/>
      <c r="F87" s="2184"/>
      <c r="G87" s="2184"/>
      <c r="H87" s="2184"/>
      <c r="I87" s="2184"/>
      <c r="J87" s="2184"/>
      <c r="K87" s="2184"/>
      <c r="L87" s="2184"/>
      <c r="M87" s="2184"/>
      <c r="N87" s="2184"/>
      <c r="O87" s="2184"/>
      <c r="P87" s="2184"/>
      <c r="Q87" s="2184"/>
      <c r="R87" s="2184"/>
      <c r="S87" s="2184"/>
      <c r="T87" s="2184"/>
      <c r="U87" s="2184"/>
      <c r="V87" s="2184"/>
      <c r="W87" s="2184"/>
      <c r="X87" s="2184"/>
      <c r="Y87" s="2184"/>
      <c r="Z87" s="2184"/>
      <c r="AA87" s="2184"/>
    </row>
    <row r="88" spans="1:27"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1:27" ht="15.75" customHeight="1">
      <c r="A89" s="573"/>
      <c r="B89" s="96"/>
      <c r="C89" s="96"/>
      <c r="D89" s="96"/>
      <c r="E89" s="96"/>
      <c r="F89" s="2182"/>
      <c r="G89" s="2182"/>
      <c r="H89" s="2182"/>
      <c r="I89" s="2182"/>
      <c r="K89" s="96"/>
      <c r="L89" s="96"/>
      <c r="M89" s="96"/>
      <c r="N89" s="96"/>
      <c r="O89" s="96"/>
      <c r="P89" s="96"/>
      <c r="Q89" s="96"/>
      <c r="R89" s="96"/>
      <c r="S89" s="96"/>
      <c r="T89" s="96"/>
      <c r="U89" s="96"/>
      <c r="V89" s="96"/>
      <c r="W89" s="96"/>
      <c r="X89" s="96"/>
      <c r="Y89" s="96"/>
      <c r="Z89" s="96"/>
      <c r="AA89" s="96"/>
    </row>
    <row r="90" spans="1:27" ht="15.75" customHeight="1">
      <c r="A90" s="573"/>
      <c r="B90" s="96"/>
      <c r="C90" s="96"/>
      <c r="D90" s="96"/>
      <c r="E90" s="96"/>
      <c r="F90" s="96"/>
      <c r="G90" s="2182"/>
      <c r="H90" s="2182"/>
      <c r="I90" s="96"/>
      <c r="J90" s="2183"/>
      <c r="K90" s="2183"/>
      <c r="L90" s="2183"/>
      <c r="M90" s="2183"/>
      <c r="N90" s="2183"/>
      <c r="O90" s="2183"/>
      <c r="P90" s="2183"/>
      <c r="Q90" s="2183"/>
      <c r="R90" s="2183"/>
      <c r="S90" s="2183"/>
      <c r="T90" s="2183"/>
      <c r="U90" s="2183"/>
      <c r="V90" s="2183"/>
      <c r="W90" s="2183"/>
      <c r="X90" s="2183"/>
      <c r="Y90" s="2183"/>
      <c r="Z90" s="2183"/>
      <c r="AA90" s="2183"/>
    </row>
    <row r="91" spans="1:27" ht="15.75" customHeight="1">
      <c r="A91" s="96"/>
      <c r="B91" s="96"/>
      <c r="C91" s="96"/>
      <c r="D91" s="96"/>
      <c r="E91" s="96"/>
      <c r="F91" s="96"/>
      <c r="G91" s="2182"/>
      <c r="H91" s="2182"/>
      <c r="I91" s="96"/>
      <c r="J91" s="2183"/>
      <c r="K91" s="2183"/>
      <c r="L91" s="2183"/>
      <c r="M91" s="2183"/>
      <c r="N91" s="2183"/>
      <c r="O91" s="2183"/>
      <c r="P91" s="2183"/>
      <c r="Q91" s="2183"/>
      <c r="R91" s="2183"/>
      <c r="S91" s="2183"/>
      <c r="T91" s="2183"/>
      <c r="U91" s="2183"/>
      <c r="V91" s="2183"/>
      <c r="W91" s="2183"/>
      <c r="X91" s="2183"/>
      <c r="Y91" s="2183"/>
      <c r="Z91" s="2183"/>
      <c r="AA91" s="2183"/>
    </row>
    <row r="92" spans="1:27" ht="15.75" customHeight="1">
      <c r="A92" s="96"/>
      <c r="B92" s="96"/>
      <c r="C92" s="96"/>
      <c r="D92" s="96"/>
      <c r="E92" s="96"/>
      <c r="F92" s="96"/>
      <c r="G92" s="2182"/>
      <c r="H92" s="2182"/>
      <c r="I92" s="96"/>
      <c r="J92" s="2183"/>
      <c r="K92" s="2183"/>
      <c r="L92" s="2183"/>
      <c r="M92" s="2183"/>
      <c r="N92" s="2183"/>
      <c r="O92" s="2183"/>
      <c r="P92" s="2183"/>
      <c r="Q92" s="2183"/>
      <c r="R92" s="2183"/>
      <c r="S92" s="2183"/>
      <c r="T92" s="2183"/>
      <c r="U92" s="2183"/>
      <c r="V92" s="2183"/>
      <c r="W92" s="2183"/>
      <c r="X92" s="2183"/>
      <c r="Y92" s="2183"/>
      <c r="Z92" s="2183"/>
      <c r="AA92" s="2183"/>
    </row>
    <row r="93" spans="1:27"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94" spans="1:27" ht="15.75" customHeight="1">
      <c r="A94" s="573"/>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row>
    <row r="95" spans="1:27">
      <c r="A95" s="573"/>
      <c r="B95" s="573"/>
      <c r="C95" s="96"/>
      <c r="D95" s="96"/>
      <c r="E95" s="573"/>
      <c r="F95" s="96"/>
      <c r="G95" s="96"/>
      <c r="H95" s="573"/>
      <c r="I95" s="96"/>
      <c r="J95" s="96"/>
      <c r="K95" s="573"/>
      <c r="L95" s="96"/>
      <c r="M95" s="96"/>
      <c r="N95" s="573"/>
      <c r="O95" s="96"/>
      <c r="P95" s="96"/>
      <c r="Q95" s="96"/>
      <c r="R95" s="573"/>
      <c r="S95" s="96"/>
      <c r="T95" s="96"/>
      <c r="U95" s="96"/>
      <c r="V95" s="96"/>
      <c r="W95" s="573"/>
      <c r="X95" s="576"/>
      <c r="Y95" s="96"/>
      <c r="Z95" s="96"/>
      <c r="AA95" s="89"/>
    </row>
    <row r="96" spans="1:27" ht="15.75" customHeight="1">
      <c r="A96" s="573"/>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ht="15.75"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row>
    <row r="99" spans="1:27" ht="15.75" customHeight="1">
      <c r="A99" s="96"/>
      <c r="B99" s="96"/>
      <c r="C99" s="96"/>
      <c r="D99" s="96"/>
      <c r="E99" s="96"/>
      <c r="F99" s="96"/>
      <c r="G99" s="96"/>
      <c r="H99" s="96"/>
      <c r="I99" s="96"/>
      <c r="J99" s="96"/>
      <c r="K99" s="2182"/>
      <c r="L99" s="2182"/>
      <c r="M99" s="2182"/>
      <c r="N99" s="96"/>
      <c r="O99" s="96"/>
      <c r="P99" s="96"/>
      <c r="Q99" s="96"/>
      <c r="R99" s="96"/>
      <c r="S99" s="96"/>
      <c r="T99" s="96"/>
      <c r="U99" s="96"/>
      <c r="V99" s="96"/>
      <c r="W99" s="96"/>
      <c r="X99" s="96"/>
      <c r="Y99" s="96"/>
      <c r="Z99" s="96"/>
      <c r="AA99" s="96"/>
    </row>
    <row r="100" spans="1:27" ht="15.75" customHeight="1">
      <c r="A100" s="96"/>
      <c r="B100" s="96"/>
      <c r="C100" s="96"/>
      <c r="D100" s="96"/>
      <c r="E100" s="96"/>
      <c r="F100" s="96"/>
      <c r="G100" s="96"/>
      <c r="H100" s="96"/>
      <c r="I100" s="96"/>
      <c r="J100" s="96"/>
      <c r="K100" s="2182"/>
      <c r="L100" s="2182"/>
      <c r="M100" s="2182"/>
      <c r="N100" s="96"/>
      <c r="O100" s="96"/>
      <c r="P100" s="96"/>
      <c r="Q100" s="96"/>
      <c r="R100" s="96"/>
      <c r="S100" s="96"/>
      <c r="T100" s="96"/>
      <c r="U100" s="96"/>
      <c r="V100" s="96"/>
      <c r="W100" s="96"/>
      <c r="X100" s="96"/>
      <c r="Y100" s="96"/>
      <c r="Z100" s="96"/>
      <c r="AA100" s="96"/>
    </row>
    <row r="101" spans="1:27" ht="15.75" customHeight="1">
      <c r="A101" s="96"/>
      <c r="B101" s="96"/>
      <c r="C101" s="96"/>
      <c r="D101" s="96"/>
      <c r="E101" s="96"/>
      <c r="F101" s="96"/>
      <c r="G101" s="96"/>
      <c r="H101" s="96"/>
      <c r="I101" s="96"/>
      <c r="J101" s="96"/>
      <c r="K101" s="2182"/>
      <c r="L101" s="2182"/>
      <c r="M101" s="2182"/>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182"/>
      <c r="L102" s="2182"/>
      <c r="M102" s="2182"/>
      <c r="N102" s="96"/>
      <c r="O102" s="96"/>
      <c r="P102" s="96"/>
      <c r="Q102" s="96"/>
      <c r="R102" s="96"/>
      <c r="S102" s="96"/>
      <c r="T102" s="96"/>
      <c r="U102" s="96"/>
      <c r="V102" s="96"/>
      <c r="W102" s="96"/>
      <c r="X102" s="96"/>
      <c r="Y102" s="96"/>
      <c r="Z102" s="96"/>
      <c r="AA102" s="96"/>
    </row>
    <row r="103" spans="1:27" ht="15.75" customHeight="1">
      <c r="A103" s="5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198"/>
      <c r="L104" s="2198"/>
      <c r="M104" s="2198"/>
      <c r="N104" s="2198"/>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198"/>
      <c r="L105" s="2198"/>
      <c r="M105" s="2198"/>
      <c r="N105" s="2198"/>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96"/>
      <c r="L108" s="96"/>
      <c r="M108" s="96"/>
      <c r="N108" s="96"/>
      <c r="O108" s="96"/>
      <c r="P108" s="96"/>
      <c r="Q108" s="96"/>
      <c r="R108" s="96"/>
      <c r="S108" s="96"/>
      <c r="T108" s="96"/>
      <c r="U108" s="573"/>
      <c r="V108" s="96"/>
      <c r="W108" s="96"/>
      <c r="X108" s="573"/>
      <c r="Y108" s="96"/>
      <c r="Z108" s="96"/>
      <c r="AA108" s="96"/>
    </row>
    <row r="109" spans="1:27"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5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574"/>
      <c r="J116" s="2182"/>
      <c r="K116" s="2182"/>
      <c r="L116" s="2182"/>
      <c r="M116" s="2182"/>
      <c r="N116" s="574"/>
      <c r="O116" s="574"/>
      <c r="P116" s="2182"/>
      <c r="Q116" s="2182"/>
      <c r="R116" s="2182"/>
      <c r="S116" s="2182"/>
      <c r="T116" s="574"/>
      <c r="U116" s="574"/>
      <c r="V116" s="2182"/>
      <c r="W116" s="2182"/>
      <c r="X116" s="2182"/>
      <c r="Y116" s="2182"/>
      <c r="Z116" s="576"/>
      <c r="AA116" s="96"/>
    </row>
    <row r="117" spans="1:27" ht="15.75" customHeight="1">
      <c r="A117" s="96"/>
      <c r="B117" s="96"/>
      <c r="C117" s="96"/>
      <c r="D117" s="574"/>
      <c r="E117" s="2182"/>
      <c r="F117" s="2182"/>
      <c r="G117" s="574"/>
      <c r="H117" s="96"/>
      <c r="I117" s="574"/>
      <c r="J117" s="2197"/>
      <c r="K117" s="2197"/>
      <c r="L117" s="2197"/>
      <c r="M117" s="2197"/>
      <c r="N117" s="574"/>
      <c r="O117" s="574"/>
      <c r="P117" s="2197"/>
      <c r="Q117" s="2197"/>
      <c r="R117" s="2197"/>
      <c r="S117" s="2197"/>
      <c r="T117" s="574"/>
      <c r="U117" s="574"/>
      <c r="V117" s="2199"/>
      <c r="W117" s="2199"/>
      <c r="X117" s="2199"/>
      <c r="Y117" s="2199"/>
      <c r="Z117" s="96"/>
      <c r="AA117" s="96"/>
    </row>
    <row r="118" spans="1:27" ht="15.75" customHeight="1">
      <c r="A118" s="96"/>
      <c r="B118" s="96"/>
      <c r="C118" s="96"/>
      <c r="D118" s="574"/>
      <c r="E118" s="2182"/>
      <c r="F118" s="2182"/>
      <c r="G118" s="574"/>
      <c r="H118" s="96"/>
      <c r="I118" s="574"/>
      <c r="J118" s="2197"/>
      <c r="K118" s="2197"/>
      <c r="L118" s="2197"/>
      <c r="M118" s="2197"/>
      <c r="N118" s="574"/>
      <c r="O118" s="574"/>
      <c r="P118" s="2197"/>
      <c r="Q118" s="2197"/>
      <c r="R118" s="2197"/>
      <c r="S118" s="2197"/>
      <c r="T118" s="574"/>
      <c r="U118" s="574"/>
      <c r="V118" s="2199"/>
      <c r="W118" s="2199"/>
      <c r="X118" s="2199"/>
      <c r="Y118" s="2199"/>
      <c r="Z118" s="96"/>
      <c r="AA118" s="96"/>
    </row>
    <row r="119" spans="1:27" ht="15.75" customHeight="1">
      <c r="A119" s="96"/>
      <c r="B119" s="96"/>
      <c r="C119" s="96"/>
      <c r="D119" s="574"/>
      <c r="E119" s="2182"/>
      <c r="F119" s="2182"/>
      <c r="G119" s="574"/>
      <c r="H119" s="96"/>
      <c r="I119" s="574"/>
      <c r="J119" s="2197"/>
      <c r="K119" s="2197"/>
      <c r="L119" s="2197"/>
      <c r="M119" s="2197"/>
      <c r="N119" s="574"/>
      <c r="O119" s="574"/>
      <c r="P119" s="2197"/>
      <c r="Q119" s="2197"/>
      <c r="R119" s="2197"/>
      <c r="S119" s="2197"/>
      <c r="T119" s="574"/>
      <c r="U119" s="574"/>
      <c r="V119" s="2199"/>
      <c r="W119" s="2199"/>
      <c r="X119" s="2199"/>
      <c r="Y119" s="2199"/>
      <c r="Z119" s="96"/>
      <c r="AA119" s="96"/>
    </row>
    <row r="120" spans="1:27" ht="15.75" customHeight="1">
      <c r="A120" s="96"/>
      <c r="B120" s="96"/>
      <c r="C120" s="96"/>
      <c r="D120" s="574"/>
      <c r="E120" s="2182"/>
      <c r="F120" s="2182"/>
      <c r="G120" s="574"/>
      <c r="H120" s="96"/>
      <c r="I120" s="574"/>
      <c r="J120" s="2197"/>
      <c r="K120" s="2197"/>
      <c r="L120" s="2197"/>
      <c r="M120" s="2197"/>
      <c r="N120" s="574"/>
      <c r="O120" s="574"/>
      <c r="P120" s="2197"/>
      <c r="Q120" s="2197"/>
      <c r="R120" s="2197"/>
      <c r="S120" s="2197"/>
      <c r="T120" s="574"/>
      <c r="U120" s="574"/>
      <c r="V120" s="2199"/>
      <c r="W120" s="2199"/>
      <c r="X120" s="2199"/>
      <c r="Y120" s="2199"/>
      <c r="Z120" s="96"/>
      <c r="AA120" s="96"/>
    </row>
    <row r="121" spans="1:27" ht="15.75" customHeight="1">
      <c r="A121" s="96"/>
      <c r="B121" s="96"/>
      <c r="C121" s="96"/>
      <c r="D121" s="574"/>
      <c r="E121" s="96"/>
      <c r="F121" s="96"/>
      <c r="G121" s="574"/>
      <c r="H121" s="96"/>
      <c r="I121" s="574"/>
      <c r="J121" s="96"/>
      <c r="K121" s="96"/>
      <c r="L121" s="96"/>
      <c r="M121" s="96"/>
      <c r="N121" s="574"/>
      <c r="O121" s="574"/>
      <c r="P121" s="574"/>
      <c r="Q121" s="96"/>
      <c r="R121" s="96"/>
      <c r="S121" s="574"/>
      <c r="T121" s="574"/>
      <c r="U121" s="574"/>
      <c r="V121" s="96"/>
      <c r="W121" s="96"/>
      <c r="X121" s="96"/>
      <c r="Y121" s="96"/>
      <c r="Z121" s="96"/>
      <c r="AA121" s="96"/>
    </row>
    <row r="122" spans="1:27" ht="15.75"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96"/>
      <c r="W122" s="96"/>
      <c r="X122" s="96"/>
      <c r="Y122" s="96"/>
      <c r="Z122" s="96"/>
      <c r="AA122" s="96"/>
    </row>
    <row r="123" spans="1:27" ht="15.75"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96"/>
      <c r="W123" s="96"/>
      <c r="X123" s="96"/>
      <c r="Y123" s="96"/>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96"/>
      <c r="E125" s="96"/>
      <c r="F125" s="96"/>
      <c r="G125" s="96"/>
      <c r="H125" s="96"/>
      <c r="I125" s="574"/>
      <c r="J125" s="2197"/>
      <c r="K125" s="2197"/>
      <c r="L125" s="2197"/>
      <c r="M125" s="2197"/>
      <c r="N125" s="574"/>
      <c r="O125" s="574"/>
      <c r="P125" s="2197"/>
      <c r="Q125" s="2197"/>
      <c r="R125" s="2197"/>
      <c r="S125" s="2197"/>
      <c r="T125" s="574"/>
      <c r="U125" s="574"/>
      <c r="V125" s="2197"/>
      <c r="W125" s="2197"/>
      <c r="X125" s="2197"/>
      <c r="Y125" s="2197"/>
      <c r="Z125" s="96"/>
      <c r="AA125" s="96"/>
    </row>
    <row r="126" spans="1:27" ht="15.75" customHeight="1">
      <c r="A126" s="5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row>
    <row r="127" spans="1:27" ht="15.75"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row>
    <row r="128" spans="1:27" ht="15.75"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row>
    <row r="129" spans="1:28" ht="15.75" customHeight="1">
      <c r="A129" s="573"/>
      <c r="B129" s="96"/>
      <c r="C129" s="96"/>
      <c r="D129" s="96"/>
      <c r="E129" s="96"/>
      <c r="F129" s="96"/>
      <c r="G129" s="96"/>
      <c r="H129" s="96"/>
      <c r="I129" s="96"/>
      <c r="J129" s="2200"/>
      <c r="K129" s="2200"/>
      <c r="L129" s="2200"/>
      <c r="M129" s="2200"/>
      <c r="N129" s="2200"/>
      <c r="O129" s="574"/>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2182"/>
      <c r="M130" s="2182"/>
      <c r="N130" s="2182"/>
      <c r="O130" s="2182"/>
      <c r="P130" s="2182"/>
      <c r="Q130" s="2182"/>
      <c r="R130" s="96"/>
      <c r="S130" s="96"/>
      <c r="T130" s="96"/>
      <c r="U130" s="96"/>
      <c r="V130" s="96"/>
      <c r="W130" s="96"/>
      <c r="X130" s="96"/>
      <c r="Y130" s="96"/>
      <c r="Z130" s="96"/>
      <c r="AA130" s="96"/>
    </row>
    <row r="131" spans="1:28" ht="15.75" customHeight="1">
      <c r="A131" s="573"/>
      <c r="B131" s="96"/>
      <c r="C131" s="96"/>
      <c r="D131" s="96"/>
      <c r="E131" s="96"/>
      <c r="F131" s="96"/>
      <c r="G131" s="96"/>
      <c r="H131" s="96"/>
      <c r="I131" s="2201"/>
      <c r="J131" s="2201"/>
      <c r="K131" s="2201"/>
      <c r="L131" s="2201"/>
      <c r="M131" s="2201"/>
      <c r="N131" s="2201"/>
      <c r="O131" s="2201"/>
      <c r="P131" s="2201"/>
      <c r="Q131" s="2201"/>
      <c r="R131" s="2201"/>
      <c r="S131" s="2201"/>
      <c r="T131" s="2201"/>
      <c r="U131" s="2201"/>
      <c r="V131" s="2201"/>
      <c r="W131" s="2201"/>
      <c r="X131" s="2201"/>
      <c r="Y131" s="2201"/>
      <c r="Z131" s="2201"/>
      <c r="AA131" s="2201"/>
    </row>
    <row r="132" spans="1:28">
      <c r="I132" s="2202"/>
      <c r="J132" s="2202"/>
      <c r="K132" s="2202"/>
      <c r="L132" s="2202"/>
      <c r="M132" s="2202"/>
      <c r="N132" s="2202"/>
      <c r="O132" s="2202"/>
      <c r="P132" s="2202"/>
      <c r="Q132" s="2202"/>
      <c r="R132" s="2202"/>
      <c r="S132" s="2202"/>
      <c r="T132" s="2202"/>
      <c r="U132" s="2202"/>
      <c r="V132" s="2202"/>
      <c r="W132" s="2202"/>
      <c r="X132" s="2202"/>
      <c r="Y132" s="2202"/>
      <c r="Z132" s="2202"/>
      <c r="AA132" s="2202"/>
    </row>
    <row r="133" spans="1:28" ht="13.5" customHeight="1">
      <c r="A133" s="573"/>
      <c r="B133" s="96"/>
      <c r="C133" s="96"/>
      <c r="D133" s="96"/>
      <c r="E133" s="96"/>
      <c r="F133" s="2201"/>
      <c r="G133" s="2201"/>
      <c r="H133" s="2201"/>
      <c r="I133" s="2201"/>
      <c r="J133" s="2201"/>
      <c r="K133" s="2201"/>
      <c r="L133" s="2201"/>
      <c r="M133" s="2201"/>
      <c r="N133" s="2201"/>
      <c r="O133" s="2201"/>
      <c r="P133" s="2201"/>
      <c r="Q133" s="2201"/>
      <c r="R133" s="2201"/>
      <c r="S133" s="2201"/>
      <c r="T133" s="2201"/>
      <c r="U133" s="2201"/>
      <c r="V133" s="2201"/>
      <c r="W133" s="2201"/>
      <c r="X133" s="2201"/>
      <c r="Y133" s="2201"/>
      <c r="Z133" s="2201"/>
      <c r="AA133" s="2201"/>
    </row>
    <row r="134" spans="1:28">
      <c r="A134" s="96"/>
      <c r="B134" s="96"/>
      <c r="C134" s="96"/>
      <c r="D134" s="96"/>
      <c r="E134" s="96"/>
      <c r="F134" s="2203"/>
      <c r="G134" s="2203"/>
      <c r="H134" s="2203"/>
      <c r="I134" s="2203"/>
      <c r="J134" s="2203"/>
      <c r="K134" s="2203"/>
      <c r="L134" s="2203"/>
      <c r="M134" s="2203"/>
      <c r="N134" s="2203"/>
      <c r="O134" s="2203"/>
      <c r="P134" s="2203"/>
      <c r="Q134" s="2203"/>
      <c r="R134" s="2203"/>
      <c r="S134" s="2203"/>
      <c r="T134" s="2203"/>
      <c r="U134" s="2203"/>
      <c r="V134" s="2203"/>
      <c r="W134" s="2203"/>
      <c r="X134" s="2203"/>
      <c r="Y134" s="2203"/>
      <c r="Z134" s="2203"/>
      <c r="AA134" s="2203"/>
    </row>
    <row r="135" spans="1:28">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row>
    <row r="136" spans="1:28"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row>
    <row r="137" spans="1:28"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row>
    <row r="138" spans="1:28" ht="18.75" customHeight="1">
      <c r="A138" s="2182"/>
      <c r="B138" s="2182"/>
      <c r="C138" s="2182"/>
      <c r="D138" s="2182"/>
      <c r="E138" s="2182"/>
      <c r="F138" s="2182"/>
      <c r="G138" s="2182"/>
      <c r="H138" s="2182"/>
      <c r="I138" s="2182"/>
      <c r="J138" s="2182"/>
      <c r="K138" s="2182"/>
      <c r="L138" s="2182"/>
      <c r="M138" s="2182"/>
      <c r="N138" s="2182"/>
      <c r="O138" s="2182"/>
      <c r="P138" s="2182"/>
      <c r="Q138" s="2182"/>
      <c r="R138" s="2182"/>
      <c r="S138" s="2182"/>
      <c r="T138" s="2182"/>
      <c r="U138" s="2182"/>
      <c r="V138" s="2182"/>
      <c r="W138" s="2182"/>
      <c r="X138" s="2182"/>
      <c r="Y138" s="2182"/>
      <c r="Z138" s="2182"/>
      <c r="AA138" s="2182"/>
      <c r="AB138" s="89"/>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89"/>
    </row>
    <row r="140" spans="1:28" ht="15.75" customHeight="1">
      <c r="A140" s="573"/>
      <c r="B140" s="96"/>
      <c r="C140" s="96"/>
      <c r="D140" s="96"/>
      <c r="E140" s="96"/>
      <c r="F140" s="96"/>
      <c r="G140" s="89"/>
      <c r="H140" s="96"/>
      <c r="I140" s="96"/>
      <c r="J140" s="96"/>
      <c r="K140" s="96"/>
      <c r="L140" s="96"/>
      <c r="M140" s="96"/>
      <c r="N140" s="96"/>
      <c r="O140" s="96"/>
      <c r="P140" s="96"/>
      <c r="Q140" s="96"/>
      <c r="R140" s="96"/>
      <c r="S140" s="96"/>
      <c r="T140" s="96"/>
      <c r="U140" s="96"/>
      <c r="V140" s="96"/>
      <c r="W140" s="96"/>
      <c r="X140" s="96"/>
      <c r="Y140" s="96"/>
      <c r="Z140" s="96"/>
      <c r="AA140" s="96"/>
      <c r="AB140" s="89"/>
    </row>
    <row r="141" spans="1:28" ht="15.75" customHeight="1">
      <c r="A141" s="573"/>
      <c r="B141" s="96"/>
      <c r="C141" s="96"/>
      <c r="D141" s="96"/>
      <c r="E141" s="96"/>
      <c r="F141" s="96"/>
      <c r="G141" s="89"/>
      <c r="H141" s="89"/>
      <c r="I141" s="96"/>
      <c r="J141" s="96"/>
      <c r="K141" s="96"/>
      <c r="L141" s="89"/>
      <c r="M141" s="96"/>
      <c r="N141" s="96"/>
      <c r="O141" s="96"/>
      <c r="P141" s="96"/>
      <c r="Q141" s="96"/>
      <c r="R141" s="96"/>
      <c r="S141" s="96"/>
      <c r="T141" s="96"/>
      <c r="U141" s="96"/>
      <c r="V141" s="96"/>
      <c r="W141" s="96"/>
      <c r="X141" s="96"/>
      <c r="Y141" s="96"/>
      <c r="Z141" s="96"/>
      <c r="AA141" s="96"/>
      <c r="AB141" s="89"/>
    </row>
    <row r="142" spans="1:28" ht="15.75" customHeight="1">
      <c r="A142" s="573"/>
      <c r="B142" s="96"/>
      <c r="C142" s="96"/>
      <c r="D142" s="96"/>
      <c r="E142" s="96"/>
      <c r="F142" s="96"/>
      <c r="G142" s="96"/>
      <c r="H142" s="96"/>
      <c r="I142" s="96"/>
      <c r="J142" s="2200"/>
      <c r="K142" s="2200"/>
      <c r="L142" s="2200"/>
      <c r="M142" s="2200"/>
      <c r="N142" s="577"/>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96"/>
      <c r="H143" s="96"/>
      <c r="I143" s="96"/>
      <c r="J143" s="2200"/>
      <c r="K143" s="2200"/>
      <c r="L143" s="2200"/>
      <c r="M143" s="2200"/>
      <c r="N143" s="577"/>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96"/>
      <c r="H144" s="96"/>
      <c r="I144" s="96"/>
      <c r="J144" s="2200"/>
      <c r="K144" s="2200"/>
      <c r="L144" s="2200"/>
      <c r="M144" s="2200"/>
      <c r="N144" s="577"/>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00"/>
      <c r="K145" s="2200"/>
      <c r="L145" s="2200"/>
      <c r="M145" s="2200"/>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89"/>
    </row>
    <row r="147" spans="1:28" ht="15.75" customHeight="1">
      <c r="A147" s="96"/>
      <c r="B147" s="96"/>
      <c r="C147" s="96"/>
      <c r="D147" s="2182"/>
      <c r="E147" s="2182"/>
      <c r="F147" s="2182"/>
      <c r="G147" s="2182"/>
      <c r="H147" s="574"/>
      <c r="I147" s="2182"/>
      <c r="J147" s="2182"/>
      <c r="K147" s="2182"/>
      <c r="L147" s="2182"/>
      <c r="M147" s="2182"/>
      <c r="N147" s="2182"/>
      <c r="O147" s="2182"/>
      <c r="P147" s="2182"/>
      <c r="Q147" s="2182"/>
      <c r="R147" s="2182"/>
      <c r="S147" s="2182"/>
      <c r="T147" s="2182"/>
      <c r="U147" s="2182"/>
      <c r="V147" s="574"/>
      <c r="W147" s="574"/>
      <c r="X147" s="2182"/>
      <c r="Y147" s="2182"/>
      <c r="Z147" s="2182"/>
      <c r="AA147" s="96"/>
      <c r="AB147" s="89"/>
    </row>
    <row r="148" spans="1:28" ht="15.75" customHeight="1">
      <c r="A148" s="96"/>
      <c r="B148" s="96"/>
      <c r="C148" s="96"/>
      <c r="D148" s="574"/>
      <c r="E148" s="2184"/>
      <c r="F148" s="2184"/>
      <c r="G148" s="574"/>
      <c r="H148" s="574"/>
      <c r="I148" s="96"/>
      <c r="J148" s="96"/>
      <c r="K148" s="96"/>
      <c r="L148" s="89"/>
      <c r="M148" s="96"/>
      <c r="N148" s="96"/>
      <c r="O148" s="96"/>
      <c r="P148" s="96"/>
      <c r="Q148" s="96"/>
      <c r="R148" s="89"/>
      <c r="S148" s="89"/>
      <c r="T148" s="89"/>
      <c r="U148" s="89"/>
      <c r="V148" s="574"/>
      <c r="W148" s="574"/>
      <c r="X148" s="2204"/>
      <c r="Y148" s="2204"/>
      <c r="Z148" s="2204"/>
      <c r="AA148" s="96"/>
      <c r="AB148" s="89"/>
    </row>
    <row r="149" spans="1:28" ht="15.75" customHeight="1">
      <c r="A149" s="96"/>
      <c r="B149" s="96"/>
      <c r="C149" s="96"/>
      <c r="D149" s="574"/>
      <c r="E149" s="2184"/>
      <c r="F149" s="2184"/>
      <c r="G149" s="574"/>
      <c r="H149" s="574"/>
      <c r="I149" s="96"/>
      <c r="J149" s="96"/>
      <c r="K149" s="96"/>
      <c r="L149" s="89"/>
      <c r="M149" s="96"/>
      <c r="N149" s="96"/>
      <c r="O149" s="96"/>
      <c r="P149" s="96"/>
      <c r="Q149" s="96"/>
      <c r="R149" s="89"/>
      <c r="S149" s="89"/>
      <c r="T149" s="89"/>
      <c r="U149" s="89"/>
      <c r="V149" s="574"/>
      <c r="W149" s="574"/>
      <c r="X149" s="2204"/>
      <c r="Y149" s="2204"/>
      <c r="Z149" s="2204"/>
      <c r="AA149" s="96"/>
      <c r="AB149" s="89"/>
    </row>
    <row r="150" spans="1:28" ht="15.75" customHeight="1">
      <c r="A150" s="96"/>
      <c r="B150" s="96"/>
      <c r="C150" s="96"/>
      <c r="D150" s="574"/>
      <c r="E150" s="2184"/>
      <c r="F150" s="2184"/>
      <c r="G150" s="574"/>
      <c r="H150" s="574"/>
      <c r="I150" s="96"/>
      <c r="J150" s="96"/>
      <c r="K150" s="96"/>
      <c r="L150" s="89"/>
      <c r="M150" s="96"/>
      <c r="N150" s="96"/>
      <c r="O150" s="96"/>
      <c r="P150" s="96"/>
      <c r="Q150" s="96"/>
      <c r="R150" s="89"/>
      <c r="S150" s="89"/>
      <c r="T150" s="89"/>
      <c r="U150" s="89"/>
      <c r="V150" s="574"/>
      <c r="W150" s="574"/>
      <c r="X150" s="2204"/>
      <c r="Y150" s="2204"/>
      <c r="Z150" s="2204"/>
      <c r="AA150" s="96"/>
      <c r="AB150" s="89"/>
    </row>
    <row r="151" spans="1:28" ht="15.75" customHeight="1">
      <c r="A151" s="96"/>
      <c r="B151" s="96"/>
      <c r="C151" s="96"/>
      <c r="D151" s="574"/>
      <c r="E151" s="2184"/>
      <c r="F151" s="2184"/>
      <c r="G151" s="574"/>
      <c r="H151" s="574"/>
      <c r="I151" s="96"/>
      <c r="J151" s="96"/>
      <c r="K151" s="96"/>
      <c r="L151" s="89"/>
      <c r="M151" s="96"/>
      <c r="N151" s="96"/>
      <c r="O151" s="96"/>
      <c r="P151" s="96"/>
      <c r="Q151" s="96"/>
      <c r="R151" s="89"/>
      <c r="S151" s="89"/>
      <c r="T151" s="89"/>
      <c r="U151" s="89"/>
      <c r="V151" s="574"/>
      <c r="W151" s="574"/>
      <c r="X151" s="2204"/>
      <c r="Y151" s="2204"/>
      <c r="Z151" s="2204"/>
      <c r="AA151" s="96"/>
      <c r="AB151" s="89"/>
    </row>
    <row r="152" spans="1:28" ht="15.75" customHeight="1">
      <c r="A152" s="96"/>
      <c r="B152" s="96"/>
      <c r="C152" s="96"/>
      <c r="D152" s="574"/>
      <c r="E152" s="2184"/>
      <c r="F152" s="2184"/>
      <c r="G152" s="574"/>
      <c r="H152" s="574"/>
      <c r="I152" s="96"/>
      <c r="J152" s="96"/>
      <c r="K152" s="96"/>
      <c r="L152" s="89"/>
      <c r="M152" s="96"/>
      <c r="N152" s="96"/>
      <c r="O152" s="96"/>
      <c r="P152" s="96"/>
      <c r="Q152" s="96"/>
      <c r="R152" s="89"/>
      <c r="S152" s="89"/>
      <c r="T152" s="89"/>
      <c r="U152" s="89"/>
      <c r="V152" s="574"/>
      <c r="W152" s="574"/>
      <c r="X152" s="2204"/>
      <c r="Y152" s="2204"/>
      <c r="Z152" s="2204"/>
      <c r="AA152" s="96"/>
      <c r="AB152" s="89"/>
    </row>
    <row r="153" spans="1:28" ht="15.75" customHeight="1">
      <c r="A153" s="96"/>
      <c r="B153" s="96"/>
      <c r="C153" s="96"/>
      <c r="D153" s="574"/>
      <c r="E153" s="2184"/>
      <c r="F153" s="2184"/>
      <c r="G153" s="574"/>
      <c r="H153" s="574"/>
      <c r="I153" s="96"/>
      <c r="J153" s="96"/>
      <c r="K153" s="96"/>
      <c r="L153" s="89"/>
      <c r="M153" s="96"/>
      <c r="N153" s="96"/>
      <c r="O153" s="96"/>
      <c r="P153" s="96"/>
      <c r="Q153" s="96"/>
      <c r="R153" s="89"/>
      <c r="S153" s="89"/>
      <c r="T153" s="89"/>
      <c r="U153" s="89"/>
      <c r="V153" s="574"/>
      <c r="W153" s="574"/>
      <c r="X153" s="2204"/>
      <c r="Y153" s="2204"/>
      <c r="Z153" s="2204"/>
      <c r="AA153" s="96"/>
      <c r="AB153" s="89"/>
    </row>
    <row r="154" spans="1:28" ht="15.75" customHeight="1">
      <c r="A154" s="5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89"/>
    </row>
    <row r="155" spans="1:28" ht="15.75" customHeight="1">
      <c r="A155" s="573"/>
      <c r="B155" s="96"/>
      <c r="C155" s="96"/>
      <c r="D155" s="96"/>
      <c r="E155" s="96"/>
      <c r="F155" s="2205"/>
      <c r="G155" s="2205"/>
      <c r="H155" s="2205"/>
      <c r="I155" s="2205"/>
      <c r="J155" s="2205"/>
      <c r="K155" s="2205"/>
      <c r="L155" s="2205"/>
      <c r="M155" s="2205"/>
      <c r="N155" s="2205"/>
      <c r="O155" s="2205"/>
      <c r="P155" s="2205"/>
      <c r="Q155" s="2205"/>
      <c r="R155" s="2205"/>
      <c r="S155" s="2205"/>
      <c r="T155" s="2205"/>
      <c r="U155" s="2205"/>
      <c r="V155" s="2205"/>
      <c r="W155" s="2205"/>
      <c r="X155" s="2205"/>
      <c r="Y155" s="2205"/>
      <c r="Z155" s="2205"/>
      <c r="AA155" s="2205"/>
      <c r="AB155" s="89"/>
    </row>
    <row r="156" spans="1:28" ht="15.75" customHeight="1">
      <c r="A156" s="96"/>
      <c r="B156" s="96"/>
      <c r="C156" s="96"/>
      <c r="D156" s="96"/>
      <c r="E156" s="96"/>
      <c r="F156" s="2205"/>
      <c r="G156" s="2205"/>
      <c r="H156" s="2205"/>
      <c r="I156" s="2205"/>
      <c r="J156" s="2205"/>
      <c r="K156" s="2205"/>
      <c r="L156" s="2205"/>
      <c r="M156" s="2205"/>
      <c r="N156" s="2205"/>
      <c r="O156" s="2205"/>
      <c r="P156" s="2205"/>
      <c r="Q156" s="2205"/>
      <c r="R156" s="2205"/>
      <c r="S156" s="2205"/>
      <c r="T156" s="2205"/>
      <c r="U156" s="2205"/>
      <c r="V156" s="2205"/>
      <c r="W156" s="2205"/>
      <c r="X156" s="2205"/>
      <c r="Y156" s="2205"/>
      <c r="Z156" s="2205"/>
      <c r="AA156" s="2205"/>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96"/>
      <c r="B158" s="96"/>
      <c r="C158" s="96"/>
      <c r="D158" s="96"/>
      <c r="E158" s="96"/>
      <c r="F158" s="2205"/>
      <c r="G158" s="2205"/>
      <c r="H158" s="2205"/>
      <c r="I158" s="2205"/>
      <c r="J158" s="2205"/>
      <c r="K158" s="2205"/>
      <c r="L158" s="2205"/>
      <c r="M158" s="2205"/>
      <c r="N158" s="2205"/>
      <c r="O158" s="2205"/>
      <c r="P158" s="2205"/>
      <c r="Q158" s="2205"/>
      <c r="R158" s="2205"/>
      <c r="S158" s="2205"/>
      <c r="T158" s="2205"/>
      <c r="U158" s="2205"/>
      <c r="V158" s="2205"/>
      <c r="W158" s="2205"/>
      <c r="X158" s="2205"/>
      <c r="Y158" s="2205"/>
      <c r="Z158" s="2205"/>
      <c r="AA158" s="2205"/>
      <c r="AB158" s="89"/>
    </row>
    <row r="159" spans="1:28" ht="15.75" customHeight="1">
      <c r="A159" s="96"/>
      <c r="B159" s="96"/>
      <c r="C159" s="96"/>
      <c r="D159" s="96"/>
      <c r="E159" s="96"/>
      <c r="F159" s="2205"/>
      <c r="G159" s="2205"/>
      <c r="H159" s="2205"/>
      <c r="I159" s="2205"/>
      <c r="J159" s="2205"/>
      <c r="K159" s="2205"/>
      <c r="L159" s="2205"/>
      <c r="M159" s="2205"/>
      <c r="N159" s="2205"/>
      <c r="O159" s="2205"/>
      <c r="P159" s="2205"/>
      <c r="Q159" s="2205"/>
      <c r="R159" s="2205"/>
      <c r="S159" s="2205"/>
      <c r="T159" s="2205"/>
      <c r="U159" s="2205"/>
      <c r="V159" s="2205"/>
      <c r="W159" s="2205"/>
      <c r="X159" s="2205"/>
      <c r="Y159" s="2205"/>
      <c r="Z159" s="2205"/>
      <c r="AA159" s="2205"/>
      <c r="AB159" s="89"/>
    </row>
    <row r="160" spans="1:28"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row>
    <row r="162" spans="1:28" ht="15.7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row>
    <row r="163" spans="1:28" ht="15.7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row>
    <row r="164" spans="1:28" ht="18.75" customHeight="1">
      <c r="A164" s="2182"/>
      <c r="B164" s="2182"/>
      <c r="C164" s="2182"/>
      <c r="D164" s="2182"/>
      <c r="E164" s="2182"/>
      <c r="F164" s="2182"/>
      <c r="G164" s="2182"/>
      <c r="H164" s="2182"/>
      <c r="I164" s="2182"/>
      <c r="J164" s="2182"/>
      <c r="K164" s="2182"/>
      <c r="L164" s="2182"/>
      <c r="M164" s="2182"/>
      <c r="N164" s="2182"/>
      <c r="O164" s="2182"/>
      <c r="P164" s="2182"/>
      <c r="Q164" s="2182"/>
      <c r="R164" s="2182"/>
      <c r="S164" s="2182"/>
      <c r="T164" s="2182"/>
      <c r="U164" s="2182"/>
      <c r="V164" s="2182"/>
      <c r="W164" s="2182"/>
      <c r="X164" s="2182"/>
      <c r="Y164" s="2182"/>
      <c r="Z164" s="2182"/>
      <c r="AA164" s="2182"/>
      <c r="AB164" s="89"/>
    </row>
    <row r="165" spans="1:28"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89"/>
    </row>
    <row r="166" spans="1:28" ht="15.75" customHeight="1">
      <c r="A166" s="573"/>
      <c r="B166" s="96"/>
      <c r="C166" s="96"/>
      <c r="D166" s="96"/>
      <c r="E166" s="96"/>
      <c r="F166" s="96"/>
      <c r="G166" s="89"/>
      <c r="H166" s="96"/>
      <c r="I166" s="96"/>
      <c r="J166" s="96"/>
      <c r="K166" s="96"/>
      <c r="L166" s="96"/>
      <c r="M166" s="96"/>
      <c r="N166" s="96"/>
      <c r="O166" s="96"/>
      <c r="P166" s="96"/>
      <c r="Q166" s="96"/>
      <c r="R166" s="96"/>
      <c r="S166" s="96"/>
      <c r="T166" s="96"/>
      <c r="U166" s="96"/>
      <c r="V166" s="96"/>
      <c r="W166" s="96"/>
      <c r="X166" s="96"/>
      <c r="Y166" s="96"/>
      <c r="Z166" s="96"/>
      <c r="AA166" s="96"/>
      <c r="AB166" s="89"/>
    </row>
    <row r="167" spans="1:28" ht="15.75" customHeight="1">
      <c r="A167" s="573"/>
      <c r="B167" s="96"/>
      <c r="C167" s="96"/>
      <c r="D167" s="96"/>
      <c r="E167" s="96"/>
      <c r="F167" s="96"/>
      <c r="G167" s="89"/>
      <c r="H167" s="89"/>
      <c r="I167" s="96"/>
      <c r="J167" s="96"/>
      <c r="K167" s="96"/>
      <c r="L167" s="89"/>
      <c r="M167" s="96"/>
      <c r="N167" s="96"/>
      <c r="O167" s="96"/>
      <c r="P167" s="96"/>
      <c r="Q167" s="96"/>
      <c r="R167" s="96"/>
      <c r="S167" s="96"/>
      <c r="T167" s="96"/>
      <c r="U167" s="96"/>
      <c r="V167" s="96"/>
      <c r="W167" s="96"/>
      <c r="X167" s="96"/>
      <c r="Y167" s="96"/>
      <c r="Z167" s="96"/>
      <c r="AA167" s="96"/>
      <c r="AB167" s="89"/>
    </row>
    <row r="168" spans="1:28" ht="15.75" customHeight="1">
      <c r="A168" s="573"/>
      <c r="B168" s="96"/>
      <c r="C168" s="96"/>
      <c r="D168" s="96"/>
      <c r="E168" s="96"/>
      <c r="F168" s="96"/>
      <c r="G168" s="96"/>
      <c r="H168" s="96"/>
      <c r="I168" s="96"/>
      <c r="J168" s="2200"/>
      <c r="K168" s="2200"/>
      <c r="L168" s="2200"/>
      <c r="M168" s="2200"/>
      <c r="N168" s="577"/>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96"/>
      <c r="H169" s="96"/>
      <c r="I169" s="96"/>
      <c r="J169" s="2200"/>
      <c r="K169" s="2200"/>
      <c r="L169" s="2200"/>
      <c r="M169" s="2200"/>
      <c r="N169" s="577"/>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96"/>
      <c r="H170" s="96"/>
      <c r="I170" s="96"/>
      <c r="J170" s="2200"/>
      <c r="K170" s="2200"/>
      <c r="L170" s="2200"/>
      <c r="M170" s="2200"/>
      <c r="N170" s="577"/>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00"/>
      <c r="K171" s="2200"/>
      <c r="L171" s="2200"/>
      <c r="M171" s="2200"/>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89"/>
    </row>
    <row r="173" spans="1:28" ht="15.75" customHeight="1">
      <c r="A173" s="96"/>
      <c r="B173" s="96"/>
      <c r="C173" s="96"/>
      <c r="D173" s="2182"/>
      <c r="E173" s="2182"/>
      <c r="F173" s="2182"/>
      <c r="G173" s="2182"/>
      <c r="H173" s="574"/>
      <c r="I173" s="2182"/>
      <c r="J173" s="2182"/>
      <c r="K173" s="2182"/>
      <c r="L173" s="2182"/>
      <c r="M173" s="2182"/>
      <c r="N173" s="2182"/>
      <c r="O173" s="2182"/>
      <c r="P173" s="2182"/>
      <c r="Q173" s="2182"/>
      <c r="R173" s="2182"/>
      <c r="S173" s="2182"/>
      <c r="T173" s="2182"/>
      <c r="U173" s="2182"/>
      <c r="V173" s="574"/>
      <c r="W173" s="574"/>
      <c r="X173" s="2182"/>
      <c r="Y173" s="2182"/>
      <c r="Z173" s="2182"/>
      <c r="AA173" s="96"/>
      <c r="AB173" s="89"/>
    </row>
    <row r="174" spans="1:28" ht="15.75" customHeight="1">
      <c r="A174" s="96"/>
      <c r="B174" s="96"/>
      <c r="C174" s="96"/>
      <c r="D174" s="574"/>
      <c r="E174" s="2184"/>
      <c r="F174" s="2184"/>
      <c r="G174" s="574"/>
      <c r="H174" s="574"/>
      <c r="I174" s="96"/>
      <c r="J174" s="96"/>
      <c r="K174" s="96"/>
      <c r="L174" s="89"/>
      <c r="M174" s="96"/>
      <c r="N174" s="96"/>
      <c r="O174" s="96"/>
      <c r="P174" s="96"/>
      <c r="Q174" s="96"/>
      <c r="R174" s="89"/>
      <c r="S174" s="89"/>
      <c r="T174" s="89"/>
      <c r="U174" s="89"/>
      <c r="V174" s="574"/>
      <c r="W174" s="574"/>
      <c r="X174" s="2204"/>
      <c r="Y174" s="2204"/>
      <c r="Z174" s="2204"/>
      <c r="AA174" s="96"/>
      <c r="AB174" s="89"/>
    </row>
    <row r="175" spans="1:28" ht="15.75" customHeight="1">
      <c r="A175" s="96"/>
      <c r="B175" s="96"/>
      <c r="C175" s="96"/>
      <c r="D175" s="574"/>
      <c r="E175" s="2184"/>
      <c r="F175" s="2184"/>
      <c r="G175" s="574"/>
      <c r="H175" s="574"/>
      <c r="I175" s="96"/>
      <c r="J175" s="96"/>
      <c r="K175" s="96"/>
      <c r="L175" s="89"/>
      <c r="M175" s="96"/>
      <c r="N175" s="96"/>
      <c r="O175" s="96"/>
      <c r="P175" s="96"/>
      <c r="Q175" s="96"/>
      <c r="R175" s="89"/>
      <c r="S175" s="89"/>
      <c r="T175" s="89"/>
      <c r="U175" s="89"/>
      <c r="V175" s="574"/>
      <c r="W175" s="574"/>
      <c r="X175" s="2204"/>
      <c r="Y175" s="2204"/>
      <c r="Z175" s="2204"/>
      <c r="AA175" s="96"/>
      <c r="AB175" s="89"/>
    </row>
    <row r="176" spans="1:28" ht="15.75" customHeight="1">
      <c r="A176" s="96"/>
      <c r="B176" s="96"/>
      <c r="C176" s="96"/>
      <c r="D176" s="574"/>
      <c r="E176" s="2184"/>
      <c r="F176" s="2184"/>
      <c r="G176" s="574"/>
      <c r="H176" s="574"/>
      <c r="I176" s="96"/>
      <c r="J176" s="96"/>
      <c r="K176" s="96"/>
      <c r="L176" s="89"/>
      <c r="M176" s="96"/>
      <c r="N176" s="96"/>
      <c r="O176" s="96"/>
      <c r="P176" s="96"/>
      <c r="Q176" s="96"/>
      <c r="R176" s="89"/>
      <c r="S176" s="89"/>
      <c r="T176" s="89"/>
      <c r="U176" s="89"/>
      <c r="V176" s="574"/>
      <c r="W176" s="574"/>
      <c r="X176" s="2204"/>
      <c r="Y176" s="2204"/>
      <c r="Z176" s="2204"/>
      <c r="AA176" s="96"/>
      <c r="AB176" s="89"/>
    </row>
    <row r="177" spans="1:28" ht="15.75" customHeight="1">
      <c r="A177" s="96"/>
      <c r="B177" s="96"/>
      <c r="C177" s="96"/>
      <c r="D177" s="574"/>
      <c r="E177" s="2184"/>
      <c r="F177" s="2184"/>
      <c r="G177" s="574"/>
      <c r="H177" s="574"/>
      <c r="I177" s="96"/>
      <c r="J177" s="96"/>
      <c r="K177" s="96"/>
      <c r="L177" s="89"/>
      <c r="M177" s="96"/>
      <c r="N177" s="96"/>
      <c r="O177" s="96"/>
      <c r="P177" s="96"/>
      <c r="Q177" s="96"/>
      <c r="R177" s="89"/>
      <c r="S177" s="89"/>
      <c r="T177" s="89"/>
      <c r="U177" s="89"/>
      <c r="V177" s="574"/>
      <c r="W177" s="574"/>
      <c r="X177" s="2204"/>
      <c r="Y177" s="2204"/>
      <c r="Z177" s="2204"/>
      <c r="AA177" s="96"/>
      <c r="AB177" s="89"/>
    </row>
    <row r="178" spans="1:28" ht="15.75" customHeight="1">
      <c r="A178" s="96"/>
      <c r="B178" s="96"/>
      <c r="C178" s="96"/>
      <c r="D178" s="574"/>
      <c r="E178" s="2184"/>
      <c r="F178" s="2184"/>
      <c r="G178" s="574"/>
      <c r="H178" s="574"/>
      <c r="I178" s="96"/>
      <c r="J178" s="96"/>
      <c r="K178" s="96"/>
      <c r="L178" s="89"/>
      <c r="M178" s="96"/>
      <c r="N178" s="96"/>
      <c r="O178" s="96"/>
      <c r="P178" s="96"/>
      <c r="Q178" s="96"/>
      <c r="R178" s="89"/>
      <c r="S178" s="89"/>
      <c r="T178" s="89"/>
      <c r="U178" s="89"/>
      <c r="V178" s="574"/>
      <c r="W178" s="574"/>
      <c r="X178" s="2204"/>
      <c r="Y178" s="2204"/>
      <c r="Z178" s="2204"/>
      <c r="AA178" s="96"/>
      <c r="AB178" s="89"/>
    </row>
    <row r="179" spans="1:28" ht="15.75" customHeight="1">
      <c r="A179" s="96"/>
      <c r="B179" s="96"/>
      <c r="C179" s="96"/>
      <c r="D179" s="574"/>
      <c r="E179" s="2184"/>
      <c r="F179" s="2184"/>
      <c r="G179" s="574"/>
      <c r="H179" s="574"/>
      <c r="I179" s="96"/>
      <c r="J179" s="96"/>
      <c r="K179" s="96"/>
      <c r="L179" s="89"/>
      <c r="M179" s="96"/>
      <c r="N179" s="96"/>
      <c r="O179" s="96"/>
      <c r="P179" s="96"/>
      <c r="Q179" s="96"/>
      <c r="R179" s="89"/>
      <c r="S179" s="89"/>
      <c r="T179" s="89"/>
      <c r="U179" s="89"/>
      <c r="V179" s="574"/>
      <c r="W179" s="574"/>
      <c r="X179" s="2204"/>
      <c r="Y179" s="2204"/>
      <c r="Z179" s="2204"/>
      <c r="AA179" s="96"/>
      <c r="AB179" s="89"/>
    </row>
    <row r="180" spans="1:28" ht="15.75" customHeight="1">
      <c r="A180" s="5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89"/>
    </row>
    <row r="181" spans="1:28" ht="15.75" customHeight="1">
      <c r="A181" s="573"/>
      <c r="B181" s="96"/>
      <c r="C181" s="96"/>
      <c r="D181" s="96"/>
      <c r="E181" s="96"/>
      <c r="F181" s="2205"/>
      <c r="G181" s="2205"/>
      <c r="H181" s="2205"/>
      <c r="I181" s="2205"/>
      <c r="J181" s="2205"/>
      <c r="K181" s="2205"/>
      <c r="L181" s="2205"/>
      <c r="M181" s="2205"/>
      <c r="N181" s="2205"/>
      <c r="O181" s="2205"/>
      <c r="P181" s="2205"/>
      <c r="Q181" s="2205"/>
      <c r="R181" s="2205"/>
      <c r="S181" s="2205"/>
      <c r="T181" s="2205"/>
      <c r="U181" s="2205"/>
      <c r="V181" s="2205"/>
      <c r="W181" s="2205"/>
      <c r="X181" s="2205"/>
      <c r="Y181" s="2205"/>
      <c r="Z181" s="2205"/>
      <c r="AA181" s="2205"/>
      <c r="AB181" s="89"/>
    </row>
    <row r="182" spans="1:28" ht="15.75" customHeight="1">
      <c r="A182" s="96"/>
      <c r="B182" s="96"/>
      <c r="C182" s="96"/>
      <c r="D182" s="96"/>
      <c r="E182" s="96"/>
      <c r="F182" s="2205"/>
      <c r="G182" s="2205"/>
      <c r="H182" s="2205"/>
      <c r="I182" s="2205"/>
      <c r="J182" s="2205"/>
      <c r="K182" s="2205"/>
      <c r="L182" s="2205"/>
      <c r="M182" s="2205"/>
      <c r="N182" s="2205"/>
      <c r="O182" s="2205"/>
      <c r="P182" s="2205"/>
      <c r="Q182" s="2205"/>
      <c r="R182" s="2205"/>
      <c r="S182" s="2205"/>
      <c r="T182" s="2205"/>
      <c r="U182" s="2205"/>
      <c r="V182" s="2205"/>
      <c r="W182" s="2205"/>
      <c r="X182" s="2205"/>
      <c r="Y182" s="2205"/>
      <c r="Z182" s="2205"/>
      <c r="AA182" s="2205"/>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96"/>
      <c r="B184" s="96"/>
      <c r="C184" s="96"/>
      <c r="D184" s="96"/>
      <c r="E184" s="96"/>
      <c r="F184" s="2205"/>
      <c r="G184" s="2205"/>
      <c r="H184" s="2205"/>
      <c r="I184" s="2205"/>
      <c r="J184" s="2205"/>
      <c r="K184" s="2205"/>
      <c r="L184" s="2205"/>
      <c r="M184" s="2205"/>
      <c r="N184" s="2205"/>
      <c r="O184" s="2205"/>
      <c r="P184" s="2205"/>
      <c r="Q184" s="2205"/>
      <c r="R184" s="2205"/>
      <c r="S184" s="2205"/>
      <c r="T184" s="2205"/>
      <c r="U184" s="2205"/>
      <c r="V184" s="2205"/>
      <c r="W184" s="2205"/>
      <c r="X184" s="2205"/>
      <c r="Y184" s="2205"/>
      <c r="Z184" s="2205"/>
      <c r="AA184" s="2205"/>
      <c r="AB184" s="89"/>
    </row>
    <row r="185" spans="1:28" ht="15.75" customHeight="1">
      <c r="A185" s="96"/>
      <c r="B185" s="96"/>
      <c r="C185" s="96"/>
      <c r="D185" s="96"/>
      <c r="E185" s="96"/>
      <c r="F185" s="2205"/>
      <c r="G185" s="2205"/>
      <c r="H185" s="2205"/>
      <c r="I185" s="2205"/>
      <c r="J185" s="2205"/>
      <c r="K185" s="2205"/>
      <c r="L185" s="2205"/>
      <c r="M185" s="2205"/>
      <c r="N185" s="2205"/>
      <c r="O185" s="2205"/>
      <c r="P185" s="2205"/>
      <c r="Q185" s="2205"/>
      <c r="R185" s="2205"/>
      <c r="S185" s="2205"/>
      <c r="T185" s="2205"/>
      <c r="U185" s="2205"/>
      <c r="V185" s="2205"/>
      <c r="W185" s="2205"/>
      <c r="X185" s="2205"/>
      <c r="Y185" s="2205"/>
      <c r="Z185" s="2205"/>
      <c r="AA185" s="2205"/>
      <c r="AB185" s="89"/>
    </row>
    <row r="186" spans="1:28"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92" spans="1:28" ht="18.75" customHeight="1">
      <c r="A192" s="2182"/>
      <c r="B192" s="2182"/>
      <c r="C192" s="2182"/>
      <c r="D192" s="2182"/>
      <c r="E192" s="2182"/>
      <c r="F192" s="2182"/>
      <c r="G192" s="2182"/>
      <c r="H192" s="2182"/>
      <c r="I192" s="2182"/>
      <c r="J192" s="2182"/>
      <c r="K192" s="2182"/>
      <c r="L192" s="2182"/>
      <c r="M192" s="2182"/>
      <c r="N192" s="2182"/>
      <c r="O192" s="2182"/>
      <c r="P192" s="2182"/>
      <c r="Q192" s="2182"/>
      <c r="R192" s="2182"/>
      <c r="S192" s="2182"/>
      <c r="T192" s="2182"/>
      <c r="U192" s="2182"/>
      <c r="V192" s="2182"/>
      <c r="W192" s="2182"/>
      <c r="X192" s="2182"/>
      <c r="Y192" s="2182"/>
      <c r="Z192" s="2182"/>
      <c r="AA192" s="2182"/>
      <c r="AB192" s="89"/>
    </row>
    <row r="193" spans="1:28"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89"/>
    </row>
    <row r="194" spans="1:28" ht="15.75" customHeight="1">
      <c r="A194" s="573"/>
      <c r="B194" s="96"/>
      <c r="C194" s="96"/>
      <c r="D194" s="96"/>
      <c r="E194" s="96"/>
      <c r="F194" s="96"/>
      <c r="G194" s="89"/>
      <c r="H194" s="96"/>
      <c r="I194" s="96"/>
      <c r="J194" s="96"/>
      <c r="K194" s="96"/>
      <c r="L194" s="96"/>
      <c r="M194" s="96"/>
      <c r="N194" s="96"/>
      <c r="O194" s="96"/>
      <c r="P194" s="96"/>
      <c r="Q194" s="96"/>
      <c r="R194" s="96"/>
      <c r="S194" s="96"/>
      <c r="T194" s="96"/>
      <c r="U194" s="96"/>
      <c r="V194" s="96"/>
      <c r="W194" s="96"/>
      <c r="X194" s="96"/>
      <c r="Y194" s="96"/>
      <c r="Z194" s="96"/>
      <c r="AA194" s="96"/>
      <c r="AB194" s="89"/>
    </row>
    <row r="195" spans="1:28" ht="15.75" customHeight="1">
      <c r="A195" s="573"/>
      <c r="B195" s="96"/>
      <c r="C195" s="96"/>
      <c r="D195" s="96"/>
      <c r="E195" s="96"/>
      <c r="F195" s="96"/>
      <c r="G195" s="89"/>
      <c r="H195" s="89"/>
      <c r="I195" s="96"/>
      <c r="J195" s="96"/>
      <c r="K195" s="96"/>
      <c r="L195" s="89"/>
      <c r="M195" s="96"/>
      <c r="N195" s="96"/>
      <c r="O195" s="96"/>
      <c r="P195" s="96"/>
      <c r="Q195" s="96"/>
      <c r="R195" s="96"/>
      <c r="S195" s="96"/>
      <c r="T195" s="96"/>
      <c r="U195" s="96"/>
      <c r="V195" s="96"/>
      <c r="W195" s="96"/>
      <c r="X195" s="96"/>
      <c r="Y195" s="96"/>
      <c r="Z195" s="96"/>
      <c r="AA195" s="96"/>
      <c r="AB195" s="89"/>
    </row>
    <row r="196" spans="1:28" ht="15.75" customHeight="1">
      <c r="A196" s="573"/>
      <c r="B196" s="96"/>
      <c r="C196" s="96"/>
      <c r="D196" s="96"/>
      <c r="E196" s="96"/>
      <c r="F196" s="96"/>
      <c r="G196" s="96"/>
      <c r="H196" s="96"/>
      <c r="I196" s="96"/>
      <c r="J196" s="2200"/>
      <c r="K196" s="2200"/>
      <c r="L196" s="2200"/>
      <c r="M196" s="2200"/>
      <c r="N196" s="577"/>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96"/>
      <c r="H197" s="96"/>
      <c r="I197" s="96"/>
      <c r="J197" s="2200"/>
      <c r="K197" s="2200"/>
      <c r="L197" s="2200"/>
      <c r="M197" s="2200"/>
      <c r="N197" s="577"/>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96"/>
      <c r="H198" s="96"/>
      <c r="I198" s="96"/>
      <c r="J198" s="2200"/>
      <c r="K198" s="2200"/>
      <c r="L198" s="2200"/>
      <c r="M198" s="2200"/>
      <c r="N198" s="577"/>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00"/>
      <c r="K199" s="2200"/>
      <c r="L199" s="2200"/>
      <c r="M199" s="2200"/>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89"/>
    </row>
    <row r="201" spans="1:28" ht="15.75" customHeight="1">
      <c r="A201" s="96"/>
      <c r="B201" s="96"/>
      <c r="C201" s="96"/>
      <c r="D201" s="2182"/>
      <c r="E201" s="2182"/>
      <c r="F201" s="2182"/>
      <c r="G201" s="2182"/>
      <c r="H201" s="574"/>
      <c r="I201" s="2182"/>
      <c r="J201" s="2182"/>
      <c r="K201" s="2182"/>
      <c r="L201" s="2182"/>
      <c r="M201" s="2182"/>
      <c r="N201" s="2182"/>
      <c r="O201" s="2182"/>
      <c r="P201" s="2182"/>
      <c r="Q201" s="2182"/>
      <c r="R201" s="2182"/>
      <c r="S201" s="2182"/>
      <c r="T201" s="2182"/>
      <c r="U201" s="2182"/>
      <c r="V201" s="574"/>
      <c r="W201" s="574"/>
      <c r="X201" s="2182"/>
      <c r="Y201" s="2182"/>
      <c r="Z201" s="2182"/>
      <c r="AA201" s="96"/>
      <c r="AB201" s="89"/>
    </row>
    <row r="202" spans="1:28" ht="15.75" customHeight="1">
      <c r="A202" s="96"/>
      <c r="B202" s="96"/>
      <c r="C202" s="96"/>
      <c r="D202" s="574"/>
      <c r="E202" s="2184"/>
      <c r="F202" s="2184"/>
      <c r="G202" s="574"/>
      <c r="H202" s="574"/>
      <c r="I202" s="96"/>
      <c r="J202" s="96"/>
      <c r="K202" s="96"/>
      <c r="L202" s="89"/>
      <c r="M202" s="96"/>
      <c r="N202" s="96"/>
      <c r="O202" s="96"/>
      <c r="P202" s="96"/>
      <c r="Q202" s="96"/>
      <c r="R202" s="89"/>
      <c r="S202" s="89"/>
      <c r="T202" s="89"/>
      <c r="U202" s="89"/>
      <c r="V202" s="574"/>
      <c r="W202" s="574"/>
      <c r="X202" s="2204"/>
      <c r="Y202" s="2204"/>
      <c r="Z202" s="2204"/>
      <c r="AA202" s="96"/>
      <c r="AB202" s="89"/>
    </row>
    <row r="203" spans="1:28" ht="15.75" customHeight="1">
      <c r="A203" s="96"/>
      <c r="B203" s="96"/>
      <c r="C203" s="96"/>
      <c r="D203" s="574"/>
      <c r="E203" s="2184"/>
      <c r="F203" s="2184"/>
      <c r="G203" s="574"/>
      <c r="H203" s="574"/>
      <c r="I203" s="96"/>
      <c r="J203" s="96"/>
      <c r="K203" s="96"/>
      <c r="L203" s="89"/>
      <c r="M203" s="96"/>
      <c r="N203" s="96"/>
      <c r="O203" s="96"/>
      <c r="P203" s="96"/>
      <c r="Q203" s="96"/>
      <c r="R203" s="89"/>
      <c r="S203" s="89"/>
      <c r="T203" s="89"/>
      <c r="U203" s="89"/>
      <c r="V203" s="574"/>
      <c r="W203" s="574"/>
      <c r="X203" s="2204"/>
      <c r="Y203" s="2204"/>
      <c r="Z203" s="2204"/>
      <c r="AA203" s="96"/>
      <c r="AB203" s="89"/>
    </row>
    <row r="204" spans="1:28" ht="15.75" customHeight="1">
      <c r="A204" s="96"/>
      <c r="B204" s="96"/>
      <c r="C204" s="96"/>
      <c r="D204" s="574"/>
      <c r="E204" s="2184"/>
      <c r="F204" s="2184"/>
      <c r="G204" s="574"/>
      <c r="H204" s="574"/>
      <c r="I204" s="96"/>
      <c r="J204" s="96"/>
      <c r="K204" s="96"/>
      <c r="L204" s="89"/>
      <c r="M204" s="96"/>
      <c r="N204" s="96"/>
      <c r="O204" s="96"/>
      <c r="P204" s="96"/>
      <c r="Q204" s="96"/>
      <c r="R204" s="89"/>
      <c r="S204" s="89"/>
      <c r="T204" s="89"/>
      <c r="U204" s="89"/>
      <c r="V204" s="574"/>
      <c r="W204" s="574"/>
      <c r="X204" s="2204"/>
      <c r="Y204" s="2204"/>
      <c r="Z204" s="2204"/>
      <c r="AA204" s="96"/>
      <c r="AB204" s="89"/>
    </row>
    <row r="205" spans="1:28" ht="15.75" customHeight="1">
      <c r="A205" s="96"/>
      <c r="B205" s="96"/>
      <c r="C205" s="96"/>
      <c r="D205" s="574"/>
      <c r="E205" s="2184"/>
      <c r="F205" s="2184"/>
      <c r="G205" s="574"/>
      <c r="H205" s="574"/>
      <c r="I205" s="96"/>
      <c r="J205" s="96"/>
      <c r="K205" s="96"/>
      <c r="L205" s="89"/>
      <c r="M205" s="96"/>
      <c r="N205" s="96"/>
      <c r="O205" s="96"/>
      <c r="P205" s="96"/>
      <c r="Q205" s="96"/>
      <c r="R205" s="89"/>
      <c r="S205" s="89"/>
      <c r="T205" s="89"/>
      <c r="U205" s="89"/>
      <c r="V205" s="574"/>
      <c r="W205" s="574"/>
      <c r="X205" s="2204"/>
      <c r="Y205" s="2204"/>
      <c r="Z205" s="2204"/>
      <c r="AA205" s="96"/>
      <c r="AB205" s="89"/>
    </row>
    <row r="206" spans="1:28" ht="15.75" customHeight="1">
      <c r="A206" s="96"/>
      <c r="B206" s="96"/>
      <c r="C206" s="96"/>
      <c r="D206" s="574"/>
      <c r="E206" s="2184"/>
      <c r="F206" s="2184"/>
      <c r="G206" s="574"/>
      <c r="H206" s="574"/>
      <c r="I206" s="96"/>
      <c r="J206" s="96"/>
      <c r="K206" s="96"/>
      <c r="L206" s="89"/>
      <c r="M206" s="96"/>
      <c r="N206" s="96"/>
      <c r="O206" s="96"/>
      <c r="P206" s="96"/>
      <c r="Q206" s="96"/>
      <c r="R206" s="89"/>
      <c r="S206" s="89"/>
      <c r="T206" s="89"/>
      <c r="U206" s="89"/>
      <c r="V206" s="574"/>
      <c r="W206" s="574"/>
      <c r="X206" s="2204"/>
      <c r="Y206" s="2204"/>
      <c r="Z206" s="2204"/>
      <c r="AA206" s="96"/>
      <c r="AB206" s="89"/>
    </row>
    <row r="207" spans="1:28" ht="15.75" customHeight="1">
      <c r="A207" s="96"/>
      <c r="B207" s="96"/>
      <c r="C207" s="96"/>
      <c r="D207" s="574"/>
      <c r="E207" s="2184"/>
      <c r="F207" s="2184"/>
      <c r="G207" s="574"/>
      <c r="H207" s="574"/>
      <c r="I207" s="96"/>
      <c r="J207" s="96"/>
      <c r="K207" s="96"/>
      <c r="L207" s="89"/>
      <c r="M207" s="96"/>
      <c r="N207" s="96"/>
      <c r="O207" s="96"/>
      <c r="P207" s="96"/>
      <c r="Q207" s="96"/>
      <c r="R207" s="89"/>
      <c r="S207" s="89"/>
      <c r="T207" s="89"/>
      <c r="U207" s="89"/>
      <c r="V207" s="574"/>
      <c r="W207" s="574"/>
      <c r="X207" s="2204"/>
      <c r="Y207" s="2204"/>
      <c r="Z207" s="2204"/>
      <c r="AA207" s="96"/>
      <c r="AB207" s="89"/>
    </row>
    <row r="208" spans="1:28" ht="15.75" customHeight="1">
      <c r="A208" s="5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89"/>
    </row>
    <row r="209" spans="1:28" ht="15.75" customHeight="1">
      <c r="A209" s="573"/>
      <c r="B209" s="96"/>
      <c r="C209" s="96"/>
      <c r="D209" s="96"/>
      <c r="E209" s="96"/>
      <c r="F209" s="2205"/>
      <c r="G209" s="2205"/>
      <c r="H209" s="2205"/>
      <c r="I209" s="2205"/>
      <c r="J209" s="2205"/>
      <c r="K209" s="2205"/>
      <c r="L209" s="2205"/>
      <c r="M209" s="2205"/>
      <c r="N209" s="2205"/>
      <c r="O209" s="2205"/>
      <c r="P209" s="2205"/>
      <c r="Q209" s="2205"/>
      <c r="R209" s="2205"/>
      <c r="S209" s="2205"/>
      <c r="T209" s="2205"/>
      <c r="U209" s="2205"/>
      <c r="V209" s="2205"/>
      <c r="W209" s="2205"/>
      <c r="X209" s="2205"/>
      <c r="Y209" s="2205"/>
      <c r="Z209" s="2205"/>
      <c r="AA209" s="2205"/>
      <c r="AB209" s="89"/>
    </row>
    <row r="210" spans="1:28" ht="15.75" customHeight="1">
      <c r="A210" s="96"/>
      <c r="B210" s="96"/>
      <c r="C210" s="96"/>
      <c r="D210" s="96"/>
      <c r="E210" s="96"/>
      <c r="F210" s="2205"/>
      <c r="G210" s="2205"/>
      <c r="H210" s="2205"/>
      <c r="I210" s="2205"/>
      <c r="J210" s="2205"/>
      <c r="K210" s="2205"/>
      <c r="L210" s="2205"/>
      <c r="M210" s="2205"/>
      <c r="N210" s="2205"/>
      <c r="O210" s="2205"/>
      <c r="P210" s="2205"/>
      <c r="Q210" s="2205"/>
      <c r="R210" s="2205"/>
      <c r="S210" s="2205"/>
      <c r="T210" s="2205"/>
      <c r="U210" s="2205"/>
      <c r="V210" s="2205"/>
      <c r="W210" s="2205"/>
      <c r="X210" s="2205"/>
      <c r="Y210" s="2205"/>
      <c r="Z210" s="2205"/>
      <c r="AA210" s="2205"/>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96"/>
      <c r="B212" s="96"/>
      <c r="C212" s="96"/>
      <c r="D212" s="96"/>
      <c r="E212" s="96"/>
      <c r="F212" s="2205"/>
      <c r="G212" s="2205"/>
      <c r="H212" s="2205"/>
      <c r="I212" s="2205"/>
      <c r="J212" s="2205"/>
      <c r="K212" s="2205"/>
      <c r="L212" s="2205"/>
      <c r="M212" s="2205"/>
      <c r="N212" s="2205"/>
      <c r="O212" s="2205"/>
      <c r="P212" s="2205"/>
      <c r="Q212" s="2205"/>
      <c r="R212" s="2205"/>
      <c r="S212" s="2205"/>
      <c r="T212" s="2205"/>
      <c r="U212" s="2205"/>
      <c r="V212" s="2205"/>
      <c r="W212" s="2205"/>
      <c r="X212" s="2205"/>
      <c r="Y212" s="2205"/>
      <c r="Z212" s="2205"/>
      <c r="AA212" s="2205"/>
      <c r="AB212" s="89"/>
    </row>
    <row r="213" spans="1:28" ht="15.75" customHeight="1">
      <c r="A213" s="96"/>
      <c r="B213" s="96"/>
      <c r="C213" s="96"/>
      <c r="D213" s="96"/>
      <c r="E213" s="96"/>
      <c r="F213" s="2205"/>
      <c r="G213" s="2205"/>
      <c r="H213" s="2205"/>
      <c r="I213" s="2205"/>
      <c r="J213" s="2205"/>
      <c r="K213" s="2205"/>
      <c r="L213" s="2205"/>
      <c r="M213" s="2205"/>
      <c r="N213" s="2205"/>
      <c r="O213" s="2205"/>
      <c r="P213" s="2205"/>
      <c r="Q213" s="2205"/>
      <c r="R213" s="2205"/>
      <c r="S213" s="2205"/>
      <c r="T213" s="2205"/>
      <c r="U213" s="2205"/>
      <c r="V213" s="2205"/>
      <c r="W213" s="2205"/>
      <c r="X213" s="2205"/>
      <c r="Y213" s="2205"/>
      <c r="Z213" s="2205"/>
      <c r="AA213" s="2205"/>
      <c r="AB213" s="89"/>
    </row>
    <row r="214" spans="1:28"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row>
    <row r="216" spans="1:28" ht="15.75"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row>
    <row r="217" spans="1:28" ht="15.75"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row>
    <row r="218" spans="1:28" ht="18.75" customHeight="1">
      <c r="A218" s="2182"/>
      <c r="B218" s="2182"/>
      <c r="C218" s="2182"/>
      <c r="D218" s="2182"/>
      <c r="E218" s="2182"/>
      <c r="F218" s="2182"/>
      <c r="G218" s="2182"/>
      <c r="H218" s="2182"/>
      <c r="I218" s="2182"/>
      <c r="J218" s="2182"/>
      <c r="K218" s="2182"/>
      <c r="L218" s="2182"/>
      <c r="M218" s="2182"/>
      <c r="N218" s="2182"/>
      <c r="O218" s="2182"/>
      <c r="P218" s="2182"/>
      <c r="Q218" s="2182"/>
      <c r="R218" s="2182"/>
      <c r="S218" s="2182"/>
      <c r="T218" s="2182"/>
      <c r="U218" s="2182"/>
      <c r="V218" s="2182"/>
      <c r="W218" s="2182"/>
      <c r="X218" s="2182"/>
      <c r="Y218" s="2182"/>
      <c r="Z218" s="2182"/>
      <c r="AA218" s="2182"/>
      <c r="AB218" s="89"/>
    </row>
    <row r="219" spans="1:28"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89"/>
    </row>
    <row r="220" spans="1:28" ht="15.75" customHeight="1">
      <c r="A220" s="573"/>
      <c r="B220" s="96"/>
      <c r="C220" s="96"/>
      <c r="D220" s="96"/>
      <c r="E220" s="96"/>
      <c r="F220" s="96"/>
      <c r="G220" s="89"/>
      <c r="H220" s="96"/>
      <c r="I220" s="96"/>
      <c r="J220" s="96"/>
      <c r="K220" s="96"/>
      <c r="L220" s="96"/>
      <c r="M220" s="96"/>
      <c r="N220" s="96"/>
      <c r="O220" s="96"/>
      <c r="P220" s="96"/>
      <c r="Q220" s="96"/>
      <c r="R220" s="96"/>
      <c r="S220" s="96"/>
      <c r="T220" s="96"/>
      <c r="U220" s="96"/>
      <c r="V220" s="96"/>
      <c r="W220" s="96"/>
      <c r="X220" s="96"/>
      <c r="Y220" s="96"/>
      <c r="Z220" s="96"/>
      <c r="AA220" s="96"/>
      <c r="AB220" s="89"/>
    </row>
    <row r="221" spans="1:28" ht="15.75" customHeight="1">
      <c r="A221" s="573"/>
      <c r="B221" s="96"/>
      <c r="C221" s="96"/>
      <c r="D221" s="96"/>
      <c r="E221" s="96"/>
      <c r="F221" s="96"/>
      <c r="G221" s="89"/>
      <c r="H221" s="89"/>
      <c r="I221" s="96"/>
      <c r="J221" s="96"/>
      <c r="K221" s="96"/>
      <c r="L221" s="89"/>
      <c r="M221" s="96"/>
      <c r="N221" s="96"/>
      <c r="O221" s="96"/>
      <c r="P221" s="96"/>
      <c r="Q221" s="96"/>
      <c r="R221" s="96"/>
      <c r="S221" s="96"/>
      <c r="T221" s="96"/>
      <c r="U221" s="96"/>
      <c r="V221" s="96"/>
      <c r="W221" s="96"/>
      <c r="X221" s="96"/>
      <c r="Y221" s="96"/>
      <c r="Z221" s="96"/>
      <c r="AA221" s="96"/>
      <c r="AB221" s="89"/>
    </row>
    <row r="222" spans="1:28" ht="15.75" customHeight="1">
      <c r="A222" s="573"/>
      <c r="B222" s="96"/>
      <c r="C222" s="96"/>
      <c r="D222" s="96"/>
      <c r="E222" s="96"/>
      <c r="F222" s="96"/>
      <c r="G222" s="96"/>
      <c r="H222" s="96"/>
      <c r="I222" s="96"/>
      <c r="J222" s="2200"/>
      <c r="K222" s="2200"/>
      <c r="L222" s="2200"/>
      <c r="M222" s="2200"/>
      <c r="N222" s="577"/>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96"/>
      <c r="H223" s="96"/>
      <c r="I223" s="96"/>
      <c r="J223" s="2200"/>
      <c r="K223" s="2200"/>
      <c r="L223" s="2200"/>
      <c r="M223" s="2200"/>
      <c r="N223" s="577"/>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96"/>
      <c r="H224" s="96"/>
      <c r="I224" s="96"/>
      <c r="J224" s="2200"/>
      <c r="K224" s="2200"/>
      <c r="L224" s="2200"/>
      <c r="M224" s="2200"/>
      <c r="N224" s="577"/>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00"/>
      <c r="K225" s="2200"/>
      <c r="L225" s="2200"/>
      <c r="M225" s="2200"/>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89"/>
    </row>
    <row r="227" spans="1:28" ht="15.75" customHeight="1">
      <c r="A227" s="96"/>
      <c r="B227" s="96"/>
      <c r="C227" s="96"/>
      <c r="D227" s="2182"/>
      <c r="E227" s="2182"/>
      <c r="F227" s="2182"/>
      <c r="G227" s="2182"/>
      <c r="H227" s="574"/>
      <c r="I227" s="2182"/>
      <c r="J227" s="2182"/>
      <c r="K227" s="2182"/>
      <c r="L227" s="2182"/>
      <c r="M227" s="2182"/>
      <c r="N227" s="2182"/>
      <c r="O227" s="2182"/>
      <c r="P227" s="2182"/>
      <c r="Q227" s="2182"/>
      <c r="R227" s="2182"/>
      <c r="S227" s="2182"/>
      <c r="T227" s="2182"/>
      <c r="U227" s="2182"/>
      <c r="V227" s="574"/>
      <c r="W227" s="574"/>
      <c r="X227" s="2182"/>
      <c r="Y227" s="2182"/>
      <c r="Z227" s="2182"/>
      <c r="AA227" s="96"/>
      <c r="AB227" s="89"/>
    </row>
    <row r="228" spans="1:28" ht="15.75" customHeight="1">
      <c r="A228" s="96"/>
      <c r="B228" s="96"/>
      <c r="C228" s="96"/>
      <c r="D228" s="574"/>
      <c r="E228" s="2184"/>
      <c r="F228" s="2184"/>
      <c r="G228" s="574"/>
      <c r="H228" s="574"/>
      <c r="I228" s="96"/>
      <c r="J228" s="96"/>
      <c r="K228" s="96"/>
      <c r="L228" s="89"/>
      <c r="M228" s="96"/>
      <c r="N228" s="96"/>
      <c r="O228" s="96"/>
      <c r="P228" s="96"/>
      <c r="Q228" s="96"/>
      <c r="R228" s="89"/>
      <c r="S228" s="89"/>
      <c r="T228" s="89"/>
      <c r="U228" s="89"/>
      <c r="V228" s="574"/>
      <c r="W228" s="574"/>
      <c r="X228" s="2204"/>
      <c r="Y228" s="2204"/>
      <c r="Z228" s="2204"/>
      <c r="AA228" s="96"/>
      <c r="AB228" s="89"/>
    </row>
    <row r="229" spans="1:28" ht="15.75" customHeight="1">
      <c r="A229" s="96"/>
      <c r="B229" s="96"/>
      <c r="C229" s="96"/>
      <c r="D229" s="574"/>
      <c r="E229" s="2184"/>
      <c r="F229" s="2184"/>
      <c r="G229" s="574"/>
      <c r="H229" s="574"/>
      <c r="I229" s="96"/>
      <c r="J229" s="96"/>
      <c r="K229" s="96"/>
      <c r="L229" s="89"/>
      <c r="M229" s="96"/>
      <c r="N229" s="96"/>
      <c r="O229" s="96"/>
      <c r="P229" s="96"/>
      <c r="Q229" s="96"/>
      <c r="R229" s="89"/>
      <c r="S229" s="89"/>
      <c r="T229" s="89"/>
      <c r="U229" s="89"/>
      <c r="V229" s="574"/>
      <c r="W229" s="574"/>
      <c r="X229" s="2204"/>
      <c r="Y229" s="2204"/>
      <c r="Z229" s="2204"/>
      <c r="AA229" s="96"/>
      <c r="AB229" s="89"/>
    </row>
    <row r="230" spans="1:28" ht="15.75" customHeight="1">
      <c r="A230" s="96"/>
      <c r="B230" s="96"/>
      <c r="C230" s="96"/>
      <c r="D230" s="574"/>
      <c r="E230" s="2184"/>
      <c r="F230" s="2184"/>
      <c r="G230" s="574"/>
      <c r="H230" s="574"/>
      <c r="I230" s="96"/>
      <c r="J230" s="96"/>
      <c r="K230" s="96"/>
      <c r="L230" s="89"/>
      <c r="M230" s="96"/>
      <c r="N230" s="96"/>
      <c r="O230" s="96"/>
      <c r="P230" s="96"/>
      <c r="Q230" s="96"/>
      <c r="R230" s="89"/>
      <c r="S230" s="89"/>
      <c r="T230" s="89"/>
      <c r="U230" s="89"/>
      <c r="V230" s="574"/>
      <c r="W230" s="574"/>
      <c r="X230" s="2204"/>
      <c r="Y230" s="2204"/>
      <c r="Z230" s="2204"/>
      <c r="AA230" s="96"/>
      <c r="AB230" s="89"/>
    </row>
    <row r="231" spans="1:28" ht="15.75" customHeight="1">
      <c r="A231" s="96"/>
      <c r="B231" s="96"/>
      <c r="C231" s="96"/>
      <c r="D231" s="574"/>
      <c r="E231" s="2184"/>
      <c r="F231" s="2184"/>
      <c r="G231" s="574"/>
      <c r="H231" s="574"/>
      <c r="I231" s="96"/>
      <c r="J231" s="96"/>
      <c r="K231" s="96"/>
      <c r="L231" s="89"/>
      <c r="M231" s="96"/>
      <c r="N231" s="96"/>
      <c r="O231" s="96"/>
      <c r="P231" s="96"/>
      <c r="Q231" s="96"/>
      <c r="R231" s="89"/>
      <c r="S231" s="89"/>
      <c r="T231" s="89"/>
      <c r="U231" s="89"/>
      <c r="V231" s="574"/>
      <c r="W231" s="574"/>
      <c r="X231" s="2204"/>
      <c r="Y231" s="2204"/>
      <c r="Z231" s="2204"/>
      <c r="AA231" s="96"/>
      <c r="AB231" s="89"/>
    </row>
    <row r="232" spans="1:28" ht="15.75" customHeight="1">
      <c r="A232" s="96"/>
      <c r="B232" s="96"/>
      <c r="C232" s="96"/>
      <c r="D232" s="574"/>
      <c r="E232" s="2184"/>
      <c r="F232" s="2184"/>
      <c r="G232" s="574"/>
      <c r="H232" s="574"/>
      <c r="I232" s="96"/>
      <c r="J232" s="96"/>
      <c r="K232" s="96"/>
      <c r="L232" s="89"/>
      <c r="M232" s="96"/>
      <c r="N232" s="96"/>
      <c r="O232" s="96"/>
      <c r="P232" s="96"/>
      <c r="Q232" s="96"/>
      <c r="R232" s="89"/>
      <c r="S232" s="89"/>
      <c r="T232" s="89"/>
      <c r="U232" s="89"/>
      <c r="V232" s="574"/>
      <c r="W232" s="574"/>
      <c r="X232" s="2204"/>
      <c r="Y232" s="2204"/>
      <c r="Z232" s="2204"/>
      <c r="AA232" s="96"/>
      <c r="AB232" s="89"/>
    </row>
    <row r="233" spans="1:28" ht="15.75" customHeight="1">
      <c r="A233" s="96"/>
      <c r="B233" s="96"/>
      <c r="C233" s="96"/>
      <c r="D233" s="574"/>
      <c r="E233" s="2184"/>
      <c r="F233" s="2184"/>
      <c r="G233" s="574"/>
      <c r="H233" s="574"/>
      <c r="I233" s="96"/>
      <c r="J233" s="96"/>
      <c r="K233" s="96"/>
      <c r="L233" s="89"/>
      <c r="M233" s="96"/>
      <c r="N233" s="96"/>
      <c r="O233" s="96"/>
      <c r="P233" s="96"/>
      <c r="Q233" s="96"/>
      <c r="R233" s="89"/>
      <c r="S233" s="89"/>
      <c r="T233" s="89"/>
      <c r="U233" s="89"/>
      <c r="V233" s="574"/>
      <c r="W233" s="574"/>
      <c r="X233" s="2204"/>
      <c r="Y233" s="2204"/>
      <c r="Z233" s="2204"/>
      <c r="AA233" s="96"/>
      <c r="AB233" s="89"/>
    </row>
    <row r="234" spans="1:28" ht="15.75" customHeight="1">
      <c r="A234" s="5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89"/>
    </row>
    <row r="235" spans="1:28" ht="15.75" customHeight="1">
      <c r="A235" s="573"/>
      <c r="B235" s="96"/>
      <c r="C235" s="96"/>
      <c r="D235" s="96"/>
      <c r="E235" s="96"/>
      <c r="F235" s="2205"/>
      <c r="G235" s="2205"/>
      <c r="H235" s="2205"/>
      <c r="I235" s="2205"/>
      <c r="J235" s="2205"/>
      <c r="K235" s="2205"/>
      <c r="L235" s="2205"/>
      <c r="M235" s="2205"/>
      <c r="N235" s="2205"/>
      <c r="O235" s="2205"/>
      <c r="P235" s="2205"/>
      <c r="Q235" s="2205"/>
      <c r="R235" s="2205"/>
      <c r="S235" s="2205"/>
      <c r="T235" s="2205"/>
      <c r="U235" s="2205"/>
      <c r="V235" s="2205"/>
      <c r="W235" s="2205"/>
      <c r="X235" s="2205"/>
      <c r="Y235" s="2205"/>
      <c r="Z235" s="2205"/>
      <c r="AA235" s="2205"/>
      <c r="AB235" s="89"/>
    </row>
    <row r="236" spans="1:28" ht="15.75" customHeight="1">
      <c r="A236" s="96"/>
      <c r="B236" s="96"/>
      <c r="C236" s="96"/>
      <c r="D236" s="96"/>
      <c r="E236" s="96"/>
      <c r="F236" s="2205"/>
      <c r="G236" s="2205"/>
      <c r="H236" s="2205"/>
      <c r="I236" s="2205"/>
      <c r="J236" s="2205"/>
      <c r="K236" s="2205"/>
      <c r="L236" s="2205"/>
      <c r="M236" s="2205"/>
      <c r="N236" s="2205"/>
      <c r="O236" s="2205"/>
      <c r="P236" s="2205"/>
      <c r="Q236" s="2205"/>
      <c r="R236" s="2205"/>
      <c r="S236" s="2205"/>
      <c r="T236" s="2205"/>
      <c r="U236" s="2205"/>
      <c r="V236" s="2205"/>
      <c r="W236" s="2205"/>
      <c r="X236" s="2205"/>
      <c r="Y236" s="2205"/>
      <c r="Z236" s="2205"/>
      <c r="AA236" s="2205"/>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96"/>
      <c r="B238" s="96"/>
      <c r="C238" s="96"/>
      <c r="D238" s="96"/>
      <c r="E238" s="96"/>
      <c r="F238" s="2205"/>
      <c r="G238" s="2205"/>
      <c r="H238" s="2205"/>
      <c r="I238" s="2205"/>
      <c r="J238" s="2205"/>
      <c r="K238" s="2205"/>
      <c r="L238" s="2205"/>
      <c r="M238" s="2205"/>
      <c r="N238" s="2205"/>
      <c r="O238" s="2205"/>
      <c r="P238" s="2205"/>
      <c r="Q238" s="2205"/>
      <c r="R238" s="2205"/>
      <c r="S238" s="2205"/>
      <c r="T238" s="2205"/>
      <c r="U238" s="2205"/>
      <c r="V238" s="2205"/>
      <c r="W238" s="2205"/>
      <c r="X238" s="2205"/>
      <c r="Y238" s="2205"/>
      <c r="Z238" s="2205"/>
      <c r="AA238" s="2205"/>
      <c r="AB238" s="89"/>
    </row>
    <row r="239" spans="1:28" ht="15.75" customHeight="1">
      <c r="A239" s="96"/>
      <c r="B239" s="96"/>
      <c r="C239" s="96"/>
      <c r="D239" s="96"/>
      <c r="E239" s="96"/>
      <c r="F239" s="2205"/>
      <c r="G239" s="2205"/>
      <c r="H239" s="2205"/>
      <c r="I239" s="2205"/>
      <c r="J239" s="2205"/>
      <c r="K239" s="2205"/>
      <c r="L239" s="2205"/>
      <c r="M239" s="2205"/>
      <c r="N239" s="2205"/>
      <c r="O239" s="2205"/>
      <c r="P239" s="2205"/>
      <c r="Q239" s="2205"/>
      <c r="R239" s="2205"/>
      <c r="S239" s="2205"/>
      <c r="T239" s="2205"/>
      <c r="U239" s="2205"/>
      <c r="V239" s="2205"/>
      <c r="W239" s="2205"/>
      <c r="X239" s="2205"/>
      <c r="Y239" s="2205"/>
      <c r="Z239" s="2205"/>
      <c r="AA239" s="2205"/>
      <c r="AB239" s="89"/>
    </row>
    <row r="240" spans="1:28" ht="15.7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sheetData>
  <sheetProtection selectLockedCells="1"/>
  <mergeCells count="149">
    <mergeCell ref="F235:AA236"/>
    <mergeCell ref="E231:F231"/>
    <mergeCell ref="X231:Z231"/>
    <mergeCell ref="X227:Z227"/>
    <mergeCell ref="E228:F228"/>
    <mergeCell ref="X228:Z228"/>
    <mergeCell ref="E229:F229"/>
    <mergeCell ref="X229:Z229"/>
    <mergeCell ref="D227:G227"/>
    <mergeCell ref="I227:U227"/>
    <mergeCell ref="F209:AA210"/>
    <mergeCell ref="F212:AA213"/>
    <mergeCell ref="A218:AA218"/>
    <mergeCell ref="J222:M222"/>
    <mergeCell ref="X230:Z230"/>
    <mergeCell ref="J223:M223"/>
    <mergeCell ref="J224:M224"/>
    <mergeCell ref="J225:M225"/>
    <mergeCell ref="E230:F230"/>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J125:M125"/>
    <mergeCell ref="P125:S125"/>
    <mergeCell ref="V125:Y125"/>
    <mergeCell ref="J129:N129"/>
    <mergeCell ref="E120:F120"/>
    <mergeCell ref="J120:M120"/>
    <mergeCell ref="P120:S120"/>
    <mergeCell ref="V120:Y120"/>
    <mergeCell ref="E119:F119"/>
    <mergeCell ref="J119:M119"/>
    <mergeCell ref="P119:S119"/>
    <mergeCell ref="V119:Y119"/>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F81:H81"/>
    <mergeCell ref="S81:Z81"/>
    <mergeCell ref="F82:H82"/>
    <mergeCell ref="S82:Z82"/>
    <mergeCell ref="I83:AA84"/>
    <mergeCell ref="K99:M99"/>
    <mergeCell ref="I85:AA86"/>
    <mergeCell ref="A87:AA87"/>
    <mergeCell ref="F89:I89"/>
    <mergeCell ref="G90:H90"/>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s>
  <phoneticPr fontId="2"/>
  <hyperlinks>
    <hyperlink ref="Q1:T1" location="作業メニュー!A1" display="作業メニュー" xr:uid="{00000000-0004-0000-27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H241"/>
  <sheetViews>
    <sheetView workbookViewId="0">
      <selection sqref="A1:XFD1048576"/>
    </sheetView>
  </sheetViews>
  <sheetFormatPr defaultColWidth="3.125" defaultRowHeight="18" customHeight="1"/>
  <cols>
    <col min="1" max="16384" width="3.125" style="40"/>
  </cols>
  <sheetData>
    <row r="1" spans="1:34" s="366" customFormat="1" ht="39.950000000000003" customHeight="1" thickBot="1">
      <c r="A1" s="365" t="s">
        <v>16</v>
      </c>
      <c r="Q1" s="368" t="s">
        <v>64</v>
      </c>
      <c r="R1" s="368"/>
      <c r="S1" s="368"/>
      <c r="T1" s="368"/>
      <c r="U1" s="367" t="s">
        <v>549</v>
      </c>
      <c r="AH1" s="367"/>
    </row>
    <row r="2" spans="1:34" s="505" customFormat="1" ht="9.9499999999999993" customHeight="1" thickTop="1">
      <c r="C2" s="506"/>
      <c r="D2" s="506"/>
      <c r="E2" s="506"/>
      <c r="F2" s="506"/>
      <c r="AG2" s="40"/>
    </row>
    <row r="3" spans="1:34" s="542" customFormat="1" ht="15.95" customHeight="1">
      <c r="A3" s="723" t="s">
        <v>2589</v>
      </c>
    </row>
    <row r="4" spans="1:34" s="542" customFormat="1" ht="15.95" customHeight="1">
      <c r="A4" s="724" t="s">
        <v>2588</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row>
    <row r="5" spans="1:34" s="542" customFormat="1" ht="15.9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row>
    <row r="6" spans="1:34" s="542" customFormat="1" ht="18" customHeight="1">
      <c r="A6" s="726"/>
      <c r="B6" s="727"/>
      <c r="C6" s="727"/>
      <c r="D6" s="727"/>
      <c r="E6" s="727"/>
      <c r="F6" s="727"/>
      <c r="G6" s="727"/>
      <c r="H6" s="727"/>
      <c r="I6" s="727"/>
      <c r="J6" s="727"/>
      <c r="K6" s="727"/>
      <c r="L6" s="727"/>
      <c r="M6" s="727"/>
      <c r="N6" s="727"/>
      <c r="O6" s="727"/>
      <c r="P6" s="727"/>
      <c r="Q6" s="728"/>
      <c r="R6" s="2185" t="s">
        <v>2472</v>
      </c>
      <c r="S6" s="2186"/>
      <c r="T6" s="2191" t="s">
        <v>2471</v>
      </c>
      <c r="U6" s="2192"/>
      <c r="V6" s="2192"/>
      <c r="W6" s="2192"/>
      <c r="X6" s="2192"/>
      <c r="Y6" s="2192"/>
      <c r="Z6" s="2192"/>
      <c r="AA6" s="2193"/>
    </row>
    <row r="7" spans="1:34" s="542" customFormat="1" ht="18" customHeight="1">
      <c r="A7" s="729"/>
      <c r="B7" s="2320" t="s">
        <v>2587</v>
      </c>
      <c r="C7" s="2320"/>
      <c r="D7" s="2320"/>
      <c r="E7" s="2320"/>
      <c r="F7" s="2320"/>
      <c r="G7" s="2320"/>
      <c r="H7" s="2320"/>
      <c r="I7" s="2320"/>
      <c r="J7" s="2320"/>
      <c r="K7" s="2320"/>
      <c r="L7" s="2320"/>
      <c r="M7" s="2320"/>
      <c r="N7" s="2320"/>
      <c r="O7" s="2320"/>
      <c r="P7" s="730"/>
      <c r="Q7" s="731"/>
      <c r="R7" s="2187"/>
      <c r="S7" s="2188"/>
      <c r="T7" s="2194" t="s">
        <v>2470</v>
      </c>
      <c r="U7" s="2195"/>
      <c r="V7" s="2195"/>
      <c r="W7" s="2195"/>
      <c r="X7" s="2195"/>
      <c r="Y7" s="2195"/>
      <c r="Z7" s="2195"/>
      <c r="AA7" s="2196"/>
    </row>
    <row r="8" spans="1:34" s="542" customFormat="1" ht="18" customHeight="1">
      <c r="A8" s="729"/>
      <c r="B8" s="2320"/>
      <c r="C8" s="2320"/>
      <c r="D8" s="2320"/>
      <c r="E8" s="2320"/>
      <c r="F8" s="2320"/>
      <c r="G8" s="2320"/>
      <c r="H8" s="2320"/>
      <c r="I8" s="2320"/>
      <c r="J8" s="2320"/>
      <c r="K8" s="2320"/>
      <c r="L8" s="2320"/>
      <c r="M8" s="2320"/>
      <c r="N8" s="2320"/>
      <c r="O8" s="2320"/>
      <c r="P8" s="730"/>
      <c r="Q8" s="731"/>
      <c r="R8" s="2187"/>
      <c r="S8" s="2188"/>
      <c r="T8" s="731"/>
      <c r="U8" s="731"/>
      <c r="V8" s="731"/>
      <c r="W8" s="731"/>
      <c r="X8" s="731"/>
      <c r="Y8" s="731"/>
      <c r="Z8" s="731"/>
      <c r="AA8" s="732"/>
      <c r="AD8" s="733"/>
    </row>
    <row r="9" spans="1:34" s="542" customFormat="1" ht="18" customHeight="1">
      <c r="A9" s="729"/>
      <c r="B9" s="2320"/>
      <c r="C9" s="2320"/>
      <c r="D9" s="2320"/>
      <c r="E9" s="2320"/>
      <c r="F9" s="2320"/>
      <c r="G9" s="2320"/>
      <c r="H9" s="2320"/>
      <c r="I9" s="2320"/>
      <c r="J9" s="2320"/>
      <c r="K9" s="2320"/>
      <c r="L9" s="2320"/>
      <c r="M9" s="2320"/>
      <c r="N9" s="2320"/>
      <c r="O9" s="2320"/>
      <c r="P9" s="730"/>
      <c r="Q9" s="731"/>
      <c r="R9" s="2187"/>
      <c r="S9" s="2188"/>
      <c r="T9" s="731"/>
      <c r="U9" s="731"/>
      <c r="V9" s="731"/>
      <c r="W9" s="731"/>
      <c r="X9" s="731"/>
      <c r="Y9" s="731"/>
      <c r="Z9" s="731"/>
      <c r="AA9" s="732"/>
    </row>
    <row r="10" spans="1:34" s="542" customFormat="1" ht="18" customHeight="1">
      <c r="A10" s="729"/>
      <c r="B10" s="2320"/>
      <c r="C10" s="2320"/>
      <c r="D10" s="2320"/>
      <c r="E10" s="2320"/>
      <c r="F10" s="2320"/>
      <c r="G10" s="2320"/>
      <c r="H10" s="2320"/>
      <c r="I10" s="2320"/>
      <c r="J10" s="2320"/>
      <c r="K10" s="2320"/>
      <c r="L10" s="2320"/>
      <c r="M10" s="2320"/>
      <c r="N10" s="2320"/>
      <c r="O10" s="2320"/>
      <c r="P10" s="730"/>
      <c r="Q10" s="731"/>
      <c r="R10" s="2187"/>
      <c r="S10" s="2188"/>
      <c r="T10" s="731"/>
      <c r="U10" s="731"/>
      <c r="V10" s="731"/>
      <c r="W10" s="731"/>
      <c r="X10" s="731"/>
      <c r="Y10" s="731"/>
      <c r="Z10" s="731"/>
      <c r="AA10" s="732"/>
    </row>
    <row r="11" spans="1:34" s="542" customFormat="1" ht="18" customHeight="1">
      <c r="A11" s="729"/>
      <c r="B11" s="734"/>
      <c r="C11" s="734"/>
      <c r="D11" s="734"/>
      <c r="E11" s="734"/>
      <c r="F11" s="734"/>
      <c r="G11" s="734"/>
      <c r="H11" s="734"/>
      <c r="I11" s="734"/>
      <c r="J11" s="734"/>
      <c r="K11" s="734"/>
      <c r="L11" s="734"/>
      <c r="M11" s="734"/>
      <c r="N11" s="734"/>
      <c r="O11" s="734"/>
      <c r="P11" s="734"/>
      <c r="Q11" s="731"/>
      <c r="R11" s="2187"/>
      <c r="S11" s="2188"/>
      <c r="T11" s="731"/>
      <c r="U11" s="731"/>
      <c r="V11" s="731"/>
      <c r="W11" s="731"/>
      <c r="X11" s="731"/>
      <c r="Y11" s="731"/>
      <c r="Z11" s="731"/>
      <c r="AA11" s="732"/>
    </row>
    <row r="12" spans="1:34" s="542" customFormat="1" ht="18" customHeight="1">
      <c r="A12" s="729"/>
      <c r="C12" s="735"/>
      <c r="D12" s="735"/>
      <c r="E12" s="735"/>
      <c r="F12" s="735"/>
      <c r="G12" s="735"/>
      <c r="H12" s="735"/>
      <c r="I12" s="735"/>
      <c r="J12" s="735"/>
      <c r="K12" s="735"/>
      <c r="L12" s="735"/>
      <c r="M12" s="735"/>
      <c r="N12" s="735"/>
      <c r="O12" s="731"/>
      <c r="P12" s="731"/>
      <c r="Q12" s="731"/>
      <c r="R12" s="2187"/>
      <c r="S12" s="2188"/>
      <c r="T12" s="731"/>
      <c r="U12" s="731"/>
      <c r="V12" s="731"/>
      <c r="W12" s="731"/>
      <c r="X12" s="731"/>
      <c r="Y12" s="731"/>
      <c r="Z12" s="731"/>
      <c r="AA12" s="732"/>
    </row>
    <row r="13" spans="1:34" s="542" customFormat="1" ht="18" customHeight="1">
      <c r="A13" s="729"/>
      <c r="B13" s="2322" t="s">
        <v>2586</v>
      </c>
      <c r="C13" s="2323"/>
      <c r="D13" s="2323"/>
      <c r="E13" s="2323"/>
      <c r="F13" s="2323"/>
      <c r="G13" s="2323"/>
      <c r="H13" s="2323"/>
      <c r="I13" s="2323"/>
      <c r="J13" s="2323"/>
      <c r="K13" s="2323"/>
      <c r="L13" s="2323"/>
      <c r="M13" s="2323"/>
      <c r="N13" s="735"/>
      <c r="O13" s="731"/>
      <c r="P13" s="731"/>
      <c r="Q13" s="731"/>
      <c r="R13" s="2189"/>
      <c r="S13" s="2190"/>
      <c r="T13" s="737"/>
      <c r="U13" s="737"/>
      <c r="V13" s="737"/>
      <c r="W13" s="737"/>
      <c r="X13" s="737"/>
      <c r="Y13" s="737"/>
      <c r="Z13" s="737"/>
      <c r="AA13" s="738"/>
    </row>
    <row r="14" spans="1:34" s="542" customFormat="1" ht="18" customHeight="1">
      <c r="A14" s="729"/>
      <c r="B14" s="2323"/>
      <c r="C14" s="2323"/>
      <c r="D14" s="2323"/>
      <c r="E14" s="2323"/>
      <c r="F14" s="2323"/>
      <c r="G14" s="2323"/>
      <c r="H14" s="2323"/>
      <c r="I14" s="2323"/>
      <c r="J14" s="2323"/>
      <c r="K14" s="2323"/>
      <c r="L14" s="2323"/>
      <c r="M14" s="2323"/>
      <c r="O14" s="731"/>
      <c r="P14" s="731"/>
      <c r="Q14" s="731"/>
      <c r="S14" s="731"/>
      <c r="T14" s="731"/>
      <c r="U14" s="731"/>
      <c r="V14" s="731"/>
      <c r="W14" s="731"/>
      <c r="X14" s="731"/>
      <c r="Y14" s="731"/>
      <c r="Z14" s="731"/>
      <c r="AA14" s="732"/>
    </row>
    <row r="15" spans="1:34" s="542" customFormat="1" ht="18" customHeight="1">
      <c r="A15" s="729"/>
      <c r="B15" s="739"/>
      <c r="C15" s="739"/>
      <c r="D15" s="739"/>
      <c r="E15" s="739"/>
      <c r="F15" s="739"/>
      <c r="G15" s="739"/>
      <c r="H15" s="739"/>
      <c r="I15" s="739"/>
      <c r="J15" s="739"/>
      <c r="K15" s="739"/>
      <c r="L15" s="731"/>
      <c r="M15" s="731"/>
      <c r="N15" s="731"/>
      <c r="O15" s="731"/>
      <c r="P15" s="731"/>
      <c r="Q15" s="731"/>
      <c r="S15" s="565" t="s">
        <v>2814</v>
      </c>
      <c r="T15" s="2321"/>
      <c r="U15" s="2321"/>
      <c r="V15" s="740" t="s">
        <v>603</v>
      </c>
      <c r="W15" s="741"/>
      <c r="X15" s="740" t="s">
        <v>602</v>
      </c>
      <c r="Y15" s="741"/>
      <c r="Z15" s="740" t="s">
        <v>601</v>
      </c>
      <c r="AA15" s="732"/>
    </row>
    <row r="16" spans="1:34" s="542" customFormat="1" ht="18" customHeight="1">
      <c r="A16" s="729"/>
      <c r="B16" s="739"/>
      <c r="C16" s="739"/>
      <c r="D16" s="739"/>
      <c r="E16" s="739"/>
      <c r="F16" s="739"/>
      <c r="G16" s="739"/>
      <c r="H16" s="739"/>
      <c r="I16" s="739"/>
      <c r="J16" s="739"/>
      <c r="K16" s="739"/>
      <c r="L16" s="731"/>
      <c r="M16" s="731"/>
      <c r="N16" s="731"/>
      <c r="O16" s="731"/>
      <c r="P16" s="731"/>
      <c r="Q16" s="731"/>
      <c r="R16" s="731"/>
      <c r="S16" s="731"/>
      <c r="T16" s="731"/>
      <c r="U16" s="731"/>
      <c r="V16" s="731"/>
      <c r="W16" s="731"/>
      <c r="X16" s="731"/>
      <c r="Y16" s="731"/>
      <c r="Z16" s="731"/>
      <c r="AA16" s="732"/>
    </row>
    <row r="17" spans="1:27" s="542" customFormat="1" ht="18" customHeight="1">
      <c r="A17" s="729"/>
      <c r="B17" s="731"/>
      <c r="C17" s="731"/>
      <c r="D17" s="731"/>
      <c r="E17" s="731"/>
      <c r="F17" s="731"/>
      <c r="G17" s="731"/>
      <c r="H17" s="731"/>
      <c r="J17" s="731"/>
      <c r="K17" s="541" t="s">
        <v>2469</v>
      </c>
      <c r="N17" s="731"/>
      <c r="Q17" s="742" t="s">
        <v>2468</v>
      </c>
      <c r="R17" s="731"/>
      <c r="S17" s="731"/>
      <c r="T17" s="731"/>
      <c r="U17" s="731"/>
      <c r="V17" s="731"/>
      <c r="W17" s="731"/>
      <c r="X17" s="731"/>
      <c r="Y17" s="731"/>
      <c r="Z17" s="742"/>
      <c r="AA17" s="732"/>
    </row>
    <row r="18" spans="1:27" s="542" customFormat="1" ht="18" customHeight="1">
      <c r="A18" s="729"/>
      <c r="B18" s="731"/>
      <c r="C18" s="731"/>
      <c r="D18" s="731"/>
      <c r="E18" s="731"/>
      <c r="F18" s="731"/>
      <c r="G18" s="731"/>
      <c r="H18" s="731"/>
      <c r="J18" s="731"/>
      <c r="K18" s="731"/>
      <c r="L18" s="731"/>
      <c r="N18" s="731"/>
      <c r="O18" s="731"/>
      <c r="Q18" s="739"/>
      <c r="R18" s="731"/>
      <c r="S18" s="731"/>
      <c r="T18" s="731"/>
      <c r="U18" s="731"/>
      <c r="V18" s="731"/>
      <c r="W18" s="731"/>
      <c r="X18" s="731"/>
      <c r="Y18" s="731"/>
      <c r="Z18" s="731"/>
      <c r="AA18" s="732"/>
    </row>
    <row r="19" spans="1:27" s="542" customFormat="1" ht="15.95" customHeight="1">
      <c r="A19" s="729"/>
      <c r="B19" s="731"/>
      <c r="C19" s="731"/>
      <c r="D19" s="731"/>
      <c r="E19" s="731"/>
      <c r="F19" s="731"/>
      <c r="G19" s="731"/>
      <c r="H19" s="731"/>
      <c r="J19" s="731"/>
      <c r="K19" s="731" t="s">
        <v>2585</v>
      </c>
      <c r="N19" s="731"/>
      <c r="Q19" s="742" t="s">
        <v>2468</v>
      </c>
      <c r="R19" s="731"/>
      <c r="S19" s="731"/>
      <c r="T19" s="731"/>
      <c r="U19" s="731"/>
      <c r="V19" s="731"/>
      <c r="W19" s="731"/>
      <c r="X19" s="731"/>
      <c r="Y19" s="731"/>
      <c r="Z19" s="742"/>
      <c r="AA19" s="732"/>
    </row>
    <row r="20" spans="1:27" s="542" customFormat="1" ht="15.95" customHeight="1">
      <c r="A20" s="729"/>
      <c r="B20" s="731"/>
      <c r="C20" s="731"/>
      <c r="D20" s="731"/>
      <c r="E20" s="731"/>
      <c r="F20" s="731"/>
      <c r="G20" s="731"/>
      <c r="H20" s="731"/>
      <c r="J20" s="731"/>
      <c r="K20" s="731" t="s">
        <v>2584</v>
      </c>
      <c r="L20" s="731"/>
      <c r="N20" s="731"/>
      <c r="O20" s="731"/>
      <c r="Q20" s="739"/>
      <c r="R20" s="731"/>
      <c r="S20" s="731"/>
      <c r="T20" s="731"/>
      <c r="U20" s="731"/>
      <c r="V20" s="731"/>
      <c r="W20" s="731"/>
      <c r="X20" s="731"/>
      <c r="Y20" s="731"/>
      <c r="Z20" s="731"/>
      <c r="AA20" s="732"/>
    </row>
    <row r="21" spans="1:27" s="542" customFormat="1" ht="18" customHeight="1">
      <c r="A21" s="729"/>
      <c r="B21" s="731"/>
      <c r="C21" s="731"/>
      <c r="D21" s="731"/>
      <c r="E21" s="731"/>
      <c r="F21" s="731"/>
      <c r="G21" s="731"/>
      <c r="H21" s="731"/>
      <c r="I21" s="739"/>
      <c r="J21" s="731"/>
      <c r="K21" s="739"/>
      <c r="L21" s="731"/>
      <c r="M21" s="731"/>
      <c r="N21" s="731"/>
      <c r="AA21" s="732"/>
    </row>
    <row r="22" spans="1:27" s="542" customFormat="1" ht="18" customHeight="1">
      <c r="A22" s="743" t="s">
        <v>2583</v>
      </c>
      <c r="B22" s="744"/>
      <c r="C22" s="744"/>
      <c r="D22" s="744"/>
      <c r="E22" s="744"/>
      <c r="F22" s="744"/>
      <c r="G22" s="744"/>
      <c r="H22" s="745"/>
      <c r="I22" s="744"/>
      <c r="J22" s="744"/>
      <c r="K22" s="744"/>
      <c r="L22" s="744"/>
      <c r="M22" s="744"/>
      <c r="N22" s="744"/>
      <c r="O22" s="744"/>
      <c r="P22" s="744"/>
      <c r="Q22" s="744"/>
      <c r="R22" s="744"/>
      <c r="S22" s="745"/>
      <c r="T22" s="745"/>
      <c r="U22" s="745"/>
      <c r="V22" s="745"/>
      <c r="W22" s="745"/>
      <c r="X22" s="745"/>
      <c r="Y22" s="745"/>
      <c r="Z22" s="745"/>
      <c r="AA22" s="746"/>
    </row>
    <row r="23" spans="1:27" s="542" customFormat="1" ht="21" customHeight="1">
      <c r="A23" s="726" t="s">
        <v>2466</v>
      </c>
      <c r="B23" s="727"/>
      <c r="C23" s="727" t="s">
        <v>2503</v>
      </c>
      <c r="D23" s="727"/>
      <c r="E23" s="727"/>
      <c r="F23" s="727"/>
      <c r="G23" s="727"/>
      <c r="H23" s="728"/>
      <c r="I23" s="727"/>
      <c r="J23" s="747" t="s">
        <v>2819</v>
      </c>
      <c r="K23" s="748"/>
      <c r="L23" s="748" t="s">
        <v>318</v>
      </c>
      <c r="M23" s="748"/>
      <c r="N23" s="748" t="s">
        <v>2465</v>
      </c>
      <c r="O23" s="748"/>
      <c r="P23" s="748" t="s">
        <v>2464</v>
      </c>
      <c r="Q23" s="727"/>
      <c r="R23" s="727" t="s">
        <v>2463</v>
      </c>
      <c r="S23" s="727"/>
      <c r="T23" s="749"/>
      <c r="U23" s="727"/>
      <c r="V23" s="727"/>
      <c r="W23" s="727"/>
      <c r="X23" s="749"/>
      <c r="Y23" s="749"/>
      <c r="Z23" s="727"/>
      <c r="AA23" s="728" t="s">
        <v>113</v>
      </c>
    </row>
    <row r="24" spans="1:27" s="542" customFormat="1" ht="21" customHeight="1">
      <c r="A24" s="750" t="s">
        <v>2582</v>
      </c>
      <c r="B24" s="748"/>
      <c r="C24" s="748" t="s">
        <v>2581</v>
      </c>
      <c r="D24" s="748"/>
      <c r="E24" s="748"/>
      <c r="F24" s="748"/>
      <c r="G24" s="748"/>
      <c r="H24" s="751"/>
      <c r="I24" s="748"/>
      <c r="J24" s="748"/>
      <c r="K24" s="748"/>
      <c r="L24" s="748"/>
      <c r="M24" s="748"/>
      <c r="N24" s="748"/>
      <c r="O24" s="748"/>
      <c r="P24" s="748"/>
      <c r="Q24" s="748"/>
      <c r="R24" s="748"/>
      <c r="S24" s="748"/>
      <c r="T24" s="748"/>
      <c r="U24" s="748"/>
      <c r="V24" s="748"/>
      <c r="W24" s="748"/>
      <c r="X24" s="748"/>
      <c r="Y24" s="748"/>
      <c r="Z24" s="748"/>
      <c r="AA24" s="751"/>
    </row>
    <row r="25" spans="1:27" s="542" customFormat="1" ht="21" customHeight="1">
      <c r="A25" s="750" t="s">
        <v>2580</v>
      </c>
      <c r="B25" s="748"/>
      <c r="C25" s="748" t="s">
        <v>2460</v>
      </c>
      <c r="D25" s="748"/>
      <c r="E25" s="748"/>
      <c r="F25" s="748"/>
      <c r="G25" s="748"/>
      <c r="H25" s="751"/>
      <c r="I25" s="748"/>
      <c r="J25" s="748"/>
      <c r="K25" s="748"/>
      <c r="L25" s="748"/>
      <c r="M25" s="748"/>
      <c r="N25" s="748"/>
      <c r="O25" s="748"/>
      <c r="P25" s="748"/>
      <c r="Q25" s="748"/>
      <c r="R25" s="748"/>
      <c r="S25" s="748"/>
      <c r="T25" s="748"/>
      <c r="U25" s="748"/>
      <c r="V25" s="748"/>
      <c r="W25" s="748"/>
      <c r="X25" s="748"/>
      <c r="Y25" s="748"/>
      <c r="Z25" s="748"/>
      <c r="AA25" s="751"/>
    </row>
    <row r="26" spans="1:27" s="542" customFormat="1" ht="21" customHeight="1">
      <c r="A26" s="750" t="s">
        <v>2579</v>
      </c>
      <c r="B26" s="748"/>
      <c r="C26" s="748" t="s">
        <v>2459</v>
      </c>
      <c r="D26" s="748"/>
      <c r="E26" s="748"/>
      <c r="F26" s="748"/>
      <c r="G26" s="748"/>
      <c r="H26" s="751"/>
      <c r="I26" s="750"/>
      <c r="J26" s="748"/>
      <c r="K26" s="748"/>
      <c r="L26" s="748"/>
      <c r="M26" s="748"/>
      <c r="N26" s="748"/>
      <c r="O26" s="748"/>
      <c r="P26" s="748"/>
      <c r="Q26" s="748"/>
      <c r="R26" s="748"/>
      <c r="S26" s="748"/>
      <c r="T26" s="748"/>
      <c r="U26" s="748"/>
      <c r="V26" s="748"/>
      <c r="W26" s="748"/>
      <c r="X26" s="748"/>
      <c r="Y26" s="748"/>
      <c r="Z26" s="748"/>
      <c r="AA26" s="751"/>
    </row>
    <row r="27" spans="1:27" s="542" customFormat="1" ht="18" customHeight="1">
      <c r="A27" s="726" t="s">
        <v>2578</v>
      </c>
      <c r="B27" s="727"/>
      <c r="C27" s="727" t="s">
        <v>2577</v>
      </c>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8"/>
    </row>
    <row r="28" spans="1:27" s="542" customFormat="1" ht="18" customHeight="1">
      <c r="A28" s="729"/>
      <c r="B28" s="731"/>
      <c r="C28" s="731"/>
      <c r="D28" s="731"/>
      <c r="E28" s="731"/>
      <c r="F28" s="731"/>
      <c r="G28" s="731"/>
      <c r="H28" s="731"/>
      <c r="I28" s="731"/>
      <c r="J28" s="731"/>
      <c r="K28" s="731"/>
      <c r="L28" s="731"/>
      <c r="M28" s="731"/>
      <c r="N28" s="731"/>
      <c r="O28" s="731"/>
      <c r="P28" s="731"/>
      <c r="Q28" s="731"/>
      <c r="R28" s="731"/>
      <c r="S28" s="731"/>
      <c r="T28" s="731"/>
      <c r="U28" s="731"/>
      <c r="V28" s="731"/>
      <c r="W28" s="731"/>
      <c r="X28" s="731"/>
      <c r="Y28" s="731"/>
      <c r="Z28" s="731"/>
      <c r="AA28" s="732"/>
    </row>
    <row r="29" spans="1:27" s="542" customFormat="1" ht="18" customHeight="1">
      <c r="A29" s="729"/>
      <c r="B29" s="731"/>
      <c r="C29" s="731"/>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2"/>
    </row>
    <row r="30" spans="1:27" s="542" customFormat="1" ht="18" customHeight="1">
      <c r="A30" s="729"/>
      <c r="B30" s="731"/>
      <c r="C30" s="731"/>
      <c r="D30" s="731"/>
      <c r="E30" s="731"/>
      <c r="F30" s="731"/>
      <c r="G30" s="731"/>
      <c r="H30" s="731"/>
      <c r="I30" s="731"/>
      <c r="J30" s="731"/>
      <c r="K30" s="731"/>
      <c r="L30" s="731"/>
      <c r="M30" s="731"/>
      <c r="N30" s="731"/>
      <c r="O30" s="731"/>
      <c r="P30" s="731"/>
      <c r="Q30" s="731"/>
      <c r="R30" s="731"/>
      <c r="S30" s="731"/>
      <c r="T30" s="731"/>
      <c r="U30" s="731"/>
      <c r="V30" s="731"/>
      <c r="W30" s="731"/>
      <c r="X30" s="731"/>
      <c r="Y30" s="731"/>
      <c r="Z30" s="731"/>
      <c r="AA30" s="732"/>
    </row>
    <row r="31" spans="1:27" s="542" customFormat="1" ht="18" customHeight="1">
      <c r="A31" s="729"/>
      <c r="B31" s="731"/>
      <c r="C31" s="731"/>
      <c r="D31" s="731"/>
      <c r="E31" s="731"/>
      <c r="F31" s="731"/>
      <c r="G31" s="731"/>
      <c r="H31" s="731"/>
      <c r="I31" s="731"/>
      <c r="J31" s="731"/>
      <c r="K31" s="731"/>
      <c r="L31" s="731"/>
      <c r="M31" s="731"/>
      <c r="N31" s="731"/>
      <c r="O31" s="731"/>
      <c r="P31" s="731"/>
      <c r="Q31" s="731"/>
      <c r="R31" s="731"/>
      <c r="S31" s="731"/>
      <c r="T31" s="731"/>
      <c r="U31" s="731"/>
      <c r="V31" s="731"/>
      <c r="W31" s="731"/>
      <c r="X31" s="731"/>
      <c r="Y31" s="731"/>
      <c r="Z31" s="731"/>
      <c r="AA31" s="732"/>
    </row>
    <row r="32" spans="1:27" s="542" customFormat="1" ht="18" customHeight="1">
      <c r="A32" s="729"/>
      <c r="B32" s="731"/>
      <c r="C32" s="731"/>
      <c r="D32" s="731"/>
      <c r="E32" s="731"/>
      <c r="F32" s="731"/>
      <c r="G32" s="731"/>
      <c r="H32" s="731"/>
      <c r="I32" s="731"/>
      <c r="J32" s="731"/>
      <c r="K32" s="731"/>
      <c r="L32" s="731"/>
      <c r="M32" s="731"/>
      <c r="N32" s="731"/>
      <c r="O32" s="731"/>
      <c r="P32" s="731"/>
      <c r="Q32" s="731"/>
      <c r="R32" s="731"/>
      <c r="S32" s="731"/>
      <c r="T32" s="731"/>
      <c r="U32" s="731"/>
      <c r="V32" s="731"/>
      <c r="W32" s="731"/>
      <c r="X32" s="731"/>
      <c r="Y32" s="731"/>
      <c r="Z32" s="731"/>
      <c r="AA32" s="732"/>
    </row>
    <row r="33" spans="1:27" s="542" customFormat="1" ht="18" customHeight="1">
      <c r="A33" s="729"/>
      <c r="B33" s="731"/>
      <c r="C33" s="731"/>
      <c r="D33" s="731"/>
      <c r="E33" s="731"/>
      <c r="F33" s="731"/>
      <c r="G33" s="731"/>
      <c r="H33" s="731"/>
      <c r="I33" s="731"/>
      <c r="J33" s="731"/>
      <c r="K33" s="731"/>
      <c r="L33" s="731"/>
      <c r="M33" s="731"/>
      <c r="N33" s="731"/>
      <c r="O33" s="731"/>
      <c r="P33" s="731"/>
      <c r="Q33" s="731"/>
      <c r="R33" s="731"/>
      <c r="S33" s="731"/>
      <c r="T33" s="731"/>
      <c r="U33" s="731"/>
      <c r="V33" s="731"/>
      <c r="W33" s="731"/>
      <c r="X33" s="731"/>
      <c r="Y33" s="731"/>
      <c r="Z33" s="731"/>
      <c r="AA33" s="732"/>
    </row>
    <row r="34" spans="1:27" s="542" customFormat="1" ht="18" customHeight="1">
      <c r="A34" s="729"/>
      <c r="B34" s="731"/>
      <c r="C34" s="731"/>
      <c r="D34" s="731"/>
      <c r="E34" s="731"/>
      <c r="F34" s="731"/>
      <c r="G34" s="731"/>
      <c r="H34" s="731"/>
      <c r="I34" s="731"/>
      <c r="J34" s="731"/>
      <c r="K34" s="731"/>
      <c r="L34" s="731"/>
      <c r="M34" s="731"/>
      <c r="N34" s="731"/>
      <c r="O34" s="731"/>
      <c r="P34" s="731"/>
      <c r="Q34" s="731"/>
      <c r="R34" s="731"/>
      <c r="S34" s="731"/>
      <c r="T34" s="731"/>
      <c r="U34" s="731"/>
      <c r="V34" s="731"/>
      <c r="W34" s="731"/>
      <c r="X34" s="731"/>
      <c r="Y34" s="731"/>
      <c r="Z34" s="731"/>
      <c r="AA34" s="732"/>
    </row>
    <row r="35" spans="1:27" s="542" customFormat="1" ht="18" customHeight="1">
      <c r="A35" s="729"/>
      <c r="B35" s="731"/>
      <c r="C35" s="731"/>
      <c r="D35" s="731"/>
      <c r="E35" s="731"/>
      <c r="F35" s="731"/>
      <c r="G35" s="731"/>
      <c r="H35" s="731"/>
      <c r="I35" s="731"/>
      <c r="J35" s="731"/>
      <c r="K35" s="731"/>
      <c r="L35" s="731"/>
      <c r="M35" s="731"/>
      <c r="N35" s="731"/>
      <c r="O35" s="731"/>
      <c r="P35" s="731"/>
      <c r="Q35" s="731"/>
      <c r="R35" s="731"/>
      <c r="S35" s="731"/>
      <c r="T35" s="731"/>
      <c r="U35" s="731"/>
      <c r="V35" s="731"/>
      <c r="W35" s="731"/>
      <c r="X35" s="731"/>
      <c r="Y35" s="731"/>
      <c r="Z35" s="731"/>
      <c r="AA35" s="732"/>
    </row>
    <row r="36" spans="1:27" s="542" customFormat="1" ht="18" customHeight="1">
      <c r="A36" s="726" t="s">
        <v>2576</v>
      </c>
      <c r="B36" s="727"/>
      <c r="C36" s="727" t="s">
        <v>2575</v>
      </c>
      <c r="D36" s="727"/>
      <c r="E36" s="727"/>
      <c r="F36" s="727"/>
      <c r="G36" s="727"/>
      <c r="H36" s="727"/>
      <c r="I36" s="727"/>
      <c r="J36" s="727"/>
      <c r="K36" s="727"/>
      <c r="L36" s="727"/>
      <c r="M36" s="727"/>
      <c r="N36" s="727"/>
      <c r="O36" s="727"/>
      <c r="P36" s="727"/>
      <c r="Q36" s="727"/>
      <c r="R36" s="727"/>
      <c r="S36" s="727"/>
      <c r="T36" s="727"/>
      <c r="U36" s="727"/>
      <c r="V36" s="727"/>
      <c r="W36" s="727"/>
      <c r="X36" s="727"/>
      <c r="Y36" s="727"/>
      <c r="Z36" s="727"/>
      <c r="AA36" s="728"/>
    </row>
    <row r="37" spans="1:27" s="542" customFormat="1" ht="18" customHeight="1">
      <c r="A37" s="729"/>
      <c r="B37" s="731"/>
      <c r="C37" s="731"/>
      <c r="D37" s="731"/>
      <c r="E37" s="731"/>
      <c r="F37" s="731"/>
      <c r="G37" s="731"/>
      <c r="H37" s="731"/>
      <c r="I37" s="731"/>
      <c r="J37" s="731"/>
      <c r="K37" s="731"/>
      <c r="L37" s="731"/>
      <c r="M37" s="731"/>
      <c r="N37" s="731"/>
      <c r="O37" s="731"/>
      <c r="P37" s="731"/>
      <c r="Q37" s="731"/>
      <c r="R37" s="731"/>
      <c r="S37" s="731"/>
      <c r="T37" s="731"/>
      <c r="U37" s="731"/>
      <c r="V37" s="731"/>
      <c r="W37" s="731"/>
      <c r="X37" s="731"/>
      <c r="Y37" s="731"/>
      <c r="Z37" s="731"/>
      <c r="AA37" s="732"/>
    </row>
    <row r="38" spans="1:27" s="542" customFormat="1" ht="18" customHeight="1">
      <c r="A38" s="752"/>
      <c r="B38" s="731"/>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2"/>
    </row>
    <row r="39" spans="1:27" s="542" customFormat="1" ht="18" customHeight="1">
      <c r="A39" s="753"/>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8"/>
    </row>
    <row r="40" spans="1:27" s="542" customFormat="1" ht="18" customHeight="1">
      <c r="A40" s="726" t="s">
        <v>2574</v>
      </c>
      <c r="B40" s="727"/>
      <c r="C40" s="727" t="s">
        <v>2573</v>
      </c>
      <c r="D40" s="727"/>
      <c r="E40" s="727"/>
      <c r="F40" s="727"/>
      <c r="G40" s="731"/>
      <c r="H40" s="731"/>
      <c r="I40" s="731"/>
      <c r="J40" s="731"/>
      <c r="K40" s="731"/>
      <c r="L40" s="731"/>
      <c r="M40" s="731"/>
      <c r="N40" s="731"/>
      <c r="O40" s="731"/>
      <c r="P40" s="731"/>
      <c r="Q40" s="731"/>
      <c r="R40" s="731"/>
      <c r="S40" s="731"/>
      <c r="T40" s="731"/>
      <c r="U40" s="731"/>
      <c r="V40" s="731"/>
      <c r="W40" s="731"/>
      <c r="X40" s="731"/>
      <c r="Y40" s="731"/>
      <c r="Z40" s="731"/>
      <c r="AA40" s="732"/>
    </row>
    <row r="41" spans="1:27" s="542" customFormat="1" ht="18" customHeight="1">
      <c r="A41" s="753"/>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8"/>
    </row>
    <row r="42" spans="1:27" s="542" customFormat="1" ht="15" customHeight="1">
      <c r="A42" s="754" t="s">
        <v>2572</v>
      </c>
      <c r="B42" s="754" t="s">
        <v>2571</v>
      </c>
      <c r="C42" s="544" t="s">
        <v>2570</v>
      </c>
      <c r="D42" s="544"/>
      <c r="E42" s="638"/>
      <c r="F42" s="638"/>
      <c r="G42" s="638"/>
      <c r="H42" s="638"/>
      <c r="I42" s="638"/>
      <c r="J42" s="638"/>
      <c r="K42" s="638"/>
      <c r="L42" s="638"/>
      <c r="M42" s="638"/>
      <c r="N42" s="638"/>
      <c r="O42" s="638"/>
      <c r="P42" s="638"/>
      <c r="Q42" s="638"/>
      <c r="R42" s="638"/>
      <c r="S42" s="638"/>
      <c r="T42" s="638"/>
      <c r="U42" s="638"/>
      <c r="V42" s="638"/>
      <c r="W42" s="638"/>
      <c r="X42" s="638"/>
      <c r="Y42" s="638"/>
      <c r="Z42" s="638"/>
      <c r="AA42" s="638"/>
    </row>
    <row r="43" spans="1:27" s="542" customFormat="1" ht="15" customHeight="1">
      <c r="A43" s="638"/>
      <c r="B43" s="754" t="s">
        <v>2569</v>
      </c>
      <c r="C43" s="544" t="s">
        <v>2568</v>
      </c>
      <c r="D43" s="544"/>
      <c r="E43" s="638"/>
      <c r="F43" s="638"/>
      <c r="G43" s="638"/>
      <c r="H43" s="638"/>
      <c r="I43" s="638"/>
      <c r="J43" s="638"/>
      <c r="K43" s="638"/>
      <c r="L43" s="638"/>
      <c r="M43" s="638"/>
      <c r="N43" s="638"/>
      <c r="O43" s="638"/>
      <c r="P43" s="638"/>
      <c r="Q43" s="638"/>
      <c r="R43" s="638"/>
      <c r="S43" s="638"/>
      <c r="T43" s="638"/>
      <c r="U43" s="638"/>
      <c r="V43" s="638"/>
      <c r="W43" s="638"/>
      <c r="X43" s="638"/>
      <c r="Y43" s="638"/>
      <c r="Z43" s="638"/>
      <c r="AA43" s="638"/>
    </row>
    <row r="44" spans="1:27" s="542" customFormat="1" ht="15" customHeight="1">
      <c r="A44" s="544"/>
      <c r="B44" s="754" t="s">
        <v>2567</v>
      </c>
      <c r="C44" s="544" t="s">
        <v>2566</v>
      </c>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row>
    <row r="45" spans="1:27" s="542" customFormat="1" ht="15" customHeight="1">
      <c r="A45" s="544"/>
      <c r="B45" s="755"/>
      <c r="D45" s="544" t="s">
        <v>2565</v>
      </c>
      <c r="E45" s="544"/>
      <c r="F45" s="544"/>
      <c r="G45" s="544"/>
      <c r="H45" s="544"/>
      <c r="I45" s="544"/>
      <c r="J45" s="544"/>
      <c r="K45" s="544"/>
      <c r="L45" s="544"/>
      <c r="M45" s="544"/>
      <c r="N45" s="544"/>
      <c r="O45" s="544"/>
      <c r="P45" s="544"/>
      <c r="Q45" s="544"/>
      <c r="R45" s="544"/>
      <c r="S45" s="544"/>
      <c r="T45" s="544"/>
      <c r="U45" s="544"/>
      <c r="V45" s="544"/>
      <c r="W45" s="544"/>
      <c r="X45" s="544"/>
      <c r="Y45" s="544"/>
      <c r="Z45" s="544"/>
      <c r="AA45" s="544"/>
    </row>
    <row r="46" spans="1:27" s="542" customFormat="1" ht="15" customHeight="1">
      <c r="B46" s="756" t="s">
        <v>2564</v>
      </c>
      <c r="C46" s="544" t="s">
        <v>3066</v>
      </c>
    </row>
    <row r="47" spans="1:27" s="542" customFormat="1" ht="15" customHeight="1">
      <c r="B47" s="756" t="s">
        <v>2563</v>
      </c>
      <c r="C47" s="544" t="s">
        <v>2562</v>
      </c>
      <c r="D47" s="757"/>
    </row>
    <row r="48" spans="1:27" s="542" customFormat="1" ht="15" customHeight="1">
      <c r="A48" s="754" t="s">
        <v>2561</v>
      </c>
      <c r="B48" s="542" t="s">
        <v>2457</v>
      </c>
      <c r="C48" s="284"/>
      <c r="D48" s="284"/>
    </row>
    <row r="49" spans="1:33" s="505" customFormat="1" ht="18"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G49" s="40"/>
    </row>
    <row r="50" spans="1:33" s="505" customFormat="1" ht="18"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G50" s="40"/>
    </row>
    <row r="51" spans="1:33" s="505" customFormat="1" ht="18"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G51" s="40"/>
    </row>
    <row r="52" spans="1:33" s="505" customFormat="1" ht="18"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G52" s="40"/>
    </row>
    <row r="53" spans="1:33" s="505" customFormat="1" ht="18"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G53" s="40"/>
    </row>
    <row r="54" spans="1:33" s="505" customFormat="1" ht="18"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G54" s="40"/>
    </row>
    <row r="55" spans="1:33" s="505" customFormat="1" ht="18"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G55" s="40"/>
    </row>
    <row r="56" spans="1:33" s="505" customFormat="1" ht="18" customHeight="1">
      <c r="A56" s="284"/>
      <c r="B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G56" s="40"/>
    </row>
    <row r="57" spans="1:33" s="505" customFormat="1" ht="18" customHeight="1">
      <c r="A57" s="284"/>
      <c r="B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G57" s="40"/>
    </row>
    <row r="58" spans="1:33" s="505" customFormat="1" ht="18" customHeight="1">
      <c r="B58" s="284"/>
      <c r="AG58" s="40"/>
    </row>
    <row r="59" spans="1:33" s="505" customFormat="1" ht="18" customHeight="1">
      <c r="B59" s="284"/>
      <c r="AG59" s="40"/>
    </row>
    <row r="60" spans="1:33" s="505" customFormat="1" ht="18" customHeight="1">
      <c r="B60" s="284"/>
      <c r="AG60" s="40"/>
    </row>
    <row r="61" spans="1:33" s="505" customFormat="1" ht="18" customHeight="1">
      <c r="B61" s="284"/>
      <c r="AG61" s="40"/>
    </row>
    <row r="62" spans="1:33" s="505" customFormat="1" ht="18" customHeight="1">
      <c r="B62" s="284"/>
      <c r="AG62" s="40"/>
    </row>
    <row r="63" spans="1:33" s="505" customFormat="1" ht="18" customHeight="1">
      <c r="B63" s="284"/>
      <c r="C63" s="554"/>
      <c r="D63" s="554"/>
      <c r="AG63" s="40"/>
    </row>
    <row r="64" spans="1:33" s="505" customFormat="1" ht="18" customHeight="1">
      <c r="C64" s="284"/>
      <c r="D64" s="284"/>
      <c r="AG64" s="40"/>
    </row>
    <row r="65" spans="1:33" s="505" customFormat="1" ht="18" customHeight="1">
      <c r="A65" s="284"/>
      <c r="B65" s="554"/>
      <c r="C65" s="284"/>
      <c r="D65" s="284"/>
      <c r="E65" s="554"/>
      <c r="F65" s="554"/>
      <c r="G65" s="554"/>
      <c r="H65" s="554"/>
      <c r="I65" s="554"/>
      <c r="J65" s="554"/>
      <c r="K65" s="554"/>
      <c r="L65" s="554"/>
      <c r="M65" s="554"/>
      <c r="N65" s="554"/>
      <c r="O65" s="554"/>
      <c r="P65" s="554"/>
      <c r="Q65" s="554"/>
      <c r="R65" s="554"/>
      <c r="S65" s="554"/>
      <c r="T65" s="554"/>
      <c r="U65" s="554"/>
      <c r="V65" s="554"/>
      <c r="W65" s="554"/>
      <c r="X65" s="554"/>
      <c r="Y65" s="554"/>
      <c r="Z65" s="554"/>
      <c r="AA65" s="284"/>
      <c r="AB65" s="284"/>
      <c r="AC65" s="284"/>
      <c r="AD65" s="284"/>
      <c r="AG65" s="40"/>
    </row>
    <row r="66" spans="1:33" s="505" customFormat="1" ht="18"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G66" s="40"/>
    </row>
    <row r="67" spans="1:33" s="505" customFormat="1" ht="18" customHeigh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G67" s="40"/>
    </row>
    <row r="68" spans="1:33" s="505" customFormat="1" ht="18" customHeigh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G68" s="40"/>
    </row>
    <row r="69" spans="1:33" s="505" customFormat="1" ht="18" customHeigh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G69" s="40"/>
    </row>
    <row r="70" spans="1:33" s="505" customFormat="1" ht="18" customHeigh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G70" s="40"/>
    </row>
    <row r="71" spans="1:33" s="505" customFormat="1" ht="18" customHeigh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G71" s="40"/>
    </row>
    <row r="72" spans="1:33" s="505" customFormat="1" ht="18" customHeigh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G72" s="40"/>
    </row>
    <row r="73" spans="1:33" s="505" customFormat="1" ht="18" customHeight="1">
      <c r="A73" s="284"/>
      <c r="B73" s="284"/>
      <c r="C73" s="96"/>
      <c r="D73" s="96"/>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G73" s="40"/>
    </row>
    <row r="74" spans="1:33" s="505" customFormat="1" ht="18" customHeight="1">
      <c r="A74" s="284"/>
      <c r="B74" s="284"/>
      <c r="C74" s="96"/>
      <c r="D74" s="96"/>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G74" s="40"/>
    </row>
    <row r="75" spans="1:33" ht="18" customHeight="1">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row>
    <row r="76" spans="1:33" ht="18" customHeight="1">
      <c r="A76" s="573"/>
      <c r="B76" s="96"/>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row>
    <row r="77" spans="1:33" ht="18" customHeight="1">
      <c r="A77" s="573"/>
      <c r="B77" s="284"/>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row>
    <row r="78" spans="1:33" ht="18" customHeight="1">
      <c r="A78" s="573"/>
      <c r="B78" s="284"/>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c r="AB78" s="96"/>
      <c r="AC78" s="96"/>
      <c r="AD78" s="96"/>
    </row>
    <row r="79" spans="1:33" ht="18" customHeight="1">
      <c r="A79" s="573"/>
      <c r="B79" s="96"/>
      <c r="C79" s="96"/>
      <c r="D79" s="96"/>
      <c r="E79" s="96"/>
      <c r="F79" s="96"/>
      <c r="G79" s="96"/>
      <c r="H79" s="96"/>
      <c r="I79" s="96"/>
      <c r="J79" s="96"/>
      <c r="K79" s="96"/>
      <c r="L79" s="573"/>
      <c r="M79" s="96"/>
      <c r="N79" s="573"/>
      <c r="O79" s="96"/>
      <c r="P79" s="573"/>
      <c r="Q79" s="96"/>
      <c r="R79" s="96"/>
      <c r="S79" s="89"/>
      <c r="T79" s="89"/>
      <c r="U79" s="96"/>
      <c r="V79" s="96"/>
      <c r="W79" s="96"/>
      <c r="X79" s="96"/>
      <c r="Y79" s="96"/>
      <c r="Z79" s="96"/>
      <c r="AA79" s="96"/>
      <c r="AB79" s="96"/>
      <c r="AC79" s="96"/>
      <c r="AD79" s="96"/>
    </row>
    <row r="80" spans="1:33" ht="18" customHeight="1">
      <c r="C80" s="89"/>
      <c r="D80" s="89"/>
      <c r="E80" s="96"/>
      <c r="F80" s="96"/>
      <c r="G80" s="96"/>
      <c r="H80" s="96"/>
      <c r="I80" s="96"/>
      <c r="J80" s="96"/>
      <c r="K80" s="96"/>
      <c r="L80" s="96"/>
      <c r="M80" s="96"/>
      <c r="N80" s="96"/>
      <c r="O80" s="96"/>
      <c r="P80" s="96"/>
      <c r="Q80" s="96"/>
      <c r="R80" s="96"/>
      <c r="S80" s="89"/>
      <c r="T80" s="89"/>
      <c r="U80" s="96"/>
      <c r="V80" s="96"/>
      <c r="W80" s="96"/>
      <c r="X80" s="96"/>
      <c r="Y80" s="96"/>
      <c r="Z80" s="96"/>
      <c r="AA80" s="96"/>
      <c r="AB80" s="96"/>
      <c r="AC80" s="96"/>
      <c r="AD80" s="96"/>
    </row>
    <row r="81" spans="1:30" ht="18" customHeight="1">
      <c r="A81" s="573"/>
      <c r="C81" s="89"/>
      <c r="D81" s="89"/>
      <c r="E81" s="574"/>
      <c r="F81" s="96"/>
      <c r="G81" s="96"/>
      <c r="H81" s="96"/>
      <c r="I81" s="574"/>
      <c r="J81" s="96"/>
      <c r="K81" s="96"/>
      <c r="L81" s="573"/>
      <c r="M81" s="96"/>
      <c r="N81" s="96"/>
      <c r="O81" s="96"/>
      <c r="P81" s="96"/>
      <c r="Q81" s="96"/>
      <c r="R81" s="574"/>
      <c r="S81" s="2182"/>
      <c r="T81" s="2182"/>
      <c r="U81" s="2182"/>
      <c r="V81" s="2182"/>
      <c r="W81" s="2182"/>
      <c r="X81" s="2182"/>
      <c r="Y81" s="2182"/>
      <c r="Z81" s="2182"/>
      <c r="AA81" s="2182"/>
      <c r="AB81" s="2182"/>
      <c r="AC81" s="574"/>
      <c r="AD81" s="574"/>
    </row>
    <row r="82" spans="1:30" ht="18" customHeight="1">
      <c r="A82" s="89"/>
      <c r="B82" s="89"/>
      <c r="C82" s="96"/>
      <c r="D82" s="96"/>
      <c r="E82" s="574"/>
      <c r="F82" s="2182"/>
      <c r="G82" s="2182"/>
      <c r="H82" s="2182"/>
      <c r="I82" s="574"/>
      <c r="J82" s="89"/>
      <c r="K82" s="96"/>
      <c r="L82" s="96"/>
      <c r="M82" s="96"/>
      <c r="N82" s="96"/>
      <c r="O82" s="96"/>
      <c r="P82" s="96"/>
      <c r="Q82" s="96"/>
      <c r="R82" s="574"/>
      <c r="S82" s="2182"/>
      <c r="T82" s="2182"/>
      <c r="U82" s="2182"/>
      <c r="V82" s="2182"/>
      <c r="W82" s="2182"/>
      <c r="X82" s="2182"/>
      <c r="Y82" s="2182"/>
      <c r="Z82" s="2182"/>
      <c r="AA82" s="2182"/>
      <c r="AB82" s="2182"/>
      <c r="AC82" s="574"/>
      <c r="AD82" s="575"/>
    </row>
    <row r="83" spans="1:30" ht="18" customHeight="1">
      <c r="A83" s="89"/>
      <c r="B83" s="89"/>
      <c r="C83" s="89"/>
      <c r="D83" s="89"/>
      <c r="E83" s="574"/>
      <c r="F83" s="2182"/>
      <c r="G83" s="2182"/>
      <c r="H83" s="2182"/>
      <c r="I83" s="574"/>
      <c r="J83" s="89"/>
      <c r="K83" s="96"/>
      <c r="L83" s="96"/>
      <c r="M83" s="96"/>
      <c r="N83" s="96"/>
      <c r="O83" s="96"/>
      <c r="P83" s="96"/>
      <c r="Q83" s="96"/>
      <c r="R83" s="574"/>
      <c r="S83" s="2182"/>
      <c r="T83" s="2182"/>
      <c r="U83" s="2182"/>
      <c r="V83" s="2182"/>
      <c r="W83" s="2182"/>
      <c r="X83" s="2182"/>
      <c r="Y83" s="2182"/>
      <c r="Z83" s="2182"/>
      <c r="AA83" s="2182"/>
      <c r="AB83" s="2182"/>
      <c r="AC83" s="574"/>
      <c r="AD83" s="575"/>
    </row>
    <row r="84" spans="1:30" ht="18" customHeight="1">
      <c r="A84" s="573"/>
      <c r="B84" s="96"/>
      <c r="C84" s="96"/>
      <c r="D84" s="96"/>
      <c r="E84" s="96"/>
      <c r="F84" s="96"/>
      <c r="G84" s="96"/>
      <c r="H84" s="96"/>
      <c r="I84" s="2181"/>
      <c r="J84" s="2181"/>
      <c r="K84" s="2181"/>
      <c r="L84" s="2181"/>
      <c r="M84" s="2181"/>
      <c r="N84" s="2181"/>
      <c r="O84" s="2181"/>
      <c r="P84" s="2181"/>
      <c r="Q84" s="2181"/>
      <c r="R84" s="2181"/>
      <c r="S84" s="2181"/>
      <c r="T84" s="2181"/>
      <c r="U84" s="2181"/>
      <c r="V84" s="2181"/>
      <c r="W84" s="2181"/>
      <c r="X84" s="2181"/>
      <c r="Y84" s="2181"/>
      <c r="Z84" s="2181"/>
      <c r="AA84" s="2181"/>
      <c r="AB84" s="2181"/>
      <c r="AC84" s="2181"/>
      <c r="AD84" s="2181"/>
    </row>
    <row r="85" spans="1:30" ht="18" customHeight="1">
      <c r="A85" s="89"/>
      <c r="B85" s="89"/>
      <c r="C85" s="89"/>
      <c r="D85" s="89"/>
      <c r="E85" s="89"/>
      <c r="F85" s="89"/>
      <c r="G85" s="89"/>
      <c r="H85" s="89"/>
      <c r="I85" s="2181"/>
      <c r="J85" s="2181"/>
      <c r="K85" s="2181"/>
      <c r="L85" s="2181"/>
      <c r="M85" s="2181"/>
      <c r="N85" s="2181"/>
      <c r="O85" s="2181"/>
      <c r="P85" s="2181"/>
      <c r="Q85" s="2181"/>
      <c r="R85" s="2181"/>
      <c r="S85" s="2181"/>
      <c r="T85" s="2181"/>
      <c r="U85" s="2181"/>
      <c r="V85" s="2181"/>
      <c r="W85" s="2181"/>
      <c r="X85" s="2181"/>
      <c r="Y85" s="2181"/>
      <c r="Z85" s="2181"/>
      <c r="AA85" s="2181"/>
      <c r="AB85" s="2181"/>
      <c r="AC85" s="2181"/>
      <c r="AD85" s="2181"/>
    </row>
    <row r="86" spans="1:30" ht="18" customHeight="1">
      <c r="A86" s="573"/>
      <c r="B86" s="96"/>
      <c r="C86" s="575"/>
      <c r="D86" s="575"/>
      <c r="E86" s="96"/>
      <c r="F86" s="96"/>
      <c r="G86" s="96"/>
      <c r="H86" s="96"/>
      <c r="I86" s="2181"/>
      <c r="J86" s="2177"/>
      <c r="K86" s="2177"/>
      <c r="L86" s="2177"/>
      <c r="M86" s="2177"/>
      <c r="N86" s="2177"/>
      <c r="O86" s="2177"/>
      <c r="P86" s="2177"/>
      <c r="Q86" s="2177"/>
      <c r="R86" s="2177"/>
      <c r="S86" s="2177"/>
      <c r="T86" s="2177"/>
      <c r="U86" s="2177"/>
      <c r="V86" s="2177"/>
      <c r="W86" s="2177"/>
      <c r="X86" s="2177"/>
      <c r="Y86" s="2177"/>
      <c r="Z86" s="2177"/>
      <c r="AA86" s="2177"/>
      <c r="AB86" s="2177"/>
      <c r="AC86" s="2177"/>
      <c r="AD86" s="2177"/>
    </row>
    <row r="87" spans="1:30" ht="18" customHeight="1">
      <c r="A87" s="89"/>
      <c r="B87" s="89"/>
      <c r="C87" s="96"/>
      <c r="D87" s="96"/>
      <c r="E87" s="89"/>
      <c r="F87" s="89"/>
      <c r="G87" s="89"/>
      <c r="H87" s="89"/>
      <c r="I87" s="2177"/>
      <c r="J87" s="2177"/>
      <c r="K87" s="2177"/>
      <c r="L87" s="2177"/>
      <c r="M87" s="2177"/>
      <c r="N87" s="2177"/>
      <c r="O87" s="2177"/>
      <c r="P87" s="2177"/>
      <c r="Q87" s="2177"/>
      <c r="R87" s="2177"/>
      <c r="S87" s="2177"/>
      <c r="T87" s="2177"/>
      <c r="U87" s="2177"/>
      <c r="V87" s="2177"/>
      <c r="W87" s="2177"/>
      <c r="X87" s="2177"/>
      <c r="Y87" s="2177"/>
      <c r="Z87" s="2177"/>
      <c r="AA87" s="2177"/>
      <c r="AB87" s="2177"/>
      <c r="AC87" s="2177"/>
      <c r="AD87" s="2177"/>
    </row>
    <row r="88" spans="1:30" ht="18" customHeight="1">
      <c r="A88" s="575"/>
      <c r="B88" s="575"/>
      <c r="C88" s="96"/>
      <c r="D88" s="96"/>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row>
    <row r="89" spans="1:30" ht="18"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row>
    <row r="90" spans="1:30" ht="18" customHeight="1">
      <c r="A90" s="573"/>
      <c r="B90" s="96"/>
      <c r="C90" s="96"/>
      <c r="D90" s="96"/>
      <c r="E90" s="96"/>
      <c r="F90" s="2182"/>
      <c r="G90" s="2182"/>
      <c r="H90" s="2182"/>
      <c r="I90" s="2182"/>
      <c r="K90" s="96"/>
      <c r="L90" s="96"/>
      <c r="M90" s="96"/>
      <c r="N90" s="96"/>
      <c r="O90" s="96"/>
      <c r="P90" s="96"/>
      <c r="Q90" s="96"/>
      <c r="R90" s="96"/>
      <c r="S90" s="96"/>
      <c r="T90" s="96"/>
      <c r="U90" s="96"/>
      <c r="V90" s="96"/>
      <c r="W90" s="96"/>
      <c r="X90" s="96"/>
      <c r="Y90" s="96"/>
      <c r="Z90" s="96"/>
      <c r="AA90" s="96"/>
      <c r="AB90" s="96"/>
      <c r="AC90" s="96"/>
      <c r="AD90" s="96"/>
    </row>
    <row r="91" spans="1:30" ht="18" customHeight="1">
      <c r="A91" s="573"/>
      <c r="B91" s="96"/>
      <c r="C91" s="96"/>
      <c r="D91" s="96"/>
      <c r="E91" s="96"/>
      <c r="F91" s="96"/>
      <c r="G91" s="2182"/>
      <c r="H91" s="2182"/>
      <c r="I91" s="96"/>
      <c r="J91" s="2183"/>
      <c r="K91" s="2183"/>
      <c r="L91" s="2183"/>
      <c r="M91" s="2183"/>
      <c r="N91" s="2183"/>
      <c r="O91" s="2183"/>
      <c r="P91" s="2183"/>
      <c r="Q91" s="2183"/>
      <c r="R91" s="2183"/>
      <c r="S91" s="2183"/>
      <c r="T91" s="2183"/>
      <c r="U91" s="2183"/>
      <c r="V91" s="2183"/>
      <c r="W91" s="2183"/>
      <c r="X91" s="2183"/>
      <c r="Y91" s="2183"/>
      <c r="Z91" s="2183"/>
      <c r="AA91" s="2183"/>
      <c r="AB91" s="2183"/>
      <c r="AC91" s="2183"/>
      <c r="AD91" s="2183"/>
    </row>
    <row r="92" spans="1:30" ht="18" customHeight="1">
      <c r="A92" s="96"/>
      <c r="B92" s="96"/>
      <c r="C92" s="96"/>
      <c r="D92" s="96"/>
      <c r="E92" s="96"/>
      <c r="F92" s="96"/>
      <c r="G92" s="2182"/>
      <c r="H92" s="2182"/>
      <c r="I92" s="96"/>
      <c r="J92" s="2183"/>
      <c r="K92" s="2183"/>
      <c r="L92" s="2183"/>
      <c r="M92" s="2183"/>
      <c r="N92" s="2183"/>
      <c r="O92" s="2183"/>
      <c r="P92" s="2183"/>
      <c r="Q92" s="2183"/>
      <c r="R92" s="2183"/>
      <c r="S92" s="2183"/>
      <c r="T92" s="2183"/>
      <c r="U92" s="2183"/>
      <c r="V92" s="2183"/>
      <c r="W92" s="2183"/>
      <c r="X92" s="2183"/>
      <c r="Y92" s="2183"/>
      <c r="Z92" s="2183"/>
      <c r="AA92" s="2183"/>
      <c r="AB92" s="2183"/>
      <c r="AC92" s="2183"/>
      <c r="AD92" s="2183"/>
    </row>
    <row r="93" spans="1:30" ht="18" customHeight="1">
      <c r="A93" s="96"/>
      <c r="B93" s="96"/>
      <c r="C93" s="96"/>
      <c r="D93" s="96"/>
      <c r="E93" s="96"/>
      <c r="F93" s="96"/>
      <c r="G93" s="2182"/>
      <c r="H93" s="2182"/>
      <c r="I93" s="96"/>
      <c r="J93" s="2183"/>
      <c r="K93" s="2183"/>
      <c r="L93" s="2183"/>
      <c r="M93" s="2183"/>
      <c r="N93" s="2183"/>
      <c r="O93" s="2183"/>
      <c r="P93" s="2183"/>
      <c r="Q93" s="2183"/>
      <c r="R93" s="2183"/>
      <c r="S93" s="2183"/>
      <c r="T93" s="2183"/>
      <c r="U93" s="2183"/>
      <c r="V93" s="2183"/>
      <c r="W93" s="2183"/>
      <c r="X93" s="2183"/>
      <c r="Y93" s="2183"/>
      <c r="Z93" s="2183"/>
      <c r="AA93" s="2183"/>
      <c r="AB93" s="2183"/>
      <c r="AC93" s="2183"/>
      <c r="AD93" s="2183"/>
    </row>
    <row r="94" spans="1:30" ht="18"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row>
    <row r="95" spans="1:30" ht="18" customHeight="1">
      <c r="A95" s="573"/>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row>
    <row r="96" spans="1:30" ht="18" customHeight="1">
      <c r="A96" s="573"/>
      <c r="B96" s="573"/>
      <c r="C96" s="96"/>
      <c r="D96" s="96"/>
      <c r="E96" s="573"/>
      <c r="F96" s="96"/>
      <c r="G96" s="96"/>
      <c r="H96" s="573"/>
      <c r="I96" s="96"/>
      <c r="J96" s="96"/>
      <c r="K96" s="573"/>
      <c r="L96" s="96"/>
      <c r="M96" s="96"/>
      <c r="N96" s="573"/>
      <c r="O96" s="96"/>
      <c r="P96" s="96"/>
      <c r="Q96" s="96"/>
      <c r="R96" s="573"/>
      <c r="S96" s="96"/>
      <c r="T96" s="96"/>
      <c r="U96" s="96"/>
      <c r="V96" s="96"/>
      <c r="W96" s="96"/>
      <c r="X96" s="573"/>
      <c r="Y96" s="573"/>
      <c r="Z96" s="576"/>
      <c r="AA96" s="96"/>
      <c r="AB96" s="96"/>
      <c r="AC96" s="96"/>
      <c r="AD96" s="89"/>
    </row>
    <row r="97" spans="1:30" ht="18"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row>
    <row r="98" spans="1:30" ht="18"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row>
    <row r="99" spans="1:30" ht="18"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row>
    <row r="100" spans="1:30" ht="18" customHeight="1">
      <c r="A100" s="96"/>
      <c r="B100" s="96"/>
      <c r="C100" s="96"/>
      <c r="D100" s="96"/>
      <c r="E100" s="96"/>
      <c r="F100" s="96"/>
      <c r="G100" s="96"/>
      <c r="H100" s="96"/>
      <c r="I100" s="96"/>
      <c r="J100" s="96"/>
      <c r="K100" s="2182"/>
      <c r="L100" s="2182"/>
      <c r="M100" s="2182"/>
      <c r="N100" s="96"/>
      <c r="O100" s="96"/>
      <c r="P100" s="96"/>
      <c r="Q100" s="96"/>
      <c r="R100" s="96"/>
      <c r="S100" s="96"/>
      <c r="T100" s="96"/>
      <c r="U100" s="96"/>
      <c r="V100" s="96"/>
      <c r="W100" s="96"/>
      <c r="X100" s="96"/>
      <c r="Y100" s="96"/>
      <c r="Z100" s="96"/>
      <c r="AA100" s="96"/>
      <c r="AB100" s="96"/>
      <c r="AC100" s="96"/>
      <c r="AD100" s="96"/>
    </row>
    <row r="101" spans="1:30" ht="18" customHeight="1">
      <c r="A101" s="96"/>
      <c r="B101" s="96"/>
      <c r="C101" s="96"/>
      <c r="D101" s="96"/>
      <c r="E101" s="96"/>
      <c r="F101" s="96"/>
      <c r="G101" s="96"/>
      <c r="H101" s="96"/>
      <c r="I101" s="96"/>
      <c r="J101" s="96"/>
      <c r="K101" s="2182"/>
      <c r="L101" s="2182"/>
      <c r="M101" s="2182"/>
      <c r="N101" s="96"/>
      <c r="O101" s="96"/>
      <c r="P101" s="96"/>
      <c r="Q101" s="96"/>
      <c r="R101" s="96"/>
      <c r="S101" s="96"/>
      <c r="T101" s="96"/>
      <c r="U101" s="96"/>
      <c r="V101" s="96"/>
      <c r="W101" s="96"/>
      <c r="X101" s="96"/>
      <c r="Y101" s="96"/>
      <c r="Z101" s="96"/>
      <c r="AA101" s="96"/>
      <c r="AB101" s="96"/>
      <c r="AC101" s="96"/>
      <c r="AD101" s="96"/>
    </row>
    <row r="102" spans="1:30" ht="18" customHeight="1">
      <c r="A102" s="96"/>
      <c r="B102" s="96"/>
      <c r="C102" s="96"/>
      <c r="D102" s="96"/>
      <c r="E102" s="96"/>
      <c r="F102" s="96"/>
      <c r="G102" s="96"/>
      <c r="H102" s="96"/>
      <c r="I102" s="96"/>
      <c r="J102" s="96"/>
      <c r="K102" s="2182"/>
      <c r="L102" s="2182"/>
      <c r="M102" s="2182"/>
      <c r="N102" s="96"/>
      <c r="O102" s="96"/>
      <c r="P102" s="96"/>
      <c r="Q102" s="96"/>
      <c r="R102" s="96"/>
      <c r="S102" s="96"/>
      <c r="T102" s="96"/>
      <c r="U102" s="96"/>
      <c r="V102" s="96"/>
      <c r="W102" s="96"/>
      <c r="X102" s="96"/>
      <c r="Y102" s="96"/>
      <c r="Z102" s="96"/>
      <c r="AA102" s="96"/>
      <c r="AB102" s="96"/>
      <c r="AC102" s="96"/>
      <c r="AD102" s="96"/>
    </row>
    <row r="103" spans="1:30" ht="18" customHeight="1">
      <c r="A103" s="96"/>
      <c r="B103" s="96"/>
      <c r="C103" s="96"/>
      <c r="D103" s="96"/>
      <c r="E103" s="96"/>
      <c r="F103" s="96"/>
      <c r="G103" s="96"/>
      <c r="H103" s="96"/>
      <c r="I103" s="96"/>
      <c r="J103" s="96"/>
      <c r="K103" s="2182"/>
      <c r="L103" s="2182"/>
      <c r="M103" s="2182"/>
      <c r="N103" s="96"/>
      <c r="O103" s="96"/>
      <c r="P103" s="96"/>
      <c r="Q103" s="96"/>
      <c r="R103" s="96"/>
      <c r="S103" s="96"/>
      <c r="T103" s="96"/>
      <c r="U103" s="96"/>
      <c r="V103" s="96"/>
      <c r="W103" s="96"/>
      <c r="X103" s="96"/>
      <c r="Y103" s="96"/>
      <c r="Z103" s="96"/>
      <c r="AA103" s="96"/>
      <c r="AB103" s="96"/>
      <c r="AC103" s="96"/>
      <c r="AD103" s="96"/>
    </row>
    <row r="104" spans="1:30" ht="18"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row>
    <row r="105" spans="1:30" ht="18" customHeight="1">
      <c r="A105" s="96"/>
      <c r="B105" s="96"/>
      <c r="C105" s="96"/>
      <c r="D105" s="96"/>
      <c r="E105" s="96"/>
      <c r="F105" s="96"/>
      <c r="G105" s="96"/>
      <c r="H105" s="96"/>
      <c r="I105" s="96"/>
      <c r="J105" s="96"/>
      <c r="K105" s="2198"/>
      <c r="L105" s="2198"/>
      <c r="M105" s="2198"/>
      <c r="N105" s="2198"/>
      <c r="O105" s="96"/>
      <c r="P105" s="96"/>
      <c r="Q105" s="96"/>
      <c r="R105" s="96"/>
      <c r="S105" s="96"/>
      <c r="T105" s="96"/>
      <c r="U105" s="96"/>
      <c r="V105" s="96"/>
      <c r="W105" s="96"/>
      <c r="X105" s="96"/>
      <c r="Y105" s="96"/>
      <c r="Z105" s="96"/>
      <c r="AA105" s="96"/>
      <c r="AB105" s="96"/>
      <c r="AC105" s="96"/>
      <c r="AD105" s="96"/>
    </row>
    <row r="106" spans="1:30" ht="18" customHeight="1">
      <c r="A106" s="96"/>
      <c r="B106" s="96"/>
      <c r="C106" s="96"/>
      <c r="D106" s="96"/>
      <c r="E106" s="96"/>
      <c r="F106" s="96"/>
      <c r="G106" s="96"/>
      <c r="H106" s="96"/>
      <c r="I106" s="96"/>
      <c r="J106" s="96"/>
      <c r="K106" s="2198"/>
      <c r="L106" s="2198"/>
      <c r="M106" s="2198"/>
      <c r="N106" s="2198"/>
      <c r="O106" s="96"/>
      <c r="P106" s="96"/>
      <c r="Q106" s="96"/>
      <c r="R106" s="96"/>
      <c r="S106" s="96"/>
      <c r="T106" s="96"/>
      <c r="U106" s="96"/>
      <c r="V106" s="96"/>
      <c r="W106" s="96"/>
      <c r="X106" s="96"/>
      <c r="Y106" s="96"/>
      <c r="Z106" s="96"/>
      <c r="AA106" s="96"/>
      <c r="AB106" s="96"/>
      <c r="AC106" s="96"/>
      <c r="AD106" s="96"/>
    </row>
    <row r="107" spans="1:30" ht="18"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row>
    <row r="108" spans="1:30" ht="18"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row>
    <row r="109" spans="1:30" ht="18" customHeight="1">
      <c r="A109" s="96"/>
      <c r="B109" s="96"/>
      <c r="C109" s="96"/>
      <c r="D109" s="96"/>
      <c r="E109" s="96"/>
      <c r="F109" s="96"/>
      <c r="G109" s="96"/>
      <c r="H109" s="96"/>
      <c r="I109" s="96"/>
      <c r="J109" s="96"/>
      <c r="K109" s="96"/>
      <c r="L109" s="96"/>
      <c r="M109" s="96"/>
      <c r="N109" s="96"/>
      <c r="O109" s="96"/>
      <c r="P109" s="96"/>
      <c r="Q109" s="96"/>
      <c r="R109" s="96"/>
      <c r="S109" s="96"/>
      <c r="T109" s="96"/>
      <c r="U109" s="573"/>
      <c r="V109" s="573"/>
      <c r="W109" s="96"/>
      <c r="X109" s="96"/>
      <c r="Y109" s="96"/>
      <c r="Z109" s="573"/>
      <c r="AA109" s="96"/>
      <c r="AB109" s="96"/>
      <c r="AC109" s="96"/>
      <c r="AD109" s="96"/>
    </row>
    <row r="110" spans="1:30" ht="18"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row>
    <row r="111" spans="1:30" ht="18"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row>
    <row r="112" spans="1:30" ht="18"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row>
    <row r="113" spans="1:30" ht="18"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row>
    <row r="114" spans="1:30" ht="18"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row>
    <row r="115" spans="1:30" ht="18"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row>
    <row r="116" spans="1:30" ht="18" customHeight="1">
      <c r="A116" s="573"/>
      <c r="B116" s="96"/>
      <c r="C116" s="96"/>
      <c r="D116" s="574"/>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row>
    <row r="117" spans="1:30" ht="18" customHeight="1">
      <c r="A117" s="96"/>
      <c r="B117" s="96"/>
      <c r="C117" s="96"/>
      <c r="D117" s="574"/>
      <c r="E117" s="96"/>
      <c r="F117" s="96"/>
      <c r="G117" s="96"/>
      <c r="H117" s="96"/>
      <c r="I117" s="574"/>
      <c r="J117" s="2182"/>
      <c r="K117" s="2182"/>
      <c r="L117" s="2182"/>
      <c r="M117" s="2182"/>
      <c r="N117" s="574"/>
      <c r="O117" s="574"/>
      <c r="P117" s="2182"/>
      <c r="Q117" s="2182"/>
      <c r="R117" s="2182"/>
      <c r="S117" s="2182"/>
      <c r="T117" s="574"/>
      <c r="U117" s="574"/>
      <c r="V117" s="574"/>
      <c r="W117" s="2182"/>
      <c r="X117" s="2182"/>
      <c r="Y117" s="2182"/>
      <c r="Z117" s="2182"/>
      <c r="AA117" s="2182"/>
      <c r="AB117" s="576"/>
      <c r="AC117" s="576"/>
      <c r="AD117" s="96"/>
    </row>
    <row r="118" spans="1:30" ht="18" customHeight="1">
      <c r="A118" s="96"/>
      <c r="B118" s="96"/>
      <c r="C118" s="96"/>
      <c r="D118" s="574"/>
      <c r="E118" s="2182"/>
      <c r="F118" s="2182"/>
      <c r="G118" s="574"/>
      <c r="H118" s="96"/>
      <c r="I118" s="574"/>
      <c r="J118" s="2197"/>
      <c r="K118" s="2197"/>
      <c r="L118" s="2197"/>
      <c r="M118" s="2197"/>
      <c r="N118" s="574"/>
      <c r="O118" s="574"/>
      <c r="P118" s="2197"/>
      <c r="Q118" s="2197"/>
      <c r="R118" s="2197"/>
      <c r="S118" s="2197"/>
      <c r="T118" s="574"/>
      <c r="U118" s="574"/>
      <c r="V118" s="574"/>
      <c r="W118" s="2199"/>
      <c r="X118" s="2199"/>
      <c r="Y118" s="2199"/>
      <c r="Z118" s="2199"/>
      <c r="AA118" s="2199"/>
      <c r="AB118" s="96"/>
      <c r="AC118" s="96"/>
      <c r="AD118" s="96"/>
    </row>
    <row r="119" spans="1:30" ht="18" customHeight="1">
      <c r="A119" s="96"/>
      <c r="B119" s="96"/>
      <c r="C119" s="96"/>
      <c r="D119" s="574"/>
      <c r="E119" s="2182"/>
      <c r="F119" s="2182"/>
      <c r="G119" s="574"/>
      <c r="H119" s="96"/>
      <c r="I119" s="574"/>
      <c r="J119" s="2197"/>
      <c r="K119" s="2197"/>
      <c r="L119" s="2197"/>
      <c r="M119" s="2197"/>
      <c r="N119" s="574"/>
      <c r="O119" s="574"/>
      <c r="P119" s="2197"/>
      <c r="Q119" s="2197"/>
      <c r="R119" s="2197"/>
      <c r="S119" s="2197"/>
      <c r="T119" s="574"/>
      <c r="U119" s="574"/>
      <c r="V119" s="574"/>
      <c r="W119" s="2199"/>
      <c r="X119" s="2199"/>
      <c r="Y119" s="2199"/>
      <c r="Z119" s="2199"/>
      <c r="AA119" s="2199"/>
      <c r="AB119" s="96"/>
      <c r="AC119" s="96"/>
      <c r="AD119" s="96"/>
    </row>
    <row r="120" spans="1:30" ht="18" customHeight="1">
      <c r="A120" s="96"/>
      <c r="B120" s="96"/>
      <c r="C120" s="96"/>
      <c r="D120" s="574"/>
      <c r="E120" s="2182"/>
      <c r="F120" s="2182"/>
      <c r="G120" s="574"/>
      <c r="H120" s="96"/>
      <c r="I120" s="574"/>
      <c r="J120" s="2197"/>
      <c r="K120" s="2197"/>
      <c r="L120" s="2197"/>
      <c r="M120" s="2197"/>
      <c r="N120" s="574"/>
      <c r="O120" s="574"/>
      <c r="P120" s="2197"/>
      <c r="Q120" s="2197"/>
      <c r="R120" s="2197"/>
      <c r="S120" s="2197"/>
      <c r="T120" s="574"/>
      <c r="U120" s="574"/>
      <c r="V120" s="574"/>
      <c r="W120" s="2199"/>
      <c r="X120" s="2199"/>
      <c r="Y120" s="2199"/>
      <c r="Z120" s="2199"/>
      <c r="AA120" s="2199"/>
      <c r="AB120" s="96"/>
      <c r="AC120" s="96"/>
      <c r="AD120" s="96"/>
    </row>
    <row r="121" spans="1:30" ht="18" customHeight="1">
      <c r="A121" s="96"/>
      <c r="B121" s="96"/>
      <c r="C121" s="96"/>
      <c r="D121" s="574"/>
      <c r="E121" s="2182"/>
      <c r="F121" s="2182"/>
      <c r="G121" s="574"/>
      <c r="H121" s="96"/>
      <c r="I121" s="574"/>
      <c r="J121" s="2197"/>
      <c r="K121" s="2197"/>
      <c r="L121" s="2197"/>
      <c r="M121" s="2197"/>
      <c r="N121" s="574"/>
      <c r="O121" s="574"/>
      <c r="P121" s="2197"/>
      <c r="Q121" s="2197"/>
      <c r="R121" s="2197"/>
      <c r="S121" s="2197"/>
      <c r="T121" s="574"/>
      <c r="U121" s="574"/>
      <c r="V121" s="574"/>
      <c r="W121" s="2199"/>
      <c r="X121" s="2199"/>
      <c r="Y121" s="2199"/>
      <c r="Z121" s="2199"/>
      <c r="AA121" s="2199"/>
      <c r="AB121" s="96"/>
      <c r="AC121" s="96"/>
      <c r="AD121" s="96"/>
    </row>
    <row r="122" spans="1:30" ht="18"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574"/>
      <c r="W122" s="96"/>
      <c r="X122" s="96"/>
      <c r="Y122" s="96"/>
      <c r="Z122" s="96"/>
      <c r="AA122" s="96"/>
      <c r="AB122" s="96"/>
      <c r="AC122" s="96"/>
      <c r="AD122" s="96"/>
    </row>
    <row r="123" spans="1:30" ht="18"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574"/>
      <c r="W123" s="96"/>
      <c r="X123" s="96"/>
      <c r="Y123" s="96"/>
      <c r="Z123" s="96"/>
      <c r="AA123" s="96"/>
      <c r="AB123" s="96"/>
      <c r="AC123" s="96"/>
      <c r="AD123" s="96"/>
    </row>
    <row r="124" spans="1:30" ht="18" customHeight="1">
      <c r="A124" s="96"/>
      <c r="B124" s="96"/>
      <c r="C124" s="96"/>
      <c r="D124" s="96"/>
      <c r="E124" s="96"/>
      <c r="F124" s="96"/>
      <c r="G124" s="574"/>
      <c r="H124" s="96"/>
      <c r="I124" s="574"/>
      <c r="J124" s="96"/>
      <c r="K124" s="96"/>
      <c r="L124" s="96"/>
      <c r="M124" s="96"/>
      <c r="N124" s="574"/>
      <c r="O124" s="574"/>
      <c r="P124" s="574"/>
      <c r="Q124" s="96"/>
      <c r="R124" s="96"/>
      <c r="S124" s="574"/>
      <c r="T124" s="574"/>
      <c r="U124" s="574"/>
      <c r="V124" s="574"/>
      <c r="W124" s="96"/>
      <c r="X124" s="96"/>
      <c r="Y124" s="96"/>
      <c r="Z124" s="96"/>
      <c r="AA124" s="96"/>
      <c r="AB124" s="96"/>
      <c r="AC124" s="96"/>
      <c r="AD124" s="96"/>
    </row>
    <row r="125" spans="1:30" ht="18" customHeight="1">
      <c r="A125" s="96"/>
      <c r="B125" s="96"/>
      <c r="C125" s="96"/>
      <c r="D125" s="96"/>
      <c r="E125" s="96"/>
      <c r="F125" s="96"/>
      <c r="G125" s="574"/>
      <c r="H125" s="96"/>
      <c r="I125" s="574"/>
      <c r="J125" s="96"/>
      <c r="K125" s="96"/>
      <c r="L125" s="96"/>
      <c r="M125" s="96"/>
      <c r="N125" s="574"/>
      <c r="O125" s="574"/>
      <c r="P125" s="574"/>
      <c r="Q125" s="96"/>
      <c r="R125" s="96"/>
      <c r="S125" s="574"/>
      <c r="T125" s="574"/>
      <c r="U125" s="574"/>
      <c r="V125" s="574"/>
      <c r="W125" s="96"/>
      <c r="X125" s="96"/>
      <c r="Y125" s="96"/>
      <c r="Z125" s="96"/>
      <c r="AA125" s="96"/>
      <c r="AB125" s="96"/>
      <c r="AC125" s="96"/>
      <c r="AD125" s="96"/>
    </row>
    <row r="126" spans="1:30" ht="18" customHeight="1">
      <c r="A126" s="96"/>
      <c r="B126" s="96"/>
      <c r="C126" s="96"/>
      <c r="D126" s="96"/>
      <c r="E126" s="96"/>
      <c r="F126" s="96"/>
      <c r="G126" s="96"/>
      <c r="H126" s="96"/>
      <c r="I126" s="574"/>
      <c r="J126" s="2197"/>
      <c r="K126" s="2197"/>
      <c r="L126" s="2197"/>
      <c r="M126" s="2197"/>
      <c r="N126" s="574"/>
      <c r="O126" s="574"/>
      <c r="P126" s="2197"/>
      <c r="Q126" s="2197"/>
      <c r="R126" s="2197"/>
      <c r="S126" s="2197"/>
      <c r="T126" s="574"/>
      <c r="U126" s="574"/>
      <c r="V126" s="574"/>
      <c r="W126" s="2197"/>
      <c r="X126" s="2197"/>
      <c r="Y126" s="2197"/>
      <c r="Z126" s="2197"/>
      <c r="AA126" s="2197"/>
      <c r="AB126" s="96"/>
      <c r="AC126" s="96"/>
      <c r="AD126" s="96"/>
    </row>
    <row r="127" spans="1:30" ht="18"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row>
    <row r="128" spans="1:30" ht="18"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row>
    <row r="129" spans="1:31" ht="18"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row>
    <row r="130" spans="1:31" ht="18" customHeight="1">
      <c r="A130" s="573"/>
      <c r="B130" s="96"/>
      <c r="C130" s="96"/>
      <c r="D130" s="96"/>
      <c r="E130" s="96"/>
      <c r="F130" s="96"/>
      <c r="G130" s="96"/>
      <c r="H130" s="96"/>
      <c r="I130" s="96"/>
      <c r="J130" s="2200"/>
      <c r="K130" s="2200"/>
      <c r="L130" s="2200"/>
      <c r="M130" s="2200"/>
      <c r="N130" s="2200"/>
      <c r="O130" s="574"/>
      <c r="P130" s="96"/>
      <c r="Q130" s="96"/>
      <c r="R130" s="96"/>
      <c r="S130" s="96"/>
      <c r="T130" s="96"/>
      <c r="U130" s="96"/>
      <c r="V130" s="96"/>
      <c r="W130" s="96"/>
      <c r="X130" s="96"/>
      <c r="Y130" s="96"/>
      <c r="Z130" s="96"/>
      <c r="AA130" s="96"/>
      <c r="AB130" s="96"/>
      <c r="AC130" s="96"/>
      <c r="AD130" s="96"/>
    </row>
    <row r="131" spans="1:31" ht="18" customHeight="1">
      <c r="A131" s="573"/>
      <c r="B131" s="96"/>
      <c r="E131" s="96"/>
      <c r="F131" s="96"/>
      <c r="G131" s="96"/>
      <c r="H131" s="96"/>
      <c r="I131" s="96"/>
      <c r="J131" s="96"/>
      <c r="K131" s="96"/>
      <c r="L131" s="2182"/>
      <c r="M131" s="2182"/>
      <c r="N131" s="2182"/>
      <c r="O131" s="2182"/>
      <c r="P131" s="2182"/>
      <c r="Q131" s="2182"/>
      <c r="R131" s="96"/>
      <c r="S131" s="96"/>
      <c r="T131" s="96"/>
      <c r="U131" s="96"/>
      <c r="V131" s="96"/>
      <c r="W131" s="96"/>
      <c r="X131" s="96"/>
      <c r="Y131" s="96"/>
      <c r="Z131" s="96"/>
      <c r="AA131" s="96"/>
      <c r="AB131" s="96"/>
      <c r="AC131" s="96"/>
      <c r="AD131" s="96"/>
    </row>
    <row r="132" spans="1:31" ht="18" customHeight="1">
      <c r="A132" s="573"/>
      <c r="B132" s="96"/>
      <c r="C132" s="96"/>
      <c r="D132" s="96"/>
      <c r="E132" s="96"/>
      <c r="F132" s="96"/>
      <c r="G132" s="96"/>
      <c r="H132" s="96"/>
      <c r="I132" s="2201"/>
      <c r="J132" s="2201"/>
      <c r="K132" s="2201"/>
      <c r="L132" s="2201"/>
      <c r="M132" s="2201"/>
      <c r="N132" s="2201"/>
      <c r="O132" s="2201"/>
      <c r="P132" s="2201"/>
      <c r="Q132" s="2201"/>
      <c r="R132" s="2201"/>
      <c r="S132" s="2201"/>
      <c r="T132" s="2201"/>
      <c r="U132" s="2201"/>
      <c r="V132" s="2201"/>
      <c r="W132" s="2201"/>
      <c r="X132" s="2201"/>
      <c r="Y132" s="2201"/>
      <c r="Z132" s="2201"/>
      <c r="AA132" s="2201"/>
      <c r="AB132" s="2201"/>
      <c r="AC132" s="2201"/>
      <c r="AD132" s="2201"/>
    </row>
    <row r="133" spans="1:31" ht="18" customHeight="1">
      <c r="C133" s="96"/>
      <c r="D133" s="96"/>
      <c r="I133" s="2202"/>
      <c r="J133" s="2202"/>
      <c r="K133" s="2202"/>
      <c r="L133" s="2202"/>
      <c r="M133" s="2202"/>
      <c r="N133" s="2202"/>
      <c r="O133" s="2202"/>
      <c r="P133" s="2202"/>
      <c r="Q133" s="2202"/>
      <c r="R133" s="2202"/>
      <c r="S133" s="2202"/>
      <c r="T133" s="2202"/>
      <c r="U133" s="2202"/>
      <c r="V133" s="2202"/>
      <c r="W133" s="2202"/>
      <c r="X133" s="2202"/>
      <c r="Y133" s="2202"/>
      <c r="Z133" s="2202"/>
      <c r="AA133" s="2202"/>
      <c r="AB133" s="2202"/>
      <c r="AC133" s="2202"/>
      <c r="AD133" s="2202"/>
    </row>
    <row r="134" spans="1:31" ht="18" customHeight="1">
      <c r="A134" s="573"/>
      <c r="B134" s="96"/>
      <c r="C134" s="96"/>
      <c r="D134" s="96"/>
      <c r="E134" s="96"/>
      <c r="F134" s="2201"/>
      <c r="G134" s="2201"/>
      <c r="H134" s="2201"/>
      <c r="I134" s="2201"/>
      <c r="J134" s="2201"/>
      <c r="K134" s="2201"/>
      <c r="L134" s="2201"/>
      <c r="M134" s="2201"/>
      <c r="N134" s="2201"/>
      <c r="O134" s="2201"/>
      <c r="P134" s="2201"/>
      <c r="Q134" s="2201"/>
      <c r="R134" s="2201"/>
      <c r="S134" s="2201"/>
      <c r="T134" s="2201"/>
      <c r="U134" s="2201"/>
      <c r="V134" s="2201"/>
      <c r="W134" s="2201"/>
      <c r="X134" s="2201"/>
      <c r="Y134" s="2201"/>
      <c r="Z134" s="2201"/>
      <c r="AA134" s="2201"/>
      <c r="AB134" s="2201"/>
      <c r="AC134" s="2201"/>
      <c r="AD134" s="2201"/>
    </row>
    <row r="135" spans="1:31" ht="18" customHeight="1">
      <c r="A135" s="96"/>
      <c r="B135" s="96"/>
      <c r="C135" s="96"/>
      <c r="D135" s="96"/>
      <c r="E135" s="96"/>
      <c r="F135" s="2203"/>
      <c r="G135" s="2203"/>
      <c r="H135" s="2203"/>
      <c r="I135" s="2203"/>
      <c r="J135" s="2203"/>
      <c r="K135" s="2203"/>
      <c r="L135" s="2203"/>
      <c r="M135" s="2203"/>
      <c r="N135" s="2203"/>
      <c r="O135" s="2203"/>
      <c r="P135" s="2203"/>
      <c r="Q135" s="2203"/>
      <c r="R135" s="2203"/>
      <c r="S135" s="2203"/>
      <c r="T135" s="2203"/>
      <c r="U135" s="2203"/>
      <c r="V135" s="2203"/>
      <c r="W135" s="2203"/>
      <c r="X135" s="2203"/>
      <c r="Y135" s="2203"/>
      <c r="Z135" s="2203"/>
      <c r="AA135" s="2203"/>
      <c r="AB135" s="2203"/>
      <c r="AC135" s="2203"/>
      <c r="AD135" s="2203"/>
    </row>
    <row r="136" spans="1:31" ht="18"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row>
    <row r="137" spans="1:31" ht="18" customHeight="1">
      <c r="A137" s="96"/>
      <c r="B137" s="96"/>
      <c r="C137" s="574"/>
      <c r="D137" s="574"/>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row>
    <row r="138" spans="1:31" ht="18"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row>
    <row r="139" spans="1:31" ht="18" customHeight="1">
      <c r="A139" s="574"/>
      <c r="B139" s="574"/>
      <c r="C139" s="96"/>
      <c r="D139" s="96"/>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89"/>
    </row>
    <row r="140" spans="1:31" ht="18"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89"/>
    </row>
    <row r="141" spans="1:31" ht="18" customHeight="1">
      <c r="A141" s="573"/>
      <c r="B141" s="96"/>
      <c r="C141" s="96"/>
      <c r="D141" s="96"/>
      <c r="E141" s="96"/>
      <c r="F141" s="96"/>
      <c r="G141" s="89"/>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89"/>
    </row>
    <row r="142" spans="1:31" ht="18" customHeight="1">
      <c r="A142" s="573"/>
      <c r="B142" s="96"/>
      <c r="C142" s="96"/>
      <c r="D142" s="96"/>
      <c r="E142" s="96"/>
      <c r="F142" s="96"/>
      <c r="G142" s="89"/>
      <c r="H142" s="89"/>
      <c r="I142" s="96"/>
      <c r="J142" s="96"/>
      <c r="K142" s="96"/>
      <c r="L142" s="89"/>
      <c r="M142" s="96"/>
      <c r="N142" s="96"/>
      <c r="O142" s="96"/>
      <c r="P142" s="96"/>
      <c r="Q142" s="96"/>
      <c r="R142" s="96"/>
      <c r="S142" s="96"/>
      <c r="T142" s="96"/>
      <c r="U142" s="96"/>
      <c r="V142" s="96"/>
      <c r="W142" s="96"/>
      <c r="X142" s="96"/>
      <c r="Y142" s="96"/>
      <c r="Z142" s="96"/>
      <c r="AA142" s="96"/>
      <c r="AB142" s="96"/>
      <c r="AC142" s="96"/>
      <c r="AD142" s="96"/>
      <c r="AE142" s="89"/>
    </row>
    <row r="143" spans="1:31" ht="18" customHeight="1">
      <c r="A143" s="573"/>
      <c r="B143" s="96"/>
      <c r="C143" s="96"/>
      <c r="D143" s="96"/>
      <c r="E143" s="96"/>
      <c r="F143" s="96"/>
      <c r="G143" s="96"/>
      <c r="H143" s="96"/>
      <c r="I143" s="96"/>
      <c r="J143" s="2200"/>
      <c r="K143" s="2200"/>
      <c r="L143" s="2200"/>
      <c r="M143" s="2200"/>
      <c r="N143" s="577"/>
      <c r="O143" s="96"/>
      <c r="P143" s="96"/>
      <c r="Q143" s="96"/>
      <c r="R143" s="96"/>
      <c r="S143" s="96"/>
      <c r="T143" s="96"/>
      <c r="U143" s="96"/>
      <c r="V143" s="96"/>
      <c r="W143" s="96"/>
      <c r="X143" s="96"/>
      <c r="Y143" s="96"/>
      <c r="Z143" s="96"/>
      <c r="AA143" s="96"/>
      <c r="AB143" s="96"/>
      <c r="AC143" s="96"/>
      <c r="AD143" s="96"/>
      <c r="AE143" s="89"/>
    </row>
    <row r="144" spans="1:31" ht="18" customHeight="1">
      <c r="A144" s="573"/>
      <c r="B144" s="96"/>
      <c r="C144" s="96"/>
      <c r="D144" s="96"/>
      <c r="E144" s="96"/>
      <c r="F144" s="96"/>
      <c r="G144" s="96"/>
      <c r="H144" s="96"/>
      <c r="I144" s="96"/>
      <c r="J144" s="2200"/>
      <c r="K144" s="2200"/>
      <c r="L144" s="2200"/>
      <c r="M144" s="2200"/>
      <c r="N144" s="577"/>
      <c r="O144" s="96"/>
      <c r="P144" s="96"/>
      <c r="Q144" s="96"/>
      <c r="R144" s="96"/>
      <c r="S144" s="96"/>
      <c r="T144" s="96"/>
      <c r="U144" s="96"/>
      <c r="V144" s="96"/>
      <c r="W144" s="96"/>
      <c r="X144" s="96"/>
      <c r="Y144" s="96"/>
      <c r="Z144" s="96"/>
      <c r="AA144" s="96"/>
      <c r="AB144" s="96"/>
      <c r="AC144" s="96"/>
      <c r="AD144" s="96"/>
      <c r="AE144" s="89"/>
    </row>
    <row r="145" spans="1:31" ht="18" customHeight="1">
      <c r="A145" s="573"/>
      <c r="B145" s="96"/>
      <c r="C145" s="96"/>
      <c r="D145" s="96"/>
      <c r="E145" s="96"/>
      <c r="F145" s="96"/>
      <c r="G145" s="96"/>
      <c r="H145" s="96"/>
      <c r="I145" s="96"/>
      <c r="J145" s="2200"/>
      <c r="K145" s="2200"/>
      <c r="L145" s="2200"/>
      <c r="M145" s="2200"/>
      <c r="N145" s="577"/>
      <c r="O145" s="96"/>
      <c r="P145" s="96"/>
      <c r="Q145" s="96"/>
      <c r="R145" s="96"/>
      <c r="S145" s="96"/>
      <c r="T145" s="96"/>
      <c r="U145" s="96"/>
      <c r="V145" s="96"/>
      <c r="W145" s="96"/>
      <c r="X145" s="96"/>
      <c r="Y145" s="96"/>
      <c r="Z145" s="96"/>
      <c r="AA145" s="96"/>
      <c r="AB145" s="96"/>
      <c r="AC145" s="96"/>
      <c r="AD145" s="96"/>
      <c r="AE145" s="89"/>
    </row>
    <row r="146" spans="1:31" ht="18" customHeight="1">
      <c r="A146" s="573"/>
      <c r="B146" s="96"/>
      <c r="C146" s="96"/>
      <c r="D146" s="574"/>
      <c r="E146" s="96"/>
      <c r="F146" s="96"/>
      <c r="G146" s="96"/>
      <c r="H146" s="96"/>
      <c r="I146" s="96"/>
      <c r="J146" s="2200"/>
      <c r="K146" s="2200"/>
      <c r="L146" s="2200"/>
      <c r="M146" s="2200"/>
      <c r="N146" s="577"/>
      <c r="O146" s="96"/>
      <c r="P146" s="96"/>
      <c r="Q146" s="96"/>
      <c r="R146" s="96"/>
      <c r="S146" s="96"/>
      <c r="T146" s="96"/>
      <c r="U146" s="96"/>
      <c r="V146" s="96"/>
      <c r="W146" s="96"/>
      <c r="X146" s="96"/>
      <c r="Y146" s="96"/>
      <c r="Z146" s="96"/>
      <c r="AA146" s="96"/>
      <c r="AB146" s="96"/>
      <c r="AC146" s="96"/>
      <c r="AD146" s="96"/>
      <c r="AE146" s="89"/>
    </row>
    <row r="147" spans="1:31" ht="18" customHeight="1">
      <c r="A147" s="573"/>
      <c r="B147" s="96"/>
      <c r="C147" s="96"/>
      <c r="D147" s="574"/>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89"/>
    </row>
    <row r="148" spans="1:31" ht="18" customHeight="1">
      <c r="A148" s="96"/>
      <c r="B148" s="96"/>
      <c r="C148" s="96"/>
      <c r="D148" s="574"/>
      <c r="E148" s="574"/>
      <c r="F148" s="574"/>
      <c r="G148" s="574"/>
      <c r="H148" s="574"/>
      <c r="I148" s="2182"/>
      <c r="J148" s="2182"/>
      <c r="K148" s="2182"/>
      <c r="L148" s="2182"/>
      <c r="M148" s="2182"/>
      <c r="N148" s="2182"/>
      <c r="O148" s="2182"/>
      <c r="P148" s="2182"/>
      <c r="Q148" s="2182"/>
      <c r="R148" s="2182"/>
      <c r="S148" s="2182"/>
      <c r="T148" s="2182"/>
      <c r="U148" s="2182"/>
      <c r="V148" s="574"/>
      <c r="W148" s="574"/>
      <c r="X148" s="574"/>
      <c r="Y148" s="574"/>
      <c r="Z148" s="2182"/>
      <c r="AA148" s="2182"/>
      <c r="AB148" s="2182"/>
      <c r="AC148" s="574"/>
      <c r="AD148" s="96"/>
      <c r="AE148" s="89"/>
    </row>
    <row r="149" spans="1:31" ht="18" customHeight="1">
      <c r="A149" s="96"/>
      <c r="B149" s="96"/>
      <c r="C149" s="96"/>
      <c r="D149" s="574"/>
      <c r="E149" s="2184"/>
      <c r="F149" s="2184"/>
      <c r="G149" s="574"/>
      <c r="H149" s="574"/>
      <c r="I149" s="96"/>
      <c r="J149" s="96"/>
      <c r="K149" s="96"/>
      <c r="L149" s="89"/>
      <c r="M149" s="96"/>
      <c r="N149" s="96"/>
      <c r="O149" s="96"/>
      <c r="P149" s="96"/>
      <c r="Q149" s="96"/>
      <c r="R149" s="89"/>
      <c r="S149" s="89"/>
      <c r="T149" s="89"/>
      <c r="U149" s="89"/>
      <c r="V149" s="89"/>
      <c r="W149" s="574"/>
      <c r="X149" s="574"/>
      <c r="Y149" s="574"/>
      <c r="Z149" s="2204"/>
      <c r="AA149" s="2204"/>
      <c r="AB149" s="2204"/>
      <c r="AC149" s="702"/>
      <c r="AD149" s="96"/>
      <c r="AE149" s="89"/>
    </row>
    <row r="150" spans="1:31" ht="18" customHeight="1">
      <c r="A150" s="96"/>
      <c r="B150" s="96"/>
      <c r="C150" s="96"/>
      <c r="D150" s="574"/>
      <c r="E150" s="2184"/>
      <c r="F150" s="2184"/>
      <c r="G150" s="574"/>
      <c r="H150" s="574"/>
      <c r="I150" s="96"/>
      <c r="J150" s="96"/>
      <c r="K150" s="96"/>
      <c r="L150" s="89"/>
      <c r="M150" s="96"/>
      <c r="N150" s="96"/>
      <c r="O150" s="96"/>
      <c r="P150" s="96"/>
      <c r="Q150" s="96"/>
      <c r="R150" s="89"/>
      <c r="S150" s="89"/>
      <c r="T150" s="89"/>
      <c r="U150" s="89"/>
      <c r="V150" s="89"/>
      <c r="W150" s="574"/>
      <c r="X150" s="574"/>
      <c r="Y150" s="574"/>
      <c r="Z150" s="2204"/>
      <c r="AA150" s="2204"/>
      <c r="AB150" s="2204"/>
      <c r="AC150" s="702"/>
      <c r="AD150" s="96"/>
      <c r="AE150" s="89"/>
    </row>
    <row r="151" spans="1:31" ht="18" customHeight="1">
      <c r="A151" s="96"/>
      <c r="B151" s="96"/>
      <c r="C151" s="96"/>
      <c r="D151" s="574"/>
      <c r="E151" s="2184"/>
      <c r="F151" s="2184"/>
      <c r="G151" s="574"/>
      <c r="H151" s="574"/>
      <c r="I151" s="96"/>
      <c r="J151" s="96"/>
      <c r="K151" s="96"/>
      <c r="L151" s="89"/>
      <c r="M151" s="96"/>
      <c r="N151" s="96"/>
      <c r="O151" s="96"/>
      <c r="P151" s="96"/>
      <c r="Q151" s="96"/>
      <c r="R151" s="89"/>
      <c r="S151" s="89"/>
      <c r="T151" s="89"/>
      <c r="U151" s="89"/>
      <c r="V151" s="89"/>
      <c r="W151" s="574"/>
      <c r="X151" s="574"/>
      <c r="Y151" s="574"/>
      <c r="Z151" s="2204"/>
      <c r="AA151" s="2204"/>
      <c r="AB151" s="2204"/>
      <c r="AC151" s="702"/>
      <c r="AD151" s="96"/>
      <c r="AE151" s="89"/>
    </row>
    <row r="152" spans="1:31" ht="18" customHeight="1">
      <c r="A152" s="96"/>
      <c r="B152" s="96"/>
      <c r="C152" s="96"/>
      <c r="D152" s="574"/>
      <c r="E152" s="2184"/>
      <c r="F152" s="2184"/>
      <c r="G152" s="574"/>
      <c r="H152" s="574"/>
      <c r="I152" s="96"/>
      <c r="J152" s="96"/>
      <c r="K152" s="96"/>
      <c r="L152" s="89"/>
      <c r="M152" s="96"/>
      <c r="N152" s="96"/>
      <c r="O152" s="96"/>
      <c r="P152" s="96"/>
      <c r="Q152" s="96"/>
      <c r="R152" s="89"/>
      <c r="S152" s="89"/>
      <c r="T152" s="89"/>
      <c r="U152" s="89"/>
      <c r="V152" s="89"/>
      <c r="W152" s="574"/>
      <c r="X152" s="574"/>
      <c r="Y152" s="574"/>
      <c r="Z152" s="2204"/>
      <c r="AA152" s="2204"/>
      <c r="AB152" s="2204"/>
      <c r="AC152" s="702"/>
      <c r="AD152" s="96"/>
      <c r="AE152" s="89"/>
    </row>
    <row r="153" spans="1:31" ht="18" customHeight="1">
      <c r="A153" s="96"/>
      <c r="B153" s="96"/>
      <c r="C153" s="96"/>
      <c r="D153" s="96"/>
      <c r="E153" s="2184"/>
      <c r="F153" s="2184"/>
      <c r="G153" s="574"/>
      <c r="H153" s="574"/>
      <c r="I153" s="96"/>
      <c r="J153" s="96"/>
      <c r="K153" s="96"/>
      <c r="L153" s="89"/>
      <c r="M153" s="96"/>
      <c r="N153" s="96"/>
      <c r="O153" s="96"/>
      <c r="P153" s="96"/>
      <c r="Q153" s="96"/>
      <c r="R153" s="89"/>
      <c r="S153" s="89"/>
      <c r="T153" s="89"/>
      <c r="U153" s="89"/>
      <c r="V153" s="89"/>
      <c r="W153" s="574"/>
      <c r="X153" s="574"/>
      <c r="Y153" s="574"/>
      <c r="Z153" s="2204"/>
      <c r="AA153" s="2204"/>
      <c r="AB153" s="2204"/>
      <c r="AC153" s="702"/>
      <c r="AD153" s="96"/>
      <c r="AE153" s="89"/>
    </row>
    <row r="154" spans="1:31" ht="18" customHeight="1">
      <c r="A154" s="96"/>
      <c r="B154" s="96"/>
      <c r="C154" s="96"/>
      <c r="D154" s="96"/>
      <c r="E154" s="2184"/>
      <c r="F154" s="2184"/>
      <c r="G154" s="574"/>
      <c r="H154" s="574"/>
      <c r="I154" s="96"/>
      <c r="J154" s="96"/>
      <c r="K154" s="96"/>
      <c r="L154" s="89"/>
      <c r="M154" s="96"/>
      <c r="N154" s="96"/>
      <c r="O154" s="96"/>
      <c r="P154" s="96"/>
      <c r="Q154" s="96"/>
      <c r="R154" s="89"/>
      <c r="S154" s="89"/>
      <c r="T154" s="89"/>
      <c r="U154" s="89"/>
      <c r="V154" s="89"/>
      <c r="W154" s="574"/>
      <c r="X154" s="574"/>
      <c r="Y154" s="574"/>
      <c r="Z154" s="2204"/>
      <c r="AA154" s="2204"/>
      <c r="AB154" s="2204"/>
      <c r="AC154" s="702"/>
      <c r="AD154" s="96"/>
      <c r="AE154" s="89"/>
    </row>
    <row r="155" spans="1:31" ht="18" customHeight="1">
      <c r="A155" s="5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89"/>
    </row>
    <row r="156" spans="1:31" ht="18" customHeight="1">
      <c r="A156" s="573"/>
      <c r="B156" s="96"/>
      <c r="C156" s="96"/>
      <c r="D156" s="96"/>
      <c r="E156" s="96"/>
      <c r="F156" s="2205"/>
      <c r="G156" s="2205"/>
      <c r="H156" s="2205"/>
      <c r="I156" s="2205"/>
      <c r="J156" s="2205"/>
      <c r="K156" s="2205"/>
      <c r="L156" s="2205"/>
      <c r="M156" s="2205"/>
      <c r="N156" s="2205"/>
      <c r="O156" s="2205"/>
      <c r="P156" s="2205"/>
      <c r="Q156" s="2205"/>
      <c r="R156" s="2205"/>
      <c r="S156" s="2205"/>
      <c r="T156" s="2205"/>
      <c r="U156" s="2205"/>
      <c r="V156" s="2205"/>
      <c r="W156" s="2205"/>
      <c r="X156" s="2205"/>
      <c r="Y156" s="2205"/>
      <c r="Z156" s="2205"/>
      <c r="AA156" s="2205"/>
      <c r="AB156" s="2205"/>
      <c r="AC156" s="2205"/>
      <c r="AD156" s="2205"/>
      <c r="AE156" s="89"/>
    </row>
    <row r="157" spans="1:31" ht="18" customHeight="1">
      <c r="A157" s="96"/>
      <c r="B157" s="96"/>
      <c r="C157" s="96"/>
      <c r="D157" s="96"/>
      <c r="E157" s="96"/>
      <c r="F157" s="2205"/>
      <c r="G157" s="2205"/>
      <c r="H157" s="2205"/>
      <c r="I157" s="2205"/>
      <c r="J157" s="2205"/>
      <c r="K157" s="2205"/>
      <c r="L157" s="2205"/>
      <c r="M157" s="2205"/>
      <c r="N157" s="2205"/>
      <c r="O157" s="2205"/>
      <c r="P157" s="2205"/>
      <c r="Q157" s="2205"/>
      <c r="R157" s="2205"/>
      <c r="S157" s="2205"/>
      <c r="T157" s="2205"/>
      <c r="U157" s="2205"/>
      <c r="V157" s="2205"/>
      <c r="W157" s="2205"/>
      <c r="X157" s="2205"/>
      <c r="Y157" s="2205"/>
      <c r="Z157" s="2205"/>
      <c r="AA157" s="2205"/>
      <c r="AB157" s="2205"/>
      <c r="AC157" s="2205"/>
      <c r="AD157" s="2205"/>
      <c r="AE157" s="89"/>
    </row>
    <row r="158" spans="1:31" ht="18" customHeight="1">
      <c r="A158" s="5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89"/>
    </row>
    <row r="159" spans="1:31" ht="18" customHeight="1">
      <c r="A159" s="96"/>
      <c r="B159" s="96"/>
      <c r="C159" s="96"/>
      <c r="D159" s="96"/>
      <c r="E159" s="96"/>
      <c r="F159" s="2205"/>
      <c r="G159" s="2205"/>
      <c r="H159" s="2205"/>
      <c r="I159" s="2205"/>
      <c r="J159" s="2205"/>
      <c r="K159" s="2205"/>
      <c r="L159" s="2205"/>
      <c r="M159" s="2205"/>
      <c r="N159" s="2205"/>
      <c r="O159" s="2205"/>
      <c r="P159" s="2205"/>
      <c r="Q159" s="2205"/>
      <c r="R159" s="2205"/>
      <c r="S159" s="2205"/>
      <c r="T159" s="2205"/>
      <c r="U159" s="2205"/>
      <c r="V159" s="2205"/>
      <c r="W159" s="2205"/>
      <c r="X159" s="2205"/>
      <c r="Y159" s="2205"/>
      <c r="Z159" s="2205"/>
      <c r="AA159" s="2205"/>
      <c r="AB159" s="2205"/>
      <c r="AC159" s="2205"/>
      <c r="AD159" s="2205"/>
      <c r="AE159" s="89"/>
    </row>
    <row r="160" spans="1:31" ht="18" customHeight="1">
      <c r="A160" s="96"/>
      <c r="B160" s="96"/>
      <c r="C160" s="285"/>
      <c r="D160" s="285"/>
      <c r="E160" s="96"/>
      <c r="F160" s="2205"/>
      <c r="G160" s="2205"/>
      <c r="H160" s="2205"/>
      <c r="I160" s="2205"/>
      <c r="J160" s="2205"/>
      <c r="K160" s="2205"/>
      <c r="L160" s="2205"/>
      <c r="M160" s="2205"/>
      <c r="N160" s="2205"/>
      <c r="O160" s="2205"/>
      <c r="P160" s="2205"/>
      <c r="Q160" s="2205"/>
      <c r="R160" s="2205"/>
      <c r="S160" s="2205"/>
      <c r="T160" s="2205"/>
      <c r="U160" s="2205"/>
      <c r="V160" s="2205"/>
      <c r="W160" s="2205"/>
      <c r="X160" s="2205"/>
      <c r="Y160" s="2205"/>
      <c r="Z160" s="2205"/>
      <c r="AA160" s="2205"/>
      <c r="AB160" s="2205"/>
      <c r="AC160" s="2205"/>
      <c r="AD160" s="2205"/>
      <c r="AE160" s="89"/>
    </row>
    <row r="161" spans="1:31" ht="18" customHeight="1">
      <c r="A161" s="96"/>
      <c r="B161" s="96"/>
      <c r="C161" s="285"/>
      <c r="D161" s="285"/>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89"/>
    </row>
    <row r="162" spans="1:31" ht="18"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row>
    <row r="163" spans="1:31" ht="18" customHeight="1">
      <c r="A163" s="285"/>
      <c r="B163" s="285"/>
      <c r="C163" s="574"/>
      <c r="D163" s="574"/>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row>
    <row r="164" spans="1:31" ht="18" customHeight="1">
      <c r="A164" s="285"/>
      <c r="B164" s="285"/>
      <c r="C164" s="96"/>
      <c r="D164" s="96"/>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row>
    <row r="165" spans="1:31" ht="18" customHeight="1">
      <c r="A165" s="574"/>
      <c r="B165" s="574"/>
      <c r="C165" s="96"/>
      <c r="D165" s="96"/>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89"/>
    </row>
    <row r="166" spans="1:31" ht="18"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89"/>
    </row>
    <row r="167" spans="1:31" ht="18" customHeight="1">
      <c r="A167" s="573"/>
      <c r="B167" s="96"/>
      <c r="C167" s="96"/>
      <c r="D167" s="96"/>
      <c r="E167" s="96"/>
      <c r="F167" s="96"/>
      <c r="G167" s="89"/>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89"/>
    </row>
    <row r="168" spans="1:31" ht="18" customHeight="1">
      <c r="A168" s="573"/>
      <c r="B168" s="96"/>
      <c r="C168" s="96"/>
      <c r="D168" s="96"/>
      <c r="E168" s="96"/>
      <c r="F168" s="96"/>
      <c r="G168" s="89"/>
      <c r="H168" s="89"/>
      <c r="I168" s="96"/>
      <c r="J168" s="96"/>
      <c r="K168" s="96"/>
      <c r="L168" s="89"/>
      <c r="M168" s="96"/>
      <c r="N168" s="96"/>
      <c r="O168" s="96"/>
      <c r="P168" s="96"/>
      <c r="Q168" s="96"/>
      <c r="R168" s="96"/>
      <c r="S168" s="96"/>
      <c r="T168" s="96"/>
      <c r="U168" s="96"/>
      <c r="V168" s="96"/>
      <c r="W168" s="96"/>
      <c r="X168" s="96"/>
      <c r="Y168" s="96"/>
      <c r="Z168" s="96"/>
      <c r="AA168" s="96"/>
      <c r="AB168" s="96"/>
      <c r="AC168" s="96"/>
      <c r="AD168" s="96"/>
      <c r="AE168" s="89"/>
    </row>
    <row r="169" spans="1:31" ht="18" customHeight="1">
      <c r="A169" s="573"/>
      <c r="B169" s="96"/>
      <c r="C169" s="96"/>
      <c r="D169" s="96"/>
      <c r="E169" s="96"/>
      <c r="F169" s="96"/>
      <c r="G169" s="96"/>
      <c r="H169" s="96"/>
      <c r="I169" s="96"/>
      <c r="J169" s="2200"/>
      <c r="K169" s="2200"/>
      <c r="L169" s="2200"/>
      <c r="M169" s="2200"/>
      <c r="N169" s="577"/>
      <c r="O169" s="96"/>
      <c r="P169" s="96"/>
      <c r="Q169" s="96"/>
      <c r="R169" s="96"/>
      <c r="S169" s="96"/>
      <c r="T169" s="96"/>
      <c r="U169" s="96"/>
      <c r="V169" s="96"/>
      <c r="W169" s="96"/>
      <c r="X169" s="96"/>
      <c r="Y169" s="96"/>
      <c r="Z169" s="96"/>
      <c r="AA169" s="96"/>
      <c r="AB169" s="96"/>
      <c r="AC169" s="96"/>
      <c r="AD169" s="96"/>
      <c r="AE169" s="89"/>
    </row>
    <row r="170" spans="1:31" ht="18" customHeight="1">
      <c r="A170" s="573"/>
      <c r="B170" s="96"/>
      <c r="C170" s="96"/>
      <c r="D170" s="96"/>
      <c r="E170" s="96"/>
      <c r="F170" s="96"/>
      <c r="G170" s="96"/>
      <c r="H170" s="96"/>
      <c r="I170" s="96"/>
      <c r="J170" s="2200"/>
      <c r="K170" s="2200"/>
      <c r="L170" s="2200"/>
      <c r="M170" s="2200"/>
      <c r="N170" s="577"/>
      <c r="O170" s="96"/>
      <c r="P170" s="96"/>
      <c r="Q170" s="96"/>
      <c r="R170" s="96"/>
      <c r="S170" s="96"/>
      <c r="T170" s="96"/>
      <c r="U170" s="96"/>
      <c r="V170" s="96"/>
      <c r="W170" s="96"/>
      <c r="X170" s="96"/>
      <c r="Y170" s="96"/>
      <c r="Z170" s="96"/>
      <c r="AA170" s="96"/>
      <c r="AB170" s="96"/>
      <c r="AC170" s="96"/>
      <c r="AD170" s="96"/>
      <c r="AE170" s="89"/>
    </row>
    <row r="171" spans="1:31" ht="18" customHeight="1">
      <c r="A171" s="573"/>
      <c r="B171" s="96"/>
      <c r="C171" s="96"/>
      <c r="D171" s="96"/>
      <c r="E171" s="96"/>
      <c r="F171" s="96"/>
      <c r="G171" s="96"/>
      <c r="H171" s="96"/>
      <c r="I171" s="96"/>
      <c r="J171" s="2200"/>
      <c r="K171" s="2200"/>
      <c r="L171" s="2200"/>
      <c r="M171" s="2200"/>
      <c r="N171" s="577"/>
      <c r="O171" s="96"/>
      <c r="P171" s="96"/>
      <c r="Q171" s="96"/>
      <c r="R171" s="96"/>
      <c r="S171" s="96"/>
      <c r="T171" s="96"/>
      <c r="U171" s="96"/>
      <c r="V171" s="96"/>
      <c r="W171" s="96"/>
      <c r="X171" s="96"/>
      <c r="Y171" s="96"/>
      <c r="Z171" s="96"/>
      <c r="AA171" s="96"/>
      <c r="AB171" s="96"/>
      <c r="AC171" s="96"/>
      <c r="AD171" s="96"/>
      <c r="AE171" s="89"/>
    </row>
    <row r="172" spans="1:31" ht="18" customHeight="1">
      <c r="A172" s="573"/>
      <c r="B172" s="96"/>
      <c r="C172" s="96"/>
      <c r="D172" s="574"/>
      <c r="E172" s="96"/>
      <c r="F172" s="96"/>
      <c r="G172" s="96"/>
      <c r="H172" s="96"/>
      <c r="I172" s="96"/>
      <c r="J172" s="2200"/>
      <c r="K172" s="2200"/>
      <c r="L172" s="2200"/>
      <c r="M172" s="2200"/>
      <c r="N172" s="577"/>
      <c r="O172" s="96"/>
      <c r="P172" s="96"/>
      <c r="Q172" s="96"/>
      <c r="R172" s="96"/>
      <c r="S172" s="96"/>
      <c r="T172" s="96"/>
      <c r="U172" s="96"/>
      <c r="V172" s="96"/>
      <c r="W172" s="96"/>
      <c r="X172" s="96"/>
      <c r="Y172" s="96"/>
      <c r="Z172" s="96"/>
      <c r="AA172" s="96"/>
      <c r="AB172" s="96"/>
      <c r="AC172" s="96"/>
      <c r="AD172" s="96"/>
      <c r="AE172" s="89"/>
    </row>
    <row r="173" spans="1:31" ht="18" customHeight="1">
      <c r="A173" s="573"/>
      <c r="B173" s="96"/>
      <c r="C173" s="96"/>
      <c r="D173" s="574"/>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89"/>
    </row>
    <row r="174" spans="1:31" ht="18" customHeight="1">
      <c r="A174" s="96"/>
      <c r="B174" s="96"/>
      <c r="C174" s="96"/>
      <c r="D174" s="574"/>
      <c r="E174" s="574"/>
      <c r="F174" s="574"/>
      <c r="G174" s="574"/>
      <c r="H174" s="574"/>
      <c r="I174" s="2182"/>
      <c r="J174" s="2182"/>
      <c r="K174" s="2182"/>
      <c r="L174" s="2182"/>
      <c r="M174" s="2182"/>
      <c r="N174" s="2182"/>
      <c r="O174" s="2182"/>
      <c r="P174" s="2182"/>
      <c r="Q174" s="2182"/>
      <c r="R174" s="2182"/>
      <c r="S174" s="2182"/>
      <c r="T174" s="2182"/>
      <c r="U174" s="2182"/>
      <c r="V174" s="574"/>
      <c r="W174" s="574"/>
      <c r="X174" s="574"/>
      <c r="Y174" s="574"/>
      <c r="Z174" s="2182"/>
      <c r="AA174" s="2182"/>
      <c r="AB174" s="2182"/>
      <c r="AC174" s="574"/>
      <c r="AD174" s="96"/>
      <c r="AE174" s="89"/>
    </row>
    <row r="175" spans="1:31" ht="18" customHeight="1">
      <c r="A175" s="96"/>
      <c r="B175" s="96"/>
      <c r="C175" s="96"/>
      <c r="D175" s="574"/>
      <c r="E175" s="2184"/>
      <c r="F175" s="2184"/>
      <c r="G175" s="574"/>
      <c r="H175" s="574"/>
      <c r="I175" s="96"/>
      <c r="J175" s="96"/>
      <c r="K175" s="96"/>
      <c r="L175" s="89"/>
      <c r="M175" s="96"/>
      <c r="N175" s="96"/>
      <c r="O175" s="96"/>
      <c r="P175" s="96"/>
      <c r="Q175" s="96"/>
      <c r="R175" s="89"/>
      <c r="S175" s="89"/>
      <c r="T175" s="89"/>
      <c r="U175" s="89"/>
      <c r="V175" s="89"/>
      <c r="W175" s="574"/>
      <c r="X175" s="574"/>
      <c r="Y175" s="574"/>
      <c r="Z175" s="2204"/>
      <c r="AA175" s="2204"/>
      <c r="AB175" s="2204"/>
      <c r="AC175" s="702"/>
      <c r="AD175" s="96"/>
      <c r="AE175" s="89"/>
    </row>
    <row r="176" spans="1:31" ht="18" customHeight="1">
      <c r="A176" s="96"/>
      <c r="B176" s="96"/>
      <c r="C176" s="96"/>
      <c r="D176" s="574"/>
      <c r="E176" s="2184"/>
      <c r="F176" s="2184"/>
      <c r="G176" s="574"/>
      <c r="H176" s="574"/>
      <c r="I176" s="96"/>
      <c r="J176" s="96"/>
      <c r="K176" s="96"/>
      <c r="L176" s="89"/>
      <c r="M176" s="96"/>
      <c r="N176" s="96"/>
      <c r="O176" s="96"/>
      <c r="P176" s="96"/>
      <c r="Q176" s="96"/>
      <c r="R176" s="89"/>
      <c r="S176" s="89"/>
      <c r="T176" s="89"/>
      <c r="U176" s="89"/>
      <c r="V176" s="89"/>
      <c r="W176" s="574"/>
      <c r="X176" s="574"/>
      <c r="Y176" s="574"/>
      <c r="Z176" s="2204"/>
      <c r="AA176" s="2204"/>
      <c r="AB176" s="2204"/>
      <c r="AC176" s="702"/>
      <c r="AD176" s="96"/>
      <c r="AE176" s="89"/>
    </row>
    <row r="177" spans="1:31" ht="18" customHeight="1">
      <c r="A177" s="96"/>
      <c r="B177" s="96"/>
      <c r="C177" s="96"/>
      <c r="D177" s="574"/>
      <c r="E177" s="2184"/>
      <c r="F177" s="2184"/>
      <c r="G177" s="574"/>
      <c r="H177" s="574"/>
      <c r="I177" s="96"/>
      <c r="J177" s="96"/>
      <c r="K177" s="96"/>
      <c r="L177" s="89"/>
      <c r="M177" s="96"/>
      <c r="N177" s="96"/>
      <c r="O177" s="96"/>
      <c r="P177" s="96"/>
      <c r="Q177" s="96"/>
      <c r="R177" s="89"/>
      <c r="S177" s="89"/>
      <c r="T177" s="89"/>
      <c r="U177" s="89"/>
      <c r="V177" s="89"/>
      <c r="W177" s="574"/>
      <c r="X177" s="574"/>
      <c r="Y177" s="574"/>
      <c r="Z177" s="2204"/>
      <c r="AA177" s="2204"/>
      <c r="AB177" s="2204"/>
      <c r="AC177" s="702"/>
      <c r="AD177" s="96"/>
      <c r="AE177" s="89"/>
    </row>
    <row r="178" spans="1:31" ht="18" customHeight="1">
      <c r="A178" s="96"/>
      <c r="B178" s="96"/>
      <c r="C178" s="96"/>
      <c r="D178" s="574"/>
      <c r="E178" s="2184"/>
      <c r="F178" s="2184"/>
      <c r="G178" s="574"/>
      <c r="H178" s="574"/>
      <c r="I178" s="96"/>
      <c r="J178" s="96"/>
      <c r="K178" s="96"/>
      <c r="L178" s="89"/>
      <c r="M178" s="96"/>
      <c r="N178" s="96"/>
      <c r="O178" s="96"/>
      <c r="P178" s="96"/>
      <c r="Q178" s="96"/>
      <c r="R178" s="89"/>
      <c r="S178" s="89"/>
      <c r="T178" s="89"/>
      <c r="U178" s="89"/>
      <c r="V178" s="89"/>
      <c r="W178" s="574"/>
      <c r="X178" s="574"/>
      <c r="Y178" s="574"/>
      <c r="Z178" s="2204"/>
      <c r="AA178" s="2204"/>
      <c r="AB178" s="2204"/>
      <c r="AC178" s="702"/>
      <c r="AD178" s="96"/>
      <c r="AE178" s="89"/>
    </row>
    <row r="179" spans="1:31" ht="18" customHeight="1">
      <c r="A179" s="96"/>
      <c r="B179" s="96"/>
      <c r="C179" s="96"/>
      <c r="D179" s="96"/>
      <c r="E179" s="2184"/>
      <c r="F179" s="2184"/>
      <c r="G179" s="574"/>
      <c r="H179" s="574"/>
      <c r="I179" s="96"/>
      <c r="J179" s="96"/>
      <c r="K179" s="96"/>
      <c r="L179" s="89"/>
      <c r="M179" s="96"/>
      <c r="N179" s="96"/>
      <c r="O179" s="96"/>
      <c r="P179" s="96"/>
      <c r="Q179" s="96"/>
      <c r="R179" s="89"/>
      <c r="S179" s="89"/>
      <c r="T179" s="89"/>
      <c r="U179" s="89"/>
      <c r="V179" s="89"/>
      <c r="W179" s="574"/>
      <c r="X179" s="574"/>
      <c r="Y179" s="574"/>
      <c r="Z179" s="2204"/>
      <c r="AA179" s="2204"/>
      <c r="AB179" s="2204"/>
      <c r="AC179" s="702"/>
      <c r="AD179" s="96"/>
      <c r="AE179" s="89"/>
    </row>
    <row r="180" spans="1:31" ht="18" customHeight="1">
      <c r="A180" s="96"/>
      <c r="B180" s="96"/>
      <c r="C180" s="96"/>
      <c r="D180" s="96"/>
      <c r="E180" s="2184"/>
      <c r="F180" s="2184"/>
      <c r="G180" s="574"/>
      <c r="H180" s="574"/>
      <c r="I180" s="96"/>
      <c r="J180" s="96"/>
      <c r="K180" s="96"/>
      <c r="L180" s="89"/>
      <c r="M180" s="96"/>
      <c r="N180" s="96"/>
      <c r="O180" s="96"/>
      <c r="P180" s="96"/>
      <c r="Q180" s="96"/>
      <c r="R180" s="89"/>
      <c r="S180" s="89"/>
      <c r="T180" s="89"/>
      <c r="U180" s="89"/>
      <c r="V180" s="89"/>
      <c r="W180" s="574"/>
      <c r="X180" s="574"/>
      <c r="Y180" s="574"/>
      <c r="Z180" s="2204"/>
      <c r="AA180" s="2204"/>
      <c r="AB180" s="2204"/>
      <c r="AC180" s="702"/>
      <c r="AD180" s="96"/>
      <c r="AE180" s="89"/>
    </row>
    <row r="181" spans="1:31" ht="18" customHeight="1">
      <c r="A181" s="5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89"/>
    </row>
    <row r="182" spans="1:31" ht="18" customHeight="1">
      <c r="A182" s="573"/>
      <c r="B182" s="96"/>
      <c r="C182" s="96"/>
      <c r="D182" s="96"/>
      <c r="E182" s="96"/>
      <c r="F182" s="2205"/>
      <c r="G182" s="2205"/>
      <c r="H182" s="2205"/>
      <c r="I182" s="2205"/>
      <c r="J182" s="2205"/>
      <c r="K182" s="2205"/>
      <c r="L182" s="2205"/>
      <c r="M182" s="2205"/>
      <c r="N182" s="2205"/>
      <c r="O182" s="2205"/>
      <c r="P182" s="2205"/>
      <c r="Q182" s="2205"/>
      <c r="R182" s="2205"/>
      <c r="S182" s="2205"/>
      <c r="T182" s="2205"/>
      <c r="U182" s="2205"/>
      <c r="V182" s="2205"/>
      <c r="W182" s="2205"/>
      <c r="X182" s="2205"/>
      <c r="Y182" s="2205"/>
      <c r="Z182" s="2205"/>
      <c r="AA182" s="2205"/>
      <c r="AB182" s="2205"/>
      <c r="AC182" s="2205"/>
      <c r="AD182" s="2205"/>
      <c r="AE182" s="89"/>
    </row>
    <row r="183" spans="1:31" ht="18" customHeight="1">
      <c r="A183" s="96"/>
      <c r="B183" s="96"/>
      <c r="C183" s="96"/>
      <c r="D183" s="96"/>
      <c r="E183" s="96"/>
      <c r="F183" s="2205"/>
      <c r="G183" s="2205"/>
      <c r="H183" s="2205"/>
      <c r="I183" s="2205"/>
      <c r="J183" s="2205"/>
      <c r="K183" s="2205"/>
      <c r="L183" s="2205"/>
      <c r="M183" s="2205"/>
      <c r="N183" s="2205"/>
      <c r="O183" s="2205"/>
      <c r="P183" s="2205"/>
      <c r="Q183" s="2205"/>
      <c r="R183" s="2205"/>
      <c r="S183" s="2205"/>
      <c r="T183" s="2205"/>
      <c r="U183" s="2205"/>
      <c r="V183" s="2205"/>
      <c r="W183" s="2205"/>
      <c r="X183" s="2205"/>
      <c r="Y183" s="2205"/>
      <c r="Z183" s="2205"/>
      <c r="AA183" s="2205"/>
      <c r="AB183" s="2205"/>
      <c r="AC183" s="2205"/>
      <c r="AD183" s="2205"/>
      <c r="AE183" s="89"/>
    </row>
    <row r="184" spans="1:31" ht="18" customHeight="1">
      <c r="A184" s="5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89"/>
    </row>
    <row r="185" spans="1:31" ht="18" customHeight="1">
      <c r="A185" s="96"/>
      <c r="B185" s="96"/>
      <c r="C185" s="96"/>
      <c r="D185" s="96"/>
      <c r="E185" s="96"/>
      <c r="F185" s="2205"/>
      <c r="G185" s="2205"/>
      <c r="H185" s="2205"/>
      <c r="I185" s="2205"/>
      <c r="J185" s="2205"/>
      <c r="K185" s="2205"/>
      <c r="L185" s="2205"/>
      <c r="M185" s="2205"/>
      <c r="N185" s="2205"/>
      <c r="O185" s="2205"/>
      <c r="P185" s="2205"/>
      <c r="Q185" s="2205"/>
      <c r="R185" s="2205"/>
      <c r="S185" s="2205"/>
      <c r="T185" s="2205"/>
      <c r="U185" s="2205"/>
      <c r="V185" s="2205"/>
      <c r="W185" s="2205"/>
      <c r="X185" s="2205"/>
      <c r="Y185" s="2205"/>
      <c r="Z185" s="2205"/>
      <c r="AA185" s="2205"/>
      <c r="AB185" s="2205"/>
      <c r="AC185" s="2205"/>
      <c r="AD185" s="2205"/>
      <c r="AE185" s="89"/>
    </row>
    <row r="186" spans="1:31" ht="18" customHeight="1">
      <c r="A186" s="96"/>
      <c r="B186" s="96"/>
      <c r="E186" s="96"/>
      <c r="F186" s="2205"/>
      <c r="G186" s="2205"/>
      <c r="H186" s="2205"/>
      <c r="I186" s="2205"/>
      <c r="J186" s="2205"/>
      <c r="K186" s="2205"/>
      <c r="L186" s="2205"/>
      <c r="M186" s="2205"/>
      <c r="N186" s="2205"/>
      <c r="O186" s="2205"/>
      <c r="P186" s="2205"/>
      <c r="Q186" s="2205"/>
      <c r="R186" s="2205"/>
      <c r="S186" s="2205"/>
      <c r="T186" s="2205"/>
      <c r="U186" s="2205"/>
      <c r="V186" s="2205"/>
      <c r="W186" s="2205"/>
      <c r="X186" s="2205"/>
      <c r="Y186" s="2205"/>
      <c r="Z186" s="2205"/>
      <c r="AA186" s="2205"/>
      <c r="AB186" s="2205"/>
      <c r="AC186" s="2205"/>
      <c r="AD186" s="2205"/>
      <c r="AE186" s="89"/>
    </row>
    <row r="187" spans="1:31" ht="18" customHeight="1">
      <c r="A187" s="96"/>
      <c r="B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89"/>
    </row>
    <row r="191" spans="1:31" ht="18" customHeight="1">
      <c r="C191" s="574"/>
      <c r="D191" s="574"/>
    </row>
    <row r="192" spans="1:31" ht="18" customHeight="1">
      <c r="C192" s="96"/>
      <c r="D192" s="96"/>
    </row>
    <row r="193" spans="1:31" ht="18" customHeight="1">
      <c r="A193" s="574"/>
      <c r="B193" s="574"/>
      <c r="C193" s="96"/>
      <c r="D193" s="96"/>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89"/>
    </row>
    <row r="194" spans="1:31" ht="18"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89"/>
    </row>
    <row r="195" spans="1:31" ht="18" customHeight="1">
      <c r="A195" s="573"/>
      <c r="B195" s="96"/>
      <c r="C195" s="96"/>
      <c r="D195" s="96"/>
      <c r="E195" s="96"/>
      <c r="F195" s="96"/>
      <c r="G195" s="89"/>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89"/>
    </row>
    <row r="196" spans="1:31" ht="18" customHeight="1">
      <c r="A196" s="573"/>
      <c r="B196" s="96"/>
      <c r="C196" s="96"/>
      <c r="D196" s="96"/>
      <c r="E196" s="96"/>
      <c r="F196" s="96"/>
      <c r="G196" s="89"/>
      <c r="H196" s="89"/>
      <c r="I196" s="96"/>
      <c r="J196" s="96"/>
      <c r="K196" s="96"/>
      <c r="L196" s="89"/>
      <c r="M196" s="96"/>
      <c r="N196" s="96"/>
      <c r="O196" s="96"/>
      <c r="P196" s="96"/>
      <c r="Q196" s="96"/>
      <c r="R196" s="96"/>
      <c r="S196" s="96"/>
      <c r="T196" s="96"/>
      <c r="U196" s="96"/>
      <c r="V196" s="96"/>
      <c r="W196" s="96"/>
      <c r="X196" s="96"/>
      <c r="Y196" s="96"/>
      <c r="Z196" s="96"/>
      <c r="AA196" s="96"/>
      <c r="AB196" s="96"/>
      <c r="AC196" s="96"/>
      <c r="AD196" s="96"/>
      <c r="AE196" s="89"/>
    </row>
    <row r="197" spans="1:31" ht="18" customHeight="1">
      <c r="A197" s="573"/>
      <c r="B197" s="96"/>
      <c r="C197" s="96"/>
      <c r="D197" s="96"/>
      <c r="E197" s="96"/>
      <c r="F197" s="96"/>
      <c r="G197" s="96"/>
      <c r="H197" s="96"/>
      <c r="I197" s="96"/>
      <c r="J197" s="2200"/>
      <c r="K197" s="2200"/>
      <c r="L197" s="2200"/>
      <c r="M197" s="2200"/>
      <c r="N197" s="577"/>
      <c r="O197" s="96"/>
      <c r="P197" s="96"/>
      <c r="Q197" s="96"/>
      <c r="R197" s="96"/>
      <c r="S197" s="96"/>
      <c r="T197" s="96"/>
      <c r="U197" s="96"/>
      <c r="V197" s="96"/>
      <c r="W197" s="96"/>
      <c r="X197" s="96"/>
      <c r="Y197" s="96"/>
      <c r="Z197" s="96"/>
      <c r="AA197" s="96"/>
      <c r="AB197" s="96"/>
      <c r="AC197" s="96"/>
      <c r="AD197" s="96"/>
      <c r="AE197" s="89"/>
    </row>
    <row r="198" spans="1:31" ht="18" customHeight="1">
      <c r="A198" s="573"/>
      <c r="B198" s="96"/>
      <c r="C198" s="96"/>
      <c r="D198" s="96"/>
      <c r="E198" s="96"/>
      <c r="F198" s="96"/>
      <c r="G198" s="96"/>
      <c r="H198" s="96"/>
      <c r="I198" s="96"/>
      <c r="J198" s="2200"/>
      <c r="K198" s="2200"/>
      <c r="L198" s="2200"/>
      <c r="M198" s="2200"/>
      <c r="N198" s="577"/>
      <c r="O198" s="96"/>
      <c r="P198" s="96"/>
      <c r="Q198" s="96"/>
      <c r="R198" s="96"/>
      <c r="S198" s="96"/>
      <c r="T198" s="96"/>
      <c r="U198" s="96"/>
      <c r="V198" s="96"/>
      <c r="W198" s="96"/>
      <c r="X198" s="96"/>
      <c r="Y198" s="96"/>
      <c r="Z198" s="96"/>
      <c r="AA198" s="96"/>
      <c r="AB198" s="96"/>
      <c r="AC198" s="96"/>
      <c r="AD198" s="96"/>
      <c r="AE198" s="89"/>
    </row>
    <row r="199" spans="1:31" ht="18" customHeight="1">
      <c r="A199" s="573"/>
      <c r="B199" s="96"/>
      <c r="C199" s="96"/>
      <c r="D199" s="96"/>
      <c r="E199" s="96"/>
      <c r="F199" s="96"/>
      <c r="G199" s="96"/>
      <c r="H199" s="96"/>
      <c r="I199" s="96"/>
      <c r="J199" s="2200"/>
      <c r="K199" s="2200"/>
      <c r="L199" s="2200"/>
      <c r="M199" s="2200"/>
      <c r="N199" s="577"/>
      <c r="O199" s="96"/>
      <c r="P199" s="96"/>
      <c r="Q199" s="96"/>
      <c r="R199" s="96"/>
      <c r="S199" s="96"/>
      <c r="T199" s="96"/>
      <c r="U199" s="96"/>
      <c r="V199" s="96"/>
      <c r="W199" s="96"/>
      <c r="X199" s="96"/>
      <c r="Y199" s="96"/>
      <c r="Z199" s="96"/>
      <c r="AA199" s="96"/>
      <c r="AB199" s="96"/>
      <c r="AC199" s="96"/>
      <c r="AD199" s="96"/>
      <c r="AE199" s="89"/>
    </row>
    <row r="200" spans="1:31" ht="18" customHeight="1">
      <c r="A200" s="573"/>
      <c r="B200" s="96"/>
      <c r="C200" s="96"/>
      <c r="D200" s="574"/>
      <c r="E200" s="96"/>
      <c r="F200" s="96"/>
      <c r="G200" s="96"/>
      <c r="H200" s="96"/>
      <c r="I200" s="96"/>
      <c r="J200" s="2200"/>
      <c r="K200" s="2200"/>
      <c r="L200" s="2200"/>
      <c r="M200" s="2200"/>
      <c r="N200" s="577"/>
      <c r="O200" s="96"/>
      <c r="P200" s="96"/>
      <c r="Q200" s="96"/>
      <c r="R200" s="96"/>
      <c r="S200" s="96"/>
      <c r="T200" s="96"/>
      <c r="U200" s="96"/>
      <c r="V200" s="96"/>
      <c r="W200" s="96"/>
      <c r="X200" s="96"/>
      <c r="Y200" s="96"/>
      <c r="Z200" s="96"/>
      <c r="AA200" s="96"/>
      <c r="AB200" s="96"/>
      <c r="AC200" s="96"/>
      <c r="AD200" s="96"/>
      <c r="AE200" s="89"/>
    </row>
    <row r="201" spans="1:31" ht="18" customHeight="1">
      <c r="A201" s="573"/>
      <c r="B201" s="96"/>
      <c r="C201" s="96"/>
      <c r="D201" s="574"/>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89"/>
    </row>
    <row r="202" spans="1:31" ht="18" customHeight="1">
      <c r="A202" s="96"/>
      <c r="B202" s="96"/>
      <c r="C202" s="96"/>
      <c r="D202" s="574"/>
      <c r="E202" s="574"/>
      <c r="F202" s="574"/>
      <c r="G202" s="574"/>
      <c r="H202" s="574"/>
      <c r="I202" s="2182"/>
      <c r="J202" s="2182"/>
      <c r="K202" s="2182"/>
      <c r="L202" s="2182"/>
      <c r="M202" s="2182"/>
      <c r="N202" s="2182"/>
      <c r="O202" s="2182"/>
      <c r="P202" s="2182"/>
      <c r="Q202" s="2182"/>
      <c r="R202" s="2182"/>
      <c r="S202" s="2182"/>
      <c r="T202" s="2182"/>
      <c r="U202" s="2182"/>
      <c r="V202" s="574"/>
      <c r="W202" s="574"/>
      <c r="X202" s="574"/>
      <c r="Y202" s="574"/>
      <c r="Z202" s="2182"/>
      <c r="AA202" s="2182"/>
      <c r="AB202" s="2182"/>
      <c r="AC202" s="574"/>
      <c r="AD202" s="96"/>
      <c r="AE202" s="89"/>
    </row>
    <row r="203" spans="1:31" ht="18" customHeight="1">
      <c r="A203" s="96"/>
      <c r="B203" s="96"/>
      <c r="C203" s="96"/>
      <c r="D203" s="574"/>
      <c r="E203" s="2184"/>
      <c r="F203" s="2184"/>
      <c r="G203" s="574"/>
      <c r="H203" s="574"/>
      <c r="I203" s="96"/>
      <c r="J203" s="96"/>
      <c r="K203" s="96"/>
      <c r="L203" s="89"/>
      <c r="M203" s="96"/>
      <c r="N203" s="96"/>
      <c r="O203" s="96"/>
      <c r="P203" s="96"/>
      <c r="Q203" s="96"/>
      <c r="R203" s="89"/>
      <c r="S203" s="89"/>
      <c r="T203" s="89"/>
      <c r="U203" s="89"/>
      <c r="V203" s="89"/>
      <c r="W203" s="574"/>
      <c r="X203" s="574"/>
      <c r="Y203" s="574"/>
      <c r="Z203" s="2204"/>
      <c r="AA203" s="2204"/>
      <c r="AB203" s="2204"/>
      <c r="AC203" s="702"/>
      <c r="AD203" s="96"/>
      <c r="AE203" s="89"/>
    </row>
    <row r="204" spans="1:31" ht="18" customHeight="1">
      <c r="A204" s="96"/>
      <c r="B204" s="96"/>
      <c r="C204" s="96"/>
      <c r="D204" s="574"/>
      <c r="E204" s="2184"/>
      <c r="F204" s="2184"/>
      <c r="G204" s="574"/>
      <c r="H204" s="574"/>
      <c r="I204" s="96"/>
      <c r="J204" s="96"/>
      <c r="K204" s="96"/>
      <c r="L204" s="89"/>
      <c r="M204" s="96"/>
      <c r="N204" s="96"/>
      <c r="O204" s="96"/>
      <c r="P204" s="96"/>
      <c r="Q204" s="96"/>
      <c r="R204" s="89"/>
      <c r="S204" s="89"/>
      <c r="T204" s="89"/>
      <c r="U204" s="89"/>
      <c r="V204" s="89"/>
      <c r="W204" s="574"/>
      <c r="X204" s="574"/>
      <c r="Y204" s="574"/>
      <c r="Z204" s="2204"/>
      <c r="AA204" s="2204"/>
      <c r="AB204" s="2204"/>
      <c r="AC204" s="702"/>
      <c r="AD204" s="96"/>
      <c r="AE204" s="89"/>
    </row>
    <row r="205" spans="1:31" ht="18" customHeight="1">
      <c r="A205" s="96"/>
      <c r="B205" s="96"/>
      <c r="C205" s="96"/>
      <c r="D205" s="574"/>
      <c r="E205" s="2184"/>
      <c r="F205" s="2184"/>
      <c r="G205" s="574"/>
      <c r="H205" s="574"/>
      <c r="I205" s="96"/>
      <c r="J205" s="96"/>
      <c r="K205" s="96"/>
      <c r="L205" s="89"/>
      <c r="M205" s="96"/>
      <c r="N205" s="96"/>
      <c r="O205" s="96"/>
      <c r="P205" s="96"/>
      <c r="Q205" s="96"/>
      <c r="R205" s="89"/>
      <c r="S205" s="89"/>
      <c r="T205" s="89"/>
      <c r="U205" s="89"/>
      <c r="V205" s="89"/>
      <c r="W205" s="574"/>
      <c r="X205" s="574"/>
      <c r="Y205" s="574"/>
      <c r="Z205" s="2204"/>
      <c r="AA205" s="2204"/>
      <c r="AB205" s="2204"/>
      <c r="AC205" s="702"/>
      <c r="AD205" s="96"/>
      <c r="AE205" s="89"/>
    </row>
    <row r="206" spans="1:31" ht="18" customHeight="1">
      <c r="A206" s="96"/>
      <c r="B206" s="96"/>
      <c r="C206" s="96"/>
      <c r="D206" s="574"/>
      <c r="E206" s="2184"/>
      <c r="F206" s="2184"/>
      <c r="G206" s="574"/>
      <c r="H206" s="574"/>
      <c r="I206" s="96"/>
      <c r="J206" s="96"/>
      <c r="K206" s="96"/>
      <c r="L206" s="89"/>
      <c r="M206" s="96"/>
      <c r="N206" s="96"/>
      <c r="O206" s="96"/>
      <c r="P206" s="96"/>
      <c r="Q206" s="96"/>
      <c r="R206" s="89"/>
      <c r="S206" s="89"/>
      <c r="T206" s="89"/>
      <c r="U206" s="89"/>
      <c r="V206" s="89"/>
      <c r="W206" s="574"/>
      <c r="X206" s="574"/>
      <c r="Y206" s="574"/>
      <c r="Z206" s="2204"/>
      <c r="AA206" s="2204"/>
      <c r="AB206" s="2204"/>
      <c r="AC206" s="702"/>
      <c r="AD206" s="96"/>
      <c r="AE206" s="89"/>
    </row>
    <row r="207" spans="1:31" ht="18" customHeight="1">
      <c r="A207" s="96"/>
      <c r="B207" s="96"/>
      <c r="C207" s="96"/>
      <c r="D207" s="96"/>
      <c r="E207" s="2184"/>
      <c r="F207" s="2184"/>
      <c r="G207" s="574"/>
      <c r="H207" s="574"/>
      <c r="I207" s="96"/>
      <c r="J207" s="96"/>
      <c r="K207" s="96"/>
      <c r="L207" s="89"/>
      <c r="M207" s="96"/>
      <c r="N207" s="96"/>
      <c r="O207" s="96"/>
      <c r="P207" s="96"/>
      <c r="Q207" s="96"/>
      <c r="R207" s="89"/>
      <c r="S207" s="89"/>
      <c r="T207" s="89"/>
      <c r="U207" s="89"/>
      <c r="V207" s="89"/>
      <c r="W207" s="574"/>
      <c r="X207" s="574"/>
      <c r="Y207" s="574"/>
      <c r="Z207" s="2204"/>
      <c r="AA207" s="2204"/>
      <c r="AB207" s="2204"/>
      <c r="AC207" s="702"/>
      <c r="AD207" s="96"/>
      <c r="AE207" s="89"/>
    </row>
    <row r="208" spans="1:31" ht="18" customHeight="1">
      <c r="A208" s="96"/>
      <c r="B208" s="96"/>
      <c r="C208" s="96"/>
      <c r="D208" s="96"/>
      <c r="E208" s="2184"/>
      <c r="F208" s="2184"/>
      <c r="G208" s="574"/>
      <c r="H208" s="574"/>
      <c r="I208" s="96"/>
      <c r="J208" s="96"/>
      <c r="K208" s="96"/>
      <c r="L208" s="89"/>
      <c r="M208" s="96"/>
      <c r="N208" s="96"/>
      <c r="O208" s="96"/>
      <c r="P208" s="96"/>
      <c r="Q208" s="96"/>
      <c r="R208" s="89"/>
      <c r="S208" s="89"/>
      <c r="T208" s="89"/>
      <c r="U208" s="89"/>
      <c r="V208" s="89"/>
      <c r="W208" s="574"/>
      <c r="X208" s="574"/>
      <c r="Y208" s="574"/>
      <c r="Z208" s="2204"/>
      <c r="AA208" s="2204"/>
      <c r="AB208" s="2204"/>
      <c r="AC208" s="702"/>
      <c r="AD208" s="96"/>
      <c r="AE208" s="89"/>
    </row>
    <row r="209" spans="1:31" ht="18" customHeight="1">
      <c r="A209" s="5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89"/>
    </row>
    <row r="210" spans="1:31" ht="18" customHeight="1">
      <c r="A210" s="573"/>
      <c r="B210" s="96"/>
      <c r="C210" s="96"/>
      <c r="D210" s="96"/>
      <c r="E210" s="96"/>
      <c r="F210" s="2205"/>
      <c r="G210" s="2205"/>
      <c r="H210" s="2205"/>
      <c r="I210" s="2205"/>
      <c r="J210" s="2205"/>
      <c r="K210" s="2205"/>
      <c r="L210" s="2205"/>
      <c r="M210" s="2205"/>
      <c r="N210" s="2205"/>
      <c r="O210" s="2205"/>
      <c r="P210" s="2205"/>
      <c r="Q210" s="2205"/>
      <c r="R210" s="2205"/>
      <c r="S210" s="2205"/>
      <c r="T210" s="2205"/>
      <c r="U210" s="2205"/>
      <c r="V210" s="2205"/>
      <c r="W210" s="2205"/>
      <c r="X210" s="2205"/>
      <c r="Y210" s="2205"/>
      <c r="Z210" s="2205"/>
      <c r="AA210" s="2205"/>
      <c r="AB210" s="2205"/>
      <c r="AC210" s="2205"/>
      <c r="AD210" s="2205"/>
      <c r="AE210" s="89"/>
    </row>
    <row r="211" spans="1:31" ht="18" customHeight="1">
      <c r="A211" s="96"/>
      <c r="B211" s="96"/>
      <c r="C211" s="96"/>
      <c r="D211" s="96"/>
      <c r="E211" s="96"/>
      <c r="F211" s="2205"/>
      <c r="G211" s="2205"/>
      <c r="H211" s="2205"/>
      <c r="I211" s="2205"/>
      <c r="J211" s="2205"/>
      <c r="K211" s="2205"/>
      <c r="L211" s="2205"/>
      <c r="M211" s="2205"/>
      <c r="N211" s="2205"/>
      <c r="O211" s="2205"/>
      <c r="P211" s="2205"/>
      <c r="Q211" s="2205"/>
      <c r="R211" s="2205"/>
      <c r="S211" s="2205"/>
      <c r="T211" s="2205"/>
      <c r="U211" s="2205"/>
      <c r="V211" s="2205"/>
      <c r="W211" s="2205"/>
      <c r="X211" s="2205"/>
      <c r="Y211" s="2205"/>
      <c r="Z211" s="2205"/>
      <c r="AA211" s="2205"/>
      <c r="AB211" s="2205"/>
      <c r="AC211" s="2205"/>
      <c r="AD211" s="2205"/>
      <c r="AE211" s="89"/>
    </row>
    <row r="212" spans="1:31" ht="18" customHeight="1">
      <c r="A212" s="5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89"/>
    </row>
    <row r="213" spans="1:31" ht="18" customHeight="1">
      <c r="A213" s="96"/>
      <c r="B213" s="96"/>
      <c r="C213" s="96"/>
      <c r="D213" s="96"/>
      <c r="E213" s="96"/>
      <c r="F213" s="2205"/>
      <c r="G213" s="2205"/>
      <c r="H213" s="2205"/>
      <c r="I213" s="2205"/>
      <c r="J213" s="2205"/>
      <c r="K213" s="2205"/>
      <c r="L213" s="2205"/>
      <c r="M213" s="2205"/>
      <c r="N213" s="2205"/>
      <c r="O213" s="2205"/>
      <c r="P213" s="2205"/>
      <c r="Q213" s="2205"/>
      <c r="R213" s="2205"/>
      <c r="S213" s="2205"/>
      <c r="T213" s="2205"/>
      <c r="U213" s="2205"/>
      <c r="V213" s="2205"/>
      <c r="W213" s="2205"/>
      <c r="X213" s="2205"/>
      <c r="Y213" s="2205"/>
      <c r="Z213" s="2205"/>
      <c r="AA213" s="2205"/>
      <c r="AB213" s="2205"/>
      <c r="AC213" s="2205"/>
      <c r="AD213" s="2205"/>
      <c r="AE213" s="89"/>
    </row>
    <row r="214" spans="1:31" ht="18" customHeight="1">
      <c r="A214" s="96"/>
      <c r="B214" s="96"/>
      <c r="C214" s="285"/>
      <c r="D214" s="285"/>
      <c r="E214" s="96"/>
      <c r="F214" s="2205"/>
      <c r="G214" s="2205"/>
      <c r="H214" s="2205"/>
      <c r="I214" s="2205"/>
      <c r="J214" s="2205"/>
      <c r="K214" s="2205"/>
      <c r="L214" s="2205"/>
      <c r="M214" s="2205"/>
      <c r="N214" s="2205"/>
      <c r="O214" s="2205"/>
      <c r="P214" s="2205"/>
      <c r="Q214" s="2205"/>
      <c r="R214" s="2205"/>
      <c r="S214" s="2205"/>
      <c r="T214" s="2205"/>
      <c r="U214" s="2205"/>
      <c r="V214" s="2205"/>
      <c r="W214" s="2205"/>
      <c r="X214" s="2205"/>
      <c r="Y214" s="2205"/>
      <c r="Z214" s="2205"/>
      <c r="AA214" s="2205"/>
      <c r="AB214" s="2205"/>
      <c r="AC214" s="2205"/>
      <c r="AD214" s="2205"/>
      <c r="AE214" s="89"/>
    </row>
    <row r="215" spans="1:31" ht="18" customHeight="1">
      <c r="A215" s="96"/>
      <c r="B215" s="96"/>
      <c r="C215" s="285"/>
      <c r="D215" s="285"/>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89"/>
    </row>
    <row r="216" spans="1:31" ht="18"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row>
    <row r="217" spans="1:31" ht="18" customHeight="1">
      <c r="A217" s="285"/>
      <c r="B217" s="285"/>
      <c r="C217" s="574"/>
      <c r="D217" s="574"/>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row>
    <row r="218" spans="1:31" ht="18" customHeight="1">
      <c r="A218" s="285"/>
      <c r="B218" s="285"/>
      <c r="C218" s="96"/>
      <c r="D218" s="96"/>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row>
    <row r="219" spans="1:31" ht="18" customHeight="1">
      <c r="A219" s="574"/>
      <c r="B219" s="574"/>
      <c r="C219" s="96"/>
      <c r="D219" s="96"/>
      <c r="E219" s="574"/>
      <c r="F219" s="574"/>
      <c r="G219" s="574"/>
      <c r="H219" s="574"/>
      <c r="I219" s="574"/>
      <c r="J219" s="574"/>
      <c r="K219" s="574"/>
      <c r="L219" s="574"/>
      <c r="M219" s="574"/>
      <c r="N219" s="574"/>
      <c r="O219" s="574"/>
      <c r="P219" s="574"/>
      <c r="Q219" s="574"/>
      <c r="R219" s="574"/>
      <c r="S219" s="574"/>
      <c r="T219" s="574"/>
      <c r="U219" s="574"/>
      <c r="V219" s="574"/>
      <c r="W219" s="574"/>
      <c r="X219" s="574"/>
      <c r="Y219" s="574"/>
      <c r="Z219" s="574"/>
      <c r="AA219" s="574"/>
      <c r="AB219" s="574"/>
      <c r="AC219" s="574"/>
      <c r="AD219" s="574"/>
      <c r="AE219" s="89"/>
    </row>
    <row r="220" spans="1:31" ht="18"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89"/>
    </row>
    <row r="221" spans="1:31" ht="18" customHeight="1">
      <c r="A221" s="573"/>
      <c r="B221" s="96"/>
      <c r="C221" s="96"/>
      <c r="D221" s="96"/>
      <c r="E221" s="96"/>
      <c r="F221" s="96"/>
      <c r="G221" s="89"/>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89"/>
    </row>
    <row r="222" spans="1:31" ht="18" customHeight="1">
      <c r="A222" s="573"/>
      <c r="B222" s="96"/>
      <c r="C222" s="96"/>
      <c r="D222" s="96"/>
      <c r="E222" s="96"/>
      <c r="F222" s="96"/>
      <c r="G222" s="89"/>
      <c r="H222" s="89"/>
      <c r="I222" s="96"/>
      <c r="J222" s="96"/>
      <c r="K222" s="96"/>
      <c r="L222" s="89"/>
      <c r="M222" s="96"/>
      <c r="N222" s="96"/>
      <c r="O222" s="96"/>
      <c r="P222" s="96"/>
      <c r="Q222" s="96"/>
      <c r="R222" s="96"/>
      <c r="S222" s="96"/>
      <c r="T222" s="96"/>
      <c r="U222" s="96"/>
      <c r="V222" s="96"/>
      <c r="W222" s="96"/>
      <c r="X222" s="96"/>
      <c r="Y222" s="96"/>
      <c r="Z222" s="96"/>
      <c r="AA222" s="96"/>
      <c r="AB222" s="96"/>
      <c r="AC222" s="96"/>
      <c r="AD222" s="96"/>
      <c r="AE222" s="89"/>
    </row>
    <row r="223" spans="1:31" ht="18" customHeight="1">
      <c r="A223" s="573"/>
      <c r="B223" s="96"/>
      <c r="C223" s="96"/>
      <c r="D223" s="96"/>
      <c r="E223" s="96"/>
      <c r="F223" s="96"/>
      <c r="G223" s="96"/>
      <c r="H223" s="96"/>
      <c r="I223" s="96"/>
      <c r="J223" s="2200"/>
      <c r="K223" s="2200"/>
      <c r="L223" s="2200"/>
      <c r="M223" s="2200"/>
      <c r="N223" s="577"/>
      <c r="O223" s="96"/>
      <c r="P223" s="96"/>
      <c r="Q223" s="96"/>
      <c r="R223" s="96"/>
      <c r="S223" s="96"/>
      <c r="T223" s="96"/>
      <c r="U223" s="96"/>
      <c r="V223" s="96"/>
      <c r="W223" s="96"/>
      <c r="X223" s="96"/>
      <c r="Y223" s="96"/>
      <c r="Z223" s="96"/>
      <c r="AA223" s="96"/>
      <c r="AB223" s="96"/>
      <c r="AC223" s="96"/>
      <c r="AD223" s="96"/>
      <c r="AE223" s="89"/>
    </row>
    <row r="224" spans="1:31" ht="18" customHeight="1">
      <c r="A224" s="573"/>
      <c r="B224" s="96"/>
      <c r="C224" s="96"/>
      <c r="D224" s="96"/>
      <c r="E224" s="96"/>
      <c r="F224" s="96"/>
      <c r="G224" s="96"/>
      <c r="H224" s="96"/>
      <c r="I224" s="96"/>
      <c r="J224" s="2200"/>
      <c r="K224" s="2200"/>
      <c r="L224" s="2200"/>
      <c r="M224" s="2200"/>
      <c r="N224" s="577"/>
      <c r="O224" s="96"/>
      <c r="P224" s="96"/>
      <c r="Q224" s="96"/>
      <c r="R224" s="96"/>
      <c r="S224" s="96"/>
      <c r="T224" s="96"/>
      <c r="U224" s="96"/>
      <c r="V224" s="96"/>
      <c r="W224" s="96"/>
      <c r="X224" s="96"/>
      <c r="Y224" s="96"/>
      <c r="Z224" s="96"/>
      <c r="AA224" s="96"/>
      <c r="AB224" s="96"/>
      <c r="AC224" s="96"/>
      <c r="AD224" s="96"/>
      <c r="AE224" s="89"/>
    </row>
    <row r="225" spans="1:31" ht="18" customHeight="1">
      <c r="A225" s="573"/>
      <c r="B225" s="96"/>
      <c r="C225" s="96"/>
      <c r="D225" s="96"/>
      <c r="E225" s="96"/>
      <c r="F225" s="96"/>
      <c r="G225" s="96"/>
      <c r="H225" s="96"/>
      <c r="I225" s="96"/>
      <c r="J225" s="2200"/>
      <c r="K225" s="2200"/>
      <c r="L225" s="2200"/>
      <c r="M225" s="2200"/>
      <c r="N225" s="577"/>
      <c r="O225" s="96"/>
      <c r="P225" s="96"/>
      <c r="Q225" s="96"/>
      <c r="R225" s="96"/>
      <c r="S225" s="96"/>
      <c r="T225" s="96"/>
      <c r="U225" s="96"/>
      <c r="V225" s="96"/>
      <c r="W225" s="96"/>
      <c r="X225" s="96"/>
      <c r="Y225" s="96"/>
      <c r="Z225" s="96"/>
      <c r="AA225" s="96"/>
      <c r="AB225" s="96"/>
      <c r="AC225" s="96"/>
      <c r="AD225" s="96"/>
      <c r="AE225" s="89"/>
    </row>
    <row r="226" spans="1:31" ht="18" customHeight="1">
      <c r="A226" s="573"/>
      <c r="B226" s="96"/>
      <c r="C226" s="96"/>
      <c r="D226" s="574"/>
      <c r="E226" s="96"/>
      <c r="F226" s="96"/>
      <c r="G226" s="96"/>
      <c r="H226" s="96"/>
      <c r="I226" s="96"/>
      <c r="J226" s="2200"/>
      <c r="K226" s="2200"/>
      <c r="L226" s="2200"/>
      <c r="M226" s="2200"/>
      <c r="N226" s="577"/>
      <c r="O226" s="96"/>
      <c r="P226" s="96"/>
      <c r="Q226" s="96"/>
      <c r="R226" s="96"/>
      <c r="S226" s="96"/>
      <c r="T226" s="96"/>
      <c r="U226" s="96"/>
      <c r="V226" s="96"/>
      <c r="W226" s="96"/>
      <c r="X226" s="96"/>
      <c r="Y226" s="96"/>
      <c r="Z226" s="96"/>
      <c r="AA226" s="96"/>
      <c r="AB226" s="96"/>
      <c r="AC226" s="96"/>
      <c r="AD226" s="96"/>
      <c r="AE226" s="89"/>
    </row>
    <row r="227" spans="1:31" ht="18" customHeight="1">
      <c r="A227" s="573"/>
      <c r="B227" s="96"/>
      <c r="C227" s="96"/>
      <c r="D227" s="574"/>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89"/>
    </row>
    <row r="228" spans="1:31" ht="18" customHeight="1">
      <c r="A228" s="96"/>
      <c r="B228" s="96"/>
      <c r="C228" s="96"/>
      <c r="D228" s="574"/>
      <c r="E228" s="574"/>
      <c r="F228" s="574"/>
      <c r="G228" s="574"/>
      <c r="H228" s="574"/>
      <c r="I228" s="2182"/>
      <c r="J228" s="2182"/>
      <c r="K228" s="2182"/>
      <c r="L228" s="2182"/>
      <c r="M228" s="2182"/>
      <c r="N228" s="2182"/>
      <c r="O228" s="2182"/>
      <c r="P228" s="2182"/>
      <c r="Q228" s="2182"/>
      <c r="R228" s="2182"/>
      <c r="S228" s="2182"/>
      <c r="T228" s="2182"/>
      <c r="U228" s="2182"/>
      <c r="V228" s="574"/>
      <c r="W228" s="574"/>
      <c r="X228" s="574"/>
      <c r="Y228" s="574"/>
      <c r="Z228" s="2182"/>
      <c r="AA228" s="2182"/>
      <c r="AB228" s="2182"/>
      <c r="AC228" s="574"/>
      <c r="AD228" s="96"/>
      <c r="AE228" s="89"/>
    </row>
    <row r="229" spans="1:31" ht="18" customHeight="1">
      <c r="A229" s="96"/>
      <c r="B229" s="96"/>
      <c r="C229" s="96"/>
      <c r="D229" s="574"/>
      <c r="E229" s="2184"/>
      <c r="F229" s="2184"/>
      <c r="G229" s="574"/>
      <c r="H229" s="574"/>
      <c r="I229" s="96"/>
      <c r="J229" s="96"/>
      <c r="K229" s="96"/>
      <c r="L229" s="89"/>
      <c r="M229" s="96"/>
      <c r="N229" s="96"/>
      <c r="O229" s="96"/>
      <c r="P229" s="96"/>
      <c r="Q229" s="96"/>
      <c r="R229" s="89"/>
      <c r="S229" s="89"/>
      <c r="T229" s="89"/>
      <c r="U229" s="89"/>
      <c r="V229" s="89"/>
      <c r="W229" s="574"/>
      <c r="X229" s="574"/>
      <c r="Y229" s="574"/>
      <c r="Z229" s="2204"/>
      <c r="AA229" s="2204"/>
      <c r="AB229" s="2204"/>
      <c r="AC229" s="702"/>
      <c r="AD229" s="96"/>
      <c r="AE229" s="89"/>
    </row>
    <row r="230" spans="1:31" ht="18" customHeight="1">
      <c r="A230" s="96"/>
      <c r="B230" s="96"/>
      <c r="C230" s="96"/>
      <c r="D230" s="574"/>
      <c r="E230" s="2184"/>
      <c r="F230" s="2184"/>
      <c r="G230" s="574"/>
      <c r="H230" s="574"/>
      <c r="I230" s="96"/>
      <c r="J230" s="96"/>
      <c r="K230" s="96"/>
      <c r="L230" s="89"/>
      <c r="M230" s="96"/>
      <c r="N230" s="96"/>
      <c r="O230" s="96"/>
      <c r="P230" s="96"/>
      <c r="Q230" s="96"/>
      <c r="R230" s="89"/>
      <c r="S230" s="89"/>
      <c r="T230" s="89"/>
      <c r="U230" s="89"/>
      <c r="V230" s="89"/>
      <c r="W230" s="574"/>
      <c r="X230" s="574"/>
      <c r="Y230" s="574"/>
      <c r="Z230" s="2204"/>
      <c r="AA230" s="2204"/>
      <c r="AB230" s="2204"/>
      <c r="AC230" s="702"/>
      <c r="AD230" s="96"/>
      <c r="AE230" s="89"/>
    </row>
    <row r="231" spans="1:31" ht="18" customHeight="1">
      <c r="A231" s="96"/>
      <c r="B231" s="96"/>
      <c r="C231" s="96"/>
      <c r="D231" s="574"/>
      <c r="E231" s="2184"/>
      <c r="F231" s="2184"/>
      <c r="G231" s="574"/>
      <c r="H231" s="574"/>
      <c r="I231" s="96"/>
      <c r="J231" s="96"/>
      <c r="K231" s="96"/>
      <c r="L231" s="89"/>
      <c r="M231" s="96"/>
      <c r="N231" s="96"/>
      <c r="O231" s="96"/>
      <c r="P231" s="96"/>
      <c r="Q231" s="96"/>
      <c r="R231" s="89"/>
      <c r="S231" s="89"/>
      <c r="T231" s="89"/>
      <c r="U231" s="89"/>
      <c r="V231" s="89"/>
      <c r="W231" s="574"/>
      <c r="X231" s="574"/>
      <c r="Y231" s="574"/>
      <c r="Z231" s="2204"/>
      <c r="AA231" s="2204"/>
      <c r="AB231" s="2204"/>
      <c r="AC231" s="702"/>
      <c r="AD231" s="96"/>
      <c r="AE231" s="89"/>
    </row>
    <row r="232" spans="1:31" ht="18" customHeight="1">
      <c r="A232" s="96"/>
      <c r="B232" s="96"/>
      <c r="C232" s="96"/>
      <c r="D232" s="574"/>
      <c r="E232" s="2184"/>
      <c r="F232" s="2184"/>
      <c r="G232" s="574"/>
      <c r="H232" s="574"/>
      <c r="I232" s="96"/>
      <c r="J232" s="96"/>
      <c r="K232" s="96"/>
      <c r="L232" s="89"/>
      <c r="M232" s="96"/>
      <c r="N232" s="96"/>
      <c r="O232" s="96"/>
      <c r="P232" s="96"/>
      <c r="Q232" s="96"/>
      <c r="R232" s="89"/>
      <c r="S232" s="89"/>
      <c r="T232" s="89"/>
      <c r="U232" s="89"/>
      <c r="V232" s="89"/>
      <c r="W232" s="574"/>
      <c r="X232" s="574"/>
      <c r="Y232" s="574"/>
      <c r="Z232" s="2204"/>
      <c r="AA232" s="2204"/>
      <c r="AB232" s="2204"/>
      <c r="AC232" s="702"/>
      <c r="AD232" s="96"/>
      <c r="AE232" s="89"/>
    </row>
    <row r="233" spans="1:31" ht="18" customHeight="1">
      <c r="A233" s="96"/>
      <c r="B233" s="96"/>
      <c r="C233" s="96"/>
      <c r="D233" s="96"/>
      <c r="E233" s="2184"/>
      <c r="F233" s="2184"/>
      <c r="G233" s="574"/>
      <c r="H233" s="574"/>
      <c r="I233" s="96"/>
      <c r="J233" s="96"/>
      <c r="K233" s="96"/>
      <c r="L233" s="89"/>
      <c r="M233" s="96"/>
      <c r="N233" s="96"/>
      <c r="O233" s="96"/>
      <c r="P233" s="96"/>
      <c r="Q233" s="96"/>
      <c r="R233" s="89"/>
      <c r="S233" s="89"/>
      <c r="T233" s="89"/>
      <c r="U233" s="89"/>
      <c r="V233" s="89"/>
      <c r="W233" s="574"/>
      <c r="X233" s="574"/>
      <c r="Y233" s="574"/>
      <c r="Z233" s="2204"/>
      <c r="AA233" s="2204"/>
      <c r="AB233" s="2204"/>
      <c r="AC233" s="702"/>
      <c r="AD233" s="96"/>
      <c r="AE233" s="89"/>
    </row>
    <row r="234" spans="1:31" ht="18" customHeight="1">
      <c r="A234" s="96"/>
      <c r="B234" s="96"/>
      <c r="C234" s="96"/>
      <c r="D234" s="96"/>
      <c r="E234" s="2184"/>
      <c r="F234" s="2184"/>
      <c r="G234" s="574"/>
      <c r="H234" s="574"/>
      <c r="I234" s="96"/>
      <c r="J234" s="96"/>
      <c r="K234" s="96"/>
      <c r="L234" s="89"/>
      <c r="M234" s="96"/>
      <c r="N234" s="96"/>
      <c r="O234" s="96"/>
      <c r="P234" s="96"/>
      <c r="Q234" s="96"/>
      <c r="R234" s="89"/>
      <c r="S234" s="89"/>
      <c r="T234" s="89"/>
      <c r="U234" s="89"/>
      <c r="V234" s="89"/>
      <c r="W234" s="574"/>
      <c r="X234" s="574"/>
      <c r="Y234" s="574"/>
      <c r="Z234" s="2204"/>
      <c r="AA234" s="2204"/>
      <c r="AB234" s="2204"/>
      <c r="AC234" s="702"/>
      <c r="AD234" s="96"/>
      <c r="AE234" s="89"/>
    </row>
    <row r="235" spans="1:31" ht="18" customHeight="1">
      <c r="A235" s="5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89"/>
    </row>
    <row r="236" spans="1:31" ht="18" customHeight="1">
      <c r="A236" s="573"/>
      <c r="B236" s="96"/>
      <c r="C236" s="96"/>
      <c r="D236" s="96"/>
      <c r="E236" s="96"/>
      <c r="F236" s="2205"/>
      <c r="G236" s="2205"/>
      <c r="H236" s="2205"/>
      <c r="I236" s="2205"/>
      <c r="J236" s="2205"/>
      <c r="K236" s="2205"/>
      <c r="L236" s="2205"/>
      <c r="M236" s="2205"/>
      <c r="N236" s="2205"/>
      <c r="O236" s="2205"/>
      <c r="P236" s="2205"/>
      <c r="Q236" s="2205"/>
      <c r="R236" s="2205"/>
      <c r="S236" s="2205"/>
      <c r="T236" s="2205"/>
      <c r="U236" s="2205"/>
      <c r="V236" s="2205"/>
      <c r="W236" s="2205"/>
      <c r="X236" s="2205"/>
      <c r="Y236" s="2205"/>
      <c r="Z236" s="2205"/>
      <c r="AA236" s="2205"/>
      <c r="AB236" s="2205"/>
      <c r="AC236" s="2205"/>
      <c r="AD236" s="2205"/>
      <c r="AE236" s="89"/>
    </row>
    <row r="237" spans="1:31" ht="18" customHeight="1">
      <c r="A237" s="96"/>
      <c r="B237" s="96"/>
      <c r="C237" s="96"/>
      <c r="D237" s="96"/>
      <c r="E237" s="96"/>
      <c r="F237" s="2205"/>
      <c r="G237" s="2205"/>
      <c r="H237" s="2205"/>
      <c r="I237" s="2205"/>
      <c r="J237" s="2205"/>
      <c r="K237" s="2205"/>
      <c r="L237" s="2205"/>
      <c r="M237" s="2205"/>
      <c r="N237" s="2205"/>
      <c r="O237" s="2205"/>
      <c r="P237" s="2205"/>
      <c r="Q237" s="2205"/>
      <c r="R237" s="2205"/>
      <c r="S237" s="2205"/>
      <c r="T237" s="2205"/>
      <c r="U237" s="2205"/>
      <c r="V237" s="2205"/>
      <c r="W237" s="2205"/>
      <c r="X237" s="2205"/>
      <c r="Y237" s="2205"/>
      <c r="Z237" s="2205"/>
      <c r="AA237" s="2205"/>
      <c r="AB237" s="2205"/>
      <c r="AC237" s="2205"/>
      <c r="AD237" s="2205"/>
      <c r="AE237" s="89"/>
    </row>
    <row r="238" spans="1:31" ht="18" customHeight="1">
      <c r="A238" s="5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89"/>
    </row>
    <row r="239" spans="1:31" ht="18" customHeight="1">
      <c r="A239" s="96"/>
      <c r="B239" s="96"/>
      <c r="C239" s="96"/>
      <c r="D239" s="96"/>
      <c r="E239" s="96"/>
      <c r="F239" s="2205"/>
      <c r="G239" s="2205"/>
      <c r="H239" s="2205"/>
      <c r="I239" s="2205"/>
      <c r="J239" s="2205"/>
      <c r="K239" s="2205"/>
      <c r="L239" s="2205"/>
      <c r="M239" s="2205"/>
      <c r="N239" s="2205"/>
      <c r="O239" s="2205"/>
      <c r="P239" s="2205"/>
      <c r="Q239" s="2205"/>
      <c r="R239" s="2205"/>
      <c r="S239" s="2205"/>
      <c r="T239" s="2205"/>
      <c r="U239" s="2205"/>
      <c r="V239" s="2205"/>
      <c r="W239" s="2205"/>
      <c r="X239" s="2205"/>
      <c r="Y239" s="2205"/>
      <c r="Z239" s="2205"/>
      <c r="AA239" s="2205"/>
      <c r="AB239" s="2205"/>
      <c r="AC239" s="2205"/>
      <c r="AD239" s="2205"/>
      <c r="AE239" s="89"/>
    </row>
    <row r="240" spans="1:31" ht="18" customHeight="1">
      <c r="A240" s="96"/>
      <c r="B240" s="96"/>
      <c r="E240" s="96"/>
      <c r="F240" s="2205"/>
      <c r="G240" s="2205"/>
      <c r="H240" s="2205"/>
      <c r="I240" s="2205"/>
      <c r="J240" s="2205"/>
      <c r="K240" s="2205"/>
      <c r="L240" s="2205"/>
      <c r="M240" s="2205"/>
      <c r="N240" s="2205"/>
      <c r="O240" s="2205"/>
      <c r="P240" s="2205"/>
      <c r="Q240" s="2205"/>
      <c r="R240" s="2205"/>
      <c r="S240" s="2205"/>
      <c r="T240" s="2205"/>
      <c r="U240" s="2205"/>
      <c r="V240" s="2205"/>
      <c r="W240" s="2205"/>
      <c r="X240" s="2205"/>
      <c r="Y240" s="2205"/>
      <c r="Z240" s="2205"/>
      <c r="AA240" s="2205"/>
      <c r="AB240" s="2205"/>
      <c r="AC240" s="2205"/>
      <c r="AD240" s="2205"/>
      <c r="AE240" s="89"/>
    </row>
    <row r="241" spans="1:31" ht="18" customHeight="1">
      <c r="A241" s="96"/>
      <c r="B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89"/>
    </row>
  </sheetData>
  <sheetProtection selectLockedCells="1"/>
  <mergeCells count="132">
    <mergeCell ref="E229:F229"/>
    <mergeCell ref="Z229:AB229"/>
    <mergeCell ref="Z230:AB230"/>
    <mergeCell ref="E231:F231"/>
    <mergeCell ref="F213:AD214"/>
    <mergeCell ref="I228:U228"/>
    <mergeCell ref="J224:M224"/>
    <mergeCell ref="E230:F230"/>
    <mergeCell ref="Z231:AB231"/>
    <mergeCell ref="J225:M225"/>
    <mergeCell ref="J226:M226"/>
    <mergeCell ref="J223:M223"/>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180:F180"/>
    <mergeCell ref="Z180:AB180"/>
    <mergeCell ref="J200:M200"/>
    <mergeCell ref="E179:F179"/>
    <mergeCell ref="F182:AD183"/>
    <mergeCell ref="F185:AD186"/>
    <mergeCell ref="J197:M197"/>
    <mergeCell ref="J198:M198"/>
    <mergeCell ref="J199:M199"/>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J126:M126"/>
    <mergeCell ref="P126:S126"/>
    <mergeCell ref="W126:AA126"/>
    <mergeCell ref="K105:N105"/>
    <mergeCell ref="K106:N106"/>
    <mergeCell ref="J117:M117"/>
    <mergeCell ref="P117:S117"/>
    <mergeCell ref="W117:AA117"/>
    <mergeCell ref="G93:H93"/>
    <mergeCell ref="J93:AD93"/>
    <mergeCell ref="B7:O10"/>
    <mergeCell ref="T7:AA7"/>
    <mergeCell ref="F83:H83"/>
    <mergeCell ref="S83:AB83"/>
    <mergeCell ref="K101:M101"/>
    <mergeCell ref="K102:M102"/>
    <mergeCell ref="K103:M103"/>
    <mergeCell ref="I86:AD87"/>
    <mergeCell ref="S81:AB81"/>
    <mergeCell ref="R6:S13"/>
    <mergeCell ref="I84:AD85"/>
    <mergeCell ref="T6:AA6"/>
    <mergeCell ref="K100:M100"/>
    <mergeCell ref="F90:I90"/>
    <mergeCell ref="G91:H91"/>
    <mergeCell ref="J91:AD91"/>
    <mergeCell ref="T15:U15"/>
    <mergeCell ref="F82:H82"/>
    <mergeCell ref="S82:AB82"/>
    <mergeCell ref="B13:M14"/>
    <mergeCell ref="G92:H92"/>
    <mergeCell ref="J92:AD92"/>
  </mergeCells>
  <phoneticPr fontId="2"/>
  <hyperlinks>
    <hyperlink ref="Q1:T1" location="作業メニュー!A1" display="作業メニュー" xr:uid="{00000000-0004-0000-2800-000000000000}"/>
  </hyperlinks>
  <printOptions horizontalCentered="1"/>
  <pageMargins left="0.59055118110236227" right="0.39370078740157483" top="0.59055118110236227" bottom="0.39370078740157483" header="0.47244094488188981" footer="0.19685039370078741"/>
  <pageSetup paperSize="9" scale="94" orientation="portrait" r:id="rId1"/>
  <headerFooter alignWithMargins="0">
    <oddFooter>&amp;R210118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260"/>
  <sheetViews>
    <sheetView topLeftCell="A91" zoomScaleNormal="100" workbookViewId="0">
      <selection activeCell="K1" sqref="K1:O1"/>
    </sheetView>
  </sheetViews>
  <sheetFormatPr defaultColWidth="3.125" defaultRowHeight="18" customHeight="1"/>
  <cols>
    <col min="1" max="1" width="3.125" style="929"/>
    <col min="2" max="2" width="3.125" style="1283"/>
    <col min="3" max="16384" width="3.125" style="929"/>
  </cols>
  <sheetData>
    <row r="1" spans="1:36" s="1282" customFormat="1" ht="37.5" customHeight="1" thickBot="1">
      <c r="A1" s="1253" t="s">
        <v>2119</v>
      </c>
      <c r="B1" s="1281"/>
      <c r="K1" s="2325" t="s">
        <v>64</v>
      </c>
      <c r="L1" s="2325"/>
      <c r="M1" s="2325"/>
      <c r="N1" s="2325"/>
      <c r="O1" s="2325"/>
    </row>
    <row r="2" spans="1:36" ht="15.95" customHeight="1" thickTop="1">
      <c r="A2" s="929" t="str">
        <f>IF(作業メニュー!AM13=TRUE, "（注意）", "")</f>
        <v/>
      </c>
    </row>
    <row r="3" spans="1:36" ht="15.95" customHeight="1">
      <c r="A3" s="929" t="str">
        <f>IF(作業メニュー!AM13=TRUE, "１．　第２面から第６面までとして別記第２号様式の第２面から第６面までに記載すべき事項を記載した書類を添えてください。", "")</f>
        <v/>
      </c>
    </row>
    <row r="4" spans="1:36" ht="15.95" customHeight="1">
      <c r="A4" s="929" t="str">
        <f>IF(作業メニュー!AM13=TRUE, "２．　別記第２号様式の（注意）に準じて記入してください。", "")</f>
        <v/>
      </c>
    </row>
    <row r="5" spans="1:36" ht="15.95" customHeight="1">
      <c r="A5" s="1284" t="str">
        <f>IF(作業メニュー!AM13=TRUE, "【下記　別記第2号様式（注意）】", "")</f>
        <v/>
      </c>
    </row>
    <row r="6" spans="1:36" ht="15.95" customHeight="1">
      <c r="A6" s="929" t="s">
        <v>891</v>
      </c>
    </row>
    <row r="7" spans="1:36" ht="15.95" customHeight="1">
      <c r="A7" s="973" t="s">
        <v>890</v>
      </c>
      <c r="B7" s="973" t="s">
        <v>889</v>
      </c>
      <c r="C7" s="973"/>
      <c r="D7" s="973"/>
      <c r="E7" s="973"/>
      <c r="F7" s="973"/>
      <c r="G7" s="973"/>
      <c r="H7" s="973"/>
      <c r="I7" s="973"/>
      <c r="J7" s="973"/>
      <c r="K7" s="973"/>
      <c r="L7" s="973"/>
      <c r="M7" s="973"/>
      <c r="N7" s="973"/>
      <c r="O7" s="973"/>
      <c r="P7" s="973"/>
      <c r="Q7" s="973"/>
      <c r="R7" s="973"/>
      <c r="S7" s="973"/>
      <c r="T7" s="973"/>
      <c r="U7" s="973"/>
      <c r="V7" s="973"/>
      <c r="W7" s="973"/>
      <c r="X7" s="973"/>
      <c r="Y7" s="973"/>
      <c r="Z7" s="973"/>
      <c r="AA7" s="973"/>
    </row>
    <row r="8" spans="1:36" ht="15.95" customHeight="1">
      <c r="A8" s="973"/>
      <c r="B8" s="1285" t="s">
        <v>888</v>
      </c>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D8" s="1627"/>
      <c r="AE8" s="1627"/>
      <c r="AF8" s="1627"/>
      <c r="AG8" s="1627"/>
      <c r="AH8" s="1627"/>
      <c r="AI8" s="1627"/>
      <c r="AJ8" s="1627"/>
    </row>
    <row r="9" spans="1:36" ht="15.95" customHeight="1">
      <c r="A9" s="973"/>
      <c r="B9" s="1286"/>
      <c r="C9" s="973"/>
      <c r="D9" s="973"/>
      <c r="E9" s="973"/>
      <c r="F9" s="973"/>
      <c r="G9" s="973"/>
      <c r="H9" s="973"/>
      <c r="I9" s="973"/>
      <c r="J9" s="973"/>
      <c r="K9" s="973"/>
      <c r="L9" s="973"/>
      <c r="M9" s="973"/>
      <c r="N9" s="973"/>
      <c r="O9" s="973"/>
      <c r="P9" s="973"/>
      <c r="Q9" s="973"/>
      <c r="R9" s="973"/>
      <c r="S9" s="973"/>
      <c r="T9" s="973"/>
      <c r="U9" s="973"/>
      <c r="V9" s="973"/>
      <c r="W9" s="973"/>
      <c r="X9" s="973"/>
      <c r="Y9" s="973"/>
      <c r="Z9" s="973"/>
      <c r="AA9" s="973"/>
    </row>
    <row r="10" spans="1:36" ht="15.95" customHeight="1">
      <c r="A10" s="973" t="s">
        <v>887</v>
      </c>
      <c r="B10" s="973" t="s">
        <v>886</v>
      </c>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row>
    <row r="11" spans="1:36" ht="15.95" customHeight="1">
      <c r="A11" s="973"/>
      <c r="B11" s="1286"/>
      <c r="C11" s="973" t="s">
        <v>885</v>
      </c>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row>
    <row r="13" spans="1:36" ht="15.95" customHeight="1">
      <c r="A13" s="973" t="s">
        <v>884</v>
      </c>
      <c r="B13" s="973" t="s">
        <v>883</v>
      </c>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row>
    <row r="14" spans="1:36" ht="15.95" customHeight="1">
      <c r="A14" s="973"/>
      <c r="B14" s="1286" t="s">
        <v>790</v>
      </c>
      <c r="C14" s="973" t="s">
        <v>882</v>
      </c>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row>
    <row r="15" spans="1:36" ht="15.95" customHeight="1">
      <c r="A15" s="973"/>
      <c r="B15" s="1286"/>
      <c r="C15" s="973" t="s">
        <v>881</v>
      </c>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row>
    <row r="16" spans="1:36" ht="15.95" customHeight="1">
      <c r="A16" s="973"/>
      <c r="B16" s="1286" t="s">
        <v>788</v>
      </c>
      <c r="C16" s="973" t="s">
        <v>880</v>
      </c>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D16" s="959"/>
    </row>
    <row r="17" spans="1:30" ht="15.95" customHeight="1">
      <c r="A17" s="973"/>
      <c r="B17" s="1286" t="s">
        <v>784</v>
      </c>
      <c r="C17" s="973" t="s">
        <v>879</v>
      </c>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row>
    <row r="18" spans="1:30" ht="15.95" customHeight="1">
      <c r="A18" s="973"/>
      <c r="C18" s="973" t="s">
        <v>878</v>
      </c>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D18" s="959"/>
    </row>
    <row r="19" spans="1:30" ht="15.95" customHeight="1">
      <c r="A19" s="973"/>
      <c r="C19" s="973" t="s">
        <v>877</v>
      </c>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row>
    <row r="20" spans="1:30" s="1289" customFormat="1" ht="15.95" customHeight="1">
      <c r="A20" s="1287"/>
      <c r="B20" s="1288" t="s">
        <v>876</v>
      </c>
      <c r="C20" s="1287" t="s">
        <v>875</v>
      </c>
      <c r="D20" s="1287"/>
      <c r="E20" s="1287"/>
      <c r="F20" s="1287"/>
      <c r="G20" s="1287"/>
      <c r="H20" s="1287"/>
      <c r="I20" s="1287"/>
      <c r="J20" s="1287"/>
      <c r="K20" s="1287"/>
      <c r="L20" s="1287"/>
      <c r="M20" s="1287"/>
      <c r="N20" s="1287"/>
      <c r="O20" s="1287"/>
      <c r="P20" s="1287"/>
      <c r="Q20" s="1287"/>
      <c r="R20" s="1287"/>
      <c r="S20" s="1287"/>
      <c r="T20" s="1287"/>
      <c r="U20" s="1287"/>
      <c r="V20" s="1287"/>
      <c r="W20" s="1287"/>
      <c r="X20" s="1287"/>
      <c r="Y20" s="1287"/>
      <c r="Z20" s="1287"/>
      <c r="AA20" s="1287"/>
    </row>
    <row r="21" spans="1:30" s="1289" customFormat="1" ht="15.95" customHeight="1">
      <c r="A21" s="1287"/>
      <c r="B21" s="1290"/>
      <c r="C21" s="1287" t="s">
        <v>874</v>
      </c>
      <c r="D21" s="1287"/>
      <c r="E21" s="1287"/>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7"/>
    </row>
    <row r="22" spans="1:30" ht="15.95" customHeight="1">
      <c r="A22" s="973"/>
      <c r="B22" s="1286" t="s">
        <v>780</v>
      </c>
      <c r="C22" s="973" t="s">
        <v>873</v>
      </c>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row>
    <row r="23" spans="1:30" ht="15.95" customHeight="1">
      <c r="A23" s="973"/>
      <c r="C23" s="973" t="s">
        <v>872</v>
      </c>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row>
    <row r="24" spans="1:30" s="1289" customFormat="1" ht="15.95" customHeight="1">
      <c r="A24" s="1287"/>
      <c r="B24" s="1290"/>
      <c r="C24" s="1287" t="s">
        <v>871</v>
      </c>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row>
    <row r="25" spans="1:30" s="1289" customFormat="1" ht="15.95" customHeight="1">
      <c r="A25" s="1287"/>
      <c r="B25" s="1290"/>
      <c r="C25" s="1287" t="s">
        <v>870</v>
      </c>
      <c r="D25" s="1287"/>
      <c r="E25" s="1287"/>
      <c r="F25" s="1287"/>
      <c r="G25" s="1287"/>
      <c r="H25" s="1287"/>
      <c r="I25" s="1287"/>
      <c r="J25" s="1287"/>
      <c r="K25" s="1287"/>
      <c r="L25" s="1287"/>
      <c r="M25" s="1287"/>
      <c r="N25" s="1287"/>
      <c r="O25" s="1287"/>
      <c r="P25" s="1287"/>
      <c r="Q25" s="1287"/>
      <c r="R25" s="1287"/>
      <c r="S25" s="1287"/>
      <c r="T25" s="1287"/>
      <c r="U25" s="1287"/>
      <c r="V25" s="1287"/>
      <c r="W25" s="1287"/>
      <c r="X25" s="1287"/>
      <c r="Y25" s="1287"/>
      <c r="Z25" s="1287"/>
      <c r="AA25" s="1287"/>
    </row>
    <row r="26" spans="1:30" s="1289" customFormat="1" ht="15.95" customHeight="1">
      <c r="A26" s="1287"/>
      <c r="B26" s="1290"/>
      <c r="C26" s="1287" t="s">
        <v>869</v>
      </c>
      <c r="D26" s="1287"/>
      <c r="E26" s="1287"/>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287"/>
    </row>
    <row r="27" spans="1:30" ht="15.95" customHeight="1">
      <c r="A27" s="973"/>
      <c r="B27" s="1286" t="s">
        <v>778</v>
      </c>
      <c r="C27" s="973" t="s">
        <v>868</v>
      </c>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row>
    <row r="28" spans="1:30" ht="15.95" customHeight="1">
      <c r="A28" s="973"/>
      <c r="C28" s="973" t="s">
        <v>867</v>
      </c>
      <c r="D28" s="973"/>
      <c r="E28" s="973"/>
      <c r="F28" s="973"/>
      <c r="G28" s="973"/>
      <c r="H28" s="973"/>
      <c r="I28" s="973"/>
      <c r="J28" s="973"/>
      <c r="K28" s="973"/>
      <c r="L28" s="973"/>
      <c r="M28" s="973"/>
      <c r="N28" s="973"/>
      <c r="O28" s="973"/>
      <c r="P28" s="973"/>
      <c r="Q28" s="973"/>
      <c r="R28" s="973"/>
      <c r="S28" s="973"/>
      <c r="T28" s="973"/>
      <c r="U28" s="973"/>
      <c r="V28" s="973"/>
      <c r="W28" s="973"/>
      <c r="X28" s="973"/>
      <c r="Y28" s="973"/>
      <c r="Z28" s="973"/>
      <c r="AA28" s="973"/>
    </row>
    <row r="29" spans="1:30" ht="15.95" customHeight="1">
      <c r="A29" s="973"/>
      <c r="C29" s="973" t="s">
        <v>2223</v>
      </c>
      <c r="D29" s="973"/>
      <c r="E29" s="973"/>
      <c r="F29" s="973"/>
      <c r="G29" s="973"/>
      <c r="H29" s="973"/>
      <c r="I29" s="973"/>
      <c r="J29" s="973"/>
      <c r="K29" s="973"/>
      <c r="L29" s="973"/>
      <c r="M29" s="973"/>
      <c r="N29" s="973"/>
      <c r="O29" s="973"/>
      <c r="P29" s="973"/>
      <c r="Q29" s="973"/>
      <c r="R29" s="973"/>
      <c r="S29" s="973"/>
      <c r="T29" s="973"/>
      <c r="U29" s="973"/>
      <c r="V29" s="973"/>
      <c r="W29" s="973"/>
      <c r="X29" s="973"/>
      <c r="Y29" s="973"/>
      <c r="Z29" s="973"/>
      <c r="AA29" s="973"/>
    </row>
    <row r="30" spans="1:30" ht="15.95" customHeight="1">
      <c r="A30" s="973"/>
      <c r="C30" s="973" t="s">
        <v>2224</v>
      </c>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row>
    <row r="31" spans="1:30" ht="15.95" customHeight="1">
      <c r="A31" s="973"/>
      <c r="B31" s="1286" t="s">
        <v>776</v>
      </c>
      <c r="C31" s="973" t="s">
        <v>866</v>
      </c>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row>
    <row r="32" spans="1:30" ht="15.95" customHeight="1">
      <c r="A32" s="973"/>
      <c r="C32" s="973" t="s">
        <v>865</v>
      </c>
      <c r="D32" s="973"/>
      <c r="E32" s="973"/>
      <c r="F32" s="973"/>
      <c r="G32" s="973"/>
      <c r="H32" s="973"/>
      <c r="I32" s="973"/>
      <c r="J32" s="973"/>
      <c r="K32" s="973"/>
      <c r="L32" s="973"/>
      <c r="M32" s="973"/>
      <c r="N32" s="973"/>
      <c r="O32" s="973"/>
      <c r="P32" s="973"/>
      <c r="Q32" s="973"/>
      <c r="R32" s="973"/>
      <c r="S32" s="973"/>
      <c r="T32" s="973"/>
      <c r="U32" s="973"/>
      <c r="V32" s="973"/>
      <c r="W32" s="973"/>
      <c r="X32" s="973"/>
      <c r="Y32" s="973"/>
      <c r="Z32" s="973"/>
      <c r="AA32" s="973"/>
    </row>
    <row r="33" spans="1:27" ht="15.95" customHeight="1">
      <c r="A33" s="973"/>
      <c r="B33" s="1286" t="s">
        <v>846</v>
      </c>
      <c r="C33" s="973" t="s">
        <v>864</v>
      </c>
      <c r="D33" s="973"/>
      <c r="E33" s="973"/>
      <c r="F33" s="973"/>
      <c r="G33" s="973"/>
      <c r="H33" s="973"/>
      <c r="I33" s="973"/>
      <c r="J33" s="973"/>
      <c r="K33" s="973"/>
      <c r="L33" s="973"/>
      <c r="M33" s="973"/>
      <c r="N33" s="973"/>
      <c r="O33" s="973"/>
      <c r="P33" s="973"/>
      <c r="Q33" s="973"/>
      <c r="R33" s="973"/>
      <c r="S33" s="973"/>
      <c r="T33" s="973"/>
      <c r="U33" s="973"/>
      <c r="V33" s="973"/>
      <c r="W33" s="973"/>
      <c r="X33" s="973"/>
      <c r="Y33" s="973"/>
      <c r="Z33" s="973"/>
      <c r="AA33" s="973"/>
    </row>
    <row r="34" spans="1:27" ht="15.95" customHeight="1">
      <c r="A34" s="973"/>
      <c r="C34" s="973" t="s">
        <v>863</v>
      </c>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row>
    <row r="35" spans="1:27" ht="15.95" customHeight="1">
      <c r="A35" s="973"/>
      <c r="B35" s="1286" t="s">
        <v>844</v>
      </c>
      <c r="C35" s="973" t="s">
        <v>2113</v>
      </c>
      <c r="D35" s="973"/>
      <c r="E35" s="973"/>
      <c r="F35" s="973"/>
      <c r="G35" s="973"/>
      <c r="H35" s="973"/>
      <c r="I35" s="973"/>
      <c r="J35" s="973"/>
      <c r="K35" s="973"/>
      <c r="L35" s="973"/>
      <c r="M35" s="973"/>
      <c r="N35" s="973"/>
      <c r="O35" s="973"/>
      <c r="P35" s="973"/>
      <c r="Q35" s="973"/>
      <c r="R35" s="973"/>
      <c r="S35" s="973"/>
      <c r="T35" s="973"/>
      <c r="U35" s="973"/>
      <c r="V35" s="973"/>
      <c r="W35" s="973"/>
      <c r="X35" s="973"/>
      <c r="Y35" s="973"/>
      <c r="Z35" s="973"/>
      <c r="AA35" s="973"/>
    </row>
    <row r="36" spans="1:27" ht="15.95" customHeight="1">
      <c r="A36" s="973"/>
      <c r="C36" s="973" t="s">
        <v>2225</v>
      </c>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row>
    <row r="37" spans="1:27" ht="15.95" customHeight="1">
      <c r="A37" s="973"/>
      <c r="C37" s="973" t="s">
        <v>2114</v>
      </c>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row>
    <row r="38" spans="1:27" ht="15.95" customHeight="1">
      <c r="A38" s="973"/>
      <c r="C38" s="973" t="s">
        <v>2115</v>
      </c>
      <c r="D38" s="973"/>
      <c r="E38" s="973"/>
      <c r="F38" s="973"/>
      <c r="G38" s="973"/>
      <c r="H38" s="973"/>
      <c r="I38" s="973"/>
      <c r="J38" s="973"/>
      <c r="K38" s="973"/>
      <c r="L38" s="973"/>
      <c r="M38" s="973"/>
      <c r="N38" s="973"/>
      <c r="O38" s="973"/>
      <c r="P38" s="973"/>
      <c r="Q38" s="973"/>
      <c r="R38" s="973"/>
      <c r="S38" s="973"/>
      <c r="T38" s="973"/>
      <c r="U38" s="973"/>
      <c r="V38" s="973"/>
      <c r="W38" s="973"/>
      <c r="X38" s="973"/>
      <c r="Y38" s="973"/>
      <c r="Z38" s="973"/>
      <c r="AA38" s="973"/>
    </row>
    <row r="39" spans="1:27" ht="15.95" customHeight="1">
      <c r="A39" s="973"/>
      <c r="C39" s="973" t="s">
        <v>2116</v>
      </c>
      <c r="D39" s="973"/>
      <c r="E39" s="973"/>
      <c r="F39" s="973"/>
      <c r="G39" s="973"/>
      <c r="H39" s="973"/>
      <c r="I39" s="973"/>
      <c r="J39" s="973"/>
      <c r="K39" s="973"/>
      <c r="L39" s="973"/>
      <c r="M39" s="973"/>
      <c r="N39" s="973"/>
      <c r="O39" s="973"/>
      <c r="P39" s="973"/>
      <c r="Q39" s="973"/>
      <c r="R39" s="973"/>
      <c r="S39" s="973"/>
      <c r="T39" s="973"/>
      <c r="U39" s="973"/>
      <c r="V39" s="973"/>
      <c r="W39" s="973"/>
      <c r="X39" s="973"/>
      <c r="Y39" s="973"/>
      <c r="Z39" s="973"/>
      <c r="AA39" s="973"/>
    </row>
    <row r="40" spans="1:27" ht="15.95" customHeight="1">
      <c r="A40" s="973"/>
      <c r="C40" s="973" t="s">
        <v>2117</v>
      </c>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row>
    <row r="41" spans="1:27" ht="15.95" customHeight="1">
      <c r="A41" s="973"/>
      <c r="B41" s="1291" t="s">
        <v>2118</v>
      </c>
      <c r="C41" s="929" t="s">
        <v>3111</v>
      </c>
      <c r="D41" s="973"/>
      <c r="E41" s="973"/>
      <c r="F41" s="973"/>
      <c r="G41" s="973"/>
      <c r="H41" s="973"/>
      <c r="I41" s="973"/>
      <c r="J41" s="973"/>
      <c r="K41" s="973"/>
      <c r="L41" s="973"/>
      <c r="M41" s="973"/>
      <c r="N41" s="973"/>
      <c r="O41" s="973"/>
      <c r="P41" s="973"/>
      <c r="Q41" s="973"/>
      <c r="R41" s="973"/>
      <c r="S41" s="973"/>
      <c r="T41" s="973"/>
      <c r="U41" s="973"/>
      <c r="V41" s="973"/>
      <c r="W41" s="973"/>
      <c r="X41" s="973"/>
      <c r="Y41" s="973"/>
      <c r="Z41" s="973"/>
      <c r="AA41" s="973"/>
    </row>
    <row r="42" spans="1:27" ht="15.95" customHeight="1">
      <c r="A42" s="973"/>
      <c r="B42" s="1291"/>
      <c r="C42" s="973" t="s">
        <v>3112</v>
      </c>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row>
    <row r="43" spans="1:27" ht="15.95" customHeight="1">
      <c r="A43" s="973"/>
      <c r="B43" s="1291"/>
      <c r="C43" s="973" t="s">
        <v>3113</v>
      </c>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row>
    <row r="44" spans="1:27" ht="15.95" customHeight="1">
      <c r="A44" s="973"/>
      <c r="B44" s="1291"/>
      <c r="C44" s="973" t="s">
        <v>3114</v>
      </c>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row>
    <row r="45" spans="1:27" ht="15.95" customHeight="1">
      <c r="A45" s="973"/>
      <c r="B45" s="1291"/>
      <c r="C45" s="973" t="s">
        <v>3115</v>
      </c>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row>
    <row r="46" spans="1:27" ht="15.95" customHeight="1">
      <c r="A46" s="973"/>
      <c r="B46" s="1291"/>
      <c r="C46" s="973" t="s">
        <v>3116</v>
      </c>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row>
    <row r="47" spans="1:27" ht="15.95" customHeight="1">
      <c r="A47" s="973"/>
      <c r="B47" s="1291"/>
      <c r="C47" s="973" t="s">
        <v>3621</v>
      </c>
      <c r="D47" s="973"/>
      <c r="E47" s="973"/>
      <c r="F47" s="973"/>
      <c r="G47" s="973"/>
      <c r="H47" s="973"/>
      <c r="I47" s="973"/>
      <c r="J47" s="973"/>
      <c r="K47" s="973"/>
      <c r="L47" s="973"/>
      <c r="M47" s="973"/>
      <c r="N47" s="973"/>
      <c r="O47" s="973"/>
      <c r="P47" s="973"/>
      <c r="Q47" s="973"/>
      <c r="R47" s="973"/>
      <c r="S47" s="973"/>
      <c r="T47" s="973"/>
      <c r="U47" s="973"/>
      <c r="V47" s="973"/>
      <c r="W47" s="973"/>
      <c r="X47" s="973"/>
      <c r="Y47" s="973"/>
      <c r="Z47" s="973"/>
      <c r="AA47" s="973"/>
    </row>
    <row r="48" spans="1:27" ht="15.95" customHeight="1">
      <c r="A48" s="973"/>
      <c r="B48" s="1291"/>
      <c r="C48" s="973" t="s">
        <v>3622</v>
      </c>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row>
    <row r="49" spans="1:27" ht="15.95" customHeight="1">
      <c r="A49" s="973"/>
      <c r="B49" s="1291"/>
      <c r="C49" s="973" t="s">
        <v>3623</v>
      </c>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row>
    <row r="50" spans="1:27" ht="15.95" customHeight="1">
      <c r="A50" s="973"/>
      <c r="B50" s="1291"/>
      <c r="C50" s="973" t="s">
        <v>3624</v>
      </c>
      <c r="D50" s="973"/>
      <c r="E50" s="973"/>
      <c r="F50" s="973"/>
      <c r="G50" s="973"/>
      <c r="H50" s="973"/>
      <c r="I50" s="973"/>
      <c r="J50" s="973"/>
      <c r="K50" s="973"/>
      <c r="L50" s="973"/>
      <c r="M50" s="973"/>
      <c r="N50" s="973"/>
      <c r="O50" s="973"/>
      <c r="P50" s="973"/>
      <c r="Q50" s="973"/>
      <c r="R50" s="973"/>
      <c r="S50" s="973"/>
      <c r="T50" s="973"/>
      <c r="U50" s="973"/>
      <c r="V50" s="973"/>
      <c r="W50" s="973"/>
      <c r="X50" s="973"/>
      <c r="Y50" s="973"/>
      <c r="Z50" s="973"/>
      <c r="AA50" s="973"/>
    </row>
    <row r="51" spans="1:27" ht="15.95" customHeight="1">
      <c r="A51" s="973"/>
      <c r="B51" s="1291"/>
      <c r="C51" s="973" t="s">
        <v>3625</v>
      </c>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row>
    <row r="52" spans="1:27" ht="15.95" customHeight="1">
      <c r="A52" s="973"/>
      <c r="B52" s="1291"/>
      <c r="C52" s="973" t="s">
        <v>3626</v>
      </c>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row>
    <row r="53" spans="1:27" ht="15.95" customHeight="1">
      <c r="A53" s="973"/>
      <c r="B53" s="1291"/>
      <c r="C53" s="973" t="s">
        <v>3627</v>
      </c>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row>
    <row r="54" spans="1:27" ht="15.95" customHeight="1">
      <c r="A54" s="973"/>
      <c r="B54" s="1291" t="s">
        <v>2761</v>
      </c>
      <c r="C54" s="973" t="s">
        <v>2762</v>
      </c>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row>
    <row r="55" spans="1:27" ht="15.95" customHeight="1">
      <c r="A55" s="973"/>
      <c r="B55" s="1291"/>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row>
    <row r="56" spans="1:27" ht="15.95" customHeight="1">
      <c r="A56" s="973" t="s">
        <v>862</v>
      </c>
      <c r="B56" s="973" t="s">
        <v>861</v>
      </c>
      <c r="C56" s="973"/>
      <c r="D56" s="973"/>
      <c r="E56" s="973"/>
      <c r="F56" s="973"/>
      <c r="G56" s="973"/>
      <c r="H56" s="973"/>
      <c r="I56" s="973"/>
      <c r="J56" s="973"/>
      <c r="K56" s="973"/>
      <c r="L56" s="973"/>
      <c r="M56" s="973"/>
      <c r="N56" s="973"/>
      <c r="O56" s="973"/>
      <c r="P56" s="973"/>
      <c r="Q56" s="973"/>
      <c r="R56" s="973"/>
      <c r="S56" s="973"/>
      <c r="T56" s="973"/>
      <c r="U56" s="973"/>
      <c r="V56" s="973"/>
      <c r="W56" s="973"/>
      <c r="X56" s="973"/>
      <c r="Y56" s="973"/>
      <c r="Z56" s="973"/>
      <c r="AA56" s="973"/>
    </row>
    <row r="57" spans="1:27" ht="15.95" customHeight="1">
      <c r="A57" s="973"/>
      <c r="B57" s="1286" t="s">
        <v>790</v>
      </c>
      <c r="C57" s="973" t="s">
        <v>3117</v>
      </c>
      <c r="D57" s="973"/>
      <c r="E57" s="973"/>
      <c r="F57" s="973"/>
      <c r="G57" s="973"/>
      <c r="H57" s="973"/>
      <c r="I57" s="973"/>
      <c r="J57" s="973"/>
      <c r="K57" s="973"/>
      <c r="L57" s="973"/>
      <c r="M57" s="973"/>
      <c r="N57" s="973"/>
      <c r="O57" s="973"/>
      <c r="P57" s="973"/>
      <c r="Q57" s="973"/>
      <c r="R57" s="973"/>
      <c r="S57" s="973"/>
      <c r="T57" s="973"/>
      <c r="U57" s="973"/>
      <c r="V57" s="973"/>
      <c r="W57" s="973"/>
      <c r="X57" s="973"/>
      <c r="Y57" s="973"/>
      <c r="Z57" s="973"/>
      <c r="AA57" s="973"/>
    </row>
    <row r="58" spans="1:27" ht="15.95" customHeight="1">
      <c r="A58" s="973"/>
      <c r="B58" s="1286" t="s">
        <v>788</v>
      </c>
      <c r="C58" s="973" t="s">
        <v>860</v>
      </c>
      <c r="D58" s="973"/>
      <c r="E58" s="973"/>
      <c r="F58" s="973"/>
      <c r="G58" s="973"/>
      <c r="H58" s="973"/>
      <c r="I58" s="973"/>
      <c r="J58" s="973"/>
      <c r="K58" s="973"/>
      <c r="L58" s="973"/>
      <c r="M58" s="973"/>
      <c r="N58" s="973"/>
      <c r="O58" s="973"/>
      <c r="P58" s="973"/>
      <c r="Q58" s="973"/>
      <c r="R58" s="973"/>
      <c r="S58" s="973"/>
      <c r="T58" s="973"/>
      <c r="U58" s="973"/>
      <c r="V58" s="973"/>
      <c r="W58" s="973"/>
      <c r="X58" s="973"/>
      <c r="Y58" s="973"/>
      <c r="Z58" s="973"/>
      <c r="AA58" s="973"/>
    </row>
    <row r="59" spans="1:27" ht="15.95" customHeight="1">
      <c r="A59" s="973"/>
      <c r="C59" s="973" t="s">
        <v>859</v>
      </c>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row>
    <row r="60" spans="1:27" ht="15.95" customHeight="1">
      <c r="A60" s="973"/>
      <c r="C60" s="973" t="s">
        <v>858</v>
      </c>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row>
    <row r="61" spans="1:27" ht="15.95" customHeight="1">
      <c r="A61" s="973"/>
      <c r="C61" s="973" t="s">
        <v>857</v>
      </c>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row>
    <row r="62" spans="1:27" ht="15.95" customHeight="1">
      <c r="A62" s="973"/>
      <c r="C62" s="973" t="s">
        <v>856</v>
      </c>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row>
    <row r="63" spans="1:27" ht="15.95" customHeight="1">
      <c r="A63" s="973"/>
      <c r="B63" s="1286" t="s">
        <v>784</v>
      </c>
      <c r="C63" s="973" t="s">
        <v>855</v>
      </c>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row>
    <row r="64" spans="1:27" ht="15.95" customHeight="1">
      <c r="A64" s="973"/>
      <c r="C64" s="973" t="s">
        <v>854</v>
      </c>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row>
    <row r="65" spans="1:27" ht="15.95" customHeight="1">
      <c r="A65" s="973"/>
      <c r="C65" s="973" t="s">
        <v>853</v>
      </c>
      <c r="D65" s="973"/>
      <c r="E65" s="973"/>
      <c r="F65" s="973"/>
      <c r="G65" s="973"/>
      <c r="H65" s="973"/>
      <c r="I65" s="973"/>
      <c r="J65" s="973"/>
      <c r="K65" s="973"/>
      <c r="L65" s="973"/>
      <c r="M65" s="973"/>
      <c r="N65" s="973"/>
      <c r="O65" s="973"/>
      <c r="P65" s="973"/>
      <c r="Q65" s="973"/>
      <c r="R65" s="973"/>
      <c r="S65" s="973"/>
      <c r="T65" s="973"/>
      <c r="U65" s="973"/>
      <c r="V65" s="973"/>
      <c r="W65" s="973"/>
      <c r="X65" s="973"/>
      <c r="Y65" s="973"/>
      <c r="Z65" s="973"/>
      <c r="AA65" s="973"/>
    </row>
    <row r="66" spans="1:27" ht="15.95" customHeight="1">
      <c r="A66" s="973"/>
      <c r="B66" s="1286" t="s">
        <v>782</v>
      </c>
      <c r="C66" s="973" t="s">
        <v>852</v>
      </c>
      <c r="D66" s="973"/>
      <c r="E66" s="973"/>
      <c r="F66" s="973"/>
      <c r="G66" s="973"/>
      <c r="H66" s="973"/>
      <c r="I66" s="973"/>
      <c r="J66" s="973"/>
      <c r="K66" s="973"/>
      <c r="L66" s="973"/>
      <c r="M66" s="973"/>
      <c r="N66" s="973"/>
      <c r="O66" s="973"/>
      <c r="P66" s="973"/>
      <c r="Q66" s="973"/>
      <c r="R66" s="973"/>
      <c r="S66" s="973"/>
      <c r="T66" s="973"/>
      <c r="U66" s="973"/>
      <c r="V66" s="973"/>
      <c r="W66" s="973"/>
      <c r="X66" s="973"/>
      <c r="Y66" s="973"/>
      <c r="Z66" s="973"/>
      <c r="AA66" s="973"/>
    </row>
    <row r="67" spans="1:27" ht="15.95" customHeight="1">
      <c r="A67" s="973"/>
      <c r="C67" s="973" t="s">
        <v>851</v>
      </c>
      <c r="D67" s="973"/>
      <c r="E67" s="973"/>
      <c r="F67" s="973"/>
      <c r="G67" s="973"/>
      <c r="H67" s="973"/>
      <c r="I67" s="973"/>
      <c r="J67" s="973"/>
      <c r="K67" s="973"/>
      <c r="L67" s="973"/>
      <c r="M67" s="973"/>
      <c r="N67" s="973"/>
      <c r="O67" s="973"/>
      <c r="P67" s="973"/>
      <c r="Q67" s="973"/>
      <c r="R67" s="973"/>
      <c r="S67" s="973"/>
      <c r="T67" s="973"/>
      <c r="U67" s="973"/>
      <c r="V67" s="973"/>
      <c r="W67" s="973"/>
      <c r="X67" s="973"/>
      <c r="Y67" s="973"/>
      <c r="Z67" s="973"/>
      <c r="AA67" s="973"/>
    </row>
    <row r="68" spans="1:27" ht="15.95" customHeight="1">
      <c r="A68" s="973"/>
      <c r="C68" s="973" t="s">
        <v>850</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row>
    <row r="69" spans="1:27" ht="15.95" customHeight="1">
      <c r="A69" s="973"/>
      <c r="B69" s="1286" t="s">
        <v>780</v>
      </c>
      <c r="C69" s="973" t="s">
        <v>849</v>
      </c>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row>
    <row r="70" spans="1:27" ht="15.95" customHeight="1">
      <c r="A70" s="973"/>
      <c r="B70" s="1286" t="s">
        <v>778</v>
      </c>
      <c r="C70" s="973" t="s">
        <v>3034</v>
      </c>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row>
    <row r="71" spans="1:27" ht="15.95" customHeight="1">
      <c r="A71" s="973"/>
      <c r="C71" s="973" t="s">
        <v>3037</v>
      </c>
      <c r="D71" s="973"/>
      <c r="E71" s="973"/>
      <c r="F71" s="973"/>
      <c r="G71" s="973"/>
      <c r="H71" s="973"/>
      <c r="I71" s="973"/>
      <c r="J71" s="973"/>
      <c r="K71" s="973"/>
      <c r="L71" s="973"/>
      <c r="M71" s="973"/>
      <c r="N71" s="973"/>
      <c r="O71" s="973"/>
      <c r="P71" s="973"/>
      <c r="Q71" s="973"/>
      <c r="R71" s="973"/>
      <c r="S71" s="973"/>
      <c r="T71" s="973"/>
      <c r="U71" s="973"/>
      <c r="V71" s="973"/>
      <c r="W71" s="973"/>
      <c r="X71" s="973"/>
      <c r="Y71" s="973"/>
      <c r="Z71" s="973"/>
      <c r="AA71" s="973"/>
    </row>
    <row r="72" spans="1:27" ht="15.95" customHeight="1">
      <c r="A72" s="973"/>
      <c r="C72" s="973" t="s">
        <v>3035</v>
      </c>
      <c r="D72" s="973"/>
      <c r="E72" s="973"/>
      <c r="F72" s="973"/>
      <c r="G72" s="973"/>
      <c r="H72" s="973"/>
      <c r="I72" s="973"/>
      <c r="J72" s="973"/>
      <c r="K72" s="973"/>
      <c r="L72" s="973"/>
      <c r="M72" s="973"/>
      <c r="N72" s="973"/>
      <c r="O72" s="973"/>
      <c r="P72" s="973"/>
      <c r="Q72" s="973"/>
      <c r="R72" s="973"/>
      <c r="S72" s="973"/>
      <c r="T72" s="973"/>
      <c r="U72" s="973"/>
      <c r="V72" s="973"/>
      <c r="W72" s="973"/>
      <c r="X72" s="973"/>
      <c r="Y72" s="973"/>
      <c r="Z72" s="973"/>
      <c r="AA72" s="973"/>
    </row>
    <row r="73" spans="1:27" ht="15.95" customHeight="1">
      <c r="A73" s="973"/>
      <c r="C73" s="973" t="s">
        <v>3036</v>
      </c>
      <c r="D73" s="973"/>
      <c r="E73" s="973"/>
      <c r="F73" s="973"/>
      <c r="G73" s="973"/>
      <c r="H73" s="973"/>
      <c r="I73" s="973"/>
      <c r="J73" s="973"/>
      <c r="K73" s="973"/>
      <c r="L73" s="973"/>
      <c r="M73" s="973"/>
      <c r="N73" s="973"/>
      <c r="O73" s="973"/>
      <c r="P73" s="973"/>
      <c r="Q73" s="973"/>
      <c r="R73" s="973"/>
      <c r="S73" s="973"/>
      <c r="T73" s="973"/>
      <c r="U73" s="973"/>
      <c r="V73" s="973"/>
      <c r="W73" s="973"/>
      <c r="X73" s="973"/>
      <c r="Y73" s="973"/>
      <c r="Z73" s="973"/>
      <c r="AA73" s="973"/>
    </row>
    <row r="74" spans="1:27" ht="15.95" customHeight="1">
      <c r="A74" s="973"/>
      <c r="C74" s="973" t="s">
        <v>2226</v>
      </c>
      <c r="D74" s="973"/>
      <c r="E74" s="973"/>
      <c r="F74" s="973"/>
      <c r="G74" s="973"/>
      <c r="H74" s="973"/>
      <c r="I74" s="973"/>
      <c r="J74" s="973"/>
      <c r="K74" s="973"/>
      <c r="L74" s="973"/>
      <c r="M74" s="973"/>
      <c r="N74" s="973"/>
      <c r="O74" s="973"/>
      <c r="P74" s="973"/>
      <c r="Q74" s="973"/>
      <c r="R74" s="973"/>
      <c r="S74" s="973"/>
      <c r="T74" s="973"/>
      <c r="U74" s="973"/>
      <c r="V74" s="973"/>
      <c r="W74" s="973"/>
      <c r="X74" s="973"/>
      <c r="Y74" s="973"/>
      <c r="Z74" s="973"/>
      <c r="AA74" s="973"/>
    </row>
    <row r="75" spans="1:27" ht="15.95" customHeight="1">
      <c r="A75" s="973"/>
      <c r="C75" s="973" t="s">
        <v>2227</v>
      </c>
      <c r="D75" s="973"/>
      <c r="E75" s="973"/>
      <c r="F75" s="973"/>
      <c r="G75" s="973"/>
      <c r="H75" s="973"/>
      <c r="I75" s="973"/>
      <c r="J75" s="973"/>
      <c r="K75" s="973"/>
      <c r="L75" s="973"/>
      <c r="M75" s="973"/>
      <c r="N75" s="973"/>
      <c r="O75" s="973"/>
      <c r="P75" s="973"/>
      <c r="Q75" s="973"/>
      <c r="R75" s="973"/>
      <c r="S75" s="973"/>
      <c r="T75" s="973"/>
      <c r="U75" s="973"/>
      <c r="V75" s="973"/>
      <c r="W75" s="973"/>
      <c r="X75" s="973"/>
      <c r="Y75" s="973"/>
      <c r="Z75" s="973"/>
      <c r="AA75" s="973"/>
    </row>
    <row r="76" spans="1:27" ht="15.95" customHeight="1">
      <c r="A76" s="973"/>
      <c r="C76" s="973" t="s">
        <v>2228</v>
      </c>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row>
    <row r="77" spans="1:27" ht="15.95" customHeight="1">
      <c r="A77" s="973"/>
      <c r="C77" s="973" t="s">
        <v>848</v>
      </c>
      <c r="D77" s="973"/>
      <c r="E77" s="973"/>
      <c r="F77" s="973"/>
      <c r="G77" s="1108"/>
      <c r="H77" s="1108"/>
      <c r="I77" s="1108"/>
      <c r="J77" s="1108"/>
      <c r="K77" s="1108"/>
      <c r="L77" s="973"/>
      <c r="M77" s="973"/>
      <c r="N77" s="973"/>
      <c r="O77" s="973"/>
      <c r="P77" s="973"/>
      <c r="Q77" s="973"/>
      <c r="R77" s="973"/>
      <c r="S77" s="973"/>
      <c r="T77" s="973"/>
      <c r="U77" s="973"/>
      <c r="V77" s="973"/>
      <c r="W77" s="973"/>
      <c r="X77" s="973"/>
      <c r="Y77" s="973"/>
      <c r="Z77" s="973"/>
      <c r="AA77" s="973"/>
    </row>
    <row r="78" spans="1:27" ht="15.95" customHeight="1">
      <c r="A78" s="973"/>
      <c r="C78" s="973" t="s">
        <v>847</v>
      </c>
      <c r="D78" s="973"/>
      <c r="E78" s="973"/>
      <c r="F78" s="973"/>
      <c r="G78" s="1108"/>
      <c r="H78" s="1108"/>
      <c r="I78" s="1108"/>
      <c r="J78" s="1108"/>
      <c r="K78" s="1108"/>
      <c r="L78" s="973"/>
      <c r="M78" s="973"/>
      <c r="N78" s="973"/>
      <c r="O78" s="973"/>
      <c r="P78" s="973"/>
      <c r="Q78" s="973"/>
      <c r="R78" s="973"/>
      <c r="S78" s="973"/>
      <c r="T78" s="973"/>
      <c r="U78" s="973"/>
      <c r="V78" s="973"/>
      <c r="W78" s="973"/>
      <c r="X78" s="973"/>
      <c r="Y78" s="973"/>
      <c r="Z78" s="973"/>
      <c r="AA78" s="973"/>
    </row>
    <row r="79" spans="1:27" ht="15.95" customHeight="1">
      <c r="A79" s="973"/>
      <c r="B79" s="1286" t="s">
        <v>776</v>
      </c>
      <c r="C79" s="973" t="s">
        <v>2347</v>
      </c>
      <c r="D79" s="973"/>
      <c r="E79" s="973"/>
      <c r="F79" s="973"/>
      <c r="G79" s="1108"/>
      <c r="H79" s="1108"/>
      <c r="I79" s="1108"/>
      <c r="J79" s="1108"/>
      <c r="K79" s="1108"/>
      <c r="L79" s="973"/>
      <c r="M79" s="973"/>
      <c r="N79" s="973"/>
      <c r="O79" s="973"/>
      <c r="P79" s="973"/>
      <c r="Q79" s="973"/>
      <c r="R79" s="973"/>
      <c r="S79" s="973"/>
      <c r="T79" s="973"/>
      <c r="U79" s="973"/>
      <c r="V79" s="973"/>
      <c r="W79" s="973"/>
      <c r="X79" s="973"/>
      <c r="Y79" s="973"/>
      <c r="Z79" s="973"/>
      <c r="AA79" s="973"/>
    </row>
    <row r="80" spans="1:27" ht="15.95" customHeight="1">
      <c r="A80" s="973"/>
      <c r="B80" s="1286" t="s">
        <v>846</v>
      </c>
      <c r="C80" s="973" t="s">
        <v>845</v>
      </c>
      <c r="D80" s="973"/>
      <c r="E80" s="973"/>
      <c r="F80" s="973"/>
      <c r="G80" s="973"/>
      <c r="H80" s="973"/>
      <c r="I80" s="973"/>
      <c r="J80" s="973"/>
      <c r="K80" s="973"/>
      <c r="L80" s="973"/>
      <c r="M80" s="973"/>
      <c r="N80" s="973"/>
      <c r="O80" s="973"/>
      <c r="P80" s="973"/>
      <c r="Q80" s="973"/>
      <c r="R80" s="973"/>
      <c r="S80" s="973"/>
      <c r="T80" s="973"/>
      <c r="U80" s="973"/>
      <c r="V80" s="973"/>
      <c r="W80" s="973"/>
      <c r="X80" s="973"/>
      <c r="Y80" s="973"/>
      <c r="Z80" s="973"/>
      <c r="AA80" s="973"/>
    </row>
    <row r="81" spans="1:29" ht="15.95" customHeight="1">
      <c r="A81" s="973"/>
      <c r="B81" s="1286" t="s">
        <v>844</v>
      </c>
      <c r="C81" s="973" t="s">
        <v>843</v>
      </c>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row>
    <row r="82" spans="1:29" ht="15.95" customHeight="1">
      <c r="A82" s="973"/>
      <c r="C82" s="973" t="s">
        <v>842</v>
      </c>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row>
    <row r="83" spans="1:29" ht="15.95" customHeight="1">
      <c r="A83" s="973"/>
      <c r="C83" s="973" t="s">
        <v>841</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row>
    <row r="84" spans="1:29" ht="15.95" customHeight="1">
      <c r="A84" s="973"/>
      <c r="C84" s="973" t="s">
        <v>840</v>
      </c>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row>
    <row r="85" spans="1:29" ht="15.95" customHeight="1">
      <c r="A85" s="973"/>
      <c r="B85" s="1286" t="s">
        <v>839</v>
      </c>
      <c r="C85" s="973" t="s">
        <v>838</v>
      </c>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row>
    <row r="86" spans="1:29" ht="15.95" customHeight="1">
      <c r="A86" s="973"/>
      <c r="C86" s="973" t="s">
        <v>837</v>
      </c>
      <c r="D86" s="973"/>
      <c r="E86" s="973"/>
      <c r="F86" s="973"/>
      <c r="G86" s="973"/>
      <c r="H86" s="973"/>
      <c r="I86" s="973"/>
      <c r="J86" s="973"/>
      <c r="K86" s="973"/>
      <c r="L86" s="973"/>
      <c r="M86" s="973"/>
      <c r="N86" s="973"/>
      <c r="O86" s="973"/>
      <c r="P86" s="973"/>
      <c r="Q86" s="973"/>
      <c r="R86" s="973"/>
      <c r="S86" s="973"/>
      <c r="T86" s="973"/>
      <c r="U86" s="973"/>
      <c r="V86" s="973"/>
      <c r="W86" s="973"/>
      <c r="X86" s="973"/>
      <c r="Y86" s="973"/>
      <c r="Z86" s="973"/>
      <c r="AA86" s="973"/>
    </row>
    <row r="87" spans="1:29" ht="15.95" customHeight="1">
      <c r="A87" s="973"/>
      <c r="B87" s="1286" t="s">
        <v>836</v>
      </c>
      <c r="C87" s="973" t="s">
        <v>835</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row>
    <row r="88" spans="1:29" ht="15.95" customHeight="1">
      <c r="A88" s="973"/>
      <c r="C88" s="973" t="s">
        <v>834</v>
      </c>
      <c r="D88" s="973"/>
      <c r="E88" s="973"/>
      <c r="F88" s="973"/>
      <c r="G88" s="973"/>
      <c r="H88" s="973"/>
      <c r="I88" s="973"/>
      <c r="J88" s="973"/>
      <c r="K88" s="973"/>
      <c r="L88" s="973"/>
      <c r="M88" s="973"/>
      <c r="N88" s="973"/>
      <c r="O88" s="973"/>
      <c r="P88" s="973"/>
      <c r="Q88" s="973"/>
      <c r="R88" s="973"/>
      <c r="S88" s="973"/>
      <c r="T88" s="973"/>
      <c r="U88" s="973"/>
      <c r="V88" s="973"/>
      <c r="W88" s="973"/>
      <c r="X88" s="973"/>
      <c r="Y88" s="973"/>
      <c r="Z88" s="973"/>
      <c r="AA88" s="973"/>
    </row>
    <row r="89" spans="1:29" ht="15.95" customHeight="1">
      <c r="A89" s="973"/>
      <c r="C89" s="973" t="s">
        <v>2229</v>
      </c>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29" ht="15.95" customHeight="1">
      <c r="A90" s="973"/>
      <c r="B90" s="1286" t="s">
        <v>833</v>
      </c>
      <c r="C90" s="973" t="s">
        <v>832</v>
      </c>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row>
    <row r="91" spans="1:29" ht="15.95" customHeight="1">
      <c r="A91" s="973"/>
      <c r="C91" s="973" t="s">
        <v>831</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row>
    <row r="92" spans="1:29" ht="15.95" customHeight="1">
      <c r="A92" s="973"/>
      <c r="B92" s="1286" t="s">
        <v>830</v>
      </c>
      <c r="C92" s="973" t="s">
        <v>829</v>
      </c>
      <c r="D92" s="973"/>
      <c r="E92" s="973"/>
      <c r="F92" s="973"/>
      <c r="G92" s="973"/>
      <c r="H92" s="973"/>
      <c r="I92" s="973"/>
      <c r="J92" s="973"/>
      <c r="K92" s="973"/>
      <c r="L92" s="973"/>
      <c r="M92" s="973"/>
      <c r="N92" s="973"/>
      <c r="O92" s="973"/>
      <c r="P92" s="973"/>
      <c r="Q92" s="973"/>
      <c r="R92" s="973"/>
      <c r="S92" s="973"/>
      <c r="T92" s="973"/>
      <c r="U92" s="973"/>
      <c r="V92" s="973"/>
      <c r="W92" s="973"/>
      <c r="X92" s="973"/>
      <c r="Y92" s="973"/>
      <c r="Z92" s="973"/>
      <c r="AA92" s="973"/>
    </row>
    <row r="93" spans="1:29" ht="15.95" customHeight="1">
      <c r="A93" s="973"/>
      <c r="B93" s="1286" t="s">
        <v>828</v>
      </c>
      <c r="C93" s="2328" t="s">
        <v>3202</v>
      </c>
      <c r="D93" s="2328"/>
      <c r="E93" s="2328"/>
      <c r="F93" s="2328"/>
      <c r="G93" s="2328"/>
      <c r="H93" s="2328"/>
      <c r="I93" s="2328"/>
      <c r="J93" s="2328"/>
      <c r="K93" s="2328"/>
      <c r="L93" s="2328"/>
      <c r="M93" s="2328"/>
      <c r="N93" s="2328"/>
      <c r="O93" s="2328"/>
      <c r="P93" s="2328"/>
      <c r="Q93" s="2328"/>
      <c r="R93" s="2328"/>
      <c r="S93" s="2328"/>
      <c r="T93" s="2328"/>
      <c r="U93" s="2328"/>
      <c r="V93" s="2328"/>
      <c r="W93" s="2328"/>
      <c r="X93" s="2328"/>
      <c r="Y93" s="2328"/>
      <c r="Z93" s="2328"/>
      <c r="AA93" s="1112"/>
      <c r="AB93" s="1112"/>
      <c r="AC93" s="1112"/>
    </row>
    <row r="94" spans="1:29" ht="15.95" customHeight="1">
      <c r="A94" s="973"/>
      <c r="C94" s="2328"/>
      <c r="D94" s="2328"/>
      <c r="E94" s="2328"/>
      <c r="F94" s="2328"/>
      <c r="G94" s="2328"/>
      <c r="H94" s="2328"/>
      <c r="I94" s="2328"/>
      <c r="J94" s="2328"/>
      <c r="K94" s="2328"/>
      <c r="L94" s="2328"/>
      <c r="M94" s="2328"/>
      <c r="N94" s="2328"/>
      <c r="O94" s="2328"/>
      <c r="P94" s="2328"/>
      <c r="Q94" s="2328"/>
      <c r="R94" s="2328"/>
      <c r="S94" s="2328"/>
      <c r="T94" s="2328"/>
      <c r="U94" s="2328"/>
      <c r="V94" s="2328"/>
      <c r="W94" s="2328"/>
      <c r="X94" s="2328"/>
      <c r="Y94" s="2328"/>
      <c r="Z94" s="2328"/>
      <c r="AA94" s="1112"/>
      <c r="AB94" s="1112"/>
      <c r="AC94" s="1112"/>
    </row>
    <row r="95" spans="1:29" ht="15.95" customHeight="1">
      <c r="A95" s="973"/>
      <c r="C95" s="2328"/>
      <c r="D95" s="2328"/>
      <c r="E95" s="2328"/>
      <c r="F95" s="2328"/>
      <c r="G95" s="2328"/>
      <c r="H95" s="2328"/>
      <c r="I95" s="2328"/>
      <c r="J95" s="2328"/>
      <c r="K95" s="2328"/>
      <c r="L95" s="2328"/>
      <c r="M95" s="2328"/>
      <c r="N95" s="2328"/>
      <c r="O95" s="2328"/>
      <c r="P95" s="2328"/>
      <c r="Q95" s="2328"/>
      <c r="R95" s="2328"/>
      <c r="S95" s="2328"/>
      <c r="T95" s="2328"/>
      <c r="U95" s="2328"/>
      <c r="V95" s="2328"/>
      <c r="W95" s="2328"/>
      <c r="X95" s="2328"/>
      <c r="Y95" s="2328"/>
      <c r="Z95" s="2328"/>
      <c r="AA95" s="1112"/>
      <c r="AB95" s="1112"/>
      <c r="AC95" s="1112"/>
    </row>
    <row r="96" spans="1:29" ht="15.95" customHeight="1">
      <c r="A96" s="973"/>
      <c r="C96" s="2328"/>
      <c r="D96" s="2328"/>
      <c r="E96" s="2328"/>
      <c r="F96" s="2328"/>
      <c r="G96" s="2328"/>
      <c r="H96" s="2328"/>
      <c r="I96" s="2328"/>
      <c r="J96" s="2328"/>
      <c r="K96" s="2328"/>
      <c r="L96" s="2328"/>
      <c r="M96" s="2328"/>
      <c r="N96" s="2328"/>
      <c r="O96" s="2328"/>
      <c r="P96" s="2328"/>
      <c r="Q96" s="2328"/>
      <c r="R96" s="2328"/>
      <c r="S96" s="2328"/>
      <c r="T96" s="2328"/>
      <c r="U96" s="2328"/>
      <c r="V96" s="2328"/>
      <c r="W96" s="2328"/>
      <c r="X96" s="2328"/>
      <c r="Y96" s="2328"/>
      <c r="Z96" s="2328"/>
      <c r="AA96" s="1112"/>
      <c r="AB96" s="1112"/>
      <c r="AC96" s="1112"/>
    </row>
    <row r="97" spans="1:29" ht="15.95" customHeight="1">
      <c r="A97" s="973"/>
      <c r="C97" s="2328"/>
      <c r="D97" s="2328"/>
      <c r="E97" s="2328"/>
      <c r="F97" s="2328"/>
      <c r="G97" s="2328"/>
      <c r="H97" s="2328"/>
      <c r="I97" s="2328"/>
      <c r="J97" s="2328"/>
      <c r="K97" s="2328"/>
      <c r="L97" s="2328"/>
      <c r="M97" s="2328"/>
      <c r="N97" s="2328"/>
      <c r="O97" s="2328"/>
      <c r="P97" s="2328"/>
      <c r="Q97" s="2328"/>
      <c r="R97" s="2328"/>
      <c r="S97" s="2328"/>
      <c r="T97" s="2328"/>
      <c r="U97" s="2328"/>
      <c r="V97" s="2328"/>
      <c r="W97" s="2328"/>
      <c r="X97" s="2328"/>
      <c r="Y97" s="2328"/>
      <c r="Z97" s="2328"/>
      <c r="AA97" s="1112"/>
      <c r="AB97" s="1112"/>
      <c r="AC97" s="1112"/>
    </row>
    <row r="98" spans="1:29" ht="15.95" customHeight="1">
      <c r="A98" s="973"/>
      <c r="C98" s="2328"/>
      <c r="D98" s="2328"/>
      <c r="E98" s="2328"/>
      <c r="F98" s="2328"/>
      <c r="G98" s="2328"/>
      <c r="H98" s="2328"/>
      <c r="I98" s="2328"/>
      <c r="J98" s="2328"/>
      <c r="K98" s="2328"/>
      <c r="L98" s="2328"/>
      <c r="M98" s="2328"/>
      <c r="N98" s="2328"/>
      <c r="O98" s="2328"/>
      <c r="P98" s="2328"/>
      <c r="Q98" s="2328"/>
      <c r="R98" s="2328"/>
      <c r="S98" s="2328"/>
      <c r="T98" s="2328"/>
      <c r="U98" s="2328"/>
      <c r="V98" s="2328"/>
      <c r="W98" s="2328"/>
      <c r="X98" s="2328"/>
      <c r="Y98" s="2328"/>
      <c r="Z98" s="2328"/>
      <c r="AA98" s="1112"/>
      <c r="AB98" s="1112"/>
      <c r="AC98" s="1112"/>
    </row>
    <row r="99" spans="1:29" ht="15.95" customHeight="1">
      <c r="A99" s="973"/>
      <c r="B99" s="1292" t="s">
        <v>827</v>
      </c>
      <c r="C99" s="2327" t="s">
        <v>3200</v>
      </c>
      <c r="D99" s="2327"/>
      <c r="E99" s="2327"/>
      <c r="F99" s="2327"/>
      <c r="G99" s="2327"/>
      <c r="H99" s="2327"/>
      <c r="I99" s="2327"/>
      <c r="J99" s="2327"/>
      <c r="K99" s="2327"/>
      <c r="L99" s="2327"/>
      <c r="M99" s="2327"/>
      <c r="N99" s="2327"/>
      <c r="O99" s="2327"/>
      <c r="P99" s="2327"/>
      <c r="Q99" s="2327"/>
      <c r="R99" s="2327"/>
      <c r="S99" s="2327"/>
      <c r="T99" s="2327"/>
      <c r="U99" s="2327"/>
      <c r="V99" s="2327"/>
      <c r="W99" s="2327"/>
      <c r="X99" s="2327"/>
      <c r="Y99" s="2327"/>
      <c r="Z99" s="2327"/>
      <c r="AA99" s="1112"/>
      <c r="AB99" s="1112"/>
      <c r="AC99" s="1112"/>
    </row>
    <row r="100" spans="1:29" ht="15.95" customHeight="1">
      <c r="A100" s="973"/>
      <c r="B100" s="1286"/>
      <c r="C100" s="2327"/>
      <c r="D100" s="2327"/>
      <c r="E100" s="2327"/>
      <c r="F100" s="2327"/>
      <c r="G100" s="2327"/>
      <c r="H100" s="2327"/>
      <c r="I100" s="2327"/>
      <c r="J100" s="2327"/>
      <c r="K100" s="2327"/>
      <c r="L100" s="2327"/>
      <c r="M100" s="2327"/>
      <c r="N100" s="2327"/>
      <c r="O100" s="2327"/>
      <c r="P100" s="2327"/>
      <c r="Q100" s="2327"/>
      <c r="R100" s="2327"/>
      <c r="S100" s="2327"/>
      <c r="T100" s="2327"/>
      <c r="U100" s="2327"/>
      <c r="V100" s="2327"/>
      <c r="W100" s="2327"/>
      <c r="X100" s="2327"/>
      <c r="Y100" s="2327"/>
      <c r="Z100" s="2327"/>
      <c r="AA100" s="1112"/>
      <c r="AB100" s="1112"/>
      <c r="AC100" s="1112"/>
    </row>
    <row r="101" spans="1:29" ht="15.95" customHeight="1">
      <c r="A101" s="973"/>
      <c r="C101" s="2327"/>
      <c r="D101" s="2327"/>
      <c r="E101" s="2327"/>
      <c r="F101" s="2327"/>
      <c r="G101" s="2327"/>
      <c r="H101" s="2327"/>
      <c r="I101" s="2327"/>
      <c r="J101" s="2327"/>
      <c r="K101" s="2327"/>
      <c r="L101" s="2327"/>
      <c r="M101" s="2327"/>
      <c r="N101" s="2327"/>
      <c r="O101" s="2327"/>
      <c r="P101" s="2327"/>
      <c r="Q101" s="2327"/>
      <c r="R101" s="2327"/>
      <c r="S101" s="2327"/>
      <c r="T101" s="2327"/>
      <c r="U101" s="2327"/>
      <c r="V101" s="2327"/>
      <c r="W101" s="2327"/>
      <c r="X101" s="2327"/>
      <c r="Y101" s="2327"/>
      <c r="Z101" s="2327"/>
      <c r="AA101" s="1112"/>
      <c r="AB101" s="1112"/>
      <c r="AC101" s="1112"/>
    </row>
    <row r="102" spans="1:29" ht="15.95" customHeight="1">
      <c r="A102" s="973"/>
      <c r="C102" s="2327"/>
      <c r="D102" s="2327"/>
      <c r="E102" s="2327"/>
      <c r="F102" s="2327"/>
      <c r="G102" s="2327"/>
      <c r="H102" s="2327"/>
      <c r="I102" s="2327"/>
      <c r="J102" s="2327"/>
      <c r="K102" s="2327"/>
      <c r="L102" s="2327"/>
      <c r="M102" s="2327"/>
      <c r="N102" s="2327"/>
      <c r="O102" s="2327"/>
      <c r="P102" s="2327"/>
      <c r="Q102" s="2327"/>
      <c r="R102" s="2327"/>
      <c r="S102" s="2327"/>
      <c r="T102" s="2327"/>
      <c r="U102" s="2327"/>
      <c r="V102" s="2327"/>
      <c r="W102" s="2327"/>
      <c r="X102" s="2327"/>
      <c r="Y102" s="2327"/>
      <c r="Z102" s="2327"/>
      <c r="AA102" s="1112"/>
      <c r="AB102" s="1112"/>
      <c r="AC102" s="1112"/>
    </row>
    <row r="103" spans="1:29" ht="15.95" customHeight="1">
      <c r="A103" s="973"/>
      <c r="C103" s="2327"/>
      <c r="D103" s="2327"/>
      <c r="E103" s="2327"/>
      <c r="F103" s="2327"/>
      <c r="G103" s="2327"/>
      <c r="H103" s="2327"/>
      <c r="I103" s="2327"/>
      <c r="J103" s="2327"/>
      <c r="K103" s="2327"/>
      <c r="L103" s="2327"/>
      <c r="M103" s="2327"/>
      <c r="N103" s="2327"/>
      <c r="O103" s="2327"/>
      <c r="P103" s="2327"/>
      <c r="Q103" s="2327"/>
      <c r="R103" s="2327"/>
      <c r="S103" s="2327"/>
      <c r="T103" s="2327"/>
      <c r="U103" s="2327"/>
      <c r="V103" s="2327"/>
      <c r="W103" s="2327"/>
      <c r="X103" s="2327"/>
      <c r="Y103" s="2327"/>
      <c r="Z103" s="2327"/>
      <c r="AA103" s="1112"/>
      <c r="AB103" s="1112"/>
      <c r="AC103" s="1112"/>
    </row>
    <row r="104" spans="1:29" ht="15.95" customHeight="1">
      <c r="A104" s="973"/>
      <c r="C104" s="2327"/>
      <c r="D104" s="2327"/>
      <c r="E104" s="2327"/>
      <c r="F104" s="2327"/>
      <c r="G104" s="2327"/>
      <c r="H104" s="2327"/>
      <c r="I104" s="2327"/>
      <c r="J104" s="2327"/>
      <c r="K104" s="2327"/>
      <c r="L104" s="2327"/>
      <c r="M104" s="2327"/>
      <c r="N104" s="2327"/>
      <c r="O104" s="2327"/>
      <c r="P104" s="2327"/>
      <c r="Q104" s="2327"/>
      <c r="R104" s="2327"/>
      <c r="S104" s="2327"/>
      <c r="T104" s="2327"/>
      <c r="U104" s="2327"/>
      <c r="V104" s="2327"/>
      <c r="W104" s="2327"/>
      <c r="X104" s="2327"/>
      <c r="Y104" s="2327"/>
      <c r="Z104" s="2327"/>
      <c r="AA104" s="1112"/>
      <c r="AB104" s="1112"/>
      <c r="AC104" s="1112"/>
    </row>
    <row r="105" spans="1:29" ht="15.95" customHeight="1">
      <c r="A105" s="973"/>
      <c r="C105" s="2327"/>
      <c r="D105" s="2327"/>
      <c r="E105" s="2327"/>
      <c r="F105" s="2327"/>
      <c r="G105" s="2327"/>
      <c r="H105" s="2327"/>
      <c r="I105" s="2327"/>
      <c r="J105" s="2327"/>
      <c r="K105" s="2327"/>
      <c r="L105" s="2327"/>
      <c r="M105" s="2327"/>
      <c r="N105" s="2327"/>
      <c r="O105" s="2327"/>
      <c r="P105" s="2327"/>
      <c r="Q105" s="2327"/>
      <c r="R105" s="2327"/>
      <c r="S105" s="2327"/>
      <c r="T105" s="2327"/>
      <c r="U105" s="2327"/>
      <c r="V105" s="2327"/>
      <c r="W105" s="2327"/>
      <c r="X105" s="2327"/>
      <c r="Y105" s="2327"/>
      <c r="Z105" s="2327"/>
      <c r="AA105" s="1112"/>
      <c r="AB105" s="1112"/>
      <c r="AC105" s="1112"/>
    </row>
    <row r="106" spans="1:29" ht="15.95" customHeight="1">
      <c r="A106" s="973"/>
      <c r="C106" s="2327"/>
      <c r="D106" s="2327"/>
      <c r="E106" s="2327"/>
      <c r="F106" s="2327"/>
      <c r="G106" s="2327"/>
      <c r="H106" s="2327"/>
      <c r="I106" s="2327"/>
      <c r="J106" s="2327"/>
      <c r="K106" s="2327"/>
      <c r="L106" s="2327"/>
      <c r="M106" s="2327"/>
      <c r="N106" s="2327"/>
      <c r="O106" s="2327"/>
      <c r="P106" s="2327"/>
      <c r="Q106" s="2327"/>
      <c r="R106" s="2327"/>
      <c r="S106" s="2327"/>
      <c r="T106" s="2327"/>
      <c r="U106" s="2327"/>
      <c r="V106" s="2327"/>
      <c r="W106" s="2327"/>
      <c r="X106" s="2327"/>
      <c r="Y106" s="2327"/>
      <c r="Z106" s="2327"/>
      <c r="AA106" s="1112"/>
      <c r="AB106" s="1112"/>
      <c r="AC106" s="1112"/>
    </row>
    <row r="107" spans="1:29" ht="15.95" customHeight="1">
      <c r="A107" s="973"/>
      <c r="C107" s="2327"/>
      <c r="D107" s="2327"/>
      <c r="E107" s="2327"/>
      <c r="F107" s="2327"/>
      <c r="G107" s="2327"/>
      <c r="H107" s="2327"/>
      <c r="I107" s="2327"/>
      <c r="J107" s="2327"/>
      <c r="K107" s="2327"/>
      <c r="L107" s="2327"/>
      <c r="M107" s="2327"/>
      <c r="N107" s="2327"/>
      <c r="O107" s="2327"/>
      <c r="P107" s="2327"/>
      <c r="Q107" s="2327"/>
      <c r="R107" s="2327"/>
      <c r="S107" s="2327"/>
      <c r="T107" s="2327"/>
      <c r="U107" s="2327"/>
      <c r="V107" s="2327"/>
      <c r="W107" s="2327"/>
      <c r="X107" s="2327"/>
      <c r="Y107" s="2327"/>
      <c r="Z107" s="2327"/>
      <c r="AA107" s="1112"/>
      <c r="AB107" s="1112"/>
      <c r="AC107" s="1112"/>
    </row>
    <row r="108" spans="1:29" ht="15.95" customHeight="1">
      <c r="A108" s="973"/>
      <c r="C108" s="2327"/>
      <c r="D108" s="2327"/>
      <c r="E108" s="2327"/>
      <c r="F108" s="2327"/>
      <c r="G108" s="2327"/>
      <c r="H108" s="2327"/>
      <c r="I108" s="2327"/>
      <c r="J108" s="2327"/>
      <c r="K108" s="2327"/>
      <c r="L108" s="2327"/>
      <c r="M108" s="2327"/>
      <c r="N108" s="2327"/>
      <c r="O108" s="2327"/>
      <c r="P108" s="2327"/>
      <c r="Q108" s="2327"/>
      <c r="R108" s="2327"/>
      <c r="S108" s="2327"/>
      <c r="T108" s="2327"/>
      <c r="U108" s="2327"/>
      <c r="V108" s="2327"/>
      <c r="W108" s="2327"/>
      <c r="X108" s="2327"/>
      <c r="Y108" s="2327"/>
      <c r="Z108" s="2327"/>
      <c r="AA108" s="1112"/>
      <c r="AB108" s="1112"/>
      <c r="AC108" s="1112"/>
    </row>
    <row r="109" spans="1:29" ht="15.95" customHeight="1">
      <c r="A109" s="973"/>
      <c r="C109" s="2327"/>
      <c r="D109" s="2327"/>
      <c r="E109" s="2327"/>
      <c r="F109" s="2327"/>
      <c r="G109" s="2327"/>
      <c r="H109" s="2327"/>
      <c r="I109" s="2327"/>
      <c r="J109" s="2327"/>
      <c r="K109" s="2327"/>
      <c r="L109" s="2327"/>
      <c r="M109" s="2327"/>
      <c r="N109" s="2327"/>
      <c r="O109" s="2327"/>
      <c r="P109" s="2327"/>
      <c r="Q109" s="2327"/>
      <c r="R109" s="2327"/>
      <c r="S109" s="2327"/>
      <c r="T109" s="2327"/>
      <c r="U109" s="2327"/>
      <c r="V109" s="2327"/>
      <c r="W109" s="2327"/>
      <c r="X109" s="2327"/>
      <c r="Y109" s="2327"/>
      <c r="Z109" s="2327"/>
      <c r="AA109" s="1112"/>
      <c r="AB109" s="1112"/>
      <c r="AC109" s="1112"/>
    </row>
    <row r="110" spans="1:29" ht="15.95" customHeight="1">
      <c r="A110" s="973"/>
      <c r="C110" s="2327"/>
      <c r="D110" s="2327"/>
      <c r="E110" s="2327"/>
      <c r="F110" s="2327"/>
      <c r="G110" s="2327"/>
      <c r="H110" s="2327"/>
      <c r="I110" s="2327"/>
      <c r="J110" s="2327"/>
      <c r="K110" s="2327"/>
      <c r="L110" s="2327"/>
      <c r="M110" s="2327"/>
      <c r="N110" s="2327"/>
      <c r="O110" s="2327"/>
      <c r="P110" s="2327"/>
      <c r="Q110" s="2327"/>
      <c r="R110" s="2327"/>
      <c r="S110" s="2327"/>
      <c r="T110" s="2327"/>
      <c r="U110" s="2327"/>
      <c r="V110" s="2327"/>
      <c r="W110" s="2327"/>
      <c r="X110" s="2327"/>
      <c r="Y110" s="2327"/>
      <c r="Z110" s="2327"/>
      <c r="AA110" s="1112"/>
      <c r="AB110" s="1112"/>
      <c r="AC110" s="1112"/>
    </row>
    <row r="111" spans="1:29" ht="15.95" customHeight="1">
      <c r="A111" s="973"/>
      <c r="C111" s="2327"/>
      <c r="D111" s="2327"/>
      <c r="E111" s="2327"/>
      <c r="F111" s="2327"/>
      <c r="G111" s="2327"/>
      <c r="H111" s="2327"/>
      <c r="I111" s="2327"/>
      <c r="J111" s="2327"/>
      <c r="K111" s="2327"/>
      <c r="L111" s="2327"/>
      <c r="M111" s="2327"/>
      <c r="N111" s="2327"/>
      <c r="O111" s="2327"/>
      <c r="P111" s="2327"/>
      <c r="Q111" s="2327"/>
      <c r="R111" s="2327"/>
      <c r="S111" s="2327"/>
      <c r="T111" s="2327"/>
      <c r="U111" s="2327"/>
      <c r="V111" s="2327"/>
      <c r="W111" s="2327"/>
      <c r="X111" s="2327"/>
      <c r="Y111" s="2327"/>
      <c r="Z111" s="2327"/>
      <c r="AA111" s="1112"/>
      <c r="AB111" s="1112"/>
      <c r="AC111" s="1112"/>
    </row>
    <row r="112" spans="1:29" ht="15.95" customHeight="1">
      <c r="A112" s="973"/>
      <c r="C112" s="2327"/>
      <c r="D112" s="2327"/>
      <c r="E112" s="2327"/>
      <c r="F112" s="2327"/>
      <c r="G112" s="2327"/>
      <c r="H112" s="2327"/>
      <c r="I112" s="2327"/>
      <c r="J112" s="2327"/>
      <c r="K112" s="2327"/>
      <c r="L112" s="2327"/>
      <c r="M112" s="2327"/>
      <c r="N112" s="2327"/>
      <c r="O112" s="2327"/>
      <c r="P112" s="2327"/>
      <c r="Q112" s="2327"/>
      <c r="R112" s="2327"/>
      <c r="S112" s="2327"/>
      <c r="T112" s="2327"/>
      <c r="U112" s="2327"/>
      <c r="V112" s="2327"/>
      <c r="W112" s="2327"/>
      <c r="X112" s="2327"/>
      <c r="Y112" s="2327"/>
      <c r="Z112" s="2327"/>
      <c r="AA112" s="1112"/>
      <c r="AB112" s="1112"/>
      <c r="AC112" s="1112"/>
    </row>
    <row r="113" spans="1:29" ht="15.95" customHeight="1">
      <c r="A113" s="973"/>
      <c r="C113" s="2327"/>
      <c r="D113" s="2327"/>
      <c r="E113" s="2327"/>
      <c r="F113" s="2327"/>
      <c r="G113" s="2327"/>
      <c r="H113" s="2327"/>
      <c r="I113" s="2327"/>
      <c r="J113" s="2327"/>
      <c r="K113" s="2327"/>
      <c r="L113" s="2327"/>
      <c r="M113" s="2327"/>
      <c r="N113" s="2327"/>
      <c r="O113" s="2327"/>
      <c r="P113" s="2327"/>
      <c r="Q113" s="2327"/>
      <c r="R113" s="2327"/>
      <c r="S113" s="2327"/>
      <c r="T113" s="2327"/>
      <c r="U113" s="2327"/>
      <c r="V113" s="2327"/>
      <c r="W113" s="2327"/>
      <c r="X113" s="2327"/>
      <c r="Y113" s="2327"/>
      <c r="Z113" s="2327"/>
      <c r="AA113" s="1112"/>
      <c r="AB113" s="1112"/>
      <c r="AC113" s="1112"/>
    </row>
    <row r="114" spans="1:29" ht="15.95" customHeight="1">
      <c r="A114" s="973"/>
      <c r="C114" s="2327"/>
      <c r="D114" s="2327"/>
      <c r="E114" s="2327"/>
      <c r="F114" s="2327"/>
      <c r="G114" s="2327"/>
      <c r="H114" s="2327"/>
      <c r="I114" s="2327"/>
      <c r="J114" s="2327"/>
      <c r="K114" s="2327"/>
      <c r="L114" s="2327"/>
      <c r="M114" s="2327"/>
      <c r="N114" s="2327"/>
      <c r="O114" s="2327"/>
      <c r="P114" s="2327"/>
      <c r="Q114" s="2327"/>
      <c r="R114" s="2327"/>
      <c r="S114" s="2327"/>
      <c r="T114" s="2327"/>
      <c r="U114" s="2327"/>
      <c r="V114" s="2327"/>
      <c r="W114" s="2327"/>
      <c r="X114" s="2327"/>
      <c r="Y114" s="2327"/>
      <c r="Z114" s="2327"/>
      <c r="AA114" s="1112"/>
      <c r="AB114" s="1112"/>
      <c r="AC114" s="1112"/>
    </row>
    <row r="115" spans="1:29" ht="15.95" customHeight="1">
      <c r="A115" s="973"/>
      <c r="B115" s="1286" t="s">
        <v>826</v>
      </c>
      <c r="C115" s="2327" t="s">
        <v>3186</v>
      </c>
      <c r="D115" s="2327"/>
      <c r="E115" s="2327"/>
      <c r="F115" s="2327"/>
      <c r="G115" s="2327"/>
      <c r="H115" s="2327"/>
      <c r="I115" s="2327"/>
      <c r="J115" s="2327"/>
      <c r="K115" s="2327"/>
      <c r="L115" s="2327"/>
      <c r="M115" s="2327"/>
      <c r="N115" s="2327"/>
      <c r="O115" s="2327"/>
      <c r="P115" s="2327"/>
      <c r="Q115" s="2327"/>
      <c r="R115" s="2327"/>
      <c r="S115" s="2327"/>
      <c r="T115" s="2327"/>
      <c r="U115" s="2327"/>
      <c r="V115" s="2327"/>
      <c r="W115" s="2327"/>
      <c r="X115" s="2327"/>
      <c r="Y115" s="2327"/>
      <c r="Z115" s="2327"/>
      <c r="AA115" s="973"/>
    </row>
    <row r="116" spans="1:29" ht="15.95" customHeight="1">
      <c r="A116" s="973"/>
      <c r="B116" s="1292"/>
      <c r="C116" s="2327"/>
      <c r="D116" s="2327"/>
      <c r="E116" s="2327"/>
      <c r="F116" s="2327"/>
      <c r="G116" s="2327"/>
      <c r="H116" s="2327"/>
      <c r="I116" s="2327"/>
      <c r="J116" s="2327"/>
      <c r="K116" s="2327"/>
      <c r="L116" s="2327"/>
      <c r="M116" s="2327"/>
      <c r="N116" s="2327"/>
      <c r="O116" s="2327"/>
      <c r="P116" s="2327"/>
      <c r="Q116" s="2327"/>
      <c r="R116" s="2327"/>
      <c r="S116" s="2327"/>
      <c r="T116" s="2327"/>
      <c r="U116" s="2327"/>
      <c r="V116" s="2327"/>
      <c r="W116" s="2327"/>
      <c r="X116" s="2327"/>
      <c r="Y116" s="2327"/>
      <c r="Z116" s="2327"/>
      <c r="AA116" s="973"/>
    </row>
    <row r="117" spans="1:29" ht="15.95" customHeight="1">
      <c r="A117" s="973"/>
      <c r="C117" s="2327"/>
      <c r="D117" s="2327"/>
      <c r="E117" s="2327"/>
      <c r="F117" s="2327"/>
      <c r="G117" s="2327"/>
      <c r="H117" s="2327"/>
      <c r="I117" s="2327"/>
      <c r="J117" s="2327"/>
      <c r="K117" s="2327"/>
      <c r="L117" s="2327"/>
      <c r="M117" s="2327"/>
      <c r="N117" s="2327"/>
      <c r="O117" s="2327"/>
      <c r="P117" s="2327"/>
      <c r="Q117" s="2327"/>
      <c r="R117" s="2327"/>
      <c r="S117" s="2327"/>
      <c r="T117" s="2327"/>
      <c r="U117" s="2327"/>
      <c r="V117" s="2327"/>
      <c r="W117" s="2327"/>
      <c r="X117" s="2327"/>
      <c r="Y117" s="2327"/>
      <c r="Z117" s="2327"/>
      <c r="AA117" s="973"/>
    </row>
    <row r="118" spans="1:29" ht="15.95" customHeight="1">
      <c r="A118" s="973"/>
      <c r="C118" s="2327"/>
      <c r="D118" s="2327"/>
      <c r="E118" s="2327"/>
      <c r="F118" s="2327"/>
      <c r="G118" s="2327"/>
      <c r="H118" s="2327"/>
      <c r="I118" s="2327"/>
      <c r="J118" s="2327"/>
      <c r="K118" s="2327"/>
      <c r="L118" s="2327"/>
      <c r="M118" s="2327"/>
      <c r="N118" s="2327"/>
      <c r="O118" s="2327"/>
      <c r="P118" s="2327"/>
      <c r="Q118" s="2327"/>
      <c r="R118" s="2327"/>
      <c r="S118" s="2327"/>
      <c r="T118" s="2327"/>
      <c r="U118" s="2327"/>
      <c r="V118" s="2327"/>
      <c r="W118" s="2327"/>
      <c r="X118" s="2327"/>
      <c r="Y118" s="2327"/>
      <c r="Z118" s="2327"/>
      <c r="AA118" s="973"/>
    </row>
    <row r="119" spans="1:29" ht="15.95" customHeight="1">
      <c r="A119" s="973"/>
      <c r="B119" s="1286" t="s">
        <v>816</v>
      </c>
      <c r="C119" s="2327" t="s">
        <v>3203</v>
      </c>
      <c r="D119" s="2327"/>
      <c r="E119" s="2327"/>
      <c r="F119" s="2327"/>
      <c r="G119" s="2327"/>
      <c r="H119" s="2327"/>
      <c r="I119" s="2327"/>
      <c r="J119" s="2327"/>
      <c r="K119" s="2327"/>
      <c r="L119" s="2327"/>
      <c r="M119" s="2327"/>
      <c r="N119" s="2327"/>
      <c r="O119" s="2327"/>
      <c r="P119" s="2327"/>
      <c r="Q119" s="2327"/>
      <c r="R119" s="2327"/>
      <c r="S119" s="2327"/>
      <c r="T119" s="2327"/>
      <c r="U119" s="2327"/>
      <c r="V119" s="2327"/>
      <c r="W119" s="2327"/>
      <c r="X119" s="2327"/>
      <c r="Y119" s="2327"/>
      <c r="Z119" s="2327"/>
      <c r="AA119" s="978"/>
      <c r="AB119" s="978"/>
    </row>
    <row r="120" spans="1:29" ht="15.95" customHeight="1">
      <c r="A120" s="973"/>
      <c r="C120" s="2327"/>
      <c r="D120" s="2327"/>
      <c r="E120" s="2327"/>
      <c r="F120" s="2327"/>
      <c r="G120" s="2327"/>
      <c r="H120" s="2327"/>
      <c r="I120" s="2327"/>
      <c r="J120" s="2327"/>
      <c r="K120" s="2327"/>
      <c r="L120" s="2327"/>
      <c r="M120" s="2327"/>
      <c r="N120" s="2327"/>
      <c r="O120" s="2327"/>
      <c r="P120" s="2327"/>
      <c r="Q120" s="2327"/>
      <c r="R120" s="2327"/>
      <c r="S120" s="2327"/>
      <c r="T120" s="2327"/>
      <c r="U120" s="2327"/>
      <c r="V120" s="2327"/>
      <c r="W120" s="2327"/>
      <c r="X120" s="2327"/>
      <c r="Y120" s="2327"/>
      <c r="Z120" s="2327"/>
      <c r="AA120" s="978"/>
      <c r="AB120" s="978"/>
    </row>
    <row r="121" spans="1:29" ht="15.95" customHeight="1">
      <c r="A121" s="973"/>
      <c r="C121" s="2327"/>
      <c r="D121" s="2327"/>
      <c r="E121" s="2327"/>
      <c r="F121" s="2327"/>
      <c r="G121" s="2327"/>
      <c r="H121" s="2327"/>
      <c r="I121" s="2327"/>
      <c r="J121" s="2327"/>
      <c r="K121" s="2327"/>
      <c r="L121" s="2327"/>
      <c r="M121" s="2327"/>
      <c r="N121" s="2327"/>
      <c r="O121" s="2327"/>
      <c r="P121" s="2327"/>
      <c r="Q121" s="2327"/>
      <c r="R121" s="2327"/>
      <c r="S121" s="2327"/>
      <c r="T121" s="2327"/>
      <c r="U121" s="2327"/>
      <c r="V121" s="2327"/>
      <c r="W121" s="2327"/>
      <c r="X121" s="2327"/>
      <c r="Y121" s="2327"/>
      <c r="Z121" s="2327"/>
      <c r="AA121" s="978"/>
      <c r="AB121" s="978"/>
    </row>
    <row r="122" spans="1:29" ht="15.95" customHeight="1">
      <c r="A122" s="973"/>
      <c r="C122" s="2327"/>
      <c r="D122" s="2327"/>
      <c r="E122" s="2327"/>
      <c r="F122" s="2327"/>
      <c r="G122" s="2327"/>
      <c r="H122" s="2327"/>
      <c r="I122" s="2327"/>
      <c r="J122" s="2327"/>
      <c r="K122" s="2327"/>
      <c r="L122" s="2327"/>
      <c r="M122" s="2327"/>
      <c r="N122" s="2327"/>
      <c r="O122" s="2327"/>
      <c r="P122" s="2327"/>
      <c r="Q122" s="2327"/>
      <c r="R122" s="2327"/>
      <c r="S122" s="2327"/>
      <c r="T122" s="2327"/>
      <c r="U122" s="2327"/>
      <c r="V122" s="2327"/>
      <c r="W122" s="2327"/>
      <c r="X122" s="2327"/>
      <c r="Y122" s="2327"/>
      <c r="Z122" s="2327"/>
      <c r="AA122" s="978"/>
      <c r="AB122" s="978"/>
    </row>
    <row r="123" spans="1:29" ht="15.95" customHeight="1">
      <c r="A123" s="973"/>
      <c r="C123" s="2327"/>
      <c r="D123" s="2327"/>
      <c r="E123" s="2327"/>
      <c r="F123" s="2327"/>
      <c r="G123" s="2327"/>
      <c r="H123" s="2327"/>
      <c r="I123" s="2327"/>
      <c r="J123" s="2327"/>
      <c r="K123" s="2327"/>
      <c r="L123" s="2327"/>
      <c r="M123" s="2327"/>
      <c r="N123" s="2327"/>
      <c r="O123" s="2327"/>
      <c r="P123" s="2327"/>
      <c r="Q123" s="2327"/>
      <c r="R123" s="2327"/>
      <c r="S123" s="2327"/>
      <c r="T123" s="2327"/>
      <c r="U123" s="2327"/>
      <c r="V123" s="2327"/>
      <c r="W123" s="2327"/>
      <c r="X123" s="2327"/>
      <c r="Y123" s="2327"/>
      <c r="Z123" s="2327"/>
      <c r="AA123" s="978"/>
      <c r="AB123" s="978"/>
    </row>
    <row r="124" spans="1:29" ht="15.95" customHeight="1">
      <c r="A124" s="973"/>
      <c r="C124" s="2327"/>
      <c r="D124" s="2327"/>
      <c r="E124" s="2327"/>
      <c r="F124" s="2327"/>
      <c r="G124" s="2327"/>
      <c r="H124" s="2327"/>
      <c r="I124" s="2327"/>
      <c r="J124" s="2327"/>
      <c r="K124" s="2327"/>
      <c r="L124" s="2327"/>
      <c r="M124" s="2327"/>
      <c r="N124" s="2327"/>
      <c r="O124" s="2327"/>
      <c r="P124" s="2327"/>
      <c r="Q124" s="2327"/>
      <c r="R124" s="2327"/>
      <c r="S124" s="2327"/>
      <c r="T124" s="2327"/>
      <c r="U124" s="2327"/>
      <c r="V124" s="2327"/>
      <c r="W124" s="2327"/>
      <c r="X124" s="2327"/>
      <c r="Y124" s="2327"/>
      <c r="Z124" s="2327"/>
      <c r="AA124" s="978"/>
      <c r="AB124" s="978"/>
    </row>
    <row r="125" spans="1:29" ht="15.95" customHeight="1">
      <c r="A125" s="973"/>
      <c r="C125" s="2327"/>
      <c r="D125" s="2327"/>
      <c r="E125" s="2327"/>
      <c r="F125" s="2327"/>
      <c r="G125" s="2327"/>
      <c r="H125" s="2327"/>
      <c r="I125" s="2327"/>
      <c r="J125" s="2327"/>
      <c r="K125" s="2327"/>
      <c r="L125" s="2327"/>
      <c r="M125" s="2327"/>
      <c r="N125" s="2327"/>
      <c r="O125" s="2327"/>
      <c r="P125" s="2327"/>
      <c r="Q125" s="2327"/>
      <c r="R125" s="2327"/>
      <c r="S125" s="2327"/>
      <c r="T125" s="2327"/>
      <c r="U125" s="2327"/>
      <c r="V125" s="2327"/>
      <c r="W125" s="2327"/>
      <c r="X125" s="2327"/>
      <c r="Y125" s="2327"/>
      <c r="Z125" s="2327"/>
      <c r="AA125" s="978"/>
      <c r="AB125" s="978"/>
    </row>
    <row r="126" spans="1:29" ht="15.95" customHeight="1">
      <c r="A126" s="973"/>
      <c r="C126" s="2327"/>
      <c r="D126" s="2327"/>
      <c r="E126" s="2327"/>
      <c r="F126" s="2327"/>
      <c r="G126" s="2327"/>
      <c r="H126" s="2327"/>
      <c r="I126" s="2327"/>
      <c r="J126" s="2327"/>
      <c r="K126" s="2327"/>
      <c r="L126" s="2327"/>
      <c r="M126" s="2327"/>
      <c r="N126" s="2327"/>
      <c r="O126" s="2327"/>
      <c r="P126" s="2327"/>
      <c r="Q126" s="2327"/>
      <c r="R126" s="2327"/>
      <c r="S126" s="2327"/>
      <c r="T126" s="2327"/>
      <c r="U126" s="2327"/>
      <c r="V126" s="2327"/>
      <c r="W126" s="2327"/>
      <c r="X126" s="2327"/>
      <c r="Y126" s="2327"/>
      <c r="Z126" s="2327"/>
      <c r="AA126" s="978"/>
      <c r="AB126" s="978"/>
    </row>
    <row r="127" spans="1:29" ht="15.95" customHeight="1">
      <c r="A127" s="973"/>
      <c r="C127" s="2327"/>
      <c r="D127" s="2327"/>
      <c r="E127" s="2327"/>
      <c r="F127" s="2327"/>
      <c r="G127" s="2327"/>
      <c r="H127" s="2327"/>
      <c r="I127" s="2327"/>
      <c r="J127" s="2327"/>
      <c r="K127" s="2327"/>
      <c r="L127" s="2327"/>
      <c r="M127" s="2327"/>
      <c r="N127" s="2327"/>
      <c r="O127" s="2327"/>
      <c r="P127" s="2327"/>
      <c r="Q127" s="2327"/>
      <c r="R127" s="2327"/>
      <c r="S127" s="2327"/>
      <c r="T127" s="2327"/>
      <c r="U127" s="2327"/>
      <c r="V127" s="2327"/>
      <c r="W127" s="2327"/>
      <c r="X127" s="2327"/>
      <c r="Y127" s="2327"/>
      <c r="Z127" s="2327"/>
      <c r="AA127" s="978"/>
      <c r="AB127" s="978"/>
    </row>
    <row r="128" spans="1:29" ht="15.95" customHeight="1">
      <c r="A128" s="973"/>
      <c r="C128" s="2327"/>
      <c r="D128" s="2327"/>
      <c r="E128" s="2327"/>
      <c r="F128" s="2327"/>
      <c r="G128" s="2327"/>
      <c r="H128" s="2327"/>
      <c r="I128" s="2327"/>
      <c r="J128" s="2327"/>
      <c r="K128" s="2327"/>
      <c r="L128" s="2327"/>
      <c r="M128" s="2327"/>
      <c r="N128" s="2327"/>
      <c r="O128" s="2327"/>
      <c r="P128" s="2327"/>
      <c r="Q128" s="2327"/>
      <c r="R128" s="2327"/>
      <c r="S128" s="2327"/>
      <c r="T128" s="2327"/>
      <c r="U128" s="2327"/>
      <c r="V128" s="2327"/>
      <c r="W128" s="2327"/>
      <c r="X128" s="2327"/>
      <c r="Y128" s="2327"/>
      <c r="Z128" s="2327"/>
      <c r="AA128" s="978"/>
      <c r="AB128" s="978"/>
    </row>
    <row r="129" spans="1:28" ht="15.95" customHeight="1">
      <c r="A129" s="973"/>
      <c r="C129" s="2327"/>
      <c r="D129" s="2327"/>
      <c r="E129" s="2327"/>
      <c r="F129" s="2327"/>
      <c r="G129" s="2327"/>
      <c r="H129" s="2327"/>
      <c r="I129" s="2327"/>
      <c r="J129" s="2327"/>
      <c r="K129" s="2327"/>
      <c r="L129" s="2327"/>
      <c r="M129" s="2327"/>
      <c r="N129" s="2327"/>
      <c r="O129" s="2327"/>
      <c r="P129" s="2327"/>
      <c r="Q129" s="2327"/>
      <c r="R129" s="2327"/>
      <c r="S129" s="2327"/>
      <c r="T129" s="2327"/>
      <c r="U129" s="2327"/>
      <c r="V129" s="2327"/>
      <c r="W129" s="2327"/>
      <c r="X129" s="2327"/>
      <c r="Y129" s="2327"/>
      <c r="Z129" s="2327"/>
      <c r="AA129" s="978"/>
      <c r="AB129" s="978"/>
    </row>
    <row r="130" spans="1:28" ht="15.95" customHeight="1">
      <c r="A130" s="973"/>
      <c r="C130" s="2327"/>
      <c r="D130" s="2327"/>
      <c r="E130" s="2327"/>
      <c r="F130" s="2327"/>
      <c r="G130" s="2327"/>
      <c r="H130" s="2327"/>
      <c r="I130" s="2327"/>
      <c r="J130" s="2327"/>
      <c r="K130" s="2327"/>
      <c r="L130" s="2327"/>
      <c r="M130" s="2327"/>
      <c r="N130" s="2327"/>
      <c r="O130" s="2327"/>
      <c r="P130" s="2327"/>
      <c r="Q130" s="2327"/>
      <c r="R130" s="2327"/>
      <c r="S130" s="2327"/>
      <c r="T130" s="2327"/>
      <c r="U130" s="2327"/>
      <c r="V130" s="2327"/>
      <c r="W130" s="2327"/>
      <c r="X130" s="2327"/>
      <c r="Y130" s="2327"/>
      <c r="Z130" s="2327"/>
      <c r="AA130" s="973"/>
    </row>
    <row r="131" spans="1:28" ht="15.95" customHeight="1">
      <c r="A131" s="973"/>
      <c r="B131" s="1286"/>
      <c r="C131" s="1293" t="s">
        <v>825</v>
      </c>
      <c r="D131" s="973" t="s">
        <v>824</v>
      </c>
      <c r="E131" s="973"/>
      <c r="F131" s="973"/>
      <c r="G131" s="973"/>
      <c r="H131" s="973"/>
      <c r="I131" s="973"/>
      <c r="J131" s="973"/>
      <c r="K131" s="973"/>
      <c r="L131" s="973"/>
      <c r="M131" s="973"/>
      <c r="N131" s="973"/>
      <c r="O131" s="973"/>
      <c r="P131" s="973"/>
      <c r="Q131" s="973"/>
      <c r="R131" s="973"/>
      <c r="S131" s="973"/>
      <c r="T131" s="973"/>
      <c r="U131" s="973"/>
      <c r="V131" s="973"/>
      <c r="W131" s="973"/>
      <c r="X131" s="973"/>
      <c r="Y131" s="973"/>
      <c r="Z131" s="973"/>
      <c r="AA131" s="973"/>
    </row>
    <row r="132" spans="1:28" ht="15.95" customHeight="1">
      <c r="A132" s="973"/>
      <c r="B132" s="1286"/>
      <c r="C132" s="1293" t="s">
        <v>823</v>
      </c>
      <c r="D132" s="973" t="s">
        <v>822</v>
      </c>
      <c r="E132" s="973"/>
      <c r="F132" s="973"/>
      <c r="G132" s="973"/>
      <c r="H132" s="973"/>
      <c r="I132" s="973"/>
      <c r="J132" s="973"/>
      <c r="K132" s="973"/>
      <c r="L132" s="973"/>
      <c r="M132" s="973"/>
      <c r="N132" s="973"/>
      <c r="O132" s="973"/>
      <c r="P132" s="973"/>
      <c r="Q132" s="973"/>
      <c r="R132" s="973"/>
      <c r="S132" s="973"/>
      <c r="T132" s="973"/>
      <c r="U132" s="973"/>
      <c r="V132" s="973"/>
      <c r="W132" s="973"/>
      <c r="X132" s="973"/>
      <c r="Y132" s="973"/>
      <c r="Z132" s="973"/>
      <c r="AA132" s="973"/>
    </row>
    <row r="133" spans="1:28" ht="15.95" customHeight="1">
      <c r="A133" s="973"/>
      <c r="B133" s="1286"/>
      <c r="C133" s="1293" t="s">
        <v>821</v>
      </c>
      <c r="D133" s="973" t="s">
        <v>2230</v>
      </c>
      <c r="E133" s="973"/>
      <c r="F133" s="973"/>
      <c r="G133" s="973"/>
      <c r="H133" s="973"/>
      <c r="I133" s="973"/>
      <c r="J133" s="973"/>
      <c r="K133" s="973"/>
      <c r="L133" s="973"/>
      <c r="M133" s="973"/>
      <c r="N133" s="973"/>
      <c r="O133" s="973"/>
      <c r="P133" s="973"/>
      <c r="Q133" s="973"/>
      <c r="R133" s="973"/>
      <c r="S133" s="973"/>
      <c r="T133" s="973"/>
      <c r="U133" s="973"/>
      <c r="V133" s="973"/>
      <c r="W133" s="973"/>
      <c r="X133" s="973"/>
      <c r="Y133" s="973"/>
      <c r="Z133" s="973"/>
      <c r="AA133" s="973"/>
    </row>
    <row r="134" spans="1:28" ht="15.95" customHeight="1">
      <c r="A134" s="973"/>
      <c r="C134" s="1293" t="s">
        <v>820</v>
      </c>
      <c r="D134" s="973" t="s">
        <v>819</v>
      </c>
      <c r="E134" s="973"/>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row>
    <row r="135" spans="1:28" ht="15.95" customHeight="1">
      <c r="A135" s="973"/>
      <c r="B135" s="1286"/>
      <c r="C135" s="1293" t="s">
        <v>818</v>
      </c>
      <c r="D135" s="973" t="s">
        <v>817</v>
      </c>
      <c r="E135" s="973"/>
      <c r="F135" s="973"/>
      <c r="G135" s="973"/>
      <c r="H135" s="973"/>
      <c r="I135" s="973"/>
      <c r="J135" s="973"/>
      <c r="K135" s="973"/>
      <c r="L135" s="973"/>
      <c r="M135" s="973"/>
      <c r="N135" s="973"/>
      <c r="O135" s="973"/>
      <c r="P135" s="973"/>
      <c r="Q135" s="973"/>
      <c r="R135" s="973"/>
      <c r="S135" s="973"/>
      <c r="T135" s="973"/>
      <c r="U135" s="973"/>
      <c r="V135" s="973"/>
      <c r="W135" s="973"/>
      <c r="X135" s="973"/>
      <c r="Y135" s="973"/>
      <c r="Z135" s="973"/>
      <c r="AA135" s="973"/>
    </row>
    <row r="136" spans="1:28" ht="15.95" customHeight="1">
      <c r="A136" s="973"/>
      <c r="B136" s="1286"/>
      <c r="C136" s="1293" t="s">
        <v>2808</v>
      </c>
      <c r="D136" s="973" t="s">
        <v>2809</v>
      </c>
      <c r="E136" s="973"/>
      <c r="F136" s="973"/>
      <c r="G136" s="973"/>
      <c r="H136" s="973"/>
      <c r="I136" s="973"/>
      <c r="J136" s="973"/>
      <c r="K136" s="973"/>
      <c r="L136" s="973"/>
      <c r="M136" s="973"/>
      <c r="N136" s="973"/>
      <c r="O136" s="973"/>
      <c r="P136" s="973"/>
      <c r="Q136" s="973"/>
      <c r="R136" s="973"/>
      <c r="S136" s="973"/>
      <c r="T136" s="973"/>
      <c r="U136" s="973"/>
      <c r="V136" s="973"/>
      <c r="W136" s="973"/>
      <c r="X136" s="973"/>
      <c r="Y136" s="973"/>
      <c r="Z136" s="973"/>
      <c r="AA136" s="973"/>
    </row>
    <row r="137" spans="1:28" ht="15.95" customHeight="1">
      <c r="A137" s="973"/>
      <c r="B137" s="1286" t="s">
        <v>814</v>
      </c>
      <c r="C137" s="973" t="s">
        <v>815</v>
      </c>
      <c r="D137" s="973"/>
      <c r="E137" s="973"/>
      <c r="F137" s="973"/>
      <c r="G137" s="973"/>
      <c r="H137" s="973"/>
      <c r="I137" s="973"/>
      <c r="J137" s="973"/>
      <c r="K137" s="973"/>
      <c r="L137" s="973"/>
      <c r="M137" s="973"/>
      <c r="N137" s="973"/>
      <c r="O137" s="973"/>
      <c r="P137" s="973"/>
      <c r="Q137" s="973"/>
      <c r="R137" s="973"/>
      <c r="S137" s="973"/>
      <c r="T137" s="973"/>
      <c r="U137" s="973"/>
      <c r="V137" s="973"/>
      <c r="W137" s="973"/>
      <c r="X137" s="973"/>
      <c r="Y137" s="973"/>
      <c r="Z137" s="973"/>
      <c r="AA137" s="973"/>
    </row>
    <row r="138" spans="1:28" ht="15.95" customHeight="1">
      <c r="A138" s="973"/>
      <c r="B138" s="1286" t="s">
        <v>811</v>
      </c>
      <c r="C138" s="973" t="s">
        <v>813</v>
      </c>
      <c r="D138" s="973"/>
      <c r="E138" s="973"/>
      <c r="F138" s="973"/>
      <c r="G138" s="973"/>
      <c r="H138" s="973"/>
      <c r="I138" s="973"/>
      <c r="J138" s="973"/>
      <c r="K138" s="973"/>
      <c r="L138" s="973"/>
      <c r="M138" s="973"/>
      <c r="N138" s="973"/>
      <c r="O138" s="973"/>
      <c r="P138" s="973"/>
      <c r="Q138" s="973"/>
      <c r="R138" s="973"/>
      <c r="S138" s="973"/>
      <c r="T138" s="973"/>
      <c r="U138" s="973"/>
      <c r="V138" s="973"/>
      <c r="W138" s="973"/>
      <c r="X138" s="973"/>
      <c r="Y138" s="973"/>
      <c r="Z138" s="973"/>
      <c r="AA138" s="973"/>
    </row>
    <row r="139" spans="1:28" ht="15.95" customHeight="1">
      <c r="A139" s="973"/>
      <c r="C139" s="973" t="s">
        <v>812</v>
      </c>
      <c r="D139" s="973"/>
      <c r="E139" s="973"/>
      <c r="F139" s="973"/>
      <c r="G139" s="973"/>
      <c r="H139" s="973"/>
      <c r="I139" s="973"/>
      <c r="J139" s="973"/>
      <c r="K139" s="973"/>
      <c r="L139" s="973"/>
      <c r="M139" s="973"/>
      <c r="N139" s="973"/>
      <c r="O139" s="973"/>
      <c r="P139" s="973"/>
      <c r="Q139" s="973"/>
      <c r="R139" s="973"/>
      <c r="S139" s="973"/>
      <c r="T139" s="973"/>
      <c r="U139" s="973"/>
      <c r="V139" s="973"/>
      <c r="W139" s="973"/>
      <c r="X139" s="973"/>
      <c r="Y139" s="973"/>
      <c r="Z139" s="973"/>
      <c r="AA139" s="973"/>
    </row>
    <row r="140" spans="1:28" ht="15.95" customHeight="1">
      <c r="A140" s="973"/>
      <c r="B140" s="1286" t="s">
        <v>809</v>
      </c>
      <c r="C140" s="973" t="s">
        <v>810</v>
      </c>
      <c r="D140" s="973"/>
      <c r="E140" s="973"/>
      <c r="F140" s="973"/>
      <c r="G140" s="973"/>
      <c r="H140" s="973"/>
      <c r="I140" s="973"/>
      <c r="J140" s="973"/>
      <c r="K140" s="973"/>
      <c r="L140" s="973"/>
      <c r="M140" s="973"/>
      <c r="N140" s="973"/>
      <c r="O140" s="973"/>
      <c r="P140" s="973"/>
      <c r="Q140" s="973"/>
      <c r="R140" s="973"/>
      <c r="S140" s="973"/>
      <c r="T140" s="973"/>
      <c r="U140" s="973"/>
      <c r="V140" s="973"/>
      <c r="W140" s="973"/>
      <c r="X140" s="973"/>
      <c r="Y140" s="973"/>
      <c r="Z140" s="973"/>
      <c r="AA140" s="973"/>
    </row>
    <row r="141" spans="1:28" ht="15.95" customHeight="1">
      <c r="A141" s="973"/>
      <c r="B141" s="1286" t="s">
        <v>807</v>
      </c>
      <c r="C141" s="973" t="s">
        <v>808</v>
      </c>
      <c r="D141" s="973"/>
      <c r="E141" s="973"/>
      <c r="F141" s="973"/>
      <c r="G141" s="973"/>
      <c r="H141" s="973"/>
      <c r="I141" s="973"/>
      <c r="J141" s="973"/>
      <c r="K141" s="973"/>
      <c r="L141" s="973"/>
      <c r="M141" s="973"/>
      <c r="N141" s="973"/>
      <c r="O141" s="973"/>
      <c r="P141" s="973"/>
      <c r="Q141" s="973"/>
      <c r="R141" s="973"/>
      <c r="S141" s="973"/>
      <c r="T141" s="973"/>
      <c r="U141" s="973"/>
      <c r="V141" s="973"/>
      <c r="W141" s="973"/>
      <c r="X141" s="973"/>
      <c r="Y141" s="973"/>
      <c r="Z141" s="973"/>
      <c r="AA141" s="973"/>
    </row>
    <row r="142" spans="1:28" ht="15.95" customHeight="1">
      <c r="A142" s="973"/>
      <c r="B142" s="1286" t="s">
        <v>802</v>
      </c>
      <c r="C142" s="973" t="s">
        <v>806</v>
      </c>
      <c r="D142" s="973"/>
      <c r="E142" s="973"/>
      <c r="F142" s="973"/>
      <c r="G142" s="973"/>
      <c r="H142" s="973"/>
      <c r="I142" s="973"/>
      <c r="J142" s="973"/>
      <c r="K142" s="973"/>
      <c r="L142" s="973"/>
      <c r="M142" s="973"/>
      <c r="N142" s="973"/>
      <c r="O142" s="973"/>
      <c r="P142" s="973"/>
      <c r="Q142" s="973"/>
      <c r="R142" s="973"/>
      <c r="S142" s="973"/>
      <c r="T142" s="973"/>
      <c r="U142" s="973"/>
      <c r="V142" s="973"/>
      <c r="W142" s="973"/>
      <c r="X142" s="973"/>
      <c r="Y142" s="973"/>
      <c r="Z142" s="973"/>
      <c r="AA142" s="973"/>
    </row>
    <row r="143" spans="1:28" ht="15.95" customHeight="1">
      <c r="A143" s="973"/>
      <c r="B143" s="1286" t="s">
        <v>799</v>
      </c>
      <c r="C143" s="973" t="s">
        <v>805</v>
      </c>
      <c r="D143" s="973"/>
      <c r="E143" s="973"/>
      <c r="F143" s="973"/>
      <c r="G143" s="973"/>
      <c r="H143" s="973"/>
      <c r="I143" s="973"/>
      <c r="J143" s="973"/>
      <c r="K143" s="973"/>
      <c r="L143" s="973"/>
      <c r="M143" s="973"/>
      <c r="N143" s="973"/>
      <c r="O143" s="973"/>
      <c r="P143" s="973"/>
      <c r="Q143" s="973"/>
      <c r="R143" s="973"/>
      <c r="S143" s="973"/>
      <c r="T143" s="973"/>
      <c r="U143" s="973"/>
      <c r="V143" s="973"/>
      <c r="W143" s="973"/>
      <c r="X143" s="973"/>
      <c r="Y143" s="973"/>
      <c r="Z143" s="973"/>
      <c r="AA143" s="973"/>
    </row>
    <row r="144" spans="1:28" ht="15.95" customHeight="1">
      <c r="A144" s="973"/>
      <c r="C144" s="973" t="s">
        <v>804</v>
      </c>
      <c r="D144" s="973"/>
      <c r="E144" s="973"/>
      <c r="F144" s="973"/>
      <c r="G144" s="973"/>
      <c r="H144" s="973"/>
      <c r="I144" s="973"/>
      <c r="J144" s="973"/>
      <c r="K144" s="973"/>
      <c r="L144" s="973"/>
      <c r="M144" s="973"/>
      <c r="N144" s="973"/>
      <c r="O144" s="973"/>
      <c r="P144" s="973"/>
      <c r="Q144" s="973"/>
      <c r="R144" s="973"/>
      <c r="S144" s="973"/>
      <c r="T144" s="973"/>
      <c r="U144" s="973"/>
      <c r="V144" s="973"/>
      <c r="W144" s="973"/>
      <c r="X144" s="973"/>
      <c r="Y144" s="973"/>
      <c r="Z144" s="973"/>
      <c r="AA144" s="973"/>
    </row>
    <row r="145" spans="1:27" ht="15.95" customHeight="1">
      <c r="A145" s="973"/>
      <c r="C145" s="973" t="s">
        <v>803</v>
      </c>
      <c r="D145" s="973"/>
      <c r="E145" s="973"/>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row>
    <row r="146" spans="1:27" ht="15.95" customHeight="1">
      <c r="A146" s="973"/>
      <c r="B146" s="929"/>
      <c r="C146" s="973" t="s">
        <v>801</v>
      </c>
      <c r="D146" s="973"/>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row>
    <row r="147" spans="1:27" ht="15.95" customHeight="1">
      <c r="A147" s="973"/>
      <c r="C147" s="973" t="s">
        <v>800</v>
      </c>
      <c r="D147" s="973"/>
      <c r="E147" s="973"/>
      <c r="F147" s="973"/>
      <c r="G147" s="973"/>
      <c r="H147" s="973"/>
      <c r="I147" s="973"/>
      <c r="J147" s="973"/>
      <c r="K147" s="973"/>
      <c r="L147" s="973"/>
      <c r="M147" s="973"/>
      <c r="N147" s="973"/>
      <c r="O147" s="973"/>
      <c r="P147" s="973"/>
      <c r="Q147" s="973"/>
      <c r="R147" s="973"/>
      <c r="S147" s="973"/>
      <c r="T147" s="973"/>
      <c r="U147" s="973"/>
      <c r="V147" s="973"/>
      <c r="W147" s="973"/>
      <c r="X147" s="973"/>
      <c r="Y147" s="973"/>
      <c r="Z147" s="973"/>
      <c r="AA147" s="973"/>
    </row>
    <row r="148" spans="1:27" ht="15.95" customHeight="1">
      <c r="A148" s="973"/>
      <c r="B148" s="1286" t="s">
        <v>798</v>
      </c>
      <c r="C148" s="973" t="s">
        <v>3201</v>
      </c>
      <c r="D148" s="973"/>
      <c r="E148" s="973"/>
      <c r="F148" s="973"/>
      <c r="G148" s="973"/>
      <c r="H148" s="973"/>
      <c r="I148" s="973"/>
      <c r="J148" s="973"/>
      <c r="K148" s="973"/>
      <c r="L148" s="973"/>
      <c r="M148" s="973"/>
      <c r="N148" s="973"/>
      <c r="O148" s="973"/>
      <c r="P148" s="973"/>
      <c r="Q148" s="973"/>
      <c r="R148" s="973"/>
      <c r="S148" s="973"/>
      <c r="T148" s="973"/>
      <c r="U148" s="973"/>
      <c r="V148" s="973"/>
      <c r="W148" s="973"/>
      <c r="X148" s="973"/>
      <c r="Y148" s="973"/>
      <c r="Z148" s="973"/>
      <c r="AA148" s="973"/>
    </row>
    <row r="149" spans="1:27" ht="15.95" customHeight="1">
      <c r="A149" s="973"/>
      <c r="B149" s="1286" t="s">
        <v>797</v>
      </c>
      <c r="C149" s="973" t="s">
        <v>3639</v>
      </c>
      <c r="D149" s="973"/>
      <c r="E149" s="973"/>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row>
    <row r="150" spans="1:27" ht="15.95" customHeight="1">
      <c r="A150" s="973"/>
      <c r="B150" s="1286"/>
      <c r="C150" s="973" t="s">
        <v>3640</v>
      </c>
      <c r="D150" s="973"/>
      <c r="E150" s="973"/>
      <c r="F150" s="973"/>
      <c r="G150" s="973"/>
      <c r="H150" s="973"/>
      <c r="I150" s="973"/>
      <c r="J150" s="973"/>
      <c r="K150" s="973"/>
      <c r="L150" s="973"/>
      <c r="M150" s="973"/>
      <c r="N150" s="973"/>
      <c r="O150" s="973"/>
      <c r="P150" s="973"/>
      <c r="Q150" s="973"/>
      <c r="R150" s="973"/>
      <c r="S150" s="973"/>
      <c r="T150" s="973"/>
      <c r="U150" s="973"/>
      <c r="V150" s="973"/>
      <c r="W150" s="973"/>
      <c r="X150" s="973"/>
      <c r="Y150" s="973"/>
      <c r="Z150" s="973"/>
      <c r="AA150" s="973"/>
    </row>
    <row r="151" spans="1:27" ht="15.95" customHeight="1">
      <c r="A151" s="973"/>
      <c r="B151" s="1286"/>
      <c r="C151" s="973" t="s">
        <v>3641</v>
      </c>
      <c r="D151" s="973"/>
      <c r="E151" s="973"/>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row>
    <row r="152" spans="1:27" ht="15.95" customHeight="1">
      <c r="A152" s="973"/>
      <c r="B152" s="1286"/>
      <c r="C152" s="973" t="s">
        <v>3642</v>
      </c>
      <c r="D152" s="973"/>
      <c r="E152" s="973"/>
      <c r="F152" s="973"/>
      <c r="G152" s="973"/>
      <c r="H152" s="973"/>
      <c r="I152" s="973"/>
      <c r="J152" s="973"/>
      <c r="K152" s="973"/>
      <c r="L152" s="973"/>
      <c r="M152" s="973"/>
      <c r="N152" s="973"/>
      <c r="O152" s="973"/>
      <c r="P152" s="973"/>
      <c r="Q152" s="973"/>
      <c r="R152" s="973"/>
      <c r="S152" s="973"/>
      <c r="T152" s="973"/>
      <c r="U152" s="973"/>
      <c r="V152" s="973"/>
      <c r="W152" s="973"/>
      <c r="X152" s="973"/>
      <c r="Y152" s="973"/>
      <c r="Z152" s="973"/>
      <c r="AA152" s="973"/>
    </row>
    <row r="153" spans="1:27" ht="15.95" customHeight="1">
      <c r="A153" s="973"/>
      <c r="B153" s="1286"/>
      <c r="C153" s="973" t="s">
        <v>3643</v>
      </c>
      <c r="D153" s="973"/>
      <c r="E153" s="973"/>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row>
    <row r="154" spans="1:27" ht="15.95" customHeight="1">
      <c r="A154" s="973"/>
      <c r="B154" s="1286" t="s">
        <v>796</v>
      </c>
      <c r="C154" s="973" t="s">
        <v>3644</v>
      </c>
      <c r="D154" s="973"/>
      <c r="E154" s="973"/>
      <c r="F154" s="973"/>
      <c r="G154" s="973"/>
      <c r="H154" s="973"/>
      <c r="I154" s="973"/>
      <c r="J154" s="973"/>
      <c r="K154" s="973"/>
      <c r="L154" s="973"/>
      <c r="M154" s="973"/>
      <c r="N154" s="973"/>
      <c r="O154" s="973"/>
      <c r="P154" s="973"/>
      <c r="Q154" s="973"/>
      <c r="R154" s="973"/>
      <c r="S154" s="973"/>
      <c r="T154" s="973"/>
      <c r="U154" s="973"/>
      <c r="V154" s="973"/>
      <c r="W154" s="973"/>
      <c r="X154" s="973"/>
      <c r="Y154" s="973"/>
      <c r="Z154" s="973"/>
      <c r="AA154" s="973"/>
    </row>
    <row r="155" spans="1:27" ht="15.95" customHeight="1">
      <c r="A155" s="973"/>
      <c r="B155" s="1286"/>
      <c r="C155" s="973" t="s">
        <v>3645</v>
      </c>
      <c r="D155" s="973"/>
      <c r="E155" s="973"/>
      <c r="F155" s="973"/>
      <c r="G155" s="973"/>
      <c r="H155" s="973"/>
      <c r="I155" s="973"/>
      <c r="J155" s="973"/>
      <c r="K155" s="973"/>
      <c r="L155" s="973"/>
      <c r="M155" s="973"/>
      <c r="N155" s="973"/>
      <c r="O155" s="973"/>
      <c r="P155" s="973"/>
      <c r="Q155" s="973"/>
      <c r="R155" s="973"/>
      <c r="S155" s="973"/>
      <c r="T155" s="973"/>
      <c r="U155" s="973"/>
      <c r="V155" s="973"/>
      <c r="W155" s="973"/>
      <c r="X155" s="973"/>
      <c r="Y155" s="973"/>
      <c r="Z155" s="973"/>
      <c r="AA155" s="973"/>
    </row>
    <row r="156" spans="1:27" ht="15.95" customHeight="1">
      <c r="A156" s="973"/>
      <c r="B156" s="1286"/>
      <c r="C156" s="973" t="s">
        <v>3646</v>
      </c>
      <c r="D156" s="973"/>
      <c r="E156" s="973"/>
      <c r="F156" s="973"/>
      <c r="G156" s="973"/>
      <c r="H156" s="973"/>
      <c r="I156" s="973"/>
      <c r="J156" s="973"/>
      <c r="K156" s="973"/>
      <c r="L156" s="973"/>
      <c r="M156" s="973"/>
      <c r="N156" s="973"/>
      <c r="O156" s="973"/>
      <c r="P156" s="973"/>
      <c r="Q156" s="973"/>
      <c r="R156" s="973"/>
      <c r="S156" s="973"/>
      <c r="T156" s="973"/>
      <c r="U156" s="973"/>
      <c r="V156" s="973"/>
      <c r="W156" s="973"/>
      <c r="X156" s="973"/>
      <c r="Y156" s="973"/>
      <c r="Z156" s="973"/>
      <c r="AA156" s="973"/>
    </row>
    <row r="157" spans="1:27" ht="15.95" customHeight="1">
      <c r="A157" s="973"/>
      <c r="B157" s="1286"/>
      <c r="C157" s="973" t="s">
        <v>3647</v>
      </c>
      <c r="D157" s="973"/>
      <c r="E157" s="973"/>
      <c r="F157" s="973"/>
      <c r="G157" s="973"/>
      <c r="H157" s="973"/>
      <c r="I157" s="973"/>
      <c r="J157" s="973"/>
      <c r="K157" s="973"/>
      <c r="L157" s="973"/>
      <c r="M157" s="973"/>
      <c r="N157" s="973"/>
      <c r="O157" s="973"/>
      <c r="P157" s="973"/>
      <c r="Q157" s="973"/>
      <c r="R157" s="973"/>
      <c r="S157" s="973"/>
      <c r="T157" s="973"/>
      <c r="U157" s="973"/>
      <c r="V157" s="973"/>
      <c r="W157" s="973"/>
      <c r="X157" s="973"/>
      <c r="Y157" s="973"/>
      <c r="Z157" s="973"/>
      <c r="AA157" s="973"/>
    </row>
    <row r="158" spans="1:27" ht="15.95" customHeight="1">
      <c r="A158" s="973"/>
      <c r="B158" s="1286" t="s">
        <v>3638</v>
      </c>
      <c r="C158" s="973" t="s">
        <v>2929</v>
      </c>
      <c r="D158" s="973"/>
      <c r="E158" s="973"/>
      <c r="F158" s="973"/>
      <c r="G158" s="973"/>
      <c r="H158" s="973"/>
      <c r="I158" s="973"/>
      <c r="J158" s="973"/>
      <c r="K158" s="973"/>
      <c r="L158" s="973"/>
      <c r="M158" s="973"/>
      <c r="N158" s="973"/>
      <c r="O158" s="973"/>
      <c r="P158" s="973"/>
      <c r="Q158" s="973"/>
      <c r="R158" s="973"/>
      <c r="S158" s="973"/>
      <c r="T158" s="973"/>
      <c r="U158" s="973"/>
      <c r="V158" s="973"/>
      <c r="W158" s="973"/>
      <c r="X158" s="973"/>
      <c r="Y158" s="973"/>
      <c r="Z158" s="973"/>
      <c r="AA158" s="973"/>
    </row>
    <row r="159" spans="1:27" ht="15.95" customHeight="1">
      <c r="A159" s="973"/>
      <c r="C159" s="973" t="s">
        <v>2908</v>
      </c>
      <c r="D159" s="973"/>
      <c r="E159" s="973"/>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row>
    <row r="160" spans="1:27" ht="15.95" customHeight="1">
      <c r="A160" s="973"/>
      <c r="C160" s="973" t="s">
        <v>3679</v>
      </c>
      <c r="D160" s="973"/>
      <c r="E160" s="973"/>
      <c r="F160" s="973"/>
      <c r="G160" s="973"/>
      <c r="H160" s="973"/>
      <c r="I160" s="973"/>
      <c r="J160" s="973"/>
      <c r="K160" s="973"/>
      <c r="L160" s="973"/>
      <c r="M160" s="973"/>
      <c r="N160" s="973"/>
      <c r="O160" s="973"/>
      <c r="P160" s="973"/>
      <c r="Q160" s="973"/>
      <c r="R160" s="973"/>
      <c r="S160" s="973"/>
      <c r="T160" s="973"/>
      <c r="U160" s="973"/>
      <c r="V160" s="973"/>
      <c r="W160" s="973"/>
      <c r="X160" s="973"/>
      <c r="Y160" s="973"/>
      <c r="Z160" s="973"/>
      <c r="AA160" s="973"/>
    </row>
    <row r="161" spans="1:27" ht="15.95" customHeight="1">
      <c r="A161" s="973"/>
      <c r="C161" s="973" t="s">
        <v>2909</v>
      </c>
      <c r="D161" s="973"/>
      <c r="E161" s="973"/>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row>
    <row r="162" spans="1:27" ht="15.95" customHeight="1">
      <c r="A162" s="973"/>
      <c r="B162" s="1286" t="s">
        <v>3661</v>
      </c>
      <c r="C162" s="973" t="s">
        <v>3678</v>
      </c>
      <c r="D162" s="973"/>
      <c r="E162" s="973"/>
      <c r="F162" s="973"/>
      <c r="G162" s="973"/>
      <c r="H162" s="973"/>
      <c r="I162" s="973"/>
      <c r="J162" s="973"/>
      <c r="K162" s="973"/>
      <c r="L162" s="973"/>
      <c r="M162" s="973"/>
      <c r="N162" s="973"/>
      <c r="O162" s="973"/>
      <c r="P162" s="973"/>
      <c r="Q162" s="973"/>
      <c r="R162" s="973"/>
      <c r="S162" s="973"/>
      <c r="T162" s="973"/>
      <c r="U162" s="973"/>
      <c r="V162" s="973"/>
      <c r="W162" s="973"/>
      <c r="X162" s="973"/>
      <c r="Y162" s="973"/>
      <c r="Z162" s="973"/>
      <c r="AA162" s="973"/>
    </row>
    <row r="163" spans="1:27" ht="15.95" customHeight="1">
      <c r="A163" s="973"/>
      <c r="B163" s="1239" t="s">
        <v>3662</v>
      </c>
      <c r="C163" s="973" t="s">
        <v>3677</v>
      </c>
      <c r="D163" s="973"/>
      <c r="E163" s="973"/>
      <c r="F163" s="973"/>
      <c r="G163" s="973"/>
      <c r="H163" s="973"/>
      <c r="I163" s="973"/>
      <c r="J163" s="973"/>
      <c r="K163" s="973"/>
      <c r="L163" s="973"/>
      <c r="M163" s="973"/>
      <c r="N163" s="973"/>
      <c r="O163" s="973"/>
      <c r="P163" s="973"/>
      <c r="Q163" s="973"/>
      <c r="R163" s="973"/>
      <c r="S163" s="973"/>
      <c r="T163" s="973"/>
      <c r="U163" s="973"/>
      <c r="V163" s="973"/>
      <c r="W163" s="973"/>
      <c r="X163" s="973"/>
      <c r="Y163" s="973"/>
      <c r="Z163" s="973"/>
      <c r="AA163" s="973"/>
    </row>
    <row r="164" spans="1:27" ht="15.95" customHeight="1">
      <c r="A164" s="973"/>
      <c r="B164" s="1286"/>
      <c r="C164" s="973"/>
      <c r="D164" s="973"/>
      <c r="E164" s="973"/>
      <c r="F164" s="973"/>
      <c r="G164" s="973"/>
      <c r="H164" s="973"/>
      <c r="I164" s="973"/>
      <c r="J164" s="973"/>
      <c r="K164" s="973"/>
      <c r="L164" s="973"/>
      <c r="M164" s="973"/>
      <c r="N164" s="973"/>
      <c r="O164" s="973"/>
      <c r="P164" s="973"/>
      <c r="Q164" s="973"/>
      <c r="R164" s="973"/>
      <c r="S164" s="973"/>
      <c r="T164" s="973"/>
      <c r="U164" s="973"/>
      <c r="V164" s="973"/>
      <c r="W164" s="973"/>
      <c r="X164" s="973"/>
      <c r="Y164" s="973"/>
      <c r="Z164" s="973"/>
      <c r="AA164" s="973"/>
    </row>
    <row r="165" spans="1:27" ht="15.95" customHeight="1">
      <c r="A165" s="973" t="s">
        <v>795</v>
      </c>
      <c r="B165" s="973" t="s">
        <v>794</v>
      </c>
      <c r="C165" s="973"/>
      <c r="D165" s="973"/>
      <c r="E165" s="973"/>
      <c r="F165" s="973"/>
      <c r="G165" s="973"/>
      <c r="H165" s="973"/>
      <c r="I165" s="973"/>
      <c r="J165" s="973"/>
      <c r="K165" s="973"/>
      <c r="L165" s="973"/>
      <c r="M165" s="973"/>
      <c r="N165" s="973"/>
      <c r="O165" s="973"/>
      <c r="P165" s="973"/>
      <c r="Q165" s="973"/>
      <c r="R165" s="973"/>
      <c r="S165" s="973"/>
      <c r="T165" s="973"/>
      <c r="U165" s="973"/>
      <c r="V165" s="973"/>
      <c r="W165" s="973"/>
      <c r="X165" s="973"/>
      <c r="Y165" s="973"/>
      <c r="Z165" s="973"/>
      <c r="AA165" s="973"/>
    </row>
    <row r="166" spans="1:27" ht="15.95" customHeight="1">
      <c r="A166" s="973"/>
      <c r="B166" s="1286" t="s">
        <v>2120</v>
      </c>
      <c r="C166" s="973" t="s">
        <v>2348</v>
      </c>
      <c r="D166" s="973"/>
      <c r="E166" s="973"/>
      <c r="F166" s="973"/>
      <c r="G166" s="973"/>
      <c r="H166" s="973"/>
      <c r="I166" s="973"/>
      <c r="J166" s="973"/>
      <c r="K166" s="973"/>
      <c r="L166" s="973"/>
      <c r="M166" s="973"/>
      <c r="N166" s="973"/>
      <c r="O166" s="973"/>
      <c r="P166" s="973"/>
      <c r="Q166" s="973"/>
      <c r="R166" s="973"/>
      <c r="S166" s="973"/>
      <c r="T166" s="973"/>
      <c r="U166" s="973"/>
      <c r="V166" s="973"/>
      <c r="W166" s="973"/>
      <c r="X166" s="973"/>
      <c r="Y166" s="973"/>
      <c r="Z166" s="973"/>
      <c r="AA166" s="973"/>
    </row>
    <row r="167" spans="1:27" ht="15.95" customHeight="1">
      <c r="A167" s="973"/>
      <c r="B167" s="1286" t="s">
        <v>2125</v>
      </c>
      <c r="C167" s="973" t="s">
        <v>2133</v>
      </c>
      <c r="D167" s="973"/>
      <c r="E167" s="973"/>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row>
    <row r="168" spans="1:27" ht="15.95" customHeight="1">
      <c r="A168" s="973"/>
      <c r="B168" s="1286"/>
      <c r="C168" s="973" t="s">
        <v>2121</v>
      </c>
      <c r="D168" s="973"/>
      <c r="E168" s="973"/>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row>
    <row r="169" spans="1:27" ht="15.95" customHeight="1">
      <c r="A169" s="973"/>
      <c r="B169" s="1286" t="s">
        <v>2126</v>
      </c>
      <c r="C169" s="973" t="s">
        <v>2351</v>
      </c>
      <c r="D169" s="973"/>
      <c r="E169" s="973"/>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row>
    <row r="170" spans="1:27" ht="15.95" customHeight="1">
      <c r="A170" s="973"/>
      <c r="B170" s="1286"/>
      <c r="C170" s="973" t="s">
        <v>2350</v>
      </c>
      <c r="D170" s="973"/>
      <c r="E170" s="973"/>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row>
    <row r="171" spans="1:27" ht="15.95" customHeight="1">
      <c r="A171" s="973"/>
      <c r="B171" s="1286" t="s">
        <v>2127</v>
      </c>
      <c r="C171" s="973" t="s">
        <v>2349</v>
      </c>
      <c r="D171" s="973"/>
      <c r="E171" s="973"/>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row>
    <row r="172" spans="1:27" ht="15.95" customHeight="1">
      <c r="A172" s="973"/>
      <c r="B172" s="1286" t="s">
        <v>2128</v>
      </c>
      <c r="C172" s="973" t="s">
        <v>2134</v>
      </c>
      <c r="D172" s="973"/>
      <c r="E172" s="973"/>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row>
    <row r="173" spans="1:27" ht="8.1" customHeight="1">
      <c r="A173" s="973"/>
      <c r="B173" s="1286"/>
      <c r="C173" s="1294"/>
      <c r="D173" s="1294"/>
      <c r="E173" s="1294"/>
      <c r="F173" s="1294"/>
      <c r="G173" s="1294"/>
      <c r="H173" s="1294"/>
      <c r="I173" s="1294"/>
      <c r="J173" s="1294"/>
      <c r="K173" s="1294"/>
      <c r="L173" s="1294"/>
      <c r="M173" s="1294"/>
      <c r="N173" s="1294"/>
      <c r="O173" s="1294"/>
      <c r="P173" s="1294"/>
      <c r="Q173" s="1294"/>
      <c r="R173" s="1294"/>
      <c r="S173" s="1294"/>
      <c r="T173" s="1294"/>
      <c r="U173" s="1294"/>
      <c r="V173" s="1294"/>
      <c r="W173" s="1294"/>
      <c r="X173" s="1294"/>
      <c r="Y173" s="1294"/>
      <c r="Z173" s="1294"/>
      <c r="AA173" s="973"/>
    </row>
    <row r="174" spans="1:27" ht="15.95" customHeight="1">
      <c r="A174" s="973"/>
      <c r="B174" s="1286" t="s">
        <v>2129</v>
      </c>
      <c r="C174" s="2326" t="s">
        <v>3236</v>
      </c>
      <c r="D174" s="2326"/>
      <c r="E174" s="2326"/>
      <c r="F174" s="2326"/>
      <c r="G174" s="2326"/>
      <c r="H174" s="2326"/>
      <c r="I174" s="2326"/>
      <c r="J174" s="2326"/>
      <c r="K174" s="2326"/>
      <c r="L174" s="2326"/>
      <c r="M174" s="2326"/>
      <c r="N174" s="2326"/>
      <c r="O174" s="2326"/>
      <c r="P174" s="2326"/>
      <c r="Q174" s="2326"/>
      <c r="R174" s="2326"/>
      <c r="S174" s="2326"/>
      <c r="T174" s="2326"/>
      <c r="U174" s="2326"/>
      <c r="V174" s="2326"/>
      <c r="W174" s="2326"/>
      <c r="X174" s="2326"/>
      <c r="Y174" s="2326"/>
      <c r="Z174" s="2326"/>
      <c r="AA174" s="973"/>
    </row>
    <row r="175" spans="1:27" ht="15.95" customHeight="1">
      <c r="A175" s="973"/>
      <c r="B175" s="1286"/>
      <c r="C175" s="2326"/>
      <c r="D175" s="2326"/>
      <c r="E175" s="2326"/>
      <c r="F175" s="2326"/>
      <c r="G175" s="2326"/>
      <c r="H175" s="2326"/>
      <c r="I175" s="2326"/>
      <c r="J175" s="2326"/>
      <c r="K175" s="2326"/>
      <c r="L175" s="2326"/>
      <c r="M175" s="2326"/>
      <c r="N175" s="2326"/>
      <c r="O175" s="2326"/>
      <c r="P175" s="2326"/>
      <c r="Q175" s="2326"/>
      <c r="R175" s="2326"/>
      <c r="S175" s="2326"/>
      <c r="T175" s="2326"/>
      <c r="U175" s="2326"/>
      <c r="V175" s="2326"/>
      <c r="W175" s="2326"/>
      <c r="X175" s="2326"/>
      <c r="Y175" s="2326"/>
      <c r="Z175" s="2326"/>
      <c r="AA175" s="973"/>
    </row>
    <row r="176" spans="1:27" ht="15.95" customHeight="1">
      <c r="A176" s="973"/>
      <c r="B176" s="1286"/>
      <c r="C176" s="2326"/>
      <c r="D176" s="2326"/>
      <c r="E176" s="2326"/>
      <c r="F176" s="2326"/>
      <c r="G176" s="2326"/>
      <c r="H176" s="2326"/>
      <c r="I176" s="2326"/>
      <c r="J176" s="2326"/>
      <c r="K176" s="2326"/>
      <c r="L176" s="2326"/>
      <c r="M176" s="2326"/>
      <c r="N176" s="2326"/>
      <c r="O176" s="2326"/>
      <c r="P176" s="2326"/>
      <c r="Q176" s="2326"/>
      <c r="R176" s="2326"/>
      <c r="S176" s="2326"/>
      <c r="T176" s="2326"/>
      <c r="U176" s="2326"/>
      <c r="V176" s="2326"/>
      <c r="W176" s="2326"/>
      <c r="X176" s="2326"/>
      <c r="Y176" s="2326"/>
      <c r="Z176" s="2326"/>
      <c r="AA176" s="973"/>
    </row>
    <row r="177" spans="1:27" ht="15.95" customHeight="1">
      <c r="A177" s="973"/>
      <c r="B177" s="1286"/>
      <c r="C177" s="2326"/>
      <c r="D177" s="2326"/>
      <c r="E177" s="2326"/>
      <c r="F177" s="2326"/>
      <c r="G177" s="2326"/>
      <c r="H177" s="2326"/>
      <c r="I177" s="2326"/>
      <c r="J177" s="2326"/>
      <c r="K177" s="2326"/>
      <c r="L177" s="2326"/>
      <c r="M177" s="2326"/>
      <c r="N177" s="2326"/>
      <c r="O177" s="2326"/>
      <c r="P177" s="2326"/>
      <c r="Q177" s="2326"/>
      <c r="R177" s="2326"/>
      <c r="S177" s="2326"/>
      <c r="T177" s="2326"/>
      <c r="U177" s="2326"/>
      <c r="V177" s="2326"/>
      <c r="W177" s="2326"/>
      <c r="X177" s="2326"/>
      <c r="Y177" s="2326"/>
      <c r="Z177" s="2326"/>
      <c r="AA177" s="973"/>
    </row>
    <row r="178" spans="1:27" ht="15.95" customHeight="1">
      <c r="A178" s="973"/>
      <c r="B178" s="1286"/>
      <c r="C178" s="2326"/>
      <c r="D178" s="2326"/>
      <c r="E178" s="2326"/>
      <c r="F178" s="2326"/>
      <c r="G178" s="2326"/>
      <c r="H178" s="2326"/>
      <c r="I178" s="2326"/>
      <c r="J178" s="2326"/>
      <c r="K178" s="2326"/>
      <c r="L178" s="2326"/>
      <c r="M178" s="2326"/>
      <c r="N178" s="2326"/>
      <c r="O178" s="2326"/>
      <c r="P178" s="2326"/>
      <c r="Q178" s="2326"/>
      <c r="R178" s="2326"/>
      <c r="S178" s="2326"/>
      <c r="T178" s="2326"/>
      <c r="U178" s="2326"/>
      <c r="V178" s="2326"/>
      <c r="W178" s="2326"/>
      <c r="X178" s="2326"/>
      <c r="Y178" s="2326"/>
      <c r="Z178" s="2326"/>
      <c r="AA178" s="973"/>
    </row>
    <row r="179" spans="1:27" ht="15.95" customHeight="1">
      <c r="A179" s="973"/>
      <c r="B179" s="1286"/>
      <c r="C179" s="2326"/>
      <c r="D179" s="2326"/>
      <c r="E179" s="2326"/>
      <c r="F179" s="2326"/>
      <c r="G179" s="2326"/>
      <c r="H179" s="2326"/>
      <c r="I179" s="2326"/>
      <c r="J179" s="2326"/>
      <c r="K179" s="2326"/>
      <c r="L179" s="2326"/>
      <c r="M179" s="2326"/>
      <c r="N179" s="2326"/>
      <c r="O179" s="2326"/>
      <c r="P179" s="2326"/>
      <c r="Q179" s="2326"/>
      <c r="R179" s="2326"/>
      <c r="S179" s="2326"/>
      <c r="T179" s="2326"/>
      <c r="U179" s="2326"/>
      <c r="V179" s="2326"/>
      <c r="W179" s="2326"/>
      <c r="X179" s="2326"/>
      <c r="Y179" s="2326"/>
      <c r="Z179" s="2326"/>
      <c r="AA179" s="973"/>
    </row>
    <row r="180" spans="1:27" ht="15.95" customHeight="1">
      <c r="A180" s="973"/>
      <c r="B180" s="1286"/>
      <c r="C180" s="2326"/>
      <c r="D180" s="2326"/>
      <c r="E180" s="2326"/>
      <c r="F180" s="2326"/>
      <c r="G180" s="2326"/>
      <c r="H180" s="2326"/>
      <c r="I180" s="2326"/>
      <c r="J180" s="2326"/>
      <c r="K180" s="2326"/>
      <c r="L180" s="2326"/>
      <c r="M180" s="2326"/>
      <c r="N180" s="2326"/>
      <c r="O180" s="2326"/>
      <c r="P180" s="2326"/>
      <c r="Q180" s="2326"/>
      <c r="R180" s="2326"/>
      <c r="S180" s="2326"/>
      <c r="T180" s="2326"/>
      <c r="U180" s="2326"/>
      <c r="V180" s="2326"/>
      <c r="W180" s="2326"/>
      <c r="X180" s="2326"/>
      <c r="Y180" s="2326"/>
      <c r="Z180" s="2326"/>
      <c r="AA180" s="973"/>
    </row>
    <row r="181" spans="1:27" ht="15.95" customHeight="1">
      <c r="A181" s="973"/>
      <c r="B181" s="1286" t="s">
        <v>2130</v>
      </c>
      <c r="C181" s="2326" t="s">
        <v>3218</v>
      </c>
      <c r="D181" s="2326"/>
      <c r="E181" s="2326"/>
      <c r="F181" s="2326"/>
      <c r="G181" s="2326"/>
      <c r="H181" s="2326"/>
      <c r="I181" s="2326"/>
      <c r="J181" s="2326"/>
      <c r="K181" s="2326"/>
      <c r="L181" s="2326"/>
      <c r="M181" s="2326"/>
      <c r="N181" s="2326"/>
      <c r="O181" s="2326"/>
      <c r="P181" s="2326"/>
      <c r="Q181" s="2326"/>
      <c r="R181" s="2326"/>
      <c r="S181" s="2326"/>
      <c r="T181" s="2326"/>
      <c r="U181" s="2326"/>
      <c r="V181" s="2326"/>
      <c r="W181" s="2326"/>
      <c r="X181" s="2326"/>
      <c r="Y181" s="2326"/>
      <c r="Z181" s="2326"/>
      <c r="AA181" s="973"/>
    </row>
    <row r="182" spans="1:27" ht="15.95" customHeight="1">
      <c r="A182" s="973"/>
      <c r="B182" s="1286"/>
      <c r="C182" s="2326"/>
      <c r="D182" s="2326"/>
      <c r="E182" s="2326"/>
      <c r="F182" s="2326"/>
      <c r="G182" s="2326"/>
      <c r="H182" s="2326"/>
      <c r="I182" s="2326"/>
      <c r="J182" s="2326"/>
      <c r="K182" s="2326"/>
      <c r="L182" s="2326"/>
      <c r="M182" s="2326"/>
      <c r="N182" s="2326"/>
      <c r="O182" s="2326"/>
      <c r="P182" s="2326"/>
      <c r="Q182" s="2326"/>
      <c r="R182" s="2326"/>
      <c r="S182" s="2326"/>
      <c r="T182" s="2326"/>
      <c r="U182" s="2326"/>
      <c r="V182" s="2326"/>
      <c r="W182" s="2326"/>
      <c r="X182" s="2326"/>
      <c r="Y182" s="2326"/>
      <c r="Z182" s="2326"/>
      <c r="AA182" s="973"/>
    </row>
    <row r="183" spans="1:27" ht="15.95" customHeight="1">
      <c r="A183" s="973"/>
      <c r="B183" s="1286"/>
      <c r="C183" s="2326"/>
      <c r="D183" s="2326"/>
      <c r="E183" s="2326"/>
      <c r="F183" s="2326"/>
      <c r="G183" s="2326"/>
      <c r="H183" s="2326"/>
      <c r="I183" s="2326"/>
      <c r="J183" s="2326"/>
      <c r="K183" s="2326"/>
      <c r="L183" s="2326"/>
      <c r="M183" s="2326"/>
      <c r="N183" s="2326"/>
      <c r="O183" s="2326"/>
      <c r="P183" s="2326"/>
      <c r="Q183" s="2326"/>
      <c r="R183" s="2326"/>
      <c r="S183" s="2326"/>
      <c r="T183" s="2326"/>
      <c r="U183" s="2326"/>
      <c r="V183" s="2326"/>
      <c r="W183" s="2326"/>
      <c r="X183" s="2326"/>
      <c r="Y183" s="2326"/>
      <c r="Z183" s="2326"/>
      <c r="AA183" s="973"/>
    </row>
    <row r="184" spans="1:27" ht="15.95" customHeight="1">
      <c r="A184" s="973"/>
      <c r="B184" s="1286"/>
      <c r="C184" s="2326"/>
      <c r="D184" s="2326"/>
      <c r="E184" s="2326"/>
      <c r="F184" s="2326"/>
      <c r="G184" s="2326"/>
      <c r="H184" s="2326"/>
      <c r="I184" s="2326"/>
      <c r="J184" s="2326"/>
      <c r="K184" s="2326"/>
      <c r="L184" s="2326"/>
      <c r="M184" s="2326"/>
      <c r="N184" s="2326"/>
      <c r="O184" s="2326"/>
      <c r="P184" s="2326"/>
      <c r="Q184" s="2326"/>
      <c r="R184" s="2326"/>
      <c r="S184" s="2326"/>
      <c r="T184" s="2326"/>
      <c r="U184" s="2326"/>
      <c r="V184" s="2326"/>
      <c r="W184" s="2326"/>
      <c r="X184" s="2326"/>
      <c r="Y184" s="2326"/>
      <c r="Z184" s="2326"/>
      <c r="AA184" s="973"/>
    </row>
    <row r="185" spans="1:27" ht="15.95" customHeight="1">
      <c r="A185" s="973"/>
      <c r="B185" s="1286"/>
      <c r="C185" s="2326"/>
      <c r="D185" s="2326"/>
      <c r="E185" s="2326"/>
      <c r="F185" s="2326"/>
      <c r="G185" s="2326"/>
      <c r="H185" s="2326"/>
      <c r="I185" s="2326"/>
      <c r="J185" s="2326"/>
      <c r="K185" s="2326"/>
      <c r="L185" s="2326"/>
      <c r="M185" s="2326"/>
      <c r="N185" s="2326"/>
      <c r="O185" s="2326"/>
      <c r="P185" s="2326"/>
      <c r="Q185" s="2326"/>
      <c r="R185" s="2326"/>
      <c r="S185" s="2326"/>
      <c r="T185" s="2326"/>
      <c r="U185" s="2326"/>
      <c r="V185" s="2326"/>
      <c r="W185" s="2326"/>
      <c r="X185" s="2326"/>
      <c r="Y185" s="2326"/>
      <c r="Z185" s="2326"/>
      <c r="AA185" s="973"/>
    </row>
    <row r="186" spans="1:27" ht="15.95" customHeight="1">
      <c r="A186" s="973"/>
      <c r="B186" s="1286"/>
      <c r="C186" s="2326"/>
      <c r="D186" s="2326"/>
      <c r="E186" s="2326"/>
      <c r="F186" s="2326"/>
      <c r="G186" s="2326"/>
      <c r="H186" s="2326"/>
      <c r="I186" s="2326"/>
      <c r="J186" s="2326"/>
      <c r="K186" s="2326"/>
      <c r="L186" s="2326"/>
      <c r="M186" s="2326"/>
      <c r="N186" s="2326"/>
      <c r="O186" s="2326"/>
      <c r="P186" s="2326"/>
      <c r="Q186" s="2326"/>
      <c r="R186" s="2326"/>
      <c r="S186" s="2326"/>
      <c r="T186" s="2326"/>
      <c r="U186" s="2326"/>
      <c r="V186" s="2326"/>
      <c r="W186" s="2326"/>
      <c r="X186" s="2326"/>
      <c r="Y186" s="2326"/>
      <c r="Z186" s="2326"/>
      <c r="AA186" s="973"/>
    </row>
    <row r="187" spans="1:27" ht="15.95" customHeight="1">
      <c r="A187" s="973"/>
      <c r="B187" s="1286"/>
      <c r="C187" s="2326"/>
      <c r="D187" s="2326"/>
      <c r="E187" s="2326"/>
      <c r="F187" s="2326"/>
      <c r="G187" s="2326"/>
      <c r="H187" s="2326"/>
      <c r="I187" s="2326"/>
      <c r="J187" s="2326"/>
      <c r="K187" s="2326"/>
      <c r="L187" s="2326"/>
      <c r="M187" s="2326"/>
      <c r="N187" s="2326"/>
      <c r="O187" s="2326"/>
      <c r="P187" s="2326"/>
      <c r="Q187" s="2326"/>
      <c r="R187" s="2326"/>
      <c r="S187" s="2326"/>
      <c r="T187" s="2326"/>
      <c r="U187" s="2326"/>
      <c r="V187" s="2326"/>
      <c r="W187" s="2326"/>
      <c r="X187" s="2326"/>
      <c r="Y187" s="2326"/>
      <c r="Z187" s="2326"/>
      <c r="AA187" s="973"/>
    </row>
    <row r="188" spans="1:27" ht="15.95" customHeight="1">
      <c r="A188" s="973"/>
      <c r="B188" s="1286"/>
      <c r="C188" s="2326"/>
      <c r="D188" s="2326"/>
      <c r="E188" s="2326"/>
      <c r="F188" s="2326"/>
      <c r="G188" s="2326"/>
      <c r="H188" s="2326"/>
      <c r="I188" s="2326"/>
      <c r="J188" s="2326"/>
      <c r="K188" s="2326"/>
      <c r="L188" s="2326"/>
      <c r="M188" s="2326"/>
      <c r="N188" s="2326"/>
      <c r="O188" s="2326"/>
      <c r="P188" s="2326"/>
      <c r="Q188" s="2326"/>
      <c r="R188" s="2326"/>
      <c r="S188" s="2326"/>
      <c r="T188" s="2326"/>
      <c r="U188" s="2326"/>
      <c r="V188" s="2326"/>
      <c r="W188" s="2326"/>
      <c r="X188" s="2326"/>
      <c r="Y188" s="2326"/>
      <c r="Z188" s="2326"/>
      <c r="AA188" s="973"/>
    </row>
    <row r="189" spans="1:27" ht="15.95" customHeight="1">
      <c r="A189" s="973"/>
      <c r="B189" s="1286" t="s">
        <v>2131</v>
      </c>
      <c r="C189" s="2326" t="s">
        <v>2951</v>
      </c>
      <c r="D189" s="2326"/>
      <c r="E189" s="2326"/>
      <c r="F189" s="2326"/>
      <c r="G189" s="2326"/>
      <c r="H189" s="2326"/>
      <c r="I189" s="2326"/>
      <c r="J189" s="2326"/>
      <c r="K189" s="2326"/>
      <c r="L189" s="2326"/>
      <c r="M189" s="2326"/>
      <c r="N189" s="2326"/>
      <c r="O189" s="2326"/>
      <c r="P189" s="2326"/>
      <c r="Q189" s="2326"/>
      <c r="R189" s="2326"/>
      <c r="S189" s="2326"/>
      <c r="T189" s="2326"/>
      <c r="U189" s="2326"/>
      <c r="V189" s="2326"/>
      <c r="W189" s="2326"/>
      <c r="X189" s="2326"/>
      <c r="Y189" s="2326"/>
      <c r="Z189" s="2326"/>
      <c r="AA189" s="973"/>
    </row>
    <row r="190" spans="1:27" ht="15.95" customHeight="1">
      <c r="A190" s="973"/>
      <c r="B190" s="1286"/>
      <c r="C190" s="2326"/>
      <c r="D190" s="2326"/>
      <c r="E190" s="2326"/>
      <c r="F190" s="2326"/>
      <c r="G190" s="2326"/>
      <c r="H190" s="2326"/>
      <c r="I190" s="2326"/>
      <c r="J190" s="2326"/>
      <c r="K190" s="2326"/>
      <c r="L190" s="2326"/>
      <c r="M190" s="2326"/>
      <c r="N190" s="2326"/>
      <c r="O190" s="2326"/>
      <c r="P190" s="2326"/>
      <c r="Q190" s="2326"/>
      <c r="R190" s="2326"/>
      <c r="S190" s="2326"/>
      <c r="T190" s="2326"/>
      <c r="U190" s="2326"/>
      <c r="V190" s="2326"/>
      <c r="W190" s="2326"/>
      <c r="X190" s="2326"/>
      <c r="Y190" s="2326"/>
      <c r="Z190" s="2326"/>
      <c r="AA190" s="973"/>
    </row>
    <row r="191" spans="1:27" ht="15.95" customHeight="1">
      <c r="A191" s="973"/>
      <c r="B191" s="1286"/>
      <c r="C191" s="2326"/>
      <c r="D191" s="2326"/>
      <c r="E191" s="2326"/>
      <c r="F191" s="2326"/>
      <c r="G191" s="2326"/>
      <c r="H191" s="2326"/>
      <c r="I191" s="2326"/>
      <c r="J191" s="2326"/>
      <c r="K191" s="2326"/>
      <c r="L191" s="2326"/>
      <c r="M191" s="2326"/>
      <c r="N191" s="2326"/>
      <c r="O191" s="2326"/>
      <c r="P191" s="2326"/>
      <c r="Q191" s="2326"/>
      <c r="R191" s="2326"/>
      <c r="S191" s="2326"/>
      <c r="T191" s="2326"/>
      <c r="U191" s="2326"/>
      <c r="V191" s="2326"/>
      <c r="W191" s="2326"/>
      <c r="X191" s="2326"/>
      <c r="Y191" s="2326"/>
      <c r="Z191" s="2326"/>
      <c r="AA191" s="973"/>
    </row>
    <row r="192" spans="1:27" ht="15.95" customHeight="1">
      <c r="A192" s="973"/>
      <c r="B192" s="1286"/>
      <c r="C192" s="2326"/>
      <c r="D192" s="2326"/>
      <c r="E192" s="2326"/>
      <c r="F192" s="2326"/>
      <c r="G192" s="2326"/>
      <c r="H192" s="2326"/>
      <c r="I192" s="2326"/>
      <c r="J192" s="2326"/>
      <c r="K192" s="2326"/>
      <c r="L192" s="2326"/>
      <c r="M192" s="2326"/>
      <c r="N192" s="2326"/>
      <c r="O192" s="2326"/>
      <c r="P192" s="2326"/>
      <c r="Q192" s="2326"/>
      <c r="R192" s="2326"/>
      <c r="S192" s="2326"/>
      <c r="T192" s="2326"/>
      <c r="U192" s="2326"/>
      <c r="V192" s="2326"/>
      <c r="W192" s="2326"/>
      <c r="X192" s="2326"/>
      <c r="Y192" s="2326"/>
      <c r="Z192" s="2326"/>
      <c r="AA192" s="973"/>
    </row>
    <row r="193" spans="1:27" ht="15.95" customHeight="1">
      <c r="A193" s="973"/>
      <c r="B193" s="1286"/>
      <c r="C193" s="2326"/>
      <c r="D193" s="2326"/>
      <c r="E193" s="2326"/>
      <c r="F193" s="2326"/>
      <c r="G193" s="2326"/>
      <c r="H193" s="2326"/>
      <c r="I193" s="2326"/>
      <c r="J193" s="2326"/>
      <c r="K193" s="2326"/>
      <c r="L193" s="2326"/>
      <c r="M193" s="2326"/>
      <c r="N193" s="2326"/>
      <c r="O193" s="2326"/>
      <c r="P193" s="2326"/>
      <c r="Q193" s="2326"/>
      <c r="R193" s="2326"/>
      <c r="S193" s="2326"/>
      <c r="T193" s="2326"/>
      <c r="U193" s="2326"/>
      <c r="V193" s="2326"/>
      <c r="W193" s="2326"/>
      <c r="X193" s="2326"/>
      <c r="Y193" s="2326"/>
      <c r="Z193" s="2326"/>
      <c r="AA193" s="973"/>
    </row>
    <row r="194" spans="1:27" ht="8.1" customHeight="1">
      <c r="A194" s="973"/>
      <c r="B194" s="1286"/>
      <c r="C194" s="1294"/>
      <c r="D194" s="1294"/>
      <c r="E194" s="1294"/>
      <c r="F194" s="1294"/>
      <c r="G194" s="1294"/>
      <c r="H194" s="1294"/>
      <c r="I194" s="1294"/>
      <c r="J194" s="1294"/>
      <c r="K194" s="1294"/>
      <c r="L194" s="1294"/>
      <c r="M194" s="1294"/>
      <c r="N194" s="1294"/>
      <c r="O194" s="1294"/>
      <c r="P194" s="1294"/>
      <c r="Q194" s="1294"/>
      <c r="R194" s="1294"/>
      <c r="S194" s="1294"/>
      <c r="T194" s="1294"/>
      <c r="U194" s="1294"/>
      <c r="V194" s="1294"/>
      <c r="W194" s="1294"/>
      <c r="X194" s="1294"/>
      <c r="Y194" s="1294"/>
      <c r="Z194" s="1294"/>
      <c r="AA194" s="973"/>
    </row>
    <row r="195" spans="1:27" ht="14.1" customHeight="1">
      <c r="A195" s="973"/>
      <c r="B195" s="1286" t="s">
        <v>2132</v>
      </c>
      <c r="C195" s="2324" t="s">
        <v>2931</v>
      </c>
      <c r="D195" s="2324"/>
      <c r="E195" s="2324"/>
      <c r="F195" s="2324"/>
      <c r="G195" s="2324"/>
      <c r="H195" s="2324"/>
      <c r="I195" s="2324"/>
      <c r="J195" s="2324"/>
      <c r="K195" s="2324"/>
      <c r="L195" s="2324"/>
      <c r="M195" s="2324"/>
      <c r="N195" s="2324"/>
      <c r="O195" s="2324"/>
      <c r="P195" s="2324"/>
      <c r="Q195" s="2324"/>
      <c r="R195" s="2324"/>
      <c r="S195" s="2324"/>
      <c r="T195" s="2324"/>
      <c r="U195" s="2324"/>
      <c r="V195" s="2324"/>
      <c r="W195" s="2324"/>
      <c r="X195" s="2324"/>
      <c r="Y195" s="2324"/>
      <c r="Z195" s="2324"/>
      <c r="AA195" s="973"/>
    </row>
    <row r="196" spans="1:27" ht="14.1" customHeight="1">
      <c r="A196" s="973"/>
      <c r="B196" s="1286"/>
      <c r="C196" s="2324"/>
      <c r="D196" s="2324"/>
      <c r="E196" s="2324"/>
      <c r="F196" s="2324"/>
      <c r="G196" s="2324"/>
      <c r="H196" s="2324"/>
      <c r="I196" s="2324"/>
      <c r="J196" s="2324"/>
      <c r="K196" s="2324"/>
      <c r="L196" s="2324"/>
      <c r="M196" s="2324"/>
      <c r="N196" s="2324"/>
      <c r="O196" s="2324"/>
      <c r="P196" s="2324"/>
      <c r="Q196" s="2324"/>
      <c r="R196" s="2324"/>
      <c r="S196" s="2324"/>
      <c r="T196" s="2324"/>
      <c r="U196" s="2324"/>
      <c r="V196" s="2324"/>
      <c r="W196" s="2324"/>
      <c r="X196" s="2324"/>
      <c r="Y196" s="2324"/>
      <c r="Z196" s="2324"/>
      <c r="AA196" s="973"/>
    </row>
    <row r="197" spans="1:27" ht="15.95" customHeight="1">
      <c r="A197" s="973"/>
      <c r="B197" s="1292" t="s">
        <v>2137</v>
      </c>
      <c r="C197" s="973" t="s">
        <v>2910</v>
      </c>
      <c r="D197" s="973"/>
      <c r="E197" s="973"/>
      <c r="F197" s="973"/>
      <c r="G197" s="973"/>
      <c r="H197" s="973"/>
      <c r="I197" s="973"/>
      <c r="J197" s="973"/>
      <c r="K197" s="973"/>
      <c r="L197" s="973"/>
      <c r="M197" s="973"/>
      <c r="N197" s="973"/>
      <c r="O197" s="973"/>
      <c r="P197" s="973"/>
      <c r="Q197" s="973"/>
      <c r="R197" s="973"/>
      <c r="S197" s="973"/>
      <c r="T197" s="973"/>
      <c r="U197" s="973"/>
      <c r="V197" s="973"/>
      <c r="W197" s="973"/>
      <c r="X197" s="973"/>
      <c r="Y197" s="973"/>
      <c r="Z197" s="973"/>
      <c r="AA197" s="973"/>
    </row>
    <row r="198" spans="1:27" ht="15.95" customHeight="1">
      <c r="A198" s="973"/>
      <c r="B198" s="1239"/>
      <c r="C198" s="973" t="s">
        <v>2122</v>
      </c>
      <c r="D198" s="973"/>
      <c r="E198" s="973"/>
      <c r="F198" s="973"/>
      <c r="G198" s="973"/>
      <c r="H198" s="973"/>
      <c r="I198" s="973"/>
      <c r="J198" s="973"/>
      <c r="K198" s="973"/>
      <c r="L198" s="973"/>
      <c r="M198" s="973"/>
      <c r="N198" s="973"/>
      <c r="O198" s="973"/>
      <c r="P198" s="973"/>
      <c r="Q198" s="973"/>
      <c r="R198" s="973"/>
      <c r="S198" s="973"/>
      <c r="T198" s="973"/>
      <c r="U198" s="973"/>
      <c r="V198" s="973"/>
      <c r="W198" s="973"/>
      <c r="X198" s="973"/>
      <c r="Y198" s="973"/>
      <c r="Z198" s="973"/>
      <c r="AA198" s="973"/>
    </row>
    <row r="199" spans="1:27" ht="15.95" customHeight="1">
      <c r="A199" s="973"/>
      <c r="B199" s="1292" t="s">
        <v>2138</v>
      </c>
      <c r="C199" s="973" t="s">
        <v>2911</v>
      </c>
      <c r="D199" s="973"/>
      <c r="E199" s="973"/>
      <c r="F199" s="973"/>
      <c r="G199" s="973"/>
      <c r="H199" s="973"/>
      <c r="I199" s="973"/>
      <c r="J199" s="973"/>
      <c r="K199" s="973"/>
      <c r="L199" s="973"/>
      <c r="M199" s="973"/>
      <c r="N199" s="973"/>
      <c r="O199" s="973"/>
      <c r="P199" s="973"/>
      <c r="Q199" s="973"/>
      <c r="R199" s="973"/>
      <c r="S199" s="973"/>
      <c r="T199" s="973"/>
      <c r="U199" s="973"/>
      <c r="V199" s="973"/>
      <c r="W199" s="973"/>
      <c r="X199" s="973"/>
      <c r="Y199" s="973"/>
      <c r="Z199" s="973"/>
      <c r="AA199" s="973"/>
    </row>
    <row r="200" spans="1:27" ht="15.95" customHeight="1">
      <c r="A200" s="973"/>
      <c r="B200" s="1286" t="s">
        <v>676</v>
      </c>
      <c r="C200" s="973" t="s">
        <v>2123</v>
      </c>
      <c r="D200" s="973"/>
      <c r="E200" s="973"/>
      <c r="F200" s="973"/>
      <c r="G200" s="973"/>
      <c r="H200" s="973"/>
      <c r="I200" s="973"/>
      <c r="J200" s="973"/>
      <c r="K200" s="973"/>
      <c r="L200" s="973"/>
      <c r="M200" s="973"/>
      <c r="N200" s="973"/>
      <c r="O200" s="973"/>
      <c r="P200" s="973"/>
      <c r="Q200" s="973"/>
      <c r="R200" s="973"/>
      <c r="S200" s="973"/>
      <c r="T200" s="973"/>
      <c r="U200" s="973"/>
      <c r="V200" s="973"/>
      <c r="W200" s="973"/>
      <c r="X200" s="973"/>
      <c r="Y200" s="973"/>
      <c r="Z200" s="973"/>
      <c r="AA200" s="973"/>
    </row>
    <row r="201" spans="1:27" ht="15.95" customHeight="1">
      <c r="A201" s="973"/>
      <c r="B201" s="1239"/>
      <c r="C201" s="973" t="s">
        <v>2124</v>
      </c>
      <c r="D201" s="973"/>
      <c r="E201" s="973"/>
      <c r="F201" s="973"/>
      <c r="G201" s="973"/>
      <c r="H201" s="973"/>
      <c r="I201" s="973"/>
      <c r="J201" s="973"/>
      <c r="K201" s="973"/>
      <c r="L201" s="973"/>
      <c r="M201" s="973"/>
      <c r="N201" s="973"/>
      <c r="O201" s="973"/>
      <c r="P201" s="973"/>
      <c r="Q201" s="973"/>
      <c r="R201" s="973"/>
      <c r="S201" s="973"/>
      <c r="T201" s="973"/>
      <c r="U201" s="973"/>
      <c r="V201" s="973"/>
      <c r="W201" s="973"/>
      <c r="X201" s="973"/>
      <c r="Y201" s="973"/>
      <c r="Z201" s="973"/>
      <c r="AA201" s="973"/>
    </row>
    <row r="202" spans="1:27" ht="15.95" customHeight="1">
      <c r="A202" s="973"/>
      <c r="B202" s="1292" t="s">
        <v>2139</v>
      </c>
      <c r="C202" s="973" t="s">
        <v>3648</v>
      </c>
      <c r="D202" s="973"/>
      <c r="E202" s="973"/>
      <c r="F202" s="973"/>
      <c r="G202" s="973"/>
      <c r="H202" s="973"/>
      <c r="I202" s="973"/>
      <c r="J202" s="973"/>
      <c r="K202" s="973"/>
      <c r="L202" s="973"/>
      <c r="M202" s="973"/>
      <c r="N202" s="973"/>
      <c r="O202" s="973"/>
      <c r="P202" s="973"/>
      <c r="Q202" s="973"/>
      <c r="R202" s="973"/>
      <c r="S202" s="973"/>
      <c r="T202" s="973"/>
      <c r="U202" s="973"/>
      <c r="V202" s="973"/>
      <c r="W202" s="973"/>
      <c r="X202" s="973"/>
      <c r="Y202" s="973"/>
      <c r="Z202" s="973"/>
      <c r="AA202" s="973"/>
    </row>
    <row r="203" spans="1:27" ht="15.95" customHeight="1">
      <c r="A203" s="973"/>
      <c r="B203" s="1292" t="s">
        <v>2329</v>
      </c>
      <c r="C203" s="973" t="s">
        <v>3649</v>
      </c>
      <c r="D203" s="973"/>
      <c r="E203" s="973"/>
      <c r="F203" s="973"/>
      <c r="G203" s="973"/>
      <c r="H203" s="973"/>
      <c r="I203" s="973"/>
      <c r="J203" s="973"/>
      <c r="K203" s="973"/>
      <c r="L203" s="973"/>
      <c r="M203" s="973"/>
      <c r="N203" s="973"/>
      <c r="O203" s="973"/>
      <c r="P203" s="973"/>
      <c r="Q203" s="973"/>
      <c r="R203" s="973"/>
      <c r="S203" s="973"/>
      <c r="T203" s="973"/>
      <c r="U203" s="973"/>
      <c r="V203" s="973"/>
      <c r="W203" s="973"/>
      <c r="X203" s="973"/>
      <c r="Y203" s="973"/>
      <c r="Z203" s="973"/>
      <c r="AA203" s="973"/>
    </row>
    <row r="204" spans="1:27" ht="15.95" customHeight="1">
      <c r="A204" s="973"/>
      <c r="B204" s="1239"/>
      <c r="C204" s="973" t="s">
        <v>2346</v>
      </c>
      <c r="D204" s="973"/>
      <c r="E204" s="973"/>
      <c r="F204" s="973"/>
      <c r="G204" s="973"/>
      <c r="H204" s="973"/>
      <c r="I204" s="973"/>
      <c r="J204" s="973"/>
      <c r="K204" s="973"/>
      <c r="L204" s="973"/>
      <c r="M204" s="973"/>
      <c r="N204" s="973"/>
      <c r="O204" s="973"/>
      <c r="P204" s="973"/>
      <c r="Q204" s="973"/>
      <c r="R204" s="973"/>
      <c r="S204" s="973"/>
      <c r="T204" s="973"/>
      <c r="U204" s="973"/>
      <c r="V204" s="973"/>
      <c r="W204" s="973"/>
      <c r="X204" s="973"/>
      <c r="Y204" s="973"/>
      <c r="Z204" s="973"/>
      <c r="AA204" s="973"/>
    </row>
    <row r="205" spans="1:27" ht="15.95" customHeight="1">
      <c r="A205" s="973"/>
      <c r="B205" s="1292" t="s">
        <v>2140</v>
      </c>
      <c r="C205" s="973" t="s">
        <v>3650</v>
      </c>
      <c r="D205" s="973"/>
      <c r="E205" s="973"/>
      <c r="F205" s="973"/>
      <c r="G205" s="973"/>
      <c r="H205" s="973"/>
      <c r="I205" s="973"/>
      <c r="J205" s="973"/>
      <c r="K205" s="973"/>
      <c r="L205" s="973"/>
      <c r="M205" s="973"/>
      <c r="N205" s="973"/>
      <c r="O205" s="973"/>
      <c r="P205" s="973"/>
      <c r="Q205" s="973"/>
      <c r="R205" s="973"/>
      <c r="S205" s="973"/>
      <c r="T205" s="973"/>
      <c r="U205" s="973"/>
      <c r="V205" s="973"/>
      <c r="W205" s="973"/>
      <c r="X205" s="973"/>
      <c r="Y205" s="973"/>
      <c r="Z205" s="973"/>
      <c r="AA205" s="973"/>
    </row>
    <row r="206" spans="1:27" ht="15.95" customHeight="1">
      <c r="A206" s="973"/>
      <c r="B206" s="1286"/>
      <c r="C206" s="973" t="s">
        <v>3651</v>
      </c>
      <c r="D206" s="973"/>
      <c r="E206" s="973"/>
      <c r="F206" s="973"/>
      <c r="G206" s="973"/>
      <c r="H206" s="973"/>
      <c r="I206" s="973"/>
      <c r="J206" s="973"/>
      <c r="K206" s="973"/>
      <c r="L206" s="973"/>
      <c r="M206" s="973"/>
      <c r="N206" s="973"/>
      <c r="O206" s="973"/>
      <c r="P206" s="973"/>
      <c r="Q206" s="973"/>
      <c r="R206" s="973"/>
      <c r="S206" s="973"/>
      <c r="T206" s="973"/>
      <c r="U206" s="973"/>
      <c r="V206" s="973"/>
      <c r="W206" s="973"/>
      <c r="X206" s="973"/>
      <c r="Y206" s="973"/>
      <c r="Z206" s="973"/>
      <c r="AA206" s="973"/>
    </row>
    <row r="207" spans="1:27" ht="15.95" customHeight="1">
      <c r="A207" s="973"/>
      <c r="B207" s="1286"/>
      <c r="C207" s="973" t="s">
        <v>2328</v>
      </c>
      <c r="D207" s="973"/>
      <c r="E207" s="973"/>
      <c r="F207" s="973"/>
      <c r="G207" s="973"/>
      <c r="H207" s="973"/>
      <c r="I207" s="973"/>
      <c r="J207" s="973"/>
      <c r="K207" s="973"/>
      <c r="L207" s="973"/>
      <c r="M207" s="973"/>
      <c r="N207" s="973"/>
      <c r="O207" s="973"/>
      <c r="P207" s="973"/>
      <c r="Q207" s="973"/>
      <c r="R207" s="973"/>
      <c r="S207" s="973"/>
      <c r="T207" s="973"/>
      <c r="U207" s="973"/>
      <c r="V207" s="973"/>
      <c r="W207" s="973"/>
      <c r="X207" s="973"/>
      <c r="Y207" s="973"/>
      <c r="Z207" s="973"/>
      <c r="AA207" s="973"/>
    </row>
    <row r="208" spans="1:27" ht="15.95" customHeight="1">
      <c r="A208" s="973"/>
      <c r="B208" s="1292" t="s">
        <v>2141</v>
      </c>
      <c r="C208" s="973" t="s">
        <v>3652</v>
      </c>
      <c r="D208" s="973"/>
      <c r="E208" s="973"/>
      <c r="F208" s="973"/>
      <c r="G208" s="973"/>
      <c r="H208" s="973"/>
      <c r="I208" s="973"/>
      <c r="J208" s="973"/>
      <c r="K208" s="973"/>
      <c r="L208" s="973"/>
      <c r="M208" s="973"/>
      <c r="N208" s="973"/>
      <c r="O208" s="973"/>
      <c r="P208" s="973"/>
      <c r="Q208" s="973"/>
      <c r="R208" s="973"/>
      <c r="S208" s="973"/>
      <c r="T208" s="973"/>
      <c r="U208" s="973"/>
      <c r="V208" s="973"/>
      <c r="W208" s="973"/>
      <c r="X208" s="973"/>
      <c r="Y208" s="973"/>
      <c r="Z208" s="973"/>
      <c r="AA208" s="973"/>
    </row>
    <row r="209" spans="1:27" ht="15.95" customHeight="1">
      <c r="A209" s="973"/>
      <c r="B209" s="1286"/>
      <c r="C209" s="973" t="s">
        <v>2331</v>
      </c>
      <c r="D209" s="973"/>
      <c r="E209" s="973"/>
      <c r="F209" s="973"/>
      <c r="G209" s="973"/>
      <c r="H209" s="973"/>
      <c r="I209" s="973"/>
      <c r="J209" s="973"/>
      <c r="K209" s="973"/>
      <c r="L209" s="973"/>
      <c r="M209" s="973"/>
      <c r="N209" s="973"/>
      <c r="O209" s="973"/>
      <c r="P209" s="973"/>
      <c r="Q209" s="973"/>
      <c r="R209" s="973"/>
      <c r="S209" s="973"/>
      <c r="T209" s="973"/>
      <c r="U209" s="973"/>
      <c r="V209" s="973"/>
      <c r="W209" s="973"/>
      <c r="X209" s="973"/>
      <c r="Y209" s="973"/>
      <c r="Z209" s="973"/>
      <c r="AA209" s="973"/>
    </row>
    <row r="210" spans="1:27" ht="15.95" customHeight="1">
      <c r="A210" s="973"/>
      <c r="B210" s="1286"/>
      <c r="C210" s="973" t="s">
        <v>3653</v>
      </c>
      <c r="D210" s="973"/>
      <c r="E210" s="973"/>
      <c r="F210" s="973"/>
      <c r="G210" s="973"/>
      <c r="H210" s="973"/>
      <c r="I210" s="973"/>
      <c r="J210" s="973"/>
      <c r="K210" s="973"/>
      <c r="L210" s="973"/>
      <c r="M210" s="973"/>
      <c r="N210" s="973"/>
      <c r="O210" s="973"/>
      <c r="P210" s="973"/>
      <c r="Q210" s="973"/>
      <c r="R210" s="973"/>
      <c r="S210" s="973"/>
      <c r="T210" s="973"/>
      <c r="U210" s="973"/>
      <c r="V210" s="973"/>
      <c r="W210" s="973"/>
      <c r="X210" s="973"/>
      <c r="Y210" s="973"/>
      <c r="Z210" s="973"/>
      <c r="AA210" s="973"/>
    </row>
    <row r="211" spans="1:27" ht="15.95" customHeight="1">
      <c r="A211" s="973"/>
      <c r="B211" s="1286"/>
      <c r="C211" s="973" t="s">
        <v>2912</v>
      </c>
      <c r="D211" s="973"/>
      <c r="E211" s="973"/>
      <c r="F211" s="973"/>
      <c r="G211" s="973"/>
      <c r="H211" s="973"/>
      <c r="I211" s="973"/>
      <c r="J211" s="973"/>
      <c r="K211" s="973"/>
      <c r="L211" s="973"/>
      <c r="M211" s="973"/>
      <c r="N211" s="973"/>
      <c r="O211" s="973"/>
      <c r="P211" s="973"/>
      <c r="Q211" s="973"/>
      <c r="R211" s="973"/>
      <c r="S211" s="973"/>
      <c r="T211" s="973"/>
      <c r="U211" s="973"/>
      <c r="V211" s="973"/>
      <c r="W211" s="973"/>
      <c r="X211" s="973"/>
      <c r="Y211" s="973"/>
      <c r="Z211" s="973"/>
      <c r="AA211" s="973"/>
    </row>
    <row r="212" spans="1:27" ht="15.95" customHeight="1">
      <c r="A212" s="973"/>
      <c r="B212" s="1239"/>
      <c r="C212" s="973" t="s">
        <v>3654</v>
      </c>
      <c r="D212" s="973"/>
      <c r="E212" s="973"/>
      <c r="F212" s="973"/>
      <c r="G212" s="973"/>
      <c r="H212" s="973"/>
      <c r="I212" s="973"/>
      <c r="J212" s="973"/>
      <c r="K212" s="973"/>
      <c r="L212" s="973"/>
      <c r="M212" s="973"/>
      <c r="N212" s="973"/>
      <c r="O212" s="973"/>
      <c r="P212" s="973"/>
      <c r="Q212" s="973"/>
      <c r="R212" s="973"/>
      <c r="S212" s="973"/>
      <c r="T212" s="973"/>
      <c r="U212" s="973"/>
      <c r="V212" s="973"/>
      <c r="W212" s="973"/>
      <c r="X212" s="973"/>
      <c r="Y212" s="973"/>
      <c r="Z212" s="973"/>
      <c r="AA212" s="973"/>
    </row>
    <row r="213" spans="1:27" ht="15.95" customHeight="1">
      <c r="A213" s="973"/>
      <c r="B213" s="1286"/>
      <c r="C213" s="973" t="s">
        <v>2913</v>
      </c>
      <c r="D213" s="973"/>
      <c r="E213" s="973"/>
      <c r="F213" s="973"/>
      <c r="G213" s="973"/>
      <c r="H213" s="973"/>
      <c r="I213" s="973"/>
      <c r="J213" s="973"/>
      <c r="K213" s="973"/>
      <c r="L213" s="973"/>
      <c r="M213" s="973"/>
      <c r="N213" s="973"/>
      <c r="O213" s="973"/>
      <c r="P213" s="973"/>
      <c r="Q213" s="973"/>
      <c r="R213" s="973"/>
      <c r="S213" s="973"/>
      <c r="T213" s="973"/>
      <c r="U213" s="973"/>
      <c r="V213" s="973"/>
      <c r="W213" s="973"/>
      <c r="X213" s="973"/>
      <c r="Y213" s="973"/>
      <c r="Z213" s="973"/>
      <c r="AA213" s="973"/>
    </row>
    <row r="214" spans="1:27" ht="15.95" customHeight="1">
      <c r="A214" s="973"/>
      <c r="B214" s="1286"/>
      <c r="C214" s="973" t="s">
        <v>3655</v>
      </c>
      <c r="D214" s="973"/>
      <c r="E214" s="973"/>
      <c r="F214" s="973"/>
      <c r="G214" s="973"/>
      <c r="H214" s="973"/>
      <c r="I214" s="973"/>
      <c r="J214" s="973"/>
      <c r="K214" s="973"/>
      <c r="L214" s="973"/>
      <c r="M214" s="973"/>
      <c r="N214" s="973"/>
      <c r="O214" s="973"/>
      <c r="P214" s="973"/>
      <c r="Q214" s="973"/>
      <c r="R214" s="973"/>
      <c r="S214" s="973"/>
      <c r="T214" s="973"/>
      <c r="U214" s="973"/>
      <c r="V214" s="973"/>
      <c r="W214" s="973"/>
      <c r="X214" s="973"/>
      <c r="Y214" s="973"/>
      <c r="Z214" s="973"/>
      <c r="AA214" s="973"/>
    </row>
    <row r="215" spans="1:27" ht="15.95" customHeight="1">
      <c r="A215" s="973"/>
      <c r="B215" s="1239"/>
      <c r="C215" s="973" t="s">
        <v>2332</v>
      </c>
      <c r="D215" s="973"/>
      <c r="E215" s="973"/>
      <c r="F215" s="973"/>
      <c r="G215" s="973"/>
      <c r="H215" s="973"/>
      <c r="I215" s="973"/>
      <c r="J215" s="973"/>
      <c r="K215" s="973"/>
      <c r="L215" s="973"/>
      <c r="M215" s="973"/>
      <c r="N215" s="973"/>
      <c r="O215" s="973"/>
      <c r="P215" s="973"/>
      <c r="Q215" s="973"/>
      <c r="R215" s="973"/>
      <c r="S215" s="973"/>
      <c r="T215" s="973"/>
      <c r="U215" s="973"/>
      <c r="V215" s="973"/>
      <c r="W215" s="973"/>
      <c r="X215" s="973"/>
      <c r="Y215" s="973"/>
      <c r="Z215" s="973"/>
      <c r="AA215" s="973"/>
    </row>
    <row r="216" spans="1:27" ht="15.95" customHeight="1">
      <c r="A216" s="973"/>
      <c r="B216" s="1292" t="s">
        <v>2142</v>
      </c>
      <c r="C216" s="973" t="s">
        <v>2916</v>
      </c>
      <c r="D216" s="973"/>
      <c r="E216" s="973"/>
      <c r="F216" s="973"/>
      <c r="G216" s="973"/>
      <c r="H216" s="973"/>
      <c r="I216" s="973"/>
      <c r="J216" s="973"/>
      <c r="K216" s="973"/>
      <c r="L216" s="973"/>
      <c r="M216" s="973"/>
      <c r="N216" s="973"/>
      <c r="O216" s="973"/>
      <c r="P216" s="973"/>
      <c r="Q216" s="973"/>
      <c r="R216" s="973"/>
      <c r="S216" s="973"/>
      <c r="T216" s="973"/>
      <c r="U216" s="973"/>
      <c r="V216" s="973"/>
      <c r="W216" s="973"/>
      <c r="X216" s="973"/>
      <c r="Y216" s="973"/>
      <c r="Z216" s="973"/>
      <c r="AA216" s="973"/>
    </row>
    <row r="217" spans="1:27" ht="15.95" customHeight="1">
      <c r="A217" s="973"/>
      <c r="B217" s="1292"/>
      <c r="C217" s="973" t="s">
        <v>2135</v>
      </c>
      <c r="D217" s="973"/>
      <c r="E217" s="973"/>
      <c r="F217" s="973"/>
      <c r="G217" s="973"/>
      <c r="H217" s="973"/>
      <c r="I217" s="973"/>
      <c r="J217" s="973"/>
      <c r="K217" s="973"/>
      <c r="L217" s="973"/>
      <c r="M217" s="973"/>
      <c r="N217" s="973"/>
      <c r="O217" s="973"/>
      <c r="P217" s="973"/>
      <c r="Q217" s="973"/>
      <c r="R217" s="973"/>
      <c r="S217" s="973"/>
      <c r="T217" s="973"/>
      <c r="U217" s="973"/>
      <c r="V217" s="973"/>
      <c r="W217" s="973"/>
      <c r="X217" s="973"/>
      <c r="Y217" s="973"/>
      <c r="Z217" s="973"/>
      <c r="AA217" s="973"/>
    </row>
    <row r="218" spans="1:27" ht="15.95" customHeight="1">
      <c r="A218" s="973"/>
      <c r="B218" s="1292" t="s">
        <v>2143</v>
      </c>
      <c r="C218" s="973" t="s">
        <v>2917</v>
      </c>
      <c r="D218" s="973"/>
      <c r="E218" s="973"/>
      <c r="F218" s="973"/>
      <c r="G218" s="973"/>
      <c r="H218" s="973"/>
      <c r="I218" s="973"/>
      <c r="J218" s="973"/>
      <c r="K218" s="973"/>
      <c r="L218" s="973"/>
      <c r="M218" s="973"/>
      <c r="N218" s="973"/>
      <c r="O218" s="973"/>
      <c r="P218" s="973"/>
      <c r="Q218" s="973"/>
      <c r="R218" s="973"/>
      <c r="S218" s="973"/>
      <c r="T218" s="973"/>
      <c r="U218" s="973"/>
      <c r="V218" s="973"/>
      <c r="W218" s="973"/>
      <c r="X218" s="973"/>
      <c r="Y218" s="973"/>
      <c r="Z218" s="973"/>
      <c r="AA218" s="973"/>
    </row>
    <row r="219" spans="1:27" ht="15.95" customHeight="1">
      <c r="A219" s="973"/>
      <c r="B219" s="1292" t="s">
        <v>2144</v>
      </c>
      <c r="C219" s="973" t="s">
        <v>2918</v>
      </c>
      <c r="D219" s="973"/>
      <c r="E219" s="973"/>
      <c r="F219" s="973"/>
      <c r="G219" s="973"/>
      <c r="H219" s="973"/>
      <c r="I219" s="973"/>
      <c r="J219" s="973"/>
      <c r="K219" s="973"/>
      <c r="L219" s="973"/>
      <c r="M219" s="973"/>
      <c r="N219" s="973"/>
      <c r="O219" s="973"/>
      <c r="P219" s="973"/>
      <c r="Q219" s="973"/>
      <c r="R219" s="973"/>
      <c r="S219" s="973"/>
      <c r="T219" s="973"/>
      <c r="U219" s="973"/>
      <c r="V219" s="973"/>
      <c r="W219" s="973"/>
      <c r="X219" s="973"/>
      <c r="Y219" s="973"/>
      <c r="Z219" s="973"/>
      <c r="AA219" s="973"/>
    </row>
    <row r="220" spans="1:27" ht="15.95" customHeight="1">
      <c r="A220" s="973"/>
      <c r="B220" s="1292" t="s">
        <v>2330</v>
      </c>
      <c r="C220" s="973" t="s">
        <v>2919</v>
      </c>
      <c r="D220" s="973"/>
      <c r="E220" s="973"/>
      <c r="F220" s="973"/>
      <c r="G220" s="973"/>
      <c r="H220" s="973"/>
      <c r="I220" s="973"/>
      <c r="J220" s="973"/>
      <c r="K220" s="973"/>
      <c r="L220" s="973"/>
      <c r="M220" s="973"/>
      <c r="N220" s="973"/>
      <c r="O220" s="973"/>
      <c r="P220" s="973"/>
      <c r="Q220" s="973"/>
      <c r="R220" s="973"/>
      <c r="S220" s="973"/>
      <c r="T220" s="973"/>
      <c r="U220" s="973"/>
      <c r="V220" s="973"/>
      <c r="W220" s="973"/>
      <c r="X220" s="973"/>
      <c r="Y220" s="973"/>
      <c r="Z220" s="973"/>
      <c r="AA220" s="973"/>
    </row>
    <row r="221" spans="1:27" ht="15.95" customHeight="1">
      <c r="A221" s="973"/>
      <c r="B221" s="1292" t="s">
        <v>2914</v>
      </c>
      <c r="C221" s="973" t="s">
        <v>2145</v>
      </c>
      <c r="D221" s="973"/>
      <c r="E221" s="973"/>
      <c r="F221" s="973"/>
      <c r="G221" s="973"/>
      <c r="H221" s="973"/>
      <c r="I221" s="973"/>
      <c r="J221" s="973"/>
      <c r="K221" s="973"/>
      <c r="L221" s="973"/>
      <c r="M221" s="973"/>
      <c r="N221" s="973"/>
      <c r="O221" s="973"/>
      <c r="P221" s="973"/>
      <c r="Q221" s="973"/>
      <c r="R221" s="973"/>
      <c r="S221" s="973"/>
      <c r="T221" s="973"/>
      <c r="U221" s="973"/>
      <c r="V221" s="973"/>
      <c r="W221" s="973"/>
      <c r="X221" s="973"/>
      <c r="Y221" s="973"/>
      <c r="Z221" s="973"/>
      <c r="AA221" s="973"/>
    </row>
    <row r="222" spans="1:27" ht="15.95" customHeight="1">
      <c r="B222" s="1239"/>
      <c r="C222" s="973" t="s">
        <v>2920</v>
      </c>
      <c r="D222" s="973"/>
      <c r="E222" s="973"/>
      <c r="F222" s="973"/>
      <c r="G222" s="973"/>
      <c r="H222" s="973"/>
      <c r="I222" s="973"/>
      <c r="J222" s="973"/>
      <c r="K222" s="973"/>
      <c r="L222" s="973"/>
      <c r="M222" s="973"/>
      <c r="N222" s="973"/>
      <c r="O222" s="973"/>
      <c r="P222" s="973"/>
      <c r="Q222" s="973"/>
      <c r="R222" s="973"/>
      <c r="S222" s="973"/>
      <c r="T222" s="973"/>
      <c r="U222" s="973"/>
      <c r="V222" s="973"/>
      <c r="W222" s="973"/>
      <c r="X222" s="973"/>
      <c r="Y222" s="973"/>
      <c r="Z222" s="973"/>
      <c r="AA222" s="973"/>
    </row>
    <row r="223" spans="1:27" ht="15.95" customHeight="1">
      <c r="A223" s="973"/>
      <c r="B223" s="1286"/>
      <c r="C223" s="973" t="s">
        <v>2136</v>
      </c>
      <c r="D223" s="973"/>
      <c r="E223" s="973"/>
      <c r="F223" s="973"/>
      <c r="G223" s="973"/>
      <c r="H223" s="973"/>
      <c r="I223" s="973"/>
      <c r="J223" s="973"/>
      <c r="K223" s="973"/>
      <c r="L223" s="973"/>
      <c r="M223" s="973"/>
      <c r="N223" s="973"/>
      <c r="O223" s="973"/>
      <c r="P223" s="973"/>
      <c r="Q223" s="973"/>
      <c r="R223" s="973"/>
      <c r="S223" s="973"/>
      <c r="T223" s="973"/>
      <c r="U223" s="973"/>
      <c r="V223" s="973"/>
      <c r="W223" s="973"/>
      <c r="X223" s="973"/>
      <c r="Y223" s="973"/>
      <c r="Z223" s="973"/>
      <c r="AA223" s="973"/>
    </row>
    <row r="224" spans="1:27" ht="14.1" customHeight="1">
      <c r="A224" s="973"/>
      <c r="B224" s="1292" t="s">
        <v>2915</v>
      </c>
      <c r="C224" s="2324" t="s">
        <v>3221</v>
      </c>
      <c r="D224" s="2324"/>
      <c r="E224" s="2324"/>
      <c r="F224" s="2324"/>
      <c r="G224" s="2324"/>
      <c r="H224" s="2324"/>
      <c r="I224" s="2324"/>
      <c r="J224" s="2324"/>
      <c r="K224" s="2324"/>
      <c r="L224" s="2324"/>
      <c r="M224" s="2324"/>
      <c r="N224" s="2324"/>
      <c r="O224" s="2324"/>
      <c r="P224" s="2324"/>
      <c r="Q224" s="2324"/>
      <c r="R224" s="2324"/>
      <c r="S224" s="2324"/>
      <c r="T224" s="2324"/>
      <c r="U224" s="2324"/>
      <c r="V224" s="2324"/>
      <c r="W224" s="2324"/>
      <c r="X224" s="2324"/>
      <c r="Y224" s="2324"/>
      <c r="Z224" s="2324"/>
      <c r="AA224" s="973"/>
    </row>
    <row r="225" spans="1:27" ht="14.1" customHeight="1">
      <c r="A225" s="973"/>
      <c r="B225" s="1286"/>
      <c r="C225" s="2324"/>
      <c r="D225" s="2324"/>
      <c r="E225" s="2324"/>
      <c r="F225" s="2324"/>
      <c r="G225" s="2324"/>
      <c r="H225" s="2324"/>
      <c r="I225" s="2324"/>
      <c r="J225" s="2324"/>
      <c r="K225" s="2324"/>
      <c r="L225" s="2324"/>
      <c r="M225" s="2324"/>
      <c r="N225" s="2324"/>
      <c r="O225" s="2324"/>
      <c r="P225" s="2324"/>
      <c r="Q225" s="2324"/>
      <c r="R225" s="2324"/>
      <c r="S225" s="2324"/>
      <c r="T225" s="2324"/>
      <c r="U225" s="2324"/>
      <c r="V225" s="2324"/>
      <c r="W225" s="2324"/>
      <c r="X225" s="2324"/>
      <c r="Y225" s="2324"/>
      <c r="Z225" s="2324"/>
      <c r="AA225" s="973"/>
    </row>
    <row r="226" spans="1:27" ht="9.9499999999999993" customHeight="1">
      <c r="A226" s="973"/>
      <c r="B226" s="1286"/>
      <c r="C226" s="1295"/>
      <c r="D226" s="1295"/>
      <c r="E226" s="1295"/>
      <c r="F226" s="1295"/>
      <c r="G226" s="1295"/>
      <c r="H226" s="1295"/>
      <c r="I226" s="1295"/>
      <c r="J226" s="1295"/>
      <c r="K226" s="1295"/>
      <c r="L226" s="1295"/>
      <c r="M226" s="1295"/>
      <c r="N226" s="1295"/>
      <c r="O226" s="1295"/>
      <c r="P226" s="1295"/>
      <c r="Q226" s="1295"/>
      <c r="R226" s="1295"/>
      <c r="S226" s="1295"/>
      <c r="T226" s="1295"/>
      <c r="U226" s="1295"/>
      <c r="V226" s="1295"/>
      <c r="W226" s="1295"/>
      <c r="X226" s="1295"/>
      <c r="Y226" s="1295"/>
      <c r="Z226" s="1295"/>
      <c r="AA226" s="973"/>
    </row>
    <row r="227" spans="1:27" ht="14.1" customHeight="1">
      <c r="A227" s="973"/>
      <c r="B227" s="1292" t="s">
        <v>3085</v>
      </c>
      <c r="C227" s="2324" t="s">
        <v>3222</v>
      </c>
      <c r="D227" s="2324"/>
      <c r="E227" s="2324"/>
      <c r="F227" s="2324"/>
      <c r="G227" s="2324"/>
      <c r="H227" s="2324"/>
      <c r="I227" s="2324"/>
      <c r="J227" s="2324"/>
      <c r="K227" s="2324"/>
      <c r="L227" s="2324"/>
      <c r="M227" s="2324"/>
      <c r="N227" s="2324"/>
      <c r="O227" s="2324"/>
      <c r="P227" s="2324"/>
      <c r="Q227" s="2324"/>
      <c r="R227" s="2324"/>
      <c r="S227" s="2324"/>
      <c r="T227" s="2324"/>
      <c r="U227" s="2324"/>
      <c r="V227" s="2324"/>
      <c r="W227" s="2324"/>
      <c r="X227" s="2324"/>
      <c r="Y227" s="2324"/>
      <c r="Z227" s="2324"/>
      <c r="AA227" s="973"/>
    </row>
    <row r="228" spans="1:27" ht="14.1" customHeight="1">
      <c r="A228" s="973"/>
      <c r="B228" s="1292"/>
      <c r="C228" s="2324"/>
      <c r="D228" s="2324"/>
      <c r="E228" s="2324"/>
      <c r="F228" s="2324"/>
      <c r="G228" s="2324"/>
      <c r="H228" s="2324"/>
      <c r="I228" s="2324"/>
      <c r="J228" s="2324"/>
      <c r="K228" s="2324"/>
      <c r="L228" s="2324"/>
      <c r="M228" s="2324"/>
      <c r="N228" s="2324"/>
      <c r="O228" s="2324"/>
      <c r="P228" s="2324"/>
      <c r="Q228" s="2324"/>
      <c r="R228" s="2324"/>
      <c r="S228" s="2324"/>
      <c r="T228" s="2324"/>
      <c r="U228" s="2324"/>
      <c r="V228" s="2324"/>
      <c r="W228" s="2324"/>
      <c r="X228" s="2324"/>
      <c r="Y228" s="2324"/>
      <c r="Z228" s="2324"/>
      <c r="AA228" s="973"/>
    </row>
    <row r="229" spans="1:27" ht="14.1" customHeight="1">
      <c r="A229" s="973"/>
      <c r="B229" s="1292"/>
      <c r="C229" s="2324"/>
      <c r="D229" s="2324"/>
      <c r="E229" s="2324"/>
      <c r="F229" s="2324"/>
      <c r="G229" s="2324"/>
      <c r="H229" s="2324"/>
      <c r="I229" s="2324"/>
      <c r="J229" s="2324"/>
      <c r="K229" s="2324"/>
      <c r="L229" s="2324"/>
      <c r="M229" s="2324"/>
      <c r="N229" s="2324"/>
      <c r="O229" s="2324"/>
      <c r="P229" s="2324"/>
      <c r="Q229" s="2324"/>
      <c r="R229" s="2324"/>
      <c r="S229" s="2324"/>
      <c r="T229" s="2324"/>
      <c r="U229" s="2324"/>
      <c r="V229" s="2324"/>
      <c r="W229" s="2324"/>
      <c r="X229" s="2324"/>
      <c r="Y229" s="2324"/>
      <c r="Z229" s="2324"/>
      <c r="AA229" s="973"/>
    </row>
    <row r="230" spans="1:27" ht="15.95" customHeight="1">
      <c r="A230" s="973"/>
      <c r="B230" s="1292" t="s">
        <v>3219</v>
      </c>
      <c r="C230" s="973" t="s">
        <v>3087</v>
      </c>
      <c r="D230" s="973"/>
      <c r="E230" s="973"/>
      <c r="F230" s="973"/>
      <c r="G230" s="973"/>
      <c r="H230" s="973"/>
      <c r="I230" s="973"/>
      <c r="J230" s="973"/>
      <c r="K230" s="973"/>
      <c r="L230" s="973"/>
      <c r="M230" s="973"/>
      <c r="N230" s="973"/>
      <c r="O230" s="973"/>
      <c r="P230" s="973"/>
      <c r="Q230" s="973"/>
      <c r="R230" s="973"/>
      <c r="S230" s="973"/>
      <c r="T230" s="973"/>
      <c r="U230" s="973"/>
      <c r="V230" s="973"/>
      <c r="W230" s="973"/>
      <c r="X230" s="973"/>
      <c r="Y230" s="973"/>
      <c r="Z230" s="973"/>
      <c r="AA230" s="973"/>
    </row>
    <row r="231" spans="1:27" ht="15.95" customHeight="1">
      <c r="A231" s="973"/>
      <c r="B231" s="1286"/>
      <c r="C231" s="973" t="s">
        <v>3086</v>
      </c>
      <c r="D231" s="973"/>
      <c r="E231" s="973"/>
      <c r="F231" s="973"/>
      <c r="G231" s="973"/>
      <c r="H231" s="973"/>
      <c r="I231" s="973"/>
      <c r="J231" s="973"/>
      <c r="K231" s="973"/>
      <c r="L231" s="973"/>
      <c r="M231" s="973"/>
      <c r="N231" s="973"/>
      <c r="O231" s="973"/>
      <c r="P231" s="973"/>
      <c r="Q231" s="973"/>
      <c r="R231" s="973"/>
      <c r="S231" s="973"/>
      <c r="T231" s="973"/>
      <c r="U231" s="973"/>
      <c r="V231" s="973"/>
      <c r="W231" s="973"/>
      <c r="X231" s="973"/>
      <c r="Y231" s="973"/>
      <c r="Z231" s="973"/>
      <c r="AA231" s="973"/>
    </row>
    <row r="232" spans="1:27" ht="15.95" customHeight="1">
      <c r="A232" s="973"/>
      <c r="B232" s="1292" t="s">
        <v>3220</v>
      </c>
      <c r="C232" s="973" t="s">
        <v>3118</v>
      </c>
      <c r="D232" s="973"/>
      <c r="E232" s="973"/>
      <c r="F232" s="973"/>
      <c r="G232" s="973"/>
      <c r="H232" s="973"/>
      <c r="I232" s="973"/>
      <c r="J232" s="973"/>
      <c r="K232" s="973"/>
      <c r="L232" s="973"/>
      <c r="M232" s="973"/>
      <c r="N232" s="973"/>
      <c r="O232" s="973"/>
      <c r="P232" s="973"/>
      <c r="Q232" s="973"/>
      <c r="R232" s="973"/>
      <c r="S232" s="973"/>
      <c r="T232" s="973"/>
      <c r="U232" s="973"/>
      <c r="V232" s="973"/>
      <c r="W232" s="973"/>
      <c r="X232" s="973"/>
      <c r="Y232" s="973"/>
      <c r="Z232" s="973"/>
      <c r="AA232" s="973"/>
    </row>
    <row r="233" spans="1:27" ht="15.95" customHeight="1">
      <c r="A233" s="973"/>
      <c r="B233" s="1286"/>
      <c r="C233" s="973"/>
      <c r="D233" s="973"/>
      <c r="E233" s="973"/>
      <c r="F233" s="973"/>
      <c r="G233" s="973"/>
      <c r="H233" s="973"/>
      <c r="I233" s="973"/>
      <c r="J233" s="973"/>
      <c r="K233" s="973"/>
      <c r="L233" s="973"/>
      <c r="M233" s="973"/>
      <c r="N233" s="973"/>
      <c r="O233" s="973"/>
      <c r="P233" s="973"/>
      <c r="Q233" s="973"/>
      <c r="R233" s="973"/>
      <c r="S233" s="973"/>
      <c r="T233" s="973"/>
      <c r="U233" s="973"/>
      <c r="V233" s="973"/>
      <c r="W233" s="973"/>
      <c r="X233" s="973"/>
      <c r="Y233" s="973"/>
      <c r="Z233" s="973"/>
      <c r="AA233" s="973"/>
    </row>
    <row r="234" spans="1:27" ht="15.95" customHeight="1">
      <c r="A234" s="973" t="s">
        <v>792</v>
      </c>
      <c r="B234" s="973" t="s">
        <v>791</v>
      </c>
      <c r="C234" s="973"/>
      <c r="D234" s="973"/>
      <c r="E234" s="973"/>
      <c r="F234" s="973"/>
      <c r="G234" s="973"/>
      <c r="H234" s="973"/>
      <c r="I234" s="973"/>
      <c r="J234" s="973"/>
      <c r="K234" s="973"/>
      <c r="L234" s="973"/>
      <c r="M234" s="973"/>
      <c r="N234" s="973"/>
      <c r="O234" s="973"/>
      <c r="P234" s="973"/>
      <c r="Q234" s="973"/>
      <c r="R234" s="973"/>
      <c r="S234" s="973"/>
      <c r="T234" s="973"/>
      <c r="U234" s="973"/>
      <c r="V234" s="973"/>
      <c r="W234" s="973"/>
      <c r="X234" s="973"/>
      <c r="Y234" s="973"/>
      <c r="Z234" s="973"/>
      <c r="AA234" s="973"/>
    </row>
    <row r="235" spans="1:27" ht="15.95" customHeight="1">
      <c r="A235" s="973"/>
      <c r="B235" s="1286" t="s">
        <v>790</v>
      </c>
      <c r="C235" s="973" t="s">
        <v>789</v>
      </c>
      <c r="D235" s="973"/>
      <c r="E235" s="973"/>
      <c r="F235" s="973"/>
      <c r="G235" s="973"/>
      <c r="H235" s="973"/>
      <c r="I235" s="973"/>
      <c r="J235" s="973"/>
      <c r="K235" s="973"/>
      <c r="L235" s="973"/>
      <c r="M235" s="973"/>
      <c r="N235" s="973"/>
      <c r="O235" s="973"/>
      <c r="P235" s="973"/>
      <c r="Q235" s="973"/>
      <c r="R235" s="973"/>
      <c r="S235" s="973"/>
      <c r="T235" s="973"/>
      <c r="U235" s="973"/>
      <c r="V235" s="973"/>
      <c r="W235" s="973"/>
      <c r="X235" s="973"/>
      <c r="Y235" s="973"/>
      <c r="Z235" s="973"/>
      <c r="AA235" s="973"/>
    </row>
    <row r="236" spans="1:27" ht="15.95" customHeight="1">
      <c r="A236" s="973"/>
      <c r="B236" s="1286" t="s">
        <v>788</v>
      </c>
      <c r="C236" s="973" t="s">
        <v>787</v>
      </c>
      <c r="D236" s="973"/>
      <c r="E236" s="973"/>
      <c r="F236" s="973"/>
      <c r="G236" s="973"/>
      <c r="H236" s="973"/>
      <c r="I236" s="973"/>
      <c r="J236" s="973"/>
      <c r="K236" s="973"/>
      <c r="L236" s="973"/>
      <c r="M236" s="973"/>
      <c r="N236" s="973"/>
      <c r="O236" s="973"/>
      <c r="P236" s="973"/>
      <c r="Q236" s="973"/>
      <c r="R236" s="973"/>
      <c r="S236" s="973"/>
      <c r="T236" s="973"/>
      <c r="U236" s="973"/>
      <c r="V236" s="973"/>
      <c r="W236" s="973"/>
      <c r="X236" s="973"/>
      <c r="Y236" s="973"/>
      <c r="Z236" s="973"/>
      <c r="AA236" s="973"/>
    </row>
    <row r="237" spans="1:27" ht="15.95" customHeight="1">
      <c r="A237" s="973"/>
      <c r="C237" s="973" t="s">
        <v>786</v>
      </c>
      <c r="D237" s="973"/>
      <c r="E237" s="973"/>
      <c r="F237" s="973"/>
      <c r="G237" s="973"/>
      <c r="H237" s="973"/>
      <c r="I237" s="973"/>
      <c r="J237" s="973"/>
      <c r="K237" s="973"/>
      <c r="L237" s="973"/>
      <c r="M237" s="973"/>
      <c r="N237" s="973"/>
      <c r="O237" s="973"/>
      <c r="P237" s="973"/>
      <c r="Q237" s="973"/>
      <c r="R237" s="973"/>
      <c r="S237" s="973"/>
      <c r="T237" s="973"/>
      <c r="U237" s="973"/>
      <c r="V237" s="973"/>
      <c r="W237" s="973"/>
      <c r="X237" s="973"/>
      <c r="Y237" s="973"/>
      <c r="Z237" s="973"/>
      <c r="AA237" s="973"/>
    </row>
    <row r="238" spans="1:27" ht="15.95" customHeight="1">
      <c r="A238" s="973"/>
      <c r="C238" s="973" t="s">
        <v>785</v>
      </c>
      <c r="D238" s="973"/>
      <c r="E238" s="973"/>
      <c r="F238" s="973"/>
      <c r="G238" s="973"/>
      <c r="H238" s="973"/>
      <c r="I238" s="973"/>
      <c r="J238" s="973"/>
      <c r="K238" s="973"/>
      <c r="L238" s="973"/>
      <c r="M238" s="973"/>
      <c r="N238" s="973"/>
      <c r="O238" s="973"/>
      <c r="P238" s="973"/>
      <c r="Q238" s="973"/>
      <c r="R238" s="973"/>
      <c r="S238" s="973"/>
      <c r="T238" s="973"/>
      <c r="U238" s="973"/>
      <c r="V238" s="973"/>
      <c r="W238" s="973"/>
      <c r="X238" s="973"/>
      <c r="Y238" s="973"/>
      <c r="Z238" s="973"/>
      <c r="AA238" s="973"/>
    </row>
    <row r="239" spans="1:27" ht="15.95" customHeight="1">
      <c r="A239" s="973"/>
      <c r="B239" s="1286" t="s">
        <v>784</v>
      </c>
      <c r="C239" s="973" t="s">
        <v>783</v>
      </c>
      <c r="D239" s="973"/>
      <c r="E239" s="973"/>
      <c r="F239" s="973"/>
      <c r="G239" s="973"/>
      <c r="H239" s="973"/>
      <c r="I239" s="973"/>
      <c r="J239" s="973"/>
      <c r="K239" s="973"/>
      <c r="L239" s="973"/>
      <c r="M239" s="973"/>
      <c r="N239" s="973"/>
      <c r="O239" s="973"/>
      <c r="P239" s="973"/>
      <c r="Q239" s="973"/>
      <c r="R239" s="973"/>
      <c r="S239" s="973"/>
      <c r="T239" s="973"/>
      <c r="U239" s="973"/>
      <c r="V239" s="973"/>
      <c r="W239" s="973"/>
      <c r="X239" s="973"/>
      <c r="Y239" s="973"/>
      <c r="Z239" s="973"/>
      <c r="AA239" s="973"/>
    </row>
    <row r="240" spans="1:27" ht="15.95" customHeight="1">
      <c r="A240" s="973"/>
      <c r="B240" s="1286" t="s">
        <v>782</v>
      </c>
      <c r="C240" s="973" t="s">
        <v>781</v>
      </c>
      <c r="D240" s="973"/>
      <c r="E240" s="973"/>
      <c r="F240" s="973"/>
      <c r="G240" s="973"/>
      <c r="H240" s="973"/>
      <c r="I240" s="973"/>
      <c r="J240" s="973"/>
      <c r="K240" s="973"/>
      <c r="L240" s="973"/>
      <c r="M240" s="973"/>
      <c r="N240" s="973"/>
      <c r="O240" s="973"/>
      <c r="P240" s="973"/>
      <c r="Q240" s="973"/>
      <c r="R240" s="973"/>
      <c r="S240" s="973"/>
      <c r="T240" s="973"/>
      <c r="U240" s="973"/>
      <c r="V240" s="973"/>
      <c r="W240" s="973"/>
      <c r="X240" s="973"/>
      <c r="Y240" s="973"/>
      <c r="Z240" s="973"/>
      <c r="AA240" s="973"/>
    </row>
    <row r="241" spans="1:27" ht="15.95" customHeight="1">
      <c r="A241" s="973"/>
      <c r="B241" s="1286" t="s">
        <v>780</v>
      </c>
      <c r="C241" s="973" t="s">
        <v>779</v>
      </c>
      <c r="D241" s="973"/>
      <c r="E241" s="973"/>
      <c r="F241" s="973"/>
      <c r="G241" s="973"/>
      <c r="H241" s="973"/>
      <c r="I241" s="973"/>
      <c r="J241" s="973"/>
      <c r="K241" s="973"/>
      <c r="L241" s="973"/>
      <c r="M241" s="973"/>
      <c r="N241" s="973"/>
      <c r="O241" s="973"/>
      <c r="P241" s="973"/>
      <c r="Q241" s="973"/>
      <c r="R241" s="973"/>
      <c r="S241" s="973"/>
      <c r="T241" s="973"/>
      <c r="U241" s="973"/>
      <c r="V241" s="973"/>
      <c r="W241" s="973"/>
      <c r="X241" s="973"/>
      <c r="Y241" s="973"/>
      <c r="Z241" s="973"/>
      <c r="AA241" s="973"/>
    </row>
    <row r="242" spans="1:27" ht="15.95" customHeight="1">
      <c r="A242" s="973"/>
      <c r="B242" s="1286" t="s">
        <v>778</v>
      </c>
      <c r="C242" s="973" t="s">
        <v>3119</v>
      </c>
      <c r="D242" s="973"/>
      <c r="E242" s="973"/>
      <c r="F242" s="973"/>
      <c r="G242" s="973"/>
      <c r="H242" s="973"/>
      <c r="I242" s="973"/>
      <c r="J242" s="973"/>
      <c r="K242" s="973"/>
      <c r="L242" s="973"/>
      <c r="M242" s="973"/>
      <c r="N242" s="973"/>
      <c r="O242" s="973"/>
      <c r="P242" s="973"/>
      <c r="Q242" s="973"/>
      <c r="R242" s="973"/>
      <c r="S242" s="973"/>
      <c r="T242" s="973"/>
      <c r="U242" s="973"/>
      <c r="V242" s="973"/>
      <c r="W242" s="973"/>
      <c r="X242" s="973"/>
      <c r="Y242" s="973"/>
      <c r="Z242" s="973"/>
      <c r="AA242" s="973"/>
    </row>
    <row r="243" spans="1:27" ht="15.95" customHeight="1">
      <c r="A243" s="973"/>
      <c r="C243" s="973" t="s">
        <v>777</v>
      </c>
      <c r="D243" s="973"/>
      <c r="E243" s="973"/>
      <c r="F243" s="973"/>
      <c r="G243" s="973"/>
      <c r="H243" s="973"/>
      <c r="I243" s="973"/>
      <c r="J243" s="973"/>
      <c r="K243" s="973"/>
      <c r="L243" s="973"/>
      <c r="M243" s="973"/>
      <c r="N243" s="973"/>
      <c r="O243" s="973"/>
      <c r="P243" s="973"/>
      <c r="Q243" s="973"/>
      <c r="R243" s="973"/>
      <c r="S243" s="973"/>
      <c r="T243" s="973"/>
      <c r="U243" s="973"/>
      <c r="V243" s="973"/>
      <c r="W243" s="973"/>
      <c r="X243" s="973"/>
      <c r="Y243" s="973"/>
      <c r="Z243" s="973"/>
    </row>
    <row r="244" spans="1:27" ht="15.95" customHeight="1">
      <c r="A244" s="973"/>
      <c r="B244" s="1286" t="s">
        <v>776</v>
      </c>
      <c r="C244" s="973" t="s">
        <v>775</v>
      </c>
      <c r="D244" s="973"/>
      <c r="E244" s="973"/>
      <c r="F244" s="973"/>
      <c r="G244" s="973"/>
      <c r="H244" s="973"/>
      <c r="I244" s="973"/>
      <c r="J244" s="973"/>
      <c r="K244" s="973"/>
      <c r="L244" s="973"/>
      <c r="M244" s="973"/>
      <c r="N244" s="973"/>
      <c r="O244" s="973"/>
      <c r="P244" s="973"/>
      <c r="Q244" s="973"/>
      <c r="R244" s="973"/>
      <c r="S244" s="973"/>
      <c r="T244" s="973"/>
      <c r="U244" s="973"/>
      <c r="V244" s="973"/>
      <c r="W244" s="973"/>
      <c r="X244" s="973"/>
      <c r="Y244" s="973"/>
      <c r="Z244" s="973"/>
    </row>
    <row r="245" spans="1:27" ht="15.95" customHeight="1">
      <c r="B245" s="1291" t="s">
        <v>2238</v>
      </c>
      <c r="C245" s="973" t="s">
        <v>774</v>
      </c>
      <c r="D245" s="973"/>
      <c r="E245" s="973"/>
      <c r="F245" s="973"/>
      <c r="G245" s="973"/>
      <c r="H245" s="973"/>
      <c r="I245" s="973"/>
      <c r="J245" s="973"/>
      <c r="K245" s="973"/>
      <c r="L245" s="973"/>
      <c r="M245" s="973"/>
      <c r="N245" s="973"/>
      <c r="O245" s="973"/>
      <c r="P245" s="973"/>
      <c r="Q245" s="973"/>
      <c r="R245" s="973"/>
      <c r="S245" s="973"/>
      <c r="T245" s="973"/>
      <c r="U245" s="973"/>
      <c r="V245" s="973"/>
      <c r="W245" s="973"/>
      <c r="X245" s="973"/>
      <c r="Y245" s="973"/>
      <c r="Z245" s="973"/>
    </row>
    <row r="246" spans="1:27" ht="15.95" customHeight="1">
      <c r="B246" s="1286"/>
      <c r="C246" s="973"/>
      <c r="D246" s="973"/>
      <c r="E246" s="973"/>
      <c r="F246" s="973"/>
      <c r="G246" s="973"/>
      <c r="H246" s="973"/>
      <c r="I246" s="973"/>
      <c r="J246" s="973"/>
      <c r="K246" s="973"/>
      <c r="L246" s="973"/>
      <c r="M246" s="973"/>
      <c r="N246" s="973"/>
      <c r="O246" s="973"/>
      <c r="P246" s="973"/>
      <c r="Q246" s="973"/>
      <c r="R246" s="973"/>
      <c r="S246" s="973"/>
      <c r="T246" s="973"/>
      <c r="U246" s="973"/>
      <c r="V246" s="973"/>
      <c r="W246" s="973"/>
      <c r="X246" s="973"/>
      <c r="Y246" s="973"/>
      <c r="Z246" s="973"/>
    </row>
    <row r="247" spans="1:27" ht="15.95" customHeight="1">
      <c r="A247" s="1002" t="s">
        <v>2150</v>
      </c>
      <c r="B247" s="929" t="s">
        <v>2151</v>
      </c>
    </row>
    <row r="248" spans="1:27" ht="15.95" customHeight="1">
      <c r="B248" s="1291" t="s">
        <v>2921</v>
      </c>
      <c r="C248" s="929" t="s">
        <v>2152</v>
      </c>
    </row>
    <row r="249" spans="1:27" ht="15.95" customHeight="1">
      <c r="C249" s="929" t="s">
        <v>2153</v>
      </c>
    </row>
    <row r="250" spans="1:27" ht="15.95" customHeight="1">
      <c r="B250" s="1291" t="s">
        <v>2922</v>
      </c>
      <c r="C250" s="929" t="s">
        <v>2154</v>
      </c>
    </row>
    <row r="251" spans="1:27" ht="15.95" customHeight="1">
      <c r="C251" s="929" t="s">
        <v>2155</v>
      </c>
    </row>
    <row r="252" spans="1:27" ht="15.95" customHeight="1">
      <c r="B252" s="1291" t="s">
        <v>2923</v>
      </c>
      <c r="C252" s="929" t="s">
        <v>2156</v>
      </c>
    </row>
    <row r="253" spans="1:27" ht="15.95" customHeight="1">
      <c r="C253" s="929" t="s">
        <v>2306</v>
      </c>
    </row>
    <row r="254" spans="1:27" ht="15.95" customHeight="1">
      <c r="B254" s="1291" t="s">
        <v>2924</v>
      </c>
      <c r="C254" s="929" t="s">
        <v>2307</v>
      </c>
    </row>
    <row r="255" spans="1:27" ht="15.95" customHeight="1">
      <c r="C255" s="929" t="s">
        <v>2157</v>
      </c>
    </row>
    <row r="256" spans="1:27" ht="15.95" customHeight="1">
      <c r="B256" s="1291" t="s">
        <v>2158</v>
      </c>
      <c r="C256" s="929" t="s">
        <v>2159</v>
      </c>
    </row>
    <row r="257" spans="2:3" ht="15.95" customHeight="1">
      <c r="B257" s="1291" t="s">
        <v>2160</v>
      </c>
      <c r="C257" s="929" t="s">
        <v>2161</v>
      </c>
    </row>
    <row r="258" spans="2:3" ht="18" customHeight="1">
      <c r="B258" s="1291" t="s">
        <v>2162</v>
      </c>
      <c r="C258" s="929" t="s">
        <v>2163</v>
      </c>
    </row>
    <row r="259" spans="2:3" ht="18" customHeight="1">
      <c r="C259" s="929" t="s">
        <v>2164</v>
      </c>
    </row>
    <row r="260" spans="2:3" ht="18" customHeight="1">
      <c r="B260" s="1291" t="s">
        <v>2165</v>
      </c>
      <c r="C260" s="929" t="s">
        <v>2166</v>
      </c>
    </row>
  </sheetData>
  <sheetProtection selectLockedCells="1"/>
  <mergeCells count="12">
    <mergeCell ref="C224:Z225"/>
    <mergeCell ref="C227:Z229"/>
    <mergeCell ref="C195:Z196"/>
    <mergeCell ref="AD8:AJ8"/>
    <mergeCell ref="K1:O1"/>
    <mergeCell ref="C174:Z180"/>
    <mergeCell ref="C181:Z188"/>
    <mergeCell ref="C189:Z193"/>
    <mergeCell ref="C99:Z114"/>
    <mergeCell ref="C115:Z118"/>
    <mergeCell ref="C119:Z130"/>
    <mergeCell ref="C93:Z98"/>
  </mergeCells>
  <phoneticPr fontId="2"/>
  <hyperlinks>
    <hyperlink ref="K1:N1" location="作業メニュー!A1" display="作業メニュー" xr:uid="{00000000-0004-0000-29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&amp;R250401</oddFooter>
  </headerFooter>
  <rowBreaks count="1" manualBreakCount="1">
    <brk id="118" max="2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C42"/>
  <sheetViews>
    <sheetView workbookViewId="0">
      <selection sqref="A1:XFD1048576"/>
    </sheetView>
  </sheetViews>
  <sheetFormatPr defaultColWidth="2.875" defaultRowHeight="15.95" customHeight="1"/>
  <cols>
    <col min="1" max="16384" width="2.875" style="978"/>
  </cols>
  <sheetData>
    <row r="1" spans="1:29" s="1255" customFormat="1" ht="18.95" customHeight="1">
      <c r="B1" s="2329" t="s">
        <v>2456</v>
      </c>
      <c r="C1" s="2329"/>
      <c r="D1" s="2329"/>
      <c r="E1" s="2329"/>
      <c r="F1" s="2329"/>
      <c r="G1" s="2329"/>
      <c r="H1" s="2329"/>
      <c r="I1" s="2329"/>
      <c r="J1" s="2329"/>
      <c r="K1" s="2329"/>
      <c r="L1" s="2329"/>
      <c r="M1" s="2329"/>
    </row>
    <row r="2" spans="1:29" s="1256" customFormat="1" ht="18.95" customHeight="1" thickBot="1">
      <c r="B2" s="2330"/>
      <c r="C2" s="2330"/>
      <c r="D2" s="2330"/>
      <c r="E2" s="2330"/>
      <c r="F2" s="2330"/>
      <c r="G2" s="2330"/>
      <c r="H2" s="2330"/>
      <c r="I2" s="2330"/>
      <c r="J2" s="2330"/>
      <c r="K2" s="2330"/>
      <c r="L2" s="2330"/>
      <c r="M2" s="2330"/>
      <c r="Y2" s="2331" t="s">
        <v>2111</v>
      </c>
      <c r="Z2" s="2331"/>
      <c r="AA2" s="2331"/>
      <c r="AB2" s="2331"/>
      <c r="AC2" s="2331"/>
    </row>
    <row r="3" spans="1:29" ht="15.95" customHeight="1" thickTop="1"/>
    <row r="4" spans="1:29" s="929" customFormat="1" ht="15.95" customHeight="1">
      <c r="A4" s="929" t="str">
        <f>IF(作業メニュー!AM13 =TRUE, "（注意）", "")</f>
        <v/>
      </c>
      <c r="B4" s="1283"/>
    </row>
    <row r="5" spans="1:29" s="929" customFormat="1" ht="15.95" customHeight="1">
      <c r="A5" s="929" t="str">
        <f>IF(作業メニュー!AM13=TRUE, "１．　第２面として別記様式第34号様式の第２面に記載すべき事項を記載した書類を添えてください。", "")</f>
        <v/>
      </c>
      <c r="B5" s="1283"/>
    </row>
    <row r="6" spans="1:29" s="929" customFormat="1" ht="15.95" customHeight="1">
      <c r="A6" s="929" t="str">
        <f>IF(作業メニュー!AM13=TRUE, "２．　別記様式第34号様式の（注意）に準じて記入してください。", "")</f>
        <v/>
      </c>
      <c r="B6" s="1283"/>
    </row>
    <row r="7" spans="1:29" s="929" customFormat="1" ht="15.95" customHeight="1">
      <c r="A7" s="1284" t="str">
        <f>IF(作業メニュー!AM13=TRUE, "【下記　別記第34号様式の（注意）】", "")</f>
        <v/>
      </c>
      <c r="B7" s="1283"/>
    </row>
    <row r="8" spans="1:29" ht="15.95" customHeight="1">
      <c r="A8" s="978" t="s">
        <v>2636</v>
      </c>
    </row>
    <row r="9" spans="1:29" ht="15.95" customHeight="1">
      <c r="A9" s="1312" t="s">
        <v>2635</v>
      </c>
      <c r="B9" s="978" t="s">
        <v>917</v>
      </c>
    </row>
    <row r="10" spans="1:29" ht="15.95" customHeight="1">
      <c r="A10" s="1030"/>
      <c r="B10" s="1030" t="s">
        <v>3052</v>
      </c>
      <c r="C10" s="978" t="s">
        <v>2634</v>
      </c>
    </row>
    <row r="11" spans="1:29" ht="15.95" customHeight="1">
      <c r="A11" s="1030"/>
      <c r="B11" s="1030"/>
      <c r="C11" s="978" t="s">
        <v>2633</v>
      </c>
    </row>
    <row r="12" spans="1:29" ht="15.95" customHeight="1">
      <c r="A12" s="1030"/>
      <c r="B12" s="1030"/>
      <c r="C12" s="978" t="s">
        <v>2632</v>
      </c>
    </row>
    <row r="13" spans="1:29" ht="15.95" customHeight="1">
      <c r="A13" s="1030"/>
      <c r="B13" s="1030" t="s">
        <v>3053</v>
      </c>
      <c r="C13" s="978" t="s">
        <v>885</v>
      </c>
    </row>
    <row r="14" spans="1:29" ht="15.95" customHeight="1">
      <c r="A14" s="1030"/>
    </row>
    <row r="15" spans="1:29" ht="15.95" customHeight="1">
      <c r="A15" s="1312" t="s">
        <v>2631</v>
      </c>
      <c r="B15" s="978" t="s">
        <v>915</v>
      </c>
    </row>
    <row r="16" spans="1:29" ht="15.95" customHeight="1">
      <c r="B16" s="1030" t="s">
        <v>1060</v>
      </c>
      <c r="C16" s="978" t="s">
        <v>2630</v>
      </c>
    </row>
    <row r="17" spans="2:3" ht="15.95" customHeight="1">
      <c r="B17" s="1030"/>
      <c r="C17" s="978" t="s">
        <v>2629</v>
      </c>
    </row>
    <row r="18" spans="2:3" ht="15.95" customHeight="1">
      <c r="B18" s="1030" t="s">
        <v>1053</v>
      </c>
      <c r="C18" s="978" t="s">
        <v>2628</v>
      </c>
    </row>
    <row r="19" spans="2:3" ht="15.95" customHeight="1">
      <c r="B19" s="1030" t="s">
        <v>1051</v>
      </c>
      <c r="C19" s="978" t="s">
        <v>2627</v>
      </c>
    </row>
    <row r="20" spans="2:3" ht="15.95" customHeight="1">
      <c r="B20" s="1030"/>
      <c r="C20" s="978" t="s">
        <v>2626</v>
      </c>
    </row>
    <row r="21" spans="2:3" ht="15.95" customHeight="1">
      <c r="B21" s="1030" t="s">
        <v>1080</v>
      </c>
      <c r="C21" s="978" t="s">
        <v>2625</v>
      </c>
    </row>
    <row r="22" spans="2:3" ht="15.95" customHeight="1">
      <c r="B22" s="1030" t="s">
        <v>1044</v>
      </c>
      <c r="C22" s="978" t="s">
        <v>2624</v>
      </c>
    </row>
    <row r="23" spans="2:3" ht="15.95" customHeight="1">
      <c r="B23" s="1030"/>
      <c r="C23" s="978" t="s">
        <v>2623</v>
      </c>
    </row>
    <row r="24" spans="2:3" ht="15.95" customHeight="1">
      <c r="B24" s="1030" t="s">
        <v>1040</v>
      </c>
      <c r="C24" s="978" t="s">
        <v>2622</v>
      </c>
    </row>
    <row r="25" spans="2:3" ht="15.95" customHeight="1">
      <c r="B25" s="1030" t="s">
        <v>1036</v>
      </c>
      <c r="C25" s="978" t="s">
        <v>2621</v>
      </c>
    </row>
    <row r="42" spans="1:21" ht="15.95" customHeight="1">
      <c r="A42" s="1313"/>
      <c r="B42" s="1313"/>
      <c r="C42" s="1313"/>
      <c r="D42" s="1313"/>
      <c r="E42" s="1313"/>
      <c r="F42" s="1313"/>
      <c r="G42" s="1313"/>
      <c r="O42" s="1313"/>
      <c r="P42" s="1313"/>
      <c r="Q42" s="1313"/>
      <c r="R42" s="1313"/>
      <c r="S42" s="1313"/>
      <c r="T42" s="1313"/>
      <c r="U42" s="1313"/>
    </row>
  </sheetData>
  <mergeCells count="2">
    <mergeCell ref="B1:M2"/>
    <mergeCell ref="Y2:AC2"/>
  </mergeCells>
  <phoneticPr fontId="2"/>
  <hyperlinks>
    <hyperlink ref="Y2:AC2" location="作業メニュー!A1" display="作業メニュー" xr:uid="{00000000-0004-0000-2A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F178"/>
  <sheetViews>
    <sheetView workbookViewId="0">
      <selection activeCell="K1" sqref="K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3787</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第２面として別記第８号様式（昇降機用）の第２面に記載すべき事項を記載した書類を添えてください。", "")</f>
        <v/>
      </c>
      <c r="B3" s="1283"/>
    </row>
    <row r="4" spans="1:32" s="929" customFormat="1" ht="15.95" customHeight="1">
      <c r="A4" s="929" t="str">
        <f>IF(作業メニュー!AM13=TRUE, "２．　別記第８号様式（昇降機用）の（注意）に準じて記入してください。", "")</f>
        <v/>
      </c>
      <c r="B4" s="1283"/>
    </row>
    <row r="5" spans="1:32" s="929" customFormat="1" ht="15.95" customHeight="1">
      <c r="A5" s="1284" t="str">
        <f>IF(作業メニュー!AM13=TRUE, "【下記　別記第8号様式(昇降機用)の（注意）】",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t="s">
        <v>921</v>
      </c>
      <c r="B7" s="1107" t="s">
        <v>920</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919</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7.25" customHeight="1">
      <c r="A10" s="1107" t="s">
        <v>918</v>
      </c>
      <c r="B10" s="1107" t="s">
        <v>917</v>
      </c>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7.25" customHeight="1">
      <c r="A11" s="1107"/>
      <c r="B11" s="1107"/>
      <c r="C11" s="1107" t="s">
        <v>3055</v>
      </c>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7.25" customHeight="1">
      <c r="A13" s="1107" t="s">
        <v>916</v>
      </c>
      <c r="B13" s="1107" t="s">
        <v>915</v>
      </c>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7.25" customHeight="1">
      <c r="A14" s="1107"/>
      <c r="B14" s="1107" t="s">
        <v>914</v>
      </c>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7.25" customHeight="1">
      <c r="A15" s="1107"/>
      <c r="B15" s="1107" t="s">
        <v>913</v>
      </c>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7.25" customHeight="1">
      <c r="A16" s="1107"/>
      <c r="B16" s="1107" t="s">
        <v>912</v>
      </c>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7.25" customHeight="1">
      <c r="A17" s="1107"/>
      <c r="B17" s="1107" t="s">
        <v>911</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7.25" customHeight="1">
      <c r="A18" s="1107"/>
      <c r="B18" s="1107" t="s">
        <v>910</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7.25" customHeight="1">
      <c r="A19" s="1107"/>
      <c r="B19" s="1107" t="s">
        <v>909</v>
      </c>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7.25" customHeight="1">
      <c r="A20" s="1107"/>
      <c r="B20" s="1107" t="s">
        <v>908</v>
      </c>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7.25" customHeight="1">
      <c r="A21" s="1107"/>
      <c r="B21" s="1107" t="s">
        <v>907</v>
      </c>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7.25" customHeight="1">
      <c r="A22" s="1107"/>
      <c r="B22" s="1107" t="s">
        <v>906</v>
      </c>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7.25" customHeight="1">
      <c r="A23" s="1107"/>
      <c r="B23" s="1107" t="s">
        <v>905</v>
      </c>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7.25" customHeight="1">
      <c r="A24" s="1107"/>
      <c r="B24" s="1107" t="s">
        <v>904</v>
      </c>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7.25" customHeight="1">
      <c r="A25" s="1107"/>
      <c r="B25" s="1107" t="s">
        <v>903</v>
      </c>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7.25" customHeight="1">
      <c r="A26" s="1107"/>
      <c r="B26" s="1107" t="s">
        <v>902</v>
      </c>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7.25" customHeight="1">
      <c r="A27" s="1107"/>
      <c r="B27" s="1107" t="s">
        <v>901</v>
      </c>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7.25" customHeight="1">
      <c r="A28" s="1107"/>
      <c r="B28" s="1107" t="s">
        <v>900</v>
      </c>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32" ht="17.25" customHeight="1">
      <c r="A29" s="1107"/>
      <c r="B29" s="1107" t="s">
        <v>793</v>
      </c>
      <c r="C29" s="1107"/>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row>
    <row r="30" spans="1:32" ht="17.25" customHeight="1">
      <c r="A30" s="1107"/>
      <c r="B30" s="1107" t="s">
        <v>899</v>
      </c>
      <c r="C30" s="1107"/>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row>
    <row r="31" spans="1:32" ht="17.25" customHeight="1">
      <c r="A31" s="1107"/>
      <c r="B31" s="1107" t="s">
        <v>898</v>
      </c>
      <c r="C31" s="1107"/>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row>
    <row r="32" spans="1:32" ht="17.25" customHeight="1">
      <c r="A32" s="1107"/>
      <c r="B32" s="1107" t="s">
        <v>897</v>
      </c>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t="s">
        <v>896</v>
      </c>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t="s">
        <v>895</v>
      </c>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t="s">
        <v>894</v>
      </c>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t="s">
        <v>893</v>
      </c>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t="s">
        <v>892</v>
      </c>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308"/>
      <c r="H58" s="1308"/>
      <c r="I58" s="1308"/>
      <c r="J58" s="1308"/>
      <c r="K58" s="1308"/>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308"/>
      <c r="H59" s="1308"/>
      <c r="I59" s="1308"/>
      <c r="J59" s="1308"/>
      <c r="K59" s="1308"/>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308"/>
      <c r="H60" s="1308"/>
      <c r="I60" s="1308"/>
      <c r="J60" s="1308"/>
      <c r="K60" s="1308"/>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27" ht="17.25" customHeight="1">
      <c r="A87" s="1107"/>
      <c r="B87" s="1107"/>
      <c r="C87" s="1107"/>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309"/>
      <c r="I100" s="1309"/>
      <c r="J100" s="1309"/>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309"/>
      <c r="I101" s="1309"/>
      <c r="J101" s="1309"/>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309"/>
      <c r="I102" s="1309"/>
      <c r="J102" s="1309"/>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309"/>
      <c r="I103" s="1309"/>
      <c r="J103" s="1309"/>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309"/>
      <c r="I104" s="1309"/>
      <c r="J104" s="1309"/>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309"/>
      <c r="I105" s="1309"/>
      <c r="J105" s="1309"/>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309"/>
      <c r="I106" s="1309"/>
      <c r="J106" s="1309"/>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309"/>
      <c r="I107" s="1309"/>
      <c r="J107" s="1309"/>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309"/>
      <c r="I108" s="1309"/>
      <c r="J108" s="1309"/>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309"/>
      <c r="I109" s="1309"/>
      <c r="J109" s="1309"/>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309"/>
      <c r="I110" s="1309"/>
      <c r="J110" s="1309"/>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309"/>
      <c r="I111" s="1309"/>
      <c r="J111" s="1309"/>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309"/>
      <c r="I112" s="1309"/>
      <c r="J112" s="1309"/>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309"/>
      <c r="I113" s="1309"/>
      <c r="J113" s="1309"/>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309"/>
      <c r="I114" s="1309"/>
      <c r="J114" s="1309"/>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309"/>
      <c r="I115" s="1309"/>
      <c r="J115" s="1309"/>
      <c r="K115" s="1107"/>
      <c r="L115" s="1107"/>
      <c r="M115" s="1107"/>
      <c r="N115" s="1107"/>
      <c r="O115" s="1107"/>
      <c r="P115" s="1107"/>
      <c r="Q115" s="1107"/>
      <c r="R115" s="1107"/>
      <c r="S115" s="1107"/>
      <c r="T115" s="1107"/>
      <c r="U115" s="1107"/>
      <c r="V115" s="1107"/>
      <c r="W115" s="1107"/>
      <c r="X115" s="1107"/>
      <c r="Y115" s="1107"/>
      <c r="Z115" s="1107"/>
      <c r="AA115" s="1107"/>
    </row>
    <row r="116" spans="1:27" ht="6.75" customHeight="1">
      <c r="A116" s="1107"/>
      <c r="B116" s="1107"/>
      <c r="C116" s="1107"/>
      <c r="D116" s="1107"/>
      <c r="E116" s="1107"/>
      <c r="F116" s="1107"/>
      <c r="G116" s="1107"/>
      <c r="H116" s="1309"/>
      <c r="I116" s="1309"/>
      <c r="J116" s="1309"/>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309"/>
      <c r="I117" s="1309"/>
      <c r="J117" s="1309"/>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309"/>
      <c r="I118" s="1309"/>
      <c r="J118" s="1309"/>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309"/>
      <c r="I119" s="1309"/>
      <c r="J119" s="1309"/>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309"/>
      <c r="I120" s="1309"/>
      <c r="J120" s="1309"/>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309"/>
      <c r="I121" s="1309"/>
      <c r="J121" s="1309"/>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309"/>
      <c r="I122" s="1309"/>
      <c r="J122" s="1309"/>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309"/>
      <c r="I123" s="1309"/>
      <c r="J123" s="1309"/>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309"/>
      <c r="I124" s="1309"/>
      <c r="J124" s="1309"/>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309"/>
      <c r="I125" s="1309"/>
      <c r="J125" s="1309"/>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309"/>
      <c r="I126" s="1309"/>
      <c r="J126" s="1309"/>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309"/>
      <c r="I127" s="1309"/>
      <c r="J127" s="1309"/>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309"/>
      <c r="I128" s="1309"/>
      <c r="J128" s="1309"/>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107"/>
      <c r="I144" s="1107"/>
      <c r="J144" s="1107"/>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107"/>
      <c r="I153" s="1107"/>
      <c r="J153" s="1107"/>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107"/>
      <c r="I156" s="1107"/>
      <c r="J156" s="1107"/>
      <c r="K156" s="1107"/>
      <c r="L156" s="1107"/>
      <c r="M156" s="1107"/>
      <c r="N156" s="1107"/>
      <c r="O156" s="1107"/>
      <c r="P156" s="1107"/>
      <c r="Q156" s="1107"/>
      <c r="R156" s="1107"/>
      <c r="S156" s="1107"/>
      <c r="T156" s="1107"/>
      <c r="U156" s="1107"/>
      <c r="V156" s="1107"/>
      <c r="W156" s="1107"/>
      <c r="X156" s="1107"/>
      <c r="Y156" s="1107"/>
      <c r="Z156" s="1107"/>
      <c r="AA156" s="1107"/>
    </row>
    <row r="157" spans="1:27" ht="15" customHeight="1">
      <c r="A157" s="1107"/>
      <c r="B157" s="1107"/>
      <c r="C157" s="1107"/>
      <c r="D157" s="1107"/>
      <c r="E157" s="1107"/>
      <c r="F157" s="1107"/>
      <c r="G157" s="1107"/>
      <c r="H157" s="1107"/>
      <c r="I157" s="1107"/>
      <c r="J157" s="1107"/>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107"/>
      <c r="I158" s="1107"/>
      <c r="J158" s="1107"/>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107"/>
      <c r="I159" s="1107"/>
      <c r="J159" s="1107"/>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107"/>
      <c r="I160" s="1107"/>
      <c r="J160" s="1107"/>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107"/>
      <c r="I165" s="1107"/>
      <c r="J165" s="1107"/>
      <c r="K165" s="1107"/>
      <c r="L165" s="1107"/>
      <c r="M165" s="1107"/>
      <c r="N165" s="1107"/>
      <c r="O165" s="1107"/>
      <c r="P165" s="1107"/>
      <c r="Q165" s="1107"/>
      <c r="R165" s="1107"/>
      <c r="S165" s="1107"/>
      <c r="T165" s="1107"/>
      <c r="U165" s="1107"/>
      <c r="V165" s="1107"/>
      <c r="W165" s="1107"/>
      <c r="X165" s="1107"/>
      <c r="Y165" s="1107"/>
      <c r="Z165" s="1107"/>
      <c r="AA165" s="1107"/>
    </row>
    <row r="166" spans="1:27" ht="17.25" customHeight="1">
      <c r="A166" s="1107"/>
      <c r="B166" s="1107"/>
      <c r="C166" s="1107"/>
      <c r="D166" s="1107"/>
      <c r="E166" s="1107"/>
      <c r="F166" s="1107"/>
      <c r="G166" s="1107"/>
      <c r="H166" s="1107"/>
      <c r="I166" s="1107"/>
      <c r="J166" s="1107"/>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107"/>
      <c r="I167" s="1107"/>
      <c r="J167" s="1107"/>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row>
    <row r="170" spans="1:27">
      <c r="A170" s="1107"/>
      <c r="B170" s="1107"/>
      <c r="C170" s="1107"/>
      <c r="D170" s="1107"/>
      <c r="E170" s="1107"/>
      <c r="F170" s="1107"/>
      <c r="G170" s="1107"/>
      <c r="H170" s="1107"/>
      <c r="I170" s="1107"/>
      <c r="J170" s="1107"/>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row r="178" s="927" customFormat="1" ht="17.25" customHeight="1"/>
  </sheetData>
  <sheetProtection selectLockedCells="1"/>
  <phoneticPr fontId="2"/>
  <hyperlinks>
    <hyperlink ref="K1:N1" location="作業メニュー!A1" display="作業メニュー" xr:uid="{00000000-0004-0000-2B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1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AF172"/>
  <sheetViews>
    <sheetView workbookViewId="0">
      <selection activeCell="L1" sqref="L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3786</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第２面として別記第８号様式（昇降機以外の建築設備用）の第２面に記載すべき事項を記載した書類を添えてください。", "")</f>
        <v/>
      </c>
      <c r="B3" s="1283"/>
    </row>
    <row r="4" spans="1:32" s="929" customFormat="1" ht="15.95" customHeight="1">
      <c r="A4" s="929" t="str">
        <f>IF(作業メニュー!AM13=TRUE, "２．　別記第８号様式（昇降機以外の建築設備用）の（注意）に準じて記入してください。", "")</f>
        <v/>
      </c>
      <c r="B4" s="1283"/>
    </row>
    <row r="5" spans="1:32" s="929" customFormat="1" ht="15.95" customHeight="1">
      <c r="A5" s="1284" t="str">
        <f>IF(作業メニュー!AM13=TRUE, "【下記　別記第8号様式（昇降機以外の建築設備用）の（注意）】",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t="s">
        <v>921</v>
      </c>
      <c r="B7" s="1107" t="s">
        <v>920</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919</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7.25" customHeight="1">
      <c r="A10" s="1107" t="s">
        <v>918</v>
      </c>
      <c r="B10" s="1107" t="s">
        <v>917</v>
      </c>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7.25" customHeight="1">
      <c r="A11" s="1107"/>
      <c r="B11" s="1107"/>
      <c r="C11" s="1107" t="s">
        <v>3055</v>
      </c>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7.25" customHeight="1">
      <c r="A13" s="1107" t="s">
        <v>916</v>
      </c>
      <c r="B13" s="1107" t="s">
        <v>915</v>
      </c>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7.25" customHeight="1">
      <c r="A14" s="1107"/>
      <c r="B14" s="1107" t="s">
        <v>935</v>
      </c>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7.25" customHeight="1">
      <c r="A15" s="1107"/>
      <c r="B15" s="1107" t="s">
        <v>934</v>
      </c>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7.25" customHeight="1">
      <c r="A16" s="1107"/>
      <c r="B16" s="1107" t="s">
        <v>933</v>
      </c>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7.25" customHeight="1">
      <c r="A17" s="1107"/>
      <c r="B17" s="1107" t="s">
        <v>911</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7.25" customHeight="1">
      <c r="A18" s="1107"/>
      <c r="B18" s="1107" t="s">
        <v>910</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7.25" customHeight="1">
      <c r="A19" s="1107"/>
      <c r="B19" s="1107" t="s">
        <v>932</v>
      </c>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7.25" customHeight="1">
      <c r="A20" s="1107"/>
      <c r="B20" s="1107" t="s">
        <v>931</v>
      </c>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7.25" customHeight="1">
      <c r="A21" s="1107"/>
      <c r="B21" s="1107" t="s">
        <v>907</v>
      </c>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7.25" customHeight="1">
      <c r="A22" s="1107"/>
      <c r="B22" s="1107" t="s">
        <v>930</v>
      </c>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7.25" customHeight="1">
      <c r="A23" s="1107"/>
      <c r="B23" s="1107" t="s">
        <v>929</v>
      </c>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7.25" customHeight="1">
      <c r="A24" s="1107"/>
      <c r="B24" s="1107" t="s">
        <v>928</v>
      </c>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7.25" customHeight="1">
      <c r="A25" s="1107"/>
      <c r="B25" s="1107" t="s">
        <v>927</v>
      </c>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7.25" customHeight="1">
      <c r="A26" s="1107"/>
      <c r="B26" s="1107" t="s">
        <v>926</v>
      </c>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7.25" customHeight="1">
      <c r="A27" s="1107"/>
      <c r="B27" s="1107" t="s">
        <v>925</v>
      </c>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32" ht="17.25" customHeight="1">
      <c r="A28" s="1107"/>
      <c r="B28" s="1107" t="s">
        <v>924</v>
      </c>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32" ht="17.25" customHeight="1">
      <c r="A29" s="1107"/>
      <c r="B29" s="1107" t="s">
        <v>894</v>
      </c>
      <c r="C29" s="1107"/>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row>
    <row r="30" spans="1:32" ht="17.25" customHeight="1">
      <c r="A30" s="1107"/>
      <c r="B30" s="1107" t="s">
        <v>923</v>
      </c>
      <c r="C30" s="1107"/>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row>
    <row r="31" spans="1:32" ht="17.25" customHeight="1">
      <c r="A31" s="1107"/>
      <c r="B31" s="1107" t="s">
        <v>922</v>
      </c>
      <c r="C31" s="1107"/>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row>
    <row r="32" spans="1:32"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308"/>
      <c r="H52" s="1308"/>
      <c r="I52" s="1308"/>
      <c r="J52" s="1308"/>
      <c r="K52" s="1308"/>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308"/>
      <c r="H53" s="1308"/>
      <c r="I53" s="1308"/>
      <c r="J53" s="1308"/>
      <c r="K53" s="1308"/>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308"/>
      <c r="H54" s="1308"/>
      <c r="I54" s="1308"/>
      <c r="J54" s="1308"/>
      <c r="K54" s="1308"/>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27" ht="17.25" customHeight="1">
      <c r="A87" s="1107"/>
      <c r="B87" s="1107"/>
      <c r="C87" s="1107"/>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309"/>
      <c r="I100" s="1309"/>
      <c r="J100" s="1309"/>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309"/>
      <c r="I101" s="1309"/>
      <c r="J101" s="1309"/>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309"/>
      <c r="I102" s="1309"/>
      <c r="J102" s="1309"/>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309"/>
      <c r="I103" s="1309"/>
      <c r="J103" s="1309"/>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309"/>
      <c r="I104" s="1309"/>
      <c r="J104" s="1309"/>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309"/>
      <c r="I105" s="1309"/>
      <c r="J105" s="1309"/>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309"/>
      <c r="I106" s="1309"/>
      <c r="J106" s="1309"/>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309"/>
      <c r="I107" s="1309"/>
      <c r="J107" s="1309"/>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309"/>
      <c r="I108" s="1309"/>
      <c r="J108" s="1309"/>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309"/>
      <c r="I109" s="1309"/>
      <c r="J109" s="1309"/>
      <c r="K109" s="1107"/>
      <c r="L109" s="1107"/>
      <c r="M109" s="1107"/>
      <c r="N109" s="1107"/>
      <c r="O109" s="1107"/>
      <c r="P109" s="1107"/>
      <c r="Q109" s="1107"/>
      <c r="R109" s="1107"/>
      <c r="S109" s="1107"/>
      <c r="T109" s="1107"/>
      <c r="U109" s="1107"/>
      <c r="V109" s="1107"/>
      <c r="W109" s="1107"/>
      <c r="X109" s="1107"/>
      <c r="Y109" s="1107"/>
      <c r="Z109" s="1107"/>
      <c r="AA109" s="1107"/>
    </row>
    <row r="110" spans="1:27" ht="6.75" customHeight="1">
      <c r="A110" s="1107"/>
      <c r="B110" s="1107"/>
      <c r="C110" s="1107"/>
      <c r="D110" s="1107"/>
      <c r="E110" s="1107"/>
      <c r="F110" s="1107"/>
      <c r="G110" s="1107"/>
      <c r="H110" s="1309"/>
      <c r="I110" s="1309"/>
      <c r="J110" s="1309"/>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309"/>
      <c r="I111" s="1309"/>
      <c r="J111" s="1309"/>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309"/>
      <c r="I112" s="1309"/>
      <c r="J112" s="1309"/>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309"/>
      <c r="I113" s="1309"/>
      <c r="J113" s="1309"/>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309"/>
      <c r="I114" s="1309"/>
      <c r="J114" s="1309"/>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309"/>
      <c r="I115" s="1309"/>
      <c r="J115" s="1309"/>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309"/>
      <c r="I116" s="1309"/>
      <c r="J116" s="1309"/>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309"/>
      <c r="I117" s="1309"/>
      <c r="J117" s="1309"/>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309"/>
      <c r="I118" s="1309"/>
      <c r="J118" s="1309"/>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309"/>
      <c r="I119" s="1309"/>
      <c r="J119" s="1309"/>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309"/>
      <c r="I120" s="1309"/>
      <c r="J120" s="1309"/>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309"/>
      <c r="I121" s="1309"/>
      <c r="J121" s="1309"/>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309"/>
      <c r="I122" s="1309"/>
      <c r="J122" s="1309"/>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107"/>
      <c r="I144" s="1107"/>
      <c r="J144" s="1107"/>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row>
    <row r="151" spans="1:27" ht="1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107"/>
      <c r="I153" s="1107"/>
      <c r="J153" s="1107"/>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107"/>
      <c r="I156" s="1107"/>
      <c r="J156" s="1107"/>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107"/>
      <c r="I157" s="1107"/>
      <c r="J157" s="1107"/>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107"/>
      <c r="I158" s="1107"/>
      <c r="J158" s="1107"/>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107"/>
      <c r="I159" s="1107"/>
      <c r="J159" s="1107"/>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107"/>
      <c r="I160" s="1107"/>
      <c r="J160" s="1107"/>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row>
    <row r="164" spans="1:27">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row r="172" spans="1:27" ht="17.25" customHeight="1"/>
  </sheetData>
  <sheetProtection selectLockedCells="1"/>
  <phoneticPr fontId="2"/>
  <hyperlinks>
    <hyperlink ref="K1:N1" location="作業メニュー!A1" display="作業メニュー" xr:uid="{00000000-0004-0000-2C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0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F195"/>
  <sheetViews>
    <sheetView workbookViewId="0">
      <selection sqref="A1:XFD1048576"/>
    </sheetView>
  </sheetViews>
  <sheetFormatPr defaultColWidth="9" defaultRowHeight="13.5"/>
  <cols>
    <col min="1" max="1" width="3.125" style="926" customWidth="1"/>
    <col min="2" max="2" width="2.75" style="926" customWidth="1"/>
    <col min="3" max="8" width="3.125" style="926" customWidth="1"/>
    <col min="9" max="9" width="3.375" style="926" customWidth="1"/>
    <col min="10" max="20" width="3.125" style="926" customWidth="1"/>
    <col min="21" max="21" width="2.875" style="926" customWidth="1"/>
    <col min="22" max="24" width="3.125" style="926" customWidth="1"/>
    <col min="25" max="25" width="2.625" style="926" customWidth="1"/>
    <col min="26" max="26" width="3.5" style="926" customWidth="1"/>
    <col min="27" max="27" width="3.625" style="926" customWidth="1"/>
    <col min="28" max="29" width="3.75" style="926" customWidth="1"/>
    <col min="30" max="30" width="5.875" style="926" customWidth="1"/>
    <col min="31" max="58" width="2.875" style="926" customWidth="1"/>
    <col min="59" max="71" width="2.75" style="926" customWidth="1"/>
    <col min="72" max="90" width="2.875" style="926" customWidth="1"/>
    <col min="91" max="16384" width="9" style="926"/>
  </cols>
  <sheetData>
    <row r="1" spans="1:32" s="922" customFormat="1" ht="37.5" customHeight="1" thickBot="1">
      <c r="A1" s="1070" t="s">
        <v>3785</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第２面として別記第10号様式の第２面に記載すべき事項を記載した書類を添えてください。", "")</f>
        <v/>
      </c>
      <c r="B3" s="1283"/>
    </row>
    <row r="4" spans="1:32" s="929" customFormat="1" ht="15.95" customHeight="1">
      <c r="A4" s="929" t="str">
        <f>IF(作業メニュー!AM13=TRUE, "２．　別記第10号様式の（注意）に準じて記入してください。", "")</f>
        <v/>
      </c>
      <c r="B4" s="1283"/>
    </row>
    <row r="5" spans="1:32" s="929" customFormat="1" ht="15.95" customHeight="1">
      <c r="A5" s="1284" t="str">
        <f>IF(作業メニュー!AM13=TRUE, "【下記　別記第10号様式の（注意）】", "")</f>
        <v/>
      </c>
      <c r="B5" s="1283"/>
    </row>
    <row r="6" spans="1:32" ht="15.95" customHeight="1">
      <c r="A6" s="929" t="s">
        <v>891</v>
      </c>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row>
    <row r="7" spans="1:32" ht="15.95" customHeight="1">
      <c r="A7" s="973" t="s">
        <v>921</v>
      </c>
      <c r="B7" s="973" t="s">
        <v>920</v>
      </c>
      <c r="C7" s="973"/>
      <c r="D7" s="973"/>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1104"/>
      <c r="AE7" s="1104"/>
      <c r="AF7" s="1104"/>
    </row>
    <row r="8" spans="1:32" ht="15.95" customHeight="1">
      <c r="A8" s="973"/>
      <c r="B8" s="973" t="s">
        <v>919</v>
      </c>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1104"/>
      <c r="AE8" s="1104"/>
      <c r="AF8" s="1104"/>
    </row>
    <row r="9" spans="1:32" ht="15.95" customHeight="1">
      <c r="A9" s="973"/>
      <c r="B9" s="973"/>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1104"/>
      <c r="AE9" s="1104"/>
      <c r="AF9" s="1104"/>
    </row>
    <row r="10" spans="1:32" ht="15.95" customHeight="1">
      <c r="A10" s="973" t="s">
        <v>918</v>
      </c>
      <c r="B10" s="973" t="s">
        <v>917</v>
      </c>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1104"/>
      <c r="AE10" s="1104"/>
      <c r="AF10" s="1104"/>
    </row>
    <row r="11" spans="1:32" ht="15.95" customHeight="1">
      <c r="A11" s="973"/>
      <c r="B11" s="973" t="s">
        <v>3054</v>
      </c>
      <c r="C11" s="973" t="s">
        <v>885</v>
      </c>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1104"/>
      <c r="AE11" s="1104"/>
      <c r="AF11" s="1104"/>
    </row>
    <row r="12" spans="1:32" ht="15.95" customHeight="1">
      <c r="A12" s="973"/>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1104"/>
      <c r="AE12" s="1104"/>
      <c r="AF12" s="1104"/>
    </row>
    <row r="13" spans="1:32" ht="15.95" customHeight="1">
      <c r="A13" s="973" t="s">
        <v>916</v>
      </c>
      <c r="B13" s="973" t="s">
        <v>915</v>
      </c>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1104"/>
      <c r="AE13" s="1104"/>
      <c r="AF13" s="1104"/>
    </row>
    <row r="14" spans="1:32" ht="15.95" customHeight="1">
      <c r="A14" s="973"/>
      <c r="B14" s="973" t="s">
        <v>976</v>
      </c>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1104"/>
      <c r="AE14" s="1104"/>
      <c r="AF14" s="1104"/>
    </row>
    <row r="15" spans="1:32" ht="15.95" customHeight="1">
      <c r="A15" s="973"/>
      <c r="B15" s="973" t="s">
        <v>975</v>
      </c>
      <c r="C15" s="97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1104"/>
      <c r="AE15" s="1104"/>
      <c r="AF15" s="1104"/>
    </row>
    <row r="16" spans="1:32" ht="15.95" customHeight="1">
      <c r="A16" s="973"/>
      <c r="B16" s="973" t="s">
        <v>974</v>
      </c>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1104"/>
      <c r="AE16" s="1104"/>
      <c r="AF16" s="1104"/>
    </row>
    <row r="17" spans="1:32" ht="15.95" customHeight="1">
      <c r="A17" s="973"/>
      <c r="B17" s="973" t="s">
        <v>911</v>
      </c>
      <c r="C17" s="97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1104"/>
      <c r="AE17" s="1104"/>
      <c r="AF17" s="1104"/>
    </row>
    <row r="18" spans="1:32" ht="15.95" customHeight="1">
      <c r="A18" s="973"/>
      <c r="B18" s="973" t="s">
        <v>910</v>
      </c>
      <c r="C18" s="97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1104"/>
      <c r="AE18" s="1104"/>
      <c r="AF18" s="1104"/>
    </row>
    <row r="19" spans="1:32" ht="15.95" customHeight="1">
      <c r="A19" s="973"/>
      <c r="B19" s="973" t="s">
        <v>973</v>
      </c>
      <c r="C19" s="973"/>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1104"/>
      <c r="AE19" s="1104"/>
      <c r="AF19" s="1104"/>
    </row>
    <row r="20" spans="1:32" ht="15.95" customHeight="1">
      <c r="A20" s="973"/>
      <c r="B20" s="973" t="s">
        <v>908</v>
      </c>
      <c r="C20" s="97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1104"/>
      <c r="AE20" s="1104"/>
      <c r="AF20" s="1104"/>
    </row>
    <row r="21" spans="1:32" ht="15.95" customHeight="1">
      <c r="A21" s="973"/>
      <c r="B21" s="973" t="s">
        <v>907</v>
      </c>
      <c r="C21" s="97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1104"/>
      <c r="AE21" s="1104"/>
      <c r="AF21" s="1104"/>
    </row>
    <row r="22" spans="1:32" ht="15.95" customHeight="1">
      <c r="A22" s="973"/>
      <c r="B22" s="973" t="s">
        <v>972</v>
      </c>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1104"/>
      <c r="AE22" s="1104"/>
      <c r="AF22" s="1104"/>
    </row>
    <row r="23" spans="1:32" ht="15.95" customHeight="1">
      <c r="A23" s="973"/>
      <c r="B23" s="973" t="s">
        <v>971</v>
      </c>
      <c r="C23" s="97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1104"/>
      <c r="AE23" s="1104"/>
      <c r="AF23" s="1104"/>
    </row>
    <row r="24" spans="1:32" ht="15.95" customHeight="1">
      <c r="A24" s="973"/>
      <c r="B24" s="973" t="s">
        <v>970</v>
      </c>
      <c r="C24" s="97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1104"/>
      <c r="AE24" s="1104"/>
      <c r="AF24" s="1104"/>
    </row>
    <row r="25" spans="1:32" ht="15.95" customHeight="1">
      <c r="A25" s="973"/>
      <c r="B25" s="973" t="s">
        <v>969</v>
      </c>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1104"/>
      <c r="AE25" s="1104"/>
      <c r="AF25" s="1104"/>
    </row>
    <row r="26" spans="1:32" ht="15.95" customHeight="1">
      <c r="A26" s="973"/>
      <c r="B26" s="973" t="s">
        <v>968</v>
      </c>
      <c r="C26" s="973"/>
      <c r="D26" s="973"/>
      <c r="E26" s="973"/>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1104"/>
      <c r="AE26" s="1104"/>
      <c r="AF26" s="1104"/>
    </row>
    <row r="27" spans="1:32" ht="15.95" customHeight="1">
      <c r="A27" s="973"/>
      <c r="B27" s="973" t="s">
        <v>902</v>
      </c>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1104"/>
      <c r="AE27" s="1104"/>
      <c r="AF27" s="1104"/>
    </row>
    <row r="28" spans="1:32" ht="15.95" customHeight="1">
      <c r="A28" s="973"/>
      <c r="B28" s="973" t="s">
        <v>967</v>
      </c>
      <c r="C28" s="973"/>
      <c r="D28" s="973"/>
      <c r="E28" s="973"/>
      <c r="F28" s="973"/>
      <c r="G28" s="973"/>
      <c r="H28" s="973"/>
      <c r="I28" s="973"/>
      <c r="J28" s="973"/>
      <c r="K28" s="973"/>
      <c r="L28" s="973"/>
      <c r="M28" s="973"/>
      <c r="N28" s="973"/>
      <c r="O28" s="973"/>
      <c r="P28" s="973"/>
      <c r="Q28" s="973"/>
      <c r="R28" s="973"/>
      <c r="S28" s="973"/>
      <c r="T28" s="973"/>
      <c r="U28" s="973"/>
      <c r="V28" s="973"/>
      <c r="W28" s="973"/>
      <c r="X28" s="973"/>
      <c r="Y28" s="973"/>
      <c r="Z28" s="973"/>
      <c r="AA28" s="973"/>
      <c r="AB28" s="973"/>
      <c r="AC28" s="973"/>
      <c r="AD28" s="1104"/>
      <c r="AE28" s="1104"/>
      <c r="AF28" s="1104"/>
    </row>
    <row r="29" spans="1:32" ht="15.95" customHeight="1">
      <c r="A29" s="973"/>
      <c r="B29" s="973" t="s">
        <v>966</v>
      </c>
      <c r="C29" s="973"/>
      <c r="D29" s="973"/>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1104"/>
      <c r="AE29" s="1104"/>
      <c r="AF29" s="1104"/>
    </row>
    <row r="30" spans="1:32" ht="15.95" customHeight="1">
      <c r="A30" s="973"/>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1104"/>
      <c r="AE30" s="1104"/>
      <c r="AF30" s="1104"/>
    </row>
    <row r="31" spans="1:32" ht="15.95" customHeight="1">
      <c r="A31" s="973"/>
      <c r="B31" s="1296" t="s">
        <v>965</v>
      </c>
      <c r="C31" s="1297"/>
      <c r="D31" s="1297"/>
      <c r="E31" s="1297"/>
      <c r="F31" s="1297"/>
      <c r="G31" s="1297"/>
      <c r="H31" s="1297"/>
      <c r="I31" s="1297"/>
      <c r="J31" s="1297"/>
      <c r="K31" s="1297"/>
      <c r="L31" s="1297"/>
      <c r="M31" s="1297"/>
      <c r="N31" s="1297"/>
      <c r="O31" s="1297"/>
      <c r="P31" s="1297"/>
      <c r="Q31" s="1297"/>
      <c r="R31" s="1297"/>
      <c r="S31" s="1297"/>
      <c r="T31" s="1297"/>
      <c r="U31" s="1297"/>
      <c r="V31" s="1297"/>
      <c r="W31" s="1298"/>
      <c r="X31" s="1248"/>
      <c r="Y31" s="1300" t="s">
        <v>964</v>
      </c>
      <c r="Z31" s="942"/>
      <c r="AA31" s="973"/>
      <c r="AB31" s="973"/>
      <c r="AC31" s="1104"/>
      <c r="AD31" s="1104"/>
      <c r="AE31" s="1104"/>
    </row>
    <row r="32" spans="1:32" ht="15.95" customHeight="1">
      <c r="A32" s="973"/>
      <c r="B32" s="1301" t="s">
        <v>963</v>
      </c>
      <c r="C32" s="973"/>
      <c r="D32" s="973"/>
      <c r="E32" s="973"/>
      <c r="F32" s="973"/>
      <c r="G32" s="973"/>
      <c r="H32" s="973"/>
      <c r="I32" s="973"/>
      <c r="J32" s="973"/>
      <c r="K32" s="973"/>
      <c r="L32" s="973"/>
      <c r="M32" s="973"/>
      <c r="N32" s="973"/>
      <c r="O32" s="973"/>
      <c r="P32" s="973"/>
      <c r="Q32" s="973"/>
      <c r="R32" s="973"/>
      <c r="S32" s="973"/>
      <c r="T32" s="973"/>
      <c r="U32" s="973"/>
      <c r="V32" s="973"/>
      <c r="X32" s="949"/>
      <c r="Y32" s="1303" t="s">
        <v>962</v>
      </c>
      <c r="Z32" s="1304"/>
      <c r="AA32" s="973"/>
      <c r="AB32" s="973"/>
      <c r="AC32" s="1104"/>
      <c r="AD32" s="1104"/>
      <c r="AE32" s="1104"/>
    </row>
    <row r="33" spans="1:32" ht="15.95" customHeight="1">
      <c r="A33" s="973"/>
      <c r="B33" s="1305" t="s">
        <v>961</v>
      </c>
      <c r="C33" s="973"/>
      <c r="D33" s="973"/>
      <c r="E33" s="973"/>
      <c r="F33" s="973"/>
      <c r="G33" s="973"/>
      <c r="H33" s="973"/>
      <c r="I33" s="973"/>
      <c r="J33" s="973"/>
      <c r="K33" s="973"/>
      <c r="L33" s="973"/>
      <c r="M33" s="973"/>
      <c r="N33" s="973"/>
      <c r="O33" s="973"/>
      <c r="P33" s="973"/>
      <c r="Q33" s="973"/>
      <c r="R33" s="973"/>
      <c r="S33" s="973"/>
      <c r="T33" s="973"/>
      <c r="U33" s="973"/>
      <c r="V33" s="973"/>
      <c r="X33" s="949"/>
      <c r="Y33" s="1108" t="s">
        <v>960</v>
      </c>
      <c r="Z33" s="950"/>
      <c r="AA33" s="973"/>
      <c r="AB33" s="973"/>
      <c r="AC33" s="1104"/>
      <c r="AD33" s="1104"/>
      <c r="AE33" s="1104"/>
    </row>
    <row r="34" spans="1:32" ht="15.95" customHeight="1">
      <c r="A34" s="973"/>
      <c r="B34" s="1305" t="s">
        <v>959</v>
      </c>
      <c r="C34" s="973"/>
      <c r="D34" s="973"/>
      <c r="E34" s="973"/>
      <c r="F34" s="973"/>
      <c r="G34" s="973"/>
      <c r="H34" s="973"/>
      <c r="I34" s="973"/>
      <c r="J34" s="973"/>
      <c r="K34" s="973"/>
      <c r="L34" s="973"/>
      <c r="M34" s="973"/>
      <c r="N34" s="973"/>
      <c r="O34" s="973"/>
      <c r="P34" s="973"/>
      <c r="Q34" s="973"/>
      <c r="R34" s="973"/>
      <c r="S34" s="973"/>
      <c r="T34" s="973"/>
      <c r="U34" s="973"/>
      <c r="V34" s="973"/>
      <c r="X34" s="949"/>
      <c r="Y34" s="1108"/>
      <c r="Z34" s="950"/>
      <c r="AA34" s="973"/>
      <c r="AB34" s="973"/>
      <c r="AC34" s="1104"/>
      <c r="AD34" s="1104"/>
      <c r="AE34" s="1104"/>
    </row>
    <row r="35" spans="1:32" ht="15.95" customHeight="1">
      <c r="A35" s="973"/>
      <c r="B35" s="1305" t="s">
        <v>958</v>
      </c>
      <c r="C35" s="973"/>
      <c r="D35" s="973"/>
      <c r="E35" s="973"/>
      <c r="F35" s="973"/>
      <c r="G35" s="973"/>
      <c r="H35" s="973"/>
      <c r="I35" s="973"/>
      <c r="J35" s="973"/>
      <c r="K35" s="973"/>
      <c r="L35" s="973"/>
      <c r="M35" s="973"/>
      <c r="N35" s="973"/>
      <c r="O35" s="973"/>
      <c r="P35" s="973"/>
      <c r="Q35" s="973"/>
      <c r="R35" s="973"/>
      <c r="S35" s="973"/>
      <c r="T35" s="973"/>
      <c r="U35" s="973"/>
      <c r="V35" s="973"/>
      <c r="X35" s="949"/>
      <c r="Y35" s="1108" t="s">
        <v>957</v>
      </c>
      <c r="Z35" s="950"/>
      <c r="AA35" s="973"/>
      <c r="AB35" s="973"/>
      <c r="AC35" s="1104"/>
      <c r="AD35" s="1104"/>
      <c r="AE35" s="1104"/>
    </row>
    <row r="36" spans="1:32" ht="15.95" customHeight="1">
      <c r="A36" s="973"/>
      <c r="B36" s="1305" t="s">
        <v>956</v>
      </c>
      <c r="C36" s="973"/>
      <c r="D36" s="973"/>
      <c r="E36" s="973"/>
      <c r="F36" s="973"/>
      <c r="G36" s="973"/>
      <c r="H36" s="973"/>
      <c r="I36" s="973"/>
      <c r="J36" s="973"/>
      <c r="K36" s="973"/>
      <c r="L36" s="973"/>
      <c r="M36" s="973"/>
      <c r="N36" s="973"/>
      <c r="O36" s="973"/>
      <c r="P36" s="973"/>
      <c r="Q36" s="973"/>
      <c r="R36" s="973"/>
      <c r="S36" s="973"/>
      <c r="T36" s="973"/>
      <c r="U36" s="973"/>
      <c r="V36" s="973"/>
      <c r="X36" s="949"/>
      <c r="Y36" s="1108" t="s">
        <v>955</v>
      </c>
      <c r="Z36" s="950"/>
      <c r="AA36" s="973"/>
      <c r="AB36" s="973"/>
      <c r="AC36" s="1104"/>
      <c r="AD36" s="1104"/>
      <c r="AE36" s="1104"/>
    </row>
    <row r="37" spans="1:32" ht="15.95" customHeight="1">
      <c r="A37" s="973"/>
      <c r="B37" s="1305" t="s">
        <v>954</v>
      </c>
      <c r="C37" s="973"/>
      <c r="D37" s="973"/>
      <c r="E37" s="973"/>
      <c r="F37" s="973"/>
      <c r="G37" s="973"/>
      <c r="H37" s="973"/>
      <c r="I37" s="973"/>
      <c r="J37" s="973"/>
      <c r="K37" s="973"/>
      <c r="L37" s="973"/>
      <c r="M37" s="973"/>
      <c r="N37" s="973"/>
      <c r="O37" s="973"/>
      <c r="P37" s="973"/>
      <c r="Q37" s="973"/>
      <c r="R37" s="973"/>
      <c r="S37" s="973"/>
      <c r="T37" s="973"/>
      <c r="U37" s="973"/>
      <c r="V37" s="973"/>
      <c r="X37" s="949"/>
      <c r="Y37" s="1108" t="s">
        <v>953</v>
      </c>
      <c r="Z37" s="950"/>
      <c r="AA37" s="973"/>
      <c r="AB37" s="973"/>
      <c r="AC37" s="1104"/>
      <c r="AD37" s="1104"/>
      <c r="AE37" s="1104"/>
    </row>
    <row r="38" spans="1:32" ht="15.95" customHeight="1">
      <c r="A38" s="973"/>
      <c r="B38" s="1305" t="s">
        <v>952</v>
      </c>
      <c r="C38" s="973"/>
      <c r="D38" s="973"/>
      <c r="E38" s="973"/>
      <c r="F38" s="973"/>
      <c r="G38" s="973"/>
      <c r="H38" s="973"/>
      <c r="I38" s="973"/>
      <c r="J38" s="973"/>
      <c r="K38" s="973"/>
      <c r="L38" s="973"/>
      <c r="M38" s="973"/>
      <c r="N38" s="973"/>
      <c r="O38" s="973"/>
      <c r="P38" s="973"/>
      <c r="Q38" s="973"/>
      <c r="R38" s="973"/>
      <c r="S38" s="973"/>
      <c r="T38" s="973"/>
      <c r="U38" s="973"/>
      <c r="V38" s="973"/>
      <c r="X38" s="949"/>
      <c r="Y38" s="1108" t="s">
        <v>951</v>
      </c>
      <c r="Z38" s="950"/>
      <c r="AA38" s="973"/>
      <c r="AB38" s="973"/>
      <c r="AC38" s="1104"/>
      <c r="AD38" s="1104"/>
      <c r="AE38" s="1104"/>
    </row>
    <row r="39" spans="1:32" ht="15.95" customHeight="1">
      <c r="A39" s="973"/>
      <c r="B39" s="1305" t="s">
        <v>950</v>
      </c>
      <c r="C39" s="973"/>
      <c r="D39" s="973"/>
      <c r="E39" s="973"/>
      <c r="F39" s="973"/>
      <c r="G39" s="973"/>
      <c r="H39" s="973"/>
      <c r="I39" s="973"/>
      <c r="J39" s="973"/>
      <c r="K39" s="973"/>
      <c r="L39" s="973"/>
      <c r="M39" s="973"/>
      <c r="N39" s="973"/>
      <c r="O39" s="973"/>
      <c r="P39" s="973"/>
      <c r="Q39" s="973"/>
      <c r="R39" s="973"/>
      <c r="S39" s="973"/>
      <c r="T39" s="973"/>
      <c r="U39" s="973"/>
      <c r="V39" s="973"/>
      <c r="X39" s="949"/>
      <c r="Y39" s="1108" t="s">
        <v>949</v>
      </c>
      <c r="Z39" s="950"/>
      <c r="AA39" s="973"/>
      <c r="AB39" s="973"/>
      <c r="AC39" s="1104"/>
      <c r="AD39" s="1104"/>
      <c r="AE39" s="1104"/>
    </row>
    <row r="40" spans="1:32" ht="15.95" customHeight="1">
      <c r="A40" s="973"/>
      <c r="B40" s="1306" t="s">
        <v>948</v>
      </c>
      <c r="C40" s="1109"/>
      <c r="D40" s="1109"/>
      <c r="E40" s="1109"/>
      <c r="F40" s="1109"/>
      <c r="G40" s="1109"/>
      <c r="H40" s="1109"/>
      <c r="I40" s="1109"/>
      <c r="J40" s="1109"/>
      <c r="K40" s="1109"/>
      <c r="L40" s="1109"/>
      <c r="M40" s="1109"/>
      <c r="N40" s="1109"/>
      <c r="O40" s="1109"/>
      <c r="P40" s="1109"/>
      <c r="Q40" s="1109"/>
      <c r="R40" s="1109"/>
      <c r="S40" s="1109"/>
      <c r="T40" s="1109"/>
      <c r="U40" s="1109"/>
      <c r="V40" s="1109"/>
      <c r="W40" s="956"/>
      <c r="X40" s="954"/>
      <c r="Y40" s="1109"/>
      <c r="Z40" s="1307"/>
      <c r="AA40" s="973"/>
      <c r="AB40" s="973"/>
      <c r="AC40" s="1104"/>
      <c r="AD40" s="1104"/>
      <c r="AE40" s="1104"/>
    </row>
    <row r="41" spans="1:32" ht="15.95" customHeight="1">
      <c r="A41" s="973"/>
      <c r="B41" s="973"/>
      <c r="C41" s="973"/>
      <c r="D41" s="973"/>
      <c r="E41" s="973"/>
      <c r="F41" s="973"/>
      <c r="G41" s="973"/>
      <c r="H41" s="973"/>
      <c r="I41" s="973"/>
      <c r="J41" s="973"/>
      <c r="K41" s="973"/>
      <c r="L41" s="973"/>
      <c r="M41" s="973"/>
      <c r="N41" s="973"/>
      <c r="O41" s="973"/>
      <c r="P41" s="973"/>
      <c r="Q41" s="973"/>
      <c r="R41" s="973"/>
      <c r="S41" s="973"/>
      <c r="T41" s="973"/>
      <c r="U41" s="973"/>
      <c r="V41" s="973"/>
      <c r="W41" s="973"/>
      <c r="Z41" s="973"/>
      <c r="AA41" s="973"/>
      <c r="AB41" s="973"/>
      <c r="AC41" s="973"/>
      <c r="AD41" s="1104"/>
      <c r="AE41" s="1104"/>
      <c r="AF41" s="1104"/>
    </row>
    <row r="42" spans="1:32" ht="15.95" customHeight="1">
      <c r="A42" s="973"/>
      <c r="B42" s="973" t="s">
        <v>947</v>
      </c>
      <c r="C42" s="973"/>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1104"/>
      <c r="AE42" s="1104"/>
      <c r="AF42" s="1104"/>
    </row>
    <row r="43" spans="1:32" ht="15.95" customHeight="1">
      <c r="A43" s="973"/>
      <c r="B43" s="973" t="s">
        <v>946</v>
      </c>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1104"/>
      <c r="AE43" s="1104"/>
      <c r="AF43" s="1104"/>
    </row>
    <row r="44" spans="1:32" ht="15.95" customHeight="1">
      <c r="A44" s="973"/>
      <c r="B44" s="973" t="s">
        <v>945</v>
      </c>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1104"/>
      <c r="AE44" s="1104"/>
      <c r="AF44" s="1104"/>
    </row>
    <row r="45" spans="1:32" ht="15.95" customHeight="1">
      <c r="A45" s="973"/>
      <c r="B45" s="973" t="s">
        <v>944</v>
      </c>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1104"/>
      <c r="AE45" s="1104"/>
      <c r="AF45" s="1104"/>
    </row>
    <row r="46" spans="1:32" ht="15.95" customHeight="1">
      <c r="A46" s="973"/>
      <c r="B46" s="973" t="s">
        <v>943</v>
      </c>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c r="AD46" s="1104"/>
      <c r="AE46" s="1104"/>
      <c r="AF46" s="1104"/>
    </row>
    <row r="47" spans="1:32" ht="15.95" customHeight="1">
      <c r="A47" s="973"/>
      <c r="B47" s="973" t="s">
        <v>942</v>
      </c>
      <c r="C47" s="973"/>
      <c r="D47" s="973"/>
      <c r="E47" s="973"/>
      <c r="F47" s="973"/>
      <c r="G47" s="973"/>
      <c r="H47" s="973"/>
      <c r="I47" s="973"/>
      <c r="J47" s="973"/>
      <c r="K47" s="973"/>
      <c r="L47" s="973"/>
      <c r="M47" s="973"/>
      <c r="N47" s="973"/>
      <c r="O47" s="973"/>
      <c r="P47" s="973"/>
      <c r="Q47" s="973"/>
      <c r="R47" s="973"/>
      <c r="S47" s="973"/>
      <c r="T47" s="973"/>
      <c r="U47" s="973"/>
      <c r="V47" s="973"/>
      <c r="W47" s="973"/>
      <c r="X47" s="973"/>
      <c r="Y47" s="973"/>
      <c r="Z47" s="973"/>
      <c r="AA47" s="973"/>
    </row>
    <row r="48" spans="1:32" ht="15.95" customHeight="1">
      <c r="A48" s="973"/>
      <c r="B48" s="973" t="s">
        <v>894</v>
      </c>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row>
    <row r="49" spans="1:27" ht="15.95" customHeight="1">
      <c r="A49" s="973"/>
      <c r="B49" s="973" t="s">
        <v>941</v>
      </c>
      <c r="C49" s="973"/>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row>
    <row r="50" spans="1:27" ht="15.95" customHeight="1">
      <c r="A50" s="973"/>
      <c r="B50" s="973" t="s">
        <v>940</v>
      </c>
      <c r="C50" s="973"/>
      <c r="D50" s="973"/>
      <c r="E50" s="973"/>
      <c r="F50" s="973"/>
      <c r="G50" s="973"/>
      <c r="H50" s="973"/>
      <c r="I50" s="973"/>
      <c r="J50" s="973"/>
      <c r="K50" s="973"/>
      <c r="L50" s="973"/>
      <c r="M50" s="973"/>
      <c r="N50" s="973"/>
      <c r="O50" s="973"/>
      <c r="P50" s="973"/>
      <c r="Q50" s="973"/>
      <c r="R50" s="973"/>
      <c r="S50" s="973"/>
      <c r="T50" s="973"/>
      <c r="U50" s="973"/>
      <c r="V50" s="973"/>
      <c r="W50" s="973"/>
      <c r="X50" s="973"/>
      <c r="Y50" s="973"/>
      <c r="Z50" s="973"/>
      <c r="AA50" s="973"/>
    </row>
    <row r="51" spans="1:27" ht="15.95" customHeight="1">
      <c r="A51" s="973"/>
      <c r="B51" s="973" t="s">
        <v>939</v>
      </c>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row>
    <row r="52" spans="1:27" ht="15.95" customHeight="1">
      <c r="A52" s="973"/>
      <c r="B52" s="973" t="s">
        <v>938</v>
      </c>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row>
    <row r="53" spans="1:27" ht="15.95" customHeight="1">
      <c r="A53" s="973"/>
      <c r="B53" s="973" t="s">
        <v>937</v>
      </c>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row>
    <row r="54" spans="1:27" ht="15.95" customHeight="1">
      <c r="A54" s="973"/>
      <c r="B54" s="973" t="s">
        <v>936</v>
      </c>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row>
    <row r="55" spans="1:27" ht="17.25"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row>
    <row r="56" spans="1:27" ht="15" customHeight="1">
      <c r="A56" s="973"/>
      <c r="B56" s="973"/>
      <c r="C56" s="973"/>
      <c r="D56" s="973"/>
      <c r="E56" s="973"/>
      <c r="F56" s="973"/>
      <c r="G56" s="973"/>
      <c r="H56" s="973"/>
      <c r="I56" s="973"/>
      <c r="J56" s="973"/>
      <c r="K56" s="973"/>
      <c r="L56" s="973"/>
      <c r="M56" s="973"/>
      <c r="N56" s="973"/>
      <c r="O56" s="973"/>
      <c r="P56" s="973"/>
      <c r="Q56" s="973"/>
      <c r="R56" s="973"/>
      <c r="S56" s="973"/>
      <c r="T56" s="973"/>
      <c r="U56" s="973"/>
      <c r="V56" s="973"/>
      <c r="W56" s="973"/>
      <c r="X56" s="973"/>
      <c r="Y56" s="973"/>
      <c r="Z56" s="973"/>
      <c r="AA56" s="973"/>
    </row>
    <row r="57" spans="1:27" ht="17.25" customHeight="1">
      <c r="A57" s="973"/>
      <c r="B57" s="973"/>
      <c r="C57" s="973"/>
      <c r="D57" s="973"/>
      <c r="E57" s="973"/>
      <c r="F57" s="973"/>
      <c r="G57" s="973"/>
      <c r="H57" s="973"/>
      <c r="I57" s="973"/>
      <c r="J57" s="973"/>
      <c r="K57" s="973"/>
      <c r="L57" s="973"/>
      <c r="M57" s="973"/>
      <c r="N57" s="973"/>
      <c r="O57" s="973"/>
      <c r="P57" s="973"/>
      <c r="Q57" s="973"/>
      <c r="R57" s="973"/>
      <c r="S57" s="973"/>
      <c r="T57" s="973"/>
      <c r="U57" s="973"/>
      <c r="V57" s="973"/>
      <c r="W57" s="973"/>
      <c r="X57" s="973"/>
      <c r="Y57" s="973"/>
      <c r="Z57" s="973"/>
      <c r="AA57" s="973"/>
    </row>
    <row r="58" spans="1:27" ht="17.25" customHeight="1">
      <c r="A58" s="973"/>
      <c r="B58" s="973"/>
      <c r="C58" s="973"/>
      <c r="D58" s="973"/>
      <c r="E58" s="973"/>
      <c r="F58" s="973"/>
      <c r="G58" s="973"/>
      <c r="H58" s="973"/>
      <c r="I58" s="973"/>
      <c r="J58" s="973"/>
      <c r="K58" s="973"/>
      <c r="L58" s="973"/>
      <c r="M58" s="973"/>
      <c r="N58" s="973"/>
      <c r="O58" s="973"/>
      <c r="P58" s="973"/>
      <c r="Q58" s="973"/>
      <c r="R58" s="973"/>
      <c r="S58" s="973"/>
      <c r="T58" s="973"/>
      <c r="U58" s="973"/>
      <c r="V58" s="973"/>
      <c r="W58" s="973"/>
      <c r="X58" s="973"/>
      <c r="Y58" s="973"/>
      <c r="Z58" s="973"/>
      <c r="AA58" s="973"/>
    </row>
    <row r="59" spans="1:27" ht="17.25" customHeight="1">
      <c r="A59" s="973"/>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row>
    <row r="60" spans="1:27" ht="17.25"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row>
    <row r="61" spans="1:27" ht="17.25"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row>
    <row r="62" spans="1:27" ht="17.25"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row>
    <row r="63" spans="1:27" ht="17.25"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row>
    <row r="64" spans="1:27" ht="17.25"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row>
    <row r="65" spans="1:27" ht="17.25" customHeight="1">
      <c r="A65" s="973"/>
      <c r="B65" s="973"/>
      <c r="C65" s="973"/>
      <c r="D65" s="973"/>
      <c r="E65" s="973"/>
      <c r="F65" s="973"/>
      <c r="G65" s="973"/>
      <c r="H65" s="973"/>
      <c r="I65" s="973"/>
      <c r="J65" s="973"/>
      <c r="K65" s="973"/>
      <c r="L65" s="973"/>
      <c r="M65" s="973"/>
      <c r="N65" s="973"/>
      <c r="O65" s="973"/>
      <c r="P65" s="973"/>
      <c r="Q65" s="973"/>
      <c r="R65" s="973"/>
      <c r="S65" s="973"/>
      <c r="T65" s="973"/>
      <c r="U65" s="973"/>
      <c r="V65" s="973"/>
      <c r="W65" s="973"/>
      <c r="X65" s="973"/>
      <c r="Y65" s="973"/>
      <c r="Z65" s="973"/>
      <c r="AA65" s="973"/>
    </row>
    <row r="66" spans="1:27" ht="17.25" customHeight="1">
      <c r="A66" s="973"/>
      <c r="B66" s="973"/>
      <c r="C66" s="973"/>
      <c r="D66" s="973"/>
      <c r="E66" s="973"/>
      <c r="F66" s="973"/>
      <c r="G66" s="973"/>
      <c r="H66" s="973"/>
      <c r="I66" s="973"/>
      <c r="J66" s="973"/>
      <c r="K66" s="973"/>
      <c r="L66" s="973"/>
      <c r="M66" s="973"/>
      <c r="N66" s="973"/>
      <c r="O66" s="973"/>
      <c r="P66" s="973"/>
      <c r="Q66" s="973"/>
      <c r="R66" s="973"/>
      <c r="S66" s="973"/>
      <c r="T66" s="973"/>
      <c r="U66" s="973"/>
      <c r="V66" s="973"/>
      <c r="W66" s="973"/>
      <c r="X66" s="973"/>
      <c r="Y66" s="973"/>
      <c r="Z66" s="973"/>
      <c r="AA66" s="973"/>
    </row>
    <row r="67" spans="1:27" ht="17.25" customHeight="1">
      <c r="A67" s="973"/>
      <c r="B67" s="973"/>
      <c r="C67" s="973"/>
      <c r="D67" s="973"/>
      <c r="E67" s="973"/>
      <c r="F67" s="973"/>
      <c r="G67" s="973"/>
      <c r="H67" s="973"/>
      <c r="I67" s="973"/>
      <c r="J67" s="973"/>
      <c r="K67" s="973"/>
      <c r="L67" s="973"/>
      <c r="M67" s="973"/>
      <c r="N67" s="973"/>
      <c r="O67" s="973"/>
      <c r="P67" s="973"/>
      <c r="Q67" s="973"/>
      <c r="R67" s="973"/>
      <c r="S67" s="973"/>
      <c r="T67" s="973"/>
      <c r="U67" s="973"/>
      <c r="V67" s="973"/>
      <c r="W67" s="973"/>
      <c r="X67" s="973"/>
      <c r="Y67" s="973"/>
      <c r="Z67" s="973"/>
      <c r="AA67" s="973"/>
    </row>
    <row r="68" spans="1:27" ht="17.25" customHeight="1">
      <c r="A68" s="973"/>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row>
    <row r="69" spans="1:27" ht="17.25"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row>
    <row r="70" spans="1:27" ht="17.25"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row>
    <row r="71" spans="1:27" ht="17.25" customHeight="1">
      <c r="A71" s="973"/>
      <c r="B71" s="973"/>
      <c r="C71" s="973"/>
      <c r="D71" s="973"/>
      <c r="E71" s="973"/>
      <c r="F71" s="973"/>
      <c r="G71" s="973"/>
      <c r="H71" s="973"/>
      <c r="I71" s="973"/>
      <c r="J71" s="973"/>
      <c r="K71" s="973"/>
      <c r="L71" s="973"/>
      <c r="M71" s="973"/>
      <c r="N71" s="973"/>
      <c r="O71" s="973"/>
      <c r="P71" s="973"/>
      <c r="Q71" s="973"/>
      <c r="R71" s="973"/>
      <c r="S71" s="973"/>
      <c r="T71" s="973"/>
      <c r="U71" s="973"/>
      <c r="V71" s="973"/>
      <c r="W71" s="973"/>
      <c r="X71" s="973"/>
      <c r="Y71" s="973"/>
      <c r="Z71" s="973"/>
      <c r="AA71" s="973"/>
    </row>
    <row r="72" spans="1:27" ht="17.25" customHeight="1">
      <c r="A72" s="973"/>
      <c r="B72" s="973"/>
      <c r="C72" s="973"/>
      <c r="D72" s="973"/>
      <c r="E72" s="973"/>
      <c r="F72" s="973"/>
      <c r="G72" s="973"/>
      <c r="H72" s="973"/>
      <c r="I72" s="973"/>
      <c r="J72" s="973"/>
      <c r="K72" s="973"/>
      <c r="L72" s="973"/>
      <c r="M72" s="973"/>
      <c r="N72" s="973"/>
      <c r="O72" s="973"/>
      <c r="P72" s="973"/>
      <c r="Q72" s="973"/>
      <c r="R72" s="973"/>
      <c r="S72" s="973"/>
      <c r="T72" s="973"/>
      <c r="U72" s="973"/>
      <c r="V72" s="973"/>
      <c r="W72" s="973"/>
      <c r="X72" s="973"/>
      <c r="Y72" s="973"/>
      <c r="Z72" s="973"/>
      <c r="AA72" s="973"/>
    </row>
    <row r="73" spans="1:27" ht="17.25" customHeight="1">
      <c r="A73" s="973"/>
      <c r="B73" s="973"/>
      <c r="C73" s="973"/>
      <c r="D73" s="973"/>
      <c r="E73" s="973"/>
      <c r="F73" s="973"/>
      <c r="G73" s="973"/>
      <c r="H73" s="973"/>
      <c r="I73" s="973"/>
      <c r="J73" s="973"/>
      <c r="K73" s="973"/>
      <c r="L73" s="973"/>
      <c r="M73" s="973"/>
      <c r="N73" s="973"/>
      <c r="O73" s="973"/>
      <c r="P73" s="973"/>
      <c r="Q73" s="973"/>
      <c r="R73" s="973"/>
      <c r="S73" s="973"/>
      <c r="T73" s="973"/>
      <c r="U73" s="973"/>
      <c r="V73" s="973"/>
      <c r="W73" s="973"/>
      <c r="X73" s="973"/>
      <c r="Y73" s="973"/>
      <c r="Z73" s="973"/>
      <c r="AA73" s="973"/>
    </row>
    <row r="74" spans="1:27" ht="17.25" customHeight="1">
      <c r="A74" s="973"/>
      <c r="B74" s="973"/>
      <c r="C74" s="973"/>
      <c r="D74" s="973"/>
      <c r="E74" s="973"/>
      <c r="F74" s="973"/>
      <c r="G74" s="973"/>
      <c r="H74" s="973"/>
      <c r="I74" s="973"/>
      <c r="J74" s="973"/>
      <c r="K74" s="973"/>
      <c r="L74" s="973"/>
      <c r="M74" s="973"/>
      <c r="N74" s="973"/>
      <c r="O74" s="973"/>
      <c r="P74" s="973"/>
      <c r="Q74" s="973"/>
      <c r="R74" s="973"/>
      <c r="S74" s="973"/>
      <c r="T74" s="973"/>
      <c r="U74" s="973"/>
      <c r="V74" s="973"/>
      <c r="W74" s="973"/>
      <c r="X74" s="973"/>
      <c r="Y74" s="973"/>
      <c r="Z74" s="973"/>
      <c r="AA74" s="973"/>
    </row>
    <row r="75" spans="1:27" ht="17.25" customHeight="1">
      <c r="A75" s="973"/>
      <c r="B75" s="973"/>
      <c r="C75" s="973"/>
      <c r="D75" s="973"/>
      <c r="E75" s="973"/>
      <c r="F75" s="973"/>
      <c r="G75" s="1310"/>
      <c r="H75" s="1310"/>
      <c r="I75" s="1310"/>
      <c r="J75" s="1310"/>
      <c r="K75" s="1310"/>
      <c r="L75" s="973"/>
      <c r="M75" s="973"/>
      <c r="N75" s="973"/>
      <c r="O75" s="973"/>
      <c r="P75" s="973"/>
      <c r="Q75" s="973"/>
      <c r="R75" s="973"/>
      <c r="S75" s="973"/>
      <c r="T75" s="973"/>
      <c r="U75" s="973"/>
      <c r="V75" s="973"/>
      <c r="W75" s="973"/>
      <c r="X75" s="973"/>
      <c r="Y75" s="973"/>
      <c r="Z75" s="973"/>
      <c r="AA75" s="973"/>
    </row>
    <row r="76" spans="1:27" ht="17.25" customHeight="1">
      <c r="A76" s="973"/>
      <c r="B76" s="973"/>
      <c r="C76" s="973"/>
      <c r="D76" s="973"/>
      <c r="E76" s="973"/>
      <c r="F76" s="973"/>
      <c r="G76" s="1310"/>
      <c r="H76" s="1310"/>
      <c r="I76" s="1310"/>
      <c r="J76" s="1310"/>
      <c r="K76" s="1310"/>
      <c r="L76" s="973"/>
      <c r="M76" s="973"/>
      <c r="N76" s="973"/>
      <c r="O76" s="973"/>
      <c r="P76" s="973"/>
      <c r="Q76" s="973"/>
      <c r="R76" s="973"/>
      <c r="S76" s="973"/>
      <c r="T76" s="973"/>
      <c r="U76" s="973"/>
      <c r="V76" s="973"/>
      <c r="W76" s="973"/>
      <c r="X76" s="973"/>
      <c r="Y76" s="973"/>
      <c r="Z76" s="973"/>
      <c r="AA76" s="973"/>
    </row>
    <row r="77" spans="1:27" ht="17.25" customHeight="1">
      <c r="A77" s="973"/>
      <c r="B77" s="973"/>
      <c r="C77" s="973"/>
      <c r="D77" s="973"/>
      <c r="E77" s="973"/>
      <c r="F77" s="973"/>
      <c r="G77" s="1310"/>
      <c r="H77" s="1310"/>
      <c r="I77" s="1310"/>
      <c r="J77" s="1310"/>
      <c r="K77" s="1310"/>
      <c r="L77" s="973"/>
      <c r="M77" s="973"/>
      <c r="N77" s="973"/>
      <c r="O77" s="973"/>
      <c r="P77" s="973"/>
      <c r="Q77" s="973"/>
      <c r="R77" s="973"/>
      <c r="S77" s="973"/>
      <c r="T77" s="973"/>
      <c r="U77" s="973"/>
      <c r="V77" s="973"/>
      <c r="W77" s="973"/>
      <c r="X77" s="973"/>
      <c r="Y77" s="973"/>
      <c r="Z77" s="973"/>
      <c r="AA77" s="973"/>
    </row>
    <row r="78" spans="1:27" ht="17.25"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row>
    <row r="79" spans="1:27" ht="17.25"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row>
    <row r="80" spans="1:27" ht="17.25" customHeight="1">
      <c r="A80" s="973"/>
      <c r="B80" s="973"/>
      <c r="C80" s="973"/>
      <c r="D80" s="973"/>
      <c r="E80" s="973"/>
      <c r="F80" s="973"/>
      <c r="G80" s="973"/>
      <c r="H80" s="973"/>
      <c r="I80" s="973"/>
      <c r="J80" s="973"/>
      <c r="K80" s="973"/>
      <c r="L80" s="973"/>
      <c r="M80" s="973"/>
      <c r="N80" s="973"/>
      <c r="O80" s="973"/>
      <c r="P80" s="973"/>
      <c r="Q80" s="973"/>
      <c r="R80" s="973"/>
      <c r="S80" s="973"/>
      <c r="T80" s="973"/>
      <c r="U80" s="973"/>
      <c r="V80" s="973"/>
      <c r="W80" s="973"/>
      <c r="X80" s="973"/>
      <c r="Y80" s="973"/>
      <c r="Z80" s="973"/>
      <c r="AA80" s="973"/>
    </row>
    <row r="81" spans="1:27" ht="17.25" customHeight="1">
      <c r="A81" s="973"/>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row>
    <row r="82" spans="1:27" ht="17.25"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row>
    <row r="83" spans="1:27" ht="17.25"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row>
    <row r="84" spans="1:27" ht="17.25" customHeight="1">
      <c r="A84" s="973"/>
      <c r="B84" s="973"/>
      <c r="C84" s="973"/>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row>
    <row r="85" spans="1:27" ht="17.25" customHeight="1">
      <c r="A85" s="973"/>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row>
    <row r="86" spans="1:27" ht="17.25" customHeight="1">
      <c r="A86" s="973"/>
      <c r="B86" s="973"/>
      <c r="C86" s="973"/>
      <c r="D86" s="973"/>
      <c r="E86" s="973"/>
      <c r="F86" s="973"/>
      <c r="G86" s="973"/>
      <c r="H86" s="973"/>
      <c r="I86" s="973"/>
      <c r="J86" s="973"/>
      <c r="K86" s="973"/>
      <c r="L86" s="973"/>
      <c r="M86" s="973"/>
      <c r="N86" s="973"/>
      <c r="O86" s="973"/>
      <c r="P86" s="973"/>
      <c r="Q86" s="973"/>
      <c r="R86" s="973"/>
      <c r="S86" s="973"/>
      <c r="T86" s="973"/>
      <c r="U86" s="973"/>
      <c r="V86" s="973"/>
      <c r="W86" s="973"/>
      <c r="X86" s="973"/>
      <c r="Y86" s="973"/>
      <c r="Z86" s="973"/>
      <c r="AA86" s="973"/>
    </row>
    <row r="87" spans="1:27" ht="17.25" customHeight="1">
      <c r="A87" s="973"/>
      <c r="B87" s="973"/>
      <c r="C87" s="973"/>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row>
    <row r="88" spans="1:27" ht="17.25" customHeight="1">
      <c r="A88" s="973"/>
      <c r="B88" s="973"/>
      <c r="C88" s="973"/>
      <c r="D88" s="973"/>
      <c r="E88" s="973"/>
      <c r="F88" s="973"/>
      <c r="G88" s="973"/>
      <c r="H88" s="973"/>
      <c r="I88" s="973"/>
      <c r="J88" s="973"/>
      <c r="K88" s="973"/>
      <c r="L88" s="973"/>
      <c r="M88" s="973"/>
      <c r="N88" s="973"/>
      <c r="O88" s="973"/>
      <c r="P88" s="973"/>
      <c r="Q88" s="973"/>
      <c r="R88" s="973"/>
      <c r="S88" s="973"/>
      <c r="T88" s="973"/>
      <c r="U88" s="973"/>
      <c r="V88" s="973"/>
      <c r="W88" s="973"/>
      <c r="X88" s="973"/>
      <c r="Y88" s="973"/>
      <c r="Z88" s="973"/>
      <c r="AA88" s="973"/>
    </row>
    <row r="89" spans="1:27" ht="17.25" customHeight="1">
      <c r="A89" s="973"/>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27" ht="17.25" customHeight="1">
      <c r="A90" s="973"/>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row>
    <row r="91" spans="1:27" ht="17.25" customHeight="1">
      <c r="A91" s="973"/>
      <c r="B91" s="973"/>
      <c r="C91" s="973"/>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row>
    <row r="92" spans="1:27" ht="17.25" customHeight="1">
      <c r="A92" s="973"/>
      <c r="B92" s="973"/>
      <c r="C92" s="973"/>
      <c r="D92" s="973"/>
      <c r="E92" s="973"/>
      <c r="F92" s="973"/>
      <c r="G92" s="973"/>
      <c r="H92" s="973"/>
      <c r="I92" s="973"/>
      <c r="J92" s="973"/>
      <c r="K92" s="973"/>
      <c r="L92" s="973"/>
      <c r="M92" s="973"/>
      <c r="N92" s="973"/>
      <c r="O92" s="973"/>
      <c r="P92" s="973"/>
      <c r="Q92" s="973"/>
      <c r="R92" s="973"/>
      <c r="S92" s="973"/>
      <c r="T92" s="973"/>
      <c r="U92" s="973"/>
      <c r="V92" s="973"/>
      <c r="W92" s="973"/>
      <c r="X92" s="973"/>
      <c r="Y92" s="973"/>
      <c r="Z92" s="973"/>
      <c r="AA92" s="973"/>
    </row>
    <row r="93" spans="1:27" ht="17.25" customHeight="1">
      <c r="A93" s="973"/>
      <c r="B93" s="973"/>
      <c r="C93" s="973"/>
      <c r="D93" s="973"/>
      <c r="E93" s="973"/>
      <c r="F93" s="973"/>
      <c r="G93" s="973"/>
      <c r="H93" s="973"/>
      <c r="I93" s="973"/>
      <c r="J93" s="973"/>
      <c r="K93" s="973"/>
      <c r="L93" s="973"/>
      <c r="M93" s="973"/>
      <c r="N93" s="973"/>
      <c r="O93" s="973"/>
      <c r="P93" s="973"/>
      <c r="Q93" s="973"/>
      <c r="R93" s="973"/>
      <c r="S93" s="973"/>
      <c r="T93" s="973"/>
      <c r="U93" s="973"/>
      <c r="V93" s="973"/>
      <c r="W93" s="973"/>
      <c r="X93" s="973"/>
      <c r="Y93" s="973"/>
      <c r="Z93" s="973"/>
      <c r="AA93" s="973"/>
    </row>
    <row r="94" spans="1:27" ht="17.25" customHeight="1">
      <c r="A94" s="973"/>
      <c r="B94" s="973"/>
      <c r="C94" s="973"/>
      <c r="D94" s="973"/>
      <c r="E94" s="973"/>
      <c r="F94" s="973"/>
      <c r="G94" s="973"/>
      <c r="H94" s="973"/>
      <c r="I94" s="973"/>
      <c r="J94" s="973"/>
      <c r="K94" s="973"/>
      <c r="L94" s="973"/>
      <c r="M94" s="973"/>
      <c r="N94" s="973"/>
      <c r="O94" s="973"/>
      <c r="P94" s="973"/>
      <c r="Q94" s="973"/>
      <c r="R94" s="973"/>
      <c r="S94" s="973"/>
      <c r="T94" s="973"/>
      <c r="U94" s="973"/>
      <c r="V94" s="973"/>
      <c r="W94" s="973"/>
      <c r="X94" s="973"/>
      <c r="Y94" s="973"/>
      <c r="Z94" s="973"/>
      <c r="AA94" s="973"/>
    </row>
    <row r="95" spans="1:27" ht="17.25" customHeight="1">
      <c r="A95" s="973"/>
      <c r="B95" s="973"/>
      <c r="C95" s="973"/>
      <c r="D95" s="973"/>
      <c r="E95" s="973"/>
      <c r="F95" s="973"/>
      <c r="G95" s="973"/>
      <c r="H95" s="973"/>
      <c r="I95" s="973"/>
      <c r="J95" s="973"/>
      <c r="K95" s="973"/>
      <c r="L95" s="973"/>
      <c r="M95" s="973"/>
      <c r="N95" s="973"/>
      <c r="O95" s="973"/>
      <c r="P95" s="973"/>
      <c r="Q95" s="973"/>
      <c r="R95" s="973"/>
      <c r="S95" s="973"/>
      <c r="T95" s="973"/>
      <c r="U95" s="973"/>
      <c r="V95" s="973"/>
      <c r="W95" s="973"/>
      <c r="X95" s="973"/>
      <c r="Y95" s="973"/>
      <c r="Z95" s="973"/>
      <c r="AA95" s="973"/>
    </row>
    <row r="96" spans="1:27" ht="17.25" customHeight="1">
      <c r="A96" s="973"/>
      <c r="B96" s="973"/>
      <c r="C96" s="973"/>
      <c r="D96" s="973"/>
      <c r="E96" s="973"/>
      <c r="F96" s="973"/>
      <c r="G96" s="973"/>
      <c r="H96" s="973"/>
      <c r="I96" s="973"/>
      <c r="J96" s="973"/>
      <c r="K96" s="973"/>
      <c r="L96" s="973"/>
      <c r="M96" s="973"/>
      <c r="N96" s="973"/>
      <c r="O96" s="973"/>
      <c r="P96" s="973"/>
      <c r="Q96" s="973"/>
      <c r="R96" s="973"/>
      <c r="S96" s="973"/>
      <c r="T96" s="973"/>
      <c r="U96" s="973"/>
      <c r="V96" s="973"/>
      <c r="W96" s="973"/>
      <c r="X96" s="973"/>
      <c r="Y96" s="973"/>
      <c r="Z96" s="973"/>
      <c r="AA96" s="973"/>
    </row>
    <row r="97" spans="1:27" ht="17.25" customHeight="1">
      <c r="A97" s="973"/>
      <c r="B97" s="973"/>
      <c r="C97" s="973"/>
      <c r="D97" s="973"/>
      <c r="E97" s="973"/>
      <c r="F97" s="973"/>
      <c r="G97" s="973"/>
      <c r="H97" s="973"/>
      <c r="I97" s="973"/>
      <c r="J97" s="973"/>
      <c r="K97" s="973"/>
      <c r="L97" s="973"/>
      <c r="M97" s="973"/>
      <c r="N97" s="973"/>
      <c r="O97" s="973"/>
      <c r="P97" s="973"/>
      <c r="Q97" s="973"/>
      <c r="R97" s="973"/>
      <c r="S97" s="973"/>
      <c r="T97" s="973"/>
      <c r="U97" s="973"/>
      <c r="V97" s="973"/>
      <c r="W97" s="973"/>
      <c r="X97" s="973"/>
      <c r="Y97" s="973"/>
      <c r="Z97" s="973"/>
      <c r="AA97" s="973"/>
    </row>
    <row r="98" spans="1:27" ht="17.25" customHeight="1">
      <c r="A98" s="973"/>
      <c r="B98" s="973"/>
      <c r="C98" s="973"/>
      <c r="D98" s="973"/>
      <c r="E98" s="973"/>
      <c r="F98" s="973"/>
      <c r="G98" s="973"/>
      <c r="H98" s="973"/>
      <c r="I98" s="973"/>
      <c r="J98" s="973"/>
      <c r="K98" s="973"/>
      <c r="L98" s="973"/>
      <c r="M98" s="973"/>
      <c r="N98" s="973"/>
      <c r="O98" s="973"/>
      <c r="P98" s="973"/>
      <c r="Q98" s="973"/>
      <c r="R98" s="973"/>
      <c r="S98" s="973"/>
      <c r="T98" s="973"/>
      <c r="U98" s="973"/>
      <c r="V98" s="973"/>
      <c r="W98" s="973"/>
      <c r="X98" s="973"/>
      <c r="Y98" s="973"/>
      <c r="Z98" s="973"/>
      <c r="AA98" s="973"/>
    </row>
    <row r="99" spans="1:27" ht="17.25" customHeight="1">
      <c r="A99" s="973"/>
      <c r="B99" s="973"/>
      <c r="C99" s="973"/>
      <c r="D99" s="973"/>
      <c r="E99" s="973"/>
      <c r="F99" s="973"/>
      <c r="G99" s="973"/>
      <c r="H99" s="973"/>
      <c r="I99" s="973"/>
      <c r="J99" s="973"/>
      <c r="K99" s="973"/>
      <c r="L99" s="973"/>
      <c r="M99" s="973"/>
      <c r="N99" s="973"/>
      <c r="O99" s="973"/>
      <c r="P99" s="973"/>
      <c r="Q99" s="973"/>
      <c r="R99" s="973"/>
      <c r="S99" s="973"/>
      <c r="T99" s="973"/>
      <c r="U99" s="973"/>
      <c r="V99" s="973"/>
      <c r="W99" s="973"/>
      <c r="X99" s="973"/>
      <c r="Y99" s="973"/>
      <c r="Z99" s="973"/>
      <c r="AA99" s="973"/>
    </row>
    <row r="100" spans="1:27" ht="17.25" customHeight="1">
      <c r="A100" s="973"/>
      <c r="B100" s="973"/>
      <c r="C100" s="973"/>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row>
    <row r="101" spans="1:27" ht="17.25" customHeight="1">
      <c r="A101" s="973"/>
      <c r="B101" s="973"/>
      <c r="C101" s="973"/>
      <c r="D101" s="973"/>
      <c r="E101" s="973"/>
      <c r="F101" s="973"/>
      <c r="G101" s="973"/>
      <c r="H101" s="973"/>
      <c r="I101" s="973"/>
      <c r="J101" s="973"/>
      <c r="K101" s="973"/>
      <c r="L101" s="973"/>
      <c r="M101" s="973"/>
      <c r="N101" s="973"/>
      <c r="O101" s="973"/>
      <c r="P101" s="973"/>
      <c r="Q101" s="973"/>
      <c r="R101" s="973"/>
      <c r="S101" s="973"/>
      <c r="T101" s="973"/>
      <c r="U101" s="973"/>
      <c r="V101" s="973"/>
      <c r="W101" s="973"/>
      <c r="X101" s="973"/>
      <c r="Y101" s="973"/>
      <c r="Z101" s="973"/>
      <c r="AA101" s="973"/>
    </row>
    <row r="102" spans="1:27" ht="17.25" customHeight="1">
      <c r="A102" s="973"/>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row>
    <row r="103" spans="1:27" ht="17.25"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row>
    <row r="104" spans="1:27" ht="17.25"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row>
    <row r="105" spans="1:27" ht="17.25"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row>
    <row r="106" spans="1:27" ht="17.25" customHeight="1">
      <c r="A106" s="973"/>
      <c r="B106" s="973"/>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973"/>
    </row>
    <row r="107" spans="1:27" ht="17.25" customHeight="1">
      <c r="A107" s="973"/>
      <c r="B107" s="973"/>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973"/>
    </row>
    <row r="108" spans="1:27" ht="17.25" customHeight="1">
      <c r="A108" s="973"/>
      <c r="B108" s="973"/>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973"/>
    </row>
    <row r="109" spans="1:27" ht="17.25" customHeight="1">
      <c r="A109" s="973"/>
      <c r="B109" s="973"/>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973"/>
    </row>
    <row r="110" spans="1:27" ht="17.25" customHeight="1">
      <c r="A110" s="973"/>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row>
    <row r="111" spans="1:27" ht="17.25" customHeight="1">
      <c r="A111" s="973"/>
      <c r="B111" s="973"/>
      <c r="C111" s="973"/>
      <c r="D111" s="973"/>
      <c r="E111" s="973"/>
      <c r="F111" s="973"/>
      <c r="G111" s="973"/>
      <c r="H111" s="1311"/>
      <c r="I111" s="1311"/>
      <c r="J111" s="1311"/>
      <c r="K111" s="973"/>
      <c r="L111" s="973"/>
      <c r="M111" s="973"/>
      <c r="N111" s="973"/>
      <c r="O111" s="973"/>
      <c r="P111" s="973"/>
      <c r="Q111" s="973"/>
      <c r="R111" s="973"/>
      <c r="S111" s="973"/>
      <c r="T111" s="973"/>
      <c r="U111" s="973"/>
      <c r="V111" s="973"/>
      <c r="W111" s="973"/>
      <c r="X111" s="973"/>
      <c r="Y111" s="973"/>
      <c r="Z111" s="973"/>
      <c r="AA111" s="973"/>
    </row>
    <row r="112" spans="1:27" ht="17.25" customHeight="1">
      <c r="A112" s="973"/>
      <c r="B112" s="973"/>
      <c r="C112" s="973"/>
      <c r="D112" s="973"/>
      <c r="E112" s="973"/>
      <c r="F112" s="973"/>
      <c r="G112" s="973"/>
      <c r="H112" s="1311"/>
      <c r="I112" s="1311"/>
      <c r="J112" s="1311"/>
      <c r="K112" s="973"/>
      <c r="L112" s="973"/>
      <c r="M112" s="973"/>
      <c r="N112" s="973"/>
      <c r="O112" s="973"/>
      <c r="P112" s="973"/>
      <c r="Q112" s="973"/>
      <c r="R112" s="973"/>
      <c r="S112" s="973"/>
      <c r="T112" s="973"/>
      <c r="U112" s="973"/>
      <c r="V112" s="973"/>
      <c r="W112" s="973"/>
      <c r="X112" s="973"/>
      <c r="Y112" s="973"/>
      <c r="Z112" s="973"/>
      <c r="AA112" s="973"/>
    </row>
    <row r="113" spans="1:27" ht="17.25" customHeight="1">
      <c r="A113" s="973"/>
      <c r="B113" s="973"/>
      <c r="C113" s="973"/>
      <c r="D113" s="973"/>
      <c r="E113" s="973"/>
      <c r="F113" s="973"/>
      <c r="G113" s="973"/>
      <c r="H113" s="1311"/>
      <c r="I113" s="1311"/>
      <c r="J113" s="1311"/>
      <c r="K113" s="973"/>
      <c r="L113" s="973"/>
      <c r="M113" s="973"/>
      <c r="N113" s="973"/>
      <c r="O113" s="973"/>
      <c r="P113" s="973"/>
      <c r="Q113" s="973"/>
      <c r="R113" s="973"/>
      <c r="S113" s="973"/>
      <c r="T113" s="973"/>
      <c r="U113" s="973"/>
      <c r="V113" s="973"/>
      <c r="W113" s="973"/>
      <c r="X113" s="973"/>
      <c r="Y113" s="973"/>
      <c r="Z113" s="973"/>
      <c r="AA113" s="973"/>
    </row>
    <row r="114" spans="1:27" ht="17.25" customHeight="1">
      <c r="A114" s="973"/>
      <c r="B114" s="973"/>
      <c r="C114" s="973"/>
      <c r="D114" s="973"/>
      <c r="E114" s="973"/>
      <c r="F114" s="973"/>
      <c r="G114" s="973"/>
      <c r="H114" s="1311"/>
      <c r="I114" s="1311"/>
      <c r="J114" s="1311"/>
      <c r="K114" s="973"/>
      <c r="L114" s="973"/>
      <c r="M114" s="973"/>
      <c r="N114" s="973"/>
      <c r="O114" s="973"/>
      <c r="P114" s="973"/>
      <c r="Q114" s="973"/>
      <c r="R114" s="973"/>
      <c r="S114" s="973"/>
      <c r="T114" s="973"/>
      <c r="U114" s="973"/>
      <c r="V114" s="973"/>
      <c r="W114" s="973"/>
      <c r="X114" s="973"/>
      <c r="Y114" s="973"/>
      <c r="Z114" s="973"/>
      <c r="AA114" s="973"/>
    </row>
    <row r="115" spans="1:27" ht="17.25" customHeight="1">
      <c r="A115" s="973"/>
      <c r="B115" s="973"/>
      <c r="C115" s="973"/>
      <c r="D115" s="973"/>
      <c r="E115" s="973"/>
      <c r="F115" s="973"/>
      <c r="G115" s="973"/>
      <c r="H115" s="1311"/>
      <c r="I115" s="1311"/>
      <c r="J115" s="1311"/>
      <c r="K115" s="973"/>
      <c r="L115" s="973"/>
      <c r="M115" s="973"/>
      <c r="N115" s="973"/>
      <c r="O115" s="973"/>
      <c r="P115" s="973"/>
      <c r="Q115" s="973"/>
      <c r="R115" s="973"/>
      <c r="S115" s="973"/>
      <c r="T115" s="973"/>
      <c r="U115" s="973"/>
      <c r="V115" s="973"/>
      <c r="W115" s="973"/>
      <c r="X115" s="973"/>
      <c r="Y115" s="973"/>
      <c r="Z115" s="973"/>
      <c r="AA115" s="973"/>
    </row>
    <row r="116" spans="1:27" ht="17.25" customHeight="1">
      <c r="A116" s="973"/>
      <c r="B116" s="973"/>
      <c r="C116" s="973"/>
      <c r="D116" s="973"/>
      <c r="E116" s="973"/>
      <c r="F116" s="973"/>
      <c r="G116" s="973"/>
      <c r="H116" s="1311"/>
      <c r="I116" s="1311"/>
      <c r="J116" s="1311"/>
      <c r="K116" s="973"/>
      <c r="L116" s="973"/>
      <c r="M116" s="973"/>
      <c r="N116" s="973"/>
      <c r="O116" s="973"/>
      <c r="P116" s="973"/>
      <c r="Q116" s="973"/>
      <c r="R116" s="973"/>
      <c r="S116" s="973"/>
      <c r="T116" s="973"/>
      <c r="U116" s="973"/>
      <c r="V116" s="973"/>
      <c r="W116" s="973"/>
      <c r="X116" s="973"/>
      <c r="Y116" s="973"/>
      <c r="Z116" s="973"/>
      <c r="AA116" s="973"/>
    </row>
    <row r="117" spans="1:27" ht="17.25" customHeight="1">
      <c r="A117" s="973"/>
      <c r="B117" s="973"/>
      <c r="C117" s="973"/>
      <c r="D117" s="973"/>
      <c r="E117" s="973"/>
      <c r="F117" s="973"/>
      <c r="G117" s="973"/>
      <c r="H117" s="1311"/>
      <c r="I117" s="1311"/>
      <c r="J117" s="1311"/>
      <c r="K117" s="973"/>
      <c r="L117" s="973"/>
      <c r="M117" s="973"/>
      <c r="N117" s="973"/>
      <c r="O117" s="973"/>
      <c r="P117" s="973"/>
      <c r="Q117" s="973"/>
      <c r="R117" s="973"/>
      <c r="S117" s="973"/>
      <c r="T117" s="973"/>
      <c r="U117" s="973"/>
      <c r="V117" s="973"/>
      <c r="W117" s="973"/>
      <c r="X117" s="973"/>
      <c r="Y117" s="973"/>
      <c r="Z117" s="973"/>
      <c r="AA117" s="973"/>
    </row>
    <row r="118" spans="1:27" ht="17.25" customHeight="1">
      <c r="A118" s="973"/>
      <c r="B118" s="973"/>
      <c r="C118" s="973"/>
      <c r="D118" s="973"/>
      <c r="E118" s="973"/>
      <c r="F118" s="973"/>
      <c r="G118" s="973"/>
      <c r="H118" s="1311"/>
      <c r="I118" s="1311"/>
      <c r="J118" s="1311"/>
      <c r="K118" s="973"/>
      <c r="L118" s="973"/>
      <c r="M118" s="973"/>
      <c r="N118" s="973"/>
      <c r="O118" s="973"/>
      <c r="P118" s="973"/>
      <c r="Q118" s="973"/>
      <c r="R118" s="973"/>
      <c r="S118" s="973"/>
      <c r="T118" s="973"/>
      <c r="U118" s="973"/>
      <c r="V118" s="973"/>
      <c r="W118" s="973"/>
      <c r="X118" s="973"/>
      <c r="Y118" s="973"/>
      <c r="Z118" s="973"/>
      <c r="AA118" s="973"/>
    </row>
    <row r="119" spans="1:27" ht="17.25" customHeight="1">
      <c r="A119" s="973"/>
      <c r="B119" s="973"/>
      <c r="C119" s="973"/>
      <c r="D119" s="973"/>
      <c r="E119" s="973"/>
      <c r="F119" s="973"/>
      <c r="G119" s="973"/>
      <c r="H119" s="1311"/>
      <c r="I119" s="1311"/>
      <c r="J119" s="1311"/>
      <c r="K119" s="973"/>
      <c r="L119" s="973"/>
      <c r="M119" s="973"/>
      <c r="N119" s="973"/>
      <c r="O119" s="973"/>
      <c r="P119" s="973"/>
      <c r="Q119" s="973"/>
      <c r="R119" s="973"/>
      <c r="S119" s="973"/>
      <c r="T119" s="973"/>
      <c r="U119" s="973"/>
      <c r="V119" s="973"/>
      <c r="W119" s="973"/>
      <c r="X119" s="973"/>
      <c r="Y119" s="973"/>
      <c r="Z119" s="973"/>
      <c r="AA119" s="973"/>
    </row>
    <row r="120" spans="1:27" ht="17.25" customHeight="1">
      <c r="A120" s="973"/>
      <c r="B120" s="973"/>
      <c r="C120" s="973"/>
      <c r="D120" s="973"/>
      <c r="E120" s="973"/>
      <c r="F120" s="973"/>
      <c r="G120" s="973"/>
      <c r="H120" s="1311"/>
      <c r="I120" s="1311"/>
      <c r="J120" s="1311"/>
      <c r="K120" s="973"/>
      <c r="L120" s="973"/>
      <c r="M120" s="973"/>
      <c r="N120" s="973"/>
      <c r="O120" s="973"/>
      <c r="P120" s="973"/>
      <c r="Q120" s="973"/>
      <c r="R120" s="973"/>
      <c r="S120" s="973"/>
      <c r="T120" s="973"/>
      <c r="U120" s="973"/>
      <c r="V120" s="973"/>
      <c r="W120" s="973"/>
      <c r="X120" s="973"/>
      <c r="Y120" s="973"/>
      <c r="Z120" s="973"/>
      <c r="AA120" s="973"/>
    </row>
    <row r="121" spans="1:27" ht="17.25" customHeight="1">
      <c r="A121" s="973"/>
      <c r="B121" s="973"/>
      <c r="C121" s="973"/>
      <c r="D121" s="973"/>
      <c r="E121" s="973"/>
      <c r="F121" s="973"/>
      <c r="G121" s="973"/>
      <c r="H121" s="1311"/>
      <c r="I121" s="1311"/>
      <c r="J121" s="1311"/>
      <c r="K121" s="973"/>
      <c r="L121" s="973"/>
      <c r="M121" s="973"/>
      <c r="N121" s="973"/>
      <c r="O121" s="973"/>
      <c r="P121" s="973"/>
      <c r="Q121" s="973"/>
      <c r="R121" s="973"/>
      <c r="S121" s="973"/>
      <c r="T121" s="973"/>
      <c r="U121" s="973"/>
      <c r="V121" s="973"/>
      <c r="W121" s="973"/>
      <c r="X121" s="973"/>
      <c r="Y121" s="973"/>
      <c r="Z121" s="973"/>
      <c r="AA121" s="973"/>
    </row>
    <row r="122" spans="1:27" ht="17.25" customHeight="1">
      <c r="A122" s="973"/>
      <c r="B122" s="973"/>
      <c r="C122" s="973"/>
      <c r="D122" s="973"/>
      <c r="E122" s="973"/>
      <c r="F122" s="973"/>
      <c r="G122" s="973"/>
      <c r="H122" s="1311"/>
      <c r="I122" s="1311"/>
      <c r="J122" s="1311"/>
      <c r="K122" s="973"/>
      <c r="L122" s="973"/>
      <c r="M122" s="973"/>
      <c r="N122" s="973"/>
      <c r="O122" s="973"/>
      <c r="P122" s="973"/>
      <c r="Q122" s="973"/>
      <c r="R122" s="973"/>
      <c r="S122" s="973"/>
      <c r="T122" s="973"/>
      <c r="U122" s="973"/>
      <c r="V122" s="973"/>
      <c r="W122" s="973"/>
      <c r="X122" s="973"/>
      <c r="Y122" s="973"/>
      <c r="Z122" s="973"/>
      <c r="AA122" s="973"/>
    </row>
    <row r="123" spans="1:27" ht="17.25" customHeight="1">
      <c r="A123" s="973"/>
      <c r="B123" s="973"/>
      <c r="C123" s="973"/>
      <c r="D123" s="973"/>
      <c r="E123" s="973"/>
      <c r="F123" s="973"/>
      <c r="G123" s="973"/>
      <c r="H123" s="1311"/>
      <c r="I123" s="1311"/>
      <c r="J123" s="1311"/>
      <c r="K123" s="973"/>
      <c r="L123" s="973"/>
      <c r="M123" s="973"/>
      <c r="N123" s="973"/>
      <c r="O123" s="973"/>
      <c r="P123" s="973"/>
      <c r="Q123" s="973"/>
      <c r="R123" s="973"/>
      <c r="S123" s="973"/>
      <c r="T123" s="973"/>
      <c r="U123" s="973"/>
      <c r="V123" s="973"/>
      <c r="W123" s="973"/>
      <c r="X123" s="973"/>
      <c r="Y123" s="973"/>
      <c r="Z123" s="973"/>
      <c r="AA123" s="973"/>
    </row>
    <row r="124" spans="1:27" ht="17.25" customHeight="1">
      <c r="A124" s="973"/>
      <c r="B124" s="973"/>
      <c r="C124" s="973"/>
      <c r="D124" s="973"/>
      <c r="E124" s="973"/>
      <c r="F124" s="973"/>
      <c r="G124" s="973"/>
      <c r="H124" s="1311"/>
      <c r="I124" s="1311"/>
      <c r="J124" s="1311"/>
      <c r="K124" s="973"/>
      <c r="L124" s="973"/>
      <c r="M124" s="973"/>
      <c r="N124" s="973"/>
      <c r="O124" s="973"/>
      <c r="P124" s="973"/>
      <c r="Q124" s="973"/>
      <c r="R124" s="973"/>
      <c r="S124" s="973"/>
      <c r="T124" s="973"/>
      <c r="U124" s="973"/>
      <c r="V124" s="973"/>
      <c r="W124" s="973"/>
      <c r="X124" s="973"/>
      <c r="Y124" s="973"/>
      <c r="Z124" s="973"/>
      <c r="AA124" s="973"/>
    </row>
    <row r="125" spans="1:27" ht="17.25" customHeight="1">
      <c r="A125" s="973"/>
      <c r="B125" s="973"/>
      <c r="C125" s="973"/>
      <c r="D125" s="973"/>
      <c r="E125" s="973"/>
      <c r="F125" s="973"/>
      <c r="G125" s="973"/>
      <c r="H125" s="1311"/>
      <c r="I125" s="1311"/>
      <c r="J125" s="1311"/>
      <c r="K125" s="973"/>
      <c r="L125" s="973"/>
      <c r="M125" s="973"/>
      <c r="N125" s="973"/>
      <c r="O125" s="973"/>
      <c r="P125" s="973"/>
      <c r="Q125" s="973"/>
      <c r="R125" s="973"/>
      <c r="S125" s="973"/>
      <c r="T125" s="973"/>
      <c r="U125" s="973"/>
      <c r="V125" s="973"/>
      <c r="W125" s="973"/>
      <c r="X125" s="973"/>
      <c r="Y125" s="973"/>
      <c r="Z125" s="973"/>
      <c r="AA125" s="973"/>
    </row>
    <row r="126" spans="1:27" ht="17.25" customHeight="1">
      <c r="A126" s="973"/>
      <c r="B126" s="973"/>
      <c r="C126" s="973"/>
      <c r="D126" s="973"/>
      <c r="E126" s="973"/>
      <c r="F126" s="973"/>
      <c r="G126" s="973"/>
      <c r="H126" s="1311"/>
      <c r="I126" s="1311"/>
      <c r="J126" s="1311"/>
      <c r="K126" s="973"/>
      <c r="L126" s="973"/>
      <c r="M126" s="973"/>
      <c r="N126" s="973"/>
      <c r="O126" s="973"/>
      <c r="P126" s="973"/>
      <c r="Q126" s="973"/>
      <c r="R126" s="973"/>
      <c r="S126" s="973"/>
      <c r="T126" s="973"/>
      <c r="U126" s="973"/>
      <c r="V126" s="973"/>
      <c r="W126" s="973"/>
      <c r="X126" s="973"/>
      <c r="Y126" s="973"/>
      <c r="Z126" s="973"/>
      <c r="AA126" s="973"/>
    </row>
    <row r="127" spans="1:27" ht="17.25" customHeight="1">
      <c r="A127" s="973"/>
      <c r="B127" s="973"/>
      <c r="C127" s="973"/>
      <c r="D127" s="973"/>
      <c r="E127" s="973"/>
      <c r="F127" s="973"/>
      <c r="G127" s="973"/>
      <c r="H127" s="1311"/>
      <c r="I127" s="1311"/>
      <c r="J127" s="1311"/>
      <c r="K127" s="973"/>
      <c r="L127" s="973"/>
      <c r="M127" s="973"/>
      <c r="N127" s="973"/>
      <c r="O127" s="973"/>
      <c r="P127" s="973"/>
      <c r="Q127" s="973"/>
      <c r="R127" s="973"/>
      <c r="S127" s="973"/>
      <c r="T127" s="973"/>
      <c r="U127" s="973"/>
      <c r="V127" s="973"/>
      <c r="W127" s="973"/>
      <c r="X127" s="973"/>
      <c r="Y127" s="973"/>
      <c r="Z127" s="973"/>
      <c r="AA127" s="973"/>
    </row>
    <row r="128" spans="1:27" ht="17.25" customHeight="1">
      <c r="A128" s="973"/>
      <c r="B128" s="973"/>
      <c r="C128" s="973"/>
      <c r="D128" s="973"/>
      <c r="E128" s="973"/>
      <c r="F128" s="973"/>
      <c r="G128" s="973"/>
      <c r="H128" s="1311"/>
      <c r="I128" s="1311"/>
      <c r="J128" s="1311"/>
      <c r="K128" s="973"/>
      <c r="L128" s="973"/>
      <c r="M128" s="973"/>
      <c r="N128" s="973"/>
      <c r="O128" s="973"/>
      <c r="P128" s="973"/>
      <c r="Q128" s="973"/>
      <c r="R128" s="973"/>
      <c r="S128" s="973"/>
      <c r="T128" s="973"/>
      <c r="U128" s="973"/>
      <c r="V128" s="973"/>
      <c r="W128" s="973"/>
      <c r="X128" s="973"/>
      <c r="Y128" s="973"/>
      <c r="Z128" s="973"/>
      <c r="AA128" s="973"/>
    </row>
    <row r="129" spans="1:27" ht="17.25" customHeight="1">
      <c r="A129" s="973"/>
      <c r="B129" s="973"/>
      <c r="C129" s="973"/>
      <c r="D129" s="973"/>
      <c r="E129" s="973"/>
      <c r="F129" s="973"/>
      <c r="G129" s="973"/>
      <c r="H129" s="1311"/>
      <c r="I129" s="1311"/>
      <c r="J129" s="1311"/>
      <c r="K129" s="973"/>
      <c r="L129" s="973"/>
      <c r="M129" s="973"/>
      <c r="N129" s="973"/>
      <c r="O129" s="973"/>
      <c r="P129" s="973"/>
      <c r="Q129" s="973"/>
      <c r="R129" s="973"/>
      <c r="S129" s="973"/>
      <c r="T129" s="973"/>
      <c r="U129" s="973"/>
      <c r="V129" s="973"/>
      <c r="W129" s="973"/>
      <c r="X129" s="973"/>
      <c r="Y129" s="973"/>
      <c r="Z129" s="973"/>
      <c r="AA129" s="973"/>
    </row>
    <row r="130" spans="1:27" ht="17.25" customHeight="1">
      <c r="A130" s="973"/>
      <c r="B130" s="973"/>
      <c r="C130" s="973"/>
      <c r="D130" s="973"/>
      <c r="E130" s="973"/>
      <c r="F130" s="973"/>
      <c r="G130" s="973"/>
      <c r="H130" s="1311"/>
      <c r="I130" s="1311"/>
      <c r="J130" s="1311"/>
      <c r="K130" s="973"/>
      <c r="L130" s="973"/>
      <c r="M130" s="973"/>
      <c r="N130" s="973"/>
      <c r="O130" s="973"/>
      <c r="P130" s="973"/>
      <c r="Q130" s="973"/>
      <c r="R130" s="973"/>
      <c r="S130" s="973"/>
      <c r="T130" s="973"/>
      <c r="U130" s="973"/>
      <c r="V130" s="973"/>
      <c r="W130" s="973"/>
      <c r="X130" s="973"/>
      <c r="Y130" s="973"/>
      <c r="Z130" s="973"/>
      <c r="AA130" s="973"/>
    </row>
    <row r="131" spans="1:27" ht="17.25" customHeight="1">
      <c r="A131" s="973"/>
      <c r="B131" s="973"/>
      <c r="C131" s="973"/>
      <c r="D131" s="973"/>
      <c r="E131" s="973"/>
      <c r="F131" s="973"/>
      <c r="G131" s="973"/>
      <c r="H131" s="1311"/>
      <c r="I131" s="1311"/>
      <c r="J131" s="1311"/>
      <c r="K131" s="973"/>
      <c r="L131" s="973"/>
      <c r="M131" s="973"/>
      <c r="N131" s="973"/>
      <c r="O131" s="973"/>
      <c r="P131" s="973"/>
      <c r="Q131" s="973"/>
      <c r="R131" s="973"/>
      <c r="S131" s="973"/>
      <c r="T131" s="973"/>
      <c r="U131" s="973"/>
      <c r="V131" s="973"/>
      <c r="W131" s="973"/>
      <c r="X131" s="973"/>
      <c r="Y131" s="973"/>
      <c r="Z131" s="973"/>
      <c r="AA131" s="973"/>
    </row>
    <row r="132" spans="1:27" ht="17.25" customHeight="1">
      <c r="A132" s="973"/>
      <c r="B132" s="973"/>
      <c r="C132" s="973"/>
      <c r="D132" s="973"/>
      <c r="E132" s="973"/>
      <c r="F132" s="973"/>
      <c r="G132" s="973"/>
      <c r="H132" s="1311"/>
      <c r="I132" s="1311"/>
      <c r="J132" s="1311"/>
      <c r="K132" s="973"/>
      <c r="L132" s="973"/>
      <c r="M132" s="973"/>
      <c r="N132" s="973"/>
      <c r="O132" s="973"/>
      <c r="P132" s="973"/>
      <c r="Q132" s="973"/>
      <c r="R132" s="973"/>
      <c r="S132" s="973"/>
      <c r="T132" s="973"/>
      <c r="U132" s="973"/>
      <c r="V132" s="973"/>
      <c r="W132" s="973"/>
      <c r="X132" s="973"/>
      <c r="Y132" s="973"/>
      <c r="Z132" s="973"/>
      <c r="AA132" s="973"/>
    </row>
    <row r="133" spans="1:27" ht="6.75" customHeight="1">
      <c r="A133" s="973"/>
      <c r="B133" s="973"/>
      <c r="C133" s="973"/>
      <c r="D133" s="973"/>
      <c r="E133" s="973"/>
      <c r="F133" s="973"/>
      <c r="G133" s="973"/>
      <c r="H133" s="1311"/>
      <c r="I133" s="1311"/>
      <c r="J133" s="1311"/>
      <c r="K133" s="973"/>
      <c r="L133" s="973"/>
      <c r="M133" s="973"/>
      <c r="N133" s="973"/>
      <c r="O133" s="973"/>
      <c r="P133" s="973"/>
      <c r="Q133" s="973"/>
      <c r="R133" s="973"/>
      <c r="S133" s="973"/>
      <c r="T133" s="973"/>
      <c r="U133" s="973"/>
      <c r="V133" s="973"/>
      <c r="W133" s="973"/>
      <c r="X133" s="973"/>
      <c r="Y133" s="973"/>
      <c r="Z133" s="973"/>
      <c r="AA133" s="973"/>
    </row>
    <row r="134" spans="1:27" ht="17.25" customHeight="1">
      <c r="A134" s="973"/>
      <c r="B134" s="973"/>
      <c r="C134" s="973"/>
      <c r="D134" s="973"/>
      <c r="E134" s="973"/>
      <c r="F134" s="973"/>
      <c r="G134" s="973"/>
      <c r="H134" s="1311"/>
      <c r="I134" s="1311"/>
      <c r="J134" s="1311"/>
      <c r="K134" s="973"/>
      <c r="L134" s="973"/>
      <c r="M134" s="973"/>
      <c r="N134" s="973"/>
      <c r="O134" s="973"/>
      <c r="P134" s="973"/>
      <c r="Q134" s="973"/>
      <c r="R134" s="973"/>
      <c r="S134" s="973"/>
      <c r="T134" s="973"/>
      <c r="U134" s="973"/>
      <c r="V134" s="973"/>
      <c r="W134" s="973"/>
      <c r="X134" s="973"/>
      <c r="Y134" s="973"/>
      <c r="Z134" s="973"/>
      <c r="AA134" s="973"/>
    </row>
    <row r="135" spans="1:27" ht="17.25" customHeight="1">
      <c r="A135" s="973"/>
      <c r="B135" s="973"/>
      <c r="C135" s="973"/>
      <c r="D135" s="973"/>
      <c r="E135" s="973"/>
      <c r="F135" s="973"/>
      <c r="G135" s="973"/>
      <c r="H135" s="1311"/>
      <c r="I135" s="1311"/>
      <c r="J135" s="1311"/>
      <c r="K135" s="973"/>
      <c r="L135" s="973"/>
      <c r="M135" s="973"/>
      <c r="N135" s="973"/>
      <c r="O135" s="973"/>
      <c r="P135" s="973"/>
      <c r="Q135" s="973"/>
      <c r="R135" s="973"/>
      <c r="S135" s="973"/>
      <c r="T135" s="973"/>
      <c r="U135" s="973"/>
      <c r="V135" s="973"/>
      <c r="W135" s="973"/>
      <c r="X135" s="973"/>
      <c r="Y135" s="973"/>
      <c r="Z135" s="973"/>
      <c r="AA135" s="973"/>
    </row>
    <row r="136" spans="1:27" ht="17.25" customHeight="1">
      <c r="A136" s="973"/>
      <c r="B136" s="973"/>
      <c r="C136" s="973"/>
      <c r="D136" s="973"/>
      <c r="E136" s="973"/>
      <c r="F136" s="973"/>
      <c r="G136" s="973"/>
      <c r="H136" s="1311"/>
      <c r="I136" s="1311"/>
      <c r="J136" s="1311"/>
      <c r="K136" s="973"/>
      <c r="L136" s="973"/>
      <c r="M136" s="973"/>
      <c r="N136" s="973"/>
      <c r="O136" s="973"/>
      <c r="P136" s="973"/>
      <c r="Q136" s="973"/>
      <c r="R136" s="973"/>
      <c r="S136" s="973"/>
      <c r="T136" s="973"/>
      <c r="U136" s="973"/>
      <c r="V136" s="973"/>
      <c r="W136" s="973"/>
      <c r="X136" s="973"/>
      <c r="Y136" s="973"/>
      <c r="Z136" s="973"/>
      <c r="AA136" s="973"/>
    </row>
    <row r="137" spans="1:27" ht="17.25" customHeight="1">
      <c r="A137" s="973"/>
      <c r="B137" s="973"/>
      <c r="C137" s="973"/>
      <c r="D137" s="973"/>
      <c r="E137" s="973"/>
      <c r="F137" s="973"/>
      <c r="G137" s="973"/>
      <c r="H137" s="1311"/>
      <c r="I137" s="1311"/>
      <c r="J137" s="1311"/>
      <c r="K137" s="973"/>
      <c r="L137" s="973"/>
      <c r="M137" s="973"/>
      <c r="N137" s="973"/>
      <c r="O137" s="973"/>
      <c r="P137" s="973"/>
      <c r="Q137" s="973"/>
      <c r="R137" s="973"/>
      <c r="S137" s="973"/>
      <c r="T137" s="973"/>
      <c r="U137" s="973"/>
      <c r="V137" s="973"/>
      <c r="W137" s="973"/>
      <c r="X137" s="973"/>
      <c r="Y137" s="973"/>
      <c r="Z137" s="973"/>
      <c r="AA137" s="973"/>
    </row>
    <row r="138" spans="1:27" ht="17.25" customHeight="1">
      <c r="A138" s="973"/>
      <c r="B138" s="973"/>
      <c r="C138" s="973"/>
      <c r="D138" s="973"/>
      <c r="E138" s="973"/>
      <c r="F138" s="973"/>
      <c r="G138" s="973"/>
      <c r="H138" s="1311"/>
      <c r="I138" s="1311"/>
      <c r="J138" s="1311"/>
      <c r="K138" s="973"/>
      <c r="L138" s="973"/>
      <c r="M138" s="973"/>
      <c r="N138" s="973"/>
      <c r="O138" s="973"/>
      <c r="P138" s="973"/>
      <c r="Q138" s="973"/>
      <c r="R138" s="973"/>
      <c r="S138" s="973"/>
      <c r="T138" s="973"/>
      <c r="U138" s="973"/>
      <c r="V138" s="973"/>
      <c r="W138" s="973"/>
      <c r="X138" s="973"/>
      <c r="Y138" s="973"/>
      <c r="Z138" s="973"/>
      <c r="AA138" s="973"/>
    </row>
    <row r="139" spans="1:27" ht="17.25" customHeight="1">
      <c r="A139" s="973"/>
      <c r="B139" s="973"/>
      <c r="C139" s="973"/>
      <c r="D139" s="973"/>
      <c r="E139" s="973"/>
      <c r="F139" s="973"/>
      <c r="G139" s="973"/>
      <c r="H139" s="1311"/>
      <c r="I139" s="1311"/>
      <c r="J139" s="1311"/>
      <c r="K139" s="973"/>
      <c r="L139" s="973"/>
      <c r="M139" s="973"/>
      <c r="N139" s="973"/>
      <c r="O139" s="973"/>
      <c r="P139" s="973"/>
      <c r="Q139" s="973"/>
      <c r="R139" s="973"/>
      <c r="S139" s="973"/>
      <c r="T139" s="973"/>
      <c r="U139" s="973"/>
      <c r="V139" s="973"/>
      <c r="W139" s="973"/>
      <c r="X139" s="973"/>
      <c r="Y139" s="973"/>
      <c r="Z139" s="973"/>
      <c r="AA139" s="973"/>
    </row>
    <row r="140" spans="1:27" ht="17.25" customHeight="1">
      <c r="A140" s="973"/>
      <c r="B140" s="973"/>
      <c r="C140" s="973"/>
      <c r="D140" s="973"/>
      <c r="E140" s="973"/>
      <c r="F140" s="973"/>
      <c r="G140" s="973"/>
      <c r="H140" s="1311"/>
      <c r="I140" s="1311"/>
      <c r="J140" s="1311"/>
      <c r="K140" s="973"/>
      <c r="L140" s="973"/>
      <c r="M140" s="973"/>
      <c r="N140" s="973"/>
      <c r="O140" s="973"/>
      <c r="P140" s="973"/>
      <c r="Q140" s="973"/>
      <c r="R140" s="973"/>
      <c r="S140" s="973"/>
      <c r="T140" s="973"/>
      <c r="U140" s="973"/>
      <c r="V140" s="973"/>
      <c r="W140" s="973"/>
      <c r="X140" s="973"/>
      <c r="Y140" s="973"/>
      <c r="Z140" s="973"/>
      <c r="AA140" s="973"/>
    </row>
    <row r="141" spans="1:27" ht="17.25" customHeight="1">
      <c r="A141" s="973"/>
      <c r="B141" s="973"/>
      <c r="C141" s="973"/>
      <c r="D141" s="973"/>
      <c r="E141" s="973"/>
      <c r="F141" s="973"/>
      <c r="G141" s="973"/>
      <c r="H141" s="1311"/>
      <c r="I141" s="1311"/>
      <c r="J141" s="1311"/>
      <c r="K141" s="973"/>
      <c r="L141" s="973"/>
      <c r="M141" s="973"/>
      <c r="N141" s="973"/>
      <c r="O141" s="973"/>
      <c r="P141" s="973"/>
      <c r="Q141" s="973"/>
      <c r="R141" s="973"/>
      <c r="S141" s="973"/>
      <c r="T141" s="973"/>
      <c r="U141" s="973"/>
      <c r="V141" s="973"/>
      <c r="W141" s="973"/>
      <c r="X141" s="973"/>
      <c r="Y141" s="973"/>
      <c r="Z141" s="973"/>
      <c r="AA141" s="973"/>
    </row>
    <row r="142" spans="1:27" ht="17.25" customHeight="1">
      <c r="A142" s="973"/>
      <c r="B142" s="973"/>
      <c r="C142" s="973"/>
      <c r="D142" s="973"/>
      <c r="E142" s="973"/>
      <c r="F142" s="973"/>
      <c r="G142" s="973"/>
      <c r="H142" s="1311"/>
      <c r="I142" s="1311"/>
      <c r="J142" s="1311"/>
      <c r="K142" s="973"/>
      <c r="L142" s="973"/>
      <c r="M142" s="973"/>
      <c r="N142" s="973"/>
      <c r="O142" s="973"/>
      <c r="P142" s="973"/>
      <c r="Q142" s="973"/>
      <c r="R142" s="973"/>
      <c r="S142" s="973"/>
      <c r="T142" s="973"/>
      <c r="U142" s="973"/>
      <c r="V142" s="973"/>
      <c r="W142" s="973"/>
      <c r="X142" s="973"/>
      <c r="Y142" s="973"/>
      <c r="Z142" s="973"/>
      <c r="AA142" s="973"/>
    </row>
    <row r="143" spans="1:27" ht="17.25" customHeight="1">
      <c r="A143" s="973"/>
      <c r="B143" s="973"/>
      <c r="C143" s="973"/>
      <c r="D143" s="973"/>
      <c r="E143" s="973"/>
      <c r="F143" s="973"/>
      <c r="G143" s="973"/>
      <c r="H143" s="1311"/>
      <c r="I143" s="1311"/>
      <c r="J143" s="1311"/>
      <c r="K143" s="973"/>
      <c r="L143" s="973"/>
      <c r="M143" s="973"/>
      <c r="N143" s="973"/>
      <c r="O143" s="973"/>
      <c r="P143" s="973"/>
      <c r="Q143" s="973"/>
      <c r="R143" s="973"/>
      <c r="S143" s="973"/>
      <c r="T143" s="973"/>
      <c r="U143" s="973"/>
      <c r="V143" s="973"/>
      <c r="W143" s="973"/>
      <c r="X143" s="973"/>
      <c r="Y143" s="973"/>
      <c r="Z143" s="973"/>
      <c r="AA143" s="973"/>
    </row>
    <row r="144" spans="1:27" ht="17.25" customHeight="1">
      <c r="A144" s="973"/>
      <c r="B144" s="973"/>
      <c r="C144" s="973"/>
      <c r="D144" s="973"/>
      <c r="E144" s="973"/>
      <c r="F144" s="973"/>
      <c r="G144" s="973"/>
      <c r="H144" s="1311"/>
      <c r="I144" s="1311"/>
      <c r="J144" s="1311"/>
      <c r="K144" s="973"/>
      <c r="L144" s="973"/>
      <c r="M144" s="973"/>
      <c r="N144" s="973"/>
      <c r="O144" s="973"/>
      <c r="P144" s="973"/>
      <c r="Q144" s="973"/>
      <c r="R144" s="973"/>
      <c r="S144" s="973"/>
      <c r="T144" s="973"/>
      <c r="U144" s="973"/>
      <c r="V144" s="973"/>
      <c r="W144" s="973"/>
      <c r="X144" s="973"/>
      <c r="Y144" s="973"/>
      <c r="Z144" s="973"/>
      <c r="AA144" s="973"/>
    </row>
    <row r="145" spans="1:27" ht="17.25" customHeight="1">
      <c r="A145" s="973"/>
      <c r="B145" s="973"/>
      <c r="C145" s="973"/>
      <c r="D145" s="973"/>
      <c r="E145" s="973"/>
      <c r="F145" s="973"/>
      <c r="G145" s="973"/>
      <c r="H145" s="1311"/>
      <c r="I145" s="1311"/>
      <c r="J145" s="1311"/>
      <c r="K145" s="973"/>
      <c r="L145" s="973"/>
      <c r="M145" s="973"/>
      <c r="N145" s="973"/>
      <c r="O145" s="973"/>
      <c r="P145" s="973"/>
      <c r="Q145" s="973"/>
      <c r="R145" s="973"/>
      <c r="S145" s="973"/>
      <c r="T145" s="973"/>
      <c r="U145" s="973"/>
      <c r="V145" s="973"/>
      <c r="W145" s="973"/>
      <c r="X145" s="973"/>
      <c r="Y145" s="973"/>
      <c r="Z145" s="973"/>
      <c r="AA145" s="973"/>
    </row>
    <row r="146" spans="1:27" ht="17.25" customHeight="1">
      <c r="A146" s="973"/>
      <c r="B146" s="973"/>
      <c r="C146" s="973"/>
      <c r="D146" s="973"/>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row>
    <row r="147" spans="1:27" ht="17.25" customHeight="1">
      <c r="A147" s="973"/>
      <c r="B147" s="973"/>
      <c r="C147" s="973"/>
      <c r="D147" s="973"/>
      <c r="E147" s="973"/>
      <c r="F147" s="973"/>
      <c r="G147" s="973"/>
      <c r="H147" s="973"/>
      <c r="I147" s="973"/>
      <c r="J147" s="973"/>
      <c r="K147" s="973"/>
      <c r="L147" s="973"/>
      <c r="M147" s="973"/>
      <c r="N147" s="973"/>
      <c r="O147" s="973"/>
      <c r="P147" s="973"/>
      <c r="Q147" s="973"/>
      <c r="R147" s="973"/>
      <c r="S147" s="973"/>
      <c r="T147" s="973"/>
      <c r="U147" s="973"/>
      <c r="V147" s="973"/>
      <c r="W147" s="973"/>
      <c r="X147" s="973"/>
      <c r="Y147" s="973"/>
      <c r="Z147" s="973"/>
      <c r="AA147" s="973"/>
    </row>
    <row r="148" spans="1:27" ht="17.25" customHeight="1">
      <c r="A148" s="973"/>
      <c r="B148" s="973"/>
      <c r="C148" s="973"/>
      <c r="D148" s="973"/>
      <c r="E148" s="973"/>
      <c r="F148" s="973"/>
      <c r="G148" s="973"/>
      <c r="H148" s="973"/>
      <c r="I148" s="973"/>
      <c r="J148" s="973"/>
      <c r="K148" s="973"/>
      <c r="L148" s="973"/>
      <c r="M148" s="973"/>
      <c r="N148" s="973"/>
      <c r="O148" s="973"/>
      <c r="P148" s="973"/>
      <c r="Q148" s="973"/>
      <c r="R148" s="973"/>
      <c r="S148" s="973"/>
      <c r="T148" s="973"/>
      <c r="U148" s="973"/>
      <c r="V148" s="973"/>
      <c r="W148" s="973"/>
      <c r="X148" s="973"/>
      <c r="Y148" s="973"/>
      <c r="Z148" s="973"/>
      <c r="AA148" s="973"/>
    </row>
    <row r="149" spans="1:27" ht="17.25" customHeight="1">
      <c r="A149" s="973"/>
      <c r="B149" s="973"/>
      <c r="C149" s="973"/>
      <c r="D149" s="973"/>
      <c r="E149" s="973"/>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row>
    <row r="150" spans="1:27" ht="17.25" customHeight="1">
      <c r="A150" s="973"/>
      <c r="B150" s="973"/>
      <c r="C150" s="973"/>
      <c r="D150" s="973"/>
      <c r="E150" s="973"/>
      <c r="F150" s="973"/>
      <c r="G150" s="973"/>
      <c r="H150" s="973"/>
      <c r="I150" s="973"/>
      <c r="J150" s="973"/>
      <c r="K150" s="973"/>
      <c r="L150" s="973"/>
      <c r="M150" s="973"/>
      <c r="N150" s="973"/>
      <c r="O150" s="973"/>
      <c r="P150" s="973"/>
      <c r="Q150" s="973"/>
      <c r="R150" s="973"/>
      <c r="S150" s="973"/>
      <c r="T150" s="973"/>
      <c r="U150" s="973"/>
      <c r="V150" s="973"/>
      <c r="W150" s="973"/>
      <c r="X150" s="973"/>
      <c r="Y150" s="973"/>
      <c r="Z150" s="973"/>
      <c r="AA150" s="973"/>
    </row>
    <row r="151" spans="1:27" ht="17.25" customHeight="1">
      <c r="A151" s="973"/>
      <c r="B151" s="973"/>
      <c r="C151" s="973"/>
      <c r="D151" s="973"/>
      <c r="E151" s="973"/>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row>
    <row r="152" spans="1:27" ht="17.25" customHeight="1">
      <c r="A152" s="973"/>
      <c r="B152" s="973"/>
      <c r="C152" s="973"/>
      <c r="D152" s="973"/>
      <c r="E152" s="973"/>
      <c r="F152" s="973"/>
      <c r="G152" s="973"/>
      <c r="H152" s="973"/>
      <c r="I152" s="973"/>
      <c r="J152" s="973"/>
      <c r="K152" s="973"/>
      <c r="L152" s="973"/>
      <c r="M152" s="973"/>
      <c r="N152" s="973"/>
      <c r="O152" s="973"/>
      <c r="P152" s="973"/>
      <c r="Q152" s="973"/>
      <c r="R152" s="973"/>
      <c r="S152" s="973"/>
      <c r="T152" s="973"/>
      <c r="U152" s="973"/>
      <c r="V152" s="973"/>
      <c r="W152" s="973"/>
      <c r="X152" s="973"/>
      <c r="Y152" s="973"/>
      <c r="Z152" s="973"/>
      <c r="AA152" s="973"/>
    </row>
    <row r="153" spans="1:27" ht="17.25" customHeight="1">
      <c r="A153" s="973"/>
      <c r="B153" s="973"/>
      <c r="C153" s="973"/>
      <c r="D153" s="973"/>
      <c r="E153" s="973"/>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row>
    <row r="154" spans="1:27" ht="17.25" customHeight="1">
      <c r="A154" s="973"/>
      <c r="B154" s="973"/>
      <c r="C154" s="973"/>
      <c r="D154" s="973"/>
      <c r="E154" s="973"/>
      <c r="F154" s="973"/>
      <c r="G154" s="973"/>
      <c r="H154" s="973"/>
      <c r="I154" s="973"/>
      <c r="J154" s="973"/>
      <c r="K154" s="973"/>
      <c r="L154" s="973"/>
      <c r="M154" s="973"/>
      <c r="N154" s="973"/>
      <c r="O154" s="973"/>
      <c r="P154" s="973"/>
      <c r="Q154" s="973"/>
      <c r="R154" s="973"/>
      <c r="S154" s="973"/>
      <c r="T154" s="973"/>
      <c r="U154" s="973"/>
      <c r="V154" s="973"/>
      <c r="W154" s="973"/>
      <c r="X154" s="973"/>
      <c r="Y154" s="973"/>
      <c r="Z154" s="973"/>
      <c r="AA154" s="973"/>
    </row>
    <row r="155" spans="1:27" ht="17.25" customHeight="1">
      <c r="A155" s="973"/>
      <c r="B155" s="973"/>
      <c r="C155" s="973"/>
      <c r="D155" s="973"/>
      <c r="E155" s="973"/>
      <c r="F155" s="973"/>
      <c r="G155" s="973"/>
      <c r="H155" s="973"/>
      <c r="I155" s="973"/>
      <c r="J155" s="973"/>
      <c r="K155" s="973"/>
      <c r="L155" s="973"/>
      <c r="M155" s="973"/>
      <c r="N155" s="973"/>
      <c r="O155" s="973"/>
      <c r="P155" s="973"/>
      <c r="Q155" s="973"/>
      <c r="R155" s="973"/>
      <c r="S155" s="973"/>
      <c r="T155" s="973"/>
      <c r="U155" s="973"/>
      <c r="V155" s="973"/>
      <c r="W155" s="973"/>
      <c r="X155" s="973"/>
      <c r="Y155" s="973"/>
      <c r="Z155" s="973"/>
      <c r="AA155" s="973"/>
    </row>
    <row r="156" spans="1:27" ht="17.25" customHeight="1">
      <c r="A156" s="973"/>
      <c r="B156" s="973"/>
      <c r="C156" s="973"/>
      <c r="D156" s="973"/>
      <c r="E156" s="973"/>
      <c r="F156" s="973"/>
      <c r="G156" s="973"/>
      <c r="H156" s="973"/>
      <c r="I156" s="973"/>
      <c r="J156" s="973"/>
      <c r="K156" s="973"/>
      <c r="L156" s="973"/>
      <c r="M156" s="973"/>
      <c r="N156" s="973"/>
      <c r="O156" s="973"/>
      <c r="P156" s="973"/>
      <c r="Q156" s="973"/>
      <c r="R156" s="973"/>
      <c r="S156" s="973"/>
      <c r="T156" s="973"/>
      <c r="U156" s="973"/>
      <c r="V156" s="973"/>
      <c r="W156" s="973"/>
      <c r="X156" s="973"/>
      <c r="Y156" s="973"/>
      <c r="Z156" s="973"/>
      <c r="AA156" s="973"/>
    </row>
    <row r="157" spans="1:27" ht="17.25" customHeight="1">
      <c r="A157" s="973"/>
      <c r="B157" s="973"/>
      <c r="C157" s="973"/>
      <c r="D157" s="973"/>
      <c r="E157" s="973"/>
      <c r="F157" s="973"/>
      <c r="G157" s="973"/>
      <c r="H157" s="973"/>
      <c r="I157" s="973"/>
      <c r="J157" s="973"/>
      <c r="K157" s="973"/>
      <c r="L157" s="973"/>
      <c r="M157" s="973"/>
      <c r="N157" s="973"/>
      <c r="O157" s="973"/>
      <c r="P157" s="973"/>
      <c r="Q157" s="973"/>
      <c r="R157" s="973"/>
      <c r="S157" s="973"/>
      <c r="T157" s="973"/>
      <c r="U157" s="973"/>
      <c r="V157" s="973"/>
      <c r="W157" s="973"/>
      <c r="X157" s="973"/>
      <c r="Y157" s="973"/>
      <c r="Z157" s="973"/>
      <c r="AA157" s="973"/>
    </row>
    <row r="158" spans="1:27" ht="17.25" customHeight="1">
      <c r="A158" s="973"/>
      <c r="B158" s="973"/>
      <c r="C158" s="973"/>
      <c r="D158" s="973"/>
      <c r="E158" s="973"/>
      <c r="F158" s="973"/>
      <c r="G158" s="973"/>
      <c r="H158" s="973"/>
      <c r="I158" s="973"/>
      <c r="J158" s="973"/>
      <c r="K158" s="973"/>
      <c r="L158" s="973"/>
      <c r="M158" s="973"/>
      <c r="N158" s="973"/>
      <c r="O158" s="973"/>
      <c r="P158" s="973"/>
      <c r="Q158" s="973"/>
      <c r="R158" s="973"/>
      <c r="S158" s="973"/>
      <c r="T158" s="973"/>
      <c r="U158" s="973"/>
      <c r="V158" s="973"/>
      <c r="W158" s="973"/>
      <c r="X158" s="973"/>
      <c r="Y158" s="973"/>
      <c r="Z158" s="973"/>
      <c r="AA158" s="973"/>
    </row>
    <row r="159" spans="1:27" ht="17.25" customHeight="1">
      <c r="A159" s="973"/>
      <c r="B159" s="973"/>
      <c r="C159" s="973"/>
      <c r="D159" s="973"/>
      <c r="E159" s="973"/>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row>
    <row r="160" spans="1:27" ht="17.25" customHeight="1">
      <c r="A160" s="973"/>
      <c r="B160" s="973"/>
      <c r="C160" s="973"/>
      <c r="D160" s="973"/>
      <c r="E160" s="973"/>
      <c r="F160" s="973"/>
      <c r="G160" s="973"/>
      <c r="H160" s="973"/>
      <c r="I160" s="973"/>
      <c r="J160" s="973"/>
      <c r="K160" s="973"/>
      <c r="L160" s="973"/>
      <c r="M160" s="973"/>
      <c r="N160" s="973"/>
      <c r="O160" s="973"/>
      <c r="P160" s="973"/>
      <c r="Q160" s="973"/>
      <c r="R160" s="973"/>
      <c r="S160" s="973"/>
      <c r="T160" s="973"/>
      <c r="U160" s="973"/>
      <c r="V160" s="973"/>
      <c r="W160" s="973"/>
      <c r="X160" s="973"/>
      <c r="Y160" s="973"/>
      <c r="Z160" s="973"/>
      <c r="AA160" s="973"/>
    </row>
    <row r="161" spans="1:27" ht="17.25" customHeight="1">
      <c r="A161" s="973"/>
      <c r="B161" s="973"/>
      <c r="C161" s="973"/>
      <c r="D161" s="973"/>
      <c r="E161" s="973"/>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row>
    <row r="162" spans="1:27" ht="17.25" customHeight="1">
      <c r="A162" s="973"/>
      <c r="B162" s="973"/>
      <c r="C162" s="973"/>
      <c r="D162" s="973"/>
      <c r="E162" s="973"/>
      <c r="F162" s="973"/>
      <c r="G162" s="973"/>
      <c r="H162" s="973"/>
      <c r="I162" s="973"/>
      <c r="J162" s="973"/>
      <c r="K162" s="973"/>
      <c r="L162" s="973"/>
      <c r="M162" s="973"/>
      <c r="N162" s="973"/>
      <c r="O162" s="973"/>
      <c r="P162" s="973"/>
      <c r="Q162" s="973"/>
      <c r="R162" s="973"/>
      <c r="S162" s="973"/>
      <c r="T162" s="973"/>
      <c r="U162" s="973"/>
      <c r="V162" s="973"/>
      <c r="W162" s="973"/>
      <c r="X162" s="973"/>
      <c r="Y162" s="973"/>
      <c r="Z162" s="973"/>
      <c r="AA162" s="973"/>
    </row>
    <row r="163" spans="1:27" ht="17.25" customHeight="1">
      <c r="A163" s="973"/>
      <c r="B163" s="973"/>
      <c r="C163" s="973"/>
      <c r="D163" s="973"/>
      <c r="E163" s="973"/>
      <c r="F163" s="973"/>
      <c r="G163" s="973"/>
      <c r="H163" s="973"/>
      <c r="I163" s="973"/>
      <c r="J163" s="973"/>
      <c r="K163" s="973"/>
      <c r="L163" s="973"/>
      <c r="M163" s="973"/>
      <c r="N163" s="973"/>
      <c r="O163" s="973"/>
      <c r="P163" s="973"/>
      <c r="Q163" s="973"/>
      <c r="R163" s="973"/>
      <c r="S163" s="973"/>
      <c r="T163" s="973"/>
      <c r="U163" s="973"/>
      <c r="V163" s="973"/>
      <c r="W163" s="973"/>
      <c r="X163" s="973"/>
      <c r="Y163" s="973"/>
      <c r="Z163" s="973"/>
      <c r="AA163" s="973"/>
    </row>
    <row r="164" spans="1:27" ht="17.25" customHeight="1">
      <c r="A164" s="973"/>
      <c r="B164" s="973"/>
      <c r="C164" s="973"/>
      <c r="D164" s="973"/>
      <c r="E164" s="973"/>
      <c r="F164" s="973"/>
      <c r="G164" s="973"/>
      <c r="H164" s="973"/>
      <c r="I164" s="973"/>
      <c r="J164" s="973"/>
      <c r="K164" s="973"/>
      <c r="L164" s="973"/>
      <c r="M164" s="973"/>
      <c r="N164" s="973"/>
      <c r="O164" s="973"/>
      <c r="P164" s="973"/>
      <c r="Q164" s="973"/>
      <c r="R164" s="973"/>
      <c r="S164" s="973"/>
      <c r="T164" s="973"/>
      <c r="U164" s="973"/>
      <c r="V164" s="973"/>
      <c r="W164" s="973"/>
      <c r="X164" s="973"/>
      <c r="Y164" s="973"/>
      <c r="Z164" s="973"/>
      <c r="AA164" s="973"/>
    </row>
    <row r="165" spans="1:27" ht="17.25" customHeight="1">
      <c r="A165" s="973"/>
      <c r="B165" s="973"/>
      <c r="C165" s="973"/>
      <c r="D165" s="973"/>
      <c r="E165" s="973"/>
      <c r="F165" s="973"/>
      <c r="G165" s="973"/>
      <c r="H165" s="973"/>
      <c r="I165" s="973"/>
      <c r="J165" s="973"/>
      <c r="K165" s="973"/>
      <c r="L165" s="973"/>
      <c r="M165" s="973"/>
      <c r="N165" s="973"/>
      <c r="O165" s="973"/>
      <c r="P165" s="973"/>
      <c r="Q165" s="973"/>
      <c r="R165" s="973"/>
      <c r="S165" s="973"/>
      <c r="T165" s="973"/>
      <c r="U165" s="973"/>
      <c r="V165" s="973"/>
      <c r="W165" s="973"/>
      <c r="X165" s="973"/>
      <c r="Y165" s="973"/>
      <c r="Z165" s="973"/>
      <c r="AA165" s="973"/>
    </row>
    <row r="166" spans="1:27" ht="17.25" customHeight="1">
      <c r="A166" s="973"/>
      <c r="B166" s="973"/>
      <c r="C166" s="973"/>
      <c r="D166" s="973"/>
      <c r="E166" s="973"/>
      <c r="F166" s="973"/>
      <c r="G166" s="973"/>
      <c r="H166" s="973"/>
      <c r="I166" s="973"/>
      <c r="J166" s="973"/>
      <c r="K166" s="973"/>
      <c r="L166" s="973"/>
      <c r="M166" s="973"/>
      <c r="N166" s="973"/>
      <c r="O166" s="973"/>
      <c r="P166" s="973"/>
      <c r="Q166" s="973"/>
      <c r="R166" s="973"/>
      <c r="S166" s="973"/>
      <c r="T166" s="973"/>
      <c r="U166" s="973"/>
      <c r="V166" s="973"/>
      <c r="W166" s="973"/>
      <c r="X166" s="973"/>
      <c r="Y166" s="973"/>
      <c r="Z166" s="973"/>
      <c r="AA166" s="973"/>
    </row>
    <row r="167" spans="1:27" ht="17.25" customHeight="1">
      <c r="A167" s="973"/>
      <c r="B167" s="973"/>
      <c r="C167" s="973"/>
      <c r="D167" s="973"/>
      <c r="E167" s="973"/>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row>
    <row r="168" spans="1:27" ht="17.25" customHeight="1">
      <c r="A168" s="973"/>
      <c r="B168" s="973"/>
      <c r="C168" s="973"/>
      <c r="D168" s="973"/>
      <c r="E168" s="973"/>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row>
    <row r="169" spans="1:27" ht="17.25" customHeight="1">
      <c r="A169" s="973"/>
      <c r="B169" s="973"/>
      <c r="C169" s="973"/>
      <c r="D169" s="973"/>
      <c r="E169" s="973"/>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row>
    <row r="170" spans="1:27" ht="17.25" customHeight="1">
      <c r="A170" s="973"/>
      <c r="B170" s="973"/>
      <c r="C170" s="973"/>
      <c r="D170" s="973"/>
      <c r="E170" s="973"/>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row>
    <row r="171" spans="1:27" ht="17.25" customHeight="1">
      <c r="A171" s="973"/>
      <c r="B171" s="973"/>
      <c r="C171" s="973"/>
      <c r="D171" s="973"/>
      <c r="E171" s="973"/>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row>
    <row r="172" spans="1:27" ht="17.25" customHeight="1">
      <c r="A172" s="973"/>
      <c r="B172" s="973"/>
      <c r="C172" s="973"/>
      <c r="D172" s="973"/>
      <c r="E172" s="973"/>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row>
    <row r="173" spans="1:27" ht="17.25" customHeight="1">
      <c r="A173" s="973"/>
      <c r="B173" s="973"/>
      <c r="C173" s="973"/>
      <c r="D173" s="973"/>
      <c r="E173" s="973"/>
      <c r="F173" s="973"/>
      <c r="G173" s="973"/>
      <c r="H173" s="973"/>
      <c r="I173" s="973"/>
      <c r="J173" s="973"/>
      <c r="K173" s="973"/>
      <c r="L173" s="973"/>
      <c r="M173" s="973"/>
      <c r="N173" s="973"/>
      <c r="O173" s="973"/>
      <c r="P173" s="973"/>
      <c r="Q173" s="973"/>
      <c r="R173" s="973"/>
      <c r="S173" s="973"/>
      <c r="T173" s="973"/>
      <c r="U173" s="973"/>
      <c r="V173" s="973"/>
      <c r="W173" s="973"/>
      <c r="X173" s="973"/>
      <c r="Y173" s="973"/>
      <c r="Z173" s="973"/>
      <c r="AA173" s="973"/>
    </row>
    <row r="174" spans="1:27" ht="15" customHeight="1">
      <c r="A174" s="973"/>
      <c r="B174" s="973"/>
      <c r="C174" s="973"/>
      <c r="D174" s="973"/>
      <c r="E174" s="973"/>
      <c r="F174" s="973"/>
      <c r="G174" s="973"/>
      <c r="H174" s="973"/>
      <c r="I174" s="973"/>
      <c r="J174" s="973"/>
      <c r="K174" s="973"/>
      <c r="L174" s="973"/>
      <c r="M174" s="973"/>
      <c r="N174" s="973"/>
      <c r="O174" s="973"/>
      <c r="P174" s="973"/>
      <c r="Q174" s="973"/>
      <c r="R174" s="973"/>
      <c r="S174" s="973"/>
      <c r="T174" s="973"/>
      <c r="U174" s="973"/>
      <c r="V174" s="973"/>
      <c r="W174" s="973"/>
      <c r="X174" s="973"/>
      <c r="Y174" s="973"/>
      <c r="Z174" s="973"/>
      <c r="AA174" s="973"/>
    </row>
    <row r="175" spans="1:27" ht="17.25" customHeight="1">
      <c r="A175" s="973"/>
      <c r="B175" s="973"/>
      <c r="C175" s="973"/>
      <c r="D175" s="973"/>
      <c r="E175" s="973"/>
      <c r="F175" s="973"/>
      <c r="G175" s="973"/>
      <c r="H175" s="973"/>
      <c r="I175" s="973"/>
      <c r="J175" s="973"/>
      <c r="K175" s="973"/>
      <c r="L175" s="973"/>
      <c r="M175" s="973"/>
      <c r="N175" s="973"/>
      <c r="O175" s="973"/>
      <c r="P175" s="973"/>
      <c r="Q175" s="973"/>
      <c r="R175" s="973"/>
      <c r="S175" s="973"/>
      <c r="T175" s="973"/>
      <c r="U175" s="973"/>
      <c r="V175" s="973"/>
      <c r="W175" s="973"/>
      <c r="X175" s="973"/>
      <c r="Y175" s="973"/>
      <c r="Z175" s="973"/>
      <c r="AA175" s="973"/>
    </row>
    <row r="176" spans="1:27" ht="17.25" customHeight="1">
      <c r="A176" s="973"/>
      <c r="B176" s="973"/>
      <c r="C176" s="973"/>
      <c r="D176" s="973"/>
      <c r="E176" s="973"/>
      <c r="F176" s="973"/>
      <c r="G176" s="973"/>
      <c r="H176" s="973"/>
      <c r="I176" s="973"/>
      <c r="J176" s="973"/>
      <c r="K176" s="973"/>
      <c r="L176" s="973"/>
      <c r="M176" s="973"/>
      <c r="N176" s="973"/>
      <c r="O176" s="973"/>
      <c r="P176" s="973"/>
      <c r="Q176" s="973"/>
      <c r="R176" s="973"/>
      <c r="S176" s="973"/>
      <c r="T176" s="973"/>
      <c r="U176" s="973"/>
      <c r="V176" s="973"/>
      <c r="W176" s="973"/>
      <c r="X176" s="973"/>
      <c r="Y176" s="973"/>
      <c r="Z176" s="973"/>
      <c r="AA176" s="973"/>
    </row>
    <row r="177" spans="1:27" ht="17.25" customHeight="1">
      <c r="A177" s="973"/>
      <c r="B177" s="973"/>
      <c r="C177" s="973"/>
      <c r="D177" s="973"/>
      <c r="E177" s="973"/>
      <c r="F177" s="973"/>
      <c r="G177" s="973"/>
      <c r="H177" s="973"/>
      <c r="I177" s="973"/>
      <c r="J177" s="973"/>
      <c r="K177" s="973"/>
      <c r="L177" s="973"/>
      <c r="M177" s="973"/>
      <c r="N177" s="973"/>
      <c r="O177" s="973"/>
      <c r="P177" s="973"/>
      <c r="Q177" s="973"/>
      <c r="R177" s="973"/>
      <c r="S177" s="973"/>
      <c r="T177" s="973"/>
      <c r="U177" s="973"/>
      <c r="V177" s="973"/>
      <c r="W177" s="973"/>
      <c r="X177" s="973"/>
      <c r="Y177" s="973"/>
      <c r="Z177" s="973"/>
      <c r="AA177" s="973"/>
    </row>
    <row r="178" spans="1:27" ht="17.25" customHeight="1">
      <c r="A178" s="973"/>
      <c r="B178" s="973"/>
      <c r="C178" s="973"/>
      <c r="D178" s="973"/>
      <c r="E178" s="973"/>
      <c r="F178" s="973"/>
      <c r="G178" s="973"/>
      <c r="H178" s="973"/>
      <c r="I178" s="973"/>
      <c r="J178" s="973"/>
      <c r="K178" s="973"/>
      <c r="L178" s="973"/>
      <c r="M178" s="973"/>
      <c r="N178" s="973"/>
      <c r="O178" s="973"/>
      <c r="P178" s="973"/>
      <c r="Q178" s="973"/>
      <c r="R178" s="973"/>
      <c r="S178" s="973"/>
      <c r="T178" s="973"/>
      <c r="U178" s="973"/>
      <c r="V178" s="973"/>
      <c r="W178" s="973"/>
      <c r="X178" s="973"/>
      <c r="Y178" s="973"/>
      <c r="Z178" s="973"/>
      <c r="AA178" s="973"/>
    </row>
    <row r="179" spans="1:27" ht="17.25" customHeight="1">
      <c r="A179" s="973"/>
      <c r="B179" s="973"/>
      <c r="C179" s="973"/>
      <c r="D179" s="973"/>
      <c r="E179" s="973"/>
      <c r="F179" s="973"/>
      <c r="G179" s="973"/>
      <c r="H179" s="973"/>
      <c r="I179" s="973"/>
      <c r="J179" s="973"/>
      <c r="K179" s="973"/>
      <c r="L179" s="973"/>
      <c r="M179" s="973"/>
      <c r="N179" s="973"/>
      <c r="O179" s="973"/>
      <c r="P179" s="973"/>
      <c r="Q179" s="973"/>
      <c r="R179" s="973"/>
      <c r="S179" s="973"/>
      <c r="T179" s="973"/>
      <c r="U179" s="973"/>
      <c r="V179" s="973"/>
      <c r="W179" s="973"/>
      <c r="X179" s="973"/>
      <c r="Y179" s="973"/>
      <c r="Z179" s="973"/>
      <c r="AA179" s="973"/>
    </row>
    <row r="180" spans="1:27" ht="17.25" customHeight="1">
      <c r="A180" s="973"/>
      <c r="B180" s="973"/>
      <c r="C180" s="973"/>
      <c r="D180" s="973"/>
      <c r="E180" s="973"/>
      <c r="F180" s="973"/>
      <c r="G180" s="973"/>
      <c r="H180" s="973"/>
      <c r="I180" s="973"/>
      <c r="J180" s="973"/>
      <c r="K180" s="973"/>
      <c r="L180" s="973"/>
      <c r="M180" s="973"/>
      <c r="N180" s="973"/>
      <c r="O180" s="973"/>
      <c r="P180" s="973"/>
      <c r="Q180" s="973"/>
      <c r="R180" s="973"/>
      <c r="S180" s="973"/>
      <c r="T180" s="973"/>
      <c r="U180" s="973"/>
      <c r="V180" s="973"/>
      <c r="W180" s="973"/>
      <c r="X180" s="973"/>
      <c r="Y180" s="973"/>
      <c r="Z180" s="973"/>
      <c r="AA180" s="973"/>
    </row>
    <row r="181" spans="1:27" ht="17.25" customHeight="1">
      <c r="A181" s="973"/>
      <c r="B181" s="973"/>
      <c r="C181" s="973"/>
      <c r="D181" s="973"/>
      <c r="E181" s="973"/>
      <c r="F181" s="973"/>
      <c r="G181" s="973"/>
      <c r="H181" s="973"/>
      <c r="I181" s="973"/>
      <c r="J181" s="973"/>
      <c r="K181" s="973"/>
      <c r="L181" s="973"/>
      <c r="M181" s="973"/>
      <c r="N181" s="973"/>
      <c r="O181" s="973"/>
      <c r="P181" s="973"/>
      <c r="Q181" s="973"/>
      <c r="R181" s="973"/>
      <c r="S181" s="973"/>
      <c r="T181" s="973"/>
      <c r="U181" s="973"/>
      <c r="V181" s="973"/>
      <c r="W181" s="973"/>
      <c r="X181" s="973"/>
      <c r="Y181" s="973"/>
      <c r="Z181" s="973"/>
      <c r="AA181" s="973"/>
    </row>
    <row r="182" spans="1:27" ht="17.25" customHeight="1">
      <c r="A182" s="973"/>
      <c r="B182" s="973"/>
      <c r="C182" s="973"/>
      <c r="D182" s="973"/>
      <c r="E182" s="973"/>
      <c r="F182" s="973"/>
      <c r="G182" s="973"/>
      <c r="H182" s="973"/>
      <c r="I182" s="973"/>
      <c r="J182" s="973"/>
      <c r="K182" s="973"/>
      <c r="L182" s="973"/>
      <c r="M182" s="973"/>
      <c r="N182" s="973"/>
      <c r="O182" s="973"/>
      <c r="P182" s="973"/>
      <c r="Q182" s="973"/>
      <c r="R182" s="973"/>
      <c r="S182" s="973"/>
      <c r="T182" s="973"/>
      <c r="U182" s="973"/>
      <c r="V182" s="973"/>
      <c r="W182" s="973"/>
      <c r="X182" s="973"/>
      <c r="Y182" s="973"/>
      <c r="Z182" s="973"/>
      <c r="AA182" s="973"/>
    </row>
    <row r="183" spans="1:27" ht="17.25" customHeight="1">
      <c r="A183" s="973"/>
      <c r="B183" s="973"/>
      <c r="C183" s="973"/>
      <c r="D183" s="973"/>
      <c r="E183" s="973"/>
      <c r="F183" s="973"/>
      <c r="G183" s="973"/>
      <c r="H183" s="973"/>
      <c r="I183" s="973"/>
      <c r="J183" s="973"/>
      <c r="K183" s="973"/>
      <c r="L183" s="973"/>
      <c r="M183" s="973"/>
      <c r="N183" s="973"/>
      <c r="O183" s="973"/>
      <c r="P183" s="973"/>
      <c r="Q183" s="973"/>
      <c r="R183" s="973"/>
      <c r="S183" s="973"/>
      <c r="T183" s="973"/>
      <c r="U183" s="973"/>
      <c r="V183" s="973"/>
      <c r="W183" s="973"/>
      <c r="X183" s="973"/>
      <c r="Y183" s="973"/>
      <c r="Z183" s="973"/>
      <c r="AA183" s="973"/>
    </row>
    <row r="184" spans="1:27" ht="17.25" customHeight="1">
      <c r="A184" s="973"/>
      <c r="B184" s="973"/>
      <c r="C184" s="973"/>
      <c r="D184" s="973"/>
      <c r="E184" s="973"/>
      <c r="F184" s="973"/>
      <c r="G184" s="973"/>
      <c r="H184" s="973"/>
      <c r="I184" s="973"/>
      <c r="J184" s="973"/>
      <c r="K184" s="973"/>
      <c r="L184" s="973"/>
      <c r="M184" s="973"/>
      <c r="N184" s="973"/>
      <c r="O184" s="973"/>
      <c r="P184" s="973"/>
      <c r="Q184" s="973"/>
      <c r="R184" s="973"/>
      <c r="S184" s="973"/>
      <c r="T184" s="973"/>
      <c r="U184" s="973"/>
      <c r="V184" s="973"/>
      <c r="W184" s="973"/>
      <c r="X184" s="973"/>
      <c r="Y184" s="973"/>
      <c r="Z184" s="973"/>
      <c r="AA184" s="973"/>
    </row>
    <row r="185" spans="1:27" ht="17.25" customHeight="1">
      <c r="A185" s="973"/>
      <c r="B185" s="973"/>
      <c r="C185" s="973"/>
      <c r="D185" s="973"/>
      <c r="E185" s="973"/>
      <c r="F185" s="973"/>
      <c r="G185" s="973"/>
      <c r="H185" s="973"/>
      <c r="I185" s="973"/>
      <c r="J185" s="973"/>
      <c r="K185" s="973"/>
      <c r="L185" s="973"/>
      <c r="M185" s="973"/>
      <c r="N185" s="973"/>
      <c r="O185" s="973"/>
      <c r="P185" s="973"/>
      <c r="Q185" s="973"/>
      <c r="R185" s="973"/>
      <c r="S185" s="973"/>
      <c r="T185" s="973"/>
      <c r="U185" s="973"/>
      <c r="V185" s="973"/>
      <c r="W185" s="973"/>
      <c r="X185" s="973"/>
      <c r="Y185" s="973"/>
      <c r="Z185" s="973"/>
      <c r="AA185" s="973"/>
    </row>
    <row r="186" spans="1:27" ht="17.25" customHeight="1">
      <c r="A186" s="973"/>
      <c r="B186" s="973"/>
      <c r="C186" s="973"/>
      <c r="D186" s="973"/>
      <c r="E186" s="973"/>
      <c r="F186" s="973"/>
      <c r="G186" s="973"/>
      <c r="H186" s="973"/>
      <c r="I186" s="973"/>
      <c r="J186" s="973"/>
      <c r="K186" s="973"/>
      <c r="L186" s="973"/>
      <c r="M186" s="973"/>
      <c r="N186" s="973"/>
      <c r="O186" s="973"/>
      <c r="P186" s="973"/>
      <c r="Q186" s="973"/>
      <c r="R186" s="973"/>
      <c r="S186" s="973"/>
      <c r="T186" s="973"/>
      <c r="U186" s="973"/>
      <c r="V186" s="973"/>
      <c r="W186" s="973"/>
      <c r="X186" s="973"/>
      <c r="Y186" s="973"/>
      <c r="Z186" s="973"/>
      <c r="AA186" s="973"/>
    </row>
    <row r="187" spans="1:27">
      <c r="A187" s="973"/>
      <c r="B187" s="973"/>
      <c r="C187" s="973"/>
      <c r="D187" s="973"/>
      <c r="E187" s="973"/>
      <c r="F187" s="973"/>
      <c r="G187" s="973"/>
      <c r="H187" s="973"/>
      <c r="I187" s="973"/>
      <c r="J187" s="973"/>
      <c r="K187" s="973"/>
      <c r="L187" s="973"/>
      <c r="M187" s="973"/>
      <c r="N187" s="973"/>
      <c r="O187" s="973"/>
      <c r="P187" s="973"/>
      <c r="Q187" s="973"/>
      <c r="R187" s="973"/>
      <c r="S187" s="973"/>
      <c r="T187" s="973"/>
      <c r="U187" s="973"/>
      <c r="V187" s="973"/>
      <c r="W187" s="973"/>
      <c r="X187" s="973"/>
      <c r="Y187" s="973"/>
      <c r="Z187" s="973"/>
      <c r="AA187" s="973"/>
    </row>
    <row r="188" spans="1:27" ht="17.25" customHeight="1"/>
    <row r="195" s="926" customFormat="1" ht="17.25" customHeight="1"/>
  </sheetData>
  <sheetProtection selectLockedCells="1"/>
  <phoneticPr fontId="2"/>
  <hyperlinks>
    <hyperlink ref="K1:N1" location="作業メニュー!A1" display="作業メニュー" xr:uid="{00000000-0004-0000-2D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2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F194"/>
  <sheetViews>
    <sheetView workbookViewId="0">
      <selection activeCell="M1" sqref="M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3784</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第２面として別記第11号様式の第２面に記載すべき事項を記載した書類を添えてください。", "")</f>
        <v/>
      </c>
      <c r="B3" s="1283"/>
    </row>
    <row r="4" spans="1:32" s="929" customFormat="1" ht="15.95" customHeight="1">
      <c r="A4" s="929" t="str">
        <f>IF(作業メニュー!AM13=TRUE, "２．　別記第11号様式の（注意）に準じて記入してください。", "")</f>
        <v/>
      </c>
      <c r="B4" s="1283"/>
    </row>
    <row r="5" spans="1:32" s="929" customFormat="1" ht="15.95" customHeight="1">
      <c r="A5" s="1284" t="str">
        <f>IF(作業メニュー!AM13=TRUE, "【下記　別記第11号様式の（注意）】", "")</f>
        <v/>
      </c>
      <c r="B5" s="1283"/>
    </row>
    <row r="6" spans="1:32" ht="1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5" customHeight="1">
      <c r="A7" s="1107" t="s">
        <v>921</v>
      </c>
      <c r="B7" s="1107" t="s">
        <v>920</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5" customHeight="1">
      <c r="A8" s="1107"/>
      <c r="B8" s="1107" t="s">
        <v>1005</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t="s">
        <v>918</v>
      </c>
      <c r="B10" s="1107" t="s">
        <v>917</v>
      </c>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5" customHeight="1">
      <c r="A11" s="1107"/>
      <c r="B11" s="1107" t="s">
        <v>1105</v>
      </c>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5" customHeight="1">
      <c r="A13" s="1107" t="s">
        <v>916</v>
      </c>
      <c r="B13" s="1107" t="s">
        <v>915</v>
      </c>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5" customHeight="1">
      <c r="A14" s="1107"/>
      <c r="B14" s="1107" t="s">
        <v>976</v>
      </c>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5" customHeight="1">
      <c r="A15" s="1107"/>
      <c r="B15" s="1107" t="s">
        <v>975</v>
      </c>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5" customHeight="1">
      <c r="A16" s="1107"/>
      <c r="B16" s="1107" t="s">
        <v>974</v>
      </c>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5" customHeight="1">
      <c r="A17" s="1107"/>
      <c r="B17" s="1107" t="s">
        <v>911</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5" customHeight="1">
      <c r="A18" s="1107"/>
      <c r="B18" s="1107" t="s">
        <v>910</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5" customHeight="1">
      <c r="A19" s="1107"/>
      <c r="B19" s="1107" t="s">
        <v>973</v>
      </c>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5" customHeight="1">
      <c r="A20" s="1107"/>
      <c r="B20" s="1107" t="s">
        <v>908</v>
      </c>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5" customHeight="1">
      <c r="A21" s="1107"/>
      <c r="B21" s="1107" t="s">
        <v>907</v>
      </c>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5" customHeight="1">
      <c r="A22" s="1107"/>
      <c r="B22" s="1107" t="s">
        <v>972</v>
      </c>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5" customHeight="1">
      <c r="A23" s="1107"/>
      <c r="B23" s="1107" t="s">
        <v>971</v>
      </c>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5" customHeight="1">
      <c r="A24" s="1107"/>
      <c r="B24" s="1107" t="s">
        <v>970</v>
      </c>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5" customHeight="1">
      <c r="A25" s="1107"/>
      <c r="B25" s="1107" t="s">
        <v>1004</v>
      </c>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5" customHeight="1">
      <c r="A26" s="1107"/>
      <c r="B26" s="1107" t="s">
        <v>1003</v>
      </c>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5" customHeight="1">
      <c r="A27" s="1107"/>
      <c r="B27" s="1107" t="s">
        <v>1002</v>
      </c>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c r="AB28" s="1107"/>
      <c r="AC28" s="1107"/>
      <c r="AD28" s="1091"/>
      <c r="AE28" s="1091"/>
      <c r="AF28" s="1091"/>
    </row>
    <row r="29" spans="1:32" ht="15" customHeight="1">
      <c r="A29" s="1107"/>
      <c r="B29" s="1296" t="s">
        <v>1001</v>
      </c>
      <c r="C29" s="1297"/>
      <c r="D29" s="1297"/>
      <c r="E29" s="1297"/>
      <c r="F29" s="1297"/>
      <c r="G29" s="1297"/>
      <c r="H29" s="1297"/>
      <c r="I29" s="1297"/>
      <c r="J29" s="1297"/>
      <c r="K29" s="1297"/>
      <c r="L29" s="1297"/>
      <c r="M29" s="1297"/>
      <c r="N29" s="1297"/>
      <c r="O29" s="1297"/>
      <c r="P29" s="1297"/>
      <c r="Q29" s="1297"/>
      <c r="R29" s="1297"/>
      <c r="S29" s="1297"/>
      <c r="T29" s="1297"/>
      <c r="U29" s="1297"/>
      <c r="V29" s="1297"/>
      <c r="W29" s="1298"/>
      <c r="X29" s="1299"/>
      <c r="Y29" s="1300" t="s">
        <v>964</v>
      </c>
      <c r="Z29" s="942"/>
      <c r="AA29" s="1107"/>
      <c r="AB29" s="1107"/>
      <c r="AC29" s="1091"/>
      <c r="AD29" s="1091"/>
      <c r="AE29" s="1091"/>
    </row>
    <row r="30" spans="1:32" ht="15" customHeight="1">
      <c r="A30" s="1107"/>
      <c r="B30" s="1301" t="s">
        <v>1000</v>
      </c>
      <c r="C30" s="973"/>
      <c r="D30" s="973"/>
      <c r="E30" s="973"/>
      <c r="F30" s="973"/>
      <c r="G30" s="973"/>
      <c r="H30" s="973"/>
      <c r="I30" s="973"/>
      <c r="J30" s="973"/>
      <c r="K30" s="973"/>
      <c r="L30" s="973"/>
      <c r="M30" s="973"/>
      <c r="N30" s="973"/>
      <c r="O30" s="973"/>
      <c r="P30" s="973"/>
      <c r="Q30" s="973"/>
      <c r="R30" s="973"/>
      <c r="S30" s="973"/>
      <c r="T30" s="973"/>
      <c r="U30" s="973"/>
      <c r="V30" s="973"/>
      <c r="X30" s="1302"/>
      <c r="Y30" s="1303" t="s">
        <v>999</v>
      </c>
      <c r="Z30" s="1304"/>
      <c r="AA30" s="1107"/>
      <c r="AB30" s="1107"/>
      <c r="AC30" s="1091"/>
      <c r="AD30" s="1091"/>
      <c r="AE30" s="1091"/>
    </row>
    <row r="31" spans="1:32" ht="15" customHeight="1">
      <c r="A31" s="1107"/>
      <c r="B31" s="1301" t="s">
        <v>998</v>
      </c>
      <c r="C31" s="973"/>
      <c r="D31" s="973"/>
      <c r="E31" s="973"/>
      <c r="F31" s="973"/>
      <c r="G31" s="973"/>
      <c r="H31" s="973"/>
      <c r="I31" s="973"/>
      <c r="J31" s="973"/>
      <c r="K31" s="973"/>
      <c r="L31" s="973"/>
      <c r="M31" s="973"/>
      <c r="N31" s="973"/>
      <c r="O31" s="973"/>
      <c r="P31" s="973"/>
      <c r="Q31" s="973"/>
      <c r="R31" s="973"/>
      <c r="S31" s="973"/>
      <c r="T31" s="973"/>
      <c r="U31" s="973"/>
      <c r="V31" s="973"/>
      <c r="X31" s="1302"/>
      <c r="Z31" s="950"/>
      <c r="AA31" s="1107"/>
      <c r="AB31" s="1107"/>
      <c r="AC31" s="1091"/>
      <c r="AD31" s="1091"/>
      <c r="AE31" s="1091"/>
    </row>
    <row r="32" spans="1:32" ht="15" customHeight="1">
      <c r="A32" s="1107"/>
      <c r="B32" s="1305" t="s">
        <v>997</v>
      </c>
      <c r="C32" s="973"/>
      <c r="D32" s="973"/>
      <c r="E32" s="973"/>
      <c r="F32" s="973"/>
      <c r="G32" s="973"/>
      <c r="H32" s="973"/>
      <c r="I32" s="973"/>
      <c r="J32" s="973"/>
      <c r="K32" s="973"/>
      <c r="L32" s="973"/>
      <c r="M32" s="973"/>
      <c r="N32" s="973"/>
      <c r="O32" s="973"/>
      <c r="P32" s="973"/>
      <c r="Q32" s="973"/>
      <c r="R32" s="973"/>
      <c r="S32" s="973"/>
      <c r="T32" s="973"/>
      <c r="U32" s="973"/>
      <c r="V32" s="973"/>
      <c r="X32" s="1302"/>
      <c r="Z32" s="950"/>
      <c r="AA32" s="1107"/>
      <c r="AB32" s="1107"/>
      <c r="AC32" s="1091"/>
      <c r="AD32" s="1091"/>
      <c r="AE32" s="1091"/>
    </row>
    <row r="33" spans="1:32" ht="15" customHeight="1">
      <c r="A33" s="1107"/>
      <c r="B33" s="1305" t="s">
        <v>996</v>
      </c>
      <c r="C33" s="973"/>
      <c r="D33" s="973"/>
      <c r="E33" s="973"/>
      <c r="F33" s="973"/>
      <c r="G33" s="973"/>
      <c r="H33" s="973"/>
      <c r="I33" s="973"/>
      <c r="J33" s="973"/>
      <c r="K33" s="973"/>
      <c r="L33" s="973"/>
      <c r="M33" s="973"/>
      <c r="N33" s="973"/>
      <c r="O33" s="973"/>
      <c r="P33" s="973"/>
      <c r="Q33" s="973"/>
      <c r="R33" s="973"/>
      <c r="S33" s="973"/>
      <c r="T33" s="973"/>
      <c r="U33" s="973"/>
      <c r="V33" s="973"/>
      <c r="X33" s="1302"/>
      <c r="Y33" s="1108" t="s">
        <v>995</v>
      </c>
      <c r="Z33" s="950"/>
      <c r="AA33" s="1107"/>
      <c r="AB33" s="1107"/>
      <c r="AC33" s="1091"/>
      <c r="AD33" s="1091"/>
      <c r="AE33" s="1091"/>
    </row>
    <row r="34" spans="1:32" ht="15" customHeight="1">
      <c r="A34" s="1107"/>
      <c r="B34" s="1305" t="s">
        <v>994</v>
      </c>
      <c r="C34" s="973"/>
      <c r="D34" s="973"/>
      <c r="E34" s="973"/>
      <c r="F34" s="973"/>
      <c r="G34" s="973"/>
      <c r="H34" s="973"/>
      <c r="I34" s="973"/>
      <c r="J34" s="973"/>
      <c r="K34" s="973"/>
      <c r="L34" s="973"/>
      <c r="M34" s="973"/>
      <c r="N34" s="973"/>
      <c r="O34" s="973"/>
      <c r="P34" s="973"/>
      <c r="Q34" s="973"/>
      <c r="R34" s="973"/>
      <c r="S34" s="973"/>
      <c r="T34" s="973"/>
      <c r="U34" s="973"/>
      <c r="V34" s="973"/>
      <c r="X34" s="1302"/>
      <c r="Y34" s="1108" t="s">
        <v>993</v>
      </c>
      <c r="Z34" s="950"/>
      <c r="AA34" s="1107"/>
      <c r="AB34" s="1107"/>
      <c r="AC34" s="1091"/>
      <c r="AD34" s="1091"/>
      <c r="AE34" s="1091"/>
    </row>
    <row r="35" spans="1:32" ht="15" customHeight="1">
      <c r="A35" s="1107"/>
      <c r="B35" s="1305" t="s">
        <v>992</v>
      </c>
      <c r="C35" s="973"/>
      <c r="D35" s="973"/>
      <c r="E35" s="973"/>
      <c r="F35" s="973"/>
      <c r="G35" s="973"/>
      <c r="H35" s="973"/>
      <c r="I35" s="973"/>
      <c r="J35" s="973"/>
      <c r="K35" s="973"/>
      <c r="L35" s="973"/>
      <c r="M35" s="973"/>
      <c r="N35" s="973"/>
      <c r="O35" s="973"/>
      <c r="P35" s="973"/>
      <c r="Q35" s="973"/>
      <c r="R35" s="973"/>
      <c r="S35" s="973"/>
      <c r="T35" s="973"/>
      <c r="U35" s="973"/>
      <c r="V35" s="973"/>
      <c r="X35" s="1302"/>
      <c r="Z35" s="950"/>
      <c r="AA35" s="1107"/>
      <c r="AB35" s="1107"/>
      <c r="AC35" s="1091"/>
      <c r="AD35" s="1091"/>
      <c r="AE35" s="1091"/>
    </row>
    <row r="36" spans="1:32" ht="15" customHeight="1">
      <c r="A36" s="1107"/>
      <c r="B36" s="1305" t="s">
        <v>991</v>
      </c>
      <c r="C36" s="973"/>
      <c r="D36" s="973"/>
      <c r="E36" s="973"/>
      <c r="F36" s="973"/>
      <c r="G36" s="973"/>
      <c r="H36" s="973"/>
      <c r="I36" s="973"/>
      <c r="J36" s="973"/>
      <c r="K36" s="973"/>
      <c r="L36" s="973"/>
      <c r="M36" s="973"/>
      <c r="N36" s="973"/>
      <c r="O36" s="973"/>
      <c r="P36" s="973"/>
      <c r="Q36" s="973"/>
      <c r="R36" s="973"/>
      <c r="S36" s="973"/>
      <c r="T36" s="973"/>
      <c r="U36" s="973"/>
      <c r="V36" s="973"/>
      <c r="X36" s="1302"/>
      <c r="Y36" s="1108" t="s">
        <v>990</v>
      </c>
      <c r="Z36" s="950"/>
      <c r="AA36" s="1107"/>
      <c r="AB36" s="1107"/>
      <c r="AC36" s="1091"/>
      <c r="AD36" s="1091"/>
      <c r="AE36" s="1091"/>
    </row>
    <row r="37" spans="1:32" ht="15" customHeight="1">
      <c r="A37" s="1107"/>
      <c r="B37" s="1305" t="s">
        <v>989</v>
      </c>
      <c r="C37" s="973"/>
      <c r="D37" s="973"/>
      <c r="E37" s="973"/>
      <c r="F37" s="973"/>
      <c r="G37" s="973"/>
      <c r="H37" s="973"/>
      <c r="I37" s="973"/>
      <c r="J37" s="973"/>
      <c r="K37" s="973"/>
      <c r="L37" s="973"/>
      <c r="M37" s="973"/>
      <c r="N37" s="973"/>
      <c r="O37" s="973"/>
      <c r="P37" s="973"/>
      <c r="Q37" s="973"/>
      <c r="R37" s="973"/>
      <c r="S37" s="973"/>
      <c r="T37" s="973"/>
      <c r="U37" s="973"/>
      <c r="V37" s="973"/>
      <c r="X37" s="1302"/>
      <c r="Y37" s="1108" t="s">
        <v>988</v>
      </c>
      <c r="Z37" s="950"/>
      <c r="AA37" s="1107"/>
      <c r="AB37" s="1107"/>
      <c r="AC37" s="1091"/>
      <c r="AD37" s="1091"/>
      <c r="AE37" s="1091"/>
    </row>
    <row r="38" spans="1:32" ht="15" customHeight="1">
      <c r="A38" s="1107"/>
      <c r="B38" s="1306" t="s">
        <v>987</v>
      </c>
      <c r="C38" s="1109"/>
      <c r="D38" s="1109"/>
      <c r="E38" s="1109"/>
      <c r="F38" s="1109"/>
      <c r="G38" s="1109"/>
      <c r="H38" s="1109"/>
      <c r="I38" s="1109"/>
      <c r="J38" s="1109"/>
      <c r="K38" s="1109"/>
      <c r="L38" s="1109"/>
      <c r="M38" s="1109"/>
      <c r="N38" s="1109"/>
      <c r="O38" s="1109"/>
      <c r="P38" s="1109"/>
      <c r="Q38" s="1109"/>
      <c r="R38" s="1109"/>
      <c r="S38" s="1109"/>
      <c r="T38" s="1109"/>
      <c r="U38" s="1109"/>
      <c r="V38" s="1109"/>
      <c r="W38" s="1082"/>
      <c r="X38" s="1081"/>
      <c r="Y38" s="1111" t="s">
        <v>986</v>
      </c>
      <c r="Z38" s="1307"/>
      <c r="AA38" s="1107"/>
      <c r="AB38" s="1107"/>
      <c r="AC38" s="1091"/>
      <c r="AD38" s="1091"/>
      <c r="AE38" s="1091"/>
    </row>
    <row r="39" spans="1:32" ht="15" customHeight="1">
      <c r="A39" s="1107"/>
      <c r="B39" s="973"/>
      <c r="C39" s="973"/>
      <c r="D39" s="973"/>
      <c r="E39" s="973"/>
      <c r="F39" s="973"/>
      <c r="G39" s="973"/>
      <c r="H39" s="973"/>
      <c r="I39" s="973"/>
      <c r="J39" s="973"/>
      <c r="K39" s="973"/>
      <c r="L39" s="973"/>
      <c r="M39" s="973"/>
      <c r="N39" s="973"/>
      <c r="O39" s="973"/>
      <c r="P39" s="973"/>
      <c r="Q39" s="973"/>
      <c r="R39" s="973"/>
      <c r="S39" s="973"/>
      <c r="T39" s="973"/>
      <c r="U39" s="973"/>
      <c r="V39" s="973"/>
      <c r="W39" s="973"/>
      <c r="Z39" s="1108"/>
      <c r="AA39" s="973"/>
      <c r="AB39" s="1107"/>
      <c r="AC39" s="1107"/>
      <c r="AD39" s="1091"/>
      <c r="AE39" s="1091"/>
      <c r="AF39" s="1091"/>
    </row>
    <row r="40" spans="1:32" ht="15" customHeight="1">
      <c r="A40" s="1107"/>
      <c r="B40" s="1107" t="s">
        <v>3223</v>
      </c>
      <c r="C40" s="973"/>
      <c r="D40" s="973"/>
      <c r="E40" s="973"/>
      <c r="F40" s="973"/>
      <c r="G40" s="973"/>
      <c r="H40" s="973"/>
      <c r="I40" s="973"/>
      <c r="J40" s="973"/>
      <c r="K40" s="973"/>
      <c r="L40" s="973"/>
      <c r="M40" s="973"/>
      <c r="N40" s="973"/>
      <c r="O40" s="973"/>
      <c r="P40" s="973"/>
      <c r="Q40" s="973"/>
      <c r="R40" s="973"/>
      <c r="S40" s="973"/>
      <c r="T40" s="973"/>
      <c r="U40" s="973"/>
      <c r="V40" s="973"/>
      <c r="W40" s="973"/>
      <c r="Z40" s="973"/>
      <c r="AA40" s="973"/>
      <c r="AB40" s="1107"/>
      <c r="AC40" s="1107"/>
      <c r="AD40" s="1091"/>
      <c r="AE40" s="1091"/>
      <c r="AF40" s="1091"/>
    </row>
    <row r="41" spans="1:32" ht="15" customHeight="1">
      <c r="A41" s="1107"/>
      <c r="B41" s="1107" t="s">
        <v>3233</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c r="AD41" s="1091"/>
      <c r="AE41" s="1091"/>
      <c r="AF41" s="1091"/>
    </row>
    <row r="42" spans="1:32" ht="15" customHeight="1">
      <c r="A42" s="1107"/>
      <c r="B42" s="1107" t="s">
        <v>3234</v>
      </c>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c r="AC42" s="1107"/>
      <c r="AD42" s="1091"/>
      <c r="AE42" s="1091"/>
      <c r="AF42" s="1091"/>
    </row>
    <row r="43" spans="1:32" ht="15" customHeight="1">
      <c r="A43" s="1107"/>
      <c r="B43" s="1107" t="s">
        <v>3224</v>
      </c>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c r="AD43" s="1091"/>
      <c r="AE43" s="1091"/>
      <c r="AF43" s="1091"/>
    </row>
    <row r="44" spans="1:32" ht="15" customHeight="1">
      <c r="A44" s="1107"/>
      <c r="B44" s="1107" t="s">
        <v>985</v>
      </c>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c r="AB44" s="1107"/>
      <c r="AC44" s="1107"/>
      <c r="AD44" s="1091"/>
      <c r="AE44" s="1091"/>
      <c r="AF44" s="1091"/>
    </row>
    <row r="45" spans="1:32" ht="15" customHeight="1">
      <c r="A45" s="1107"/>
      <c r="B45" s="1107" t="s">
        <v>984</v>
      </c>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c r="AD45" s="1091"/>
      <c r="AE45" s="1091"/>
      <c r="AF45" s="1091"/>
    </row>
    <row r="46" spans="1:32" ht="15" customHeight="1">
      <c r="A46" s="1107"/>
      <c r="B46" s="1107" t="s">
        <v>983</v>
      </c>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c r="AD46" s="1091"/>
      <c r="AE46" s="1091"/>
      <c r="AF46" s="1091"/>
    </row>
    <row r="47" spans="1:32" ht="15" customHeight="1">
      <c r="A47" s="1107"/>
      <c r="B47" s="1107" t="s">
        <v>982</v>
      </c>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c r="AD47" s="1091"/>
      <c r="AE47" s="1091"/>
      <c r="AF47" s="1091"/>
    </row>
    <row r="48" spans="1:32" ht="15" customHeight="1">
      <c r="A48" s="1107"/>
      <c r="B48" s="1107" t="s">
        <v>3127</v>
      </c>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5" customHeight="1">
      <c r="A49" s="1107"/>
      <c r="B49" s="1107" t="s">
        <v>981</v>
      </c>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5" customHeight="1">
      <c r="A50" s="1107"/>
      <c r="B50" s="1107" t="s">
        <v>980</v>
      </c>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5" customHeight="1">
      <c r="A51" s="1107"/>
      <c r="B51" s="1107" t="s">
        <v>979</v>
      </c>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5" customHeight="1">
      <c r="A52" s="1107"/>
      <c r="B52" s="1107" t="s">
        <v>978</v>
      </c>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5" customHeight="1">
      <c r="A53" s="1107"/>
      <c r="B53" s="1107" t="s">
        <v>977</v>
      </c>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308"/>
      <c r="H74" s="1308"/>
      <c r="I74" s="1308"/>
      <c r="J74" s="1308"/>
      <c r="K74" s="1308"/>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308"/>
      <c r="H75" s="1308"/>
      <c r="I75" s="1308"/>
      <c r="J75" s="1308"/>
      <c r="K75" s="1308"/>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308"/>
      <c r="H76" s="1308"/>
      <c r="I76" s="1308"/>
      <c r="J76" s="1308"/>
      <c r="K76" s="1308"/>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27" ht="17.25" customHeight="1">
      <c r="A87" s="1107"/>
      <c r="B87" s="1107"/>
      <c r="C87" s="1107"/>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107"/>
      <c r="I97" s="1107"/>
      <c r="J97" s="1107"/>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107"/>
      <c r="I98" s="1107"/>
      <c r="J98" s="1107"/>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107"/>
      <c r="I99" s="1107"/>
      <c r="J99" s="1107"/>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309"/>
      <c r="I110" s="1309"/>
      <c r="J110" s="1309"/>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309"/>
      <c r="I111" s="1309"/>
      <c r="J111" s="1309"/>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309"/>
      <c r="I112" s="1309"/>
      <c r="J112" s="1309"/>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309"/>
      <c r="I113" s="1309"/>
      <c r="J113" s="1309"/>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309"/>
      <c r="I114" s="1309"/>
      <c r="J114" s="1309"/>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309"/>
      <c r="I115" s="1309"/>
      <c r="J115" s="1309"/>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309"/>
      <c r="I116" s="1309"/>
      <c r="J116" s="1309"/>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309"/>
      <c r="I117" s="1309"/>
      <c r="J117" s="1309"/>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309"/>
      <c r="I118" s="1309"/>
      <c r="J118" s="1309"/>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309"/>
      <c r="I119" s="1309"/>
      <c r="J119" s="1309"/>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309"/>
      <c r="I120" s="1309"/>
      <c r="J120" s="1309"/>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309"/>
      <c r="I121" s="1309"/>
      <c r="J121" s="1309"/>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309"/>
      <c r="I122" s="1309"/>
      <c r="J122" s="1309"/>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309"/>
      <c r="I123" s="1309"/>
      <c r="J123" s="1309"/>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309"/>
      <c r="I124" s="1309"/>
      <c r="J124" s="1309"/>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309"/>
      <c r="I125" s="1309"/>
      <c r="J125" s="1309"/>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309"/>
      <c r="I126" s="1309"/>
      <c r="J126" s="1309"/>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309"/>
      <c r="I127" s="1309"/>
      <c r="J127" s="1309"/>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309"/>
      <c r="I128" s="1309"/>
      <c r="J128" s="1309"/>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309"/>
      <c r="I129" s="1309"/>
      <c r="J129" s="1309"/>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309"/>
      <c r="I130" s="1309"/>
      <c r="J130" s="1309"/>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309"/>
      <c r="I131" s="1309"/>
      <c r="J131" s="1309"/>
      <c r="K131" s="1107"/>
      <c r="L131" s="1107"/>
      <c r="M131" s="1107"/>
      <c r="N131" s="1107"/>
      <c r="O131" s="1107"/>
      <c r="P131" s="1107"/>
      <c r="Q131" s="1107"/>
      <c r="R131" s="1107"/>
      <c r="S131" s="1107"/>
      <c r="T131" s="1107"/>
      <c r="U131" s="1107"/>
      <c r="V131" s="1107"/>
      <c r="W131" s="1107"/>
      <c r="X131" s="1107"/>
      <c r="Y131" s="1107"/>
      <c r="Z131" s="1107"/>
      <c r="AA131" s="1107"/>
    </row>
    <row r="132" spans="1:27" ht="6.75" customHeight="1">
      <c r="A132" s="1107"/>
      <c r="B132" s="1107"/>
      <c r="C132" s="1107"/>
      <c r="D132" s="1107"/>
      <c r="E132" s="1107"/>
      <c r="F132" s="1107"/>
      <c r="G132" s="1107"/>
      <c r="H132" s="1309"/>
      <c r="I132" s="1309"/>
      <c r="J132" s="1309"/>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309"/>
      <c r="I133" s="1309"/>
      <c r="J133" s="1309"/>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309"/>
      <c r="I134" s="1309"/>
      <c r="J134" s="1309"/>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309"/>
      <c r="I135" s="1309"/>
      <c r="J135" s="1309"/>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309"/>
      <c r="I136" s="1309"/>
      <c r="J136" s="1309"/>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309"/>
      <c r="I137" s="1309"/>
      <c r="J137" s="1309"/>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309"/>
      <c r="I138" s="1309"/>
      <c r="J138" s="1309"/>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309"/>
      <c r="I139" s="1309"/>
      <c r="J139" s="1309"/>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309"/>
      <c r="I140" s="1309"/>
      <c r="J140" s="1309"/>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309"/>
      <c r="I141" s="1309"/>
      <c r="J141" s="1309"/>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309"/>
      <c r="I142" s="1309"/>
      <c r="J142" s="1309"/>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309"/>
      <c r="I143" s="1309"/>
      <c r="J143" s="1309"/>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309"/>
      <c r="I144" s="1309"/>
      <c r="J144" s="1309"/>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107"/>
      <c r="I153" s="1107"/>
      <c r="J153" s="1107"/>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107"/>
      <c r="I156" s="1107"/>
      <c r="J156" s="1107"/>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107"/>
      <c r="I157" s="1107"/>
      <c r="J157" s="1107"/>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107"/>
      <c r="I158" s="1107"/>
      <c r="J158" s="1107"/>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107"/>
      <c r="I159" s="1107"/>
      <c r="J159" s="1107"/>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107"/>
      <c r="I160" s="1107"/>
      <c r="J160" s="1107"/>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107"/>
      <c r="I165" s="1107"/>
      <c r="J165" s="1107"/>
      <c r="K165" s="1107"/>
      <c r="L165" s="1107"/>
      <c r="M165" s="1107"/>
      <c r="N165" s="1107"/>
      <c r="O165" s="1107"/>
      <c r="P165" s="1107"/>
      <c r="Q165" s="1107"/>
      <c r="R165" s="1107"/>
      <c r="S165" s="1107"/>
      <c r="T165" s="1107"/>
      <c r="U165" s="1107"/>
      <c r="V165" s="1107"/>
      <c r="W165" s="1107"/>
      <c r="X165" s="1107"/>
      <c r="Y165" s="1107"/>
      <c r="Z165" s="1107"/>
      <c r="AA165" s="1107"/>
    </row>
    <row r="166" spans="1:27" ht="17.25" customHeight="1">
      <c r="A166" s="1107"/>
      <c r="B166" s="1107"/>
      <c r="C166" s="1107"/>
      <c r="D166" s="1107"/>
      <c r="E166" s="1107"/>
      <c r="F166" s="1107"/>
      <c r="G166" s="1107"/>
      <c r="H166" s="1107"/>
      <c r="I166" s="1107"/>
      <c r="J166" s="1107"/>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107"/>
      <c r="I167" s="1107"/>
      <c r="J167" s="1107"/>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row>
    <row r="170" spans="1:27" ht="17.25" customHeight="1">
      <c r="A170" s="1107"/>
      <c r="B170" s="1107"/>
      <c r="C170" s="1107"/>
      <c r="D170" s="1107"/>
      <c r="E170" s="1107"/>
      <c r="F170" s="1107"/>
      <c r="G170" s="1107"/>
      <c r="H170" s="1107"/>
      <c r="I170" s="1107"/>
      <c r="J170" s="1107"/>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c r="A171" s="1107"/>
      <c r="B171" s="1107"/>
      <c r="C171" s="1107"/>
      <c r="D171" s="1107"/>
      <c r="E171" s="1107"/>
      <c r="F171" s="1107"/>
      <c r="G171" s="1107"/>
      <c r="H171" s="1107"/>
      <c r="I171" s="1107"/>
      <c r="J171" s="1107"/>
      <c r="K171" s="1107"/>
      <c r="L171" s="1107"/>
      <c r="M171" s="1107"/>
      <c r="N171" s="1107"/>
      <c r="O171" s="1107"/>
      <c r="P171" s="1107"/>
      <c r="Q171" s="1107"/>
      <c r="R171" s="1107"/>
      <c r="S171" s="1107"/>
      <c r="T171" s="1107"/>
      <c r="U171" s="1107"/>
      <c r="V171" s="1107"/>
      <c r="W171" s="1107"/>
      <c r="X171" s="1107"/>
      <c r="Y171" s="1107"/>
      <c r="Z171" s="1107"/>
      <c r="AA171" s="1107"/>
    </row>
    <row r="172" spans="1:27" ht="17.25" customHeight="1">
      <c r="A172" s="1107"/>
      <c r="B172" s="1107"/>
      <c r="C172" s="1107"/>
      <c r="D172" s="1107"/>
      <c r="E172" s="1107"/>
      <c r="F172" s="1107"/>
      <c r="G172" s="1107"/>
      <c r="H172" s="1107"/>
      <c r="I172" s="1107"/>
      <c r="J172" s="1107"/>
      <c r="K172" s="1107"/>
      <c r="L172" s="1107"/>
      <c r="M172" s="1107"/>
      <c r="N172" s="1107"/>
      <c r="O172" s="1107"/>
      <c r="P172" s="1107"/>
      <c r="Q172" s="1107"/>
      <c r="R172" s="1107"/>
      <c r="S172" s="1107"/>
      <c r="T172" s="1107"/>
      <c r="U172" s="1107"/>
      <c r="V172" s="1107"/>
      <c r="W172" s="1107"/>
      <c r="X172" s="1107"/>
      <c r="Y172" s="1107"/>
      <c r="Z172" s="1107"/>
      <c r="AA172" s="1107"/>
    </row>
    <row r="173" spans="1:27" ht="15" customHeight="1">
      <c r="A173" s="1107"/>
      <c r="B173" s="1107"/>
      <c r="C173" s="1107"/>
      <c r="D173" s="1107"/>
      <c r="E173" s="1107"/>
      <c r="F173" s="1107"/>
      <c r="G173" s="1107"/>
      <c r="H173" s="1107"/>
      <c r="I173" s="1107"/>
      <c r="J173" s="1107"/>
      <c r="K173" s="1107"/>
      <c r="L173" s="1107"/>
      <c r="M173" s="1107"/>
      <c r="N173" s="1107"/>
      <c r="O173" s="1107"/>
      <c r="P173" s="1107"/>
      <c r="Q173" s="1107"/>
      <c r="R173" s="1107"/>
      <c r="S173" s="1107"/>
      <c r="T173" s="1107"/>
      <c r="U173" s="1107"/>
      <c r="V173" s="1107"/>
      <c r="W173" s="1107"/>
      <c r="X173" s="1107"/>
      <c r="Y173" s="1107"/>
      <c r="Z173" s="1107"/>
      <c r="AA173" s="1107"/>
    </row>
    <row r="174" spans="1:27" ht="17.25" customHeight="1">
      <c r="A174" s="1107"/>
      <c r="B174" s="1107"/>
      <c r="C174" s="1107"/>
      <c r="D174" s="1107"/>
      <c r="E174" s="1107"/>
      <c r="F174" s="1107"/>
      <c r="G174" s="1107"/>
      <c r="H174" s="1107"/>
      <c r="I174" s="1107"/>
      <c r="J174" s="1107"/>
      <c r="K174" s="1107"/>
      <c r="L174" s="1107"/>
      <c r="M174" s="1107"/>
      <c r="N174" s="1107"/>
      <c r="O174" s="1107"/>
      <c r="P174" s="1107"/>
      <c r="Q174" s="1107"/>
      <c r="R174" s="1107"/>
      <c r="S174" s="1107"/>
      <c r="T174" s="1107"/>
      <c r="U174" s="1107"/>
      <c r="V174" s="1107"/>
      <c r="W174" s="1107"/>
      <c r="X174" s="1107"/>
      <c r="Y174" s="1107"/>
      <c r="Z174" s="1107"/>
      <c r="AA174" s="1107"/>
    </row>
    <row r="175" spans="1:27" ht="17.25" customHeight="1">
      <c r="A175" s="1107"/>
      <c r="B175" s="1107"/>
      <c r="C175" s="1107"/>
      <c r="D175" s="1107"/>
      <c r="E175" s="1107"/>
      <c r="F175" s="1107"/>
      <c r="G175" s="1107"/>
      <c r="H175" s="1107"/>
      <c r="I175" s="1107"/>
      <c r="J175" s="1107"/>
      <c r="K175" s="1107"/>
      <c r="L175" s="1107"/>
      <c r="M175" s="1107"/>
      <c r="N175" s="1107"/>
      <c r="O175" s="1107"/>
      <c r="P175" s="1107"/>
      <c r="Q175" s="1107"/>
      <c r="R175" s="1107"/>
      <c r="S175" s="1107"/>
      <c r="T175" s="1107"/>
      <c r="U175" s="1107"/>
      <c r="V175" s="1107"/>
      <c r="W175" s="1107"/>
      <c r="X175" s="1107"/>
      <c r="Y175" s="1107"/>
      <c r="Z175" s="1107"/>
      <c r="AA175" s="1107"/>
    </row>
    <row r="176" spans="1:27" ht="17.25" customHeight="1">
      <c r="A176" s="1107"/>
      <c r="B176" s="1107"/>
      <c r="C176" s="1107"/>
      <c r="D176" s="1107"/>
      <c r="E176" s="1107"/>
      <c r="F176" s="1107"/>
      <c r="G176" s="1107"/>
      <c r="H176" s="1107"/>
      <c r="I176" s="1107"/>
      <c r="J176" s="1107"/>
      <c r="K176" s="1107"/>
      <c r="L176" s="1107"/>
      <c r="M176" s="1107"/>
      <c r="N176" s="1107"/>
      <c r="O176" s="1107"/>
      <c r="P176" s="1107"/>
      <c r="Q176" s="1107"/>
      <c r="R176" s="1107"/>
      <c r="S176" s="1107"/>
      <c r="T176" s="1107"/>
      <c r="U176" s="1107"/>
      <c r="V176" s="1107"/>
      <c r="W176" s="1107"/>
      <c r="X176" s="1107"/>
      <c r="Y176" s="1107"/>
      <c r="Z176" s="1107"/>
      <c r="AA176" s="1107"/>
    </row>
    <row r="177" spans="1:27" ht="17.25" customHeight="1">
      <c r="A177" s="1107"/>
      <c r="B177" s="1107"/>
      <c r="C177" s="1107"/>
      <c r="D177" s="1107"/>
      <c r="E177" s="1107"/>
      <c r="F177" s="1107"/>
      <c r="G177" s="1107"/>
      <c r="H177" s="1107"/>
      <c r="I177" s="1107"/>
      <c r="J177" s="1107"/>
      <c r="K177" s="1107"/>
      <c r="L177" s="1107"/>
      <c r="M177" s="1107"/>
      <c r="N177" s="1107"/>
      <c r="O177" s="1107"/>
      <c r="P177" s="1107"/>
      <c r="Q177" s="1107"/>
      <c r="R177" s="1107"/>
      <c r="S177" s="1107"/>
      <c r="T177" s="1107"/>
      <c r="U177" s="1107"/>
      <c r="V177" s="1107"/>
      <c r="W177" s="1107"/>
      <c r="X177" s="1107"/>
      <c r="Y177" s="1107"/>
      <c r="Z177" s="1107"/>
      <c r="AA177" s="1107"/>
    </row>
    <row r="178" spans="1:27" ht="17.25" customHeight="1">
      <c r="A178" s="1107"/>
      <c r="B178" s="1107"/>
      <c r="C178" s="1107"/>
      <c r="D178" s="1107"/>
      <c r="E178" s="1107"/>
      <c r="F178" s="1107"/>
      <c r="G178" s="1107"/>
      <c r="H178" s="1107"/>
      <c r="I178" s="1107"/>
      <c r="J178" s="1107"/>
      <c r="K178" s="1107"/>
      <c r="L178" s="1107"/>
      <c r="M178" s="1107"/>
      <c r="N178" s="1107"/>
      <c r="O178" s="1107"/>
      <c r="P178" s="1107"/>
      <c r="Q178" s="1107"/>
      <c r="R178" s="1107"/>
      <c r="S178" s="1107"/>
      <c r="T178" s="1107"/>
      <c r="U178" s="1107"/>
      <c r="V178" s="1107"/>
      <c r="W178" s="1107"/>
      <c r="X178" s="1107"/>
      <c r="Y178" s="1107"/>
      <c r="Z178" s="1107"/>
      <c r="AA178" s="1107"/>
    </row>
    <row r="179" spans="1:27" ht="17.25" customHeight="1">
      <c r="A179" s="1107"/>
      <c r="B179" s="1107"/>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row>
    <row r="180" spans="1:27" ht="17.25" customHeight="1">
      <c r="A180" s="1107"/>
      <c r="B180" s="1107"/>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row>
    <row r="181" spans="1:27" ht="17.25" customHeight="1">
      <c r="A181" s="1107"/>
      <c r="B181" s="1107"/>
      <c r="C181" s="1107"/>
      <c r="D181" s="1107"/>
      <c r="E181" s="1107"/>
      <c r="F181" s="1107"/>
      <c r="G181" s="1107"/>
      <c r="H181" s="1107"/>
      <c r="I181" s="1107"/>
      <c r="J181" s="1107"/>
      <c r="K181" s="1107"/>
      <c r="L181" s="1107"/>
      <c r="M181" s="1107"/>
      <c r="N181" s="1107"/>
      <c r="O181" s="1107"/>
      <c r="P181" s="1107"/>
      <c r="Q181" s="1107"/>
      <c r="R181" s="1107"/>
      <c r="S181" s="1107"/>
      <c r="T181" s="1107"/>
      <c r="U181" s="1107"/>
      <c r="V181" s="1107"/>
      <c r="W181" s="1107"/>
      <c r="X181" s="1107"/>
      <c r="Y181" s="1107"/>
      <c r="Z181" s="1107"/>
      <c r="AA181" s="1107"/>
    </row>
    <row r="182" spans="1:27" ht="17.25" customHeight="1">
      <c r="A182" s="1107"/>
      <c r="B182" s="1107"/>
      <c r="C182" s="1107"/>
      <c r="D182" s="1107"/>
      <c r="E182" s="1107"/>
      <c r="F182" s="1107"/>
      <c r="G182" s="1107"/>
      <c r="H182" s="1107"/>
      <c r="I182" s="1107"/>
      <c r="J182" s="1107"/>
      <c r="K182" s="1107"/>
      <c r="L182" s="1107"/>
      <c r="M182" s="1107"/>
      <c r="N182" s="1107"/>
      <c r="O182" s="1107"/>
      <c r="P182" s="1107"/>
      <c r="Q182" s="1107"/>
      <c r="R182" s="1107"/>
      <c r="S182" s="1107"/>
      <c r="T182" s="1107"/>
      <c r="U182" s="1107"/>
      <c r="V182" s="1107"/>
      <c r="W182" s="1107"/>
      <c r="X182" s="1107"/>
      <c r="Y182" s="1107"/>
      <c r="Z182" s="1107"/>
      <c r="AA182" s="1107"/>
    </row>
    <row r="183" spans="1:27" ht="17.25" customHeight="1">
      <c r="A183" s="1107"/>
      <c r="B183" s="1107"/>
      <c r="C183" s="1107"/>
      <c r="D183" s="1107"/>
      <c r="E183" s="1107"/>
      <c r="F183" s="1107"/>
      <c r="G183" s="1107"/>
      <c r="H183" s="1107"/>
      <c r="I183" s="1107"/>
      <c r="J183" s="1107"/>
      <c r="K183" s="1107"/>
      <c r="L183" s="1107"/>
      <c r="M183" s="1107"/>
      <c r="N183" s="1107"/>
      <c r="O183" s="1107"/>
      <c r="P183" s="1107"/>
      <c r="Q183" s="1107"/>
      <c r="R183" s="1107"/>
      <c r="S183" s="1107"/>
      <c r="T183" s="1107"/>
      <c r="U183" s="1107"/>
      <c r="V183" s="1107"/>
      <c r="W183" s="1107"/>
      <c r="X183" s="1107"/>
      <c r="Y183" s="1107"/>
      <c r="Z183" s="1107"/>
      <c r="AA183" s="1107"/>
    </row>
    <row r="184" spans="1:27" ht="17.25" customHeight="1">
      <c r="A184" s="1107"/>
      <c r="B184" s="1107"/>
      <c r="C184" s="1107"/>
      <c r="D184" s="1107"/>
      <c r="E184" s="1107"/>
      <c r="F184" s="1107"/>
      <c r="G184" s="1107"/>
      <c r="H184" s="1107"/>
      <c r="I184" s="1107"/>
      <c r="J184" s="1107"/>
      <c r="K184" s="1107"/>
      <c r="L184" s="1107"/>
      <c r="M184" s="1107"/>
      <c r="N184" s="1107"/>
      <c r="O184" s="1107"/>
      <c r="P184" s="1107"/>
      <c r="Q184" s="1107"/>
      <c r="R184" s="1107"/>
      <c r="S184" s="1107"/>
      <c r="T184" s="1107"/>
      <c r="U184" s="1107"/>
      <c r="V184" s="1107"/>
      <c r="W184" s="1107"/>
      <c r="X184" s="1107"/>
      <c r="Y184" s="1107"/>
      <c r="Z184" s="1107"/>
      <c r="AA184" s="1107"/>
    </row>
    <row r="185" spans="1:27" ht="17.25" customHeight="1">
      <c r="A185" s="1107"/>
      <c r="B185" s="1107"/>
      <c r="C185" s="1107"/>
      <c r="D185" s="1107"/>
      <c r="E185" s="1107"/>
      <c r="F185" s="1107"/>
      <c r="G185" s="1107"/>
      <c r="H185" s="1107"/>
      <c r="I185" s="1107"/>
      <c r="J185" s="1107"/>
      <c r="K185" s="1107"/>
      <c r="L185" s="1107"/>
      <c r="M185" s="1107"/>
      <c r="N185" s="1107"/>
      <c r="O185" s="1107"/>
      <c r="P185" s="1107"/>
      <c r="Q185" s="1107"/>
      <c r="R185" s="1107"/>
      <c r="S185" s="1107"/>
      <c r="T185" s="1107"/>
      <c r="U185" s="1107"/>
      <c r="V185" s="1107"/>
      <c r="W185" s="1107"/>
      <c r="X185" s="1107"/>
      <c r="Y185" s="1107"/>
      <c r="Z185" s="1107"/>
      <c r="AA185" s="1107"/>
    </row>
    <row r="186" spans="1:27">
      <c r="A186" s="1107"/>
      <c r="B186" s="1107"/>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row>
    <row r="187" spans="1:27" ht="17.25" customHeight="1"/>
    <row r="194" s="927" customFormat="1" ht="17.25" customHeight="1"/>
  </sheetData>
  <sheetProtection selectLockedCells="1"/>
  <phoneticPr fontId="2"/>
  <hyperlinks>
    <hyperlink ref="K1:N1" location="作業メニュー!A1" display="作業メニュー" xr:uid="{00000000-0004-0000-2E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&amp;R250401</oddFooter>
  </headerFooter>
  <rowBreaks count="1" manualBreakCount="1">
    <brk id="12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56"/>
  <sheetViews>
    <sheetView workbookViewId="0">
      <selection activeCell="Q1" sqref="Q1"/>
    </sheetView>
  </sheetViews>
  <sheetFormatPr defaultColWidth="9" defaultRowHeight="13.5"/>
  <cols>
    <col min="1" max="1" width="1.25" style="172" customWidth="1"/>
    <col min="2" max="2" width="26.125" style="172" customWidth="1"/>
    <col min="3" max="30" width="2.875" style="174" customWidth="1"/>
    <col min="31" max="34" width="2.75" style="174" customWidth="1"/>
    <col min="35" max="35" width="2.875" style="174" customWidth="1"/>
    <col min="36" max="43" width="2.75" style="174" customWidth="1"/>
    <col min="44" max="62" width="2.875" style="174" customWidth="1"/>
    <col min="63" max="16384" width="9" style="174"/>
  </cols>
  <sheetData>
    <row r="1" spans="1:59" s="371" customFormat="1" ht="37.5" customHeight="1" thickBot="1">
      <c r="A1" s="365" t="s">
        <v>249</v>
      </c>
      <c r="B1" s="370"/>
      <c r="O1" s="372" t="s">
        <v>64</v>
      </c>
      <c r="P1" s="368"/>
      <c r="Q1" s="368"/>
      <c r="R1" s="368"/>
      <c r="W1" s="1599" t="s">
        <v>248</v>
      </c>
      <c r="X1" s="1600"/>
      <c r="Y1" s="1600"/>
      <c r="Z1" s="110"/>
    </row>
    <row r="2" spans="1:59" ht="17.25" customHeight="1" thickTop="1">
      <c r="A2" s="199" t="s">
        <v>133</v>
      </c>
      <c r="B2" s="18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row>
    <row r="3" spans="1:59" ht="18" customHeight="1">
      <c r="A3" s="188" t="s">
        <v>110</v>
      </c>
      <c r="B3" s="189" t="s">
        <v>132</v>
      </c>
      <c r="C3" s="4"/>
      <c r="D3" s="1471">
        <v>2</v>
      </c>
      <c r="E3" s="1472"/>
      <c r="F3" s="1472"/>
      <c r="G3" s="1473"/>
      <c r="H3" s="4"/>
      <c r="I3" s="4"/>
      <c r="J3" s="4"/>
      <c r="K3" s="4"/>
      <c r="L3" s="4"/>
      <c r="M3" s="4"/>
      <c r="N3" s="4"/>
      <c r="O3" s="4"/>
      <c r="P3" s="4"/>
      <c r="Q3" s="4"/>
      <c r="R3" s="4"/>
      <c r="S3" s="4"/>
      <c r="T3" s="4"/>
      <c r="U3" s="4"/>
      <c r="V3" s="4"/>
      <c r="W3" s="4"/>
      <c r="X3" s="4"/>
      <c r="Y3" s="4"/>
      <c r="Z3" s="4"/>
      <c r="AA3" s="4"/>
      <c r="AB3" s="4"/>
      <c r="AC3" s="4"/>
    </row>
    <row r="4" spans="1:59" ht="18" customHeight="1">
      <c r="A4" s="188" t="s">
        <v>110</v>
      </c>
      <c r="B4" s="189" t="s">
        <v>131</v>
      </c>
      <c r="C4" s="4"/>
      <c r="D4" s="218"/>
      <c r="E4" s="218"/>
      <c r="F4" s="218"/>
      <c r="G4" s="218"/>
      <c r="H4" s="4"/>
      <c r="I4" s="4"/>
      <c r="J4" s="4"/>
      <c r="K4" s="4"/>
      <c r="L4" s="4"/>
      <c r="M4" s="4"/>
      <c r="N4" s="4"/>
      <c r="O4" s="4"/>
      <c r="P4" s="4"/>
      <c r="Q4" s="4"/>
      <c r="R4" s="4"/>
      <c r="S4" s="4"/>
      <c r="T4" s="4"/>
      <c r="U4" s="4"/>
      <c r="V4" s="4"/>
      <c r="W4" s="4"/>
      <c r="X4" s="4"/>
      <c r="Y4" s="4"/>
      <c r="Z4" s="4"/>
      <c r="AA4" s="4"/>
      <c r="AB4" s="4"/>
      <c r="AC4" s="4"/>
      <c r="AF4" s="202" t="s">
        <v>100</v>
      </c>
      <c r="AG4" s="4"/>
    </row>
    <row r="5" spans="1:59" ht="18" customHeight="1">
      <c r="A5" s="193"/>
      <c r="B5" s="193" t="s">
        <v>130</v>
      </c>
      <c r="C5" s="1424"/>
      <c r="D5" s="1424"/>
      <c r="E5" s="1424"/>
      <c r="F5" s="1424"/>
      <c r="G5" s="1424"/>
      <c r="H5" s="4" t="s">
        <v>103</v>
      </c>
      <c r="I5" s="1433" t="str">
        <f>IF(項目一覧②!$G$253=1,"",INDEX(主要用途!$D$2:$D$63,項目一覧②!$G$253))</f>
        <v/>
      </c>
      <c r="J5" s="1434"/>
      <c r="K5" s="1434"/>
      <c r="L5" s="1434"/>
      <c r="M5" s="1434"/>
      <c r="N5" s="1434"/>
      <c r="O5" s="1434"/>
      <c r="P5" s="1434"/>
      <c r="Q5" s="1434"/>
      <c r="R5" s="1434"/>
      <c r="S5" s="1434"/>
      <c r="T5" s="1434"/>
      <c r="U5" s="1434"/>
      <c r="V5" s="1434"/>
      <c r="W5" s="1434"/>
      <c r="X5" s="1434"/>
      <c r="Y5" s="1434"/>
      <c r="Z5" s="1434"/>
      <c r="AA5" s="1434"/>
      <c r="AB5" s="1434"/>
      <c r="AC5" s="1435"/>
      <c r="AG5" s="191" t="s">
        <v>99</v>
      </c>
      <c r="AH5" s="191"/>
      <c r="AI5" s="191"/>
      <c r="AJ5" s="191"/>
      <c r="AK5" s="236"/>
      <c r="AL5" s="1402"/>
      <c r="AM5" s="1403"/>
      <c r="AN5" s="1403"/>
      <c r="AO5" s="1403"/>
      <c r="AP5" s="1403"/>
      <c r="AQ5" s="1403"/>
      <c r="AR5" s="1403"/>
      <c r="AS5" s="1403"/>
      <c r="AT5" s="1403"/>
      <c r="AU5" s="1403"/>
      <c r="AV5" s="1403"/>
      <c r="AW5" s="1403"/>
      <c r="AX5" s="1403"/>
      <c r="AY5" s="1403"/>
      <c r="AZ5" s="1403"/>
      <c r="BA5" s="1403"/>
      <c r="BB5" s="1403"/>
      <c r="BC5" s="1403"/>
      <c r="BD5" s="1403"/>
      <c r="BE5" s="1403"/>
      <c r="BF5" s="1403"/>
      <c r="BG5" s="1403"/>
    </row>
    <row r="6" spans="1:59" ht="18" customHeight="1">
      <c r="B6" s="193" t="s">
        <v>130</v>
      </c>
      <c r="C6" s="1424"/>
      <c r="D6" s="1424"/>
      <c r="E6" s="1424"/>
      <c r="F6" s="1424"/>
      <c r="G6" s="1424"/>
      <c r="H6" s="4" t="s">
        <v>103</v>
      </c>
      <c r="I6" s="1433" t="str">
        <f>IF(項目一覧②!$G$255=1,"",INDEX(主要用途!$D$2:$D$63,項目一覧②!$G$255))</f>
        <v/>
      </c>
      <c r="J6" s="1434"/>
      <c r="K6" s="1434"/>
      <c r="L6" s="1434"/>
      <c r="M6" s="1434"/>
      <c r="N6" s="1434"/>
      <c r="O6" s="1434"/>
      <c r="P6" s="1434"/>
      <c r="Q6" s="1434"/>
      <c r="R6" s="1434"/>
      <c r="S6" s="1434"/>
      <c r="T6" s="1434"/>
      <c r="U6" s="1434"/>
      <c r="V6" s="1434"/>
      <c r="W6" s="1434"/>
      <c r="X6" s="1434"/>
      <c r="Y6" s="1434"/>
      <c r="Z6" s="1434"/>
      <c r="AA6" s="1434"/>
      <c r="AB6" s="1434"/>
      <c r="AC6" s="1435"/>
      <c r="AG6" s="178" t="s">
        <v>98</v>
      </c>
      <c r="AH6" s="4"/>
      <c r="AI6" s="4"/>
      <c r="AJ6" s="4"/>
      <c r="AL6" s="1402"/>
      <c r="AM6" s="1403"/>
      <c r="AN6" s="1403"/>
      <c r="AO6" s="1403"/>
      <c r="AP6" s="1403"/>
      <c r="AQ6" s="1403"/>
      <c r="AR6" s="1403"/>
      <c r="AS6" s="1403"/>
      <c r="AT6" s="1403"/>
      <c r="AU6" s="1403"/>
      <c r="AV6" s="1403"/>
      <c r="AW6" s="1403"/>
      <c r="AX6" s="1403"/>
      <c r="AY6" s="1403"/>
      <c r="AZ6" s="1403"/>
      <c r="BA6" s="1403"/>
      <c r="BB6" s="1403"/>
      <c r="BC6" s="1403"/>
      <c r="BD6" s="1403"/>
      <c r="BE6" s="1403"/>
      <c r="BF6" s="1403"/>
      <c r="BG6" s="1403"/>
    </row>
    <row r="7" spans="1:59" ht="18" customHeight="1">
      <c r="B7" s="193" t="s">
        <v>130</v>
      </c>
      <c r="C7" s="1424"/>
      <c r="D7" s="1424"/>
      <c r="E7" s="1424"/>
      <c r="F7" s="1424"/>
      <c r="G7" s="1424"/>
      <c r="H7" s="4" t="s">
        <v>103</v>
      </c>
      <c r="I7" s="1433" t="str">
        <f>IF(項目一覧②!$G$257=1,"",INDEX(主要用途!$D$2:$D$63,項目一覧②!$G$257))</f>
        <v/>
      </c>
      <c r="J7" s="1434"/>
      <c r="K7" s="1434"/>
      <c r="L7" s="1434"/>
      <c r="M7" s="1434"/>
      <c r="N7" s="1434"/>
      <c r="O7" s="1434"/>
      <c r="P7" s="1434"/>
      <c r="Q7" s="1434"/>
      <c r="R7" s="1434"/>
      <c r="S7" s="1434"/>
      <c r="T7" s="1434"/>
      <c r="U7" s="1434"/>
      <c r="V7" s="1434"/>
      <c r="W7" s="1434"/>
      <c r="X7" s="1434"/>
      <c r="Y7" s="1434"/>
      <c r="Z7" s="1434"/>
      <c r="AA7" s="1434"/>
      <c r="AB7" s="1434"/>
      <c r="AC7" s="1435"/>
      <c r="AG7" s="178" t="s">
        <v>97</v>
      </c>
      <c r="AH7" s="4"/>
      <c r="AI7" s="4"/>
      <c r="AJ7" s="4"/>
      <c r="AK7" s="4"/>
      <c r="AL7" s="1402"/>
      <c r="AM7" s="1402"/>
      <c r="AN7" s="1402"/>
      <c r="AO7" s="1402"/>
      <c r="AP7" s="1402"/>
      <c r="AQ7" s="1402"/>
      <c r="AR7" s="1402"/>
      <c r="AS7" s="1402"/>
    </row>
    <row r="8" spans="1:59" ht="18" customHeight="1">
      <c r="A8" s="188" t="s">
        <v>110</v>
      </c>
      <c r="B8" s="189" t="s">
        <v>129</v>
      </c>
      <c r="C8" s="4"/>
      <c r="D8" s="4"/>
      <c r="E8" s="4"/>
      <c r="F8" s="4"/>
      <c r="G8" s="4"/>
      <c r="H8" s="4"/>
      <c r="I8" s="4"/>
      <c r="J8" s="4"/>
      <c r="K8" s="4"/>
      <c r="L8" s="4"/>
      <c r="M8" s="4"/>
      <c r="N8" s="4"/>
      <c r="O8" s="4"/>
      <c r="P8" s="4"/>
      <c r="Q8" s="4"/>
      <c r="R8" s="4"/>
      <c r="S8" s="4"/>
      <c r="T8" s="4"/>
      <c r="U8" s="4"/>
      <c r="V8" s="4"/>
      <c r="W8" s="4"/>
      <c r="X8" s="4"/>
      <c r="Y8" s="4"/>
      <c r="Z8" s="4"/>
      <c r="AA8" s="4"/>
      <c r="AB8" s="4"/>
      <c r="AC8" s="4"/>
    </row>
    <row r="9" spans="1:59" ht="18" customHeight="1">
      <c r="B9" s="178"/>
      <c r="C9" s="224"/>
      <c r="D9" s="217" t="s">
        <v>128</v>
      </c>
      <c r="E9" s="217"/>
      <c r="F9" s="224"/>
      <c r="G9" s="217" t="s">
        <v>127</v>
      </c>
      <c r="H9" s="217"/>
      <c r="I9" s="224"/>
      <c r="J9" s="217" t="s">
        <v>126</v>
      </c>
      <c r="K9" s="217"/>
      <c r="L9" s="224"/>
      <c r="M9" s="217" t="s">
        <v>125</v>
      </c>
      <c r="N9" s="217"/>
      <c r="O9" s="224"/>
      <c r="P9" s="217" t="s">
        <v>124</v>
      </c>
      <c r="Q9" s="217"/>
      <c r="R9" s="217"/>
      <c r="S9" s="224"/>
      <c r="T9" s="225" t="s">
        <v>123</v>
      </c>
      <c r="U9" s="217"/>
      <c r="V9" s="217"/>
      <c r="W9" s="217"/>
      <c r="X9" s="224"/>
      <c r="Y9" s="225" t="s">
        <v>122</v>
      </c>
      <c r="Z9" s="217"/>
      <c r="AA9" s="217"/>
      <c r="AB9" s="217"/>
      <c r="AC9" s="217"/>
      <c r="AD9" s="216" t="str">
        <f>IF(COUNTIF(項目一覧②!$G$259:$M$259,TRUE)=1,"","工事種別をいずれか１つ選択してください")</f>
        <v>工事種別をいずれか１つ選択してください</v>
      </c>
    </row>
    <row r="10" spans="1:59" ht="11.25" customHeight="1"/>
    <row r="11" spans="1:59" ht="18" customHeight="1">
      <c r="A11" s="188" t="s">
        <v>110</v>
      </c>
      <c r="B11" s="189" t="s">
        <v>121</v>
      </c>
      <c r="C11" s="4"/>
      <c r="D11" s="1432"/>
      <c r="E11" s="1432"/>
      <c r="F11" s="1432"/>
      <c r="G11" s="1432"/>
      <c r="H11" s="1432"/>
      <c r="I11" s="1432"/>
      <c r="J11" s="1432"/>
      <c r="K11" s="1432"/>
      <c r="L11" s="1432"/>
      <c r="M11" s="1432"/>
      <c r="N11" s="4"/>
      <c r="O11" s="4"/>
      <c r="P11" s="4"/>
      <c r="Q11" s="4"/>
      <c r="R11" s="1432"/>
      <c r="S11" s="1432"/>
      <c r="T11" s="1432"/>
      <c r="U11" s="1432"/>
      <c r="V11" s="1432"/>
      <c r="W11" s="1432"/>
      <c r="X11" s="1432"/>
      <c r="Y11" s="1432"/>
      <c r="Z11" s="1432"/>
      <c r="AA11" s="1432"/>
      <c r="AB11" s="4"/>
      <c r="AC11" s="4"/>
    </row>
    <row r="12" spans="1:59" ht="9.9499999999999993" customHeight="1">
      <c r="A12" s="517"/>
      <c r="B12" s="518"/>
      <c r="C12" s="518"/>
      <c r="D12" s="518"/>
      <c r="E12" s="518"/>
      <c r="F12" s="518"/>
      <c r="G12" s="518"/>
      <c r="H12" s="518"/>
      <c r="I12" s="518"/>
      <c r="J12" s="518"/>
      <c r="K12" s="518"/>
      <c r="L12" s="518"/>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20"/>
      <c r="AO12" s="520"/>
      <c r="AP12" s="520"/>
    </row>
    <row r="13" spans="1:59" ht="9.9499999999999993" customHeight="1">
      <c r="A13" s="188"/>
      <c r="B13" s="189"/>
      <c r="C13" s="189"/>
      <c r="D13" s="189"/>
      <c r="E13" s="189"/>
      <c r="F13" s="189"/>
      <c r="G13" s="189"/>
      <c r="H13" s="189"/>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59" ht="18" customHeight="1">
      <c r="A14" s="188" t="s">
        <v>109</v>
      </c>
      <c r="B14" s="189" t="s">
        <v>2849</v>
      </c>
      <c r="C14" s="319"/>
      <c r="D14" s="4" t="s">
        <v>2845</v>
      </c>
      <c r="E14" s="4"/>
      <c r="F14" s="4"/>
      <c r="G14" s="4" t="s">
        <v>3213</v>
      </c>
      <c r="H14" s="4"/>
      <c r="J14" s="4"/>
      <c r="K14" s="4"/>
      <c r="L14" s="4"/>
      <c r="M14" s="4"/>
      <c r="N14" s="4"/>
      <c r="O14" s="4"/>
      <c r="P14" s="4"/>
      <c r="Q14" s="4"/>
      <c r="R14" s="4"/>
      <c r="S14" s="4"/>
      <c r="T14" s="4"/>
      <c r="U14" s="4"/>
      <c r="V14" s="4"/>
      <c r="W14" s="4"/>
      <c r="X14" s="4"/>
      <c r="Y14" s="4"/>
      <c r="Z14" s="4"/>
      <c r="AA14" s="4"/>
      <c r="AB14" s="4"/>
    </row>
    <row r="15" spans="1:59" ht="18" customHeight="1">
      <c r="A15" s="188"/>
      <c r="B15" s="189"/>
      <c r="C15" s="319"/>
      <c r="D15" s="4" t="s">
        <v>2845</v>
      </c>
      <c r="E15" s="4"/>
      <c r="F15" s="4"/>
      <c r="G15" s="4" t="s">
        <v>3214</v>
      </c>
      <c r="H15" s="4"/>
      <c r="I15" s="4"/>
      <c r="J15" s="4"/>
      <c r="K15" s="4"/>
      <c r="L15" s="4"/>
      <c r="M15" s="4"/>
      <c r="N15" s="4"/>
      <c r="O15" s="4"/>
      <c r="P15" s="4"/>
      <c r="Q15" s="4"/>
      <c r="R15" s="4"/>
      <c r="S15" s="4"/>
      <c r="T15" s="4"/>
      <c r="U15" s="4"/>
      <c r="V15" s="4"/>
      <c r="W15" s="4"/>
      <c r="X15" s="4"/>
      <c r="Y15" s="4"/>
      <c r="Z15" s="4"/>
      <c r="AA15" s="4"/>
      <c r="AB15" s="4"/>
    </row>
    <row r="16" spans="1:59" ht="18" customHeight="1">
      <c r="A16" s="188"/>
      <c r="B16" s="189"/>
      <c r="C16" s="319"/>
      <c r="D16" s="4" t="s">
        <v>3231</v>
      </c>
      <c r="E16" s="4"/>
      <c r="F16" s="4"/>
      <c r="G16" s="4"/>
      <c r="H16" s="4"/>
      <c r="I16" s="4"/>
      <c r="J16" s="4"/>
      <c r="K16" s="4"/>
      <c r="L16" s="4"/>
      <c r="M16" s="4"/>
      <c r="N16" s="4"/>
      <c r="O16" s="4"/>
      <c r="P16" s="4"/>
      <c r="Q16" s="4"/>
      <c r="R16" s="4"/>
      <c r="S16" s="4"/>
      <c r="T16" s="4"/>
      <c r="U16" s="4"/>
      <c r="V16" s="4"/>
      <c r="W16" s="4"/>
      <c r="X16" s="4"/>
      <c r="Y16" s="4"/>
      <c r="Z16" s="4"/>
      <c r="AA16" s="4"/>
      <c r="AB16" s="4"/>
    </row>
    <row r="17" spans="1:42" ht="18" customHeight="1">
      <c r="A17" s="188"/>
      <c r="B17" s="189"/>
      <c r="C17" s="319"/>
      <c r="D17" s="4" t="s">
        <v>2846</v>
      </c>
      <c r="E17" s="4"/>
      <c r="F17" s="4"/>
      <c r="G17" s="4"/>
      <c r="I17" s="4"/>
      <c r="J17" s="210"/>
      <c r="K17" s="1457"/>
      <c r="L17" s="1457"/>
      <c r="M17" s="4"/>
      <c r="N17" s="4"/>
      <c r="O17" s="4"/>
      <c r="P17" s="4"/>
      <c r="Q17" s="4"/>
      <c r="R17" s="4"/>
      <c r="S17" s="4"/>
      <c r="T17" s="4"/>
      <c r="U17" s="4"/>
      <c r="V17" s="4"/>
      <c r="W17" s="4"/>
      <c r="X17" s="4"/>
      <c r="Y17" s="4"/>
      <c r="Z17" s="4"/>
      <c r="AA17" s="4"/>
      <c r="AB17" s="4"/>
      <c r="AC17" s="310"/>
    </row>
    <row r="18" spans="1:42" ht="18" customHeight="1">
      <c r="A18" s="188"/>
      <c r="B18" s="189"/>
      <c r="C18" s="319"/>
      <c r="D18" s="4" t="s">
        <v>2847</v>
      </c>
      <c r="E18" s="4"/>
      <c r="F18" s="4"/>
      <c r="G18" s="4"/>
      <c r="H18" s="4"/>
      <c r="I18" s="4"/>
      <c r="J18" s="4"/>
      <c r="K18" s="4"/>
      <c r="L18" s="4"/>
      <c r="M18" s="4"/>
      <c r="N18" s="4"/>
      <c r="O18" s="4"/>
      <c r="P18" s="4"/>
      <c r="Q18" s="4"/>
      <c r="R18" s="4"/>
      <c r="S18" s="4"/>
      <c r="T18" s="4"/>
      <c r="U18" s="4"/>
      <c r="V18" s="4"/>
      <c r="W18" s="4"/>
      <c r="X18" s="4"/>
      <c r="Y18" s="4"/>
      <c r="Z18" s="4"/>
      <c r="AA18" s="4"/>
      <c r="AB18" s="4"/>
      <c r="AC18" s="310"/>
    </row>
    <row r="19" spans="1:42" ht="18" customHeight="1">
      <c r="A19" s="188"/>
      <c r="B19" s="189"/>
      <c r="C19" s="319"/>
      <c r="D19" s="4" t="s">
        <v>2848</v>
      </c>
      <c r="E19" s="4"/>
      <c r="F19" s="4"/>
      <c r="G19" s="4"/>
      <c r="H19" s="4"/>
      <c r="I19" s="4"/>
      <c r="J19" s="4"/>
      <c r="K19" s="4"/>
      <c r="L19" s="4"/>
      <c r="M19" s="4"/>
      <c r="N19" s="4"/>
      <c r="O19" s="4"/>
      <c r="P19" s="4"/>
      <c r="Q19" s="4"/>
      <c r="R19" s="4"/>
      <c r="S19" s="4"/>
      <c r="T19" s="4"/>
      <c r="U19" s="4"/>
      <c r="V19" s="4"/>
      <c r="W19" s="4"/>
      <c r="X19" s="4"/>
      <c r="Y19" s="4"/>
      <c r="Z19" s="4"/>
      <c r="AA19" s="4"/>
      <c r="AB19" s="4"/>
      <c r="AC19" s="310"/>
    </row>
    <row r="20" spans="1:42" ht="18" customHeight="1">
      <c r="A20" s="188"/>
      <c r="B20" s="189"/>
      <c r="C20" s="319"/>
      <c r="D20" s="4" t="s">
        <v>2936</v>
      </c>
      <c r="E20" s="4"/>
      <c r="F20" s="4"/>
      <c r="G20" s="4"/>
      <c r="H20" s="4"/>
      <c r="I20" s="4"/>
      <c r="J20" s="4"/>
      <c r="K20" s="4"/>
      <c r="L20" s="4"/>
      <c r="M20" s="4"/>
      <c r="N20" s="4"/>
      <c r="O20" s="4"/>
      <c r="P20" s="4"/>
      <c r="Q20" s="4"/>
      <c r="R20" s="4"/>
      <c r="S20" s="4"/>
      <c r="T20" s="4"/>
      <c r="U20" s="4"/>
      <c r="V20" s="4"/>
      <c r="W20" s="4"/>
      <c r="X20" s="4"/>
      <c r="Y20" s="4"/>
      <c r="Z20" s="4"/>
      <c r="AA20" s="4"/>
      <c r="AB20" s="4"/>
      <c r="AC20" s="310"/>
    </row>
    <row r="21" spans="1:42" ht="9.9499999999999993" customHeight="1">
      <c r="A21" s="517"/>
      <c r="B21" s="518"/>
      <c r="C21" s="518"/>
      <c r="D21" s="530"/>
      <c r="E21" s="530"/>
      <c r="F21" s="530"/>
      <c r="G21" s="530"/>
      <c r="H21" s="530"/>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19"/>
      <c r="AN21" s="520"/>
      <c r="AO21" s="520"/>
      <c r="AP21" s="520"/>
    </row>
    <row r="22" spans="1:42" ht="9.9499999999999993" customHeight="1">
      <c r="A22" s="188"/>
      <c r="B22" s="189"/>
      <c r="C22" s="189"/>
      <c r="D22" s="531"/>
      <c r="E22" s="531"/>
      <c r="F22" s="531"/>
      <c r="G22" s="531"/>
      <c r="H22" s="53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42" ht="18" customHeight="1">
      <c r="A23" s="188" t="s">
        <v>109</v>
      </c>
      <c r="B23" s="189" t="s">
        <v>2850</v>
      </c>
      <c r="C23" s="189"/>
      <c r="D23" s="531"/>
      <c r="E23" s="531"/>
      <c r="F23" s="531"/>
      <c r="G23" s="531"/>
      <c r="H23" s="531"/>
      <c r="I23" s="4"/>
      <c r="J23" s="4"/>
      <c r="K23" s="4"/>
      <c r="L23" s="4"/>
      <c r="M23" s="4"/>
      <c r="N23" s="4"/>
      <c r="O23" s="4"/>
      <c r="P23" s="4"/>
      <c r="Q23" s="4"/>
      <c r="R23" s="4"/>
      <c r="S23" s="4"/>
      <c r="T23" s="4"/>
      <c r="U23" s="4"/>
      <c r="V23" s="4"/>
      <c r="W23" s="4"/>
      <c r="X23" s="4"/>
      <c r="Y23" s="4"/>
      <c r="Z23" s="4"/>
      <c r="AA23" s="4"/>
      <c r="AB23" s="4"/>
      <c r="AC23" s="4"/>
      <c r="AD23" s="4"/>
      <c r="AE23" s="4"/>
      <c r="AF23" s="4"/>
      <c r="AG23" s="4"/>
      <c r="AH23" s="4"/>
      <c r="AI23" s="310"/>
    </row>
    <row r="24" spans="1:42" ht="18" customHeight="1">
      <c r="A24" s="188"/>
      <c r="B24" s="189"/>
      <c r="C24" s="319"/>
      <c r="D24" s="4" t="s">
        <v>2851</v>
      </c>
      <c r="E24" s="4"/>
      <c r="F24" s="4"/>
      <c r="G24" s="4"/>
      <c r="H24" s="4"/>
      <c r="I24" s="4"/>
      <c r="J24" s="4"/>
      <c r="K24" s="4"/>
      <c r="L24" s="4"/>
      <c r="M24" s="4"/>
      <c r="N24" s="4"/>
      <c r="O24" s="4"/>
      <c r="P24" s="4"/>
      <c r="Q24" s="4"/>
      <c r="R24" s="4"/>
      <c r="S24" s="4"/>
      <c r="T24" s="4"/>
      <c r="U24" s="4"/>
      <c r="V24" s="4"/>
      <c r="W24" s="4"/>
      <c r="X24" s="4"/>
      <c r="Y24" s="4"/>
      <c r="Z24" s="4"/>
      <c r="AA24" s="4"/>
      <c r="AB24" s="4"/>
      <c r="AC24" s="310"/>
    </row>
    <row r="25" spans="1:42" ht="18" customHeight="1">
      <c r="A25" s="188"/>
      <c r="B25" s="189"/>
      <c r="C25" s="319"/>
      <c r="D25" s="4" t="s">
        <v>2852</v>
      </c>
      <c r="E25" s="4"/>
      <c r="F25" s="4"/>
      <c r="G25" s="4"/>
      <c r="H25" s="4"/>
      <c r="I25" s="4"/>
      <c r="J25" s="4"/>
      <c r="K25" s="4"/>
      <c r="L25" s="4"/>
      <c r="M25" s="4"/>
      <c r="N25" s="4"/>
      <c r="O25" s="4"/>
      <c r="P25" s="4"/>
      <c r="Q25" s="4"/>
      <c r="R25" s="4"/>
      <c r="S25" s="4"/>
      <c r="T25" s="4"/>
      <c r="U25" s="4"/>
      <c r="V25" s="4"/>
      <c r="W25" s="4"/>
      <c r="X25" s="4"/>
      <c r="Y25" s="4"/>
      <c r="Z25" s="4"/>
      <c r="AA25" s="4"/>
      <c r="AB25" s="4"/>
      <c r="AC25" s="310"/>
    </row>
    <row r="26" spans="1:42" ht="18" customHeight="1">
      <c r="A26" s="188"/>
      <c r="B26" s="189"/>
      <c r="C26" s="319"/>
      <c r="D26" s="4" t="s">
        <v>3215</v>
      </c>
      <c r="E26" s="4"/>
      <c r="F26" s="4"/>
      <c r="G26" s="4"/>
      <c r="H26" s="4"/>
      <c r="I26" s="4"/>
      <c r="J26" s="4"/>
      <c r="K26" s="4"/>
      <c r="L26" s="4"/>
      <c r="M26" s="4"/>
      <c r="N26" s="4"/>
      <c r="O26" s="4"/>
      <c r="P26" s="4"/>
      <c r="Q26" s="4"/>
      <c r="R26" s="4"/>
      <c r="S26" s="4"/>
      <c r="T26" s="4"/>
      <c r="U26" s="4"/>
      <c r="V26" s="4"/>
      <c r="W26" s="4"/>
      <c r="X26" s="4"/>
      <c r="Y26" s="4"/>
      <c r="Z26" s="4"/>
      <c r="AA26" s="4"/>
      <c r="AB26" s="4"/>
      <c r="AC26" s="310"/>
    </row>
    <row r="27" spans="1:42" ht="18" customHeight="1">
      <c r="A27" s="188"/>
      <c r="B27" s="189"/>
      <c r="C27" s="319"/>
      <c r="D27" s="4" t="s">
        <v>2853</v>
      </c>
      <c r="E27" s="4"/>
      <c r="F27" s="4"/>
      <c r="G27" s="4"/>
      <c r="H27" s="4"/>
      <c r="I27" s="4"/>
      <c r="J27" s="4"/>
      <c r="K27" s="4"/>
      <c r="L27" s="4"/>
      <c r="M27" s="4"/>
      <c r="N27" s="4"/>
      <c r="O27" s="4"/>
      <c r="P27" s="4"/>
      <c r="Q27" s="4"/>
      <c r="R27" s="4"/>
      <c r="S27" s="4"/>
      <c r="T27" s="4"/>
      <c r="U27" s="4"/>
      <c r="V27" s="4"/>
      <c r="W27" s="4"/>
      <c r="X27" s="4"/>
      <c r="Y27" s="4"/>
      <c r="Z27" s="4"/>
      <c r="AA27" s="4"/>
      <c r="AB27" s="4"/>
      <c r="AC27" s="310"/>
    </row>
    <row r="28" spans="1:42" ht="18" customHeight="1">
      <c r="A28" s="188"/>
      <c r="B28" s="189"/>
      <c r="C28" s="319"/>
      <c r="D28" s="4" t="s">
        <v>2936</v>
      </c>
      <c r="E28" s="4"/>
      <c r="F28" s="4"/>
      <c r="G28" s="4"/>
      <c r="H28" s="4"/>
      <c r="I28" s="4"/>
      <c r="J28" s="4"/>
      <c r="K28" s="4"/>
      <c r="L28" s="4"/>
      <c r="M28" s="4"/>
      <c r="N28" s="4"/>
      <c r="O28" s="4"/>
      <c r="P28" s="4"/>
      <c r="Q28" s="4"/>
      <c r="R28" s="4"/>
      <c r="S28" s="4"/>
      <c r="T28" s="4"/>
      <c r="U28" s="4"/>
      <c r="V28" s="4"/>
      <c r="W28" s="4"/>
      <c r="X28" s="4"/>
      <c r="Y28" s="4"/>
      <c r="Z28" s="4"/>
      <c r="AA28" s="4"/>
      <c r="AB28" s="4"/>
      <c r="AC28" s="310"/>
    </row>
    <row r="29" spans="1:42" ht="18" customHeight="1">
      <c r="A29" s="188"/>
      <c r="B29" s="189"/>
      <c r="C29" s="319"/>
      <c r="D29" s="4" t="s">
        <v>2938</v>
      </c>
      <c r="E29" s="4"/>
      <c r="F29" s="4"/>
      <c r="G29" s="4"/>
      <c r="H29" s="4"/>
      <c r="I29" s="4"/>
      <c r="J29" s="4"/>
      <c r="K29" s="4"/>
      <c r="L29" s="4"/>
      <c r="M29" s="4"/>
      <c r="N29" s="4"/>
      <c r="O29" s="4"/>
      <c r="P29" s="4"/>
      <c r="Q29" s="4"/>
      <c r="R29" s="4"/>
      <c r="S29" s="4"/>
      <c r="T29" s="4"/>
      <c r="U29" s="4"/>
      <c r="V29" s="4"/>
      <c r="W29" s="4"/>
      <c r="X29" s="4"/>
      <c r="Y29" s="4"/>
      <c r="Z29" s="4"/>
      <c r="AA29" s="4"/>
      <c r="AB29" s="4"/>
      <c r="AC29" s="310"/>
    </row>
    <row r="30" spans="1:42" ht="9.9499999999999993" customHeight="1">
      <c r="A30" s="517"/>
      <c r="B30" s="518"/>
      <c r="C30" s="518"/>
      <c r="D30" s="530"/>
      <c r="E30" s="530"/>
      <c r="F30" s="530"/>
      <c r="G30" s="530"/>
      <c r="H30" s="530"/>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20"/>
      <c r="AO30" s="520"/>
      <c r="AP30" s="520"/>
    </row>
    <row r="31" spans="1:42" ht="9.9499999999999993" customHeight="1">
      <c r="A31" s="188"/>
      <c r="B31" s="189"/>
      <c r="C31" s="189"/>
      <c r="D31" s="531"/>
      <c r="E31" s="531"/>
      <c r="F31" s="531"/>
      <c r="G31" s="531"/>
      <c r="H31" s="531"/>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42" ht="18" customHeight="1">
      <c r="A32" s="188" t="s">
        <v>109</v>
      </c>
      <c r="B32" s="189" t="s">
        <v>2949</v>
      </c>
      <c r="C32" s="189"/>
      <c r="D32" s="531"/>
      <c r="E32" s="531"/>
      <c r="F32" s="531"/>
      <c r="G32" s="531"/>
      <c r="H32" s="531"/>
      <c r="I32" s="4"/>
      <c r="J32" s="4"/>
      <c r="K32" s="4"/>
      <c r="L32" s="4"/>
      <c r="M32" s="4"/>
      <c r="N32" s="4"/>
      <c r="O32" s="4"/>
      <c r="P32" s="4"/>
      <c r="Q32" s="4"/>
      <c r="R32" s="4"/>
      <c r="S32" s="4"/>
      <c r="T32" s="4"/>
      <c r="U32" s="4"/>
      <c r="V32" s="4"/>
      <c r="W32" s="4"/>
      <c r="X32" s="4"/>
      <c r="Y32" s="4"/>
      <c r="Z32" s="4"/>
      <c r="AA32" s="4"/>
      <c r="AB32" s="4"/>
      <c r="AC32" s="4"/>
      <c r="AD32" s="4"/>
      <c r="AE32" s="4"/>
      <c r="AF32" s="4"/>
      <c r="AG32" s="4"/>
      <c r="AH32" s="4"/>
      <c r="AI32" s="310"/>
    </row>
    <row r="33" spans="1:57" ht="18" customHeight="1">
      <c r="A33" s="188"/>
      <c r="B33" s="189"/>
      <c r="C33" s="319"/>
      <c r="D33" s="4" t="s">
        <v>2942</v>
      </c>
      <c r="E33" s="4"/>
      <c r="F33" s="4"/>
      <c r="G33" s="4"/>
      <c r="H33" s="4"/>
      <c r="I33" s="319"/>
      <c r="J33" s="4" t="s">
        <v>2854</v>
      </c>
      <c r="K33" s="4"/>
      <c r="L33" s="4"/>
      <c r="M33" s="4"/>
      <c r="N33" s="4"/>
      <c r="O33" s="4"/>
      <c r="P33" s="319"/>
      <c r="Q33" s="4" t="s">
        <v>2941</v>
      </c>
      <c r="R33" s="4"/>
      <c r="S33" s="4"/>
      <c r="T33" s="4"/>
      <c r="U33" s="4"/>
      <c r="V33" s="319"/>
      <c r="W33" s="4" t="s">
        <v>2907</v>
      </c>
      <c r="X33" s="4"/>
      <c r="Y33" s="4"/>
      <c r="Z33" s="310"/>
    </row>
    <row r="34" spans="1:57" ht="18" customHeight="1">
      <c r="A34" s="188"/>
      <c r="B34" s="189"/>
      <c r="C34" s="319"/>
      <c r="D34" s="4" t="s">
        <v>1977</v>
      </c>
      <c r="E34" s="4"/>
      <c r="F34" s="4"/>
      <c r="G34" s="4"/>
      <c r="H34" s="4"/>
      <c r="I34" s="319"/>
      <c r="J34" s="4" t="s">
        <v>2940</v>
      </c>
      <c r="K34" s="4"/>
      <c r="L34" s="4"/>
      <c r="M34" s="4"/>
      <c r="N34" s="4"/>
      <c r="O34" s="4"/>
      <c r="P34" s="4"/>
      <c r="Q34" s="4"/>
      <c r="R34" s="4"/>
      <c r="S34" s="4"/>
      <c r="T34" s="4"/>
      <c r="U34" s="4"/>
      <c r="V34" s="4"/>
      <c r="W34" s="4"/>
      <c r="X34" s="4"/>
      <c r="Y34" s="4"/>
      <c r="Z34" s="4"/>
      <c r="AA34" s="4"/>
      <c r="AB34" s="4"/>
      <c r="AC34" s="310"/>
    </row>
    <row r="35" spans="1:57" ht="11.25" customHeight="1">
      <c r="C35" s="172"/>
      <c r="D35" s="172"/>
      <c r="E35" s="172"/>
      <c r="F35" s="172"/>
      <c r="G35" s="172"/>
      <c r="AJ35" s="519"/>
      <c r="AK35" s="519"/>
      <c r="AL35" s="519"/>
      <c r="AM35" s="519"/>
      <c r="AN35" s="520"/>
      <c r="AO35" s="520"/>
      <c r="AP35" s="520"/>
    </row>
    <row r="36" spans="1:57" ht="18" customHeight="1">
      <c r="A36" s="198" t="s">
        <v>110</v>
      </c>
      <c r="B36" s="199" t="s">
        <v>2893</v>
      </c>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186"/>
      <c r="AE36" s="186"/>
      <c r="AF36" s="186"/>
      <c r="AG36" s="186"/>
      <c r="AH36" s="186"/>
      <c r="AI36" s="186"/>
    </row>
    <row r="37" spans="1:57" ht="18" customHeight="1">
      <c r="B37" s="178" t="s">
        <v>2738</v>
      </c>
      <c r="C37" s="4"/>
      <c r="D37" s="1451"/>
      <c r="E37" s="1451"/>
      <c r="F37" s="1451"/>
      <c r="G37" s="1451"/>
      <c r="H37" s="218"/>
      <c r="I37" s="4"/>
      <c r="J37" s="4"/>
      <c r="K37" s="4"/>
      <c r="L37" s="4"/>
      <c r="M37" s="4"/>
      <c r="N37" s="4"/>
      <c r="O37" s="4"/>
      <c r="P37" s="4"/>
      <c r="Q37" s="4"/>
      <c r="R37" s="4"/>
      <c r="S37" s="4"/>
      <c r="T37" s="4"/>
      <c r="U37" s="4"/>
      <c r="V37" s="4"/>
      <c r="W37" s="4"/>
      <c r="X37" s="4"/>
      <c r="Y37" s="4"/>
      <c r="Z37" s="4"/>
      <c r="AA37" s="4"/>
      <c r="AD37" s="202" t="s">
        <v>100</v>
      </c>
      <c r="AE37" s="4"/>
    </row>
    <row r="38" spans="1:57" ht="18" customHeight="1">
      <c r="B38" s="178" t="s">
        <v>2739</v>
      </c>
      <c r="C38" s="4"/>
      <c r="D38" s="1451"/>
      <c r="E38" s="1451"/>
      <c r="F38" s="1451"/>
      <c r="G38" s="1451"/>
      <c r="H38" s="218"/>
      <c r="I38" s="4"/>
      <c r="J38" s="4"/>
      <c r="K38" s="4"/>
      <c r="L38" s="4"/>
      <c r="M38" s="4"/>
      <c r="N38" s="4"/>
      <c r="O38" s="4"/>
      <c r="P38" s="4"/>
      <c r="Q38" s="4"/>
      <c r="R38" s="4"/>
      <c r="S38" s="4"/>
      <c r="T38" s="4"/>
      <c r="U38" s="4"/>
      <c r="V38" s="4"/>
      <c r="W38" s="4"/>
      <c r="X38" s="4"/>
      <c r="Y38" s="4"/>
      <c r="Z38" s="4"/>
      <c r="AA38" s="4"/>
      <c r="AE38" s="191" t="s">
        <v>99</v>
      </c>
      <c r="AF38" s="191"/>
      <c r="AG38" s="191"/>
      <c r="AH38" s="191"/>
      <c r="AI38" s="4"/>
      <c r="AJ38" s="1402"/>
      <c r="AK38" s="1403"/>
      <c r="AL38" s="1403"/>
      <c r="AM38" s="1403"/>
      <c r="AN38" s="1403"/>
      <c r="AO38" s="1403"/>
      <c r="AP38" s="1403"/>
      <c r="AQ38" s="1403"/>
      <c r="AR38" s="1403"/>
      <c r="AS38" s="1403"/>
      <c r="AT38" s="1403"/>
      <c r="AU38" s="1403"/>
      <c r="AV38" s="1403"/>
      <c r="AW38" s="1403"/>
      <c r="AX38" s="1403"/>
      <c r="AY38" s="1403"/>
      <c r="AZ38" s="1403"/>
      <c r="BA38" s="1403"/>
      <c r="BB38" s="1403"/>
      <c r="BC38" s="1403"/>
      <c r="BD38" s="1403"/>
      <c r="BE38" s="1403"/>
    </row>
    <row r="39" spans="1:57" ht="18" customHeight="1">
      <c r="B39" s="178" t="s">
        <v>2740</v>
      </c>
      <c r="C39" s="4"/>
      <c r="D39" s="1451"/>
      <c r="E39" s="1451"/>
      <c r="F39" s="1451"/>
      <c r="G39" s="1451"/>
      <c r="H39" s="218"/>
      <c r="I39" s="4"/>
      <c r="J39" s="4"/>
      <c r="K39" s="4"/>
      <c r="L39" s="4"/>
      <c r="M39" s="4"/>
      <c r="N39" s="4"/>
      <c r="O39" s="4"/>
      <c r="P39" s="4"/>
      <c r="Q39" s="4"/>
      <c r="R39" s="4"/>
      <c r="S39" s="4"/>
      <c r="T39" s="4"/>
      <c r="U39" s="4"/>
      <c r="V39" s="4"/>
      <c r="W39" s="4"/>
      <c r="X39" s="4"/>
      <c r="Y39" s="4"/>
      <c r="Z39" s="4"/>
      <c r="AA39" s="4"/>
      <c r="AE39" s="178" t="s">
        <v>98</v>
      </c>
      <c r="AF39" s="4"/>
      <c r="AG39" s="4"/>
      <c r="AH39" s="4"/>
      <c r="AJ39" s="1402"/>
      <c r="AK39" s="1403"/>
      <c r="AL39" s="1403"/>
      <c r="AM39" s="1403"/>
      <c r="AN39" s="1403"/>
      <c r="AO39" s="1403"/>
      <c r="AP39" s="1403"/>
      <c r="AQ39" s="1403"/>
      <c r="AR39" s="1403"/>
      <c r="AS39" s="1403"/>
      <c r="AT39" s="1403"/>
      <c r="AU39" s="1403"/>
      <c r="AV39" s="1403"/>
      <c r="AW39" s="1403"/>
      <c r="AX39" s="1403"/>
      <c r="AY39" s="1403"/>
      <c r="AZ39" s="1403"/>
      <c r="BA39" s="1403"/>
      <c r="BB39" s="1403"/>
      <c r="BC39" s="1403"/>
      <c r="BD39" s="1403"/>
      <c r="BE39" s="1403"/>
    </row>
    <row r="40" spans="1:57" ht="18" customHeight="1">
      <c r="B40" s="178" t="s">
        <v>2741</v>
      </c>
      <c r="C40" s="4"/>
      <c r="D40" s="1451"/>
      <c r="E40" s="1451"/>
      <c r="F40" s="1451"/>
      <c r="G40" s="1451"/>
      <c r="H40" s="218"/>
      <c r="I40" s="4"/>
      <c r="J40" s="4"/>
      <c r="K40" s="4"/>
      <c r="L40" s="4"/>
      <c r="M40" s="4"/>
      <c r="N40" s="4"/>
      <c r="O40" s="4"/>
      <c r="P40" s="4"/>
      <c r="Q40" s="4"/>
      <c r="R40" s="4"/>
      <c r="S40" s="4"/>
      <c r="T40" s="4"/>
      <c r="U40" s="4"/>
      <c r="V40" s="4"/>
      <c r="W40" s="4"/>
      <c r="X40" s="4"/>
      <c r="Y40" s="4"/>
      <c r="Z40" s="4"/>
      <c r="AA40" s="4"/>
      <c r="AE40" s="178" t="s">
        <v>97</v>
      </c>
      <c r="AF40" s="4"/>
      <c r="AG40" s="4"/>
      <c r="AH40" s="4"/>
      <c r="AI40" s="4"/>
      <c r="AJ40" s="1402"/>
      <c r="AK40" s="1402"/>
      <c r="AL40" s="1402"/>
      <c r="AM40" s="1402"/>
      <c r="AN40" s="1402"/>
      <c r="AO40" s="1402"/>
      <c r="AP40" s="1402"/>
      <c r="AQ40" s="1402"/>
    </row>
    <row r="41" spans="1:57" ht="11.25" customHeight="1">
      <c r="B41" s="178"/>
      <c r="C41" s="4"/>
      <c r="D41" s="4"/>
      <c r="E41" s="4"/>
      <c r="F41" s="237"/>
      <c r="G41" s="237"/>
      <c r="H41" s="237"/>
      <c r="I41" s="237"/>
      <c r="J41" s="218"/>
      <c r="K41" s="4"/>
      <c r="L41" s="4"/>
      <c r="M41" s="4"/>
      <c r="N41" s="4"/>
      <c r="O41" s="4"/>
      <c r="P41" s="4"/>
      <c r="Q41" s="4"/>
      <c r="R41" s="4"/>
      <c r="S41" s="4"/>
      <c r="T41" s="4"/>
      <c r="U41" s="4"/>
      <c r="V41" s="4"/>
      <c r="W41" s="4"/>
      <c r="X41" s="4"/>
      <c r="Y41" s="4"/>
      <c r="Z41" s="4"/>
      <c r="AA41" s="4"/>
      <c r="AB41" s="4"/>
      <c r="AC41" s="4"/>
      <c r="AJ41" s="183"/>
      <c r="AK41" s="183"/>
      <c r="AL41" s="183"/>
      <c r="AM41" s="183"/>
      <c r="AN41" s="183"/>
      <c r="AO41" s="183"/>
      <c r="AP41" s="183"/>
    </row>
    <row r="42" spans="1:57" ht="18" customHeight="1">
      <c r="A42" s="198" t="s">
        <v>110</v>
      </c>
      <c r="B42" s="199" t="s">
        <v>2894</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186"/>
      <c r="AE42" s="186"/>
      <c r="AF42" s="186"/>
      <c r="AG42" s="186"/>
      <c r="AH42" s="186"/>
      <c r="AI42" s="186"/>
    </row>
    <row r="43" spans="1:57" ht="18" customHeight="1">
      <c r="B43" s="178" t="s">
        <v>2733</v>
      </c>
      <c r="C43" s="4"/>
      <c r="D43" s="1580"/>
      <c r="E43" s="1581"/>
      <c r="F43" s="1581"/>
      <c r="G43" s="1582"/>
      <c r="H43" s="218" t="s">
        <v>117</v>
      </c>
      <c r="I43" s="4"/>
      <c r="J43" s="4"/>
      <c r="K43" s="4"/>
      <c r="L43" s="4"/>
      <c r="M43" s="4"/>
      <c r="N43" s="4"/>
      <c r="O43" s="4"/>
      <c r="P43" s="4"/>
      <c r="Q43" s="4"/>
      <c r="R43" s="4"/>
      <c r="S43" s="4"/>
      <c r="T43" s="4"/>
      <c r="U43" s="4"/>
      <c r="V43" s="4"/>
      <c r="W43" s="4"/>
      <c r="X43" s="4"/>
      <c r="Y43" s="4"/>
      <c r="Z43" s="4"/>
      <c r="AA43" s="4"/>
      <c r="AB43" s="4"/>
      <c r="AC43" s="4"/>
    </row>
    <row r="44" spans="1:57" ht="18" customHeight="1">
      <c r="B44" s="178" t="s">
        <v>2742</v>
      </c>
      <c r="C44" s="4"/>
      <c r="D44" s="1580"/>
      <c r="E44" s="1581"/>
      <c r="F44" s="1581"/>
      <c r="G44" s="1582"/>
      <c r="H44" s="218" t="s">
        <v>117</v>
      </c>
      <c r="I44" s="4"/>
      <c r="J44" s="4"/>
      <c r="K44" s="4"/>
      <c r="L44" s="4"/>
      <c r="M44" s="4"/>
      <c r="N44" s="4"/>
      <c r="O44" s="4"/>
      <c r="P44" s="4"/>
      <c r="Q44" s="4"/>
      <c r="R44" s="4"/>
      <c r="S44" s="4"/>
      <c r="T44" s="4"/>
      <c r="U44" s="4"/>
      <c r="V44" s="4"/>
      <c r="W44" s="4"/>
      <c r="X44" s="4"/>
      <c r="Y44" s="4"/>
      <c r="Z44" s="4"/>
      <c r="AA44" s="4"/>
      <c r="AB44" s="4"/>
      <c r="AC44" s="4"/>
    </row>
    <row r="45" spans="1:57" ht="7.5" customHeight="1">
      <c r="B45" s="178"/>
      <c r="C45" s="4"/>
      <c r="D45" s="238"/>
      <c r="E45" s="238"/>
      <c r="F45" s="238"/>
      <c r="G45" s="238"/>
      <c r="H45" s="218"/>
      <c r="I45" s="4"/>
      <c r="J45" s="4"/>
      <c r="K45" s="4"/>
      <c r="L45" s="4"/>
      <c r="M45" s="4"/>
      <c r="N45" s="4"/>
      <c r="O45" s="4"/>
      <c r="P45" s="4"/>
      <c r="Q45" s="4"/>
      <c r="R45" s="4"/>
      <c r="S45" s="4"/>
      <c r="T45" s="4"/>
      <c r="U45" s="4"/>
      <c r="V45" s="4"/>
      <c r="W45" s="4"/>
      <c r="X45" s="4"/>
      <c r="Y45" s="4"/>
      <c r="Z45" s="4"/>
      <c r="AA45" s="4"/>
      <c r="AB45" s="4"/>
      <c r="AC45" s="4"/>
    </row>
    <row r="46" spans="1:57" ht="18" customHeight="1">
      <c r="A46" s="188" t="s">
        <v>110</v>
      </c>
      <c r="B46" s="189" t="s">
        <v>2927</v>
      </c>
      <c r="C46" s="4"/>
      <c r="D46" s="1461"/>
      <c r="E46" s="1462"/>
      <c r="F46" s="1462"/>
      <c r="G46" s="1462"/>
      <c r="H46" s="1462"/>
      <c r="I46" s="1462"/>
      <c r="J46" s="1462"/>
      <c r="K46" s="1462"/>
      <c r="L46" s="1462"/>
      <c r="M46" s="1462"/>
      <c r="N46" s="1462"/>
      <c r="O46" s="1462"/>
      <c r="P46" s="1462"/>
      <c r="Q46" s="1462"/>
      <c r="R46" s="1462"/>
      <c r="S46" s="1462"/>
      <c r="T46" s="1462"/>
      <c r="U46" s="1462"/>
      <c r="V46" s="1462"/>
      <c r="W46" s="1462"/>
      <c r="X46" s="1462"/>
      <c r="Y46" s="1462"/>
      <c r="Z46" s="1462"/>
      <c r="AA46" s="1462"/>
      <c r="AB46" s="1462"/>
      <c r="AC46" s="1463"/>
    </row>
    <row r="47" spans="1:57" ht="11.25" customHeight="1">
      <c r="A47" s="188"/>
      <c r="B47" s="189"/>
      <c r="C47" s="4"/>
      <c r="D47" s="4"/>
      <c r="E47" s="4"/>
      <c r="F47" s="4"/>
      <c r="G47" s="4"/>
      <c r="H47" s="4"/>
      <c r="I47" s="4"/>
      <c r="J47" s="4"/>
      <c r="K47" s="4"/>
      <c r="L47" s="4"/>
      <c r="M47" s="4"/>
      <c r="N47" s="4"/>
      <c r="O47" s="4"/>
      <c r="P47" s="4"/>
      <c r="Q47" s="4"/>
      <c r="R47" s="4"/>
      <c r="S47" s="4"/>
      <c r="T47" s="4"/>
      <c r="U47" s="4"/>
      <c r="V47" s="4"/>
      <c r="W47" s="4"/>
      <c r="X47" s="4"/>
      <c r="Y47" s="4"/>
      <c r="Z47" s="4"/>
      <c r="AA47" s="4"/>
      <c r="AB47" s="4"/>
      <c r="AC47" s="4"/>
      <c r="AJ47" s="183"/>
      <c r="AK47" s="183"/>
      <c r="AL47" s="183"/>
      <c r="AM47" s="183"/>
      <c r="AN47" s="183"/>
      <c r="AO47" s="183"/>
      <c r="AP47" s="183"/>
    </row>
    <row r="48" spans="1:57" ht="18" customHeight="1">
      <c r="A48" s="198" t="s">
        <v>110</v>
      </c>
      <c r="B48" s="199" t="s">
        <v>2896</v>
      </c>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186"/>
      <c r="AE48" s="186"/>
      <c r="AF48" s="186"/>
      <c r="AG48" s="186"/>
      <c r="AH48" s="186"/>
      <c r="AI48" s="186"/>
    </row>
    <row r="49" spans="1:41" ht="18" customHeight="1">
      <c r="A49" s="188"/>
      <c r="B49" s="3" t="s">
        <v>3607</v>
      </c>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41" ht="18" customHeight="1">
      <c r="B50" s="174"/>
      <c r="C50" s="4"/>
      <c r="D50" s="4"/>
      <c r="E50" s="4"/>
      <c r="F50" s="4"/>
      <c r="G50" s="4"/>
      <c r="H50" s="4"/>
      <c r="I50" s="4"/>
      <c r="J50" s="4"/>
      <c r="K50" s="4"/>
      <c r="L50" s="4"/>
      <c r="M50" s="4"/>
      <c r="N50" s="4"/>
      <c r="O50" s="4"/>
      <c r="P50" s="4"/>
      <c r="Q50" s="4"/>
      <c r="R50" s="4"/>
      <c r="S50" s="4"/>
      <c r="T50" s="215"/>
      <c r="U50" s="217" t="s">
        <v>116</v>
      </c>
      <c r="V50" s="217"/>
      <c r="W50" s="215"/>
      <c r="X50" s="217" t="s">
        <v>115</v>
      </c>
      <c r="Y50" s="4"/>
      <c r="Z50" s="4"/>
      <c r="AA50" s="4"/>
      <c r="AB50" s="4"/>
      <c r="AC50" s="218"/>
      <c r="AE50" s="216" t="str">
        <f>IF(COUNTIF(項目一覧②!G20:H20,TRUE)&lt;2,"","特例の適用の有無はどちらか１つを選択してください")</f>
        <v/>
      </c>
    </row>
    <row r="51" spans="1:41" ht="18" customHeight="1">
      <c r="B51" s="178" t="s">
        <v>3633</v>
      </c>
      <c r="C51" s="178"/>
      <c r="D51" s="178"/>
      <c r="E51" s="178"/>
      <c r="F51" s="178"/>
      <c r="G51" s="178"/>
      <c r="H51" s="178"/>
      <c r="I51" s="178"/>
      <c r="J51" s="178"/>
      <c r="K51" s="178"/>
      <c r="L51" s="4"/>
      <c r="M51" s="4"/>
      <c r="N51" s="4"/>
      <c r="O51" s="4"/>
      <c r="P51" s="4"/>
      <c r="Q51" s="4"/>
      <c r="R51" s="4"/>
      <c r="S51" s="4"/>
      <c r="T51" s="4"/>
      <c r="U51" s="4"/>
      <c r="V51" s="4"/>
      <c r="W51" s="4"/>
      <c r="X51" s="4"/>
      <c r="Y51" s="4"/>
      <c r="Z51" s="4"/>
      <c r="AA51" s="4"/>
      <c r="AB51" s="4"/>
      <c r="AC51" s="4"/>
      <c r="AD51" s="218"/>
      <c r="AE51" s="4"/>
      <c r="AF51" s="4"/>
      <c r="AG51" s="218"/>
      <c r="AH51" s="4"/>
      <c r="AI51" s="4"/>
      <c r="AJ51" s="4"/>
      <c r="AK51" s="4"/>
      <c r="AL51" s="4"/>
      <c r="AM51" s="218"/>
      <c r="AO51" s="216"/>
    </row>
    <row r="52" spans="1:41" ht="18" customHeight="1">
      <c r="B52" s="178"/>
      <c r="C52" s="215"/>
      <c r="D52" s="178" t="s">
        <v>3803</v>
      </c>
      <c r="E52" s="178"/>
      <c r="F52" s="178"/>
      <c r="G52" s="178"/>
      <c r="H52" s="178"/>
      <c r="I52" s="178"/>
      <c r="J52" s="178"/>
      <c r="K52" s="178"/>
      <c r="L52" s="4"/>
      <c r="M52" s="4"/>
      <c r="N52" s="4"/>
      <c r="O52" s="4"/>
      <c r="P52" s="4"/>
      <c r="Q52" s="4"/>
      <c r="R52" s="4"/>
      <c r="S52" s="4"/>
      <c r="T52" s="4"/>
      <c r="U52" s="4"/>
      <c r="V52" s="4"/>
      <c r="W52" s="4"/>
      <c r="X52" s="4"/>
      <c r="Y52" s="4"/>
      <c r="Z52" s="4"/>
      <c r="AA52" s="4"/>
      <c r="AB52" s="4"/>
      <c r="AC52" s="4"/>
      <c r="AD52" s="218"/>
      <c r="AE52" s="4"/>
      <c r="AF52" s="4"/>
      <c r="AG52" s="218"/>
      <c r="AH52" s="4"/>
      <c r="AI52" s="4"/>
      <c r="AJ52" s="4"/>
      <c r="AK52" s="4"/>
      <c r="AL52" s="4"/>
      <c r="AM52" s="218"/>
      <c r="AO52" s="216"/>
    </row>
    <row r="53" spans="1:41" ht="18" customHeight="1">
      <c r="B53" s="178"/>
      <c r="C53" s="215"/>
      <c r="D53" s="178" t="s">
        <v>3804</v>
      </c>
      <c r="E53" s="178"/>
      <c r="F53" s="178"/>
      <c r="G53" s="178"/>
      <c r="H53" s="178"/>
      <c r="I53" s="178"/>
      <c r="J53" s="178"/>
      <c r="K53" s="178"/>
      <c r="L53" s="4"/>
      <c r="M53" s="4"/>
      <c r="N53" s="4"/>
      <c r="O53" s="4"/>
      <c r="P53" s="4"/>
      <c r="Q53" s="4"/>
      <c r="R53" s="4"/>
      <c r="S53" s="4"/>
      <c r="T53" s="4"/>
      <c r="U53" s="4"/>
      <c r="V53" s="4"/>
      <c r="W53" s="4"/>
      <c r="X53" s="4"/>
      <c r="Y53" s="4"/>
      <c r="Z53" s="4"/>
      <c r="AA53" s="4"/>
      <c r="AB53" s="4"/>
      <c r="AC53" s="4"/>
      <c r="AD53" s="218"/>
      <c r="AE53" s="4"/>
      <c r="AF53" s="4"/>
      <c r="AG53" s="218"/>
      <c r="AH53" s="4"/>
      <c r="AI53" s="4"/>
      <c r="AJ53" s="4"/>
      <c r="AK53" s="4"/>
      <c r="AL53" s="4"/>
      <c r="AM53" s="218"/>
      <c r="AO53" s="216"/>
    </row>
    <row r="54" spans="1:41" ht="18" customHeight="1">
      <c r="B54" s="178"/>
      <c r="C54" s="178"/>
      <c r="D54" s="178" t="s">
        <v>3634</v>
      </c>
      <c r="E54" s="178"/>
      <c r="F54" s="178"/>
      <c r="G54" s="178"/>
      <c r="H54" s="178"/>
      <c r="I54" s="178"/>
      <c r="J54" s="178"/>
      <c r="K54" s="178"/>
      <c r="L54" s="4"/>
      <c r="M54" s="4"/>
      <c r="N54" s="4"/>
      <c r="O54" s="4"/>
      <c r="P54" s="4"/>
      <c r="Q54" s="4"/>
      <c r="R54" s="4"/>
      <c r="S54" s="4"/>
      <c r="T54" s="4"/>
      <c r="U54" s="4"/>
      <c r="V54" s="4"/>
      <c r="W54" s="4"/>
      <c r="X54" s="4"/>
      <c r="Y54" s="4"/>
      <c r="Z54" s="4"/>
      <c r="AA54" s="4"/>
      <c r="AB54" s="4"/>
      <c r="AC54" s="4"/>
      <c r="AD54" s="218"/>
      <c r="AE54" s="4"/>
      <c r="AF54" s="4"/>
      <c r="AG54" s="218"/>
      <c r="AH54" s="4"/>
      <c r="AI54" s="4"/>
      <c r="AJ54" s="4"/>
      <c r="AK54" s="4"/>
      <c r="AL54" s="4"/>
      <c r="AM54" s="218"/>
      <c r="AO54" s="216"/>
    </row>
    <row r="55" spans="1:41" ht="18" customHeight="1">
      <c r="B55" s="178"/>
      <c r="C55" s="178"/>
      <c r="D55" s="178" t="s">
        <v>3635</v>
      </c>
      <c r="E55" s="178"/>
      <c r="F55" s="178"/>
      <c r="G55" s="1464"/>
      <c r="H55" s="1464"/>
      <c r="I55" s="1464"/>
      <c r="J55" s="1464"/>
      <c r="K55" s="1464"/>
      <c r="L55" s="4"/>
      <c r="M55" s="1457"/>
      <c r="N55" s="1457"/>
      <c r="O55" s="1457"/>
      <c r="P55" s="1457"/>
      <c r="Q55" s="1457"/>
      <c r="R55" s="4"/>
      <c r="S55" s="4"/>
      <c r="T55" s="4"/>
      <c r="U55" s="4"/>
      <c r="V55" s="4"/>
      <c r="W55" s="4"/>
      <c r="X55" s="4"/>
      <c r="Y55" s="4"/>
      <c r="Z55" s="4"/>
      <c r="AA55" s="4"/>
      <c r="AB55" s="4"/>
      <c r="AC55" s="4"/>
      <c r="AD55" s="218"/>
      <c r="AE55" s="4"/>
      <c r="AF55" s="4"/>
      <c r="AG55" s="218"/>
      <c r="AH55" s="4"/>
      <c r="AI55" s="4"/>
      <c r="AJ55" s="4"/>
      <c r="AK55" s="4"/>
      <c r="AL55" s="4"/>
      <c r="AM55" s="218"/>
      <c r="AO55" s="216"/>
    </row>
    <row r="56" spans="1:41" ht="18" customHeight="1">
      <c r="B56" s="178"/>
      <c r="C56" s="178"/>
      <c r="D56" s="178" t="s">
        <v>3636</v>
      </c>
      <c r="E56" s="178"/>
      <c r="F56" s="178"/>
      <c r="G56" s="178"/>
      <c r="H56" s="178"/>
      <c r="I56" s="178"/>
      <c r="J56" s="178"/>
      <c r="K56" s="178"/>
      <c r="L56" s="4"/>
      <c r="M56" s="1464"/>
      <c r="N56" s="1464"/>
      <c r="O56" s="1464"/>
      <c r="P56" s="1464"/>
      <c r="Q56" s="1464"/>
      <c r="R56" s="4" t="s">
        <v>2437</v>
      </c>
      <c r="S56" s="4"/>
      <c r="T56" s="4"/>
      <c r="U56" s="4"/>
      <c r="V56" s="4"/>
      <c r="W56" s="4"/>
      <c r="X56" s="4"/>
      <c r="Y56" s="4"/>
      <c r="Z56" s="4"/>
      <c r="AA56" s="4"/>
      <c r="AB56" s="4"/>
      <c r="AC56" s="4"/>
      <c r="AD56" s="218"/>
      <c r="AE56" s="4"/>
      <c r="AF56" s="4"/>
      <c r="AG56" s="218"/>
      <c r="AH56" s="4"/>
      <c r="AI56" s="4"/>
      <c r="AJ56" s="4"/>
      <c r="AK56" s="4"/>
      <c r="AL56" s="4"/>
      <c r="AM56" s="218"/>
      <c r="AO56" s="216"/>
    </row>
    <row r="57" spans="1:41" ht="18" customHeight="1">
      <c r="B57" s="178" t="s">
        <v>3674</v>
      </c>
      <c r="C57" s="4"/>
      <c r="D57" s="4"/>
      <c r="E57" s="4"/>
      <c r="F57" s="4"/>
      <c r="G57" s="4"/>
      <c r="H57" s="4"/>
      <c r="I57" s="4"/>
      <c r="J57" s="4"/>
      <c r="K57" s="4"/>
      <c r="L57" s="4"/>
      <c r="M57" s="4"/>
      <c r="N57" s="4"/>
      <c r="O57" s="4"/>
      <c r="P57" s="4"/>
      <c r="Q57" s="4"/>
      <c r="R57" s="4"/>
      <c r="S57" s="4"/>
      <c r="T57" s="215"/>
      <c r="U57" s="217" t="s">
        <v>84</v>
      </c>
      <c r="V57" s="217"/>
      <c r="W57" s="215"/>
      <c r="X57" s="217" t="s">
        <v>115</v>
      </c>
      <c r="Y57" s="4"/>
      <c r="Z57" s="4"/>
      <c r="AA57" s="4"/>
      <c r="AB57" s="4"/>
      <c r="AC57" s="218"/>
      <c r="AE57" s="216"/>
    </row>
    <row r="58" spans="1:41" ht="18" customHeight="1">
      <c r="B58" s="178" t="s">
        <v>3675</v>
      </c>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41" ht="18" customHeight="1">
      <c r="B59" s="178"/>
      <c r="C59" s="4"/>
      <c r="D59" s="4"/>
      <c r="E59" s="4"/>
      <c r="F59" s="4"/>
      <c r="G59" s="4"/>
      <c r="H59" s="4"/>
      <c r="I59" s="4"/>
      <c r="J59" s="4"/>
      <c r="K59" s="4"/>
      <c r="L59" s="4"/>
      <c r="M59" s="4"/>
      <c r="N59" s="4"/>
      <c r="O59" s="4"/>
      <c r="P59" s="218" t="s">
        <v>114</v>
      </c>
      <c r="Q59" s="1471"/>
      <c r="R59" s="1472"/>
      <c r="S59" s="1472"/>
      <c r="T59" s="1472"/>
      <c r="U59" s="1472"/>
      <c r="V59" s="1472"/>
      <c r="W59" s="1472"/>
      <c r="X59" s="1472"/>
      <c r="Y59" s="1472"/>
      <c r="Z59" s="1472"/>
      <c r="AA59" s="1472"/>
      <c r="AB59" s="1473"/>
      <c r="AC59" s="218" t="s">
        <v>113</v>
      </c>
    </row>
    <row r="60" spans="1:41" ht="18" customHeight="1">
      <c r="B60" s="178" t="s">
        <v>3676</v>
      </c>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41" ht="18" customHeight="1">
      <c r="B61" s="178"/>
      <c r="C61" s="4"/>
      <c r="D61" s="4"/>
      <c r="E61" s="4"/>
      <c r="F61" s="4"/>
      <c r="G61" s="4"/>
      <c r="H61" s="4"/>
      <c r="I61" s="4"/>
      <c r="J61" s="4"/>
      <c r="K61" s="4"/>
      <c r="L61" s="4"/>
      <c r="M61" s="4"/>
      <c r="N61" s="4"/>
      <c r="O61" s="4"/>
      <c r="P61" s="218" t="s">
        <v>114</v>
      </c>
      <c r="Q61" s="1471"/>
      <c r="R61" s="1472"/>
      <c r="S61" s="1472"/>
      <c r="T61" s="1472"/>
      <c r="U61" s="1472"/>
      <c r="V61" s="1472"/>
      <c r="W61" s="1472"/>
      <c r="X61" s="1472"/>
      <c r="Y61" s="1472"/>
      <c r="Z61" s="1472"/>
      <c r="AA61" s="1472"/>
      <c r="AB61" s="1473"/>
      <c r="AC61" s="218" t="s">
        <v>113</v>
      </c>
    </row>
    <row r="62" spans="1:41" ht="9" customHeight="1">
      <c r="B62" s="178"/>
      <c r="C62" s="4"/>
      <c r="D62" s="4"/>
      <c r="E62" s="4"/>
      <c r="F62" s="4"/>
      <c r="G62" s="4"/>
      <c r="H62" s="4"/>
      <c r="I62" s="4"/>
      <c r="J62" s="4"/>
      <c r="K62" s="4"/>
      <c r="L62" s="4"/>
      <c r="M62" s="4"/>
      <c r="N62" s="4"/>
      <c r="O62" s="4"/>
      <c r="P62" s="218"/>
      <c r="Q62" s="451"/>
      <c r="R62" s="451"/>
      <c r="S62" s="451"/>
      <c r="T62" s="451"/>
      <c r="U62" s="451"/>
      <c r="V62" s="451"/>
      <c r="W62" s="451"/>
      <c r="X62" s="451"/>
      <c r="Y62" s="451"/>
      <c r="Z62" s="451"/>
      <c r="AA62" s="451"/>
      <c r="AB62" s="451"/>
      <c r="AC62" s="218"/>
    </row>
    <row r="63" spans="1:41" ht="18" customHeight="1">
      <c r="B63" s="178" t="s">
        <v>3631</v>
      </c>
      <c r="C63" s="178"/>
      <c r="D63" s="178"/>
      <c r="E63" s="178"/>
      <c r="F63" s="178"/>
      <c r="G63" s="178"/>
      <c r="H63" s="178"/>
      <c r="I63" s="178"/>
      <c r="J63" s="178"/>
      <c r="K63" s="178"/>
      <c r="L63" s="4"/>
      <c r="M63" s="4"/>
      <c r="N63" s="4"/>
      <c r="O63" s="4"/>
      <c r="P63" s="4"/>
      <c r="Q63" s="319"/>
      <c r="R63" s="178" t="s">
        <v>2352</v>
      </c>
      <c r="S63" s="4"/>
      <c r="T63" s="4"/>
      <c r="U63" s="4"/>
      <c r="V63" s="4"/>
      <c r="W63" s="4"/>
      <c r="X63" s="4"/>
      <c r="Y63" s="218"/>
      <c r="Z63" s="318"/>
      <c r="AA63" s="318"/>
      <c r="AB63" s="318"/>
      <c r="AC63" s="318"/>
      <c r="AD63" s="318"/>
      <c r="AE63" s="318"/>
      <c r="AF63" s="318"/>
      <c r="AG63" s="318"/>
      <c r="AH63" s="318"/>
      <c r="AI63" s="318"/>
      <c r="AJ63" s="318"/>
      <c r="AK63" s="318"/>
      <c r="AL63" s="218"/>
    </row>
    <row r="64" spans="1:41" ht="18" customHeight="1">
      <c r="B64" s="178"/>
      <c r="C64" s="178"/>
      <c r="G64" s="4"/>
      <c r="H64" s="4"/>
      <c r="I64" s="4"/>
      <c r="J64" s="4"/>
      <c r="K64" s="4"/>
      <c r="L64" s="4"/>
      <c r="M64" s="4"/>
      <c r="N64" s="4"/>
      <c r="O64" s="4"/>
      <c r="P64" s="218"/>
      <c r="Q64" s="319"/>
      <c r="R64" s="178" t="s">
        <v>2353</v>
      </c>
      <c r="S64" s="318"/>
      <c r="T64" s="318"/>
      <c r="U64" s="318"/>
      <c r="V64" s="318"/>
      <c r="W64" s="318"/>
      <c r="X64" s="318"/>
      <c r="Y64" s="318"/>
      <c r="Z64" s="318"/>
      <c r="AA64" s="318"/>
      <c r="AB64" s="318"/>
      <c r="AC64" s="218"/>
    </row>
    <row r="65" spans="1:59" ht="18" customHeight="1">
      <c r="B65" s="178" t="s">
        <v>3632</v>
      </c>
      <c r="C65" s="4"/>
      <c r="D65" s="4"/>
      <c r="E65" s="4"/>
      <c r="F65" s="4"/>
      <c r="G65" s="4"/>
      <c r="H65" s="4"/>
      <c r="I65" s="4"/>
      <c r="J65" s="4"/>
      <c r="K65" s="4"/>
      <c r="L65" s="4"/>
      <c r="M65" s="4"/>
      <c r="N65" s="4"/>
      <c r="O65" s="4"/>
      <c r="P65" s="4"/>
      <c r="Q65" s="4"/>
      <c r="R65" s="4"/>
      <c r="S65" s="4"/>
      <c r="T65" s="218"/>
      <c r="U65" s="4"/>
      <c r="V65" s="4"/>
      <c r="W65" s="4"/>
      <c r="X65" s="4"/>
      <c r="Y65" s="4"/>
      <c r="Z65" s="4"/>
      <c r="AA65" s="4"/>
      <c r="AB65" s="4"/>
      <c r="AC65" s="218"/>
    </row>
    <row r="66" spans="1:59" ht="18" customHeight="1">
      <c r="B66" s="178"/>
      <c r="C66" s="4"/>
      <c r="D66" s="4"/>
      <c r="E66" s="4"/>
      <c r="F66" s="4"/>
      <c r="G66" s="4"/>
      <c r="H66" s="4"/>
      <c r="I66" s="4"/>
      <c r="J66" s="4"/>
      <c r="K66" s="4"/>
      <c r="L66" s="4"/>
      <c r="M66" s="4"/>
      <c r="N66" s="4"/>
      <c r="O66" s="4"/>
      <c r="P66" s="4" t="s">
        <v>112</v>
      </c>
      <c r="Q66" s="1471"/>
      <c r="R66" s="1472"/>
      <c r="S66" s="1472"/>
      <c r="T66" s="1472"/>
      <c r="U66" s="1472"/>
      <c r="V66" s="1472"/>
      <c r="W66" s="1472"/>
      <c r="X66" s="1472"/>
      <c r="Y66" s="1593"/>
      <c r="Z66" s="1593"/>
      <c r="AA66" s="1593"/>
      <c r="AB66" s="1594"/>
      <c r="AC66" s="218" t="s">
        <v>111</v>
      </c>
    </row>
    <row r="67" spans="1:59" ht="11.25" customHeight="1">
      <c r="B67" s="178"/>
      <c r="C67" s="4"/>
      <c r="D67" s="4"/>
      <c r="E67" s="4"/>
      <c r="F67" s="4"/>
      <c r="G67" s="4"/>
      <c r="H67" s="4"/>
      <c r="I67" s="4"/>
      <c r="J67" s="4"/>
      <c r="K67" s="4"/>
      <c r="L67" s="4"/>
      <c r="M67" s="4"/>
      <c r="N67" s="4"/>
      <c r="O67" s="4"/>
      <c r="P67" s="4"/>
      <c r="Q67" s="218"/>
      <c r="R67" s="218"/>
      <c r="S67" s="218"/>
      <c r="T67" s="218"/>
      <c r="U67" s="218"/>
      <c r="V67" s="218"/>
      <c r="W67" s="218"/>
      <c r="X67" s="218"/>
      <c r="Y67" s="218"/>
      <c r="Z67" s="218"/>
      <c r="AA67" s="218"/>
      <c r="AB67" s="218"/>
      <c r="AC67" s="218"/>
      <c r="AJ67" s="183"/>
      <c r="AK67" s="183"/>
      <c r="AL67" s="183"/>
      <c r="AM67" s="183"/>
      <c r="AN67" s="183"/>
      <c r="AO67" s="183"/>
      <c r="AP67" s="183"/>
    </row>
    <row r="68" spans="1:59" ht="18" customHeight="1">
      <c r="A68" s="198" t="s">
        <v>110</v>
      </c>
      <c r="B68" s="199" t="s">
        <v>2897</v>
      </c>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186"/>
      <c r="AE68" s="186"/>
      <c r="AF68" s="186"/>
      <c r="AG68" s="186"/>
      <c r="AH68" s="186"/>
      <c r="AI68" s="186"/>
    </row>
    <row r="69" spans="1:59" ht="17.25" customHeight="1">
      <c r="B69" s="178" t="s">
        <v>3102</v>
      </c>
      <c r="C69" s="4"/>
      <c r="D69" s="4"/>
      <c r="E69" s="4"/>
      <c r="F69" s="4"/>
      <c r="G69" s="4"/>
      <c r="H69" s="4"/>
      <c r="I69" s="218" t="s">
        <v>71</v>
      </c>
      <c r="J69" s="1457" t="s">
        <v>107</v>
      </c>
      <c r="K69" s="1457"/>
      <c r="L69" s="1457"/>
      <c r="M69" s="1457"/>
      <c r="N69" s="1457"/>
      <c r="O69" s="218" t="s">
        <v>70</v>
      </c>
      <c r="P69" s="1457" t="s">
        <v>106</v>
      </c>
      <c r="Q69" s="1457"/>
      <c r="R69" s="1457"/>
      <c r="S69" s="1457"/>
      <c r="T69" s="1457"/>
      <c r="U69" s="218" t="s">
        <v>70</v>
      </c>
      <c r="V69" s="1457" t="s">
        <v>105</v>
      </c>
      <c r="W69" s="1457"/>
      <c r="X69" s="1457"/>
      <c r="Y69" s="1457"/>
      <c r="Z69" s="1457"/>
      <c r="AA69" s="218" t="s">
        <v>103</v>
      </c>
      <c r="AB69" s="4"/>
      <c r="AC69" s="4"/>
    </row>
    <row r="70" spans="1:59" ht="17.25" customHeight="1">
      <c r="B70" s="178"/>
      <c r="C70" s="218" t="s">
        <v>71</v>
      </c>
      <c r="D70" s="1441"/>
      <c r="E70" s="1441"/>
      <c r="F70" s="1441"/>
      <c r="G70" s="1441"/>
      <c r="H70" s="218" t="s">
        <v>94</v>
      </c>
      <c r="I70" s="218" t="s">
        <v>71</v>
      </c>
      <c r="J70" s="1454"/>
      <c r="K70" s="1455"/>
      <c r="L70" s="1455"/>
      <c r="M70" s="1456"/>
      <c r="N70" s="218" t="s">
        <v>69</v>
      </c>
      <c r="O70" s="218" t="s">
        <v>70</v>
      </c>
      <c r="P70" s="1454"/>
      <c r="Q70" s="1455"/>
      <c r="R70" s="1455"/>
      <c r="S70" s="1456"/>
      <c r="T70" s="218" t="s">
        <v>69</v>
      </c>
      <c r="U70" s="218" t="s">
        <v>70</v>
      </c>
      <c r="V70" s="1466">
        <f t="shared" ref="V70:V75" si="0">J70+P70</f>
        <v>0</v>
      </c>
      <c r="W70" s="1466"/>
      <c r="X70" s="1466"/>
      <c r="Y70" s="1466"/>
      <c r="Z70" s="218" t="s">
        <v>69</v>
      </c>
      <c r="AA70" s="218" t="s">
        <v>103</v>
      </c>
      <c r="AB70" s="4"/>
      <c r="AC70" s="4"/>
      <c r="AF70" s="202" t="s">
        <v>100</v>
      </c>
      <c r="AG70" s="4"/>
    </row>
    <row r="71" spans="1:59" ht="17.25" customHeight="1">
      <c r="B71" s="178"/>
      <c r="C71" s="218" t="s">
        <v>71</v>
      </c>
      <c r="D71" s="1441"/>
      <c r="E71" s="1441"/>
      <c r="F71" s="1441"/>
      <c r="G71" s="1441"/>
      <c r="H71" s="218" t="s">
        <v>94</v>
      </c>
      <c r="I71" s="218" t="s">
        <v>71</v>
      </c>
      <c r="J71" s="1454"/>
      <c r="K71" s="1455"/>
      <c r="L71" s="1455"/>
      <c r="M71" s="1456"/>
      <c r="N71" s="218" t="s">
        <v>69</v>
      </c>
      <c r="O71" s="218" t="s">
        <v>70</v>
      </c>
      <c r="P71" s="1454"/>
      <c r="Q71" s="1455"/>
      <c r="R71" s="1455"/>
      <c r="S71" s="1456"/>
      <c r="T71" s="218" t="s">
        <v>69</v>
      </c>
      <c r="U71" s="218" t="s">
        <v>70</v>
      </c>
      <c r="V71" s="1466">
        <f t="shared" si="0"/>
        <v>0</v>
      </c>
      <c r="W71" s="1466"/>
      <c r="X71" s="1466"/>
      <c r="Y71" s="1466"/>
      <c r="Z71" s="218" t="s">
        <v>69</v>
      </c>
      <c r="AA71" s="218" t="s">
        <v>103</v>
      </c>
      <c r="AB71" s="4"/>
      <c r="AC71" s="4"/>
      <c r="AG71" s="191" t="s">
        <v>99</v>
      </c>
      <c r="AH71" s="191"/>
      <c r="AI71" s="191"/>
      <c r="AJ71" s="191"/>
      <c r="AK71" s="4"/>
      <c r="AL71" s="1402"/>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row>
    <row r="72" spans="1:59" ht="17.25" customHeight="1">
      <c r="B72" s="178"/>
      <c r="C72" s="218" t="s">
        <v>71</v>
      </c>
      <c r="D72" s="1441"/>
      <c r="E72" s="1441"/>
      <c r="F72" s="1441"/>
      <c r="G72" s="1441"/>
      <c r="H72" s="218" t="s">
        <v>94</v>
      </c>
      <c r="I72" s="218" t="s">
        <v>71</v>
      </c>
      <c r="J72" s="1454"/>
      <c r="K72" s="1455"/>
      <c r="L72" s="1455"/>
      <c r="M72" s="1456"/>
      <c r="N72" s="218" t="s">
        <v>69</v>
      </c>
      <c r="O72" s="218" t="s">
        <v>70</v>
      </c>
      <c r="P72" s="1454"/>
      <c r="Q72" s="1455"/>
      <c r="R72" s="1455"/>
      <c r="S72" s="1456"/>
      <c r="T72" s="218" t="s">
        <v>69</v>
      </c>
      <c r="U72" s="218" t="s">
        <v>70</v>
      </c>
      <c r="V72" s="1466">
        <f t="shared" si="0"/>
        <v>0</v>
      </c>
      <c r="W72" s="1466"/>
      <c r="X72" s="1466"/>
      <c r="Y72" s="1466"/>
      <c r="Z72" s="218" t="s">
        <v>69</v>
      </c>
      <c r="AA72" s="218" t="s">
        <v>103</v>
      </c>
      <c r="AB72" s="4"/>
      <c r="AC72" s="4"/>
      <c r="AG72" s="178" t="s">
        <v>98</v>
      </c>
      <c r="AH72" s="4"/>
      <c r="AI72" s="4"/>
      <c r="AJ72" s="4"/>
      <c r="AL72" s="1402"/>
      <c r="AM72" s="1403"/>
      <c r="AN72" s="1403"/>
      <c r="AO72" s="1403"/>
      <c r="AP72" s="1403"/>
      <c r="AQ72" s="1403"/>
      <c r="AR72" s="1403"/>
      <c r="AS72" s="1403"/>
      <c r="AT72" s="1403"/>
      <c r="AU72" s="1403"/>
      <c r="AV72" s="1403"/>
      <c r="AW72" s="1403"/>
      <c r="AX72" s="1403"/>
      <c r="AY72" s="1403"/>
      <c r="AZ72" s="1403"/>
      <c r="BA72" s="1403"/>
      <c r="BB72" s="1403"/>
      <c r="BC72" s="1403"/>
      <c r="BD72" s="1403"/>
      <c r="BE72" s="1403"/>
      <c r="BF72" s="1403"/>
      <c r="BG72" s="1403"/>
    </row>
    <row r="73" spans="1:59" ht="17.25" customHeight="1">
      <c r="B73" s="178"/>
      <c r="C73" s="218" t="s">
        <v>71</v>
      </c>
      <c r="D73" s="1441"/>
      <c r="E73" s="1441"/>
      <c r="F73" s="1441"/>
      <c r="G73" s="1441"/>
      <c r="H73" s="218" t="s">
        <v>94</v>
      </c>
      <c r="I73" s="218" t="s">
        <v>71</v>
      </c>
      <c r="J73" s="1454"/>
      <c r="K73" s="1455"/>
      <c r="L73" s="1455"/>
      <c r="M73" s="1456"/>
      <c r="N73" s="218" t="s">
        <v>69</v>
      </c>
      <c r="O73" s="218" t="s">
        <v>70</v>
      </c>
      <c r="P73" s="1454"/>
      <c r="Q73" s="1455"/>
      <c r="R73" s="1455"/>
      <c r="S73" s="1456"/>
      <c r="T73" s="218" t="s">
        <v>69</v>
      </c>
      <c r="U73" s="218" t="s">
        <v>70</v>
      </c>
      <c r="V73" s="1466">
        <f t="shared" si="0"/>
        <v>0</v>
      </c>
      <c r="W73" s="1466"/>
      <c r="X73" s="1466"/>
      <c r="Y73" s="1466"/>
      <c r="Z73" s="218" t="s">
        <v>69</v>
      </c>
      <c r="AA73" s="218" t="s">
        <v>103</v>
      </c>
      <c r="AB73" s="4"/>
      <c r="AC73" s="4"/>
      <c r="AG73" s="178" t="s">
        <v>97</v>
      </c>
      <c r="AH73" s="4"/>
      <c r="AI73" s="4"/>
      <c r="AJ73" s="4"/>
      <c r="AK73" s="4"/>
      <c r="AL73" s="1402"/>
      <c r="AM73" s="1402"/>
      <c r="AN73" s="1402"/>
      <c r="AO73" s="1402"/>
      <c r="AP73" s="1402"/>
      <c r="AQ73" s="1402"/>
      <c r="AR73" s="1402"/>
      <c r="AS73" s="1402"/>
    </row>
    <row r="74" spans="1:59" ht="17.25" customHeight="1">
      <c r="B74" s="178"/>
      <c r="C74" s="218" t="s">
        <v>71</v>
      </c>
      <c r="D74" s="1441"/>
      <c r="E74" s="1441"/>
      <c r="F74" s="1441"/>
      <c r="G74" s="1441"/>
      <c r="H74" s="218" t="s">
        <v>94</v>
      </c>
      <c r="I74" s="218" t="s">
        <v>71</v>
      </c>
      <c r="J74" s="1454"/>
      <c r="K74" s="1455"/>
      <c r="L74" s="1455"/>
      <c r="M74" s="1456"/>
      <c r="N74" s="218" t="s">
        <v>69</v>
      </c>
      <c r="O74" s="218" t="s">
        <v>70</v>
      </c>
      <c r="P74" s="1454"/>
      <c r="Q74" s="1455"/>
      <c r="R74" s="1455"/>
      <c r="S74" s="1456"/>
      <c r="T74" s="218" t="s">
        <v>69</v>
      </c>
      <c r="U74" s="218" t="s">
        <v>70</v>
      </c>
      <c r="V74" s="1466">
        <f t="shared" si="0"/>
        <v>0</v>
      </c>
      <c r="W74" s="1466"/>
      <c r="X74" s="1466"/>
      <c r="Y74" s="1466"/>
      <c r="Z74" s="218" t="s">
        <v>69</v>
      </c>
      <c r="AA74" s="218" t="s">
        <v>103</v>
      </c>
      <c r="AB74" s="4"/>
      <c r="AC74" s="4"/>
    </row>
    <row r="75" spans="1:59" ht="17.25" customHeight="1">
      <c r="B75" s="178"/>
      <c r="C75" s="218" t="s">
        <v>71</v>
      </c>
      <c r="D75" s="1441"/>
      <c r="E75" s="1441"/>
      <c r="F75" s="1441"/>
      <c r="G75" s="1441"/>
      <c r="H75" s="218" t="s">
        <v>94</v>
      </c>
      <c r="I75" s="218" t="s">
        <v>71</v>
      </c>
      <c r="J75" s="1454"/>
      <c r="K75" s="1455"/>
      <c r="L75" s="1455"/>
      <c r="M75" s="1456"/>
      <c r="N75" s="218" t="s">
        <v>69</v>
      </c>
      <c r="O75" s="218" t="s">
        <v>70</v>
      </c>
      <c r="P75" s="1454"/>
      <c r="Q75" s="1455"/>
      <c r="R75" s="1455"/>
      <c r="S75" s="1456"/>
      <c r="T75" s="218" t="s">
        <v>69</v>
      </c>
      <c r="U75" s="218" t="s">
        <v>70</v>
      </c>
      <c r="V75" s="1466">
        <f t="shared" si="0"/>
        <v>0</v>
      </c>
      <c r="W75" s="1466"/>
      <c r="X75" s="1466"/>
      <c r="Y75" s="1466"/>
      <c r="Z75" s="218" t="s">
        <v>69</v>
      </c>
      <c r="AA75" s="218" t="s">
        <v>103</v>
      </c>
      <c r="AB75" s="4"/>
      <c r="AC75" s="4"/>
    </row>
    <row r="76" spans="1:59" ht="17.25" customHeight="1">
      <c r="B76" s="178"/>
      <c r="C76" s="218" t="s">
        <v>71</v>
      </c>
      <c r="D76" s="1441"/>
      <c r="E76" s="1441"/>
      <c r="F76" s="1441"/>
      <c r="G76" s="1441"/>
      <c r="H76" s="218" t="s">
        <v>67</v>
      </c>
      <c r="I76" s="218" t="s">
        <v>71</v>
      </c>
      <c r="J76" s="1454"/>
      <c r="K76" s="1455"/>
      <c r="L76" s="1455"/>
      <c r="M76" s="1456"/>
      <c r="N76" s="218" t="s">
        <v>69</v>
      </c>
      <c r="O76" s="218" t="s">
        <v>70</v>
      </c>
      <c r="P76" s="1454"/>
      <c r="Q76" s="1455"/>
      <c r="R76" s="1455"/>
      <c r="S76" s="1456"/>
      <c r="T76" s="218" t="s">
        <v>69</v>
      </c>
      <c r="U76" s="218" t="s">
        <v>70</v>
      </c>
      <c r="V76" s="1466">
        <f t="shared" ref="V76" si="1">J76+P76</f>
        <v>0</v>
      </c>
      <c r="W76" s="1466"/>
      <c r="X76" s="1466"/>
      <c r="Y76" s="1466"/>
      <c r="Z76" s="218" t="s">
        <v>69</v>
      </c>
      <c r="AA76" s="218" t="s">
        <v>103</v>
      </c>
      <c r="AB76" s="4"/>
      <c r="AC76" s="4"/>
    </row>
    <row r="77" spans="1:59" ht="17.25" customHeight="1">
      <c r="B77" s="178"/>
      <c r="C77" s="218" t="s">
        <v>71</v>
      </c>
      <c r="D77" s="1441"/>
      <c r="E77" s="1441"/>
      <c r="F77" s="1441"/>
      <c r="G77" s="1441"/>
      <c r="H77" s="218" t="s">
        <v>67</v>
      </c>
      <c r="I77" s="218" t="s">
        <v>71</v>
      </c>
      <c r="J77" s="1454"/>
      <c r="K77" s="1455"/>
      <c r="L77" s="1455"/>
      <c r="M77" s="1456"/>
      <c r="N77" s="218" t="s">
        <v>69</v>
      </c>
      <c r="O77" s="218" t="s">
        <v>70</v>
      </c>
      <c r="P77" s="1454"/>
      <c r="Q77" s="1455"/>
      <c r="R77" s="1455"/>
      <c r="S77" s="1456"/>
      <c r="T77" s="218" t="s">
        <v>69</v>
      </c>
      <c r="U77" s="218" t="s">
        <v>70</v>
      </c>
      <c r="V77" s="1466">
        <f t="shared" ref="V77" si="2">J77+P77</f>
        <v>0</v>
      </c>
      <c r="W77" s="1466"/>
      <c r="X77" s="1466"/>
      <c r="Y77" s="1466"/>
      <c r="Z77" s="218" t="s">
        <v>69</v>
      </c>
      <c r="AA77" s="218" t="s">
        <v>103</v>
      </c>
      <c r="AB77" s="4"/>
      <c r="AC77" s="4"/>
    </row>
    <row r="78" spans="1:59" ht="15.75" customHeight="1">
      <c r="B78" s="178" t="s">
        <v>3103</v>
      </c>
      <c r="C78" s="4"/>
      <c r="D78" s="4"/>
      <c r="E78" s="4"/>
      <c r="F78" s="4"/>
      <c r="G78" s="4"/>
      <c r="H78" s="4"/>
      <c r="I78" s="218" t="s">
        <v>71</v>
      </c>
      <c r="J78" s="1466">
        <f>SUM(J70:M77)</f>
        <v>0</v>
      </c>
      <c r="K78" s="1466"/>
      <c r="L78" s="1466"/>
      <c r="M78" s="1466"/>
      <c r="N78" s="218" t="s">
        <v>69</v>
      </c>
      <c r="O78" s="218" t="s">
        <v>70</v>
      </c>
      <c r="P78" s="1466">
        <f>SUM(P70:S77)</f>
        <v>0</v>
      </c>
      <c r="Q78" s="1466"/>
      <c r="R78" s="1466"/>
      <c r="S78" s="1466"/>
      <c r="T78" s="218" t="s">
        <v>69</v>
      </c>
      <c r="U78" s="218" t="s">
        <v>70</v>
      </c>
      <c r="V78" s="1466">
        <f>SUM(V70:Y77)</f>
        <v>0</v>
      </c>
      <c r="W78" s="1466"/>
      <c r="X78" s="1466"/>
      <c r="Y78" s="1466"/>
      <c r="Z78" s="218" t="s">
        <v>69</v>
      </c>
      <c r="AA78" s="218" t="s">
        <v>103</v>
      </c>
      <c r="AB78" s="4"/>
      <c r="AC78" s="4"/>
    </row>
    <row r="79" spans="1:59" ht="11.25" customHeight="1">
      <c r="B79" s="178"/>
      <c r="C79" s="4"/>
      <c r="D79" s="4"/>
      <c r="E79" s="4"/>
      <c r="F79" s="4"/>
      <c r="G79" s="4"/>
      <c r="H79" s="4"/>
      <c r="I79" s="218"/>
      <c r="J79" s="239"/>
      <c r="K79" s="239"/>
      <c r="L79" s="239"/>
      <c r="M79" s="239"/>
      <c r="N79" s="218"/>
      <c r="O79" s="218"/>
      <c r="P79" s="239"/>
      <c r="Q79" s="239"/>
      <c r="R79" s="239"/>
      <c r="S79" s="239"/>
      <c r="T79" s="218"/>
      <c r="U79" s="218"/>
      <c r="V79" s="239"/>
      <c r="W79" s="239"/>
      <c r="X79" s="239"/>
      <c r="Y79" s="239"/>
      <c r="Z79" s="218"/>
      <c r="AA79" s="218"/>
      <c r="AB79" s="4"/>
      <c r="AC79" s="4"/>
      <c r="AJ79" s="183"/>
      <c r="AK79" s="183"/>
      <c r="AL79" s="183"/>
      <c r="AM79" s="183"/>
      <c r="AN79" s="183"/>
      <c r="AO79" s="183"/>
      <c r="AP79" s="183"/>
    </row>
    <row r="80" spans="1:59" ht="7.5" customHeight="1">
      <c r="A80" s="185"/>
      <c r="B80" s="214"/>
      <c r="C80" s="200"/>
      <c r="D80" s="200"/>
      <c r="E80" s="200"/>
      <c r="F80" s="200"/>
      <c r="G80" s="200"/>
      <c r="H80" s="200"/>
      <c r="I80" s="226"/>
      <c r="J80" s="240"/>
      <c r="K80" s="240"/>
      <c r="L80" s="240"/>
      <c r="M80" s="240"/>
      <c r="N80" s="226"/>
      <c r="O80" s="226"/>
      <c r="P80" s="240"/>
      <c r="Q80" s="240"/>
      <c r="R80" s="240"/>
      <c r="S80" s="240"/>
      <c r="T80" s="226"/>
      <c r="U80" s="226"/>
      <c r="V80" s="240"/>
      <c r="W80" s="240"/>
      <c r="X80" s="240"/>
      <c r="Y80" s="240"/>
      <c r="Z80" s="226"/>
      <c r="AA80" s="226"/>
      <c r="AB80" s="200"/>
      <c r="AC80" s="200"/>
      <c r="AD80" s="186"/>
      <c r="AE80" s="186"/>
      <c r="AF80" s="186"/>
      <c r="AG80" s="186"/>
      <c r="AH80" s="186"/>
      <c r="AI80" s="186"/>
    </row>
    <row r="81" spans="1:42" ht="18" customHeight="1">
      <c r="A81" s="241" t="s">
        <v>102</v>
      </c>
      <c r="B81" s="189" t="s">
        <v>2898</v>
      </c>
      <c r="C81" s="4"/>
      <c r="D81" s="1461"/>
      <c r="E81" s="1462"/>
      <c r="F81" s="1462"/>
      <c r="G81" s="1462"/>
      <c r="H81" s="1462"/>
      <c r="I81" s="1462"/>
      <c r="J81" s="1462"/>
      <c r="K81" s="1462"/>
      <c r="L81" s="1462"/>
      <c r="M81" s="1462"/>
      <c r="N81" s="1462"/>
      <c r="O81" s="1462"/>
      <c r="P81" s="1462"/>
      <c r="Q81" s="1462"/>
      <c r="R81" s="1462"/>
      <c r="S81" s="1462"/>
      <c r="T81" s="1462"/>
      <c r="U81" s="1462"/>
      <c r="V81" s="1462"/>
      <c r="W81" s="1462"/>
      <c r="X81" s="1462"/>
      <c r="Y81" s="1462"/>
      <c r="Z81" s="1462"/>
      <c r="AA81" s="1462"/>
      <c r="AB81" s="1462"/>
      <c r="AC81" s="1463"/>
    </row>
    <row r="82" spans="1:42" ht="18" customHeight="1">
      <c r="A82" s="241" t="s">
        <v>102</v>
      </c>
      <c r="B82" s="189" t="s">
        <v>2899</v>
      </c>
      <c r="C82" s="4"/>
      <c r="D82" s="1461"/>
      <c r="E82" s="1462"/>
      <c r="F82" s="1462"/>
      <c r="G82" s="1462"/>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3"/>
    </row>
    <row r="83" spans="1:42" ht="18" customHeight="1">
      <c r="A83" s="241" t="s">
        <v>102</v>
      </c>
      <c r="B83" s="189" t="s">
        <v>2900</v>
      </c>
      <c r="C83" s="4"/>
      <c r="D83" s="1461"/>
      <c r="E83" s="1462"/>
      <c r="F83" s="1462"/>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3"/>
    </row>
    <row r="84" spans="1:42" ht="18" customHeight="1">
      <c r="A84" s="241" t="s">
        <v>102</v>
      </c>
      <c r="B84" s="189" t="s">
        <v>2928</v>
      </c>
      <c r="C84" s="4"/>
      <c r="D84" s="1580"/>
      <c r="E84" s="1581"/>
      <c r="F84" s="1581"/>
      <c r="G84" s="1581"/>
      <c r="H84" s="1582"/>
      <c r="I84" s="218" t="s">
        <v>92</v>
      </c>
      <c r="J84" s="4"/>
      <c r="K84" s="4"/>
      <c r="L84" s="4"/>
      <c r="M84" s="4"/>
      <c r="N84" s="4"/>
      <c r="O84" s="4"/>
      <c r="P84" s="4"/>
      <c r="Q84" s="4"/>
      <c r="R84" s="4"/>
      <c r="S84" s="4"/>
      <c r="T84" s="4"/>
      <c r="U84" s="4"/>
      <c r="V84" s="4"/>
      <c r="W84" s="4"/>
      <c r="X84" s="4"/>
      <c r="Y84" s="4"/>
      <c r="Z84" s="4"/>
      <c r="AA84" s="4"/>
      <c r="AB84" s="4"/>
      <c r="AC84" s="4"/>
    </row>
    <row r="85" spans="1:42" ht="18" customHeight="1">
      <c r="A85" s="241" t="s">
        <v>102</v>
      </c>
      <c r="B85" s="189" t="s">
        <v>2902</v>
      </c>
      <c r="C85" s="4"/>
      <c r="D85" s="1432"/>
      <c r="E85" s="1402"/>
      <c r="F85" s="1402"/>
      <c r="G85" s="1402"/>
      <c r="H85" s="1402"/>
      <c r="I85" s="4"/>
      <c r="J85" s="4"/>
      <c r="K85" s="4"/>
      <c r="L85" s="4"/>
      <c r="M85" s="4"/>
      <c r="N85" s="4"/>
      <c r="O85" s="4"/>
      <c r="P85" s="4"/>
      <c r="Q85" s="4"/>
      <c r="R85" s="4"/>
      <c r="S85" s="4"/>
      <c r="T85" s="4"/>
      <c r="U85" s="4"/>
      <c r="V85" s="4"/>
      <c r="W85" s="4"/>
      <c r="X85" s="4"/>
      <c r="Y85" s="4"/>
      <c r="Z85" s="4"/>
      <c r="AA85" s="4"/>
      <c r="AB85" s="4"/>
      <c r="AC85" s="4"/>
    </row>
    <row r="86" spans="1:42" ht="7.5" customHeight="1">
      <c r="A86" s="241"/>
      <c r="B86" s="189"/>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42" ht="18" customHeight="1">
      <c r="A87" s="241" t="s">
        <v>102</v>
      </c>
      <c r="B87" s="189" t="s">
        <v>2903</v>
      </c>
      <c r="C87" s="4"/>
      <c r="D87" s="1426"/>
      <c r="E87" s="1502"/>
      <c r="F87" s="1502"/>
      <c r="G87" s="1502"/>
      <c r="H87" s="1502"/>
      <c r="I87" s="1502"/>
      <c r="J87" s="1502"/>
      <c r="K87" s="1502"/>
      <c r="L87" s="1502"/>
      <c r="M87" s="1502"/>
      <c r="N87" s="1502"/>
      <c r="O87" s="1502"/>
      <c r="P87" s="1502"/>
      <c r="Q87" s="1502"/>
      <c r="R87" s="1502"/>
      <c r="S87" s="1502"/>
      <c r="T87" s="1502"/>
      <c r="U87" s="1502"/>
      <c r="V87" s="1502"/>
      <c r="W87" s="1502"/>
      <c r="X87" s="1502"/>
      <c r="Y87" s="1503"/>
      <c r="Z87" s="4"/>
      <c r="AA87" s="4"/>
    </row>
    <row r="88" spans="1:42" ht="18" customHeight="1">
      <c r="A88" s="241"/>
      <c r="B88" s="173"/>
      <c r="D88" s="1504"/>
      <c r="E88" s="1505"/>
      <c r="F88" s="1505"/>
      <c r="G88" s="1505"/>
      <c r="H88" s="1505"/>
      <c r="I88" s="1505"/>
      <c r="J88" s="1505"/>
      <c r="K88" s="1505"/>
      <c r="L88" s="1505"/>
      <c r="M88" s="1505"/>
      <c r="N88" s="1505"/>
      <c r="O88" s="1505"/>
      <c r="P88" s="1505"/>
      <c r="Q88" s="1505"/>
      <c r="R88" s="1505"/>
      <c r="S88" s="1505"/>
      <c r="T88" s="1505"/>
      <c r="U88" s="1505"/>
      <c r="V88" s="1505"/>
      <c r="W88" s="1505"/>
      <c r="X88" s="1505"/>
      <c r="Y88" s="1506"/>
    </row>
    <row r="89" spans="1:42" ht="18" customHeight="1">
      <c r="A89" s="241" t="s">
        <v>102</v>
      </c>
      <c r="B89" s="189" t="s">
        <v>2904</v>
      </c>
      <c r="C89" s="4"/>
      <c r="D89" s="1426"/>
      <c r="E89" s="1502"/>
      <c r="F89" s="1502"/>
      <c r="G89" s="1502"/>
      <c r="H89" s="1502"/>
      <c r="I89" s="1502"/>
      <c r="J89" s="1502"/>
      <c r="K89" s="1502"/>
      <c r="L89" s="1502"/>
      <c r="M89" s="1502"/>
      <c r="N89" s="1502"/>
      <c r="O89" s="1502"/>
      <c r="P89" s="1502"/>
      <c r="Q89" s="1502"/>
      <c r="R89" s="1502"/>
      <c r="S89" s="1502"/>
      <c r="T89" s="1502"/>
      <c r="U89" s="1502"/>
      <c r="V89" s="1502"/>
      <c r="W89" s="1502"/>
      <c r="X89" s="1502"/>
      <c r="Y89" s="1503"/>
      <c r="Z89" s="4"/>
      <c r="AA89" s="4"/>
    </row>
    <row r="90" spans="1:42" ht="18" customHeight="1">
      <c r="D90" s="1504"/>
      <c r="E90" s="1505"/>
      <c r="F90" s="1505"/>
      <c r="G90" s="1505"/>
      <c r="H90" s="1505"/>
      <c r="I90" s="1505"/>
      <c r="J90" s="1505"/>
      <c r="K90" s="1505"/>
      <c r="L90" s="1505"/>
      <c r="M90" s="1505"/>
      <c r="N90" s="1505"/>
      <c r="O90" s="1505"/>
      <c r="P90" s="1505"/>
      <c r="Q90" s="1505"/>
      <c r="R90" s="1505"/>
      <c r="S90" s="1505"/>
      <c r="T90" s="1505"/>
      <c r="U90" s="1505"/>
      <c r="V90" s="1505"/>
      <c r="W90" s="1505"/>
      <c r="X90" s="1505"/>
      <c r="Y90" s="1506"/>
    </row>
    <row r="91" spans="1:42" ht="11.25" customHeight="1">
      <c r="A91" s="279"/>
      <c r="B91" s="27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row>
    <row r="93" spans="1:42" ht="18" customHeight="1">
      <c r="A93" s="267" t="s">
        <v>93</v>
      </c>
      <c r="C93" s="4"/>
      <c r="D93" s="248"/>
      <c r="E93" s="263"/>
      <c r="F93" s="263"/>
      <c r="G93" s="263"/>
      <c r="H93" s="263"/>
      <c r="I93" s="262"/>
      <c r="J93" s="262"/>
      <c r="K93" s="262"/>
      <c r="L93" s="262"/>
      <c r="M93" s="262"/>
      <c r="N93" s="262"/>
      <c r="O93" s="262"/>
      <c r="P93" s="262"/>
      <c r="Q93" s="262"/>
      <c r="R93" s="262"/>
      <c r="S93" s="262"/>
      <c r="T93" s="262"/>
      <c r="U93" s="262"/>
      <c r="V93" s="262"/>
      <c r="W93" s="262"/>
      <c r="X93" s="262"/>
      <c r="Y93" s="262"/>
      <c r="Z93" s="262"/>
      <c r="AA93" s="262"/>
      <c r="AB93" s="262"/>
      <c r="AC93" s="262"/>
      <c r="AD93" s="248"/>
    </row>
    <row r="94" spans="1:42" ht="18" customHeight="1">
      <c r="A94" s="178"/>
      <c r="B94" s="247" t="s">
        <v>2743</v>
      </c>
      <c r="C94" s="247"/>
      <c r="D94" s="248"/>
      <c r="E94" s="1471">
        <f>$D$3</f>
        <v>2</v>
      </c>
      <c r="F94" s="1472"/>
      <c r="G94" s="1472"/>
      <c r="H94" s="1473"/>
      <c r="I94" s="248"/>
      <c r="J94" s="249"/>
      <c r="K94" s="249"/>
      <c r="L94" s="210"/>
      <c r="M94" s="249"/>
      <c r="N94" s="248"/>
      <c r="O94" s="248"/>
      <c r="P94" s="248"/>
      <c r="Q94" s="248"/>
      <c r="R94" s="248"/>
      <c r="S94" s="248"/>
      <c r="T94" s="248"/>
      <c r="U94" s="248"/>
      <c r="V94" s="248"/>
      <c r="W94" s="248"/>
      <c r="X94" s="248"/>
      <c r="Y94" s="248"/>
      <c r="Z94" s="248"/>
      <c r="AA94" s="248"/>
      <c r="AB94" s="248"/>
      <c r="AC94" s="248"/>
    </row>
    <row r="95" spans="1:42" ht="18" customHeight="1">
      <c r="A95" s="178"/>
      <c r="B95" s="247" t="s">
        <v>2744</v>
      </c>
      <c r="C95" s="247"/>
      <c r="D95" s="248"/>
      <c r="E95" s="1589"/>
      <c r="F95" s="1590"/>
      <c r="G95" s="1590"/>
      <c r="H95" s="1591"/>
      <c r="I95" s="250" t="s">
        <v>87</v>
      </c>
      <c r="J95" s="251"/>
      <c r="K95" s="251"/>
      <c r="L95" s="252"/>
      <c r="M95" s="4"/>
      <c r="N95" s="248"/>
      <c r="O95" s="248"/>
      <c r="P95" s="248"/>
      <c r="Q95" s="248"/>
      <c r="R95" s="248"/>
      <c r="S95" s="248"/>
      <c r="T95" s="248"/>
      <c r="U95" s="248"/>
      <c r="V95" s="248"/>
      <c r="W95" s="248"/>
      <c r="X95" s="248"/>
      <c r="Y95" s="248"/>
      <c r="Z95" s="248"/>
      <c r="AA95" s="248"/>
      <c r="AB95" s="248"/>
      <c r="AC95" s="248"/>
    </row>
    <row r="96" spans="1:42" ht="18" customHeight="1">
      <c r="A96" s="178"/>
      <c r="B96" s="247" t="s">
        <v>2745</v>
      </c>
      <c r="C96" s="247"/>
      <c r="D96" s="248"/>
      <c r="E96" s="1580"/>
      <c r="F96" s="1581"/>
      <c r="G96" s="1581"/>
      <c r="H96" s="1582"/>
      <c r="I96" s="250" t="s">
        <v>92</v>
      </c>
      <c r="J96" s="253"/>
      <c r="K96" s="253"/>
      <c r="L96" s="254"/>
      <c r="M96" s="4"/>
      <c r="N96" s="248"/>
      <c r="O96" s="248"/>
      <c r="P96" s="248"/>
      <c r="Q96" s="248"/>
      <c r="R96" s="248"/>
      <c r="S96" s="248"/>
      <c r="T96" s="248"/>
      <c r="U96" s="248"/>
      <c r="V96" s="248"/>
      <c r="W96" s="248"/>
      <c r="X96" s="248"/>
      <c r="Y96" s="248"/>
      <c r="Z96" s="248"/>
      <c r="AA96" s="248"/>
      <c r="AB96" s="248"/>
      <c r="AC96" s="248"/>
    </row>
    <row r="97" spans="1:59" ht="18" customHeight="1">
      <c r="A97" s="178"/>
      <c r="B97" s="247" t="s">
        <v>2746</v>
      </c>
      <c r="C97" s="247"/>
      <c r="D97" s="248"/>
      <c r="E97" s="1580"/>
      <c r="F97" s="1581"/>
      <c r="G97" s="1581"/>
      <c r="H97" s="1582"/>
      <c r="I97" s="250" t="s">
        <v>92</v>
      </c>
      <c r="J97" s="253"/>
      <c r="K97" s="253"/>
      <c r="L97" s="254"/>
      <c r="M97" s="4"/>
      <c r="N97" s="249"/>
      <c r="O97" s="248"/>
      <c r="P97" s="248"/>
      <c r="Q97" s="248"/>
      <c r="R97" s="248"/>
      <c r="S97" s="248"/>
      <c r="T97" s="248"/>
      <c r="U97" s="248"/>
      <c r="V97" s="248"/>
      <c r="W97" s="248"/>
      <c r="X97" s="248"/>
      <c r="Y97" s="248"/>
      <c r="Z97" s="248"/>
      <c r="AA97" s="248"/>
      <c r="AB97" s="248"/>
      <c r="AC97" s="248"/>
    </row>
    <row r="98" spans="1:59" ht="18" customHeight="1">
      <c r="A98" s="178"/>
      <c r="B98" s="247" t="s">
        <v>2747</v>
      </c>
      <c r="C98" s="247"/>
      <c r="D98" s="248"/>
      <c r="E98" s="1580"/>
      <c r="F98" s="1581"/>
      <c r="G98" s="1581"/>
      <c r="H98" s="1582"/>
      <c r="I98" s="250" t="s">
        <v>92</v>
      </c>
      <c r="J98" s="253"/>
      <c r="K98" s="253"/>
      <c r="L98" s="254"/>
      <c r="M98" s="4"/>
      <c r="N98" s="249"/>
      <c r="O98" s="248"/>
      <c r="P98" s="248"/>
      <c r="Q98" s="248"/>
      <c r="R98" s="248"/>
      <c r="S98" s="248"/>
      <c r="T98" s="248"/>
      <c r="U98" s="248"/>
      <c r="V98" s="248"/>
      <c r="W98" s="248"/>
      <c r="X98" s="248"/>
      <c r="Y98" s="248"/>
      <c r="Z98" s="248"/>
      <c r="AA98" s="248"/>
      <c r="AB98" s="248"/>
      <c r="AC98" s="248"/>
    </row>
    <row r="99" spans="1:59" ht="18" customHeight="1">
      <c r="A99" s="178"/>
      <c r="B99" s="247" t="s">
        <v>2748</v>
      </c>
      <c r="C99" s="247"/>
      <c r="D99" s="248"/>
      <c r="E99" s="1580"/>
      <c r="F99" s="1581"/>
      <c r="G99" s="1581"/>
      <c r="H99" s="1582"/>
      <c r="I99" s="250" t="s">
        <v>92</v>
      </c>
      <c r="J99" s="253"/>
      <c r="K99" s="253"/>
      <c r="L99" s="254"/>
      <c r="M99" s="4"/>
      <c r="N99" s="248"/>
      <c r="O99" s="248"/>
      <c r="P99" s="248"/>
      <c r="Q99" s="248"/>
      <c r="R99" s="248"/>
      <c r="S99" s="256"/>
      <c r="T99" s="256"/>
      <c r="U99" s="256"/>
      <c r="V99" s="256"/>
      <c r="W99" s="256"/>
      <c r="X99" s="256"/>
      <c r="Y99" s="256"/>
      <c r="Z99" s="256"/>
      <c r="AA99" s="256"/>
      <c r="AB99" s="256"/>
      <c r="AC99" s="256"/>
    </row>
    <row r="100" spans="1:59" ht="18" customHeight="1">
      <c r="A100" s="178"/>
      <c r="B100" s="255" t="s">
        <v>2749</v>
      </c>
      <c r="C100" s="248"/>
      <c r="D100" s="257"/>
      <c r="E100" s="257"/>
      <c r="F100" s="257"/>
      <c r="G100" s="257"/>
      <c r="H100" s="250"/>
      <c r="I100" s="253"/>
      <c r="J100" s="253"/>
      <c r="K100" s="255"/>
      <c r="L100" s="4"/>
      <c r="M100" s="256"/>
      <c r="N100" s="258"/>
      <c r="O100" s="258" t="s">
        <v>84</v>
      </c>
      <c r="P100" s="258"/>
      <c r="Q100" s="259"/>
      <c r="R100" s="259" t="s">
        <v>83</v>
      </c>
      <c r="U100" s="256"/>
      <c r="V100" s="256"/>
      <c r="W100" s="256"/>
      <c r="X100" s="256"/>
      <c r="Y100" s="256"/>
      <c r="Z100" s="256"/>
      <c r="AA100" s="256"/>
      <c r="AB100" s="256"/>
    </row>
    <row r="101" spans="1:59" ht="15" customHeight="1">
      <c r="A101" s="178"/>
      <c r="B101" s="247" t="s">
        <v>2750</v>
      </c>
      <c r="C101" s="248"/>
      <c r="D101" s="248"/>
      <c r="E101" s="248"/>
      <c r="F101" s="248"/>
      <c r="G101" s="260"/>
      <c r="H101" s="248"/>
      <c r="I101" s="248"/>
      <c r="J101" s="249"/>
      <c r="K101" s="249"/>
      <c r="L101" s="248"/>
      <c r="M101" s="260"/>
      <c r="N101" s="248"/>
      <c r="O101" s="248"/>
      <c r="P101" s="260"/>
      <c r="Q101" s="248"/>
      <c r="R101" s="248"/>
      <c r="S101" s="248"/>
      <c r="T101" s="260"/>
      <c r="U101" s="248"/>
      <c r="V101" s="248"/>
      <c r="W101" s="248"/>
      <c r="X101" s="248"/>
      <c r="Y101" s="260"/>
      <c r="Z101" s="248"/>
      <c r="AA101" s="248"/>
      <c r="AB101" s="248"/>
      <c r="AC101" s="248"/>
      <c r="AD101" s="248"/>
    </row>
    <row r="102" spans="1:59" ht="15.75" customHeight="1">
      <c r="A102" s="178"/>
      <c r="B102" s="261"/>
      <c r="C102" s="248"/>
      <c r="D102" s="262" t="s">
        <v>71</v>
      </c>
      <c r="E102" s="1465" t="s">
        <v>82</v>
      </c>
      <c r="F102" s="1465"/>
      <c r="G102" s="1465"/>
      <c r="H102" s="1465"/>
      <c r="I102" s="1465"/>
      <c r="J102" s="218" t="s">
        <v>70</v>
      </c>
      <c r="K102" s="1465" t="s">
        <v>81</v>
      </c>
      <c r="L102" s="1465"/>
      <c r="M102" s="1465"/>
      <c r="N102" s="1465"/>
      <c r="O102" s="1465"/>
      <c r="P102" s="1465"/>
      <c r="Q102" s="1465"/>
      <c r="R102" s="1465"/>
      <c r="S102" s="1465"/>
      <c r="T102" s="1465"/>
      <c r="U102" s="218" t="s">
        <v>70</v>
      </c>
      <c r="V102" s="1465" t="s">
        <v>80</v>
      </c>
      <c r="W102" s="1465"/>
      <c r="X102" s="1465"/>
      <c r="Y102" s="1465"/>
      <c r="Z102" s="1457"/>
      <c r="AA102" s="262" t="s">
        <v>94</v>
      </c>
      <c r="AB102" s="262"/>
      <c r="AC102" s="4"/>
      <c r="AD102" s="4"/>
    </row>
    <row r="103" spans="1:59" ht="18" customHeight="1">
      <c r="A103" s="178"/>
      <c r="B103" s="261" t="s">
        <v>3104</v>
      </c>
      <c r="C103" s="248"/>
      <c r="D103" s="262" t="s">
        <v>71</v>
      </c>
      <c r="E103" s="1441"/>
      <c r="F103" s="1441"/>
      <c r="G103" s="1441"/>
      <c r="H103" s="1441"/>
      <c r="I103" s="1441"/>
      <c r="J103" s="218" t="s">
        <v>70</v>
      </c>
      <c r="K103" s="1496" t="str">
        <f>IF(項目一覧②!$G$320=1,"",INDEX(主要用途!$D$2:$D$72,項目一覧②!$G$320))</f>
        <v/>
      </c>
      <c r="L103" s="1497"/>
      <c r="M103" s="1497"/>
      <c r="N103" s="1497"/>
      <c r="O103" s="1497"/>
      <c r="P103" s="1497"/>
      <c r="Q103" s="1497"/>
      <c r="R103" s="1497"/>
      <c r="S103" s="1497"/>
      <c r="T103" s="1498"/>
      <c r="U103" s="218" t="s">
        <v>70</v>
      </c>
      <c r="V103" s="1454"/>
      <c r="W103" s="1455"/>
      <c r="X103" s="1455"/>
      <c r="Y103" s="1456"/>
      <c r="Z103" s="260" t="s">
        <v>69</v>
      </c>
      <c r="AA103" s="262" t="s">
        <v>94</v>
      </c>
      <c r="AB103" s="256"/>
      <c r="AC103" s="262"/>
      <c r="AD103" s="4"/>
      <c r="AF103" s="202" t="s">
        <v>100</v>
      </c>
      <c r="AG103" s="4"/>
    </row>
    <row r="104" spans="1:59" ht="18" customHeight="1">
      <c r="A104" s="178"/>
      <c r="B104" s="261" t="s">
        <v>3105</v>
      </c>
      <c r="C104" s="248"/>
      <c r="D104" s="262" t="s">
        <v>71</v>
      </c>
      <c r="E104" s="1441"/>
      <c r="F104" s="1441"/>
      <c r="G104" s="1441"/>
      <c r="H104" s="1441"/>
      <c r="I104" s="1441"/>
      <c r="J104" s="218" t="s">
        <v>70</v>
      </c>
      <c r="K104" s="1496" t="str">
        <f>IF(項目一覧②!$G$321=1,"",INDEX(主要用途!$D$2:$D$72,項目一覧②!$G$321))</f>
        <v/>
      </c>
      <c r="L104" s="1497"/>
      <c r="M104" s="1497"/>
      <c r="N104" s="1497"/>
      <c r="O104" s="1497"/>
      <c r="P104" s="1497"/>
      <c r="Q104" s="1497"/>
      <c r="R104" s="1497"/>
      <c r="S104" s="1497"/>
      <c r="T104" s="1498"/>
      <c r="U104" s="218" t="s">
        <v>70</v>
      </c>
      <c r="V104" s="1454"/>
      <c r="W104" s="1455"/>
      <c r="X104" s="1455"/>
      <c r="Y104" s="1456"/>
      <c r="Z104" s="260" t="s">
        <v>69</v>
      </c>
      <c r="AA104" s="262" t="s">
        <v>94</v>
      </c>
      <c r="AB104" s="256"/>
      <c r="AC104" s="262"/>
      <c r="AD104" s="4"/>
      <c r="AG104" s="191" t="s">
        <v>99</v>
      </c>
      <c r="AH104" s="191"/>
      <c r="AI104" s="191"/>
      <c r="AJ104" s="191"/>
      <c r="AK104" s="236"/>
      <c r="AL104" s="1402"/>
      <c r="AM104" s="1403"/>
      <c r="AN104" s="1403"/>
      <c r="AO104" s="1403"/>
      <c r="AP104" s="1403"/>
      <c r="AQ104" s="1403"/>
      <c r="AR104" s="1403"/>
      <c r="AS104" s="1403"/>
      <c r="AT104" s="1403"/>
      <c r="AU104" s="1403"/>
      <c r="AV104" s="1403"/>
      <c r="AW104" s="1403"/>
      <c r="AX104" s="1403"/>
      <c r="AY104" s="1403"/>
      <c r="AZ104" s="1403"/>
      <c r="BA104" s="1403"/>
      <c r="BB104" s="1403"/>
      <c r="BC104" s="1403"/>
      <c r="BD104" s="1403"/>
      <c r="BE104" s="1403"/>
      <c r="BF104" s="1403"/>
      <c r="BG104" s="1403"/>
    </row>
    <row r="105" spans="1:59" ht="18" customHeight="1">
      <c r="A105" s="178"/>
      <c r="B105" s="261" t="s">
        <v>3106</v>
      </c>
      <c r="C105" s="248"/>
      <c r="D105" s="262" t="s">
        <v>71</v>
      </c>
      <c r="E105" s="1441"/>
      <c r="F105" s="1441"/>
      <c r="G105" s="1441"/>
      <c r="H105" s="1441"/>
      <c r="I105" s="1441"/>
      <c r="J105" s="218" t="s">
        <v>70</v>
      </c>
      <c r="K105" s="1496" t="str">
        <f>IF(項目一覧②!$G$322=1,"",INDEX(主要用途!$D$2:$D$72,項目一覧②!$G$322))</f>
        <v/>
      </c>
      <c r="L105" s="1497"/>
      <c r="M105" s="1497"/>
      <c r="N105" s="1497"/>
      <c r="O105" s="1497"/>
      <c r="P105" s="1497"/>
      <c r="Q105" s="1497"/>
      <c r="R105" s="1497"/>
      <c r="S105" s="1497"/>
      <c r="T105" s="1498"/>
      <c r="U105" s="218" t="s">
        <v>70</v>
      </c>
      <c r="V105" s="1454"/>
      <c r="W105" s="1455"/>
      <c r="X105" s="1455"/>
      <c r="Y105" s="1456"/>
      <c r="Z105" s="260" t="s">
        <v>69</v>
      </c>
      <c r="AA105" s="262" t="s">
        <v>94</v>
      </c>
      <c r="AB105" s="256"/>
      <c r="AC105" s="262"/>
      <c r="AD105" s="4"/>
      <c r="AG105" s="178" t="s">
        <v>98</v>
      </c>
      <c r="AH105" s="4"/>
      <c r="AI105" s="4"/>
      <c r="AJ105" s="4"/>
      <c r="AL105" s="1402"/>
      <c r="AM105" s="1403"/>
      <c r="AN105" s="1403"/>
      <c r="AO105" s="1403"/>
      <c r="AP105" s="1403"/>
      <c r="AQ105" s="1403"/>
      <c r="AR105" s="1403"/>
      <c r="AS105" s="1403"/>
      <c r="AT105" s="1403"/>
      <c r="AU105" s="1403"/>
      <c r="AV105" s="1403"/>
      <c r="AW105" s="1403"/>
      <c r="AX105" s="1403"/>
      <c r="AY105" s="1403"/>
      <c r="AZ105" s="1403"/>
      <c r="BA105" s="1403"/>
      <c r="BB105" s="1403"/>
      <c r="BC105" s="1403"/>
      <c r="BD105" s="1403"/>
      <c r="BE105" s="1403"/>
      <c r="BF105" s="1403"/>
      <c r="BG105" s="1403"/>
    </row>
    <row r="106" spans="1:59" ht="18" customHeight="1">
      <c r="A106" s="178"/>
      <c r="B106" s="261" t="s">
        <v>3107</v>
      </c>
      <c r="C106" s="248"/>
      <c r="D106" s="262" t="s">
        <v>71</v>
      </c>
      <c r="E106" s="1441"/>
      <c r="F106" s="1441"/>
      <c r="G106" s="1441"/>
      <c r="H106" s="1441"/>
      <c r="I106" s="1441"/>
      <c r="J106" s="218" t="s">
        <v>70</v>
      </c>
      <c r="K106" s="1496" t="str">
        <f>IF(項目一覧②!$G$323=1,"",INDEX(主要用途!$D$2:$D$72,項目一覧②!$G$323))</f>
        <v/>
      </c>
      <c r="L106" s="1497"/>
      <c r="M106" s="1497"/>
      <c r="N106" s="1497"/>
      <c r="O106" s="1497"/>
      <c r="P106" s="1497"/>
      <c r="Q106" s="1497"/>
      <c r="R106" s="1497"/>
      <c r="S106" s="1497"/>
      <c r="T106" s="1498"/>
      <c r="U106" s="218" t="s">
        <v>70</v>
      </c>
      <c r="V106" s="1454"/>
      <c r="W106" s="1455"/>
      <c r="X106" s="1455"/>
      <c r="Y106" s="1456"/>
      <c r="Z106" s="260" t="s">
        <v>69</v>
      </c>
      <c r="AA106" s="262" t="s">
        <v>94</v>
      </c>
      <c r="AB106" s="256"/>
      <c r="AC106" s="262"/>
      <c r="AD106" s="4"/>
      <c r="AG106" s="178" t="s">
        <v>97</v>
      </c>
      <c r="AH106" s="4"/>
      <c r="AI106" s="4"/>
      <c r="AJ106" s="4"/>
      <c r="AK106" s="4"/>
      <c r="AL106" s="1402"/>
      <c r="AM106" s="1402"/>
      <c r="AN106" s="1402"/>
      <c r="AO106" s="1402"/>
      <c r="AP106" s="1402"/>
      <c r="AQ106" s="1402"/>
      <c r="AR106" s="1402"/>
      <c r="AS106" s="1402"/>
    </row>
    <row r="107" spans="1:59" ht="18" customHeight="1">
      <c r="A107" s="178"/>
      <c r="B107" s="261" t="s">
        <v>3108</v>
      </c>
      <c r="C107" s="248"/>
      <c r="D107" s="262" t="s">
        <v>71</v>
      </c>
      <c r="E107" s="1441"/>
      <c r="F107" s="1441"/>
      <c r="G107" s="1441"/>
      <c r="H107" s="1441"/>
      <c r="I107" s="1441"/>
      <c r="J107" s="218" t="s">
        <v>70</v>
      </c>
      <c r="K107" s="1496" t="str">
        <f>IF(項目一覧②!$G$324=1,"",INDEX(主要用途!$D$2:$D$72,項目一覧②!$G$324))</f>
        <v/>
      </c>
      <c r="L107" s="1497"/>
      <c r="M107" s="1497"/>
      <c r="N107" s="1497"/>
      <c r="O107" s="1497"/>
      <c r="P107" s="1497"/>
      <c r="Q107" s="1497"/>
      <c r="R107" s="1497"/>
      <c r="S107" s="1497"/>
      <c r="T107" s="1498"/>
      <c r="U107" s="218" t="s">
        <v>70</v>
      </c>
      <c r="V107" s="1454"/>
      <c r="W107" s="1455"/>
      <c r="X107" s="1455"/>
      <c r="Y107" s="1456"/>
      <c r="Z107" s="260" t="s">
        <v>69</v>
      </c>
      <c r="AA107" s="262" t="s">
        <v>94</v>
      </c>
      <c r="AB107" s="256"/>
      <c r="AC107" s="262"/>
      <c r="AD107" s="4"/>
    </row>
    <row r="108" spans="1:59" ht="18" customHeight="1">
      <c r="A108" s="178"/>
      <c r="B108" s="261" t="s">
        <v>3109</v>
      </c>
      <c r="C108" s="248"/>
      <c r="D108" s="262" t="s">
        <v>71</v>
      </c>
      <c r="E108" s="1441"/>
      <c r="F108" s="1441"/>
      <c r="G108" s="1441"/>
      <c r="H108" s="1441"/>
      <c r="I108" s="1441"/>
      <c r="J108" s="218" t="s">
        <v>70</v>
      </c>
      <c r="K108" s="1595" t="str">
        <f>IF(項目一覧②!$G$325=1,"",INDEX(主要用途!$D$2:$D$72,項目一覧②!$G$325))</f>
        <v/>
      </c>
      <c r="L108" s="1596"/>
      <c r="M108" s="1596"/>
      <c r="N108" s="1596"/>
      <c r="O108" s="1596"/>
      <c r="P108" s="1596"/>
      <c r="Q108" s="1596"/>
      <c r="R108" s="1596"/>
      <c r="S108" s="1596"/>
      <c r="T108" s="1597"/>
      <c r="U108" s="218" t="s">
        <v>70</v>
      </c>
      <c r="V108" s="1454"/>
      <c r="W108" s="1455"/>
      <c r="X108" s="1455"/>
      <c r="Y108" s="1456"/>
      <c r="Z108" s="260" t="s">
        <v>69</v>
      </c>
      <c r="AA108" s="262" t="s">
        <v>94</v>
      </c>
      <c r="AB108" s="256"/>
      <c r="AC108" s="262"/>
      <c r="AD108" s="4"/>
    </row>
    <row r="109" spans="1:59" ht="15" customHeight="1">
      <c r="A109" s="178"/>
      <c r="B109" s="247" t="s">
        <v>2751</v>
      </c>
      <c r="C109" s="248"/>
      <c r="D109" s="248"/>
      <c r="E109" s="248"/>
      <c r="F109" s="248"/>
      <c r="G109" s="248"/>
      <c r="H109" s="248"/>
      <c r="I109" s="248"/>
      <c r="J109" s="218"/>
      <c r="K109" s="263"/>
      <c r="L109" s="263"/>
      <c r="M109" s="263"/>
      <c r="N109" s="263"/>
      <c r="O109" s="263"/>
      <c r="P109" s="263"/>
      <c r="Q109" s="263"/>
      <c r="R109" s="263"/>
      <c r="S109" s="263"/>
      <c r="T109" s="263"/>
      <c r="U109" s="263"/>
      <c r="V109" s="263"/>
      <c r="W109" s="263"/>
      <c r="X109" s="263"/>
      <c r="Y109" s="263"/>
      <c r="Z109" s="263"/>
      <c r="AA109" s="263"/>
      <c r="AB109" s="263"/>
      <c r="AC109" s="263"/>
      <c r="AD109" s="256"/>
    </row>
    <row r="110" spans="1:59" ht="18" customHeight="1">
      <c r="A110" s="178"/>
      <c r="B110" s="247"/>
      <c r="C110" s="248"/>
      <c r="D110" s="248"/>
      <c r="E110" s="1495"/>
      <c r="F110" s="1481"/>
      <c r="G110" s="1481"/>
      <c r="H110" s="1481"/>
      <c r="I110" s="1481"/>
      <c r="J110" s="1481"/>
      <c r="K110" s="1481"/>
      <c r="L110" s="1481"/>
      <c r="M110" s="1481"/>
      <c r="N110" s="1481"/>
      <c r="O110" s="1481"/>
      <c r="P110" s="1481"/>
      <c r="Q110" s="1481"/>
      <c r="R110" s="1481"/>
      <c r="S110" s="1481"/>
      <c r="T110" s="1481"/>
      <c r="U110" s="1481"/>
      <c r="V110" s="1481"/>
      <c r="W110" s="1481"/>
      <c r="X110" s="1481"/>
      <c r="Y110" s="1481"/>
      <c r="Z110" s="1482"/>
      <c r="AA110" s="263"/>
      <c r="AB110" s="263"/>
      <c r="AC110" s="263"/>
      <c r="AD110" s="256"/>
    </row>
    <row r="111" spans="1:59" ht="18" customHeight="1">
      <c r="A111" s="178"/>
      <c r="B111" s="247"/>
      <c r="C111" s="248"/>
      <c r="D111" s="248"/>
      <c r="E111" s="1483"/>
      <c r="F111" s="1484"/>
      <c r="G111" s="1484"/>
      <c r="H111" s="1484"/>
      <c r="I111" s="1484"/>
      <c r="J111" s="1484"/>
      <c r="K111" s="1484"/>
      <c r="L111" s="1484"/>
      <c r="M111" s="1484"/>
      <c r="N111" s="1484"/>
      <c r="O111" s="1484"/>
      <c r="P111" s="1484"/>
      <c r="Q111" s="1484"/>
      <c r="R111" s="1484"/>
      <c r="S111" s="1484"/>
      <c r="T111" s="1484"/>
      <c r="U111" s="1484"/>
      <c r="V111" s="1484"/>
      <c r="W111" s="1484"/>
      <c r="X111" s="1484"/>
      <c r="Y111" s="1484"/>
      <c r="Z111" s="1485"/>
      <c r="AA111" s="263"/>
      <c r="AB111" s="263"/>
      <c r="AC111" s="263"/>
      <c r="AD111" s="256"/>
    </row>
    <row r="112" spans="1:59" ht="15" customHeight="1">
      <c r="A112" s="178"/>
      <c r="B112" s="247" t="s">
        <v>2752</v>
      </c>
      <c r="C112" s="248"/>
      <c r="D112" s="248"/>
      <c r="E112" s="248"/>
      <c r="F112" s="248"/>
      <c r="G112" s="248"/>
      <c r="H112" s="248"/>
      <c r="I112" s="248"/>
      <c r="J112" s="263" t="s">
        <v>96</v>
      </c>
      <c r="K112" s="263"/>
      <c r="L112" s="263"/>
      <c r="M112" s="263"/>
      <c r="N112" s="263"/>
      <c r="O112" s="263"/>
      <c r="P112" s="263"/>
      <c r="Q112" s="263"/>
      <c r="R112" s="263"/>
      <c r="S112" s="263"/>
      <c r="T112" s="263"/>
      <c r="U112" s="263"/>
      <c r="V112" s="263"/>
      <c r="W112" s="263"/>
      <c r="X112" s="263"/>
      <c r="Y112" s="263"/>
      <c r="Z112" s="263"/>
      <c r="AA112" s="263"/>
      <c r="AB112" s="263"/>
      <c r="AC112" s="263"/>
      <c r="AD112" s="256"/>
    </row>
    <row r="113" spans="1:42" ht="18" customHeight="1">
      <c r="A113" s="178"/>
      <c r="B113" s="247"/>
      <c r="C113" s="248"/>
      <c r="D113" s="248"/>
      <c r="E113" s="1495"/>
      <c r="F113" s="1481"/>
      <c r="G113" s="1481"/>
      <c r="H113" s="1481"/>
      <c r="I113" s="1481"/>
      <c r="J113" s="1481"/>
      <c r="K113" s="1481"/>
      <c r="L113" s="1481"/>
      <c r="M113" s="1481"/>
      <c r="N113" s="1481"/>
      <c r="O113" s="1481"/>
      <c r="P113" s="1481"/>
      <c r="Q113" s="1481"/>
      <c r="R113" s="1481"/>
      <c r="S113" s="1481"/>
      <c r="T113" s="1481"/>
      <c r="U113" s="1481"/>
      <c r="V113" s="1481"/>
      <c r="W113" s="1481"/>
      <c r="X113" s="1481"/>
      <c r="Y113" s="1481"/>
      <c r="Z113" s="1482"/>
      <c r="AA113" s="263"/>
      <c r="AB113" s="263"/>
      <c r="AC113" s="263"/>
      <c r="AD113" s="256"/>
    </row>
    <row r="114" spans="1:42" ht="18" customHeight="1">
      <c r="A114" s="178"/>
      <c r="B114" s="247"/>
      <c r="C114" s="248"/>
      <c r="D114" s="248"/>
      <c r="E114" s="1483"/>
      <c r="F114" s="1484"/>
      <c r="G114" s="1484"/>
      <c r="H114" s="1484"/>
      <c r="I114" s="1484"/>
      <c r="J114" s="1484"/>
      <c r="K114" s="1484"/>
      <c r="L114" s="1484"/>
      <c r="M114" s="1484"/>
      <c r="N114" s="1484"/>
      <c r="O114" s="1484"/>
      <c r="P114" s="1484"/>
      <c r="Q114" s="1484"/>
      <c r="R114" s="1484"/>
      <c r="S114" s="1484"/>
      <c r="T114" s="1484"/>
      <c r="U114" s="1484"/>
      <c r="V114" s="1484"/>
      <c r="W114" s="1484"/>
      <c r="X114" s="1484"/>
      <c r="Y114" s="1484"/>
      <c r="Z114" s="1485"/>
      <c r="AA114" s="248"/>
      <c r="AB114" s="248"/>
      <c r="AC114" s="248"/>
      <c r="AD114" s="248"/>
    </row>
    <row r="115" spans="1:42" ht="11.25" customHeight="1">
      <c r="A115" s="178"/>
      <c r="B115" s="178"/>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J115" s="183"/>
      <c r="AK115" s="183"/>
      <c r="AL115" s="183"/>
      <c r="AM115" s="183"/>
      <c r="AN115" s="183"/>
      <c r="AO115" s="183"/>
      <c r="AP115" s="183"/>
    </row>
    <row r="116" spans="1:42" ht="17.25" customHeight="1">
      <c r="A116" s="243" t="s">
        <v>93</v>
      </c>
      <c r="B116" s="185"/>
      <c r="C116" s="200"/>
      <c r="D116" s="244"/>
      <c r="E116" s="245"/>
      <c r="F116" s="245"/>
      <c r="G116" s="245"/>
      <c r="H116" s="245"/>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4"/>
      <c r="AE116" s="186"/>
      <c r="AF116" s="186"/>
      <c r="AG116" s="186"/>
      <c r="AH116" s="186"/>
      <c r="AI116" s="186"/>
    </row>
    <row r="117" spans="1:42" ht="18" customHeight="1">
      <c r="A117" s="178"/>
      <c r="B117" s="247" t="s">
        <v>2743</v>
      </c>
      <c r="C117" s="248"/>
      <c r="D117" s="248"/>
      <c r="E117" s="1471">
        <f>$D$3</f>
        <v>2</v>
      </c>
      <c r="F117" s="1472"/>
      <c r="G117" s="1472"/>
      <c r="H117" s="1473"/>
      <c r="I117" s="248"/>
      <c r="J117" s="249"/>
      <c r="K117" s="249"/>
      <c r="L117" s="210"/>
      <c r="M117" s="249"/>
      <c r="N117" s="248"/>
      <c r="O117" s="248"/>
      <c r="P117" s="248"/>
      <c r="Q117" s="248"/>
      <c r="R117" s="248"/>
      <c r="S117" s="248"/>
      <c r="T117" s="248"/>
      <c r="U117" s="248"/>
      <c r="V117" s="248"/>
      <c r="W117" s="248"/>
      <c r="X117" s="248"/>
      <c r="Y117" s="248"/>
      <c r="Z117" s="248"/>
      <c r="AA117" s="248"/>
      <c r="AB117" s="248"/>
      <c r="AC117" s="248"/>
    </row>
    <row r="118" spans="1:42" ht="18" customHeight="1">
      <c r="A118" s="178"/>
      <c r="B118" s="247" t="s">
        <v>2744</v>
      </c>
      <c r="C118" s="248"/>
      <c r="D118" s="248"/>
      <c r="E118" s="1589"/>
      <c r="F118" s="1590"/>
      <c r="G118" s="1590"/>
      <c r="H118" s="1591"/>
      <c r="I118" s="250" t="s">
        <v>87</v>
      </c>
      <c r="J118" s="251"/>
      <c r="K118" s="251"/>
      <c r="L118" s="252"/>
      <c r="M118" s="4"/>
      <c r="N118" s="248"/>
      <c r="O118" s="248"/>
      <c r="P118" s="248"/>
      <c r="Q118" s="248"/>
      <c r="R118" s="248"/>
      <c r="S118" s="248"/>
      <c r="T118" s="248"/>
      <c r="U118" s="248"/>
      <c r="V118" s="248"/>
      <c r="W118" s="248"/>
      <c r="X118" s="248"/>
      <c r="Y118" s="248"/>
      <c r="Z118" s="248"/>
      <c r="AA118" s="248"/>
      <c r="AB118" s="248"/>
      <c r="AC118" s="248"/>
    </row>
    <row r="119" spans="1:42" ht="18" customHeight="1">
      <c r="A119" s="178"/>
      <c r="B119" s="247" t="s">
        <v>2745</v>
      </c>
      <c r="C119" s="248"/>
      <c r="D119" s="248"/>
      <c r="E119" s="1580"/>
      <c r="F119" s="1581"/>
      <c r="G119" s="1581"/>
      <c r="H119" s="1582"/>
      <c r="I119" s="250" t="s">
        <v>92</v>
      </c>
      <c r="J119" s="253"/>
      <c r="K119" s="253"/>
      <c r="L119" s="254"/>
      <c r="M119" s="4"/>
      <c r="N119" s="248"/>
      <c r="O119" s="248"/>
      <c r="P119" s="248"/>
      <c r="Q119" s="248"/>
      <c r="R119" s="248"/>
      <c r="S119" s="248"/>
      <c r="T119" s="248"/>
      <c r="U119" s="248"/>
      <c r="V119" s="248"/>
      <c r="W119" s="248"/>
      <c r="X119" s="248"/>
      <c r="Y119" s="248"/>
      <c r="Z119" s="248"/>
      <c r="AA119" s="248"/>
      <c r="AB119" s="248"/>
      <c r="AC119" s="248"/>
    </row>
    <row r="120" spans="1:42" ht="18" customHeight="1">
      <c r="A120" s="178"/>
      <c r="B120" s="247" t="s">
        <v>2746</v>
      </c>
      <c r="C120" s="248"/>
      <c r="D120" s="248"/>
      <c r="E120" s="1580"/>
      <c r="F120" s="1581"/>
      <c r="G120" s="1581"/>
      <c r="H120" s="1582"/>
      <c r="I120" s="250" t="s">
        <v>92</v>
      </c>
      <c r="J120" s="253"/>
      <c r="K120" s="253"/>
      <c r="L120" s="254"/>
      <c r="M120" s="4"/>
      <c r="N120" s="249"/>
      <c r="O120" s="248"/>
      <c r="P120" s="248"/>
      <c r="Q120" s="248"/>
      <c r="R120" s="248"/>
      <c r="S120" s="248"/>
      <c r="T120" s="248"/>
      <c r="U120" s="248"/>
      <c r="V120" s="248"/>
      <c r="W120" s="248"/>
      <c r="X120" s="248"/>
      <c r="Y120" s="248"/>
      <c r="Z120" s="248"/>
      <c r="AA120" s="248"/>
      <c r="AB120" s="248"/>
      <c r="AC120" s="248"/>
    </row>
    <row r="121" spans="1:42" ht="18" customHeight="1">
      <c r="A121" s="178"/>
      <c r="B121" s="247" t="s">
        <v>2747</v>
      </c>
      <c r="C121" s="248"/>
      <c r="D121" s="248"/>
      <c r="E121" s="1580"/>
      <c r="F121" s="1581"/>
      <c r="G121" s="1581"/>
      <c r="H121" s="1582"/>
      <c r="I121" s="250" t="s">
        <v>92</v>
      </c>
      <c r="J121" s="253"/>
      <c r="K121" s="253"/>
      <c r="L121" s="254"/>
      <c r="M121" s="4"/>
      <c r="N121" s="249"/>
      <c r="O121" s="248"/>
      <c r="P121" s="248"/>
      <c r="Q121" s="248"/>
      <c r="R121" s="248"/>
      <c r="S121" s="248"/>
      <c r="T121" s="248"/>
      <c r="U121" s="248"/>
      <c r="V121" s="248"/>
      <c r="W121" s="248"/>
      <c r="X121" s="248"/>
      <c r="Y121" s="248"/>
      <c r="Z121" s="248"/>
      <c r="AA121" s="248"/>
      <c r="AB121" s="248"/>
      <c r="AC121" s="248"/>
    </row>
    <row r="122" spans="1:42" ht="18" customHeight="1">
      <c r="A122" s="178"/>
      <c r="B122" s="247" t="s">
        <v>2748</v>
      </c>
      <c r="C122" s="247"/>
      <c r="D122" s="248"/>
      <c r="E122" s="1580"/>
      <c r="F122" s="1581"/>
      <c r="G122" s="1581"/>
      <c r="H122" s="1582"/>
      <c r="I122" s="250" t="s">
        <v>92</v>
      </c>
      <c r="J122" s="253"/>
      <c r="K122" s="253"/>
      <c r="L122" s="254"/>
      <c r="M122" s="4"/>
      <c r="N122" s="248"/>
      <c r="O122" s="248"/>
      <c r="P122" s="248"/>
      <c r="Q122" s="248"/>
      <c r="R122" s="248"/>
      <c r="S122" s="256"/>
      <c r="T122" s="256"/>
      <c r="U122" s="256"/>
      <c r="V122" s="256"/>
      <c r="W122" s="256"/>
      <c r="X122" s="256"/>
      <c r="Y122" s="256"/>
      <c r="Z122" s="256"/>
      <c r="AA122" s="256"/>
      <c r="AB122" s="256"/>
      <c r="AC122" s="256"/>
    </row>
    <row r="123" spans="1:42" ht="18" customHeight="1">
      <c r="A123" s="178"/>
      <c r="B123" s="255" t="s">
        <v>2749</v>
      </c>
      <c r="C123" s="248"/>
      <c r="D123" s="257"/>
      <c r="E123" s="257"/>
      <c r="F123" s="257"/>
      <c r="G123" s="257"/>
      <c r="H123" s="250"/>
      <c r="I123" s="253"/>
      <c r="J123" s="253"/>
      <c r="K123" s="255"/>
      <c r="L123" s="4"/>
      <c r="M123" s="256"/>
      <c r="N123" s="258"/>
      <c r="O123" s="258" t="s">
        <v>84</v>
      </c>
      <c r="P123" s="258"/>
      <c r="Q123" s="259"/>
      <c r="R123" s="259" t="s">
        <v>83</v>
      </c>
      <c r="U123" s="256"/>
      <c r="V123" s="256"/>
      <c r="W123" s="256"/>
      <c r="X123" s="256"/>
      <c r="Y123" s="256"/>
      <c r="Z123" s="256"/>
      <c r="AA123" s="256"/>
      <c r="AB123" s="256"/>
    </row>
    <row r="124" spans="1:42" ht="15" customHeight="1">
      <c r="A124" s="178"/>
      <c r="B124" s="247" t="s">
        <v>2750</v>
      </c>
      <c r="C124" s="248"/>
      <c r="D124" s="248"/>
      <c r="E124" s="248"/>
      <c r="F124" s="248"/>
      <c r="G124" s="260"/>
      <c r="H124" s="248"/>
      <c r="I124" s="248"/>
      <c r="J124" s="249"/>
      <c r="K124" s="249"/>
      <c r="L124" s="248"/>
      <c r="M124" s="260"/>
      <c r="N124" s="248"/>
      <c r="O124" s="248"/>
      <c r="P124" s="260"/>
      <c r="Q124" s="248"/>
      <c r="R124" s="248"/>
      <c r="S124" s="248"/>
      <c r="T124" s="260"/>
      <c r="U124" s="248"/>
      <c r="V124" s="248"/>
      <c r="W124" s="248"/>
      <c r="X124" s="248"/>
      <c r="Y124" s="260"/>
      <c r="Z124" s="248"/>
      <c r="AA124" s="248"/>
      <c r="AB124" s="248"/>
      <c r="AC124" s="248"/>
      <c r="AD124" s="248"/>
    </row>
    <row r="125" spans="1:42" ht="18" customHeight="1">
      <c r="A125" s="178"/>
      <c r="B125" s="261"/>
      <c r="C125" s="248"/>
      <c r="D125" s="262" t="s">
        <v>71</v>
      </c>
      <c r="E125" s="1465" t="s">
        <v>82</v>
      </c>
      <c r="F125" s="1465"/>
      <c r="G125" s="1465"/>
      <c r="H125" s="1465"/>
      <c r="I125" s="1465"/>
      <c r="J125" s="218" t="s">
        <v>70</v>
      </c>
      <c r="K125" s="1465" t="s">
        <v>81</v>
      </c>
      <c r="L125" s="1465"/>
      <c r="M125" s="1465"/>
      <c r="N125" s="1465"/>
      <c r="O125" s="1465"/>
      <c r="P125" s="1465"/>
      <c r="Q125" s="1465"/>
      <c r="R125" s="1465"/>
      <c r="S125" s="1465"/>
      <c r="T125" s="1465"/>
      <c r="U125" s="218" t="s">
        <v>70</v>
      </c>
      <c r="V125" s="1465" t="s">
        <v>80</v>
      </c>
      <c r="W125" s="1465"/>
      <c r="X125" s="1465"/>
      <c r="Y125" s="1465"/>
      <c r="Z125" s="1457"/>
      <c r="AA125" s="262" t="s">
        <v>94</v>
      </c>
      <c r="AB125" s="262"/>
      <c r="AC125" s="4"/>
      <c r="AD125" s="4"/>
    </row>
    <row r="126" spans="1:42" ht="18" customHeight="1">
      <c r="A126" s="178"/>
      <c r="B126" s="261" t="s">
        <v>3104</v>
      </c>
      <c r="C126" s="248"/>
      <c r="D126" s="262" t="s">
        <v>71</v>
      </c>
      <c r="E126" s="1441"/>
      <c r="F126" s="1441"/>
      <c r="G126" s="1441"/>
      <c r="H126" s="1441"/>
      <c r="I126" s="1441"/>
      <c r="J126" s="218" t="s">
        <v>70</v>
      </c>
      <c r="K126" s="1496" t="str">
        <f>IF(項目一覧②!$G$347=1,"",INDEX(主要用途!$D$2:$D$72,項目一覧②!$G$347))</f>
        <v/>
      </c>
      <c r="L126" s="1497"/>
      <c r="M126" s="1497"/>
      <c r="N126" s="1497"/>
      <c r="O126" s="1497"/>
      <c r="P126" s="1497"/>
      <c r="Q126" s="1497"/>
      <c r="R126" s="1497"/>
      <c r="S126" s="1497"/>
      <c r="T126" s="1498"/>
      <c r="U126" s="218" t="s">
        <v>70</v>
      </c>
      <c r="V126" s="1454"/>
      <c r="W126" s="1455"/>
      <c r="X126" s="1455"/>
      <c r="Y126" s="1456"/>
      <c r="Z126" s="260" t="s">
        <v>69</v>
      </c>
      <c r="AA126" s="262" t="s">
        <v>94</v>
      </c>
      <c r="AB126" s="256"/>
      <c r="AC126" s="262"/>
      <c r="AD126" s="4"/>
    </row>
    <row r="127" spans="1:42" ht="18" customHeight="1">
      <c r="A127" s="178"/>
      <c r="B127" s="261" t="s">
        <v>3105</v>
      </c>
      <c r="C127" s="248"/>
      <c r="D127" s="262" t="s">
        <v>71</v>
      </c>
      <c r="E127" s="1441"/>
      <c r="F127" s="1441"/>
      <c r="G127" s="1441"/>
      <c r="H127" s="1441"/>
      <c r="I127" s="1441"/>
      <c r="J127" s="218" t="s">
        <v>70</v>
      </c>
      <c r="K127" s="1496" t="str">
        <f>IF(項目一覧②!$G$348=1,"",INDEX(主要用途!$D$2:$D$72,項目一覧②!$G$348))</f>
        <v/>
      </c>
      <c r="L127" s="1497"/>
      <c r="M127" s="1497"/>
      <c r="N127" s="1497"/>
      <c r="O127" s="1497"/>
      <c r="P127" s="1497"/>
      <c r="Q127" s="1497"/>
      <c r="R127" s="1497"/>
      <c r="S127" s="1497"/>
      <c r="T127" s="1498"/>
      <c r="U127" s="218" t="s">
        <v>70</v>
      </c>
      <c r="V127" s="1454"/>
      <c r="W127" s="1455"/>
      <c r="X127" s="1455"/>
      <c r="Y127" s="1456"/>
      <c r="Z127" s="260" t="s">
        <v>69</v>
      </c>
      <c r="AA127" s="262" t="s">
        <v>94</v>
      </c>
      <c r="AB127" s="256"/>
      <c r="AC127" s="262"/>
      <c r="AD127" s="4"/>
    </row>
    <row r="128" spans="1:42" ht="18" customHeight="1">
      <c r="A128" s="178"/>
      <c r="B128" s="261" t="s">
        <v>3106</v>
      </c>
      <c r="C128" s="248"/>
      <c r="D128" s="262" t="s">
        <v>71</v>
      </c>
      <c r="E128" s="1441"/>
      <c r="F128" s="1441"/>
      <c r="G128" s="1441"/>
      <c r="H128" s="1441"/>
      <c r="I128" s="1441"/>
      <c r="J128" s="218" t="s">
        <v>70</v>
      </c>
      <c r="K128" s="1496" t="str">
        <f>IF(項目一覧②!$G$349=1,"",INDEX(主要用途!$D$2:$D$72,項目一覧②!$G$349))</f>
        <v/>
      </c>
      <c r="L128" s="1497"/>
      <c r="M128" s="1497"/>
      <c r="N128" s="1497"/>
      <c r="O128" s="1497"/>
      <c r="P128" s="1497"/>
      <c r="Q128" s="1497"/>
      <c r="R128" s="1497"/>
      <c r="S128" s="1497"/>
      <c r="T128" s="1498"/>
      <c r="U128" s="218" t="s">
        <v>70</v>
      </c>
      <c r="V128" s="1454"/>
      <c r="W128" s="1455"/>
      <c r="X128" s="1455"/>
      <c r="Y128" s="1456"/>
      <c r="Z128" s="260" t="s">
        <v>69</v>
      </c>
      <c r="AA128" s="262" t="s">
        <v>94</v>
      </c>
      <c r="AB128" s="256"/>
      <c r="AC128" s="262"/>
      <c r="AD128" s="4"/>
    </row>
    <row r="129" spans="1:42" ht="18" customHeight="1">
      <c r="A129" s="178"/>
      <c r="B129" s="261" t="s">
        <v>3107</v>
      </c>
      <c r="C129" s="248"/>
      <c r="D129" s="262" t="s">
        <v>71</v>
      </c>
      <c r="E129" s="1441"/>
      <c r="F129" s="1441"/>
      <c r="G129" s="1441"/>
      <c r="H129" s="1441"/>
      <c r="I129" s="1441"/>
      <c r="J129" s="218" t="s">
        <v>70</v>
      </c>
      <c r="K129" s="1496">
        <f>IF(項目一覧②!$G$3526=1,"",INDEX(主要用途!$D$2:$D$72,項目一覧②!$G$350))</f>
        <v>0</v>
      </c>
      <c r="L129" s="1497"/>
      <c r="M129" s="1497"/>
      <c r="N129" s="1497"/>
      <c r="O129" s="1497"/>
      <c r="P129" s="1497"/>
      <c r="Q129" s="1497"/>
      <c r="R129" s="1497"/>
      <c r="S129" s="1497"/>
      <c r="T129" s="1498"/>
      <c r="U129" s="218" t="s">
        <v>70</v>
      </c>
      <c r="V129" s="1454"/>
      <c r="W129" s="1455"/>
      <c r="X129" s="1455"/>
      <c r="Y129" s="1456"/>
      <c r="Z129" s="260" t="s">
        <v>69</v>
      </c>
      <c r="AA129" s="262" t="s">
        <v>94</v>
      </c>
      <c r="AB129" s="256"/>
      <c r="AC129" s="262"/>
      <c r="AD129" s="4"/>
    </row>
    <row r="130" spans="1:42" ht="18" customHeight="1">
      <c r="A130" s="178"/>
      <c r="B130" s="261" t="s">
        <v>3108</v>
      </c>
      <c r="C130" s="248"/>
      <c r="D130" s="262" t="s">
        <v>71</v>
      </c>
      <c r="E130" s="1441"/>
      <c r="F130" s="1441"/>
      <c r="G130" s="1441"/>
      <c r="H130" s="1441"/>
      <c r="I130" s="1441"/>
      <c r="J130" s="218" t="s">
        <v>70</v>
      </c>
      <c r="K130" s="1496" t="str">
        <f>IF(項目一覧②!$G$351=1,"",INDEX(主要用途!$D$2:$D$72,項目一覧②!$G$351))</f>
        <v/>
      </c>
      <c r="L130" s="1497"/>
      <c r="M130" s="1497"/>
      <c r="N130" s="1497"/>
      <c r="O130" s="1497"/>
      <c r="P130" s="1497"/>
      <c r="Q130" s="1497"/>
      <c r="R130" s="1497"/>
      <c r="S130" s="1497"/>
      <c r="T130" s="1498"/>
      <c r="U130" s="218" t="s">
        <v>70</v>
      </c>
      <c r="V130" s="1454"/>
      <c r="W130" s="1455"/>
      <c r="X130" s="1455"/>
      <c r="Y130" s="1456"/>
      <c r="Z130" s="260" t="s">
        <v>69</v>
      </c>
      <c r="AA130" s="262" t="s">
        <v>94</v>
      </c>
      <c r="AB130" s="256"/>
      <c r="AC130" s="262"/>
      <c r="AD130" s="4"/>
    </row>
    <row r="131" spans="1:42" ht="18" customHeight="1">
      <c r="A131" s="178"/>
      <c r="B131" s="261" t="s">
        <v>3109</v>
      </c>
      <c r="C131" s="248"/>
      <c r="D131" s="262" t="s">
        <v>71</v>
      </c>
      <c r="E131" s="1441"/>
      <c r="F131" s="1441"/>
      <c r="G131" s="1441"/>
      <c r="H131" s="1441"/>
      <c r="I131" s="1441"/>
      <c r="J131" s="218" t="s">
        <v>70</v>
      </c>
      <c r="K131" s="1496" t="str">
        <f>IF(項目一覧②!$G$352=1,"",INDEX(主要用途!$D$2:$D$72,項目一覧②!$G$352))</f>
        <v/>
      </c>
      <c r="L131" s="1497"/>
      <c r="M131" s="1497"/>
      <c r="N131" s="1497"/>
      <c r="O131" s="1497"/>
      <c r="P131" s="1497"/>
      <c r="Q131" s="1497"/>
      <c r="R131" s="1497"/>
      <c r="S131" s="1497"/>
      <c r="T131" s="1498"/>
      <c r="U131" s="218" t="s">
        <v>70</v>
      </c>
      <c r="V131" s="1454"/>
      <c r="W131" s="1455"/>
      <c r="X131" s="1455"/>
      <c r="Y131" s="1456"/>
      <c r="Z131" s="260" t="s">
        <v>69</v>
      </c>
      <c r="AA131" s="262" t="s">
        <v>94</v>
      </c>
      <c r="AB131" s="256"/>
      <c r="AC131" s="262"/>
      <c r="AD131" s="4"/>
    </row>
    <row r="132" spans="1:42" ht="15" customHeight="1">
      <c r="A132" s="178"/>
      <c r="B132" s="247" t="s">
        <v>2751</v>
      </c>
      <c r="C132" s="248"/>
      <c r="D132" s="248"/>
      <c r="E132" s="248"/>
      <c r="F132" s="248"/>
      <c r="G132" s="248"/>
      <c r="H132" s="248"/>
      <c r="I132" s="248"/>
      <c r="J132" s="218"/>
      <c r="K132" s="263"/>
      <c r="L132" s="263"/>
      <c r="M132" s="263"/>
      <c r="N132" s="263"/>
      <c r="O132" s="263"/>
      <c r="P132" s="263"/>
      <c r="Q132" s="263"/>
      <c r="R132" s="263"/>
      <c r="S132" s="263"/>
      <c r="T132" s="263"/>
      <c r="U132" s="263"/>
      <c r="V132" s="263"/>
      <c r="W132" s="263"/>
      <c r="X132" s="263"/>
      <c r="Y132" s="263"/>
      <c r="Z132" s="263"/>
      <c r="AA132" s="263"/>
      <c r="AB132" s="263"/>
      <c r="AC132" s="263"/>
      <c r="AD132" s="256"/>
    </row>
    <row r="133" spans="1:42" ht="18" customHeight="1">
      <c r="A133" s="178"/>
      <c r="B133" s="247"/>
      <c r="C133" s="248"/>
      <c r="D133" s="248"/>
      <c r="E133" s="1495"/>
      <c r="F133" s="1481"/>
      <c r="G133" s="1481"/>
      <c r="H133" s="1481"/>
      <c r="I133" s="1481"/>
      <c r="J133" s="1481"/>
      <c r="K133" s="1481"/>
      <c r="L133" s="1481"/>
      <c r="M133" s="1481"/>
      <c r="N133" s="1481"/>
      <c r="O133" s="1481"/>
      <c r="P133" s="1481"/>
      <c r="Q133" s="1481"/>
      <c r="R133" s="1481"/>
      <c r="S133" s="1481"/>
      <c r="T133" s="1481"/>
      <c r="U133" s="1481"/>
      <c r="V133" s="1481"/>
      <c r="W133" s="1481"/>
      <c r="X133" s="1481"/>
      <c r="Y133" s="1481"/>
      <c r="Z133" s="1482"/>
      <c r="AA133" s="263"/>
      <c r="AB133" s="263"/>
      <c r="AC133" s="263"/>
      <c r="AD133" s="256"/>
    </row>
    <row r="134" spans="1:42" ht="18" customHeight="1">
      <c r="A134" s="178"/>
      <c r="B134" s="247"/>
      <c r="C134" s="248"/>
      <c r="D134" s="248"/>
      <c r="E134" s="1483"/>
      <c r="F134" s="1484"/>
      <c r="G134" s="1484"/>
      <c r="H134" s="1484"/>
      <c r="I134" s="1484"/>
      <c r="J134" s="1484"/>
      <c r="K134" s="1484"/>
      <c r="L134" s="1484"/>
      <c r="M134" s="1484"/>
      <c r="N134" s="1484"/>
      <c r="O134" s="1484"/>
      <c r="P134" s="1484"/>
      <c r="Q134" s="1484"/>
      <c r="R134" s="1484"/>
      <c r="S134" s="1484"/>
      <c r="T134" s="1484"/>
      <c r="U134" s="1484"/>
      <c r="V134" s="1484"/>
      <c r="W134" s="1484"/>
      <c r="X134" s="1484"/>
      <c r="Y134" s="1484"/>
      <c r="Z134" s="1485"/>
      <c r="AA134" s="263"/>
      <c r="AB134" s="263"/>
      <c r="AC134" s="263"/>
      <c r="AD134" s="256"/>
    </row>
    <row r="135" spans="1:42" ht="15" customHeight="1">
      <c r="A135" s="178"/>
      <c r="B135" s="247" t="s">
        <v>2752</v>
      </c>
      <c r="C135" s="248"/>
      <c r="D135" s="248"/>
      <c r="E135" s="248"/>
      <c r="F135" s="248"/>
      <c r="G135" s="248"/>
      <c r="H135" s="248"/>
      <c r="I135" s="248"/>
      <c r="J135" s="263" t="s">
        <v>96</v>
      </c>
      <c r="K135" s="263"/>
      <c r="L135" s="263"/>
      <c r="M135" s="263"/>
      <c r="N135" s="263"/>
      <c r="O135" s="263"/>
      <c r="P135" s="263"/>
      <c r="Q135" s="263"/>
      <c r="R135" s="263"/>
      <c r="S135" s="263"/>
      <c r="T135" s="263"/>
      <c r="U135" s="263"/>
      <c r="V135" s="263"/>
      <c r="W135" s="263"/>
      <c r="X135" s="263"/>
      <c r="Y135" s="263"/>
      <c r="Z135" s="263"/>
      <c r="AA135" s="263"/>
      <c r="AB135" s="263"/>
      <c r="AC135" s="263"/>
      <c r="AD135" s="256"/>
    </row>
    <row r="136" spans="1:42" ht="18" customHeight="1">
      <c r="A136" s="178"/>
      <c r="B136" s="247"/>
      <c r="C136" s="248"/>
      <c r="D136" s="248"/>
      <c r="E136" s="1495"/>
      <c r="F136" s="1481"/>
      <c r="G136" s="1481"/>
      <c r="H136" s="1481"/>
      <c r="I136" s="1481"/>
      <c r="J136" s="1481"/>
      <c r="K136" s="1481"/>
      <c r="L136" s="1481"/>
      <c r="M136" s="1481"/>
      <c r="N136" s="1481"/>
      <c r="O136" s="1481"/>
      <c r="P136" s="1481"/>
      <c r="Q136" s="1481"/>
      <c r="R136" s="1481"/>
      <c r="S136" s="1481"/>
      <c r="T136" s="1481"/>
      <c r="U136" s="1481"/>
      <c r="V136" s="1481"/>
      <c r="W136" s="1481"/>
      <c r="X136" s="1481"/>
      <c r="Y136" s="1481"/>
      <c r="Z136" s="1482"/>
      <c r="AA136" s="263"/>
      <c r="AB136" s="263"/>
      <c r="AC136" s="263"/>
      <c r="AD136" s="256"/>
    </row>
    <row r="137" spans="1:42" ht="18" customHeight="1">
      <c r="A137" s="178"/>
      <c r="B137" s="247"/>
      <c r="C137" s="248"/>
      <c r="D137" s="248"/>
      <c r="E137" s="1483"/>
      <c r="F137" s="1484"/>
      <c r="G137" s="1484"/>
      <c r="H137" s="1484"/>
      <c r="I137" s="1484"/>
      <c r="J137" s="1484"/>
      <c r="K137" s="1484"/>
      <c r="L137" s="1484"/>
      <c r="M137" s="1484"/>
      <c r="N137" s="1484"/>
      <c r="O137" s="1484"/>
      <c r="P137" s="1484"/>
      <c r="Q137" s="1484"/>
      <c r="R137" s="1484"/>
      <c r="S137" s="1484"/>
      <c r="T137" s="1484"/>
      <c r="U137" s="1484"/>
      <c r="V137" s="1484"/>
      <c r="W137" s="1484"/>
      <c r="X137" s="1484"/>
      <c r="Y137" s="1484"/>
      <c r="Z137" s="1485"/>
      <c r="AA137" s="248"/>
      <c r="AB137" s="248"/>
      <c r="AC137" s="248"/>
      <c r="AD137" s="248"/>
    </row>
    <row r="138" spans="1:42" ht="11.25" customHeight="1">
      <c r="A138" s="178"/>
      <c r="B138" s="178"/>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J138" s="183"/>
      <c r="AK138" s="183"/>
      <c r="AL138" s="183"/>
      <c r="AM138" s="183"/>
      <c r="AN138" s="183"/>
      <c r="AO138" s="183"/>
      <c r="AP138" s="183"/>
    </row>
    <row r="139" spans="1:42" ht="17.25" customHeight="1">
      <c r="A139" s="243" t="s">
        <v>93</v>
      </c>
      <c r="B139" s="185"/>
      <c r="C139" s="200"/>
      <c r="D139" s="244"/>
      <c r="E139" s="245"/>
      <c r="F139" s="245"/>
      <c r="G139" s="245"/>
      <c r="H139" s="245"/>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4"/>
      <c r="AE139" s="186"/>
      <c r="AF139" s="186"/>
      <c r="AG139" s="186"/>
      <c r="AH139" s="186"/>
      <c r="AI139" s="186"/>
    </row>
    <row r="140" spans="1:42" ht="18" customHeight="1">
      <c r="A140" s="178"/>
      <c r="B140" s="247" t="s">
        <v>2743</v>
      </c>
      <c r="C140" s="248"/>
      <c r="D140" s="248"/>
      <c r="E140" s="1471">
        <f>$D$3</f>
        <v>2</v>
      </c>
      <c r="F140" s="1472"/>
      <c r="G140" s="1472"/>
      <c r="H140" s="1473"/>
      <c r="I140" s="248"/>
      <c r="J140" s="249"/>
      <c r="K140" s="249"/>
      <c r="L140" s="210"/>
      <c r="M140" s="249"/>
      <c r="N140" s="248"/>
      <c r="O140" s="248"/>
      <c r="P140" s="248"/>
      <c r="Q140" s="248"/>
      <c r="R140" s="248"/>
      <c r="S140" s="248"/>
      <c r="T140" s="248"/>
      <c r="U140" s="248"/>
      <c r="V140" s="248"/>
      <c r="W140" s="248"/>
      <c r="X140" s="248"/>
      <c r="Y140" s="248"/>
      <c r="Z140" s="248"/>
      <c r="AA140" s="248"/>
      <c r="AB140" s="248"/>
      <c r="AC140" s="248"/>
    </row>
    <row r="141" spans="1:42" ht="18" customHeight="1">
      <c r="A141" s="178"/>
      <c r="B141" s="247" t="s">
        <v>2744</v>
      </c>
      <c r="C141" s="248"/>
      <c r="D141" s="248"/>
      <c r="E141" s="1589"/>
      <c r="F141" s="1590"/>
      <c r="G141" s="1590"/>
      <c r="H141" s="1591"/>
      <c r="I141" s="250" t="s">
        <v>87</v>
      </c>
      <c r="J141" s="251"/>
      <c r="K141" s="251"/>
      <c r="L141" s="252"/>
      <c r="M141" s="4"/>
      <c r="N141" s="248"/>
      <c r="O141" s="248"/>
      <c r="P141" s="248"/>
      <c r="Q141" s="248"/>
      <c r="R141" s="248"/>
      <c r="S141" s="248"/>
      <c r="T141" s="248"/>
      <c r="U141" s="248"/>
      <c r="V141" s="248"/>
      <c r="W141" s="248"/>
      <c r="X141" s="248"/>
      <c r="Y141" s="248"/>
      <c r="Z141" s="248"/>
      <c r="AA141" s="248"/>
      <c r="AB141" s="248"/>
      <c r="AC141" s="248"/>
    </row>
    <row r="142" spans="1:42" ht="18" customHeight="1">
      <c r="A142" s="178"/>
      <c r="B142" s="247" t="s">
        <v>2745</v>
      </c>
      <c r="C142" s="248"/>
      <c r="D142" s="248"/>
      <c r="E142" s="1580"/>
      <c r="F142" s="1581"/>
      <c r="G142" s="1581"/>
      <c r="H142" s="1582"/>
      <c r="I142" s="250" t="s">
        <v>92</v>
      </c>
      <c r="J142" s="253"/>
      <c r="K142" s="253"/>
      <c r="L142" s="254"/>
      <c r="M142" s="4"/>
      <c r="N142" s="248"/>
      <c r="O142" s="248"/>
      <c r="P142" s="248"/>
      <c r="Q142" s="248"/>
      <c r="R142" s="248"/>
      <c r="S142" s="248"/>
      <c r="T142" s="248"/>
      <c r="U142" s="248"/>
      <c r="V142" s="248"/>
      <c r="W142" s="248"/>
      <c r="X142" s="248"/>
      <c r="Y142" s="248"/>
      <c r="Z142" s="248"/>
      <c r="AA142" s="248"/>
      <c r="AB142" s="248"/>
      <c r="AC142" s="248"/>
    </row>
    <row r="143" spans="1:42" ht="18" customHeight="1">
      <c r="A143" s="178"/>
      <c r="B143" s="247" t="s">
        <v>2746</v>
      </c>
      <c r="C143" s="248"/>
      <c r="D143" s="248"/>
      <c r="E143" s="1580"/>
      <c r="F143" s="1581"/>
      <c r="G143" s="1581"/>
      <c r="H143" s="1582"/>
      <c r="I143" s="250" t="s">
        <v>92</v>
      </c>
      <c r="J143" s="253"/>
      <c r="K143" s="253"/>
      <c r="L143" s="254"/>
      <c r="M143" s="4"/>
      <c r="N143" s="249"/>
      <c r="O143" s="248"/>
      <c r="P143" s="248"/>
      <c r="Q143" s="248"/>
      <c r="R143" s="248"/>
      <c r="S143" s="248"/>
      <c r="T143" s="248"/>
      <c r="U143" s="248"/>
      <c r="V143" s="248"/>
      <c r="W143" s="248"/>
      <c r="X143" s="248"/>
      <c r="Y143" s="248"/>
      <c r="Z143" s="248"/>
      <c r="AA143" s="248"/>
      <c r="AB143" s="248"/>
      <c r="AC143" s="248"/>
    </row>
    <row r="144" spans="1:42" ht="18" customHeight="1">
      <c r="A144" s="178"/>
      <c r="B144" s="247" t="s">
        <v>2747</v>
      </c>
      <c r="C144" s="248"/>
      <c r="D144" s="248"/>
      <c r="E144" s="1580"/>
      <c r="F144" s="1581"/>
      <c r="G144" s="1581"/>
      <c r="H144" s="1582"/>
      <c r="I144" s="250" t="s">
        <v>92</v>
      </c>
      <c r="J144" s="253"/>
      <c r="K144" s="253"/>
      <c r="L144" s="254"/>
      <c r="M144" s="4"/>
      <c r="N144" s="249"/>
      <c r="O144" s="248"/>
      <c r="P144" s="248"/>
      <c r="Q144" s="248"/>
      <c r="R144" s="248"/>
      <c r="S144" s="248"/>
      <c r="T144" s="248"/>
      <c r="U144" s="248"/>
      <c r="V144" s="248"/>
      <c r="W144" s="248"/>
      <c r="X144" s="248"/>
      <c r="Y144" s="248"/>
      <c r="Z144" s="248"/>
      <c r="AA144" s="248"/>
      <c r="AB144" s="248"/>
      <c r="AC144" s="248"/>
    </row>
    <row r="145" spans="1:30" ht="18" customHeight="1">
      <c r="A145" s="178"/>
      <c r="B145" s="247" t="s">
        <v>2748</v>
      </c>
      <c r="C145" s="247"/>
      <c r="D145" s="248"/>
      <c r="E145" s="1580"/>
      <c r="F145" s="1581"/>
      <c r="G145" s="1581"/>
      <c r="H145" s="1582"/>
      <c r="I145" s="250" t="s">
        <v>92</v>
      </c>
      <c r="J145" s="253"/>
      <c r="K145" s="253"/>
      <c r="L145" s="254"/>
      <c r="M145" s="4"/>
      <c r="N145" s="248"/>
      <c r="O145" s="248"/>
      <c r="P145" s="248"/>
      <c r="Q145" s="248"/>
      <c r="R145" s="248"/>
      <c r="S145" s="256"/>
      <c r="T145" s="256"/>
      <c r="U145" s="256"/>
      <c r="V145" s="256"/>
      <c r="W145" s="256"/>
      <c r="X145" s="256"/>
      <c r="Y145" s="256"/>
      <c r="Z145" s="256"/>
      <c r="AA145" s="256"/>
      <c r="AB145" s="256"/>
      <c r="AC145" s="256"/>
    </row>
    <row r="146" spans="1:30" ht="18" customHeight="1">
      <c r="A146" s="178"/>
      <c r="B146" s="255" t="s">
        <v>2749</v>
      </c>
      <c r="C146" s="248"/>
      <c r="D146" s="257"/>
      <c r="E146" s="257"/>
      <c r="F146" s="257"/>
      <c r="G146" s="257"/>
      <c r="H146" s="250"/>
      <c r="I146" s="253"/>
      <c r="J146" s="253"/>
      <c r="K146" s="255"/>
      <c r="L146" s="4"/>
      <c r="M146" s="256"/>
      <c r="N146" s="258"/>
      <c r="O146" s="258" t="s">
        <v>84</v>
      </c>
      <c r="P146" s="258"/>
      <c r="Q146" s="259"/>
      <c r="R146" s="259" t="s">
        <v>83</v>
      </c>
      <c r="U146" s="256"/>
      <c r="V146" s="256"/>
      <c r="W146" s="256"/>
      <c r="X146" s="256"/>
      <c r="Y146" s="256"/>
      <c r="Z146" s="256"/>
      <c r="AA146" s="256"/>
      <c r="AB146" s="256"/>
    </row>
    <row r="147" spans="1:30" ht="15" customHeight="1">
      <c r="A147" s="178"/>
      <c r="B147" s="247" t="s">
        <v>2750</v>
      </c>
      <c r="C147" s="248"/>
      <c r="D147" s="248"/>
      <c r="E147" s="248"/>
      <c r="F147" s="248"/>
      <c r="G147" s="260"/>
      <c r="H147" s="248"/>
      <c r="I147" s="248"/>
      <c r="J147" s="249"/>
      <c r="K147" s="249"/>
      <c r="L147" s="248"/>
      <c r="M147" s="260"/>
      <c r="N147" s="248"/>
      <c r="O147" s="248"/>
      <c r="P147" s="260"/>
      <c r="Q147" s="248"/>
      <c r="R147" s="248"/>
      <c r="S147" s="248"/>
      <c r="T147" s="260"/>
      <c r="U147" s="248"/>
      <c r="V147" s="248"/>
      <c r="W147" s="248"/>
      <c r="X147" s="248"/>
      <c r="Y147" s="260"/>
      <c r="Z147" s="248"/>
      <c r="AA147" s="248"/>
      <c r="AB147" s="248"/>
      <c r="AC147" s="248"/>
      <c r="AD147" s="248"/>
    </row>
    <row r="148" spans="1:30" ht="18" customHeight="1">
      <c r="A148" s="178"/>
      <c r="B148" s="261"/>
      <c r="C148" s="248"/>
      <c r="D148" s="262" t="s">
        <v>71</v>
      </c>
      <c r="E148" s="1465" t="s">
        <v>82</v>
      </c>
      <c r="F148" s="1465"/>
      <c r="G148" s="1465"/>
      <c r="H148" s="1465"/>
      <c r="I148" s="1465"/>
      <c r="J148" s="218" t="s">
        <v>70</v>
      </c>
      <c r="K148" s="1465" t="s">
        <v>81</v>
      </c>
      <c r="L148" s="1465"/>
      <c r="M148" s="1465"/>
      <c r="N148" s="1465"/>
      <c r="O148" s="1465"/>
      <c r="P148" s="1465"/>
      <c r="Q148" s="1465"/>
      <c r="R148" s="1465"/>
      <c r="S148" s="1465"/>
      <c r="T148" s="1465"/>
      <c r="U148" s="218" t="s">
        <v>70</v>
      </c>
      <c r="V148" s="1465" t="s">
        <v>80</v>
      </c>
      <c r="W148" s="1465"/>
      <c r="X148" s="1465"/>
      <c r="Y148" s="1465"/>
      <c r="Z148" s="1457"/>
      <c r="AA148" s="262" t="s">
        <v>94</v>
      </c>
      <c r="AB148" s="262"/>
      <c r="AC148" s="4"/>
      <c r="AD148" s="4"/>
    </row>
    <row r="149" spans="1:30" ht="18" customHeight="1">
      <c r="A149" s="178"/>
      <c r="B149" s="261" t="s">
        <v>3104</v>
      </c>
      <c r="C149" s="248"/>
      <c r="D149" s="262" t="s">
        <v>71</v>
      </c>
      <c r="E149" s="1441"/>
      <c r="F149" s="1441"/>
      <c r="G149" s="1441"/>
      <c r="H149" s="1441"/>
      <c r="I149" s="1441"/>
      <c r="J149" s="218" t="s">
        <v>70</v>
      </c>
      <c r="K149" s="1496" t="str">
        <f>IF(項目一覧②!$G$374=1,"",INDEX(主要用途!$D$2:$D$72,項目一覧②!$G$374))</f>
        <v/>
      </c>
      <c r="L149" s="1497"/>
      <c r="M149" s="1497"/>
      <c r="N149" s="1497"/>
      <c r="O149" s="1497"/>
      <c r="P149" s="1497"/>
      <c r="Q149" s="1497"/>
      <c r="R149" s="1497"/>
      <c r="S149" s="1497"/>
      <c r="T149" s="1498"/>
      <c r="U149" s="218" t="s">
        <v>70</v>
      </c>
      <c r="V149" s="1454"/>
      <c r="W149" s="1455"/>
      <c r="X149" s="1455"/>
      <c r="Y149" s="1456"/>
      <c r="Z149" s="260" t="s">
        <v>69</v>
      </c>
      <c r="AA149" s="262" t="s">
        <v>94</v>
      </c>
      <c r="AB149" s="256"/>
      <c r="AC149" s="262"/>
      <c r="AD149" s="4"/>
    </row>
    <row r="150" spans="1:30" ht="18" customHeight="1">
      <c r="A150" s="178"/>
      <c r="B150" s="261" t="s">
        <v>3105</v>
      </c>
      <c r="C150" s="248"/>
      <c r="D150" s="262" t="s">
        <v>71</v>
      </c>
      <c r="E150" s="1441"/>
      <c r="F150" s="1441"/>
      <c r="G150" s="1441"/>
      <c r="H150" s="1441"/>
      <c r="I150" s="1441"/>
      <c r="J150" s="218" t="s">
        <v>70</v>
      </c>
      <c r="K150" s="1496" t="str">
        <f>IF(項目一覧②!$G$375=1,"",INDEX(主要用途!$D$2:$D$72,項目一覧②!$G$375))</f>
        <v/>
      </c>
      <c r="L150" s="1497"/>
      <c r="M150" s="1497"/>
      <c r="N150" s="1497"/>
      <c r="O150" s="1497"/>
      <c r="P150" s="1497"/>
      <c r="Q150" s="1497"/>
      <c r="R150" s="1497"/>
      <c r="S150" s="1497"/>
      <c r="T150" s="1498"/>
      <c r="U150" s="218" t="s">
        <v>70</v>
      </c>
      <c r="V150" s="1454"/>
      <c r="W150" s="1455"/>
      <c r="X150" s="1455"/>
      <c r="Y150" s="1456"/>
      <c r="Z150" s="260" t="s">
        <v>69</v>
      </c>
      <c r="AA150" s="262" t="s">
        <v>94</v>
      </c>
      <c r="AB150" s="256"/>
      <c r="AC150" s="262"/>
      <c r="AD150" s="4"/>
    </row>
    <row r="151" spans="1:30" ht="18" customHeight="1">
      <c r="A151" s="178"/>
      <c r="B151" s="261" t="s">
        <v>3106</v>
      </c>
      <c r="C151" s="248"/>
      <c r="D151" s="262" t="s">
        <v>71</v>
      </c>
      <c r="E151" s="1441"/>
      <c r="F151" s="1441"/>
      <c r="G151" s="1441"/>
      <c r="H151" s="1441"/>
      <c r="I151" s="1441"/>
      <c r="J151" s="218" t="s">
        <v>70</v>
      </c>
      <c r="K151" s="1496" t="str">
        <f>IF(項目一覧②!$G$376=1,"",INDEX(主要用途!$D$2:$D$72,項目一覧②!$G$376))</f>
        <v/>
      </c>
      <c r="L151" s="1497"/>
      <c r="M151" s="1497"/>
      <c r="N151" s="1497"/>
      <c r="O151" s="1497"/>
      <c r="P151" s="1497"/>
      <c r="Q151" s="1497"/>
      <c r="R151" s="1497"/>
      <c r="S151" s="1497"/>
      <c r="T151" s="1498"/>
      <c r="U151" s="218" t="s">
        <v>70</v>
      </c>
      <c r="V151" s="1454"/>
      <c r="W151" s="1455"/>
      <c r="X151" s="1455"/>
      <c r="Y151" s="1456"/>
      <c r="Z151" s="260" t="s">
        <v>69</v>
      </c>
      <c r="AA151" s="262" t="s">
        <v>94</v>
      </c>
      <c r="AB151" s="256"/>
      <c r="AC151" s="262"/>
      <c r="AD151" s="4"/>
    </row>
    <row r="152" spans="1:30" ht="18" customHeight="1">
      <c r="A152" s="178"/>
      <c r="B152" s="261" t="s">
        <v>3107</v>
      </c>
      <c r="C152" s="248"/>
      <c r="D152" s="262" t="s">
        <v>71</v>
      </c>
      <c r="E152" s="1441"/>
      <c r="F152" s="1441"/>
      <c r="G152" s="1441"/>
      <c r="H152" s="1441"/>
      <c r="I152" s="1441"/>
      <c r="J152" s="218" t="s">
        <v>70</v>
      </c>
      <c r="K152" s="1496" t="str">
        <f>IF(項目一覧②!$G$377=1,"",INDEX(主要用途!$D$2:$D$72,項目一覧②!$G$377))</f>
        <v/>
      </c>
      <c r="L152" s="1497"/>
      <c r="M152" s="1497"/>
      <c r="N152" s="1497"/>
      <c r="O152" s="1497"/>
      <c r="P152" s="1497"/>
      <c r="Q152" s="1497"/>
      <c r="R152" s="1497"/>
      <c r="S152" s="1497"/>
      <c r="T152" s="1498"/>
      <c r="U152" s="218" t="s">
        <v>70</v>
      </c>
      <c r="V152" s="1454"/>
      <c r="W152" s="1455"/>
      <c r="X152" s="1455"/>
      <c r="Y152" s="1456"/>
      <c r="Z152" s="260" t="s">
        <v>69</v>
      </c>
      <c r="AA152" s="262" t="s">
        <v>94</v>
      </c>
      <c r="AB152" s="256"/>
      <c r="AC152" s="262"/>
      <c r="AD152" s="4"/>
    </row>
    <row r="153" spans="1:30" ht="18" customHeight="1">
      <c r="A153" s="178"/>
      <c r="B153" s="261" t="s">
        <v>3108</v>
      </c>
      <c r="C153" s="248"/>
      <c r="D153" s="262" t="s">
        <v>71</v>
      </c>
      <c r="E153" s="1441"/>
      <c r="F153" s="1441"/>
      <c r="G153" s="1441"/>
      <c r="H153" s="1441"/>
      <c r="I153" s="1441"/>
      <c r="J153" s="218" t="s">
        <v>70</v>
      </c>
      <c r="K153" s="1496" t="str">
        <f>IF(項目一覧②!$G$378=1,"",INDEX(主要用途!$D$2:$D$72,項目一覧②!$G$378))</f>
        <v/>
      </c>
      <c r="L153" s="1497"/>
      <c r="M153" s="1497"/>
      <c r="N153" s="1497"/>
      <c r="O153" s="1497"/>
      <c r="P153" s="1497"/>
      <c r="Q153" s="1497"/>
      <c r="R153" s="1497"/>
      <c r="S153" s="1497"/>
      <c r="T153" s="1498"/>
      <c r="U153" s="218" t="s">
        <v>70</v>
      </c>
      <c r="V153" s="1454"/>
      <c r="W153" s="1455"/>
      <c r="X153" s="1455"/>
      <c r="Y153" s="1456"/>
      <c r="Z153" s="260" t="s">
        <v>69</v>
      </c>
      <c r="AA153" s="262" t="s">
        <v>94</v>
      </c>
      <c r="AB153" s="256"/>
      <c r="AC153" s="262"/>
      <c r="AD153" s="4"/>
    </row>
    <row r="154" spans="1:30" ht="18" customHeight="1">
      <c r="A154" s="178"/>
      <c r="B154" s="261" t="s">
        <v>3109</v>
      </c>
      <c r="C154" s="248"/>
      <c r="D154" s="262" t="s">
        <v>71</v>
      </c>
      <c r="E154" s="1441"/>
      <c r="F154" s="1441"/>
      <c r="G154" s="1441"/>
      <c r="H154" s="1441"/>
      <c r="I154" s="1441"/>
      <c r="J154" s="218" t="s">
        <v>70</v>
      </c>
      <c r="K154" s="1496" t="str">
        <f>IF(項目一覧②!$G$379=1,"",INDEX(主要用途!$D$2:$D$72,項目一覧②!$G$379))</f>
        <v/>
      </c>
      <c r="L154" s="1497"/>
      <c r="M154" s="1497"/>
      <c r="N154" s="1497"/>
      <c r="O154" s="1497"/>
      <c r="P154" s="1497"/>
      <c r="Q154" s="1497"/>
      <c r="R154" s="1497"/>
      <c r="S154" s="1497"/>
      <c r="T154" s="1498"/>
      <c r="U154" s="218" t="s">
        <v>70</v>
      </c>
      <c r="V154" s="1454"/>
      <c r="W154" s="1455"/>
      <c r="X154" s="1455"/>
      <c r="Y154" s="1456"/>
      <c r="Z154" s="260" t="s">
        <v>69</v>
      </c>
      <c r="AA154" s="262" t="s">
        <v>94</v>
      </c>
      <c r="AB154" s="256"/>
      <c r="AC154" s="262"/>
      <c r="AD154" s="4"/>
    </row>
    <row r="155" spans="1:30" ht="15" customHeight="1">
      <c r="A155" s="178"/>
      <c r="B155" s="247" t="s">
        <v>2751</v>
      </c>
      <c r="C155" s="248"/>
      <c r="D155" s="248"/>
      <c r="E155" s="248"/>
      <c r="F155" s="248"/>
      <c r="G155" s="248"/>
      <c r="H155" s="248"/>
      <c r="I155" s="248"/>
      <c r="J155" s="218"/>
      <c r="K155" s="263"/>
      <c r="L155" s="263"/>
      <c r="M155" s="263"/>
      <c r="N155" s="263"/>
      <c r="O155" s="263"/>
      <c r="P155" s="263"/>
      <c r="Q155" s="263"/>
      <c r="R155" s="263"/>
      <c r="S155" s="263"/>
      <c r="T155" s="263"/>
      <c r="U155" s="263"/>
      <c r="V155" s="263"/>
      <c r="W155" s="263"/>
      <c r="X155" s="263"/>
      <c r="Y155" s="263"/>
      <c r="Z155" s="263"/>
      <c r="AA155" s="263"/>
      <c r="AB155" s="263"/>
      <c r="AC155" s="263"/>
      <c r="AD155" s="256"/>
    </row>
    <row r="156" spans="1:30" ht="18" customHeight="1">
      <c r="A156" s="178"/>
      <c r="B156" s="247"/>
      <c r="C156" s="248"/>
      <c r="D156" s="248"/>
      <c r="E156" s="1495"/>
      <c r="F156" s="1481"/>
      <c r="G156" s="1481"/>
      <c r="H156" s="1481"/>
      <c r="I156" s="1481"/>
      <c r="J156" s="1481"/>
      <c r="K156" s="1481"/>
      <c r="L156" s="1481"/>
      <c r="M156" s="1481"/>
      <c r="N156" s="1481"/>
      <c r="O156" s="1481"/>
      <c r="P156" s="1481"/>
      <c r="Q156" s="1481"/>
      <c r="R156" s="1481"/>
      <c r="S156" s="1481"/>
      <c r="T156" s="1481"/>
      <c r="U156" s="1481"/>
      <c r="V156" s="1481"/>
      <c r="W156" s="1481"/>
      <c r="X156" s="1481"/>
      <c r="Y156" s="1481"/>
      <c r="Z156" s="1482"/>
      <c r="AA156" s="263"/>
      <c r="AB156" s="263"/>
      <c r="AC156" s="263"/>
      <c r="AD156" s="256"/>
    </row>
    <row r="157" spans="1:30" ht="18" customHeight="1">
      <c r="A157" s="178"/>
      <c r="B157" s="247"/>
      <c r="C157" s="248"/>
      <c r="D157" s="248"/>
      <c r="E157" s="1483"/>
      <c r="F157" s="1484"/>
      <c r="G157" s="1484"/>
      <c r="H157" s="1484"/>
      <c r="I157" s="1484"/>
      <c r="J157" s="1484"/>
      <c r="K157" s="1484"/>
      <c r="L157" s="1484"/>
      <c r="M157" s="1484"/>
      <c r="N157" s="1484"/>
      <c r="O157" s="1484"/>
      <c r="P157" s="1484"/>
      <c r="Q157" s="1484"/>
      <c r="R157" s="1484"/>
      <c r="S157" s="1484"/>
      <c r="T157" s="1484"/>
      <c r="U157" s="1484"/>
      <c r="V157" s="1484"/>
      <c r="W157" s="1484"/>
      <c r="X157" s="1484"/>
      <c r="Y157" s="1484"/>
      <c r="Z157" s="1485"/>
      <c r="AA157" s="263"/>
      <c r="AB157" s="263"/>
      <c r="AC157" s="263"/>
      <c r="AD157" s="256"/>
    </row>
    <row r="158" spans="1:30" ht="14.25" customHeight="1">
      <c r="A158" s="178"/>
      <c r="B158" s="247" t="s">
        <v>2752</v>
      </c>
      <c r="C158" s="248"/>
      <c r="D158" s="248"/>
      <c r="E158" s="248"/>
      <c r="F158" s="248"/>
      <c r="G158" s="248"/>
      <c r="H158" s="248"/>
      <c r="I158" s="248"/>
      <c r="J158" s="263" t="s">
        <v>96</v>
      </c>
      <c r="K158" s="263"/>
      <c r="L158" s="263"/>
      <c r="M158" s="263"/>
      <c r="N158" s="263"/>
      <c r="O158" s="263"/>
      <c r="P158" s="263"/>
      <c r="Q158" s="263"/>
      <c r="R158" s="263"/>
      <c r="S158" s="263"/>
      <c r="T158" s="263"/>
      <c r="U158" s="263"/>
      <c r="V158" s="263"/>
      <c r="W158" s="263"/>
      <c r="X158" s="263"/>
      <c r="Y158" s="263"/>
      <c r="Z158" s="263"/>
      <c r="AA158" s="263"/>
      <c r="AB158" s="263"/>
      <c r="AC158" s="263"/>
      <c r="AD158" s="256"/>
    </row>
    <row r="159" spans="1:30" ht="18" customHeight="1">
      <c r="A159" s="178"/>
      <c r="B159" s="247"/>
      <c r="C159" s="248"/>
      <c r="D159" s="248"/>
      <c r="E159" s="1495"/>
      <c r="F159" s="1481"/>
      <c r="G159" s="1481"/>
      <c r="H159" s="1481"/>
      <c r="I159" s="1481"/>
      <c r="J159" s="1481"/>
      <c r="K159" s="1481"/>
      <c r="L159" s="1481"/>
      <c r="M159" s="1481"/>
      <c r="N159" s="1481"/>
      <c r="O159" s="1481"/>
      <c r="P159" s="1481"/>
      <c r="Q159" s="1481"/>
      <c r="R159" s="1481"/>
      <c r="S159" s="1481"/>
      <c r="T159" s="1481"/>
      <c r="U159" s="1481"/>
      <c r="V159" s="1481"/>
      <c r="W159" s="1481"/>
      <c r="X159" s="1481"/>
      <c r="Y159" s="1481"/>
      <c r="Z159" s="1482"/>
      <c r="AA159" s="263"/>
      <c r="AB159" s="263"/>
      <c r="AC159" s="263"/>
      <c r="AD159" s="256"/>
    </row>
    <row r="160" spans="1:30" ht="18" customHeight="1">
      <c r="A160" s="178"/>
      <c r="B160" s="247"/>
      <c r="C160" s="248"/>
      <c r="D160" s="248"/>
      <c r="E160" s="1483"/>
      <c r="F160" s="1484"/>
      <c r="G160" s="1484"/>
      <c r="H160" s="1484"/>
      <c r="I160" s="1484"/>
      <c r="J160" s="1484"/>
      <c r="K160" s="1484"/>
      <c r="L160" s="1484"/>
      <c r="M160" s="1484"/>
      <c r="N160" s="1484"/>
      <c r="O160" s="1484"/>
      <c r="P160" s="1484"/>
      <c r="Q160" s="1484"/>
      <c r="R160" s="1484"/>
      <c r="S160" s="1484"/>
      <c r="T160" s="1484"/>
      <c r="U160" s="1484"/>
      <c r="V160" s="1484"/>
      <c r="W160" s="1484"/>
      <c r="X160" s="1484"/>
      <c r="Y160" s="1484"/>
      <c r="Z160" s="1485"/>
      <c r="AA160" s="248"/>
      <c r="AB160" s="248"/>
      <c r="AC160" s="248"/>
      <c r="AD160" s="248"/>
    </row>
    <row r="161" spans="1:43" ht="11.25" customHeight="1">
      <c r="A161" s="178"/>
      <c r="B161" s="178"/>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K161" s="183"/>
      <c r="AL161" s="183"/>
      <c r="AM161" s="183"/>
      <c r="AN161" s="183"/>
      <c r="AO161" s="183"/>
      <c r="AP161" s="183"/>
      <c r="AQ161" s="183"/>
    </row>
    <row r="162" spans="1:43" ht="17.25" customHeight="1">
      <c r="A162" s="243" t="s">
        <v>93</v>
      </c>
      <c r="B162" s="185"/>
      <c r="C162" s="200"/>
      <c r="D162" s="244"/>
      <c r="E162" s="245"/>
      <c r="F162" s="245"/>
      <c r="G162" s="245"/>
      <c r="H162" s="245"/>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4"/>
      <c r="AG162" s="186"/>
      <c r="AH162" s="186"/>
      <c r="AI162" s="186"/>
      <c r="AJ162" s="186"/>
    </row>
    <row r="163" spans="1:43" ht="18" customHeight="1">
      <c r="A163" s="178"/>
      <c r="B163" s="247" t="s">
        <v>2743</v>
      </c>
      <c r="C163" s="248"/>
      <c r="D163" s="248"/>
      <c r="E163" s="1471">
        <f>$D$3</f>
        <v>2</v>
      </c>
      <c r="F163" s="1472"/>
      <c r="G163" s="1472"/>
      <c r="H163" s="1473"/>
      <c r="I163" s="248"/>
      <c r="J163" s="249"/>
      <c r="K163" s="249"/>
      <c r="L163" s="210"/>
      <c r="M163" s="249"/>
      <c r="N163" s="248"/>
      <c r="O163" s="248"/>
      <c r="P163" s="248"/>
      <c r="Q163" s="248"/>
      <c r="R163" s="248"/>
      <c r="S163" s="248"/>
      <c r="T163" s="248"/>
      <c r="U163" s="248"/>
      <c r="Z163" s="242"/>
      <c r="AA163" s="242"/>
      <c r="AB163" s="242"/>
      <c r="AC163" s="242"/>
      <c r="AD163" s="242"/>
      <c r="AE163" s="242"/>
      <c r="AF163" s="242"/>
      <c r="AG163" s="242"/>
      <c r="AH163" s="242"/>
      <c r="AI163" s="242"/>
    </row>
    <row r="164" spans="1:43" ht="18" customHeight="1">
      <c r="A164" s="178"/>
      <c r="B164" s="247" t="s">
        <v>2744</v>
      </c>
      <c r="C164" s="248"/>
      <c r="D164" s="248"/>
      <c r="E164" s="1589"/>
      <c r="F164" s="1590"/>
      <c r="G164" s="1590"/>
      <c r="H164" s="1591"/>
      <c r="I164" s="250" t="s">
        <v>87</v>
      </c>
      <c r="J164" s="251"/>
      <c r="K164" s="251"/>
      <c r="L164" s="252"/>
      <c r="M164" s="4"/>
      <c r="N164" s="248"/>
      <c r="O164" s="248"/>
      <c r="P164" s="248"/>
      <c r="Q164" s="248"/>
      <c r="R164" s="248"/>
      <c r="S164" s="248"/>
      <c r="T164" s="248"/>
      <c r="U164" s="248"/>
      <c r="V164" s="248"/>
      <c r="Z164" s="178"/>
      <c r="AA164" s="195"/>
      <c r="AB164" s="195"/>
      <c r="AC164" s="195"/>
      <c r="AD164" s="195"/>
      <c r="AE164" s="195"/>
    </row>
    <row r="165" spans="1:43" ht="18" customHeight="1">
      <c r="A165" s="178"/>
      <c r="B165" s="247" t="s">
        <v>2745</v>
      </c>
      <c r="C165" s="248"/>
      <c r="D165" s="248"/>
      <c r="E165" s="1580"/>
      <c r="F165" s="1581"/>
      <c r="G165" s="1581"/>
      <c r="H165" s="1582"/>
      <c r="I165" s="250" t="s">
        <v>92</v>
      </c>
      <c r="J165" s="253"/>
      <c r="K165" s="253"/>
      <c r="L165" s="254"/>
      <c r="M165" s="4"/>
      <c r="N165" s="248"/>
      <c r="O165" s="248"/>
      <c r="P165" s="248"/>
      <c r="Q165" s="248"/>
      <c r="R165" s="248"/>
      <c r="S165" s="248"/>
      <c r="T165" s="248"/>
      <c r="U165" s="248"/>
      <c r="V165" s="248"/>
      <c r="Y165" s="248"/>
      <c r="Z165" s="248"/>
      <c r="AA165" s="248"/>
      <c r="AB165" s="248"/>
      <c r="AC165" s="248"/>
      <c r="AD165" s="248"/>
      <c r="AE165" s="248"/>
    </row>
    <row r="166" spans="1:43" ht="18" customHeight="1">
      <c r="A166" s="178"/>
      <c r="B166" s="247" t="s">
        <v>2746</v>
      </c>
      <c r="C166" s="248"/>
      <c r="D166" s="248"/>
      <c r="E166" s="1580"/>
      <c r="F166" s="1581"/>
      <c r="G166" s="1581"/>
      <c r="H166" s="1582"/>
      <c r="I166" s="250" t="s">
        <v>92</v>
      </c>
      <c r="J166" s="253"/>
      <c r="K166" s="253"/>
      <c r="L166" s="254"/>
      <c r="M166" s="4"/>
      <c r="N166" s="249"/>
      <c r="O166" s="248"/>
      <c r="P166" s="248"/>
      <c r="Q166" s="248"/>
      <c r="R166" s="248"/>
      <c r="S166" s="248"/>
      <c r="T166" s="248"/>
      <c r="U166" s="248"/>
      <c r="V166" s="248"/>
      <c r="W166" s="248"/>
      <c r="X166" s="248"/>
      <c r="Y166" s="248"/>
      <c r="Z166" s="248"/>
      <c r="AA166" s="248"/>
      <c r="AB166" s="248"/>
      <c r="AC166" s="248"/>
    </row>
    <row r="167" spans="1:43" ht="18" customHeight="1">
      <c r="A167" s="178"/>
      <c r="B167" s="247" t="s">
        <v>2747</v>
      </c>
      <c r="C167" s="248"/>
      <c r="D167" s="248"/>
      <c r="E167" s="1580"/>
      <c r="F167" s="1581"/>
      <c r="G167" s="1581"/>
      <c r="H167" s="1582"/>
      <c r="I167" s="250" t="s">
        <v>92</v>
      </c>
      <c r="J167" s="253"/>
      <c r="K167" s="253"/>
      <c r="L167" s="254"/>
      <c r="M167" s="4"/>
      <c r="N167" s="249"/>
      <c r="O167" s="248"/>
      <c r="P167" s="248"/>
      <c r="Q167" s="248"/>
      <c r="R167" s="248"/>
      <c r="S167" s="248"/>
      <c r="T167" s="248"/>
      <c r="U167" s="248"/>
      <c r="V167" s="248"/>
      <c r="W167" s="248"/>
      <c r="X167" s="248"/>
      <c r="Y167" s="248"/>
      <c r="Z167" s="248"/>
      <c r="AA167" s="248"/>
      <c r="AB167" s="248"/>
      <c r="AC167" s="248"/>
    </row>
    <row r="168" spans="1:43" ht="18" customHeight="1">
      <c r="A168" s="178"/>
      <c r="B168" s="247" t="s">
        <v>2748</v>
      </c>
      <c r="C168" s="247"/>
      <c r="D168" s="248"/>
      <c r="E168" s="1580"/>
      <c r="F168" s="1581"/>
      <c r="G168" s="1581"/>
      <c r="H168" s="1582"/>
      <c r="I168" s="250" t="s">
        <v>92</v>
      </c>
      <c r="J168" s="253"/>
      <c r="K168" s="253"/>
      <c r="L168" s="254"/>
      <c r="M168" s="4"/>
      <c r="N168" s="248"/>
      <c r="O168" s="248"/>
      <c r="P168" s="248"/>
      <c r="Q168" s="248"/>
      <c r="R168" s="248"/>
      <c r="S168" s="256"/>
      <c r="T168" s="256"/>
      <c r="U168" s="256"/>
      <c r="V168" s="256"/>
      <c r="W168" s="256"/>
      <c r="X168" s="256"/>
      <c r="Y168" s="256"/>
      <c r="Z168" s="256"/>
      <c r="AA168" s="256"/>
      <c r="AB168" s="256"/>
      <c r="AC168" s="256"/>
    </row>
    <row r="169" spans="1:43" ht="18" customHeight="1">
      <c r="A169" s="178"/>
      <c r="B169" s="255" t="s">
        <v>2749</v>
      </c>
      <c r="C169" s="248"/>
      <c r="D169" s="257"/>
      <c r="E169" s="257"/>
      <c r="F169" s="257"/>
      <c r="G169" s="257"/>
      <c r="H169" s="250"/>
      <c r="I169" s="253"/>
      <c r="J169" s="253"/>
      <c r="K169" s="255"/>
      <c r="L169" s="4"/>
      <c r="M169" s="256"/>
      <c r="N169" s="258"/>
      <c r="O169" s="258" t="s">
        <v>84</v>
      </c>
      <c r="P169" s="258"/>
      <c r="Q169" s="259"/>
      <c r="R169" s="259" t="s">
        <v>83</v>
      </c>
      <c r="U169" s="256"/>
      <c r="V169" s="256"/>
      <c r="W169" s="256"/>
      <c r="X169" s="256"/>
      <c r="Y169" s="256"/>
      <c r="Z169" s="256"/>
      <c r="AA169" s="256"/>
      <c r="AB169" s="256"/>
    </row>
    <row r="170" spans="1:43" ht="15" customHeight="1">
      <c r="A170" s="178"/>
      <c r="B170" s="247" t="s">
        <v>2750</v>
      </c>
      <c r="C170" s="248"/>
      <c r="D170" s="248"/>
      <c r="E170" s="248"/>
      <c r="F170" s="248"/>
      <c r="G170" s="260"/>
      <c r="H170" s="248"/>
      <c r="I170" s="248"/>
      <c r="J170" s="249"/>
      <c r="K170" s="249"/>
      <c r="L170" s="248"/>
      <c r="M170" s="260"/>
      <c r="N170" s="248"/>
      <c r="O170" s="248"/>
      <c r="P170" s="260"/>
      <c r="Q170" s="248"/>
      <c r="R170" s="248"/>
      <c r="S170" s="248"/>
      <c r="T170" s="260"/>
      <c r="U170" s="248"/>
      <c r="V170" s="248"/>
      <c r="W170" s="248"/>
      <c r="X170" s="248"/>
      <c r="Y170" s="260"/>
      <c r="Z170" s="248"/>
      <c r="AA170" s="248"/>
      <c r="AB170" s="248"/>
      <c r="AC170" s="248"/>
      <c r="AD170" s="248"/>
    </row>
    <row r="171" spans="1:43" ht="18" customHeight="1">
      <c r="A171" s="178"/>
      <c r="B171" s="261"/>
      <c r="C171" s="248"/>
      <c r="D171" s="262" t="s">
        <v>71</v>
      </c>
      <c r="E171" s="1465" t="s">
        <v>82</v>
      </c>
      <c r="F171" s="1465"/>
      <c r="G171" s="1465"/>
      <c r="H171" s="1465"/>
      <c r="I171" s="1465"/>
      <c r="J171" s="218" t="s">
        <v>70</v>
      </c>
      <c r="K171" s="1465" t="s">
        <v>81</v>
      </c>
      <c r="L171" s="1465"/>
      <c r="M171" s="1465"/>
      <c r="N171" s="1465"/>
      <c r="O171" s="1465"/>
      <c r="P171" s="1465"/>
      <c r="Q171" s="1465"/>
      <c r="R171" s="1465"/>
      <c r="S171" s="1465"/>
      <c r="T171" s="1465"/>
      <c r="U171" s="218" t="s">
        <v>70</v>
      </c>
      <c r="V171" s="1465" t="s">
        <v>80</v>
      </c>
      <c r="W171" s="1465"/>
      <c r="X171" s="1465"/>
      <c r="Y171" s="1465"/>
      <c r="Z171" s="1457"/>
      <c r="AA171" s="262" t="s">
        <v>94</v>
      </c>
      <c r="AB171" s="262"/>
      <c r="AC171" s="4"/>
      <c r="AD171" s="4"/>
    </row>
    <row r="172" spans="1:43" ht="18" customHeight="1">
      <c r="A172" s="178"/>
      <c r="B172" s="261" t="s">
        <v>3104</v>
      </c>
      <c r="C172" s="248"/>
      <c r="D172" s="262" t="s">
        <v>71</v>
      </c>
      <c r="E172" s="1441"/>
      <c r="F172" s="1441"/>
      <c r="G172" s="1441"/>
      <c r="H172" s="1441"/>
      <c r="I172" s="1441"/>
      <c r="J172" s="218" t="s">
        <v>70</v>
      </c>
      <c r="K172" s="1496" t="str">
        <f>IF(項目一覧②!$G$401=1,"",INDEX(主要用途!$D$2:$D$72,項目一覧②!$G$401))</f>
        <v/>
      </c>
      <c r="L172" s="1497"/>
      <c r="M172" s="1497"/>
      <c r="N172" s="1497"/>
      <c r="O172" s="1497"/>
      <c r="P172" s="1497"/>
      <c r="Q172" s="1497"/>
      <c r="R172" s="1497"/>
      <c r="S172" s="1497"/>
      <c r="T172" s="1498"/>
      <c r="U172" s="218" t="s">
        <v>70</v>
      </c>
      <c r="V172" s="1454"/>
      <c r="W172" s="1455"/>
      <c r="X172" s="1455"/>
      <c r="Y172" s="1456"/>
      <c r="Z172" s="260" t="s">
        <v>69</v>
      </c>
      <c r="AA172" s="262" t="s">
        <v>94</v>
      </c>
      <c r="AB172" s="256"/>
      <c r="AC172" s="262"/>
      <c r="AD172" s="4"/>
    </row>
    <row r="173" spans="1:43" ht="18" customHeight="1">
      <c r="A173" s="178"/>
      <c r="B173" s="261" t="s">
        <v>3105</v>
      </c>
      <c r="C173" s="248"/>
      <c r="D173" s="262" t="s">
        <v>71</v>
      </c>
      <c r="E173" s="1441"/>
      <c r="F173" s="1441"/>
      <c r="G173" s="1441"/>
      <c r="H173" s="1441"/>
      <c r="I173" s="1441"/>
      <c r="J173" s="218" t="s">
        <v>70</v>
      </c>
      <c r="K173" s="1496" t="str">
        <f>IF(項目一覧②!$G$402=1,"",INDEX(主要用途!$D$2:$D$72,項目一覧②!$G$402))</f>
        <v/>
      </c>
      <c r="L173" s="1497"/>
      <c r="M173" s="1497"/>
      <c r="N173" s="1497"/>
      <c r="O173" s="1497"/>
      <c r="P173" s="1497"/>
      <c r="Q173" s="1497"/>
      <c r="R173" s="1497"/>
      <c r="S173" s="1497"/>
      <c r="T173" s="1498"/>
      <c r="U173" s="218" t="s">
        <v>70</v>
      </c>
      <c r="V173" s="1454"/>
      <c r="W173" s="1455"/>
      <c r="X173" s="1455"/>
      <c r="Y173" s="1456"/>
      <c r="Z173" s="260" t="s">
        <v>69</v>
      </c>
      <c r="AA173" s="262" t="s">
        <v>94</v>
      </c>
      <c r="AB173" s="256"/>
      <c r="AC173" s="262"/>
      <c r="AD173" s="4"/>
    </row>
    <row r="174" spans="1:43" ht="18" customHeight="1">
      <c r="A174" s="178"/>
      <c r="B174" s="261" t="s">
        <v>3106</v>
      </c>
      <c r="C174" s="248"/>
      <c r="D174" s="262" t="s">
        <v>71</v>
      </c>
      <c r="E174" s="1441"/>
      <c r="F174" s="1441"/>
      <c r="G174" s="1441"/>
      <c r="H174" s="1441"/>
      <c r="I174" s="1441"/>
      <c r="J174" s="218" t="s">
        <v>70</v>
      </c>
      <c r="K174" s="1496" t="str">
        <f>IF(項目一覧②!$G$403=1,"",INDEX(主要用途!$D$2:$D$72,項目一覧②!$G$403))</f>
        <v/>
      </c>
      <c r="L174" s="1497"/>
      <c r="M174" s="1497"/>
      <c r="N174" s="1497"/>
      <c r="O174" s="1497"/>
      <c r="P174" s="1497"/>
      <c r="Q174" s="1497"/>
      <c r="R174" s="1497"/>
      <c r="S174" s="1497"/>
      <c r="T174" s="1498"/>
      <c r="U174" s="218" t="s">
        <v>70</v>
      </c>
      <c r="V174" s="1454"/>
      <c r="W174" s="1455"/>
      <c r="X174" s="1455"/>
      <c r="Y174" s="1456"/>
      <c r="Z174" s="260" t="s">
        <v>69</v>
      </c>
      <c r="AA174" s="262" t="s">
        <v>94</v>
      </c>
      <c r="AB174" s="256"/>
      <c r="AC174" s="262"/>
      <c r="AD174" s="4"/>
    </row>
    <row r="175" spans="1:43" ht="18" customHeight="1">
      <c r="A175" s="178"/>
      <c r="B175" s="261" t="s">
        <v>3107</v>
      </c>
      <c r="C175" s="248"/>
      <c r="D175" s="262" t="s">
        <v>71</v>
      </c>
      <c r="E175" s="1441"/>
      <c r="F175" s="1441"/>
      <c r="G175" s="1441"/>
      <c r="H175" s="1441"/>
      <c r="I175" s="1441"/>
      <c r="J175" s="218" t="s">
        <v>70</v>
      </c>
      <c r="K175" s="1496" t="str">
        <f>IF(項目一覧②!$G$404=1,"",INDEX(主要用途!$D$2:$D$72,項目一覧②!$G$404))</f>
        <v/>
      </c>
      <c r="L175" s="1497"/>
      <c r="M175" s="1497"/>
      <c r="N175" s="1497"/>
      <c r="O175" s="1497"/>
      <c r="P175" s="1497"/>
      <c r="Q175" s="1497"/>
      <c r="R175" s="1497"/>
      <c r="S175" s="1497"/>
      <c r="T175" s="1498"/>
      <c r="U175" s="218" t="s">
        <v>70</v>
      </c>
      <c r="V175" s="1454"/>
      <c r="W175" s="1455"/>
      <c r="X175" s="1455"/>
      <c r="Y175" s="1456"/>
      <c r="Z175" s="260" t="s">
        <v>69</v>
      </c>
      <c r="AA175" s="262" t="s">
        <v>94</v>
      </c>
      <c r="AB175" s="256"/>
      <c r="AC175" s="262"/>
      <c r="AD175" s="4"/>
    </row>
    <row r="176" spans="1:43" ht="18" customHeight="1">
      <c r="A176" s="178"/>
      <c r="B176" s="261" t="s">
        <v>3108</v>
      </c>
      <c r="C176" s="248"/>
      <c r="D176" s="262" t="s">
        <v>71</v>
      </c>
      <c r="E176" s="1441"/>
      <c r="F176" s="1441"/>
      <c r="G176" s="1441"/>
      <c r="H176" s="1441"/>
      <c r="I176" s="1441"/>
      <c r="J176" s="218" t="s">
        <v>70</v>
      </c>
      <c r="K176" s="1496" t="str">
        <f>IF(項目一覧②!$G$405=1,"",INDEX(主要用途!$D$2:$D$72,項目一覧②!$G$405))</f>
        <v/>
      </c>
      <c r="L176" s="1497"/>
      <c r="M176" s="1497"/>
      <c r="N176" s="1497"/>
      <c r="O176" s="1497"/>
      <c r="P176" s="1497"/>
      <c r="Q176" s="1497"/>
      <c r="R176" s="1497"/>
      <c r="S176" s="1497"/>
      <c r="T176" s="1498"/>
      <c r="U176" s="218" t="s">
        <v>70</v>
      </c>
      <c r="V176" s="1454"/>
      <c r="W176" s="1455"/>
      <c r="X176" s="1455"/>
      <c r="Y176" s="1456"/>
      <c r="Z176" s="260" t="s">
        <v>69</v>
      </c>
      <c r="AA176" s="262" t="s">
        <v>94</v>
      </c>
      <c r="AB176" s="256"/>
      <c r="AC176" s="262"/>
      <c r="AD176" s="4"/>
    </row>
    <row r="177" spans="1:43" ht="18" customHeight="1">
      <c r="A177" s="178"/>
      <c r="B177" s="261" t="s">
        <v>3109</v>
      </c>
      <c r="C177" s="248"/>
      <c r="D177" s="262" t="s">
        <v>71</v>
      </c>
      <c r="E177" s="1441"/>
      <c r="F177" s="1441"/>
      <c r="G177" s="1441"/>
      <c r="H177" s="1441"/>
      <c r="I177" s="1441"/>
      <c r="J177" s="218" t="s">
        <v>70</v>
      </c>
      <c r="K177" s="1496" t="str">
        <f>IF(項目一覧②!$G$406=1,"",INDEX(主要用途!$D$2:$D$72,項目一覧②!$G$406))</f>
        <v/>
      </c>
      <c r="L177" s="1497"/>
      <c r="M177" s="1497"/>
      <c r="N177" s="1497"/>
      <c r="O177" s="1497"/>
      <c r="P177" s="1497"/>
      <c r="Q177" s="1497"/>
      <c r="R177" s="1497"/>
      <c r="S177" s="1497"/>
      <c r="T177" s="1498"/>
      <c r="U177" s="218" t="s">
        <v>70</v>
      </c>
      <c r="V177" s="1454"/>
      <c r="W177" s="1455"/>
      <c r="X177" s="1455"/>
      <c r="Y177" s="1456"/>
      <c r="Z177" s="260" t="s">
        <v>69</v>
      </c>
      <c r="AA177" s="262" t="s">
        <v>94</v>
      </c>
      <c r="AB177" s="256"/>
      <c r="AC177" s="262"/>
      <c r="AD177" s="4"/>
    </row>
    <row r="178" spans="1:43" ht="15" customHeight="1">
      <c r="A178" s="178"/>
      <c r="B178" s="247" t="s">
        <v>2751</v>
      </c>
      <c r="C178" s="248"/>
      <c r="D178" s="248"/>
      <c r="E178" s="248"/>
      <c r="F178" s="248"/>
      <c r="G178" s="248"/>
      <c r="H178" s="248"/>
      <c r="I178" s="248"/>
      <c r="J178" s="218"/>
      <c r="K178" s="263"/>
      <c r="L178" s="263"/>
      <c r="M178" s="263"/>
      <c r="N178" s="263"/>
      <c r="O178" s="263"/>
      <c r="P178" s="263"/>
      <c r="Q178" s="263"/>
      <c r="R178" s="263"/>
      <c r="S178" s="263"/>
      <c r="T178" s="263"/>
      <c r="U178" s="263"/>
      <c r="V178" s="263"/>
      <c r="W178" s="263"/>
      <c r="X178" s="263"/>
      <c r="Y178" s="263"/>
      <c r="Z178" s="263"/>
      <c r="AA178" s="263"/>
      <c r="AB178" s="263"/>
      <c r="AC178" s="263"/>
      <c r="AD178" s="256"/>
    </row>
    <row r="179" spans="1:43" ht="18" customHeight="1">
      <c r="A179" s="178"/>
      <c r="B179" s="247"/>
      <c r="C179" s="248"/>
      <c r="D179" s="248"/>
      <c r="E179" s="1495"/>
      <c r="F179" s="1481"/>
      <c r="G179" s="1481"/>
      <c r="H179" s="1481"/>
      <c r="I179" s="1481"/>
      <c r="J179" s="1481"/>
      <c r="K179" s="1481"/>
      <c r="L179" s="1481"/>
      <c r="M179" s="1481"/>
      <c r="N179" s="1481"/>
      <c r="O179" s="1481"/>
      <c r="P179" s="1481"/>
      <c r="Q179" s="1481"/>
      <c r="R179" s="1481"/>
      <c r="S179" s="1481"/>
      <c r="T179" s="1481"/>
      <c r="U179" s="1481"/>
      <c r="V179" s="1481"/>
      <c r="W179" s="1481"/>
      <c r="X179" s="1481"/>
      <c r="Y179" s="1481"/>
      <c r="Z179" s="1482"/>
      <c r="AA179" s="263"/>
      <c r="AB179" s="263"/>
      <c r="AC179" s="263"/>
      <c r="AD179" s="256"/>
    </row>
    <row r="180" spans="1:43" ht="18" customHeight="1">
      <c r="A180" s="178"/>
      <c r="B180" s="247"/>
      <c r="C180" s="248"/>
      <c r="D180" s="248"/>
      <c r="E180" s="1483"/>
      <c r="F180" s="1484"/>
      <c r="G180" s="1484"/>
      <c r="H180" s="1484"/>
      <c r="I180" s="1484"/>
      <c r="J180" s="1484"/>
      <c r="K180" s="1484"/>
      <c r="L180" s="1484"/>
      <c r="M180" s="1484"/>
      <c r="N180" s="1484"/>
      <c r="O180" s="1484"/>
      <c r="P180" s="1484"/>
      <c r="Q180" s="1484"/>
      <c r="R180" s="1484"/>
      <c r="S180" s="1484"/>
      <c r="T180" s="1484"/>
      <c r="U180" s="1484"/>
      <c r="V180" s="1484"/>
      <c r="W180" s="1484"/>
      <c r="X180" s="1484"/>
      <c r="Y180" s="1484"/>
      <c r="Z180" s="1485"/>
      <c r="AA180" s="263"/>
      <c r="AB180" s="263"/>
      <c r="AC180" s="263"/>
      <c r="AD180" s="256"/>
    </row>
    <row r="181" spans="1:43" ht="15" customHeight="1">
      <c r="A181" s="178"/>
      <c r="B181" s="247" t="s">
        <v>2752</v>
      </c>
      <c r="C181" s="248"/>
      <c r="D181" s="248"/>
      <c r="E181" s="248"/>
      <c r="F181" s="248"/>
      <c r="G181" s="248"/>
      <c r="H181" s="248"/>
      <c r="I181" s="248"/>
      <c r="J181" s="263" t="s">
        <v>96</v>
      </c>
      <c r="K181" s="263"/>
      <c r="L181" s="263"/>
      <c r="M181" s="263"/>
      <c r="N181" s="263"/>
      <c r="O181" s="263"/>
      <c r="P181" s="263"/>
      <c r="Q181" s="263"/>
      <c r="R181" s="263"/>
      <c r="S181" s="263"/>
      <c r="T181" s="263"/>
      <c r="U181" s="263"/>
      <c r="V181" s="263"/>
      <c r="W181" s="263"/>
      <c r="X181" s="263"/>
      <c r="Y181" s="263"/>
      <c r="Z181" s="263"/>
      <c r="AA181" s="263"/>
      <c r="AB181" s="263"/>
      <c r="AC181" s="263"/>
      <c r="AD181" s="256"/>
    </row>
    <row r="182" spans="1:43" ht="18" customHeight="1">
      <c r="A182" s="178"/>
      <c r="B182" s="247"/>
      <c r="C182" s="248"/>
      <c r="D182" s="248"/>
      <c r="E182" s="1495"/>
      <c r="F182" s="1481"/>
      <c r="G182" s="1481"/>
      <c r="H182" s="1481"/>
      <c r="I182" s="1481"/>
      <c r="J182" s="1481"/>
      <c r="K182" s="1481"/>
      <c r="L182" s="1481"/>
      <c r="M182" s="1481"/>
      <c r="N182" s="1481"/>
      <c r="O182" s="1481"/>
      <c r="P182" s="1481"/>
      <c r="Q182" s="1481"/>
      <c r="R182" s="1481"/>
      <c r="S182" s="1481"/>
      <c r="T182" s="1481"/>
      <c r="U182" s="1481"/>
      <c r="V182" s="1481"/>
      <c r="W182" s="1481"/>
      <c r="X182" s="1481"/>
      <c r="Y182" s="1481"/>
      <c r="Z182" s="1482"/>
      <c r="AA182" s="263"/>
      <c r="AB182" s="263"/>
      <c r="AC182" s="263"/>
      <c r="AD182" s="256"/>
    </row>
    <row r="183" spans="1:43" ht="18" customHeight="1">
      <c r="A183" s="178"/>
      <c r="B183" s="247"/>
      <c r="C183" s="248"/>
      <c r="D183" s="248"/>
      <c r="E183" s="1483"/>
      <c r="F183" s="1484"/>
      <c r="G183" s="1484"/>
      <c r="H183" s="1484"/>
      <c r="I183" s="1484"/>
      <c r="J183" s="1484"/>
      <c r="K183" s="1484"/>
      <c r="L183" s="1484"/>
      <c r="M183" s="1484"/>
      <c r="N183" s="1484"/>
      <c r="O183" s="1484"/>
      <c r="P183" s="1484"/>
      <c r="Q183" s="1484"/>
      <c r="R183" s="1484"/>
      <c r="S183" s="1484"/>
      <c r="T183" s="1484"/>
      <c r="U183" s="1484"/>
      <c r="V183" s="1484"/>
      <c r="W183" s="1484"/>
      <c r="X183" s="1484"/>
      <c r="Y183" s="1484"/>
      <c r="Z183" s="1485"/>
      <c r="AA183" s="248"/>
      <c r="AB183" s="248"/>
      <c r="AC183" s="248"/>
      <c r="AD183" s="248"/>
    </row>
    <row r="184" spans="1:43" ht="15.75" customHeight="1" thickBot="1">
      <c r="A184" s="264"/>
      <c r="B184" s="264"/>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6"/>
      <c r="AF184" s="266"/>
      <c r="AG184" s="266"/>
      <c r="AH184" s="266"/>
      <c r="AI184" s="266"/>
      <c r="AJ184" s="266"/>
      <c r="AK184" s="266"/>
      <c r="AL184" s="266"/>
      <c r="AM184" s="266"/>
      <c r="AN184" s="266"/>
      <c r="AO184" s="266"/>
      <c r="AP184" s="266"/>
      <c r="AQ184" s="266"/>
    </row>
    <row r="185" spans="1:43" ht="17.25" customHeight="1">
      <c r="A185" s="267" t="s">
        <v>93</v>
      </c>
      <c r="C185" s="4"/>
      <c r="D185" s="248"/>
      <c r="E185" s="263"/>
      <c r="F185" s="263"/>
      <c r="G185" s="263"/>
      <c r="H185" s="263"/>
      <c r="I185" s="262"/>
      <c r="J185" s="262"/>
      <c r="K185" s="262"/>
      <c r="L185" s="262"/>
      <c r="M185" s="262"/>
      <c r="N185" s="262"/>
      <c r="O185" s="4"/>
      <c r="P185" s="262"/>
      <c r="Q185" s="262"/>
      <c r="R185" s="262"/>
      <c r="S185" s="262"/>
      <c r="T185" s="262"/>
      <c r="U185" s="262"/>
      <c r="V185" s="262"/>
      <c r="W185" s="262"/>
      <c r="X185" s="262"/>
      <c r="Y185" s="262"/>
      <c r="Z185" s="262"/>
      <c r="AA185" s="262"/>
      <c r="AB185" s="262"/>
      <c r="AC185" s="262"/>
      <c r="AD185" s="248"/>
    </row>
    <row r="186" spans="1:43" ht="18" customHeight="1">
      <c r="A186" s="178"/>
      <c r="B186" s="247" t="s">
        <v>2743</v>
      </c>
      <c r="C186" s="248"/>
      <c r="D186" s="248"/>
      <c r="E186" s="1471">
        <f>$D$3</f>
        <v>2</v>
      </c>
      <c r="F186" s="1472"/>
      <c r="G186" s="1472"/>
      <c r="H186" s="1473"/>
      <c r="I186" s="248"/>
      <c r="J186" s="249"/>
      <c r="K186" s="249"/>
      <c r="L186" s="210"/>
      <c r="M186" s="249"/>
      <c r="N186" s="248"/>
      <c r="O186" s="248"/>
      <c r="P186" s="248"/>
      <c r="Q186" s="248"/>
      <c r="R186" s="248"/>
      <c r="S186" s="248"/>
      <c r="T186" s="248"/>
      <c r="U186" s="248"/>
      <c r="V186" s="248"/>
      <c r="W186" s="248"/>
      <c r="X186" s="248"/>
      <c r="Y186" s="248"/>
      <c r="Z186" s="248"/>
      <c r="AA186" s="248"/>
      <c r="AB186" s="248"/>
      <c r="AC186" s="248"/>
    </row>
    <row r="187" spans="1:43" ht="18" customHeight="1">
      <c r="A187" s="178"/>
      <c r="B187" s="247" t="s">
        <v>2744</v>
      </c>
      <c r="C187" s="248"/>
      <c r="D187" s="248"/>
      <c r="E187" s="1589"/>
      <c r="F187" s="1590"/>
      <c r="G187" s="1590"/>
      <c r="H187" s="1591"/>
      <c r="I187" s="250" t="s">
        <v>87</v>
      </c>
      <c r="J187" s="251"/>
      <c r="K187" s="251"/>
      <c r="L187" s="252"/>
      <c r="M187" s="4"/>
      <c r="N187" s="248"/>
      <c r="O187" s="248"/>
      <c r="P187" s="248"/>
      <c r="Q187" s="248"/>
      <c r="R187" s="248"/>
      <c r="S187" s="248"/>
      <c r="T187" s="248"/>
      <c r="U187" s="248"/>
      <c r="V187" s="248"/>
      <c r="W187" s="248"/>
      <c r="X187" s="248"/>
      <c r="Y187" s="248"/>
      <c r="Z187" s="248"/>
      <c r="AA187" s="248"/>
      <c r="AB187" s="248"/>
      <c r="AC187" s="248"/>
    </row>
    <row r="188" spans="1:43" ht="18" customHeight="1">
      <c r="A188" s="178"/>
      <c r="B188" s="247" t="s">
        <v>2745</v>
      </c>
      <c r="C188" s="248"/>
      <c r="D188" s="248"/>
      <c r="E188" s="1580"/>
      <c r="F188" s="1581"/>
      <c r="G188" s="1581"/>
      <c r="H188" s="1582"/>
      <c r="I188" s="250" t="s">
        <v>92</v>
      </c>
      <c r="J188" s="253"/>
      <c r="K188" s="253"/>
      <c r="L188" s="254"/>
      <c r="M188" s="4"/>
      <c r="N188" s="248"/>
      <c r="O188" s="248"/>
      <c r="P188" s="248"/>
      <c r="Q188" s="248"/>
      <c r="R188" s="248"/>
      <c r="S188" s="248"/>
      <c r="T188" s="248"/>
      <c r="U188" s="248"/>
      <c r="V188" s="248"/>
      <c r="W188" s="248"/>
      <c r="X188" s="248"/>
      <c r="Y188" s="248"/>
      <c r="Z188" s="248"/>
      <c r="AA188" s="248"/>
      <c r="AB188" s="248"/>
      <c r="AC188" s="248"/>
    </row>
    <row r="189" spans="1:43" ht="18" customHeight="1">
      <c r="A189" s="178"/>
      <c r="B189" s="247" t="s">
        <v>2746</v>
      </c>
      <c r="C189" s="248"/>
      <c r="D189" s="248"/>
      <c r="E189" s="1580"/>
      <c r="F189" s="1581"/>
      <c r="G189" s="1581"/>
      <c r="H189" s="1582"/>
      <c r="I189" s="250" t="s">
        <v>92</v>
      </c>
      <c r="J189" s="253"/>
      <c r="K189" s="253"/>
      <c r="L189" s="254"/>
      <c r="M189" s="4"/>
      <c r="N189" s="249"/>
      <c r="O189" s="248"/>
      <c r="P189" s="248"/>
      <c r="Q189" s="248"/>
      <c r="R189" s="248"/>
      <c r="S189" s="248"/>
      <c r="T189" s="248"/>
      <c r="U189" s="248"/>
      <c r="V189" s="248"/>
      <c r="W189" s="248"/>
      <c r="X189" s="248"/>
      <c r="Y189" s="248"/>
      <c r="Z189" s="248"/>
      <c r="AA189" s="248"/>
      <c r="AB189" s="248"/>
      <c r="AC189" s="248"/>
    </row>
    <row r="190" spans="1:43" ht="18" customHeight="1">
      <c r="A190" s="178"/>
      <c r="B190" s="247" t="s">
        <v>2747</v>
      </c>
      <c r="C190" s="248"/>
      <c r="D190" s="248"/>
      <c r="E190" s="1580"/>
      <c r="F190" s="1581"/>
      <c r="G190" s="1581"/>
      <c r="H190" s="1582"/>
      <c r="I190" s="250" t="s">
        <v>92</v>
      </c>
      <c r="J190" s="253"/>
      <c r="K190" s="253"/>
      <c r="L190" s="254"/>
      <c r="M190" s="4"/>
      <c r="N190" s="249"/>
      <c r="O190" s="248"/>
      <c r="P190" s="248"/>
      <c r="Q190" s="248"/>
      <c r="R190" s="248"/>
      <c r="S190" s="248"/>
      <c r="T190" s="248"/>
      <c r="U190" s="248"/>
      <c r="V190" s="248"/>
      <c r="W190" s="248"/>
      <c r="X190" s="248"/>
      <c r="Y190" s="248"/>
      <c r="Z190" s="248"/>
      <c r="AA190" s="248"/>
      <c r="AB190" s="248"/>
      <c r="AC190" s="248"/>
    </row>
    <row r="191" spans="1:43" ht="18" customHeight="1">
      <c r="A191" s="178"/>
      <c r="B191" s="247" t="s">
        <v>2748</v>
      </c>
      <c r="C191" s="247"/>
      <c r="D191" s="248"/>
      <c r="E191" s="1580"/>
      <c r="F191" s="1581"/>
      <c r="G191" s="1581"/>
      <c r="H191" s="1582"/>
      <c r="I191" s="250" t="s">
        <v>92</v>
      </c>
      <c r="J191" s="253"/>
      <c r="K191" s="253"/>
      <c r="L191" s="254"/>
      <c r="M191" s="4"/>
      <c r="N191" s="248"/>
      <c r="O191" s="248"/>
      <c r="P191" s="248"/>
      <c r="Q191" s="248"/>
      <c r="R191" s="248"/>
      <c r="S191" s="256"/>
      <c r="T191" s="256"/>
      <c r="U191" s="256"/>
      <c r="V191" s="256"/>
      <c r="W191" s="256"/>
      <c r="X191" s="256"/>
      <c r="Y191" s="256"/>
      <c r="Z191" s="256"/>
      <c r="AA191" s="256"/>
      <c r="AB191" s="256"/>
      <c r="AC191" s="256"/>
    </row>
    <row r="192" spans="1:43" ht="18" customHeight="1">
      <c r="A192" s="178"/>
      <c r="B192" s="255" t="s">
        <v>2749</v>
      </c>
      <c r="C192" s="248"/>
      <c r="D192" s="257"/>
      <c r="E192" s="257"/>
      <c r="F192" s="257"/>
      <c r="G192" s="257"/>
      <c r="H192" s="250"/>
      <c r="I192" s="253"/>
      <c r="J192" s="253"/>
      <c r="K192" s="255"/>
      <c r="L192" s="4"/>
      <c r="M192" s="256"/>
      <c r="N192" s="258"/>
      <c r="O192" s="258" t="s">
        <v>84</v>
      </c>
      <c r="P192" s="258"/>
      <c r="Q192" s="259"/>
      <c r="R192" s="259" t="s">
        <v>83</v>
      </c>
      <c r="U192" s="256"/>
      <c r="V192" s="256"/>
      <c r="W192" s="256"/>
      <c r="X192" s="256"/>
      <c r="Y192" s="256"/>
      <c r="Z192" s="256"/>
      <c r="AA192" s="256"/>
      <c r="AB192" s="256"/>
    </row>
    <row r="193" spans="1:35" ht="15" customHeight="1">
      <c r="A193" s="178"/>
      <c r="B193" s="247" t="s">
        <v>2750</v>
      </c>
      <c r="C193" s="248"/>
      <c r="D193" s="248"/>
      <c r="E193" s="248"/>
      <c r="F193" s="248"/>
      <c r="G193" s="260"/>
      <c r="H193" s="248"/>
      <c r="I193" s="248"/>
      <c r="J193" s="249"/>
      <c r="K193" s="249"/>
      <c r="L193" s="248"/>
      <c r="M193" s="260"/>
      <c r="N193" s="248"/>
      <c r="O193" s="248"/>
      <c r="P193" s="260"/>
      <c r="Q193" s="248"/>
      <c r="R193" s="248"/>
      <c r="S193" s="248"/>
      <c r="T193" s="260"/>
      <c r="U193" s="248"/>
      <c r="V193" s="248"/>
      <c r="W193" s="248"/>
      <c r="X193" s="248"/>
      <c r="Y193" s="260"/>
      <c r="Z193" s="248"/>
      <c r="AA193" s="248"/>
      <c r="AB193" s="248"/>
      <c r="AC193" s="248"/>
      <c r="AD193" s="248"/>
    </row>
    <row r="194" spans="1:35" ht="18" customHeight="1">
      <c r="A194" s="178"/>
      <c r="B194" s="261"/>
      <c r="C194" s="248"/>
      <c r="D194" s="262" t="s">
        <v>71</v>
      </c>
      <c r="E194" s="1465" t="s">
        <v>82</v>
      </c>
      <c r="F194" s="1465"/>
      <c r="G194" s="1465"/>
      <c r="H194" s="1465"/>
      <c r="I194" s="1465"/>
      <c r="J194" s="218" t="s">
        <v>70</v>
      </c>
      <c r="K194" s="1465" t="s">
        <v>81</v>
      </c>
      <c r="L194" s="1465"/>
      <c r="M194" s="1465"/>
      <c r="N194" s="1465"/>
      <c r="O194" s="1465"/>
      <c r="P194" s="1465"/>
      <c r="Q194" s="1465"/>
      <c r="R194" s="1465"/>
      <c r="S194" s="1465"/>
      <c r="T194" s="1465"/>
      <c r="U194" s="218" t="s">
        <v>70</v>
      </c>
      <c r="V194" s="1465" t="s">
        <v>80</v>
      </c>
      <c r="W194" s="1465"/>
      <c r="X194" s="1465"/>
      <c r="Y194" s="1465"/>
      <c r="Z194" s="1457"/>
      <c r="AA194" s="262" t="s">
        <v>94</v>
      </c>
      <c r="AB194" s="262"/>
      <c r="AC194" s="4"/>
      <c r="AD194" s="4"/>
    </row>
    <row r="195" spans="1:35" ht="18" customHeight="1">
      <c r="A195" s="178"/>
      <c r="B195" s="261" t="s">
        <v>3104</v>
      </c>
      <c r="C195" s="248"/>
      <c r="D195" s="262" t="s">
        <v>71</v>
      </c>
      <c r="E195" s="1441"/>
      <c r="F195" s="1441"/>
      <c r="G195" s="1441"/>
      <c r="H195" s="1441"/>
      <c r="I195" s="1441"/>
      <c r="J195" s="218" t="s">
        <v>70</v>
      </c>
      <c r="K195" s="1496" t="str">
        <f>IF(項目一覧②!$G$428=1,"",INDEX(主要用途!$D$2:$D$72,項目一覧②!$G$428))</f>
        <v/>
      </c>
      <c r="L195" s="1497"/>
      <c r="M195" s="1497"/>
      <c r="N195" s="1497"/>
      <c r="O195" s="1497"/>
      <c r="P195" s="1497"/>
      <c r="Q195" s="1497"/>
      <c r="R195" s="1497"/>
      <c r="S195" s="1497"/>
      <c r="T195" s="1498"/>
      <c r="U195" s="218" t="s">
        <v>70</v>
      </c>
      <c r="V195" s="1454"/>
      <c r="W195" s="1455"/>
      <c r="X195" s="1455"/>
      <c r="Y195" s="1456"/>
      <c r="Z195" s="260" t="s">
        <v>69</v>
      </c>
      <c r="AA195" s="262" t="s">
        <v>94</v>
      </c>
      <c r="AB195" s="256"/>
      <c r="AC195" s="262"/>
      <c r="AD195" s="4"/>
    </row>
    <row r="196" spans="1:35" ht="18" customHeight="1">
      <c r="A196" s="178"/>
      <c r="B196" s="261" t="s">
        <v>3105</v>
      </c>
      <c r="C196" s="248"/>
      <c r="D196" s="262" t="s">
        <v>71</v>
      </c>
      <c r="E196" s="1441"/>
      <c r="F196" s="1441"/>
      <c r="G196" s="1441"/>
      <c r="H196" s="1441"/>
      <c r="I196" s="1441"/>
      <c r="J196" s="218" t="s">
        <v>70</v>
      </c>
      <c r="K196" s="1496" t="str">
        <f>IF(項目一覧②!$G$429=1,"",INDEX(主要用途!$D$2:$D$72,項目一覧②!$G$429))</f>
        <v/>
      </c>
      <c r="L196" s="1497"/>
      <c r="M196" s="1497"/>
      <c r="N196" s="1497"/>
      <c r="O196" s="1497"/>
      <c r="P196" s="1497"/>
      <c r="Q196" s="1497"/>
      <c r="R196" s="1497"/>
      <c r="S196" s="1497"/>
      <c r="T196" s="1498"/>
      <c r="U196" s="218" t="s">
        <v>70</v>
      </c>
      <c r="V196" s="1454"/>
      <c r="W196" s="1455"/>
      <c r="X196" s="1455"/>
      <c r="Y196" s="1456"/>
      <c r="Z196" s="260" t="s">
        <v>69</v>
      </c>
      <c r="AA196" s="262" t="s">
        <v>94</v>
      </c>
      <c r="AB196" s="256"/>
      <c r="AC196" s="262"/>
      <c r="AD196" s="4"/>
    </row>
    <row r="197" spans="1:35" ht="18" customHeight="1">
      <c r="A197" s="178"/>
      <c r="B197" s="261" t="s">
        <v>3106</v>
      </c>
      <c r="C197" s="248"/>
      <c r="D197" s="262" t="s">
        <v>71</v>
      </c>
      <c r="E197" s="1441"/>
      <c r="F197" s="1441"/>
      <c r="G197" s="1441"/>
      <c r="H197" s="1441"/>
      <c r="I197" s="1441"/>
      <c r="J197" s="218" t="s">
        <v>70</v>
      </c>
      <c r="K197" s="1496" t="str">
        <f>IF(項目一覧②!$G$430=1,"",INDEX(主要用途!$D$2:$D$72,項目一覧②!$G$430))</f>
        <v/>
      </c>
      <c r="L197" s="1497"/>
      <c r="M197" s="1497"/>
      <c r="N197" s="1497"/>
      <c r="O197" s="1497"/>
      <c r="P197" s="1497"/>
      <c r="Q197" s="1497"/>
      <c r="R197" s="1497"/>
      <c r="S197" s="1497"/>
      <c r="T197" s="1498"/>
      <c r="U197" s="218" t="s">
        <v>70</v>
      </c>
      <c r="V197" s="1454"/>
      <c r="W197" s="1455"/>
      <c r="X197" s="1455"/>
      <c r="Y197" s="1456"/>
      <c r="Z197" s="260" t="s">
        <v>69</v>
      </c>
      <c r="AA197" s="262" t="s">
        <v>94</v>
      </c>
      <c r="AB197" s="256"/>
      <c r="AC197" s="262"/>
      <c r="AD197" s="4"/>
    </row>
    <row r="198" spans="1:35" ht="18" customHeight="1">
      <c r="A198" s="178"/>
      <c r="B198" s="261" t="s">
        <v>3107</v>
      </c>
      <c r="C198" s="248"/>
      <c r="D198" s="262" t="s">
        <v>71</v>
      </c>
      <c r="E198" s="1441"/>
      <c r="F198" s="1441"/>
      <c r="G198" s="1441"/>
      <c r="H198" s="1441"/>
      <c r="I198" s="1441"/>
      <c r="J198" s="218" t="s">
        <v>70</v>
      </c>
      <c r="K198" s="1496" t="str">
        <f>IF(項目一覧②!$G$431=1,"",INDEX(主要用途!$D$2:$D$72,項目一覧②!$G$431))</f>
        <v/>
      </c>
      <c r="L198" s="1497"/>
      <c r="M198" s="1497"/>
      <c r="N198" s="1497"/>
      <c r="O198" s="1497"/>
      <c r="P198" s="1497"/>
      <c r="Q198" s="1497"/>
      <c r="R198" s="1497"/>
      <c r="S198" s="1497"/>
      <c r="T198" s="1498"/>
      <c r="U198" s="218" t="s">
        <v>70</v>
      </c>
      <c r="V198" s="1454"/>
      <c r="W198" s="1455"/>
      <c r="X198" s="1455"/>
      <c r="Y198" s="1456"/>
      <c r="Z198" s="260" t="s">
        <v>69</v>
      </c>
      <c r="AA198" s="262" t="s">
        <v>94</v>
      </c>
      <c r="AB198" s="256"/>
      <c r="AC198" s="262"/>
      <c r="AD198" s="4"/>
    </row>
    <row r="199" spans="1:35" ht="18" customHeight="1">
      <c r="A199" s="178"/>
      <c r="B199" s="261" t="s">
        <v>3108</v>
      </c>
      <c r="C199" s="248"/>
      <c r="D199" s="262" t="s">
        <v>71</v>
      </c>
      <c r="E199" s="1441"/>
      <c r="F199" s="1441"/>
      <c r="G199" s="1441"/>
      <c r="H199" s="1441"/>
      <c r="I199" s="1441"/>
      <c r="J199" s="218" t="s">
        <v>70</v>
      </c>
      <c r="K199" s="1496" t="str">
        <f>IF(項目一覧②!$G$432=1,"",INDEX(主要用途!$D$2:$D$72,項目一覧②!$G$432))</f>
        <v/>
      </c>
      <c r="L199" s="1497"/>
      <c r="M199" s="1497"/>
      <c r="N199" s="1497"/>
      <c r="O199" s="1497"/>
      <c r="P199" s="1497"/>
      <c r="Q199" s="1497"/>
      <c r="R199" s="1497"/>
      <c r="S199" s="1497"/>
      <c r="T199" s="1498"/>
      <c r="U199" s="218" t="s">
        <v>70</v>
      </c>
      <c r="V199" s="1454"/>
      <c r="W199" s="1455"/>
      <c r="X199" s="1455"/>
      <c r="Y199" s="1456"/>
      <c r="Z199" s="260" t="s">
        <v>69</v>
      </c>
      <c r="AA199" s="262" t="s">
        <v>94</v>
      </c>
      <c r="AB199" s="256"/>
      <c r="AC199" s="262"/>
      <c r="AD199" s="4"/>
    </row>
    <row r="200" spans="1:35" ht="18" customHeight="1">
      <c r="A200" s="178"/>
      <c r="B200" s="261" t="s">
        <v>3109</v>
      </c>
      <c r="C200" s="248"/>
      <c r="D200" s="262" t="s">
        <v>71</v>
      </c>
      <c r="E200" s="1441"/>
      <c r="F200" s="1441"/>
      <c r="G200" s="1441"/>
      <c r="H200" s="1441"/>
      <c r="I200" s="1441"/>
      <c r="J200" s="218" t="s">
        <v>70</v>
      </c>
      <c r="K200" s="1496" t="str">
        <f>IF(項目一覧②!$G$433=1,"",INDEX(主要用途!$D$2:$D$72,項目一覧②!$G$433))</f>
        <v/>
      </c>
      <c r="L200" s="1497"/>
      <c r="M200" s="1497"/>
      <c r="N200" s="1497"/>
      <c r="O200" s="1497"/>
      <c r="P200" s="1497"/>
      <c r="Q200" s="1497"/>
      <c r="R200" s="1497"/>
      <c r="S200" s="1497"/>
      <c r="T200" s="1498"/>
      <c r="U200" s="218" t="s">
        <v>70</v>
      </c>
      <c r="V200" s="1454"/>
      <c r="W200" s="1455"/>
      <c r="X200" s="1455"/>
      <c r="Y200" s="1456"/>
      <c r="Z200" s="260" t="s">
        <v>69</v>
      </c>
      <c r="AA200" s="262" t="s">
        <v>94</v>
      </c>
      <c r="AB200" s="256"/>
      <c r="AC200" s="262"/>
      <c r="AD200" s="4"/>
    </row>
    <row r="201" spans="1:35" ht="15" customHeight="1">
      <c r="A201" s="178"/>
      <c r="B201" s="247" t="s">
        <v>2751</v>
      </c>
      <c r="C201" s="248"/>
      <c r="D201" s="248"/>
      <c r="E201" s="248"/>
      <c r="F201" s="248"/>
      <c r="G201" s="248"/>
      <c r="H201" s="248"/>
      <c r="I201" s="248"/>
      <c r="J201" s="218"/>
      <c r="K201" s="263"/>
      <c r="L201" s="263"/>
      <c r="M201" s="263"/>
      <c r="N201" s="263"/>
      <c r="O201" s="263"/>
      <c r="P201" s="263"/>
      <c r="Q201" s="263"/>
      <c r="R201" s="263"/>
      <c r="S201" s="263"/>
      <c r="T201" s="263"/>
      <c r="U201" s="263"/>
      <c r="V201" s="263"/>
      <c r="W201" s="263"/>
      <c r="X201" s="263"/>
      <c r="Y201" s="263"/>
      <c r="Z201" s="263"/>
      <c r="AA201" s="263"/>
      <c r="AB201" s="263"/>
      <c r="AC201" s="263"/>
      <c r="AD201" s="256"/>
    </row>
    <row r="202" spans="1:35" ht="18" customHeight="1">
      <c r="A202" s="178"/>
      <c r="B202" s="247"/>
      <c r="C202" s="248"/>
      <c r="D202" s="248"/>
      <c r="E202" s="1495"/>
      <c r="F202" s="1481"/>
      <c r="G202" s="1481"/>
      <c r="H202" s="1481"/>
      <c r="I202" s="1481"/>
      <c r="J202" s="1481"/>
      <c r="K202" s="1481"/>
      <c r="L202" s="1481"/>
      <c r="M202" s="1481"/>
      <c r="N202" s="1481"/>
      <c r="O202" s="1481"/>
      <c r="P202" s="1481"/>
      <c r="Q202" s="1481"/>
      <c r="R202" s="1481"/>
      <c r="S202" s="1481"/>
      <c r="T202" s="1481"/>
      <c r="U202" s="1481"/>
      <c r="V202" s="1481"/>
      <c r="W202" s="1481"/>
      <c r="X202" s="1481"/>
      <c r="Y202" s="1481"/>
      <c r="Z202" s="1482"/>
      <c r="AA202" s="263"/>
      <c r="AB202" s="263"/>
      <c r="AC202" s="263"/>
      <c r="AD202" s="256"/>
    </row>
    <row r="203" spans="1:35" ht="18" customHeight="1">
      <c r="A203" s="178"/>
      <c r="B203" s="247"/>
      <c r="C203" s="248"/>
      <c r="D203" s="248"/>
      <c r="E203" s="1483"/>
      <c r="F203" s="1484"/>
      <c r="G203" s="1484"/>
      <c r="H203" s="1484"/>
      <c r="I203" s="1484"/>
      <c r="J203" s="1484"/>
      <c r="K203" s="1484"/>
      <c r="L203" s="1484"/>
      <c r="M203" s="1484"/>
      <c r="N203" s="1484"/>
      <c r="O203" s="1484"/>
      <c r="P203" s="1484"/>
      <c r="Q203" s="1484"/>
      <c r="R203" s="1484"/>
      <c r="S203" s="1484"/>
      <c r="T203" s="1484"/>
      <c r="U203" s="1484"/>
      <c r="V203" s="1484"/>
      <c r="W203" s="1484"/>
      <c r="X203" s="1484"/>
      <c r="Y203" s="1484"/>
      <c r="Z203" s="1485"/>
      <c r="AA203" s="263"/>
      <c r="AB203" s="263"/>
      <c r="AC203" s="263"/>
      <c r="AD203" s="256"/>
    </row>
    <row r="204" spans="1:35" ht="15" customHeight="1">
      <c r="A204" s="178"/>
      <c r="B204" s="247" t="s">
        <v>2752</v>
      </c>
      <c r="C204" s="248"/>
      <c r="D204" s="248"/>
      <c r="E204" s="248"/>
      <c r="F204" s="248"/>
      <c r="G204" s="248"/>
      <c r="H204" s="248"/>
      <c r="I204" s="248"/>
      <c r="J204" s="263" t="s">
        <v>96</v>
      </c>
      <c r="K204" s="263"/>
      <c r="L204" s="263"/>
      <c r="M204" s="263"/>
      <c r="N204" s="263"/>
      <c r="O204" s="263"/>
      <c r="P204" s="263"/>
      <c r="Q204" s="263"/>
      <c r="R204" s="263"/>
      <c r="S204" s="263"/>
      <c r="T204" s="263"/>
      <c r="U204" s="263"/>
      <c r="V204" s="263"/>
      <c r="W204" s="263"/>
      <c r="X204" s="263"/>
      <c r="Y204" s="263"/>
      <c r="Z204" s="263"/>
      <c r="AA204" s="263"/>
      <c r="AB204" s="263"/>
      <c r="AC204" s="263"/>
      <c r="AD204" s="256"/>
    </row>
    <row r="205" spans="1:35" ht="18" customHeight="1">
      <c r="A205" s="178"/>
      <c r="B205" s="247"/>
      <c r="C205" s="248"/>
      <c r="D205" s="248"/>
      <c r="E205" s="1495"/>
      <c r="F205" s="1481"/>
      <c r="G205" s="1481"/>
      <c r="H205" s="1481"/>
      <c r="I205" s="1481"/>
      <c r="J205" s="1481"/>
      <c r="K205" s="1481"/>
      <c r="L205" s="1481"/>
      <c r="M205" s="1481"/>
      <c r="N205" s="1481"/>
      <c r="O205" s="1481"/>
      <c r="P205" s="1481"/>
      <c r="Q205" s="1481"/>
      <c r="R205" s="1481"/>
      <c r="S205" s="1481"/>
      <c r="T205" s="1481"/>
      <c r="U205" s="1481"/>
      <c r="V205" s="1481"/>
      <c r="W205" s="1481"/>
      <c r="X205" s="1481"/>
      <c r="Y205" s="1481"/>
      <c r="Z205" s="1482"/>
      <c r="AA205" s="263"/>
      <c r="AB205" s="263"/>
      <c r="AC205" s="263"/>
      <c r="AD205" s="256"/>
    </row>
    <row r="206" spans="1:35" ht="18" customHeight="1">
      <c r="A206" s="178"/>
      <c r="B206" s="247"/>
      <c r="C206" s="248"/>
      <c r="D206" s="248"/>
      <c r="E206" s="1483"/>
      <c r="F206" s="1484"/>
      <c r="G206" s="1484"/>
      <c r="H206" s="1484"/>
      <c r="I206" s="1484"/>
      <c r="J206" s="1484"/>
      <c r="K206" s="1484"/>
      <c r="L206" s="1484"/>
      <c r="M206" s="1484"/>
      <c r="N206" s="1484"/>
      <c r="O206" s="1484"/>
      <c r="P206" s="1484"/>
      <c r="Q206" s="1484"/>
      <c r="R206" s="1484"/>
      <c r="S206" s="1484"/>
      <c r="T206" s="1484"/>
      <c r="U206" s="1484"/>
      <c r="V206" s="1484"/>
      <c r="W206" s="1484"/>
      <c r="X206" s="1484"/>
      <c r="Y206" s="1484"/>
      <c r="Z206" s="1485"/>
      <c r="AA206" s="248"/>
      <c r="AB206" s="248"/>
      <c r="AC206" s="248"/>
      <c r="AD206" s="248"/>
    </row>
    <row r="208" spans="1:35" ht="17.25" customHeight="1">
      <c r="A208" s="243" t="s">
        <v>93</v>
      </c>
      <c r="B208" s="185"/>
      <c r="C208" s="200"/>
      <c r="D208" s="244"/>
      <c r="E208" s="245"/>
      <c r="F208" s="245"/>
      <c r="G208" s="245"/>
      <c r="H208" s="245"/>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4"/>
      <c r="AE208" s="186"/>
      <c r="AF208" s="186"/>
      <c r="AG208" s="186"/>
      <c r="AH208" s="186"/>
      <c r="AI208" s="186"/>
    </row>
    <row r="209" spans="1:30" ht="18" customHeight="1">
      <c r="A209" s="178"/>
      <c r="B209" s="247" t="s">
        <v>2743</v>
      </c>
      <c r="C209" s="248"/>
      <c r="D209" s="248"/>
      <c r="E209" s="1471">
        <f>$D$3</f>
        <v>2</v>
      </c>
      <c r="F209" s="1472"/>
      <c r="G209" s="1472"/>
      <c r="H209" s="1473"/>
      <c r="I209" s="248"/>
      <c r="J209" s="249"/>
      <c r="K209" s="249"/>
      <c r="L209" s="210"/>
      <c r="M209" s="249"/>
      <c r="N209" s="248"/>
      <c r="O209" s="248"/>
      <c r="P209" s="248"/>
      <c r="Q209" s="248"/>
      <c r="R209" s="248"/>
      <c r="S209" s="248"/>
      <c r="T209" s="248"/>
      <c r="U209" s="248"/>
      <c r="V209" s="248"/>
      <c r="W209" s="248"/>
      <c r="X209" s="248"/>
      <c r="Y209" s="248"/>
      <c r="Z209" s="248"/>
      <c r="AA209" s="248"/>
      <c r="AB209" s="248"/>
      <c r="AC209" s="248"/>
    </row>
    <row r="210" spans="1:30" ht="18" customHeight="1">
      <c r="A210" s="178"/>
      <c r="B210" s="247" t="s">
        <v>2744</v>
      </c>
      <c r="C210" s="248"/>
      <c r="D210" s="248"/>
      <c r="E210" s="1589"/>
      <c r="F210" s="1590"/>
      <c r="G210" s="1590"/>
      <c r="H210" s="1591"/>
      <c r="I210" s="250" t="s">
        <v>87</v>
      </c>
      <c r="J210" s="251"/>
      <c r="K210" s="251"/>
      <c r="L210" s="252"/>
      <c r="M210" s="4"/>
      <c r="N210" s="248"/>
      <c r="O210" s="248"/>
      <c r="P210" s="248"/>
      <c r="Q210" s="248"/>
      <c r="R210" s="248"/>
      <c r="S210" s="248"/>
      <c r="T210" s="248"/>
      <c r="U210" s="248"/>
      <c r="V210" s="248"/>
      <c r="W210" s="248"/>
      <c r="X210" s="248"/>
      <c r="Y210" s="248"/>
      <c r="Z210" s="248"/>
      <c r="AA210" s="248"/>
      <c r="AB210" s="248"/>
      <c r="AC210" s="248"/>
    </row>
    <row r="211" spans="1:30" ht="18" customHeight="1">
      <c r="A211" s="178"/>
      <c r="B211" s="247" t="s">
        <v>2745</v>
      </c>
      <c r="C211" s="248"/>
      <c r="D211" s="248"/>
      <c r="E211" s="1580"/>
      <c r="F211" s="1581"/>
      <c r="G211" s="1581"/>
      <c r="H211" s="1582"/>
      <c r="I211" s="250" t="s">
        <v>92</v>
      </c>
      <c r="J211" s="253"/>
      <c r="K211" s="253"/>
      <c r="L211" s="254"/>
      <c r="M211" s="4"/>
      <c r="N211" s="248"/>
      <c r="O211" s="248"/>
      <c r="P211" s="248"/>
      <c r="Q211" s="248"/>
      <c r="R211" s="248"/>
      <c r="S211" s="248"/>
      <c r="T211" s="248"/>
      <c r="U211" s="248"/>
      <c r="V211" s="248"/>
      <c r="W211" s="248"/>
      <c r="X211" s="248"/>
      <c r="Y211" s="248"/>
      <c r="Z211" s="248"/>
      <c r="AA211" s="248"/>
      <c r="AB211" s="248"/>
      <c r="AC211" s="248"/>
    </row>
    <row r="212" spans="1:30" ht="18" customHeight="1">
      <c r="A212" s="178"/>
      <c r="B212" s="247" t="s">
        <v>2746</v>
      </c>
      <c r="C212" s="248"/>
      <c r="D212" s="248"/>
      <c r="E212" s="1580"/>
      <c r="F212" s="1581"/>
      <c r="G212" s="1581"/>
      <c r="H212" s="1582"/>
      <c r="I212" s="250" t="s">
        <v>92</v>
      </c>
      <c r="J212" s="253"/>
      <c r="K212" s="253"/>
      <c r="L212" s="254"/>
      <c r="M212" s="4"/>
      <c r="N212" s="249"/>
      <c r="O212" s="248"/>
      <c r="P212" s="248"/>
      <c r="Q212" s="248"/>
      <c r="R212" s="248"/>
      <c r="S212" s="248"/>
      <c r="T212" s="248"/>
      <c r="U212" s="248"/>
      <c r="V212" s="248"/>
      <c r="W212" s="248"/>
      <c r="X212" s="248"/>
      <c r="Y212" s="248"/>
      <c r="Z212" s="248"/>
      <c r="AA212" s="248"/>
      <c r="AB212" s="248"/>
      <c r="AC212" s="248"/>
    </row>
    <row r="213" spans="1:30" ht="18" customHeight="1">
      <c r="A213" s="178"/>
      <c r="B213" s="247" t="s">
        <v>2747</v>
      </c>
      <c r="C213" s="248"/>
      <c r="D213" s="248"/>
      <c r="E213" s="1580"/>
      <c r="F213" s="1581"/>
      <c r="G213" s="1581"/>
      <c r="H213" s="1582"/>
      <c r="I213" s="250" t="s">
        <v>92</v>
      </c>
      <c r="J213" s="253"/>
      <c r="K213" s="253"/>
      <c r="L213" s="254"/>
      <c r="M213" s="4"/>
      <c r="N213" s="249"/>
      <c r="O213" s="248"/>
      <c r="P213" s="248"/>
      <c r="Q213" s="248"/>
      <c r="R213" s="248"/>
      <c r="S213" s="248"/>
      <c r="T213" s="248"/>
      <c r="U213" s="248"/>
      <c r="V213" s="248"/>
      <c r="W213" s="248"/>
      <c r="X213" s="248"/>
      <c r="Y213" s="248"/>
      <c r="Z213" s="248"/>
      <c r="AA213" s="248"/>
      <c r="AB213" s="248"/>
      <c r="AC213" s="248"/>
    </row>
    <row r="214" spans="1:30" ht="18" customHeight="1">
      <c r="A214" s="178"/>
      <c r="B214" s="247" t="s">
        <v>2748</v>
      </c>
      <c r="C214" s="247"/>
      <c r="D214" s="248"/>
      <c r="E214" s="1580"/>
      <c r="F214" s="1581"/>
      <c r="G214" s="1581"/>
      <c r="H214" s="1582"/>
      <c r="I214" s="250" t="s">
        <v>92</v>
      </c>
      <c r="J214" s="253"/>
      <c r="K214" s="253"/>
      <c r="L214" s="254"/>
      <c r="M214" s="4"/>
      <c r="N214" s="248"/>
      <c r="O214" s="248"/>
      <c r="P214" s="248"/>
      <c r="Q214" s="248"/>
      <c r="R214" s="248"/>
      <c r="S214" s="256"/>
      <c r="T214" s="256"/>
      <c r="U214" s="256"/>
      <c r="V214" s="256"/>
      <c r="W214" s="256"/>
      <c r="X214" s="256"/>
      <c r="Y214" s="256"/>
      <c r="Z214" s="256"/>
      <c r="AA214" s="256"/>
      <c r="AB214" s="256"/>
      <c r="AC214" s="256"/>
    </row>
    <row r="215" spans="1:30" ht="18" customHeight="1">
      <c r="A215" s="178"/>
      <c r="B215" s="255" t="s">
        <v>2749</v>
      </c>
      <c r="C215" s="248"/>
      <c r="D215" s="257"/>
      <c r="E215" s="257"/>
      <c r="F215" s="257"/>
      <c r="G215" s="257"/>
      <c r="H215" s="250"/>
      <c r="I215" s="253"/>
      <c r="J215" s="253"/>
      <c r="K215" s="255"/>
      <c r="L215" s="4"/>
      <c r="M215" s="256"/>
      <c r="N215" s="258"/>
      <c r="O215" s="258" t="s">
        <v>84</v>
      </c>
      <c r="P215" s="258"/>
      <c r="Q215" s="259"/>
      <c r="R215" s="259" t="s">
        <v>83</v>
      </c>
      <c r="U215" s="256"/>
      <c r="V215" s="256"/>
      <c r="W215" s="256"/>
      <c r="X215" s="256"/>
      <c r="Y215" s="256"/>
      <c r="Z215" s="256"/>
      <c r="AA215" s="256"/>
      <c r="AB215" s="256"/>
    </row>
    <row r="216" spans="1:30" ht="15" customHeight="1">
      <c r="A216" s="178"/>
      <c r="B216" s="247" t="s">
        <v>2750</v>
      </c>
      <c r="C216" s="248"/>
      <c r="D216" s="248"/>
      <c r="E216" s="248"/>
      <c r="F216" s="248"/>
      <c r="G216" s="260"/>
      <c r="H216" s="248"/>
      <c r="I216" s="248"/>
      <c r="J216" s="249"/>
      <c r="K216" s="249"/>
      <c r="L216" s="248"/>
      <c r="M216" s="260"/>
      <c r="N216" s="248"/>
      <c r="O216" s="248"/>
      <c r="P216" s="260"/>
      <c r="Q216" s="248"/>
      <c r="R216" s="248"/>
      <c r="S216" s="248"/>
      <c r="T216" s="260"/>
      <c r="U216" s="248"/>
      <c r="V216" s="248"/>
      <c r="W216" s="248"/>
      <c r="X216" s="248"/>
      <c r="Y216" s="260"/>
      <c r="Z216" s="248"/>
      <c r="AA216" s="248"/>
      <c r="AB216" s="248"/>
      <c r="AC216" s="248"/>
      <c r="AD216" s="248"/>
    </row>
    <row r="217" spans="1:30" ht="18" customHeight="1">
      <c r="A217" s="178"/>
      <c r="B217" s="261"/>
      <c r="C217" s="248"/>
      <c r="D217" s="262" t="s">
        <v>71</v>
      </c>
      <c r="E217" s="1465" t="s">
        <v>82</v>
      </c>
      <c r="F217" s="1465"/>
      <c r="G217" s="1465"/>
      <c r="H217" s="1465"/>
      <c r="I217" s="1465"/>
      <c r="J217" s="218" t="s">
        <v>70</v>
      </c>
      <c r="K217" s="1592" t="s">
        <v>81</v>
      </c>
      <c r="L217" s="1592"/>
      <c r="M217" s="1592"/>
      <c r="N217" s="1592"/>
      <c r="O217" s="1592"/>
      <c r="P217" s="1592"/>
      <c r="Q217" s="1592"/>
      <c r="R217" s="1592"/>
      <c r="S217" s="1592"/>
      <c r="T217" s="1592"/>
      <c r="U217" s="218" t="s">
        <v>70</v>
      </c>
      <c r="V217" s="1465" t="s">
        <v>80</v>
      </c>
      <c r="W217" s="1465"/>
      <c r="X217" s="1465"/>
      <c r="Y217" s="1465"/>
      <c r="Z217" s="1465"/>
      <c r="AA217" s="262" t="s">
        <v>67</v>
      </c>
      <c r="AB217" s="262"/>
      <c r="AC217" s="4"/>
      <c r="AD217" s="4"/>
    </row>
    <row r="218" spans="1:30" ht="18" customHeight="1">
      <c r="A218" s="178"/>
      <c r="B218" s="261" t="s">
        <v>3104</v>
      </c>
      <c r="C218" s="248"/>
      <c r="D218" s="262" t="s">
        <v>71</v>
      </c>
      <c r="E218" s="1441"/>
      <c r="F218" s="1441"/>
      <c r="G218" s="1441"/>
      <c r="H218" s="1441"/>
      <c r="I218" s="1441"/>
      <c r="J218" s="218" t="s">
        <v>70</v>
      </c>
      <c r="K218" s="1496" t="str">
        <f>IF(項目一覧②!$G$455=1,"",INDEX(主要用途!$D$2:$D$72,項目一覧②!$G$455))</f>
        <v/>
      </c>
      <c r="L218" s="1497"/>
      <c r="M218" s="1497"/>
      <c r="N218" s="1497"/>
      <c r="O218" s="1497"/>
      <c r="P218" s="1497"/>
      <c r="Q218" s="1497"/>
      <c r="R218" s="1497"/>
      <c r="S218" s="1497"/>
      <c r="T218" s="1498"/>
      <c r="U218" s="218" t="s">
        <v>70</v>
      </c>
      <c r="V218" s="1454"/>
      <c r="W218" s="1455"/>
      <c r="X218" s="1455"/>
      <c r="Y218" s="1456"/>
      <c r="Z218" s="260" t="s">
        <v>69</v>
      </c>
      <c r="AA218" s="262" t="s">
        <v>67</v>
      </c>
      <c r="AB218" s="256"/>
      <c r="AC218" s="262"/>
      <c r="AD218" s="4"/>
    </row>
    <row r="219" spans="1:30" ht="18" customHeight="1">
      <c r="A219" s="178"/>
      <c r="B219" s="261" t="s">
        <v>3105</v>
      </c>
      <c r="C219" s="248"/>
      <c r="D219" s="262" t="s">
        <v>71</v>
      </c>
      <c r="E219" s="1441"/>
      <c r="F219" s="1441"/>
      <c r="G219" s="1441"/>
      <c r="H219" s="1441"/>
      <c r="I219" s="1441"/>
      <c r="J219" s="218" t="s">
        <v>70</v>
      </c>
      <c r="K219" s="1496" t="str">
        <f>IF(項目一覧②!$G$456=1,"",INDEX(主要用途!$D$2:$D$72,項目一覧②!$G$456))</f>
        <v/>
      </c>
      <c r="L219" s="1497"/>
      <c r="M219" s="1497"/>
      <c r="N219" s="1497"/>
      <c r="O219" s="1497"/>
      <c r="P219" s="1497"/>
      <c r="Q219" s="1497"/>
      <c r="R219" s="1497"/>
      <c r="S219" s="1497"/>
      <c r="T219" s="1498"/>
      <c r="U219" s="218" t="s">
        <v>70</v>
      </c>
      <c r="V219" s="1454"/>
      <c r="W219" s="1455"/>
      <c r="X219" s="1455"/>
      <c r="Y219" s="1456"/>
      <c r="Z219" s="260" t="s">
        <v>69</v>
      </c>
      <c r="AA219" s="262" t="s">
        <v>67</v>
      </c>
      <c r="AB219" s="256"/>
      <c r="AC219" s="262"/>
      <c r="AD219" s="4"/>
    </row>
    <row r="220" spans="1:30" ht="18" customHeight="1">
      <c r="A220" s="178"/>
      <c r="B220" s="261" t="s">
        <v>3106</v>
      </c>
      <c r="C220" s="248"/>
      <c r="D220" s="262" t="s">
        <v>71</v>
      </c>
      <c r="E220" s="1441"/>
      <c r="F220" s="1441"/>
      <c r="G220" s="1441"/>
      <c r="H220" s="1441"/>
      <c r="I220" s="1441"/>
      <c r="J220" s="218" t="s">
        <v>70</v>
      </c>
      <c r="K220" s="1496" t="str">
        <f>IF(項目一覧②!$G$457=1,"",INDEX(主要用途!$D$2:$D$72,項目一覧②!$G$457))</f>
        <v/>
      </c>
      <c r="L220" s="1497"/>
      <c r="M220" s="1497"/>
      <c r="N220" s="1497"/>
      <c r="O220" s="1497"/>
      <c r="P220" s="1497"/>
      <c r="Q220" s="1497"/>
      <c r="R220" s="1497"/>
      <c r="S220" s="1497"/>
      <c r="T220" s="1498"/>
      <c r="U220" s="218" t="s">
        <v>70</v>
      </c>
      <c r="V220" s="1454"/>
      <c r="W220" s="1455"/>
      <c r="X220" s="1455"/>
      <c r="Y220" s="1456"/>
      <c r="Z220" s="260" t="s">
        <v>69</v>
      </c>
      <c r="AA220" s="262" t="s">
        <v>67</v>
      </c>
      <c r="AB220" s="256"/>
      <c r="AC220" s="262"/>
      <c r="AD220" s="4"/>
    </row>
    <row r="221" spans="1:30" ht="18" customHeight="1">
      <c r="A221" s="178"/>
      <c r="B221" s="261" t="s">
        <v>3107</v>
      </c>
      <c r="C221" s="248"/>
      <c r="D221" s="262" t="s">
        <v>71</v>
      </c>
      <c r="E221" s="1441"/>
      <c r="F221" s="1441"/>
      <c r="G221" s="1441"/>
      <c r="H221" s="1441"/>
      <c r="I221" s="1441"/>
      <c r="J221" s="218" t="s">
        <v>70</v>
      </c>
      <c r="K221" s="1496" t="str">
        <f>IF(項目一覧②!$G$458=1,"",INDEX(主要用途!$D$2:$D$72,項目一覧②!$G$458))</f>
        <v/>
      </c>
      <c r="L221" s="1497"/>
      <c r="M221" s="1497"/>
      <c r="N221" s="1497"/>
      <c r="O221" s="1497"/>
      <c r="P221" s="1497"/>
      <c r="Q221" s="1497"/>
      <c r="R221" s="1497"/>
      <c r="S221" s="1497"/>
      <c r="T221" s="1498"/>
      <c r="U221" s="218" t="s">
        <v>70</v>
      </c>
      <c r="V221" s="1454"/>
      <c r="W221" s="1455"/>
      <c r="X221" s="1455"/>
      <c r="Y221" s="1456"/>
      <c r="Z221" s="260" t="s">
        <v>69</v>
      </c>
      <c r="AA221" s="262" t="s">
        <v>67</v>
      </c>
      <c r="AB221" s="256"/>
      <c r="AC221" s="262"/>
      <c r="AD221" s="4"/>
    </row>
    <row r="222" spans="1:30" ht="18" customHeight="1">
      <c r="A222" s="178"/>
      <c r="B222" s="261" t="s">
        <v>3108</v>
      </c>
      <c r="C222" s="248"/>
      <c r="D222" s="262" t="s">
        <v>71</v>
      </c>
      <c r="E222" s="1441"/>
      <c r="F222" s="1441"/>
      <c r="G222" s="1441"/>
      <c r="H222" s="1441"/>
      <c r="I222" s="1441"/>
      <c r="J222" s="218" t="s">
        <v>70</v>
      </c>
      <c r="K222" s="1496" t="str">
        <f>IF(項目一覧②!$G$459=1,"",INDEX(主要用途!$D$2:$D$72,項目一覧②!$G$459))</f>
        <v/>
      </c>
      <c r="L222" s="1497"/>
      <c r="M222" s="1497"/>
      <c r="N222" s="1497"/>
      <c r="O222" s="1497"/>
      <c r="P222" s="1497"/>
      <c r="Q222" s="1497"/>
      <c r="R222" s="1497"/>
      <c r="S222" s="1497"/>
      <c r="T222" s="1498"/>
      <c r="U222" s="218" t="s">
        <v>70</v>
      </c>
      <c r="V222" s="1454"/>
      <c r="W222" s="1455"/>
      <c r="X222" s="1455"/>
      <c r="Y222" s="1456"/>
      <c r="Z222" s="260" t="s">
        <v>69</v>
      </c>
      <c r="AA222" s="262" t="s">
        <v>67</v>
      </c>
      <c r="AB222" s="256"/>
      <c r="AC222" s="262"/>
      <c r="AD222" s="4"/>
    </row>
    <row r="223" spans="1:30" ht="18" customHeight="1">
      <c r="A223" s="178"/>
      <c r="B223" s="261" t="s">
        <v>3109</v>
      </c>
      <c r="C223" s="248"/>
      <c r="D223" s="262" t="s">
        <v>71</v>
      </c>
      <c r="E223" s="1441"/>
      <c r="F223" s="1441"/>
      <c r="G223" s="1441"/>
      <c r="H223" s="1441"/>
      <c r="I223" s="1441"/>
      <c r="J223" s="218" t="s">
        <v>70</v>
      </c>
      <c r="K223" s="1496" t="str">
        <f>IF(項目一覧②!$G$460=1,"",INDEX(主要用途!$D$2:$D$72,項目一覧②!$G$460))</f>
        <v/>
      </c>
      <c r="L223" s="1497"/>
      <c r="M223" s="1497"/>
      <c r="N223" s="1497"/>
      <c r="O223" s="1497"/>
      <c r="P223" s="1497"/>
      <c r="Q223" s="1497"/>
      <c r="R223" s="1497"/>
      <c r="S223" s="1497"/>
      <c r="T223" s="1498"/>
      <c r="U223" s="218" t="s">
        <v>70</v>
      </c>
      <c r="V223" s="1454"/>
      <c r="W223" s="1455"/>
      <c r="X223" s="1455"/>
      <c r="Y223" s="1456"/>
      <c r="Z223" s="260" t="s">
        <v>69</v>
      </c>
      <c r="AA223" s="262" t="s">
        <v>67</v>
      </c>
      <c r="AB223" s="256"/>
      <c r="AC223" s="262"/>
      <c r="AD223" s="4"/>
    </row>
    <row r="224" spans="1:30" ht="15" customHeight="1">
      <c r="A224" s="178"/>
      <c r="B224" s="261"/>
      <c r="C224" s="248"/>
      <c r="D224" s="248"/>
      <c r="E224" s="248"/>
      <c r="F224" s="248"/>
      <c r="G224" s="248"/>
      <c r="H224" s="248"/>
      <c r="I224" s="248"/>
      <c r="J224" s="218"/>
      <c r="K224" s="263"/>
      <c r="L224" s="263"/>
      <c r="M224" s="263"/>
      <c r="N224" s="263"/>
      <c r="O224" s="263"/>
      <c r="P224" s="263"/>
      <c r="Q224" s="263"/>
      <c r="R224" s="263"/>
      <c r="S224" s="263"/>
      <c r="T224" s="263"/>
      <c r="U224" s="263"/>
      <c r="V224" s="263"/>
      <c r="W224" s="263"/>
      <c r="X224" s="263"/>
      <c r="Y224" s="263"/>
      <c r="Z224" s="263"/>
      <c r="AA224" s="263"/>
      <c r="AB224" s="263"/>
      <c r="AC224" s="263"/>
      <c r="AD224" s="256"/>
    </row>
    <row r="225" spans="1:35" ht="18" customHeight="1">
      <c r="A225" s="178"/>
      <c r="B225" s="247" t="s">
        <v>2751</v>
      </c>
      <c r="C225" s="248"/>
      <c r="D225" s="248"/>
      <c r="E225" s="1495"/>
      <c r="F225" s="1481"/>
      <c r="G225" s="1481"/>
      <c r="H225" s="1481"/>
      <c r="I225" s="1481"/>
      <c r="J225" s="1481"/>
      <c r="K225" s="1481"/>
      <c r="L225" s="1481"/>
      <c r="M225" s="1481"/>
      <c r="N225" s="1481"/>
      <c r="O225" s="1481"/>
      <c r="P225" s="1481"/>
      <c r="Q225" s="1481"/>
      <c r="R225" s="1481"/>
      <c r="S225" s="1481"/>
      <c r="T225" s="1481"/>
      <c r="U225" s="1481"/>
      <c r="V225" s="1481"/>
      <c r="W225" s="1481"/>
      <c r="X225" s="1481"/>
      <c r="Y225" s="1481"/>
      <c r="Z225" s="1482"/>
      <c r="AA225" s="263"/>
      <c r="AB225" s="263"/>
      <c r="AC225" s="263"/>
      <c r="AD225" s="256"/>
    </row>
    <row r="226" spans="1:35" ht="18" customHeight="1">
      <c r="A226" s="178"/>
      <c r="B226" s="247"/>
      <c r="C226" s="248"/>
      <c r="D226" s="248"/>
      <c r="E226" s="1483"/>
      <c r="F226" s="1484"/>
      <c r="G226" s="1484"/>
      <c r="H226" s="1484"/>
      <c r="I226" s="1484"/>
      <c r="J226" s="1484"/>
      <c r="K226" s="1484"/>
      <c r="L226" s="1484"/>
      <c r="M226" s="1484"/>
      <c r="N226" s="1484"/>
      <c r="O226" s="1484"/>
      <c r="P226" s="1484"/>
      <c r="Q226" s="1484"/>
      <c r="R226" s="1484"/>
      <c r="S226" s="1484"/>
      <c r="T226" s="1484"/>
      <c r="U226" s="1484"/>
      <c r="V226" s="1484"/>
      <c r="W226" s="1484"/>
      <c r="X226" s="1484"/>
      <c r="Y226" s="1484"/>
      <c r="Z226" s="1485"/>
      <c r="AA226" s="263"/>
      <c r="AB226" s="263"/>
      <c r="AC226" s="263"/>
      <c r="AD226" s="256"/>
    </row>
    <row r="227" spans="1:35" ht="15" customHeight="1">
      <c r="A227" s="178"/>
      <c r="B227" s="247"/>
      <c r="C227" s="248"/>
      <c r="D227" s="248"/>
      <c r="E227" s="248"/>
      <c r="F227" s="248"/>
      <c r="G227" s="248"/>
      <c r="H227" s="248"/>
      <c r="I227" s="248"/>
      <c r="J227" s="263" t="s">
        <v>96</v>
      </c>
      <c r="K227" s="263"/>
      <c r="L227" s="263"/>
      <c r="M227" s="263"/>
      <c r="N227" s="263"/>
      <c r="O227" s="263"/>
      <c r="P227" s="263"/>
      <c r="Q227" s="263"/>
      <c r="R227" s="263"/>
      <c r="S227" s="263"/>
      <c r="T227" s="263"/>
      <c r="U227" s="263"/>
      <c r="V227" s="263"/>
      <c r="W227" s="263"/>
      <c r="X227" s="263"/>
      <c r="Y227" s="263"/>
      <c r="Z227" s="263"/>
      <c r="AA227" s="263"/>
      <c r="AB227" s="263"/>
      <c r="AC227" s="263"/>
      <c r="AD227" s="256"/>
    </row>
    <row r="228" spans="1:35" ht="18" customHeight="1">
      <c r="A228" s="178"/>
      <c r="B228" s="247" t="s">
        <v>2752</v>
      </c>
      <c r="C228" s="248"/>
      <c r="D228" s="248"/>
      <c r="E228" s="1495"/>
      <c r="F228" s="1481"/>
      <c r="G228" s="1481"/>
      <c r="H228" s="1481"/>
      <c r="I228" s="1481"/>
      <c r="J228" s="1481"/>
      <c r="K228" s="1481"/>
      <c r="L228" s="1481"/>
      <c r="M228" s="1481"/>
      <c r="N228" s="1481"/>
      <c r="O228" s="1481"/>
      <c r="P228" s="1481"/>
      <c r="Q228" s="1481"/>
      <c r="R228" s="1481"/>
      <c r="S228" s="1481"/>
      <c r="T228" s="1481"/>
      <c r="U228" s="1481"/>
      <c r="V228" s="1481"/>
      <c r="W228" s="1481"/>
      <c r="X228" s="1481"/>
      <c r="Y228" s="1481"/>
      <c r="Z228" s="1482"/>
      <c r="AA228" s="263"/>
      <c r="AB228" s="263"/>
      <c r="AC228" s="263"/>
      <c r="AD228" s="256"/>
    </row>
    <row r="229" spans="1:35" ht="18" customHeight="1">
      <c r="A229" s="178"/>
      <c r="B229" s="247"/>
      <c r="C229" s="248"/>
      <c r="D229" s="248"/>
      <c r="E229" s="1483"/>
      <c r="F229" s="1484"/>
      <c r="G229" s="1484"/>
      <c r="H229" s="1484"/>
      <c r="I229" s="1484"/>
      <c r="J229" s="1484"/>
      <c r="K229" s="1484"/>
      <c r="L229" s="1484"/>
      <c r="M229" s="1484"/>
      <c r="N229" s="1484"/>
      <c r="O229" s="1484"/>
      <c r="P229" s="1484"/>
      <c r="Q229" s="1484"/>
      <c r="R229" s="1484"/>
      <c r="S229" s="1484"/>
      <c r="T229" s="1484"/>
      <c r="U229" s="1484"/>
      <c r="V229" s="1484"/>
      <c r="W229" s="1484"/>
      <c r="X229" s="1484"/>
      <c r="Y229" s="1484"/>
      <c r="Z229" s="1485"/>
      <c r="AA229" s="248"/>
      <c r="AB229" s="248"/>
      <c r="AC229" s="248"/>
      <c r="AD229" s="248"/>
    </row>
    <row r="230" spans="1:35" ht="15.75" customHeight="1">
      <c r="A230" s="178"/>
      <c r="B230" s="247"/>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5" ht="17.25" customHeight="1">
      <c r="A231" s="243" t="s">
        <v>88</v>
      </c>
      <c r="B231" s="185"/>
      <c r="C231" s="200"/>
      <c r="D231" s="244"/>
      <c r="E231" s="245"/>
      <c r="F231" s="245"/>
      <c r="G231" s="245"/>
      <c r="H231" s="245"/>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4"/>
      <c r="AE231" s="186"/>
      <c r="AF231" s="186"/>
      <c r="AG231" s="186"/>
      <c r="AH231" s="186"/>
      <c r="AI231" s="186"/>
    </row>
    <row r="232" spans="1:35" ht="18" customHeight="1">
      <c r="A232" s="178"/>
      <c r="B232" s="247" t="s">
        <v>2743</v>
      </c>
      <c r="C232" s="248"/>
      <c r="D232" s="248"/>
      <c r="E232" s="1471">
        <f>$D$3</f>
        <v>2</v>
      </c>
      <c r="F232" s="1472"/>
      <c r="G232" s="1472"/>
      <c r="H232" s="1473"/>
      <c r="I232" s="248"/>
      <c r="J232" s="249"/>
      <c r="K232" s="249"/>
      <c r="L232" s="210"/>
      <c r="M232" s="249"/>
      <c r="N232" s="248"/>
      <c r="O232" s="248"/>
      <c r="P232" s="248"/>
      <c r="Q232" s="248"/>
      <c r="R232" s="248"/>
      <c r="S232" s="248"/>
      <c r="T232" s="248"/>
      <c r="U232" s="248"/>
      <c r="V232" s="248"/>
      <c r="W232" s="248"/>
      <c r="X232" s="248"/>
      <c r="Y232" s="248"/>
      <c r="Z232" s="248"/>
      <c r="AA232" s="248"/>
      <c r="AB232" s="248"/>
      <c r="AC232" s="248"/>
    </row>
    <row r="233" spans="1:35" ht="18" customHeight="1">
      <c r="A233" s="178"/>
      <c r="B233" s="247" t="s">
        <v>2744</v>
      </c>
      <c r="C233" s="248"/>
      <c r="D233" s="248"/>
      <c r="E233" s="1589"/>
      <c r="F233" s="1590"/>
      <c r="G233" s="1590"/>
      <c r="H233" s="1591"/>
      <c r="I233" s="250" t="s">
        <v>87</v>
      </c>
      <c r="J233" s="251"/>
      <c r="K233" s="251"/>
      <c r="L233" s="252"/>
      <c r="M233" s="4"/>
      <c r="N233" s="248"/>
      <c r="O233" s="248"/>
      <c r="P233" s="248"/>
      <c r="Q233" s="248"/>
      <c r="R233" s="248"/>
      <c r="S233" s="248"/>
      <c r="T233" s="248"/>
      <c r="U233" s="248"/>
      <c r="V233" s="248"/>
      <c r="W233" s="248"/>
      <c r="X233" s="248"/>
      <c r="Y233" s="248"/>
      <c r="Z233" s="248"/>
      <c r="AA233" s="248"/>
      <c r="AB233" s="248"/>
      <c r="AC233" s="248"/>
    </row>
    <row r="234" spans="1:35" ht="18" customHeight="1">
      <c r="A234" s="178"/>
      <c r="B234" s="247" t="s">
        <v>2745</v>
      </c>
      <c r="C234" s="248"/>
      <c r="D234" s="248"/>
      <c r="E234" s="1580"/>
      <c r="F234" s="1581"/>
      <c r="G234" s="1581"/>
      <c r="H234" s="1582"/>
      <c r="I234" s="250" t="s">
        <v>85</v>
      </c>
      <c r="J234" s="253"/>
      <c r="K234" s="253"/>
      <c r="L234" s="254"/>
      <c r="M234" s="4"/>
      <c r="N234" s="248"/>
      <c r="O234" s="248"/>
      <c r="P234" s="248"/>
      <c r="Q234" s="248"/>
      <c r="R234" s="248"/>
      <c r="S234" s="248"/>
      <c r="T234" s="248"/>
      <c r="U234" s="248"/>
      <c r="V234" s="248"/>
      <c r="W234" s="248"/>
      <c r="X234" s="248"/>
      <c r="Y234" s="248"/>
      <c r="Z234" s="248"/>
      <c r="AA234" s="248"/>
      <c r="AB234" s="248"/>
      <c r="AC234" s="248"/>
    </row>
    <row r="235" spans="1:35" ht="18" customHeight="1">
      <c r="A235" s="178"/>
      <c r="B235" s="247" t="s">
        <v>2746</v>
      </c>
      <c r="C235" s="248"/>
      <c r="D235" s="248"/>
      <c r="E235" s="1580"/>
      <c r="F235" s="1581"/>
      <c r="G235" s="1581"/>
      <c r="H235" s="1582"/>
      <c r="I235" s="250" t="s">
        <v>85</v>
      </c>
      <c r="J235" s="253"/>
      <c r="K235" s="253"/>
      <c r="L235" s="254"/>
      <c r="M235" s="4"/>
      <c r="N235" s="249"/>
      <c r="O235" s="248"/>
      <c r="P235" s="248"/>
      <c r="Q235" s="248"/>
      <c r="R235" s="248"/>
      <c r="S235" s="248"/>
      <c r="T235" s="248"/>
      <c r="U235" s="248"/>
      <c r="V235" s="248"/>
      <c r="W235" s="248"/>
      <c r="X235" s="248"/>
      <c r="Y235" s="248"/>
      <c r="Z235" s="248"/>
      <c r="AA235" s="248"/>
      <c r="AB235" s="248"/>
      <c r="AC235" s="248"/>
    </row>
    <row r="236" spans="1:35" ht="18" customHeight="1">
      <c r="A236" s="178"/>
      <c r="B236" s="247" t="s">
        <v>2747</v>
      </c>
      <c r="C236" s="248"/>
      <c r="D236" s="248"/>
      <c r="E236" s="1580"/>
      <c r="F236" s="1581"/>
      <c r="G236" s="1581"/>
      <c r="H236" s="1582"/>
      <c r="I236" s="250" t="s">
        <v>85</v>
      </c>
      <c r="J236" s="253"/>
      <c r="K236" s="253"/>
      <c r="L236" s="254"/>
      <c r="M236" s="4"/>
      <c r="N236" s="249"/>
      <c r="O236" s="248"/>
      <c r="P236" s="248"/>
      <c r="Q236" s="248"/>
      <c r="R236" s="248"/>
      <c r="S236" s="248"/>
      <c r="T236" s="248"/>
      <c r="U236" s="248"/>
      <c r="V236" s="248"/>
      <c r="W236" s="248"/>
      <c r="X236" s="248"/>
      <c r="Y236" s="248"/>
      <c r="Z236" s="248"/>
      <c r="AA236" s="248"/>
      <c r="AB236" s="248"/>
      <c r="AC236" s="248"/>
    </row>
    <row r="237" spans="1:35" ht="18" customHeight="1">
      <c r="A237" s="178"/>
      <c r="B237" s="247" t="s">
        <v>2748</v>
      </c>
      <c r="C237" s="247"/>
      <c r="D237" s="248"/>
      <c r="E237" s="1580"/>
      <c r="F237" s="1581"/>
      <c r="G237" s="1581"/>
      <c r="H237" s="1582"/>
      <c r="I237" s="250" t="s">
        <v>85</v>
      </c>
      <c r="J237" s="253"/>
      <c r="K237" s="253"/>
      <c r="L237" s="254"/>
      <c r="M237" s="4"/>
      <c r="N237" s="248"/>
      <c r="O237" s="248"/>
      <c r="P237" s="248"/>
      <c r="Q237" s="248"/>
      <c r="R237" s="248"/>
      <c r="S237" s="256"/>
      <c r="T237" s="256"/>
      <c r="U237" s="256"/>
      <c r="V237" s="256"/>
      <c r="W237" s="256"/>
      <c r="X237" s="256"/>
      <c r="Y237" s="256"/>
      <c r="Z237" s="256"/>
      <c r="AA237" s="256"/>
      <c r="AB237" s="256"/>
      <c r="AC237" s="256"/>
    </row>
    <row r="238" spans="1:35" ht="18" customHeight="1">
      <c r="A238" s="178"/>
      <c r="B238" s="255" t="s">
        <v>2749</v>
      </c>
      <c r="C238" s="248"/>
      <c r="D238" s="257"/>
      <c r="E238" s="257"/>
      <c r="F238" s="257"/>
      <c r="G238" s="257"/>
      <c r="H238" s="250"/>
      <c r="I238" s="253"/>
      <c r="J238" s="253"/>
      <c r="K238" s="255"/>
      <c r="L238" s="4"/>
      <c r="M238" s="256"/>
      <c r="N238" s="258"/>
      <c r="O238" s="258" t="s">
        <v>84</v>
      </c>
      <c r="P238" s="258"/>
      <c r="Q238" s="259"/>
      <c r="R238" s="259" t="s">
        <v>83</v>
      </c>
      <c r="U238" s="256"/>
      <c r="V238" s="256"/>
      <c r="W238" s="256"/>
      <c r="X238" s="256"/>
      <c r="Y238" s="256"/>
      <c r="Z238" s="256"/>
      <c r="AA238" s="256"/>
      <c r="AB238" s="256"/>
    </row>
    <row r="239" spans="1:35" ht="15" customHeight="1">
      <c r="A239" s="178"/>
      <c r="B239" s="247" t="s">
        <v>2750</v>
      </c>
      <c r="C239" s="248"/>
      <c r="D239" s="248"/>
      <c r="E239" s="248"/>
      <c r="F239" s="248"/>
      <c r="G239" s="260"/>
      <c r="H239" s="248"/>
      <c r="I239" s="248"/>
      <c r="J239" s="249"/>
      <c r="K239" s="249"/>
      <c r="L239" s="248"/>
      <c r="M239" s="260"/>
      <c r="N239" s="248"/>
      <c r="O239" s="248"/>
      <c r="P239" s="260"/>
      <c r="Q239" s="248"/>
      <c r="R239" s="248"/>
      <c r="S239" s="248"/>
      <c r="T239" s="260"/>
      <c r="U239" s="248"/>
      <c r="V239" s="248"/>
      <c r="W239" s="248"/>
      <c r="X239" s="248"/>
      <c r="Y239" s="260"/>
      <c r="Z239" s="248"/>
      <c r="AA239" s="248"/>
      <c r="AB239" s="248"/>
      <c r="AC239" s="248"/>
      <c r="AD239" s="248"/>
    </row>
    <row r="240" spans="1:35" ht="18" customHeight="1">
      <c r="A240" s="178"/>
      <c r="B240" s="261"/>
      <c r="C240" s="248"/>
      <c r="D240" s="262" t="s">
        <v>71</v>
      </c>
      <c r="E240" s="1465" t="s">
        <v>82</v>
      </c>
      <c r="F240" s="1465"/>
      <c r="G240" s="1465"/>
      <c r="H240" s="1465"/>
      <c r="I240" s="1465"/>
      <c r="J240" s="218" t="s">
        <v>70</v>
      </c>
      <c r="K240" s="1592" t="s">
        <v>81</v>
      </c>
      <c r="L240" s="1592"/>
      <c r="M240" s="1592"/>
      <c r="N240" s="1592"/>
      <c r="O240" s="1592"/>
      <c r="P240" s="1592"/>
      <c r="Q240" s="1592"/>
      <c r="R240" s="1592"/>
      <c r="S240" s="1592"/>
      <c r="T240" s="1592"/>
      <c r="U240" s="218" t="s">
        <v>70</v>
      </c>
      <c r="V240" s="1465" t="s">
        <v>80</v>
      </c>
      <c r="W240" s="1465"/>
      <c r="X240" s="1465"/>
      <c r="Y240" s="1465"/>
      <c r="Z240" s="1465"/>
      <c r="AA240" s="262" t="s">
        <v>67</v>
      </c>
      <c r="AB240" s="262"/>
      <c r="AC240" s="4"/>
      <c r="AD240" s="4"/>
    </row>
    <row r="241" spans="1:35" ht="18" customHeight="1">
      <c r="A241" s="178"/>
      <c r="B241" s="261" t="s">
        <v>3104</v>
      </c>
      <c r="C241" s="248"/>
      <c r="D241" s="262" t="s">
        <v>71</v>
      </c>
      <c r="E241" s="1441"/>
      <c r="F241" s="1441"/>
      <c r="G241" s="1441"/>
      <c r="H241" s="1441"/>
      <c r="I241" s="1441"/>
      <c r="J241" s="218" t="s">
        <v>70</v>
      </c>
      <c r="K241" s="1496" t="str">
        <f>IF(項目一覧②!$G$482=1,"",INDEX(主要用途!$D$2:$D$72,項目一覧②!$G$482))</f>
        <v/>
      </c>
      <c r="L241" s="1497"/>
      <c r="M241" s="1497"/>
      <c r="N241" s="1497"/>
      <c r="O241" s="1497"/>
      <c r="P241" s="1497"/>
      <c r="Q241" s="1497"/>
      <c r="R241" s="1497"/>
      <c r="S241" s="1497"/>
      <c r="T241" s="1498"/>
      <c r="U241" s="218" t="s">
        <v>70</v>
      </c>
      <c r="V241" s="1454"/>
      <c r="W241" s="1455"/>
      <c r="X241" s="1455"/>
      <c r="Y241" s="1456"/>
      <c r="Z241" s="260" t="s">
        <v>69</v>
      </c>
      <c r="AA241" s="262" t="s">
        <v>67</v>
      </c>
      <c r="AB241" s="256"/>
      <c r="AC241" s="262"/>
      <c r="AD241" s="4"/>
    </row>
    <row r="242" spans="1:35" ht="18" customHeight="1">
      <c r="A242" s="178"/>
      <c r="B242" s="261" t="s">
        <v>3105</v>
      </c>
      <c r="C242" s="248"/>
      <c r="D242" s="262" t="s">
        <v>71</v>
      </c>
      <c r="E242" s="1441"/>
      <c r="F242" s="1441"/>
      <c r="G242" s="1441"/>
      <c r="H242" s="1441"/>
      <c r="I242" s="1441"/>
      <c r="J242" s="218" t="s">
        <v>70</v>
      </c>
      <c r="K242" s="1496" t="str">
        <f>IF(項目一覧②!$G$483=1,"",INDEX(主要用途!$D$2:$D$72,項目一覧②!$G$483))</f>
        <v/>
      </c>
      <c r="L242" s="1497"/>
      <c r="M242" s="1497"/>
      <c r="N242" s="1497"/>
      <c r="O242" s="1497"/>
      <c r="P242" s="1497"/>
      <c r="Q242" s="1497"/>
      <c r="R242" s="1497"/>
      <c r="S242" s="1497"/>
      <c r="T242" s="1498"/>
      <c r="U242" s="218" t="s">
        <v>70</v>
      </c>
      <c r="V242" s="1454"/>
      <c r="W242" s="1455"/>
      <c r="X242" s="1455"/>
      <c r="Y242" s="1456"/>
      <c r="Z242" s="260" t="s">
        <v>69</v>
      </c>
      <c r="AA242" s="262" t="s">
        <v>67</v>
      </c>
      <c r="AB242" s="256"/>
      <c r="AC242" s="262"/>
      <c r="AD242" s="4"/>
    </row>
    <row r="243" spans="1:35" ht="18" customHeight="1">
      <c r="A243" s="178"/>
      <c r="B243" s="261" t="s">
        <v>3106</v>
      </c>
      <c r="C243" s="248"/>
      <c r="D243" s="262" t="s">
        <v>71</v>
      </c>
      <c r="E243" s="1441"/>
      <c r="F243" s="1441"/>
      <c r="G243" s="1441"/>
      <c r="H243" s="1441"/>
      <c r="I243" s="1441"/>
      <c r="J243" s="218" t="s">
        <v>70</v>
      </c>
      <c r="K243" s="1496" t="str">
        <f>IF(項目一覧②!$G$484=1,"",INDEX(主要用途!$D$2:$D$72,項目一覧②!$G$484))</f>
        <v/>
      </c>
      <c r="L243" s="1497"/>
      <c r="M243" s="1497"/>
      <c r="N243" s="1497"/>
      <c r="O243" s="1497"/>
      <c r="P243" s="1497"/>
      <c r="Q243" s="1497"/>
      <c r="R243" s="1497"/>
      <c r="S243" s="1497"/>
      <c r="T243" s="1498"/>
      <c r="U243" s="218" t="s">
        <v>70</v>
      </c>
      <c r="V243" s="1454"/>
      <c r="W243" s="1455"/>
      <c r="X243" s="1455"/>
      <c r="Y243" s="1456"/>
      <c r="Z243" s="260" t="s">
        <v>69</v>
      </c>
      <c r="AA243" s="262" t="s">
        <v>67</v>
      </c>
      <c r="AB243" s="256"/>
      <c r="AC243" s="262"/>
      <c r="AD243" s="4"/>
    </row>
    <row r="244" spans="1:35" ht="18" customHeight="1">
      <c r="A244" s="178"/>
      <c r="B244" s="261" t="s">
        <v>3107</v>
      </c>
      <c r="C244" s="248"/>
      <c r="D244" s="262" t="s">
        <v>71</v>
      </c>
      <c r="E244" s="1441"/>
      <c r="F244" s="1441"/>
      <c r="G244" s="1441"/>
      <c r="H244" s="1441"/>
      <c r="I244" s="1441"/>
      <c r="J244" s="218" t="s">
        <v>70</v>
      </c>
      <c r="K244" s="1496" t="str">
        <f>IF(項目一覧②!$G$485=1,"",INDEX(主要用途!$D$2:$D$72,項目一覧②!$G$485))</f>
        <v/>
      </c>
      <c r="L244" s="1497"/>
      <c r="M244" s="1497"/>
      <c r="N244" s="1497"/>
      <c r="O244" s="1497"/>
      <c r="P244" s="1497"/>
      <c r="Q244" s="1497"/>
      <c r="R244" s="1497"/>
      <c r="S244" s="1497"/>
      <c r="T244" s="1498"/>
      <c r="U244" s="218" t="s">
        <v>70</v>
      </c>
      <c r="V244" s="1454"/>
      <c r="W244" s="1455"/>
      <c r="X244" s="1455"/>
      <c r="Y244" s="1456"/>
      <c r="Z244" s="260" t="s">
        <v>69</v>
      </c>
      <c r="AA244" s="262" t="s">
        <v>67</v>
      </c>
      <c r="AB244" s="256"/>
      <c r="AC244" s="262"/>
      <c r="AD244" s="4"/>
    </row>
    <row r="245" spans="1:35" ht="18" customHeight="1">
      <c r="A245" s="178"/>
      <c r="B245" s="261" t="s">
        <v>3108</v>
      </c>
      <c r="C245" s="248"/>
      <c r="D245" s="262" t="s">
        <v>71</v>
      </c>
      <c r="E245" s="1441"/>
      <c r="F245" s="1441"/>
      <c r="G245" s="1441"/>
      <c r="H245" s="1441"/>
      <c r="I245" s="1441"/>
      <c r="J245" s="218" t="s">
        <v>70</v>
      </c>
      <c r="K245" s="1496" t="str">
        <f>IF(項目一覧②!$G$486=1,"",INDEX(主要用途!$D$2:$D$72,項目一覧②!$G$486))</f>
        <v/>
      </c>
      <c r="L245" s="1497"/>
      <c r="M245" s="1497"/>
      <c r="N245" s="1497"/>
      <c r="O245" s="1497"/>
      <c r="P245" s="1497"/>
      <c r="Q245" s="1497"/>
      <c r="R245" s="1497"/>
      <c r="S245" s="1497"/>
      <c r="T245" s="1498"/>
      <c r="U245" s="218" t="s">
        <v>70</v>
      </c>
      <c r="V245" s="1454"/>
      <c r="W245" s="1455"/>
      <c r="X245" s="1455"/>
      <c r="Y245" s="1456"/>
      <c r="Z245" s="260" t="s">
        <v>69</v>
      </c>
      <c r="AA245" s="262" t="s">
        <v>67</v>
      </c>
      <c r="AB245" s="256"/>
      <c r="AC245" s="262"/>
      <c r="AD245" s="4"/>
    </row>
    <row r="246" spans="1:35" ht="18" customHeight="1">
      <c r="A246" s="178"/>
      <c r="B246" s="261" t="s">
        <v>3109</v>
      </c>
      <c r="C246" s="248"/>
      <c r="D246" s="262" t="s">
        <v>71</v>
      </c>
      <c r="E246" s="1441"/>
      <c r="F246" s="1441"/>
      <c r="G246" s="1441"/>
      <c r="H246" s="1441"/>
      <c r="I246" s="1441"/>
      <c r="J246" s="218" t="s">
        <v>70</v>
      </c>
      <c r="K246" s="1496" t="str">
        <f>IF(項目一覧②!$G$487=1,"",INDEX(主要用途!$D$2:$D$72,項目一覧②!$G$487))</f>
        <v/>
      </c>
      <c r="L246" s="1497"/>
      <c r="M246" s="1497"/>
      <c r="N246" s="1497"/>
      <c r="O246" s="1497"/>
      <c r="P246" s="1497"/>
      <c r="Q246" s="1497"/>
      <c r="R246" s="1497"/>
      <c r="S246" s="1497"/>
      <c r="T246" s="1498"/>
      <c r="U246" s="218" t="s">
        <v>70</v>
      </c>
      <c r="V246" s="1454"/>
      <c r="W246" s="1455"/>
      <c r="X246" s="1455"/>
      <c r="Y246" s="1456"/>
      <c r="Z246" s="260" t="s">
        <v>69</v>
      </c>
      <c r="AA246" s="262" t="s">
        <v>67</v>
      </c>
      <c r="AB246" s="256"/>
      <c r="AC246" s="262"/>
      <c r="AD246" s="4"/>
    </row>
    <row r="247" spans="1:35" ht="15" customHeight="1">
      <c r="A247" s="178"/>
      <c r="B247" s="261"/>
      <c r="C247" s="248"/>
      <c r="D247" s="248"/>
      <c r="E247" s="248"/>
      <c r="F247" s="248"/>
      <c r="G247" s="248"/>
      <c r="H247" s="248"/>
      <c r="I247" s="248"/>
      <c r="J247" s="218"/>
      <c r="K247" s="263"/>
      <c r="L247" s="263"/>
      <c r="M247" s="263"/>
      <c r="N247" s="263"/>
      <c r="O247" s="263"/>
      <c r="P247" s="263"/>
      <c r="Q247" s="263"/>
      <c r="R247" s="263"/>
      <c r="S247" s="263"/>
      <c r="T247" s="263"/>
      <c r="U247" s="263"/>
      <c r="V247" s="263"/>
      <c r="W247" s="263"/>
      <c r="X247" s="263"/>
      <c r="Y247" s="263"/>
      <c r="Z247" s="263"/>
      <c r="AA247" s="263"/>
      <c r="AB247" s="263"/>
      <c r="AC247" s="263"/>
      <c r="AD247" s="256"/>
    </row>
    <row r="248" spans="1:35" ht="18" customHeight="1">
      <c r="A248" s="178"/>
      <c r="B248" s="247" t="s">
        <v>2751</v>
      </c>
      <c r="C248" s="248"/>
      <c r="D248" s="248"/>
      <c r="E248" s="1495"/>
      <c r="F248" s="1481"/>
      <c r="G248" s="1481"/>
      <c r="H248" s="1481"/>
      <c r="I248" s="1481"/>
      <c r="J248" s="1481"/>
      <c r="K248" s="1481"/>
      <c r="L248" s="1481"/>
      <c r="M248" s="1481"/>
      <c r="N248" s="1481"/>
      <c r="O248" s="1481"/>
      <c r="P248" s="1481"/>
      <c r="Q248" s="1481"/>
      <c r="R248" s="1481"/>
      <c r="S248" s="1481"/>
      <c r="T248" s="1481"/>
      <c r="U248" s="1481"/>
      <c r="V248" s="1481"/>
      <c r="W248" s="1481"/>
      <c r="X248" s="1481"/>
      <c r="Y248" s="1481"/>
      <c r="Z248" s="1482"/>
      <c r="AA248" s="263"/>
      <c r="AB248" s="263"/>
      <c r="AC248" s="263"/>
      <c r="AD248" s="256"/>
    </row>
    <row r="249" spans="1:35" ht="18" customHeight="1">
      <c r="A249" s="178"/>
      <c r="B249" s="247"/>
      <c r="C249" s="248"/>
      <c r="D249" s="248"/>
      <c r="E249" s="1483"/>
      <c r="F249" s="1484"/>
      <c r="G249" s="1484"/>
      <c r="H249" s="1484"/>
      <c r="I249" s="1484"/>
      <c r="J249" s="1484"/>
      <c r="K249" s="1484"/>
      <c r="L249" s="1484"/>
      <c r="M249" s="1484"/>
      <c r="N249" s="1484"/>
      <c r="O249" s="1484"/>
      <c r="P249" s="1484"/>
      <c r="Q249" s="1484"/>
      <c r="R249" s="1484"/>
      <c r="S249" s="1484"/>
      <c r="T249" s="1484"/>
      <c r="U249" s="1484"/>
      <c r="V249" s="1484"/>
      <c r="W249" s="1484"/>
      <c r="X249" s="1484"/>
      <c r="Y249" s="1484"/>
      <c r="Z249" s="1485"/>
      <c r="AA249" s="263"/>
      <c r="AB249" s="263"/>
      <c r="AC249" s="263"/>
      <c r="AD249" s="256"/>
    </row>
    <row r="250" spans="1:35" ht="15" customHeight="1">
      <c r="A250" s="178"/>
      <c r="B250" s="247"/>
      <c r="C250" s="248"/>
      <c r="D250" s="248"/>
      <c r="E250" s="248"/>
      <c r="F250" s="248"/>
      <c r="G250" s="248"/>
      <c r="H250" s="248"/>
      <c r="I250" s="248"/>
      <c r="J250" s="263" t="s">
        <v>96</v>
      </c>
      <c r="K250" s="263"/>
      <c r="L250" s="263"/>
      <c r="M250" s="263"/>
      <c r="N250" s="263"/>
      <c r="O250" s="263"/>
      <c r="P250" s="263"/>
      <c r="Q250" s="263"/>
      <c r="R250" s="263"/>
      <c r="S250" s="263"/>
      <c r="T250" s="263"/>
      <c r="U250" s="263"/>
      <c r="V250" s="263"/>
      <c r="W250" s="263"/>
      <c r="X250" s="263"/>
      <c r="Y250" s="263"/>
      <c r="Z250" s="263"/>
      <c r="AA250" s="263"/>
      <c r="AB250" s="263"/>
      <c r="AC250" s="263"/>
      <c r="AD250" s="256"/>
    </row>
    <row r="251" spans="1:35" ht="18" customHeight="1">
      <c r="A251" s="178"/>
      <c r="B251" s="247" t="s">
        <v>2752</v>
      </c>
      <c r="C251" s="248"/>
      <c r="D251" s="248"/>
      <c r="E251" s="1495"/>
      <c r="F251" s="1481"/>
      <c r="G251" s="1481"/>
      <c r="H251" s="1481"/>
      <c r="I251" s="1481"/>
      <c r="J251" s="1481"/>
      <c r="K251" s="1481"/>
      <c r="L251" s="1481"/>
      <c r="M251" s="1481"/>
      <c r="N251" s="1481"/>
      <c r="O251" s="1481"/>
      <c r="P251" s="1481"/>
      <c r="Q251" s="1481"/>
      <c r="R251" s="1481"/>
      <c r="S251" s="1481"/>
      <c r="T251" s="1481"/>
      <c r="U251" s="1481"/>
      <c r="V251" s="1481"/>
      <c r="W251" s="1481"/>
      <c r="X251" s="1481"/>
      <c r="Y251" s="1481"/>
      <c r="Z251" s="1482"/>
      <c r="AA251" s="263"/>
      <c r="AB251" s="263"/>
      <c r="AC251" s="263"/>
      <c r="AD251" s="256"/>
    </row>
    <row r="252" spans="1:35" ht="18" customHeight="1">
      <c r="A252" s="178"/>
      <c r="B252" s="247"/>
      <c r="C252" s="248"/>
      <c r="D252" s="248"/>
      <c r="E252" s="1483"/>
      <c r="F252" s="1484"/>
      <c r="G252" s="1484"/>
      <c r="H252" s="1484"/>
      <c r="I252" s="1484"/>
      <c r="J252" s="1484"/>
      <c r="K252" s="1484"/>
      <c r="L252" s="1484"/>
      <c r="M252" s="1484"/>
      <c r="N252" s="1484"/>
      <c r="O252" s="1484"/>
      <c r="P252" s="1484"/>
      <c r="Q252" s="1484"/>
      <c r="R252" s="1484"/>
      <c r="S252" s="1484"/>
      <c r="T252" s="1484"/>
      <c r="U252" s="1484"/>
      <c r="V252" s="1484"/>
      <c r="W252" s="1484"/>
      <c r="X252" s="1484"/>
      <c r="Y252" s="1484"/>
      <c r="Z252" s="1485"/>
      <c r="AA252" s="248"/>
      <c r="AB252" s="248"/>
      <c r="AC252" s="248"/>
      <c r="AD252" s="248"/>
    </row>
    <row r="253" spans="1:35" ht="15.75" customHeight="1">
      <c r="A253" s="178"/>
      <c r="B253" s="247"/>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5">
      <c r="B254" s="178"/>
    </row>
    <row r="255" spans="1:35" ht="17.25" customHeight="1">
      <c r="A255" s="243" t="s">
        <v>88</v>
      </c>
      <c r="B255" s="185"/>
      <c r="C255" s="200"/>
      <c r="D255" s="244"/>
      <c r="E255" s="245"/>
      <c r="F255" s="245"/>
      <c r="G255" s="245"/>
      <c r="H255" s="245"/>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4"/>
      <c r="AE255" s="186"/>
      <c r="AF255" s="186"/>
      <c r="AG255" s="186"/>
      <c r="AH255" s="186"/>
      <c r="AI255" s="186"/>
    </row>
    <row r="256" spans="1:35" ht="18" customHeight="1">
      <c r="A256" s="178"/>
      <c r="B256" s="247" t="s">
        <v>2743</v>
      </c>
      <c r="C256" s="248"/>
      <c r="D256" s="248"/>
      <c r="E256" s="1471">
        <f>$D$3</f>
        <v>2</v>
      </c>
      <c r="F256" s="1472"/>
      <c r="G256" s="1472"/>
      <c r="H256" s="1473"/>
      <c r="I256" s="248"/>
      <c r="J256" s="249"/>
      <c r="K256" s="249"/>
      <c r="L256" s="210"/>
      <c r="M256" s="249"/>
      <c r="N256" s="248"/>
      <c r="O256" s="248"/>
      <c r="P256" s="248"/>
      <c r="Q256" s="248"/>
      <c r="R256" s="248"/>
      <c r="S256" s="248"/>
      <c r="T256" s="248"/>
      <c r="U256" s="248"/>
      <c r="V256" s="248"/>
      <c r="W256" s="248"/>
      <c r="X256" s="248"/>
      <c r="Y256" s="248"/>
      <c r="Z256" s="248"/>
      <c r="AA256" s="248"/>
      <c r="AB256" s="248"/>
      <c r="AC256" s="248"/>
    </row>
    <row r="257" spans="1:30" ht="18" customHeight="1">
      <c r="A257" s="178"/>
      <c r="B257" s="247" t="s">
        <v>2744</v>
      </c>
      <c r="C257" s="248"/>
      <c r="D257" s="248"/>
      <c r="E257" s="1589"/>
      <c r="F257" s="1590"/>
      <c r="G257" s="1590"/>
      <c r="H257" s="1591"/>
      <c r="I257" s="250" t="s">
        <v>87</v>
      </c>
      <c r="J257" s="251"/>
      <c r="K257" s="251"/>
      <c r="L257" s="252"/>
      <c r="M257" s="4"/>
      <c r="N257" s="248"/>
      <c r="O257" s="248"/>
      <c r="P257" s="248"/>
      <c r="Q257" s="248"/>
      <c r="R257" s="248"/>
      <c r="S257" s="248"/>
      <c r="T257" s="248"/>
      <c r="U257" s="248"/>
      <c r="V257" s="248"/>
      <c r="W257" s="248"/>
      <c r="X257" s="248"/>
      <c r="Y257" s="248"/>
      <c r="Z257" s="248"/>
      <c r="AA257" s="248"/>
      <c r="AB257" s="248"/>
      <c r="AC257" s="248"/>
    </row>
    <row r="258" spans="1:30" ht="18" customHeight="1">
      <c r="A258" s="178"/>
      <c r="B258" s="247" t="s">
        <v>2745</v>
      </c>
      <c r="C258" s="248"/>
      <c r="D258" s="248"/>
      <c r="E258" s="1580"/>
      <c r="F258" s="1581"/>
      <c r="G258" s="1581"/>
      <c r="H258" s="1582"/>
      <c r="I258" s="250" t="s">
        <v>85</v>
      </c>
      <c r="J258" s="253"/>
      <c r="K258" s="253"/>
      <c r="L258" s="254"/>
      <c r="M258" s="4"/>
      <c r="N258" s="248"/>
      <c r="O258" s="248"/>
      <c r="P258" s="248"/>
      <c r="Q258" s="248"/>
      <c r="R258" s="248"/>
      <c r="S258" s="248"/>
      <c r="T258" s="248"/>
      <c r="U258" s="248"/>
      <c r="V258" s="248"/>
      <c r="W258" s="248"/>
      <c r="X258" s="248"/>
      <c r="Y258" s="248"/>
      <c r="Z258" s="248"/>
      <c r="AA258" s="248"/>
      <c r="AB258" s="248"/>
      <c r="AC258" s="248"/>
    </row>
    <row r="259" spans="1:30" ht="18" customHeight="1">
      <c r="A259" s="178"/>
      <c r="B259" s="247" t="s">
        <v>2746</v>
      </c>
      <c r="C259" s="248"/>
      <c r="D259" s="248"/>
      <c r="E259" s="1580"/>
      <c r="F259" s="1581"/>
      <c r="G259" s="1581"/>
      <c r="H259" s="1582"/>
      <c r="I259" s="250" t="s">
        <v>85</v>
      </c>
      <c r="J259" s="253"/>
      <c r="K259" s="253"/>
      <c r="L259" s="254"/>
      <c r="M259" s="4"/>
      <c r="N259" s="249"/>
      <c r="O259" s="248"/>
      <c r="P259" s="248"/>
      <c r="Q259" s="248"/>
      <c r="R259" s="248"/>
      <c r="S259" s="248"/>
      <c r="T259" s="248"/>
      <c r="U259" s="248"/>
      <c r="V259" s="248"/>
      <c r="W259" s="248"/>
      <c r="X259" s="248"/>
      <c r="Y259" s="248"/>
      <c r="Z259" s="248"/>
      <c r="AA259" s="248"/>
      <c r="AB259" s="248"/>
      <c r="AC259" s="248"/>
    </row>
    <row r="260" spans="1:30" ht="18" customHeight="1">
      <c r="A260" s="178"/>
      <c r="B260" s="247" t="s">
        <v>2747</v>
      </c>
      <c r="C260" s="248"/>
      <c r="D260" s="248"/>
      <c r="E260" s="1580"/>
      <c r="F260" s="1581"/>
      <c r="G260" s="1581"/>
      <c r="H260" s="1582"/>
      <c r="I260" s="250" t="s">
        <v>85</v>
      </c>
      <c r="J260" s="253"/>
      <c r="K260" s="253"/>
      <c r="L260" s="254"/>
      <c r="M260" s="4"/>
      <c r="N260" s="249"/>
      <c r="O260" s="248"/>
      <c r="P260" s="248"/>
      <c r="Q260" s="248"/>
      <c r="R260" s="248"/>
      <c r="S260" s="248"/>
      <c r="T260" s="248"/>
      <c r="U260" s="248"/>
      <c r="V260" s="248"/>
      <c r="W260" s="248"/>
      <c r="X260" s="248"/>
      <c r="Y260" s="248"/>
      <c r="Z260" s="248"/>
      <c r="AA260" s="248"/>
      <c r="AB260" s="248"/>
      <c r="AC260" s="248"/>
    </row>
    <row r="261" spans="1:30" ht="18" customHeight="1">
      <c r="A261" s="178"/>
      <c r="B261" s="247" t="s">
        <v>2748</v>
      </c>
      <c r="C261" s="247"/>
      <c r="D261" s="248"/>
      <c r="E261" s="1580"/>
      <c r="F261" s="1581"/>
      <c r="G261" s="1581"/>
      <c r="H261" s="1582"/>
      <c r="I261" s="250" t="s">
        <v>85</v>
      </c>
      <c r="J261" s="253"/>
      <c r="K261" s="253"/>
      <c r="L261" s="254"/>
      <c r="M261" s="4"/>
      <c r="N261" s="248"/>
      <c r="O261" s="248"/>
      <c r="P261" s="248"/>
      <c r="Q261" s="248"/>
      <c r="R261" s="248"/>
      <c r="S261" s="256"/>
      <c r="T261" s="256"/>
      <c r="U261" s="256"/>
      <c r="V261" s="256"/>
      <c r="W261" s="256"/>
      <c r="X261" s="256"/>
      <c r="Y261" s="256"/>
      <c r="Z261" s="256"/>
      <c r="AA261" s="256"/>
      <c r="AB261" s="256"/>
      <c r="AC261" s="256"/>
    </row>
    <row r="262" spans="1:30" ht="18" customHeight="1">
      <c r="A262" s="178"/>
      <c r="B262" s="255" t="s">
        <v>2749</v>
      </c>
      <c r="C262" s="248"/>
      <c r="D262" s="257"/>
      <c r="E262" s="257"/>
      <c r="F262" s="257"/>
      <c r="G262" s="257"/>
      <c r="H262" s="250"/>
      <c r="I262" s="253"/>
      <c r="J262" s="253"/>
      <c r="K262" s="255"/>
      <c r="L262" s="4"/>
      <c r="M262" s="256"/>
      <c r="N262" s="258"/>
      <c r="O262" s="258" t="s">
        <v>84</v>
      </c>
      <c r="P262" s="258"/>
      <c r="Q262" s="259"/>
      <c r="R262" s="259" t="s">
        <v>83</v>
      </c>
      <c r="U262" s="256"/>
      <c r="V262" s="256"/>
      <c r="W262" s="256"/>
      <c r="X262" s="256"/>
      <c r="Y262" s="256"/>
      <c r="Z262" s="256"/>
      <c r="AA262" s="256"/>
      <c r="AB262" s="256"/>
    </row>
    <row r="263" spans="1:30" ht="15" customHeight="1">
      <c r="A263" s="178"/>
      <c r="B263" s="247" t="s">
        <v>2750</v>
      </c>
      <c r="C263" s="248"/>
      <c r="D263" s="248"/>
      <c r="E263" s="248"/>
      <c r="F263" s="248"/>
      <c r="G263" s="260"/>
      <c r="H263" s="248"/>
      <c r="I263" s="248"/>
      <c r="J263" s="249"/>
      <c r="K263" s="249"/>
      <c r="L263" s="248"/>
      <c r="M263" s="260"/>
      <c r="N263" s="248"/>
      <c r="O263" s="248"/>
      <c r="P263" s="260"/>
      <c r="Q263" s="248"/>
      <c r="R263" s="248"/>
      <c r="S263" s="248"/>
      <c r="T263" s="260"/>
      <c r="U263" s="248"/>
      <c r="V263" s="248"/>
      <c r="W263" s="248"/>
      <c r="X263" s="248"/>
      <c r="Y263" s="260"/>
      <c r="Z263" s="248"/>
      <c r="AA263" s="248"/>
      <c r="AB263" s="248"/>
      <c r="AC263" s="248"/>
      <c r="AD263" s="248"/>
    </row>
    <row r="264" spans="1:30" ht="18" customHeight="1">
      <c r="A264" s="178"/>
      <c r="B264" s="261"/>
      <c r="C264" s="248"/>
      <c r="D264" s="262" t="s">
        <v>71</v>
      </c>
      <c r="E264" s="1465" t="s">
        <v>82</v>
      </c>
      <c r="F264" s="1465"/>
      <c r="G264" s="1465"/>
      <c r="H264" s="1465"/>
      <c r="I264" s="1465"/>
      <c r="J264" s="218" t="s">
        <v>70</v>
      </c>
      <c r="K264" s="1592" t="s">
        <v>81</v>
      </c>
      <c r="L264" s="1592"/>
      <c r="M264" s="1592"/>
      <c r="N264" s="1592"/>
      <c r="O264" s="1592"/>
      <c r="P264" s="1592"/>
      <c r="Q264" s="1592"/>
      <c r="R264" s="1592"/>
      <c r="S264" s="1592"/>
      <c r="T264" s="1592"/>
      <c r="U264" s="218" t="s">
        <v>70</v>
      </c>
      <c r="V264" s="1465" t="s">
        <v>80</v>
      </c>
      <c r="W264" s="1465"/>
      <c r="X264" s="1465"/>
      <c r="Y264" s="1465"/>
      <c r="Z264" s="1465"/>
      <c r="AA264" s="262" t="s">
        <v>67</v>
      </c>
      <c r="AB264" s="262"/>
      <c r="AC264" s="4"/>
      <c r="AD264" s="4"/>
    </row>
    <row r="265" spans="1:30" ht="18" customHeight="1">
      <c r="A265" s="178"/>
      <c r="B265" s="261" t="s">
        <v>3104</v>
      </c>
      <c r="C265" s="248"/>
      <c r="D265" s="262" t="s">
        <v>71</v>
      </c>
      <c r="E265" s="1441"/>
      <c r="F265" s="1441"/>
      <c r="G265" s="1441"/>
      <c r="H265" s="1441"/>
      <c r="I265" s="1441"/>
      <c r="J265" s="218" t="s">
        <v>70</v>
      </c>
      <c r="K265" s="1496" t="str">
        <f>IF(項目一覧②!$G$930=1,"",INDEX(主要用途!$D$2:$D$72,項目一覧②!$G$930))</f>
        <v/>
      </c>
      <c r="L265" s="1497"/>
      <c r="M265" s="1497"/>
      <c r="N265" s="1497"/>
      <c r="O265" s="1497"/>
      <c r="P265" s="1497"/>
      <c r="Q265" s="1497"/>
      <c r="R265" s="1497"/>
      <c r="S265" s="1497"/>
      <c r="T265" s="1498"/>
      <c r="U265" s="218" t="s">
        <v>70</v>
      </c>
      <c r="V265" s="1454"/>
      <c r="W265" s="1455"/>
      <c r="X265" s="1455"/>
      <c r="Y265" s="1456"/>
      <c r="Z265" s="260" t="s">
        <v>69</v>
      </c>
      <c r="AA265" s="262" t="s">
        <v>67</v>
      </c>
      <c r="AB265" s="256"/>
      <c r="AC265" s="262"/>
      <c r="AD265" s="4"/>
    </row>
    <row r="266" spans="1:30" ht="18" customHeight="1">
      <c r="A266" s="178"/>
      <c r="B266" s="261" t="s">
        <v>3105</v>
      </c>
      <c r="C266" s="248"/>
      <c r="D266" s="262" t="s">
        <v>71</v>
      </c>
      <c r="E266" s="1441"/>
      <c r="F266" s="1441"/>
      <c r="G266" s="1441"/>
      <c r="H266" s="1441"/>
      <c r="I266" s="1441"/>
      <c r="J266" s="218" t="s">
        <v>70</v>
      </c>
      <c r="K266" s="1496" t="str">
        <f>IF(項目一覧②!$G$931=1,"",INDEX(主要用途!$D$2:$D$72,項目一覧②!$G$931))</f>
        <v/>
      </c>
      <c r="L266" s="1497"/>
      <c r="M266" s="1497"/>
      <c r="N266" s="1497"/>
      <c r="O266" s="1497"/>
      <c r="P266" s="1497"/>
      <c r="Q266" s="1497"/>
      <c r="R266" s="1497"/>
      <c r="S266" s="1497"/>
      <c r="T266" s="1498"/>
      <c r="U266" s="218" t="s">
        <v>70</v>
      </c>
      <c r="V266" s="1454"/>
      <c r="W266" s="1455"/>
      <c r="X266" s="1455"/>
      <c r="Y266" s="1456"/>
      <c r="Z266" s="260" t="s">
        <v>69</v>
      </c>
      <c r="AA266" s="262" t="s">
        <v>67</v>
      </c>
      <c r="AB266" s="256"/>
      <c r="AC266" s="262"/>
      <c r="AD266" s="4"/>
    </row>
    <row r="267" spans="1:30" ht="18" customHeight="1">
      <c r="A267" s="178"/>
      <c r="B267" s="261" t="s">
        <v>3106</v>
      </c>
      <c r="C267" s="248"/>
      <c r="D267" s="262" t="s">
        <v>71</v>
      </c>
      <c r="E267" s="1441"/>
      <c r="F267" s="1441"/>
      <c r="G267" s="1441"/>
      <c r="H267" s="1441"/>
      <c r="I267" s="1441"/>
      <c r="J267" s="218" t="s">
        <v>70</v>
      </c>
      <c r="K267" s="1496" t="str">
        <f>IF(項目一覧②!$G$932=1,"",INDEX(主要用途!$D$2:$D$72,項目一覧②!$G$932))</f>
        <v/>
      </c>
      <c r="L267" s="1497"/>
      <c r="M267" s="1497"/>
      <c r="N267" s="1497"/>
      <c r="O267" s="1497"/>
      <c r="P267" s="1497"/>
      <c r="Q267" s="1497"/>
      <c r="R267" s="1497"/>
      <c r="S267" s="1497"/>
      <c r="T267" s="1498"/>
      <c r="U267" s="218" t="s">
        <v>70</v>
      </c>
      <c r="V267" s="1454"/>
      <c r="W267" s="1455"/>
      <c r="X267" s="1455"/>
      <c r="Y267" s="1456"/>
      <c r="Z267" s="260" t="s">
        <v>69</v>
      </c>
      <c r="AA267" s="262" t="s">
        <v>67</v>
      </c>
      <c r="AB267" s="256"/>
      <c r="AC267" s="262"/>
      <c r="AD267" s="4"/>
    </row>
    <row r="268" spans="1:30" ht="18" customHeight="1">
      <c r="A268" s="178"/>
      <c r="B268" s="261" t="s">
        <v>3107</v>
      </c>
      <c r="C268" s="248"/>
      <c r="D268" s="262" t="s">
        <v>71</v>
      </c>
      <c r="E268" s="1441"/>
      <c r="F268" s="1441"/>
      <c r="G268" s="1441"/>
      <c r="H268" s="1441"/>
      <c r="I268" s="1441"/>
      <c r="J268" s="218" t="s">
        <v>70</v>
      </c>
      <c r="K268" s="1496" t="str">
        <f>IF(項目一覧②!$G$933=1,"",INDEX(主要用途!$D$2:$D$72,項目一覧②!$G$933))</f>
        <v/>
      </c>
      <c r="L268" s="1497"/>
      <c r="M268" s="1497"/>
      <c r="N268" s="1497"/>
      <c r="O268" s="1497"/>
      <c r="P268" s="1497"/>
      <c r="Q268" s="1497"/>
      <c r="R268" s="1497"/>
      <c r="S268" s="1497"/>
      <c r="T268" s="1498"/>
      <c r="U268" s="218" t="s">
        <v>70</v>
      </c>
      <c r="V268" s="1454"/>
      <c r="W268" s="1455"/>
      <c r="X268" s="1455"/>
      <c r="Y268" s="1456"/>
      <c r="Z268" s="260" t="s">
        <v>69</v>
      </c>
      <c r="AA268" s="262" t="s">
        <v>67</v>
      </c>
      <c r="AB268" s="256"/>
      <c r="AC268" s="262"/>
      <c r="AD268" s="4"/>
    </row>
    <row r="269" spans="1:30" ht="18" customHeight="1">
      <c r="A269" s="178"/>
      <c r="B269" s="261" t="s">
        <v>3108</v>
      </c>
      <c r="C269" s="248"/>
      <c r="D269" s="262" t="s">
        <v>71</v>
      </c>
      <c r="E269" s="1441"/>
      <c r="F269" s="1441"/>
      <c r="G269" s="1441"/>
      <c r="H269" s="1441"/>
      <c r="I269" s="1441"/>
      <c r="J269" s="218" t="s">
        <v>70</v>
      </c>
      <c r="K269" s="1496" t="str">
        <f>IF(項目一覧②!$G$934=1,"",INDEX(主要用途!$D$2:$D$72,項目一覧②!$G$934))</f>
        <v/>
      </c>
      <c r="L269" s="1497"/>
      <c r="M269" s="1497"/>
      <c r="N269" s="1497"/>
      <c r="O269" s="1497"/>
      <c r="P269" s="1497"/>
      <c r="Q269" s="1497"/>
      <c r="R269" s="1497"/>
      <c r="S269" s="1497"/>
      <c r="T269" s="1498"/>
      <c r="U269" s="218" t="s">
        <v>70</v>
      </c>
      <c r="V269" s="1454"/>
      <c r="W269" s="1455"/>
      <c r="X269" s="1455"/>
      <c r="Y269" s="1456"/>
      <c r="Z269" s="260" t="s">
        <v>69</v>
      </c>
      <c r="AA269" s="262" t="s">
        <v>67</v>
      </c>
      <c r="AB269" s="256"/>
      <c r="AC269" s="262"/>
      <c r="AD269" s="4"/>
    </row>
    <row r="270" spans="1:30" ht="18" customHeight="1">
      <c r="A270" s="178"/>
      <c r="B270" s="261" t="s">
        <v>3109</v>
      </c>
      <c r="C270" s="248"/>
      <c r="D270" s="262" t="s">
        <v>71</v>
      </c>
      <c r="E270" s="1441"/>
      <c r="F270" s="1441"/>
      <c r="G270" s="1441"/>
      <c r="H270" s="1441"/>
      <c r="I270" s="1441"/>
      <c r="J270" s="218" t="s">
        <v>70</v>
      </c>
      <c r="K270" s="1496" t="str">
        <f>IF(項目一覧②!$G$935=1,"",INDEX(主要用途!$D$2:$D$72,項目一覧②!$G$935))</f>
        <v/>
      </c>
      <c r="L270" s="1497"/>
      <c r="M270" s="1497"/>
      <c r="N270" s="1497"/>
      <c r="O270" s="1497"/>
      <c r="P270" s="1497"/>
      <c r="Q270" s="1497"/>
      <c r="R270" s="1497"/>
      <c r="S270" s="1497"/>
      <c r="T270" s="1498"/>
      <c r="U270" s="218" t="s">
        <v>70</v>
      </c>
      <c r="V270" s="1454"/>
      <c r="W270" s="1455"/>
      <c r="X270" s="1455"/>
      <c r="Y270" s="1456"/>
      <c r="Z270" s="260" t="s">
        <v>69</v>
      </c>
      <c r="AA270" s="262" t="s">
        <v>67</v>
      </c>
      <c r="AB270" s="256"/>
      <c r="AC270" s="262"/>
      <c r="AD270" s="4"/>
    </row>
    <row r="271" spans="1:30" ht="15" customHeight="1">
      <c r="A271" s="178"/>
      <c r="B271" s="261"/>
      <c r="C271" s="248"/>
      <c r="D271" s="248"/>
      <c r="E271" s="248"/>
      <c r="F271" s="248"/>
      <c r="G271" s="248"/>
      <c r="H271" s="248"/>
      <c r="I271" s="248"/>
      <c r="J271" s="218"/>
      <c r="K271" s="263"/>
      <c r="L271" s="263"/>
      <c r="M271" s="263"/>
      <c r="N271" s="263"/>
      <c r="O271" s="263"/>
      <c r="P271" s="263"/>
      <c r="Q271" s="263"/>
      <c r="R271" s="263"/>
      <c r="S271" s="263"/>
      <c r="T271" s="263"/>
      <c r="U271" s="263"/>
      <c r="V271" s="263"/>
      <c r="W271" s="263"/>
      <c r="X271" s="263"/>
      <c r="Y271" s="263"/>
      <c r="Z271" s="263"/>
      <c r="AA271" s="263"/>
      <c r="AB271" s="263"/>
      <c r="AC271" s="263"/>
      <c r="AD271" s="256"/>
    </row>
    <row r="272" spans="1:30" ht="18" customHeight="1">
      <c r="A272" s="178"/>
      <c r="B272" s="247" t="s">
        <v>2751</v>
      </c>
      <c r="C272" s="248"/>
      <c r="D272" s="248"/>
      <c r="E272" s="1495"/>
      <c r="F272" s="1481"/>
      <c r="G272" s="1481"/>
      <c r="H272" s="1481"/>
      <c r="I272" s="1481"/>
      <c r="J272" s="1481"/>
      <c r="K272" s="1481"/>
      <c r="L272" s="1481"/>
      <c r="M272" s="1481"/>
      <c r="N272" s="1481"/>
      <c r="O272" s="1481"/>
      <c r="P272" s="1481"/>
      <c r="Q272" s="1481"/>
      <c r="R272" s="1481"/>
      <c r="S272" s="1481"/>
      <c r="T272" s="1481"/>
      <c r="U272" s="1481"/>
      <c r="V272" s="1481"/>
      <c r="W272" s="1481"/>
      <c r="X272" s="1481"/>
      <c r="Y272" s="1481"/>
      <c r="Z272" s="1482"/>
      <c r="AA272" s="263"/>
      <c r="AB272" s="263"/>
      <c r="AC272" s="263"/>
      <c r="AD272" s="256"/>
    </row>
    <row r="273" spans="1:59" ht="18" customHeight="1">
      <c r="A273" s="178"/>
      <c r="B273" s="247"/>
      <c r="C273" s="248"/>
      <c r="D273" s="248"/>
      <c r="E273" s="1483"/>
      <c r="F273" s="1484"/>
      <c r="G273" s="1484"/>
      <c r="H273" s="1484"/>
      <c r="I273" s="1484"/>
      <c r="J273" s="1484"/>
      <c r="K273" s="1484"/>
      <c r="L273" s="1484"/>
      <c r="M273" s="1484"/>
      <c r="N273" s="1484"/>
      <c r="O273" s="1484"/>
      <c r="P273" s="1484"/>
      <c r="Q273" s="1484"/>
      <c r="R273" s="1484"/>
      <c r="S273" s="1484"/>
      <c r="T273" s="1484"/>
      <c r="U273" s="1484"/>
      <c r="V273" s="1484"/>
      <c r="W273" s="1484"/>
      <c r="X273" s="1484"/>
      <c r="Y273" s="1484"/>
      <c r="Z273" s="1485"/>
      <c r="AA273" s="263"/>
      <c r="AB273" s="263"/>
      <c r="AC273" s="263"/>
      <c r="AD273" s="256"/>
    </row>
    <row r="274" spans="1:59" ht="15" customHeight="1">
      <c r="A274" s="178"/>
      <c r="B274" s="247"/>
      <c r="C274" s="248"/>
      <c r="D274" s="248"/>
      <c r="E274" s="248"/>
      <c r="F274" s="248"/>
      <c r="G274" s="248"/>
      <c r="H274" s="248"/>
      <c r="I274" s="248"/>
      <c r="J274" s="263" t="s">
        <v>96</v>
      </c>
      <c r="K274" s="263"/>
      <c r="L274" s="263"/>
      <c r="M274" s="263"/>
      <c r="N274" s="263"/>
      <c r="O274" s="263"/>
      <c r="P274" s="263"/>
      <c r="Q274" s="263"/>
      <c r="R274" s="263"/>
      <c r="S274" s="263"/>
      <c r="T274" s="263"/>
      <c r="U274" s="263"/>
      <c r="V274" s="263"/>
      <c r="W274" s="263"/>
      <c r="X274" s="263"/>
      <c r="Y274" s="263"/>
      <c r="Z274" s="263"/>
      <c r="AA274" s="263"/>
      <c r="AB274" s="263"/>
      <c r="AC274" s="263"/>
      <c r="AD274" s="256"/>
    </row>
    <row r="275" spans="1:59" ht="18" customHeight="1">
      <c r="A275" s="178"/>
      <c r="B275" s="247" t="s">
        <v>2752</v>
      </c>
      <c r="C275" s="248"/>
      <c r="D275" s="248"/>
      <c r="E275" s="1495"/>
      <c r="F275" s="1481"/>
      <c r="G275" s="1481"/>
      <c r="H275" s="1481"/>
      <c r="I275" s="1481"/>
      <c r="J275" s="1481"/>
      <c r="K275" s="1481"/>
      <c r="L275" s="1481"/>
      <c r="M275" s="1481"/>
      <c r="N275" s="1481"/>
      <c r="O275" s="1481"/>
      <c r="P275" s="1481"/>
      <c r="Q275" s="1481"/>
      <c r="R275" s="1481"/>
      <c r="S275" s="1481"/>
      <c r="T275" s="1481"/>
      <c r="U275" s="1481"/>
      <c r="V275" s="1481"/>
      <c r="W275" s="1481"/>
      <c r="X275" s="1481"/>
      <c r="Y275" s="1481"/>
      <c r="Z275" s="1482"/>
      <c r="AA275" s="263"/>
      <c r="AB275" s="263"/>
      <c r="AC275" s="263"/>
      <c r="AD275" s="256"/>
    </row>
    <row r="276" spans="1:59" ht="18" customHeight="1">
      <c r="A276" s="178"/>
      <c r="B276" s="247"/>
      <c r="C276" s="248"/>
      <c r="D276" s="248"/>
      <c r="E276" s="1483"/>
      <c r="F276" s="1484"/>
      <c r="G276" s="1484"/>
      <c r="H276" s="1484"/>
      <c r="I276" s="1484"/>
      <c r="J276" s="1484"/>
      <c r="K276" s="1484"/>
      <c r="L276" s="1484"/>
      <c r="M276" s="1484"/>
      <c r="N276" s="1484"/>
      <c r="O276" s="1484"/>
      <c r="P276" s="1484"/>
      <c r="Q276" s="1484"/>
      <c r="R276" s="1484"/>
      <c r="S276" s="1484"/>
      <c r="T276" s="1484"/>
      <c r="U276" s="1484"/>
      <c r="V276" s="1484"/>
      <c r="W276" s="1484"/>
      <c r="X276" s="1484"/>
      <c r="Y276" s="1484"/>
      <c r="Z276" s="1485"/>
      <c r="AA276" s="248"/>
      <c r="AB276" s="248"/>
      <c r="AC276" s="248"/>
      <c r="AD276" s="248"/>
    </row>
    <row r="277" spans="1:59" ht="15.75" customHeight="1">
      <c r="A277" s="178"/>
      <c r="B277" s="247"/>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59">
      <c r="B278" s="178"/>
    </row>
    <row r="279" spans="1:59" s="281" customFormat="1">
      <c r="A279" s="280"/>
      <c r="B279" s="280"/>
    </row>
    <row r="281" spans="1:59" ht="18" customHeight="1">
      <c r="A281" s="188" t="s">
        <v>110</v>
      </c>
      <c r="B281" s="189" t="s">
        <v>132</v>
      </c>
      <c r="C281" s="4"/>
      <c r="D281" s="1471">
        <v>3</v>
      </c>
      <c r="E281" s="1472"/>
      <c r="F281" s="1472"/>
      <c r="G281" s="1473"/>
      <c r="H281" s="4"/>
      <c r="I281" s="4"/>
      <c r="J281" s="4"/>
      <c r="K281" s="4"/>
      <c r="L281" s="4"/>
      <c r="M281" s="4"/>
      <c r="N281" s="4"/>
      <c r="O281" s="4"/>
      <c r="P281" s="4"/>
      <c r="Q281" s="4"/>
      <c r="R281" s="4"/>
      <c r="S281" s="4"/>
      <c r="T281" s="4"/>
      <c r="U281" s="4"/>
      <c r="V281" s="4"/>
      <c r="W281" s="4"/>
      <c r="X281" s="4"/>
      <c r="Y281" s="4"/>
      <c r="Z281" s="4"/>
      <c r="AA281" s="4"/>
      <c r="AB281" s="4"/>
      <c r="AC281" s="4"/>
    </row>
    <row r="282" spans="1:59" ht="18" customHeight="1">
      <c r="A282" s="188" t="s">
        <v>110</v>
      </c>
      <c r="B282" s="189" t="s">
        <v>131</v>
      </c>
      <c r="C282" s="4"/>
      <c r="D282" s="218"/>
      <c r="E282" s="218"/>
      <c r="F282" s="218"/>
      <c r="G282" s="218"/>
      <c r="H282" s="4"/>
      <c r="I282" s="4"/>
      <c r="J282" s="4"/>
      <c r="K282" s="4"/>
      <c r="L282" s="4"/>
      <c r="M282" s="4"/>
      <c r="N282" s="4"/>
      <c r="O282" s="4"/>
      <c r="P282" s="4"/>
      <c r="Q282" s="4"/>
      <c r="R282" s="4"/>
      <c r="S282" s="4"/>
      <c r="T282" s="4"/>
      <c r="U282" s="4"/>
      <c r="V282" s="4"/>
      <c r="W282" s="4"/>
      <c r="X282" s="4"/>
      <c r="Y282" s="4"/>
      <c r="Z282" s="4"/>
      <c r="AA282" s="4"/>
      <c r="AB282" s="4"/>
      <c r="AC282" s="4"/>
      <c r="AF282" s="202" t="s">
        <v>100</v>
      </c>
      <c r="AG282" s="4"/>
    </row>
    <row r="283" spans="1:59" ht="18" customHeight="1">
      <c r="A283" s="193"/>
      <c r="B283" s="193" t="s">
        <v>130</v>
      </c>
      <c r="C283" s="1424"/>
      <c r="D283" s="1424"/>
      <c r="E283" s="1424"/>
      <c r="F283" s="1424"/>
      <c r="G283" s="1424"/>
      <c r="H283" s="4" t="s">
        <v>103</v>
      </c>
      <c r="I283" s="1433" t="str">
        <f>IF(項目一覧②!$G$503=1,"",INDEX(主要用途!$D$2:$D$72,項目一覧②!$G$503))</f>
        <v/>
      </c>
      <c r="J283" s="1434"/>
      <c r="K283" s="1434"/>
      <c r="L283" s="1434"/>
      <c r="M283" s="1434"/>
      <c r="N283" s="1434"/>
      <c r="O283" s="1434"/>
      <c r="P283" s="1434"/>
      <c r="Q283" s="1434"/>
      <c r="R283" s="1434"/>
      <c r="S283" s="1434"/>
      <c r="T283" s="1434"/>
      <c r="U283" s="1434"/>
      <c r="V283" s="1434"/>
      <c r="W283" s="1434"/>
      <c r="X283" s="1434"/>
      <c r="Y283" s="1434"/>
      <c r="Z283" s="1434"/>
      <c r="AA283" s="1434"/>
      <c r="AB283" s="1434"/>
      <c r="AC283" s="1435"/>
      <c r="AG283" s="191" t="s">
        <v>99</v>
      </c>
      <c r="AH283" s="191"/>
      <c r="AI283" s="191"/>
      <c r="AJ283" s="191"/>
      <c r="AK283" s="236"/>
      <c r="AL283" s="1402"/>
      <c r="AM283" s="1403"/>
      <c r="AN283" s="1403"/>
      <c r="AO283" s="1403"/>
      <c r="AP283" s="1403"/>
      <c r="AQ283" s="1403"/>
      <c r="AR283" s="1403"/>
      <c r="AS283" s="1403"/>
      <c r="AT283" s="1403"/>
      <c r="AU283" s="1403"/>
      <c r="AV283" s="1403"/>
      <c r="AW283" s="1403"/>
      <c r="AX283" s="1403"/>
      <c r="AY283" s="1403"/>
      <c r="AZ283" s="1403"/>
      <c r="BA283" s="1403"/>
      <c r="BB283" s="1403"/>
      <c r="BC283" s="1403"/>
      <c r="BD283" s="1403"/>
      <c r="BE283" s="1403"/>
      <c r="BF283" s="1403"/>
      <c r="BG283" s="1403"/>
    </row>
    <row r="284" spans="1:59" ht="18" customHeight="1">
      <c r="B284" s="193" t="s">
        <v>130</v>
      </c>
      <c r="C284" s="1424"/>
      <c r="D284" s="1424"/>
      <c r="E284" s="1424"/>
      <c r="F284" s="1424"/>
      <c r="G284" s="1424"/>
      <c r="H284" s="4" t="s">
        <v>103</v>
      </c>
      <c r="I284" s="1433" t="str">
        <f>IF(項目一覧②!$G$504=1,"",INDEX(主要用途!$D$2:$D$72,項目一覧②!$G$504))</f>
        <v/>
      </c>
      <c r="J284" s="1434"/>
      <c r="K284" s="1434"/>
      <c r="L284" s="1434"/>
      <c r="M284" s="1434"/>
      <c r="N284" s="1434"/>
      <c r="O284" s="1434"/>
      <c r="P284" s="1434"/>
      <c r="Q284" s="1434"/>
      <c r="R284" s="1434"/>
      <c r="S284" s="1434"/>
      <c r="T284" s="1434"/>
      <c r="U284" s="1434"/>
      <c r="V284" s="1434"/>
      <c r="W284" s="1434"/>
      <c r="X284" s="1434"/>
      <c r="Y284" s="1434"/>
      <c r="Z284" s="1434"/>
      <c r="AA284" s="1434"/>
      <c r="AB284" s="1434"/>
      <c r="AC284" s="1435"/>
      <c r="AG284" s="178" t="s">
        <v>98</v>
      </c>
      <c r="AH284" s="4"/>
      <c r="AI284" s="4"/>
      <c r="AJ284" s="4"/>
      <c r="AL284" s="1402"/>
      <c r="AM284" s="1403"/>
      <c r="AN284" s="1403"/>
      <c r="AO284" s="1403"/>
      <c r="AP284" s="1403"/>
      <c r="AQ284" s="1403"/>
      <c r="AR284" s="1403"/>
      <c r="AS284" s="1403"/>
      <c r="AT284" s="1403"/>
      <c r="AU284" s="1403"/>
      <c r="AV284" s="1403"/>
      <c r="AW284" s="1403"/>
      <c r="AX284" s="1403"/>
      <c r="AY284" s="1403"/>
      <c r="AZ284" s="1403"/>
      <c r="BA284" s="1403"/>
      <c r="BB284" s="1403"/>
      <c r="BC284" s="1403"/>
      <c r="BD284" s="1403"/>
      <c r="BE284" s="1403"/>
      <c r="BF284" s="1403"/>
      <c r="BG284" s="1403"/>
    </row>
    <row r="285" spans="1:59" ht="18" customHeight="1">
      <c r="B285" s="193" t="s">
        <v>130</v>
      </c>
      <c r="C285" s="1424"/>
      <c r="D285" s="1424"/>
      <c r="E285" s="1424"/>
      <c r="F285" s="1424"/>
      <c r="G285" s="1424"/>
      <c r="H285" s="4" t="s">
        <v>103</v>
      </c>
      <c r="I285" s="1433" t="str">
        <f>IF(項目一覧②!$G$505=1,"",INDEX(主要用途!$D$2:$D$72,項目一覧②!$G$505))</f>
        <v/>
      </c>
      <c r="J285" s="1434"/>
      <c r="K285" s="1434"/>
      <c r="L285" s="1434"/>
      <c r="M285" s="1434"/>
      <c r="N285" s="1434"/>
      <c r="O285" s="1434"/>
      <c r="P285" s="1434"/>
      <c r="Q285" s="1434"/>
      <c r="R285" s="1434"/>
      <c r="S285" s="1434"/>
      <c r="T285" s="1434"/>
      <c r="U285" s="1434"/>
      <c r="V285" s="1434"/>
      <c r="W285" s="1434"/>
      <c r="X285" s="1434"/>
      <c r="Y285" s="1434"/>
      <c r="Z285" s="1434"/>
      <c r="AA285" s="1434"/>
      <c r="AB285" s="1434"/>
      <c r="AC285" s="1435"/>
      <c r="AG285" s="178" t="s">
        <v>97</v>
      </c>
      <c r="AH285" s="4"/>
      <c r="AI285" s="4"/>
      <c r="AJ285" s="4"/>
      <c r="AK285" s="4"/>
      <c r="AL285" s="1402"/>
      <c r="AM285" s="1402"/>
      <c r="AN285" s="1402"/>
      <c r="AO285" s="1402"/>
      <c r="AP285" s="1402"/>
      <c r="AQ285" s="1402"/>
      <c r="AR285" s="1402"/>
      <c r="AS285" s="1402"/>
    </row>
    <row r="286" spans="1:59" ht="18" customHeight="1">
      <c r="A286" s="188" t="s">
        <v>110</v>
      </c>
      <c r="B286" s="189" t="s">
        <v>129</v>
      </c>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59" ht="18" customHeight="1">
      <c r="B287" s="178"/>
      <c r="C287" s="224"/>
      <c r="D287" s="217" t="s">
        <v>128</v>
      </c>
      <c r="E287" s="217"/>
      <c r="F287" s="224"/>
      <c r="G287" s="217" t="s">
        <v>127</v>
      </c>
      <c r="H287" s="217"/>
      <c r="I287" s="224"/>
      <c r="J287" s="217" t="s">
        <v>126</v>
      </c>
      <c r="K287" s="217"/>
      <c r="L287" s="224"/>
      <c r="M287" s="217" t="s">
        <v>125</v>
      </c>
      <c r="N287" s="217"/>
      <c r="O287" s="224"/>
      <c r="P287" s="217" t="s">
        <v>124</v>
      </c>
      <c r="Q287" s="217"/>
      <c r="R287" s="217"/>
      <c r="S287" s="224"/>
      <c r="T287" s="225" t="s">
        <v>123</v>
      </c>
      <c r="U287" s="217"/>
      <c r="V287" s="217"/>
      <c r="W287" s="217"/>
      <c r="X287" s="224"/>
      <c r="Y287" s="225" t="s">
        <v>122</v>
      </c>
      <c r="Z287" s="217"/>
      <c r="AA287" s="217"/>
      <c r="AB287" s="217"/>
      <c r="AC287" s="217"/>
      <c r="AD287" s="216" t="str">
        <f>IF(COUNTIF(項目一覧②!$G$259:$M$259,TRUE)=1,"","工事種別をいずれか１つ選択してください")</f>
        <v>工事種別をいずれか１つ選択してください</v>
      </c>
    </row>
    <row r="288" spans="1:59" ht="11.25" customHeight="1"/>
    <row r="289" spans="1:42" ht="18" customHeight="1">
      <c r="A289" s="188" t="s">
        <v>110</v>
      </c>
      <c r="B289" s="189" t="s">
        <v>121</v>
      </c>
      <c r="C289" s="4"/>
      <c r="D289" s="1432"/>
      <c r="E289" s="1432"/>
      <c r="F289" s="1432"/>
      <c r="G289" s="1432"/>
      <c r="H289" s="1432"/>
      <c r="I289" s="1432"/>
      <c r="J289" s="1432"/>
      <c r="K289" s="1432"/>
      <c r="L289" s="1432"/>
      <c r="M289" s="1432"/>
      <c r="N289" s="4"/>
      <c r="O289" s="4"/>
      <c r="P289" s="4"/>
      <c r="Q289" s="4"/>
      <c r="R289" s="1432"/>
      <c r="S289" s="1432"/>
      <c r="T289" s="1432"/>
      <c r="U289" s="1432"/>
      <c r="V289" s="1432"/>
      <c r="W289" s="1432"/>
      <c r="X289" s="1432"/>
      <c r="Y289" s="1432"/>
      <c r="Z289" s="1432"/>
      <c r="AA289" s="1432"/>
      <c r="AB289" s="4"/>
      <c r="AC289" s="4"/>
    </row>
    <row r="290" spans="1:42" ht="9.9499999999999993" customHeight="1">
      <c r="A290" s="517"/>
      <c r="B290" s="518"/>
      <c r="C290" s="518"/>
      <c r="D290" s="518"/>
      <c r="E290" s="518"/>
      <c r="F290" s="518"/>
      <c r="G290" s="518"/>
      <c r="H290" s="518"/>
      <c r="I290" s="518"/>
      <c r="J290" s="518"/>
      <c r="K290" s="518"/>
      <c r="L290" s="518"/>
      <c r="M290" s="519"/>
      <c r="N290" s="519"/>
      <c r="O290" s="519"/>
      <c r="P290" s="519"/>
      <c r="Q290" s="519"/>
      <c r="R290" s="519"/>
      <c r="S290" s="519"/>
      <c r="T290" s="519"/>
      <c r="U290" s="519"/>
      <c r="V290" s="519"/>
      <c r="W290" s="519"/>
      <c r="X290" s="519"/>
      <c r="Y290" s="519"/>
      <c r="Z290" s="519"/>
      <c r="AA290" s="519"/>
      <c r="AB290" s="519"/>
      <c r="AC290" s="519"/>
      <c r="AD290" s="519"/>
      <c r="AE290" s="519"/>
      <c r="AF290" s="519"/>
      <c r="AG290" s="519"/>
      <c r="AH290" s="519"/>
      <c r="AI290" s="519"/>
      <c r="AJ290" s="519"/>
      <c r="AK290" s="519"/>
      <c r="AL290" s="519"/>
      <c r="AM290" s="519"/>
      <c r="AN290" s="520"/>
      <c r="AO290" s="520"/>
      <c r="AP290" s="520"/>
    </row>
    <row r="291" spans="1:42" ht="9.9499999999999993" customHeight="1">
      <c r="A291" s="188"/>
      <c r="B291" s="189"/>
      <c r="C291" s="189"/>
      <c r="D291" s="189"/>
      <c r="E291" s="189"/>
      <c r="F291" s="189"/>
      <c r="G291" s="189"/>
      <c r="H291" s="189"/>
      <c r="I291" s="189"/>
      <c r="J291" s="189"/>
      <c r="K291" s="189"/>
      <c r="L291" s="189"/>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42" ht="18" customHeight="1">
      <c r="A292" s="188" t="s">
        <v>109</v>
      </c>
      <c r="B292" s="189" t="s">
        <v>2849</v>
      </c>
      <c r="C292" s="319"/>
      <c r="D292" s="4" t="s">
        <v>2845</v>
      </c>
      <c r="E292" s="4"/>
      <c r="F292" s="4"/>
      <c r="G292" s="4" t="s">
        <v>3213</v>
      </c>
      <c r="H292" s="4"/>
      <c r="J292" s="4"/>
      <c r="K292" s="4"/>
      <c r="L292" s="4"/>
      <c r="M292" s="4"/>
      <c r="N292" s="4"/>
      <c r="O292" s="4"/>
      <c r="P292" s="4"/>
      <c r="Q292" s="4"/>
      <c r="R292" s="4"/>
      <c r="S292" s="4"/>
      <c r="T292" s="4"/>
      <c r="U292" s="4"/>
      <c r="V292" s="4"/>
      <c r="W292" s="4"/>
      <c r="X292" s="4"/>
      <c r="Y292" s="4"/>
      <c r="Z292" s="4"/>
      <c r="AA292" s="4"/>
      <c r="AB292" s="4"/>
    </row>
    <row r="293" spans="1:42" ht="18" customHeight="1">
      <c r="A293" s="188"/>
      <c r="B293" s="189"/>
      <c r="C293" s="319"/>
      <c r="D293" s="4" t="s">
        <v>2845</v>
      </c>
      <c r="E293" s="4"/>
      <c r="F293" s="4"/>
      <c r="G293" s="4" t="s">
        <v>3214</v>
      </c>
      <c r="H293" s="4"/>
      <c r="I293" s="4"/>
      <c r="J293" s="4"/>
      <c r="K293" s="4"/>
      <c r="L293" s="4"/>
      <c r="M293" s="4"/>
      <c r="N293" s="4"/>
      <c r="O293" s="4"/>
      <c r="P293" s="4"/>
      <c r="Q293" s="4"/>
      <c r="R293" s="4"/>
      <c r="S293" s="4"/>
      <c r="T293" s="4"/>
      <c r="U293" s="4"/>
      <c r="V293" s="4"/>
      <c r="W293" s="4"/>
      <c r="X293" s="4"/>
      <c r="Y293" s="4"/>
      <c r="Z293" s="4"/>
      <c r="AA293" s="4"/>
      <c r="AB293" s="4"/>
    </row>
    <row r="294" spans="1:42" ht="18" customHeight="1">
      <c r="A294" s="188"/>
      <c r="B294" s="189"/>
      <c r="C294" s="319"/>
      <c r="D294" s="4" t="s">
        <v>3231</v>
      </c>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42" ht="18" customHeight="1">
      <c r="A295" s="188"/>
      <c r="B295" s="189"/>
      <c r="C295" s="319"/>
      <c r="D295" s="4" t="s">
        <v>2846</v>
      </c>
      <c r="E295" s="4"/>
      <c r="F295" s="4"/>
      <c r="G295" s="4"/>
      <c r="I295" s="4"/>
      <c r="J295" s="210"/>
      <c r="K295" s="1457"/>
      <c r="L295" s="1457"/>
      <c r="M295" s="4"/>
      <c r="N295" s="4"/>
      <c r="O295" s="4"/>
      <c r="P295" s="4"/>
      <c r="Q295" s="4"/>
      <c r="R295" s="4"/>
      <c r="S295" s="4"/>
      <c r="T295" s="4"/>
      <c r="U295" s="4"/>
      <c r="V295" s="4"/>
      <c r="W295" s="4"/>
      <c r="X295" s="4"/>
      <c r="Y295" s="4"/>
      <c r="Z295" s="4"/>
      <c r="AA295" s="4"/>
      <c r="AB295" s="4"/>
      <c r="AC295" s="310"/>
    </row>
    <row r="296" spans="1:42" ht="18" customHeight="1">
      <c r="A296" s="188"/>
      <c r="B296" s="189"/>
      <c r="C296" s="319"/>
      <c r="D296" s="4" t="s">
        <v>2847</v>
      </c>
      <c r="E296" s="4"/>
      <c r="F296" s="4"/>
      <c r="G296" s="4"/>
      <c r="H296" s="4"/>
      <c r="I296" s="4"/>
      <c r="J296" s="4"/>
      <c r="K296" s="4"/>
      <c r="L296" s="4"/>
      <c r="M296" s="4"/>
      <c r="N296" s="4"/>
      <c r="O296" s="4"/>
      <c r="P296" s="4"/>
      <c r="Q296" s="4"/>
      <c r="R296" s="4"/>
      <c r="S296" s="4"/>
      <c r="T296" s="4"/>
      <c r="U296" s="4"/>
      <c r="V296" s="4"/>
      <c r="W296" s="4"/>
      <c r="X296" s="4"/>
      <c r="Y296" s="4"/>
      <c r="Z296" s="4"/>
      <c r="AA296" s="4"/>
      <c r="AB296" s="4"/>
      <c r="AC296" s="310"/>
    </row>
    <row r="297" spans="1:42" ht="18" customHeight="1">
      <c r="A297" s="188"/>
      <c r="B297" s="189"/>
      <c r="C297" s="319"/>
      <c r="D297" s="4" t="s">
        <v>2848</v>
      </c>
      <c r="E297" s="4"/>
      <c r="F297" s="4"/>
      <c r="G297" s="4"/>
      <c r="H297" s="4"/>
      <c r="I297" s="4"/>
      <c r="J297" s="4"/>
      <c r="K297" s="4"/>
      <c r="L297" s="4"/>
      <c r="M297" s="4"/>
      <c r="N297" s="4"/>
      <c r="O297" s="4"/>
      <c r="P297" s="4"/>
      <c r="Q297" s="4"/>
      <c r="R297" s="4"/>
      <c r="S297" s="4"/>
      <c r="T297" s="4"/>
      <c r="U297" s="4"/>
      <c r="V297" s="4"/>
      <c r="W297" s="4"/>
      <c r="X297" s="4"/>
      <c r="Y297" s="4"/>
      <c r="Z297" s="4"/>
      <c r="AA297" s="4"/>
      <c r="AB297" s="4"/>
      <c r="AC297" s="310"/>
    </row>
    <row r="298" spans="1:42" ht="18" customHeight="1">
      <c r="A298" s="188"/>
      <c r="B298" s="189"/>
      <c r="C298" s="319"/>
      <c r="D298" s="4" t="s">
        <v>2936</v>
      </c>
      <c r="E298" s="4"/>
      <c r="F298" s="4"/>
      <c r="G298" s="4"/>
      <c r="H298" s="4"/>
      <c r="I298" s="4"/>
      <c r="J298" s="4"/>
      <c r="K298" s="4"/>
      <c r="L298" s="4"/>
      <c r="M298" s="4"/>
      <c r="N298" s="4"/>
      <c r="O298" s="4"/>
      <c r="P298" s="4"/>
      <c r="Q298" s="4"/>
      <c r="R298" s="4"/>
      <c r="S298" s="4"/>
      <c r="T298" s="4"/>
      <c r="U298" s="4"/>
      <c r="V298" s="4"/>
      <c r="W298" s="4"/>
      <c r="X298" s="4"/>
      <c r="Y298" s="4"/>
      <c r="Z298" s="4"/>
      <c r="AA298" s="4"/>
      <c r="AB298" s="4"/>
      <c r="AC298" s="310"/>
    </row>
    <row r="299" spans="1:42" ht="9.9499999999999993" customHeight="1">
      <c r="A299" s="517"/>
      <c r="B299" s="518"/>
      <c r="C299" s="518"/>
      <c r="D299" s="530"/>
      <c r="E299" s="530"/>
      <c r="F299" s="530"/>
      <c r="G299" s="518"/>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519"/>
      <c r="AF299" s="519"/>
      <c r="AG299" s="519"/>
      <c r="AH299" s="519"/>
      <c r="AI299" s="520"/>
      <c r="AJ299" s="520"/>
      <c r="AK299" s="519"/>
      <c r="AL299" s="519"/>
      <c r="AM299" s="519"/>
      <c r="AN299" s="520"/>
      <c r="AO299" s="520"/>
      <c r="AP299" s="520"/>
    </row>
    <row r="300" spans="1:42" ht="9.9499999999999993" customHeight="1">
      <c r="A300" s="188"/>
      <c r="B300" s="189"/>
      <c r="C300" s="189"/>
      <c r="D300" s="531"/>
      <c r="E300" s="531"/>
      <c r="F300" s="531"/>
      <c r="G300" s="189"/>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K300" s="4"/>
      <c r="AL300" s="4"/>
      <c r="AM300" s="4"/>
    </row>
    <row r="301" spans="1:42" ht="18" customHeight="1">
      <c r="A301" s="188" t="s">
        <v>109</v>
      </c>
      <c r="B301" s="189" t="s">
        <v>2850</v>
      </c>
      <c r="C301" s="189"/>
      <c r="D301" s="531"/>
      <c r="E301" s="531"/>
      <c r="F301" s="531"/>
      <c r="G301" s="189"/>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310"/>
    </row>
    <row r="302" spans="1:42" ht="18" customHeight="1">
      <c r="A302" s="188"/>
      <c r="B302" s="189"/>
      <c r="C302" s="319"/>
      <c r="D302" s="4" t="s">
        <v>2851</v>
      </c>
      <c r="E302" s="4"/>
      <c r="F302" s="4"/>
      <c r="G302" s="4"/>
      <c r="H302" s="4"/>
      <c r="I302" s="4"/>
      <c r="J302" s="4"/>
      <c r="K302" s="4"/>
      <c r="L302" s="4"/>
      <c r="M302" s="4"/>
      <c r="N302" s="4"/>
      <c r="O302" s="4"/>
      <c r="P302" s="4"/>
      <c r="Q302" s="4"/>
      <c r="R302" s="4"/>
      <c r="S302" s="4"/>
      <c r="T302" s="4"/>
      <c r="U302" s="4"/>
      <c r="V302" s="4"/>
      <c r="W302" s="4"/>
      <c r="X302" s="4"/>
      <c r="Y302" s="4"/>
      <c r="Z302" s="4"/>
      <c r="AA302" s="4"/>
      <c r="AB302" s="4"/>
      <c r="AC302" s="310"/>
    </row>
    <row r="303" spans="1:42" ht="18" customHeight="1">
      <c r="A303" s="188"/>
      <c r="B303" s="189"/>
      <c r="C303" s="319"/>
      <c r="D303" s="4" t="s">
        <v>2852</v>
      </c>
      <c r="E303" s="4"/>
      <c r="F303" s="4"/>
      <c r="G303" s="4"/>
      <c r="H303" s="4"/>
      <c r="I303" s="4"/>
      <c r="J303" s="4"/>
      <c r="K303" s="4"/>
      <c r="L303" s="4"/>
      <c r="M303" s="4"/>
      <c r="N303" s="4"/>
      <c r="O303" s="4"/>
      <c r="P303" s="4"/>
      <c r="Q303" s="4"/>
      <c r="R303" s="4"/>
      <c r="S303" s="4"/>
      <c r="T303" s="4"/>
      <c r="U303" s="4"/>
      <c r="V303" s="4"/>
      <c r="W303" s="4"/>
      <c r="X303" s="4"/>
      <c r="Y303" s="4"/>
      <c r="Z303" s="4"/>
      <c r="AA303" s="4"/>
      <c r="AB303" s="4"/>
      <c r="AC303" s="310"/>
    </row>
    <row r="304" spans="1:42" ht="18" customHeight="1">
      <c r="A304" s="188"/>
      <c r="B304" s="189"/>
      <c r="C304" s="319"/>
      <c r="D304" s="4" t="s">
        <v>3215</v>
      </c>
      <c r="E304" s="4"/>
      <c r="F304" s="4"/>
      <c r="G304" s="4"/>
      <c r="H304" s="4"/>
      <c r="I304" s="4"/>
      <c r="J304" s="4"/>
      <c r="K304" s="4"/>
      <c r="L304" s="4"/>
      <c r="M304" s="4"/>
      <c r="N304" s="4"/>
      <c r="O304" s="4"/>
      <c r="P304" s="4"/>
      <c r="Q304" s="4"/>
      <c r="R304" s="4"/>
      <c r="S304" s="4"/>
      <c r="T304" s="4"/>
      <c r="U304" s="4"/>
      <c r="V304" s="4"/>
      <c r="W304" s="4"/>
      <c r="X304" s="4"/>
      <c r="Y304" s="4"/>
      <c r="Z304" s="4"/>
      <c r="AA304" s="4"/>
      <c r="AB304" s="4"/>
      <c r="AC304" s="310"/>
    </row>
    <row r="305" spans="1:57" ht="18" customHeight="1">
      <c r="A305" s="188"/>
      <c r="B305" s="189"/>
      <c r="C305" s="319"/>
      <c r="D305" s="4" t="s">
        <v>2853</v>
      </c>
      <c r="E305" s="4"/>
      <c r="F305" s="4"/>
      <c r="G305" s="4"/>
      <c r="H305" s="4"/>
      <c r="I305" s="4"/>
      <c r="J305" s="4"/>
      <c r="K305" s="4"/>
      <c r="L305" s="4"/>
      <c r="M305" s="4"/>
      <c r="N305" s="4"/>
      <c r="O305" s="4"/>
      <c r="P305" s="4"/>
      <c r="Q305" s="4"/>
      <c r="R305" s="4"/>
      <c r="S305" s="4"/>
      <c r="T305" s="4"/>
      <c r="U305" s="4"/>
      <c r="V305" s="4"/>
      <c r="W305" s="4"/>
      <c r="X305" s="4"/>
      <c r="Y305" s="4"/>
      <c r="Z305" s="4"/>
      <c r="AA305" s="4"/>
      <c r="AB305" s="4"/>
      <c r="AC305" s="310"/>
    </row>
    <row r="306" spans="1:57" ht="18" customHeight="1">
      <c r="A306" s="188"/>
      <c r="B306" s="189"/>
      <c r="C306" s="319"/>
      <c r="D306" s="4" t="s">
        <v>2936</v>
      </c>
      <c r="E306" s="4"/>
      <c r="F306" s="4"/>
      <c r="G306" s="4"/>
      <c r="H306" s="4"/>
      <c r="I306" s="4"/>
      <c r="J306" s="4"/>
      <c r="K306" s="4"/>
      <c r="L306" s="4"/>
      <c r="M306" s="4"/>
      <c r="N306" s="4"/>
      <c r="O306" s="4"/>
      <c r="P306" s="4"/>
      <c r="Q306" s="4"/>
      <c r="R306" s="4"/>
      <c r="S306" s="4"/>
      <c r="T306" s="4"/>
      <c r="U306" s="4"/>
      <c r="V306" s="4"/>
      <c r="W306" s="4"/>
      <c r="X306" s="4"/>
      <c r="Y306" s="4"/>
      <c r="Z306" s="4"/>
      <c r="AA306" s="4"/>
      <c r="AB306" s="4"/>
      <c r="AC306" s="310"/>
    </row>
    <row r="307" spans="1:57" ht="18" customHeight="1">
      <c r="A307" s="188"/>
      <c r="B307" s="189"/>
      <c r="C307" s="319"/>
      <c r="D307" s="4" t="s">
        <v>2938</v>
      </c>
      <c r="E307" s="4"/>
      <c r="F307" s="4"/>
      <c r="G307" s="4"/>
      <c r="H307" s="4"/>
      <c r="I307" s="4"/>
      <c r="J307" s="4"/>
      <c r="K307" s="4"/>
      <c r="L307" s="4"/>
      <c r="M307" s="4"/>
      <c r="N307" s="4"/>
      <c r="O307" s="4"/>
      <c r="P307" s="4"/>
      <c r="Q307" s="4"/>
      <c r="R307" s="4"/>
      <c r="S307" s="4"/>
      <c r="T307" s="4"/>
      <c r="U307" s="4"/>
      <c r="V307" s="4"/>
      <c r="W307" s="4"/>
      <c r="X307" s="4"/>
      <c r="Y307" s="4"/>
      <c r="Z307" s="4"/>
      <c r="AA307" s="4"/>
      <c r="AB307" s="4"/>
      <c r="AC307" s="310"/>
    </row>
    <row r="308" spans="1:57" ht="9.9499999999999993" customHeight="1">
      <c r="A308" s="517"/>
      <c r="B308" s="518"/>
      <c r="C308" s="518"/>
      <c r="D308" s="518"/>
      <c r="E308" s="518"/>
      <c r="F308" s="518"/>
      <c r="G308" s="518"/>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519"/>
      <c r="AF308" s="519"/>
      <c r="AG308" s="519"/>
      <c r="AH308" s="519"/>
      <c r="AI308" s="520"/>
      <c r="AJ308" s="520"/>
      <c r="AK308" s="519"/>
      <c r="AL308" s="519"/>
      <c r="AM308" s="519"/>
      <c r="AN308" s="520"/>
      <c r="AO308" s="520"/>
      <c r="AP308" s="520"/>
    </row>
    <row r="309" spans="1:57" ht="9.9499999999999993" customHeight="1">
      <c r="A309" s="188"/>
      <c r="B309" s="189"/>
      <c r="C309" s="189"/>
      <c r="D309" s="189"/>
      <c r="E309" s="189"/>
      <c r="F309" s="189"/>
      <c r="G309" s="189"/>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K309" s="4"/>
      <c r="AL309" s="4"/>
      <c r="AM309" s="4"/>
    </row>
    <row r="310" spans="1:57" ht="18" customHeight="1">
      <c r="A310" s="188" t="s">
        <v>109</v>
      </c>
      <c r="B310" s="189" t="s">
        <v>2949</v>
      </c>
      <c r="C310" s="189"/>
      <c r="D310" s="189"/>
      <c r="E310" s="189"/>
      <c r="F310" s="189"/>
      <c r="G310" s="189"/>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310"/>
    </row>
    <row r="311" spans="1:57" ht="18" customHeight="1">
      <c r="A311" s="188"/>
      <c r="B311" s="189"/>
      <c r="C311" s="319"/>
      <c r="D311" s="4" t="s">
        <v>2942</v>
      </c>
      <c r="E311" s="4"/>
      <c r="F311" s="4"/>
      <c r="G311" s="4"/>
      <c r="H311" s="4"/>
      <c r="I311" s="319"/>
      <c r="J311" s="4" t="s">
        <v>2854</v>
      </c>
      <c r="K311" s="4"/>
      <c r="L311" s="4"/>
      <c r="M311" s="4"/>
      <c r="N311" s="4"/>
      <c r="O311" s="4"/>
      <c r="P311" s="319"/>
      <c r="Q311" s="4" t="s">
        <v>2941</v>
      </c>
      <c r="R311" s="4"/>
      <c r="S311" s="4"/>
      <c r="T311" s="4"/>
      <c r="U311" s="4"/>
      <c r="V311" s="319"/>
      <c r="W311" s="4" t="s">
        <v>2907</v>
      </c>
      <c r="X311" s="4"/>
      <c r="Y311" s="4"/>
      <c r="Z311" s="4"/>
      <c r="AA311" s="4"/>
      <c r="AB311" s="4"/>
      <c r="AC311" s="310"/>
    </row>
    <row r="312" spans="1:57" ht="18" customHeight="1">
      <c r="A312" s="188"/>
      <c r="B312" s="189"/>
      <c r="C312" s="319"/>
      <c r="D312" s="4" t="s">
        <v>1977</v>
      </c>
      <c r="E312" s="4"/>
      <c r="F312" s="4"/>
      <c r="G312" s="4"/>
      <c r="H312" s="4"/>
      <c r="I312" s="319"/>
      <c r="J312" s="4" t="s">
        <v>2940</v>
      </c>
      <c r="K312" s="4"/>
      <c r="L312" s="4"/>
      <c r="M312" s="4"/>
      <c r="N312" s="4"/>
      <c r="O312" s="4"/>
      <c r="P312" s="4"/>
      <c r="Q312" s="4"/>
      <c r="R312" s="4"/>
      <c r="S312" s="4"/>
      <c r="T312" s="4"/>
      <c r="U312" s="4"/>
      <c r="V312" s="4"/>
      <c r="W312" s="4"/>
      <c r="X312" s="4"/>
      <c r="Y312" s="4"/>
      <c r="Z312" s="4"/>
      <c r="AA312" s="4"/>
      <c r="AB312" s="4"/>
      <c r="AC312" s="310"/>
    </row>
    <row r="313" spans="1:57" ht="11.25" customHeight="1">
      <c r="C313" s="172"/>
      <c r="D313" s="172"/>
      <c r="E313" s="172"/>
      <c r="F313" s="172"/>
      <c r="G313" s="172"/>
      <c r="H313" s="172"/>
      <c r="I313" s="172"/>
      <c r="J313" s="172"/>
      <c r="K313" s="172"/>
    </row>
    <row r="314" spans="1:57" ht="18" customHeight="1">
      <c r="A314" s="198" t="s">
        <v>110</v>
      </c>
      <c r="B314" s="199" t="s">
        <v>2855</v>
      </c>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186"/>
      <c r="AE314" s="186"/>
      <c r="AF314" s="186"/>
      <c r="AG314" s="186"/>
      <c r="AH314" s="186"/>
      <c r="AI314" s="186"/>
      <c r="AJ314" s="200"/>
      <c r="AK314" s="186"/>
      <c r="AL314" s="186"/>
      <c r="AM314" s="186"/>
      <c r="AN314" s="186"/>
      <c r="AO314" s="186"/>
      <c r="AP314" s="186"/>
    </row>
    <row r="315" spans="1:57" ht="18" customHeight="1">
      <c r="B315" s="178" t="s">
        <v>2738</v>
      </c>
      <c r="C315" s="4"/>
      <c r="D315" s="1451"/>
      <c r="E315" s="1451"/>
      <c r="F315" s="1451"/>
      <c r="G315" s="1451"/>
      <c r="H315" s="218"/>
      <c r="I315" s="4"/>
      <c r="J315" s="4"/>
      <c r="K315" s="4"/>
      <c r="L315" s="4"/>
      <c r="M315" s="4"/>
      <c r="N315" s="4"/>
      <c r="O315" s="4"/>
      <c r="P315" s="4"/>
      <c r="Q315" s="4"/>
      <c r="R315" s="4"/>
      <c r="S315" s="4"/>
      <c r="T315" s="4"/>
      <c r="U315" s="4"/>
      <c r="V315" s="4"/>
      <c r="W315" s="4"/>
      <c r="X315" s="4"/>
      <c r="Y315" s="4"/>
      <c r="Z315" s="4"/>
      <c r="AA315" s="4"/>
      <c r="AD315" s="202" t="s">
        <v>100</v>
      </c>
      <c r="AE315" s="4"/>
    </row>
    <row r="316" spans="1:57" ht="18" customHeight="1">
      <c r="B316" s="178" t="s">
        <v>2739</v>
      </c>
      <c r="C316" s="4"/>
      <c r="D316" s="1451"/>
      <c r="E316" s="1451"/>
      <c r="F316" s="1451"/>
      <c r="G316" s="1451"/>
      <c r="H316" s="218"/>
      <c r="I316" s="4"/>
      <c r="J316" s="4"/>
      <c r="K316" s="4"/>
      <c r="L316" s="4"/>
      <c r="M316" s="4"/>
      <c r="N316" s="4"/>
      <c r="O316" s="4"/>
      <c r="P316" s="4"/>
      <c r="Q316" s="4"/>
      <c r="R316" s="4"/>
      <c r="S316" s="4"/>
      <c r="T316" s="4"/>
      <c r="U316" s="4"/>
      <c r="V316" s="4"/>
      <c r="W316" s="4"/>
      <c r="X316" s="4"/>
      <c r="Y316" s="4"/>
      <c r="Z316" s="4"/>
      <c r="AA316" s="4"/>
      <c r="AE316" s="191" t="s">
        <v>99</v>
      </c>
      <c r="AF316" s="191"/>
      <c r="AG316" s="191"/>
      <c r="AH316" s="191"/>
      <c r="AI316" s="4"/>
      <c r="AJ316" s="1402"/>
      <c r="AK316" s="1403"/>
      <c r="AL316" s="1403"/>
      <c r="AM316" s="1403"/>
      <c r="AN316" s="1403"/>
      <c r="AO316" s="1403"/>
      <c r="AP316" s="1403"/>
      <c r="AQ316" s="1403"/>
      <c r="AR316" s="1403"/>
      <c r="AS316" s="1403"/>
      <c r="AT316" s="1403"/>
      <c r="AU316" s="1403"/>
      <c r="AV316" s="1403"/>
      <c r="AW316" s="1403"/>
      <c r="AX316" s="1403"/>
      <c r="AY316" s="1403"/>
      <c r="AZ316" s="1403"/>
      <c r="BA316" s="1403"/>
      <c r="BB316" s="1403"/>
      <c r="BC316" s="1403"/>
      <c r="BD316" s="1403"/>
      <c r="BE316" s="1403"/>
    </row>
    <row r="317" spans="1:57" ht="18" customHeight="1">
      <c r="B317" s="178" t="s">
        <v>2740</v>
      </c>
      <c r="C317" s="4"/>
      <c r="D317" s="1451"/>
      <c r="E317" s="1451"/>
      <c r="F317" s="1451"/>
      <c r="G317" s="1451"/>
      <c r="H317" s="218"/>
      <c r="I317" s="4"/>
      <c r="J317" s="4"/>
      <c r="K317" s="4"/>
      <c r="L317" s="4"/>
      <c r="M317" s="4"/>
      <c r="N317" s="4"/>
      <c r="O317" s="4"/>
      <c r="P317" s="4"/>
      <c r="Q317" s="4"/>
      <c r="R317" s="4"/>
      <c r="S317" s="4"/>
      <c r="T317" s="4"/>
      <c r="U317" s="4"/>
      <c r="V317" s="4"/>
      <c r="W317" s="4"/>
      <c r="X317" s="4"/>
      <c r="Y317" s="4"/>
      <c r="Z317" s="4"/>
      <c r="AA317" s="4"/>
      <c r="AE317" s="178" t="s">
        <v>98</v>
      </c>
      <c r="AF317" s="4"/>
      <c r="AG317" s="4"/>
      <c r="AH317" s="4"/>
      <c r="AJ317" s="1402"/>
      <c r="AK317" s="1403"/>
      <c r="AL317" s="1403"/>
      <c r="AM317" s="1403"/>
      <c r="AN317" s="1403"/>
      <c r="AO317" s="1403"/>
      <c r="AP317" s="1403"/>
      <c r="AQ317" s="1403"/>
      <c r="AR317" s="1403"/>
      <c r="AS317" s="1403"/>
      <c r="AT317" s="1403"/>
      <c r="AU317" s="1403"/>
      <c r="AV317" s="1403"/>
      <c r="AW317" s="1403"/>
      <c r="AX317" s="1403"/>
      <c r="AY317" s="1403"/>
      <c r="AZ317" s="1403"/>
      <c r="BA317" s="1403"/>
      <c r="BB317" s="1403"/>
      <c r="BC317" s="1403"/>
      <c r="BD317" s="1403"/>
      <c r="BE317" s="1403"/>
    </row>
    <row r="318" spans="1:57" ht="18" customHeight="1">
      <c r="B318" s="178" t="s">
        <v>2741</v>
      </c>
      <c r="C318" s="4"/>
      <c r="D318" s="1451"/>
      <c r="E318" s="1451"/>
      <c r="F318" s="1451"/>
      <c r="G318" s="1451"/>
      <c r="H318" s="218"/>
      <c r="I318" s="4"/>
      <c r="J318" s="4"/>
      <c r="K318" s="4"/>
      <c r="L318" s="4"/>
      <c r="M318" s="4"/>
      <c r="N318" s="4"/>
      <c r="O318" s="4"/>
      <c r="P318" s="4"/>
      <c r="Q318" s="4"/>
      <c r="R318" s="4"/>
      <c r="S318" s="4"/>
      <c r="T318" s="4"/>
      <c r="U318" s="4"/>
      <c r="V318" s="4"/>
      <c r="W318" s="4"/>
      <c r="X318" s="4"/>
      <c r="Y318" s="4"/>
      <c r="Z318" s="4"/>
      <c r="AA318" s="4"/>
      <c r="AE318" s="178" t="s">
        <v>97</v>
      </c>
      <c r="AF318" s="4"/>
      <c r="AG318" s="4"/>
      <c r="AH318" s="4"/>
      <c r="AI318" s="4"/>
      <c r="AJ318" s="1402"/>
      <c r="AK318" s="1402"/>
      <c r="AL318" s="1402"/>
      <c r="AM318" s="1402"/>
      <c r="AN318" s="1402"/>
      <c r="AO318" s="1402"/>
      <c r="AP318" s="1402"/>
      <c r="AQ318" s="1402"/>
    </row>
    <row r="319" spans="1:57" ht="11.25" customHeight="1">
      <c r="B319" s="178"/>
      <c r="C319" s="4"/>
      <c r="D319" s="4"/>
      <c r="E319" s="4"/>
      <c r="F319" s="237"/>
      <c r="G319" s="237"/>
      <c r="H319" s="237"/>
      <c r="I319" s="237"/>
      <c r="J319" s="218"/>
      <c r="K319" s="4"/>
      <c r="L319" s="4"/>
      <c r="M319" s="4"/>
      <c r="N319" s="4"/>
      <c r="O319" s="4"/>
      <c r="P319" s="4"/>
      <c r="Q319" s="4"/>
      <c r="R319" s="4"/>
      <c r="S319" s="4"/>
      <c r="T319" s="4"/>
      <c r="U319" s="4"/>
      <c r="V319" s="4"/>
      <c r="W319" s="4"/>
      <c r="X319" s="4"/>
      <c r="Y319" s="4"/>
      <c r="Z319" s="4"/>
      <c r="AA319" s="4"/>
      <c r="AB319" s="4"/>
      <c r="AC319" s="4"/>
      <c r="AJ319" s="183"/>
      <c r="AK319" s="183"/>
      <c r="AL319" s="183"/>
      <c r="AM319" s="183"/>
      <c r="AN319" s="183"/>
      <c r="AO319" s="183"/>
      <c r="AP319" s="183"/>
    </row>
    <row r="320" spans="1:57" ht="18" customHeight="1">
      <c r="A320" s="198" t="s">
        <v>110</v>
      </c>
      <c r="B320" s="199" t="s">
        <v>2856</v>
      </c>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186"/>
      <c r="AE320" s="186"/>
      <c r="AF320" s="186"/>
      <c r="AG320" s="186"/>
      <c r="AH320" s="186"/>
      <c r="AI320" s="186"/>
    </row>
    <row r="321" spans="1:42" ht="18" customHeight="1">
      <c r="B321" s="178" t="s">
        <v>2733</v>
      </c>
      <c r="C321" s="4"/>
      <c r="D321" s="1580"/>
      <c r="E321" s="1581"/>
      <c r="F321" s="1581"/>
      <c r="G321" s="1582"/>
      <c r="H321" s="218" t="s">
        <v>117</v>
      </c>
      <c r="I321" s="4"/>
      <c r="J321" s="4"/>
      <c r="K321" s="4"/>
      <c r="L321" s="4"/>
      <c r="M321" s="4"/>
      <c r="N321" s="4"/>
      <c r="O321" s="4"/>
      <c r="P321" s="4"/>
      <c r="Q321" s="4"/>
      <c r="R321" s="4"/>
      <c r="S321" s="4"/>
      <c r="T321" s="4"/>
      <c r="U321" s="4"/>
      <c r="V321" s="4"/>
      <c r="W321" s="4"/>
      <c r="X321" s="4"/>
      <c r="Y321" s="4"/>
      <c r="Z321" s="4"/>
      <c r="AA321" s="4"/>
      <c r="AB321" s="4"/>
      <c r="AC321" s="4"/>
    </row>
    <row r="322" spans="1:42" ht="18" customHeight="1">
      <c r="B322" s="178" t="s">
        <v>2742</v>
      </c>
      <c r="C322" s="4"/>
      <c r="D322" s="1580"/>
      <c r="E322" s="1581"/>
      <c r="F322" s="1581"/>
      <c r="G322" s="1582"/>
      <c r="H322" s="218" t="s">
        <v>117</v>
      </c>
      <c r="I322" s="4"/>
      <c r="J322" s="4"/>
      <c r="K322" s="4"/>
      <c r="L322" s="4"/>
      <c r="M322" s="4"/>
      <c r="N322" s="4"/>
      <c r="O322" s="4"/>
      <c r="P322" s="4"/>
      <c r="Q322" s="4"/>
      <c r="R322" s="4"/>
      <c r="S322" s="4"/>
      <c r="T322" s="4"/>
      <c r="U322" s="4"/>
      <c r="V322" s="4"/>
      <c r="W322" s="4"/>
      <c r="X322" s="4"/>
      <c r="Y322" s="4"/>
      <c r="Z322" s="4"/>
      <c r="AA322" s="4"/>
      <c r="AB322" s="4"/>
      <c r="AC322" s="4"/>
    </row>
    <row r="323" spans="1:42" ht="7.5" customHeight="1">
      <c r="B323" s="178"/>
      <c r="C323" s="4"/>
      <c r="D323" s="238"/>
      <c r="E323" s="238"/>
      <c r="F323" s="238"/>
      <c r="G323" s="238"/>
      <c r="H323" s="218"/>
      <c r="I323" s="4"/>
      <c r="J323" s="4"/>
      <c r="K323" s="4"/>
      <c r="L323" s="4"/>
      <c r="M323" s="4"/>
      <c r="N323" s="4"/>
      <c r="O323" s="4"/>
      <c r="P323" s="4"/>
      <c r="Q323" s="4"/>
      <c r="R323" s="4"/>
      <c r="S323" s="4"/>
      <c r="T323" s="4"/>
      <c r="U323" s="4"/>
      <c r="V323" s="4"/>
      <c r="W323" s="4"/>
      <c r="X323" s="4"/>
      <c r="Y323" s="4"/>
      <c r="Z323" s="4"/>
      <c r="AA323" s="4"/>
      <c r="AB323" s="4"/>
      <c r="AC323" s="4"/>
    </row>
    <row r="324" spans="1:42" ht="18" customHeight="1">
      <c r="A324" s="188" t="s">
        <v>110</v>
      </c>
      <c r="B324" s="189" t="s">
        <v>2857</v>
      </c>
      <c r="C324" s="4"/>
      <c r="D324" s="1461"/>
      <c r="E324" s="1462"/>
      <c r="F324" s="1462"/>
      <c r="G324" s="1462"/>
      <c r="H324" s="1462"/>
      <c r="I324" s="1462"/>
      <c r="J324" s="1462"/>
      <c r="K324" s="1462"/>
      <c r="L324" s="1462"/>
      <c r="M324" s="1462"/>
      <c r="N324" s="1462"/>
      <c r="O324" s="1462"/>
      <c r="P324" s="1462"/>
      <c r="Q324" s="1462"/>
      <c r="R324" s="1462"/>
      <c r="S324" s="1462"/>
      <c r="T324" s="1462"/>
      <c r="U324" s="1462"/>
      <c r="V324" s="1462"/>
      <c r="W324" s="1462"/>
      <c r="X324" s="1462"/>
      <c r="Y324" s="1462"/>
      <c r="Z324" s="1462"/>
      <c r="AA324" s="1462"/>
      <c r="AB324" s="1462"/>
      <c r="AC324" s="1463"/>
    </row>
    <row r="325" spans="1:42" ht="11.25" customHeight="1">
      <c r="A325" s="188"/>
      <c r="B325" s="189"/>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J325" s="183"/>
      <c r="AK325" s="183"/>
      <c r="AL325" s="183"/>
      <c r="AM325" s="183"/>
      <c r="AN325" s="183"/>
      <c r="AO325" s="183"/>
      <c r="AP325" s="183"/>
    </row>
    <row r="326" spans="1:42" ht="18" customHeight="1">
      <c r="A326" s="198" t="s">
        <v>110</v>
      </c>
      <c r="B326" s="199" t="s">
        <v>2858</v>
      </c>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186"/>
      <c r="AE326" s="186"/>
      <c r="AF326" s="186"/>
      <c r="AG326" s="186"/>
      <c r="AH326" s="186"/>
      <c r="AI326" s="186"/>
    </row>
    <row r="327" spans="1:42" ht="18" customHeight="1">
      <c r="A327" s="188"/>
      <c r="B327" s="3" t="s">
        <v>3607</v>
      </c>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42" ht="18" customHeight="1">
      <c r="B328" s="174"/>
      <c r="C328" s="4"/>
      <c r="D328" s="4"/>
      <c r="E328" s="4"/>
      <c r="F328" s="4"/>
      <c r="G328" s="4"/>
      <c r="H328" s="4"/>
      <c r="I328" s="4"/>
      <c r="J328" s="4"/>
      <c r="K328" s="4"/>
      <c r="L328" s="4"/>
      <c r="M328" s="4"/>
      <c r="N328" s="4"/>
      <c r="O328" s="4"/>
      <c r="P328" s="4"/>
      <c r="Q328" s="4"/>
      <c r="R328" s="4"/>
      <c r="S328" s="4"/>
      <c r="T328" s="215"/>
      <c r="U328" s="217" t="s">
        <v>116</v>
      </c>
      <c r="V328" s="217"/>
      <c r="W328" s="215"/>
      <c r="X328" s="217" t="s">
        <v>115</v>
      </c>
      <c r="Y328" s="4"/>
      <c r="Z328" s="4"/>
      <c r="AA328" s="1598" t="s">
        <v>2034</v>
      </c>
      <c r="AB328" s="1598"/>
      <c r="AC328" s="1598"/>
      <c r="AD328" s="1598"/>
      <c r="AE328" s="1598"/>
      <c r="AF328" s="1598"/>
      <c r="AG328" s="1598"/>
      <c r="AH328" s="1598"/>
      <c r="AI328" s="1598"/>
      <c r="AJ328" s="1598"/>
      <c r="AK328" s="320"/>
      <c r="AL328" s="320"/>
      <c r="AM328" s="320"/>
    </row>
    <row r="329" spans="1:42" ht="9.9499999999999993" customHeight="1">
      <c r="B329" s="178"/>
      <c r="C329" s="4"/>
      <c r="D329" s="4"/>
      <c r="E329" s="4"/>
      <c r="F329" s="4"/>
      <c r="G329" s="4"/>
      <c r="H329" s="4"/>
      <c r="I329" s="4"/>
      <c r="J329" s="4"/>
      <c r="K329" s="4"/>
      <c r="L329" s="4"/>
      <c r="M329" s="4"/>
      <c r="N329" s="4"/>
      <c r="O329" s="4"/>
      <c r="P329" s="4"/>
      <c r="Q329" s="4"/>
      <c r="R329" s="4"/>
      <c r="S329" s="4"/>
      <c r="T329" s="218"/>
      <c r="U329" s="4"/>
      <c r="V329" s="4"/>
      <c r="W329" s="218"/>
      <c r="X329" s="4"/>
      <c r="Y329" s="4"/>
      <c r="Z329" s="4"/>
      <c r="AA329" s="1598"/>
      <c r="AB329" s="1598"/>
      <c r="AC329" s="1598"/>
      <c r="AD329" s="1598"/>
      <c r="AE329" s="1598"/>
      <c r="AF329" s="1598"/>
      <c r="AG329" s="1598"/>
      <c r="AH329" s="1598"/>
      <c r="AI329" s="1598"/>
      <c r="AJ329" s="1598"/>
      <c r="AK329" s="320"/>
      <c r="AL329" s="320"/>
      <c r="AM329" s="320"/>
    </row>
    <row r="330" spans="1:42" ht="18" customHeight="1">
      <c r="B330" s="178" t="s">
        <v>3633</v>
      </c>
      <c r="C330" s="178"/>
      <c r="D330" s="178"/>
      <c r="E330" s="178"/>
      <c r="F330" s="178"/>
      <c r="G330" s="178"/>
      <c r="H330" s="178"/>
      <c r="I330" s="178"/>
      <c r="J330" s="178"/>
      <c r="K330" s="178"/>
      <c r="L330" s="4"/>
      <c r="M330" s="4"/>
      <c r="N330" s="4"/>
      <c r="O330" s="4"/>
      <c r="P330" s="4"/>
      <c r="Q330" s="4"/>
      <c r="R330" s="4"/>
      <c r="S330" s="4"/>
      <c r="T330" s="4"/>
      <c r="U330" s="4"/>
      <c r="V330" s="4"/>
      <c r="W330" s="4"/>
      <c r="X330" s="4"/>
      <c r="Y330" s="4"/>
      <c r="Z330" s="4"/>
      <c r="AA330" s="1598"/>
      <c r="AB330" s="1598"/>
      <c r="AC330" s="1598"/>
      <c r="AD330" s="1598"/>
      <c r="AE330" s="1598"/>
      <c r="AF330" s="1598"/>
      <c r="AG330" s="1598"/>
      <c r="AH330" s="1598"/>
      <c r="AI330" s="1598"/>
      <c r="AJ330" s="1598"/>
      <c r="AK330" s="4"/>
      <c r="AL330" s="4"/>
      <c r="AM330" s="218"/>
      <c r="AO330" s="216"/>
    </row>
    <row r="331" spans="1:42" ht="18" customHeight="1">
      <c r="B331" s="178"/>
      <c r="C331" s="215"/>
      <c r="D331" s="178" t="s">
        <v>3803</v>
      </c>
      <c r="E331" s="178"/>
      <c r="F331" s="178"/>
      <c r="G331" s="178"/>
      <c r="H331" s="178"/>
      <c r="I331" s="178"/>
      <c r="J331" s="178"/>
      <c r="K331" s="178"/>
      <c r="L331" s="4"/>
      <c r="M331" s="4"/>
      <c r="N331" s="4"/>
      <c r="O331" s="4"/>
      <c r="P331" s="4"/>
      <c r="Q331" s="4"/>
      <c r="R331" s="4"/>
      <c r="S331" s="4"/>
      <c r="T331" s="4"/>
      <c r="U331" s="4"/>
      <c r="V331" s="4"/>
      <c r="W331" s="4"/>
      <c r="X331" s="4"/>
      <c r="Y331" s="4"/>
      <c r="Z331" s="4"/>
      <c r="AA331" s="1598"/>
      <c r="AB331" s="1598"/>
      <c r="AC331" s="1598"/>
      <c r="AD331" s="1598"/>
      <c r="AE331" s="1598"/>
      <c r="AF331" s="1598"/>
      <c r="AG331" s="1598"/>
      <c r="AH331" s="1598"/>
      <c r="AI331" s="1598"/>
      <c r="AJ331" s="1598"/>
      <c r="AK331" s="4"/>
      <c r="AL331" s="4"/>
      <c r="AM331" s="218"/>
      <c r="AO331" s="216"/>
    </row>
    <row r="332" spans="1:42" ht="18" customHeight="1">
      <c r="B332" s="178"/>
      <c r="C332" s="215"/>
      <c r="D332" s="178" t="s">
        <v>3804</v>
      </c>
      <c r="E332" s="178"/>
      <c r="F332" s="178"/>
      <c r="G332" s="178"/>
      <c r="H332" s="178"/>
      <c r="I332" s="178"/>
      <c r="J332" s="178"/>
      <c r="K332" s="178"/>
      <c r="L332" s="4"/>
      <c r="M332" s="4"/>
      <c r="N332" s="4"/>
      <c r="O332" s="4"/>
      <c r="P332" s="4"/>
      <c r="Q332" s="4"/>
      <c r="R332" s="4"/>
      <c r="S332" s="4"/>
      <c r="T332" s="4"/>
      <c r="U332" s="4"/>
      <c r="V332" s="4"/>
      <c r="W332" s="4"/>
      <c r="X332" s="4"/>
      <c r="Y332" s="4"/>
      <c r="Z332" s="4"/>
      <c r="AA332" s="1598"/>
      <c r="AB332" s="1598"/>
      <c r="AC332" s="1598"/>
      <c r="AD332" s="1598"/>
      <c r="AE332" s="1598"/>
      <c r="AF332" s="1598"/>
      <c r="AG332" s="1598"/>
      <c r="AH332" s="1598"/>
      <c r="AI332" s="1598"/>
      <c r="AJ332" s="1598"/>
      <c r="AK332" s="4"/>
      <c r="AL332" s="4"/>
      <c r="AM332" s="218"/>
      <c r="AO332" s="216"/>
    </row>
    <row r="333" spans="1:42" ht="18" customHeight="1">
      <c r="B333" s="178"/>
      <c r="C333" s="178"/>
      <c r="D333" s="178" t="s">
        <v>3634</v>
      </c>
      <c r="E333" s="178"/>
      <c r="F333" s="178"/>
      <c r="G333" s="178"/>
      <c r="H333" s="178"/>
      <c r="I333" s="178"/>
      <c r="J333" s="178"/>
      <c r="K333" s="178"/>
      <c r="L333" s="4"/>
      <c r="M333" s="4"/>
      <c r="N333" s="4"/>
      <c r="O333" s="4"/>
      <c r="P333" s="4"/>
      <c r="Q333" s="4"/>
      <c r="R333" s="4"/>
      <c r="S333" s="4"/>
      <c r="T333" s="4"/>
      <c r="U333" s="4"/>
      <c r="V333" s="4"/>
      <c r="W333" s="4"/>
      <c r="X333" s="4"/>
      <c r="Y333" s="4"/>
      <c r="Z333" s="4"/>
      <c r="AA333" s="1598"/>
      <c r="AB333" s="1598"/>
      <c r="AC333" s="1598"/>
      <c r="AD333" s="1598"/>
      <c r="AE333" s="1598"/>
      <c r="AF333" s="1598"/>
      <c r="AG333" s="1598"/>
      <c r="AH333" s="1598"/>
      <c r="AI333" s="1598"/>
      <c r="AJ333" s="1598"/>
      <c r="AK333" s="4"/>
      <c r="AL333" s="4"/>
      <c r="AM333" s="218"/>
      <c r="AO333" s="216"/>
    </row>
    <row r="334" spans="1:42" ht="18" customHeight="1">
      <c r="B334" s="178"/>
      <c r="C334" s="178"/>
      <c r="D334" s="178" t="s">
        <v>3635</v>
      </c>
      <c r="E334" s="178"/>
      <c r="F334" s="178"/>
      <c r="G334" s="1464"/>
      <c r="H334" s="1464"/>
      <c r="I334" s="1464"/>
      <c r="J334" s="1464"/>
      <c r="K334" s="1464"/>
      <c r="L334" s="4"/>
      <c r="M334" s="1457"/>
      <c r="N334" s="1457"/>
      <c r="O334" s="1457"/>
      <c r="P334" s="1457"/>
      <c r="Q334" s="1457"/>
      <c r="R334" s="4"/>
      <c r="S334" s="4"/>
      <c r="T334" s="4"/>
      <c r="U334" s="4"/>
      <c r="V334" s="4"/>
      <c r="W334" s="4"/>
      <c r="X334" s="4"/>
      <c r="Y334" s="4"/>
      <c r="Z334" s="4"/>
      <c r="AA334" s="1598"/>
      <c r="AB334" s="1598"/>
      <c r="AC334" s="1598"/>
      <c r="AD334" s="1598"/>
      <c r="AE334" s="1598"/>
      <c r="AF334" s="1598"/>
      <c r="AG334" s="1598"/>
      <c r="AH334" s="1598"/>
      <c r="AI334" s="1598"/>
      <c r="AJ334" s="1598"/>
      <c r="AK334" s="4"/>
      <c r="AL334" s="4"/>
      <c r="AM334" s="218"/>
      <c r="AO334" s="216"/>
    </row>
    <row r="335" spans="1:42" ht="18" customHeight="1">
      <c r="B335" s="178"/>
      <c r="C335" s="178"/>
      <c r="D335" s="178" t="s">
        <v>3636</v>
      </c>
      <c r="E335" s="178"/>
      <c r="F335" s="178"/>
      <c r="G335" s="178"/>
      <c r="H335" s="178"/>
      <c r="I335" s="178"/>
      <c r="J335" s="178"/>
      <c r="K335" s="178"/>
      <c r="L335" s="4"/>
      <c r="M335" s="1464"/>
      <c r="N335" s="1464"/>
      <c r="O335" s="1464"/>
      <c r="P335" s="1464"/>
      <c r="Q335" s="1464"/>
      <c r="R335" s="4" t="s">
        <v>2437</v>
      </c>
      <c r="S335" s="4"/>
      <c r="T335" s="4"/>
      <c r="U335" s="4"/>
      <c r="V335" s="4"/>
      <c r="W335" s="4"/>
      <c r="X335" s="4"/>
      <c r="Y335" s="4"/>
      <c r="Z335" s="4"/>
      <c r="AA335" s="1598"/>
      <c r="AB335" s="1598"/>
      <c r="AC335" s="1598"/>
      <c r="AD335" s="1598"/>
      <c r="AE335" s="1598"/>
      <c r="AF335" s="1598"/>
      <c r="AG335" s="1598"/>
      <c r="AH335" s="1598"/>
      <c r="AI335" s="1598"/>
      <c r="AJ335" s="1598"/>
      <c r="AK335" s="4"/>
      <c r="AL335" s="4"/>
      <c r="AM335" s="218"/>
      <c r="AO335" s="216"/>
    </row>
    <row r="336" spans="1:42" ht="18" customHeight="1">
      <c r="B336" s="178" t="s">
        <v>3674</v>
      </c>
      <c r="C336" s="4"/>
      <c r="D336" s="4"/>
      <c r="E336" s="4"/>
      <c r="F336" s="4"/>
      <c r="G336" s="4"/>
      <c r="H336" s="4"/>
      <c r="I336" s="4"/>
      <c r="J336" s="4"/>
      <c r="K336" s="4"/>
      <c r="L336" s="4"/>
      <c r="M336" s="4"/>
      <c r="N336" s="4"/>
      <c r="O336" s="4"/>
      <c r="P336" s="4"/>
      <c r="Q336" s="4"/>
      <c r="R336" s="4"/>
      <c r="S336" s="4"/>
      <c r="T336" s="215"/>
      <c r="U336" s="217" t="s">
        <v>84</v>
      </c>
      <c r="V336" s="217"/>
      <c r="W336" s="215"/>
      <c r="X336" s="217" t="s">
        <v>115</v>
      </c>
      <c r="Y336" s="4"/>
      <c r="Z336" s="320"/>
      <c r="AA336" s="1598"/>
      <c r="AB336" s="1598"/>
      <c r="AC336" s="1598"/>
      <c r="AD336" s="1598"/>
      <c r="AE336" s="1598"/>
      <c r="AF336" s="1598"/>
      <c r="AG336" s="1598"/>
      <c r="AH336" s="1598"/>
      <c r="AI336" s="1598"/>
      <c r="AJ336" s="1598"/>
      <c r="AK336" s="320"/>
      <c r="AL336" s="320"/>
    </row>
    <row r="337" spans="1:59" ht="18" customHeight="1">
      <c r="B337" s="178" t="s">
        <v>3675</v>
      </c>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59" ht="18" customHeight="1">
      <c r="B338" s="178"/>
      <c r="C338" s="4"/>
      <c r="D338" s="4"/>
      <c r="E338" s="4"/>
      <c r="F338" s="4"/>
      <c r="G338" s="4"/>
      <c r="H338" s="4"/>
      <c r="I338" s="4"/>
      <c r="J338" s="4"/>
      <c r="K338" s="4"/>
      <c r="L338" s="4"/>
      <c r="M338" s="4"/>
      <c r="N338" s="4"/>
      <c r="O338" s="4"/>
      <c r="P338" s="218" t="s">
        <v>114</v>
      </c>
      <c r="Q338" s="1471"/>
      <c r="R338" s="1472"/>
      <c r="S338" s="1472"/>
      <c r="T338" s="1472"/>
      <c r="U338" s="1472"/>
      <c r="V338" s="1472"/>
      <c r="W338" s="1472"/>
      <c r="X338" s="1472"/>
      <c r="Y338" s="1472"/>
      <c r="Z338" s="1472"/>
      <c r="AA338" s="1472"/>
      <c r="AB338" s="1473"/>
      <c r="AC338" s="218" t="s">
        <v>113</v>
      </c>
    </row>
    <row r="339" spans="1:59" ht="18" customHeight="1">
      <c r="B339" s="178" t="s">
        <v>3676</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59" ht="18" customHeight="1">
      <c r="B340" s="178"/>
      <c r="C340" s="4"/>
      <c r="D340" s="4"/>
      <c r="E340" s="4"/>
      <c r="F340" s="4"/>
      <c r="G340" s="4"/>
      <c r="H340" s="4"/>
      <c r="I340" s="4"/>
      <c r="J340" s="4"/>
      <c r="K340" s="4"/>
      <c r="L340" s="4"/>
      <c r="M340" s="4"/>
      <c r="N340" s="4"/>
      <c r="O340" s="4"/>
      <c r="P340" s="218" t="s">
        <v>114</v>
      </c>
      <c r="Q340" s="1471"/>
      <c r="R340" s="1472"/>
      <c r="S340" s="1472"/>
      <c r="T340" s="1472"/>
      <c r="U340" s="1472"/>
      <c r="V340" s="1472"/>
      <c r="W340" s="1472"/>
      <c r="X340" s="1472"/>
      <c r="Y340" s="1472"/>
      <c r="Z340" s="1472"/>
      <c r="AA340" s="1472"/>
      <c r="AB340" s="1473"/>
      <c r="AC340" s="218" t="s">
        <v>113</v>
      </c>
    </row>
    <row r="341" spans="1:59" ht="9.9499999999999993" customHeight="1">
      <c r="B341" s="178"/>
      <c r="C341" s="4"/>
      <c r="D341" s="4"/>
      <c r="E341" s="4"/>
      <c r="F341" s="4"/>
      <c r="G341" s="4"/>
      <c r="H341" s="4"/>
      <c r="I341" s="4"/>
      <c r="J341" s="4"/>
      <c r="K341" s="4"/>
      <c r="L341" s="4"/>
      <c r="M341" s="4"/>
      <c r="N341" s="4"/>
      <c r="O341" s="4"/>
      <c r="P341" s="4"/>
      <c r="Q341" s="4"/>
      <c r="R341" s="4"/>
      <c r="S341" s="4"/>
      <c r="T341" s="218"/>
      <c r="U341" s="4"/>
      <c r="V341" s="4"/>
      <c r="W341" s="218"/>
      <c r="X341" s="4"/>
      <c r="Y341" s="4"/>
      <c r="Z341" s="4"/>
      <c r="AA341" s="451"/>
      <c r="AB341" s="451"/>
      <c r="AC341" s="218"/>
      <c r="AK341" s="320"/>
      <c r="AL341" s="320"/>
      <c r="AM341" s="320"/>
    </row>
    <row r="342" spans="1:59" ht="18" customHeight="1">
      <c r="B342" s="178" t="s">
        <v>3631</v>
      </c>
      <c r="C342" s="178"/>
      <c r="D342" s="178"/>
      <c r="E342" s="178"/>
      <c r="F342" s="178"/>
      <c r="G342" s="178"/>
      <c r="H342" s="178"/>
      <c r="I342" s="178"/>
      <c r="J342" s="178"/>
      <c r="K342" s="178"/>
      <c r="L342" s="4"/>
      <c r="M342" s="4"/>
      <c r="N342" s="4"/>
      <c r="O342" s="4"/>
      <c r="P342" s="4"/>
      <c r="Q342" s="319"/>
      <c r="R342" s="178" t="s">
        <v>2352</v>
      </c>
      <c r="S342" s="4"/>
      <c r="T342" s="4"/>
      <c r="U342" s="4"/>
      <c r="V342" s="4"/>
      <c r="W342" s="4"/>
      <c r="X342" s="4"/>
      <c r="Y342" s="218"/>
      <c r="Z342" s="318"/>
      <c r="AA342" s="318"/>
      <c r="AB342" s="318"/>
      <c r="AC342" s="318"/>
      <c r="AD342" s="318"/>
      <c r="AE342" s="318"/>
      <c r="AF342" s="318"/>
      <c r="AG342" s="318"/>
      <c r="AH342" s="318"/>
      <c r="AI342" s="318"/>
      <c r="AJ342" s="318"/>
      <c r="AK342" s="318"/>
      <c r="AL342" s="218"/>
    </row>
    <row r="343" spans="1:59" ht="18" customHeight="1">
      <c r="B343" s="178"/>
      <c r="C343" s="178"/>
      <c r="G343" s="4"/>
      <c r="H343" s="4"/>
      <c r="I343" s="4"/>
      <c r="J343" s="4"/>
      <c r="K343" s="4"/>
      <c r="L343" s="4"/>
      <c r="M343" s="4"/>
      <c r="N343" s="4"/>
      <c r="O343" s="4"/>
      <c r="P343" s="218"/>
      <c r="Q343" s="319"/>
      <c r="R343" s="178" t="s">
        <v>2353</v>
      </c>
      <c r="S343" s="318"/>
      <c r="T343" s="318"/>
      <c r="U343" s="318"/>
      <c r="V343" s="318"/>
      <c r="W343" s="318"/>
      <c r="X343" s="318"/>
      <c r="Y343" s="318"/>
      <c r="Z343" s="318"/>
      <c r="AA343" s="318"/>
      <c r="AB343" s="318"/>
      <c r="AC343" s="218"/>
    </row>
    <row r="344" spans="1:59" ht="9" customHeight="1">
      <c r="B344" s="178"/>
      <c r="C344" s="178"/>
      <c r="G344" s="4"/>
      <c r="H344" s="4"/>
      <c r="I344" s="4"/>
      <c r="J344" s="4"/>
      <c r="K344" s="4"/>
      <c r="L344" s="4"/>
      <c r="M344" s="4"/>
      <c r="N344" s="4"/>
      <c r="O344" s="4"/>
      <c r="P344" s="218"/>
      <c r="Q344" s="318"/>
      <c r="R344" s="318"/>
      <c r="S344" s="318"/>
      <c r="T344" s="318"/>
      <c r="U344" s="318"/>
      <c r="V344" s="318"/>
      <c r="W344" s="318"/>
      <c r="X344" s="318"/>
      <c r="Y344" s="318"/>
      <c r="Z344" s="318"/>
      <c r="AA344" s="318"/>
      <c r="AB344" s="318"/>
      <c r="AC344" s="218"/>
    </row>
    <row r="345" spans="1:59" ht="18" customHeight="1">
      <c r="B345" s="178" t="s">
        <v>3632</v>
      </c>
      <c r="C345" s="4"/>
      <c r="D345" s="4"/>
      <c r="E345" s="4"/>
      <c r="F345" s="4"/>
      <c r="G345" s="4"/>
      <c r="H345" s="4"/>
      <c r="I345" s="4"/>
      <c r="J345" s="4"/>
      <c r="K345" s="4"/>
      <c r="L345" s="4"/>
      <c r="M345" s="4"/>
      <c r="N345" s="4"/>
      <c r="O345" s="4"/>
      <c r="P345" s="4"/>
      <c r="Q345" s="4"/>
      <c r="R345" s="4"/>
      <c r="S345" s="4"/>
      <c r="T345" s="218"/>
      <c r="U345" s="4"/>
      <c r="V345" s="4"/>
      <c r="W345" s="4"/>
      <c r="X345" s="4"/>
      <c r="Y345" s="4"/>
      <c r="Z345" s="4"/>
      <c r="AA345" s="4"/>
      <c r="AB345" s="4"/>
      <c r="AC345" s="218"/>
    </row>
    <row r="346" spans="1:59" ht="18" customHeight="1">
      <c r="B346" s="178"/>
      <c r="C346" s="4"/>
      <c r="D346" s="4"/>
      <c r="E346" s="4"/>
      <c r="F346" s="4"/>
      <c r="G346" s="4"/>
      <c r="H346" s="4"/>
      <c r="I346" s="4"/>
      <c r="J346" s="4"/>
      <c r="K346" s="4"/>
      <c r="L346" s="4"/>
      <c r="M346" s="4"/>
      <c r="N346" s="4"/>
      <c r="O346" s="4"/>
      <c r="P346" s="4" t="s">
        <v>112</v>
      </c>
      <c r="Q346" s="1471"/>
      <c r="R346" s="1472"/>
      <c r="S346" s="1472"/>
      <c r="T346" s="1472"/>
      <c r="U346" s="1472"/>
      <c r="V346" s="1472"/>
      <c r="W346" s="1472"/>
      <c r="X346" s="1472"/>
      <c r="Y346" s="1593"/>
      <c r="Z346" s="1593"/>
      <c r="AA346" s="1593"/>
      <c r="AB346" s="1594"/>
      <c r="AC346" s="218" t="s">
        <v>111</v>
      </c>
    </row>
    <row r="347" spans="1:59" ht="11.25" customHeight="1">
      <c r="B347" s="178"/>
      <c r="C347" s="4"/>
      <c r="D347" s="4"/>
      <c r="E347" s="4"/>
      <c r="F347" s="4"/>
      <c r="G347" s="4"/>
      <c r="H347" s="4"/>
      <c r="I347" s="4"/>
      <c r="J347" s="4"/>
      <c r="K347" s="4"/>
      <c r="L347" s="4"/>
      <c r="M347" s="4"/>
      <c r="N347" s="4"/>
      <c r="O347" s="4"/>
      <c r="P347" s="4"/>
      <c r="Q347" s="218"/>
      <c r="R347" s="218"/>
      <c r="S347" s="218"/>
      <c r="T347" s="218"/>
      <c r="U347" s="218"/>
      <c r="V347" s="218"/>
      <c r="W347" s="218"/>
      <c r="X347" s="218"/>
      <c r="Y347" s="218"/>
      <c r="Z347" s="218"/>
      <c r="AA347" s="218"/>
      <c r="AB347" s="218"/>
      <c r="AC347" s="218"/>
      <c r="AJ347" s="183"/>
      <c r="AK347" s="183"/>
      <c r="AL347" s="183"/>
      <c r="AM347" s="183"/>
      <c r="AN347" s="183"/>
      <c r="AO347" s="183"/>
      <c r="AP347" s="183"/>
    </row>
    <row r="348" spans="1:59" ht="18" customHeight="1">
      <c r="A348" s="198" t="s">
        <v>110</v>
      </c>
      <c r="B348" s="199" t="s">
        <v>2859</v>
      </c>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186"/>
      <c r="AE348" s="186"/>
      <c r="AF348" s="186"/>
      <c r="AG348" s="186"/>
      <c r="AH348" s="186"/>
      <c r="AI348" s="186"/>
    </row>
    <row r="349" spans="1:59" ht="17.25" customHeight="1">
      <c r="B349" s="178" t="s">
        <v>3102</v>
      </c>
      <c r="C349" s="4"/>
      <c r="D349" s="4"/>
      <c r="E349" s="4"/>
      <c r="F349" s="4"/>
      <c r="G349" s="4"/>
      <c r="H349" s="4"/>
      <c r="I349" s="218" t="s">
        <v>71</v>
      </c>
      <c r="J349" s="1457" t="s">
        <v>107</v>
      </c>
      <c r="K349" s="1457"/>
      <c r="L349" s="1457"/>
      <c r="M349" s="1457"/>
      <c r="N349" s="1457"/>
      <c r="O349" s="218" t="s">
        <v>70</v>
      </c>
      <c r="P349" s="1457" t="s">
        <v>106</v>
      </c>
      <c r="Q349" s="1457"/>
      <c r="R349" s="1457"/>
      <c r="S349" s="1457"/>
      <c r="T349" s="1457"/>
      <c r="U349" s="218" t="s">
        <v>70</v>
      </c>
      <c r="V349" s="1457" t="s">
        <v>105</v>
      </c>
      <c r="W349" s="1457"/>
      <c r="X349" s="1457"/>
      <c r="Y349" s="1457"/>
      <c r="Z349" s="1457"/>
      <c r="AA349" s="218" t="s">
        <v>103</v>
      </c>
      <c r="AB349" s="4"/>
      <c r="AC349" s="4"/>
    </row>
    <row r="350" spans="1:59" ht="17.25" customHeight="1">
      <c r="B350" s="178"/>
      <c r="C350" s="218" t="s">
        <v>71</v>
      </c>
      <c r="D350" s="1441"/>
      <c r="E350" s="1441"/>
      <c r="F350" s="1441"/>
      <c r="G350" s="1441"/>
      <c r="H350" s="218" t="s">
        <v>94</v>
      </c>
      <c r="I350" s="218" t="s">
        <v>71</v>
      </c>
      <c r="J350" s="1454"/>
      <c r="K350" s="1455"/>
      <c r="L350" s="1455"/>
      <c r="M350" s="1456"/>
      <c r="N350" s="218" t="s">
        <v>69</v>
      </c>
      <c r="O350" s="218" t="s">
        <v>70</v>
      </c>
      <c r="P350" s="1454"/>
      <c r="Q350" s="1455"/>
      <c r="R350" s="1455"/>
      <c r="S350" s="1456"/>
      <c r="T350" s="218" t="s">
        <v>69</v>
      </c>
      <c r="U350" s="218" t="s">
        <v>70</v>
      </c>
      <c r="V350" s="1466">
        <f t="shared" ref="V350:V355" si="3">J350+P350</f>
        <v>0</v>
      </c>
      <c r="W350" s="1466"/>
      <c r="X350" s="1466"/>
      <c r="Y350" s="1466"/>
      <c r="Z350" s="218" t="s">
        <v>69</v>
      </c>
      <c r="AA350" s="218" t="s">
        <v>103</v>
      </c>
      <c r="AB350" s="4"/>
      <c r="AC350" s="4"/>
      <c r="AF350" s="202" t="s">
        <v>100</v>
      </c>
      <c r="AG350" s="4"/>
    </row>
    <row r="351" spans="1:59" ht="17.25" customHeight="1">
      <c r="B351" s="178"/>
      <c r="C351" s="218" t="s">
        <v>71</v>
      </c>
      <c r="D351" s="1441"/>
      <c r="E351" s="1441"/>
      <c r="F351" s="1441"/>
      <c r="G351" s="1441"/>
      <c r="H351" s="218" t="s">
        <v>94</v>
      </c>
      <c r="I351" s="218" t="s">
        <v>71</v>
      </c>
      <c r="J351" s="1454"/>
      <c r="K351" s="1455"/>
      <c r="L351" s="1455"/>
      <c r="M351" s="1456"/>
      <c r="N351" s="218" t="s">
        <v>69</v>
      </c>
      <c r="O351" s="218" t="s">
        <v>70</v>
      </c>
      <c r="P351" s="1454"/>
      <c r="Q351" s="1455"/>
      <c r="R351" s="1455"/>
      <c r="S351" s="1456"/>
      <c r="T351" s="218" t="s">
        <v>69</v>
      </c>
      <c r="U351" s="218" t="s">
        <v>70</v>
      </c>
      <c r="V351" s="1466">
        <f t="shared" si="3"/>
        <v>0</v>
      </c>
      <c r="W351" s="1466"/>
      <c r="X351" s="1466"/>
      <c r="Y351" s="1466"/>
      <c r="Z351" s="218" t="s">
        <v>69</v>
      </c>
      <c r="AA351" s="218" t="s">
        <v>103</v>
      </c>
      <c r="AB351" s="4"/>
      <c r="AC351" s="4"/>
      <c r="AG351" s="191" t="s">
        <v>99</v>
      </c>
      <c r="AH351" s="191"/>
      <c r="AI351" s="191"/>
      <c r="AJ351" s="191"/>
      <c r="AK351" s="4"/>
      <c r="AL351" s="1402"/>
      <c r="AM351" s="1403"/>
      <c r="AN351" s="1403"/>
      <c r="AO351" s="1403"/>
      <c r="AP351" s="1403"/>
      <c r="AQ351" s="1403"/>
      <c r="AR351" s="1403"/>
      <c r="AS351" s="1403"/>
      <c r="AT351" s="1403"/>
      <c r="AU351" s="1403"/>
      <c r="AV351" s="1403"/>
      <c r="AW351" s="1403"/>
      <c r="AX351" s="1403"/>
      <c r="AY351" s="1403"/>
      <c r="AZ351" s="1403"/>
      <c r="BA351" s="1403"/>
      <c r="BB351" s="1403"/>
      <c r="BC351" s="1403"/>
      <c r="BD351" s="1403"/>
      <c r="BE351" s="1403"/>
      <c r="BF351" s="1403"/>
      <c r="BG351" s="1403"/>
    </row>
    <row r="352" spans="1:59" ht="17.25" customHeight="1">
      <c r="B352" s="178"/>
      <c r="C352" s="218" t="s">
        <v>71</v>
      </c>
      <c r="D352" s="1441"/>
      <c r="E352" s="1441"/>
      <c r="F352" s="1441"/>
      <c r="G352" s="1441"/>
      <c r="H352" s="218" t="s">
        <v>94</v>
      </c>
      <c r="I352" s="218" t="s">
        <v>71</v>
      </c>
      <c r="J352" s="1454"/>
      <c r="K352" s="1455"/>
      <c r="L352" s="1455"/>
      <c r="M352" s="1456"/>
      <c r="N352" s="218" t="s">
        <v>69</v>
      </c>
      <c r="O352" s="218" t="s">
        <v>70</v>
      </c>
      <c r="P352" s="1454"/>
      <c r="Q352" s="1455"/>
      <c r="R352" s="1455"/>
      <c r="S352" s="1456"/>
      <c r="T352" s="218" t="s">
        <v>69</v>
      </c>
      <c r="U352" s="218" t="s">
        <v>70</v>
      </c>
      <c r="V352" s="1466">
        <f t="shared" si="3"/>
        <v>0</v>
      </c>
      <c r="W352" s="1466"/>
      <c r="X352" s="1466"/>
      <c r="Y352" s="1466"/>
      <c r="Z352" s="218" t="s">
        <v>69</v>
      </c>
      <c r="AA352" s="218" t="s">
        <v>103</v>
      </c>
      <c r="AB352" s="4"/>
      <c r="AC352" s="4"/>
      <c r="AG352" s="178" t="s">
        <v>98</v>
      </c>
      <c r="AH352" s="4"/>
      <c r="AI352" s="4"/>
      <c r="AJ352" s="4"/>
      <c r="AL352" s="1402"/>
      <c r="AM352" s="1403"/>
      <c r="AN352" s="1403"/>
      <c r="AO352" s="1403"/>
      <c r="AP352" s="1403"/>
      <c r="AQ352" s="1403"/>
      <c r="AR352" s="1403"/>
      <c r="AS352" s="1403"/>
      <c r="AT352" s="1403"/>
      <c r="AU352" s="1403"/>
      <c r="AV352" s="1403"/>
      <c r="AW352" s="1403"/>
      <c r="AX352" s="1403"/>
      <c r="AY352" s="1403"/>
      <c r="AZ352" s="1403"/>
      <c r="BA352" s="1403"/>
      <c r="BB352" s="1403"/>
      <c r="BC352" s="1403"/>
      <c r="BD352" s="1403"/>
      <c r="BE352" s="1403"/>
      <c r="BF352" s="1403"/>
      <c r="BG352" s="1403"/>
    </row>
    <row r="353" spans="1:45" ht="17.25" customHeight="1">
      <c r="B353" s="178"/>
      <c r="C353" s="218" t="s">
        <v>71</v>
      </c>
      <c r="D353" s="1441"/>
      <c r="E353" s="1441"/>
      <c r="F353" s="1441"/>
      <c r="G353" s="1441"/>
      <c r="H353" s="218" t="s">
        <v>94</v>
      </c>
      <c r="I353" s="218" t="s">
        <v>71</v>
      </c>
      <c r="J353" s="1454"/>
      <c r="K353" s="1455"/>
      <c r="L353" s="1455"/>
      <c r="M353" s="1456"/>
      <c r="N353" s="218" t="s">
        <v>69</v>
      </c>
      <c r="O353" s="218" t="s">
        <v>70</v>
      </c>
      <c r="P353" s="1454"/>
      <c r="Q353" s="1455"/>
      <c r="R353" s="1455"/>
      <c r="S353" s="1456"/>
      <c r="T353" s="218" t="s">
        <v>69</v>
      </c>
      <c r="U353" s="218" t="s">
        <v>70</v>
      </c>
      <c r="V353" s="1466">
        <f t="shared" si="3"/>
        <v>0</v>
      </c>
      <c r="W353" s="1466"/>
      <c r="X353" s="1466"/>
      <c r="Y353" s="1466"/>
      <c r="Z353" s="218" t="s">
        <v>69</v>
      </c>
      <c r="AA353" s="218" t="s">
        <v>103</v>
      </c>
      <c r="AB353" s="4"/>
      <c r="AC353" s="4"/>
      <c r="AG353" s="178" t="s">
        <v>97</v>
      </c>
      <c r="AH353" s="4"/>
      <c r="AI353" s="4"/>
      <c r="AJ353" s="4"/>
      <c r="AK353" s="4"/>
      <c r="AL353" s="1402"/>
      <c r="AM353" s="1402"/>
      <c r="AN353" s="1402"/>
      <c r="AO353" s="1402"/>
      <c r="AP353" s="1402"/>
      <c r="AQ353" s="1402"/>
      <c r="AR353" s="1402"/>
      <c r="AS353" s="1402"/>
    </row>
    <row r="354" spans="1:45" ht="17.25" customHeight="1">
      <c r="B354" s="178"/>
      <c r="C354" s="218" t="s">
        <v>71</v>
      </c>
      <c r="D354" s="1441"/>
      <c r="E354" s="1441"/>
      <c r="F354" s="1441"/>
      <c r="G354" s="1441"/>
      <c r="H354" s="218" t="s">
        <v>94</v>
      </c>
      <c r="I354" s="218" t="s">
        <v>71</v>
      </c>
      <c r="J354" s="1454"/>
      <c r="K354" s="1455"/>
      <c r="L354" s="1455"/>
      <c r="M354" s="1456"/>
      <c r="N354" s="218" t="s">
        <v>69</v>
      </c>
      <c r="O354" s="218" t="s">
        <v>70</v>
      </c>
      <c r="P354" s="1454"/>
      <c r="Q354" s="1455"/>
      <c r="R354" s="1455"/>
      <c r="S354" s="1456"/>
      <c r="T354" s="218" t="s">
        <v>69</v>
      </c>
      <c r="U354" s="218" t="s">
        <v>70</v>
      </c>
      <c r="V354" s="1466">
        <f t="shared" si="3"/>
        <v>0</v>
      </c>
      <c r="W354" s="1466"/>
      <c r="X354" s="1466"/>
      <c r="Y354" s="1466"/>
      <c r="Z354" s="218" t="s">
        <v>69</v>
      </c>
      <c r="AA354" s="218" t="s">
        <v>103</v>
      </c>
      <c r="AB354" s="4"/>
      <c r="AC354" s="4"/>
    </row>
    <row r="355" spans="1:45" ht="17.25" customHeight="1">
      <c r="B355" s="178"/>
      <c r="C355" s="218" t="s">
        <v>71</v>
      </c>
      <c r="D355" s="1441"/>
      <c r="E355" s="1441"/>
      <c r="F355" s="1441"/>
      <c r="G355" s="1441"/>
      <c r="H355" s="218" t="s">
        <v>94</v>
      </c>
      <c r="I355" s="218" t="s">
        <v>71</v>
      </c>
      <c r="J355" s="1454"/>
      <c r="K355" s="1455"/>
      <c r="L355" s="1455"/>
      <c r="M355" s="1456"/>
      <c r="N355" s="218" t="s">
        <v>69</v>
      </c>
      <c r="O355" s="218" t="s">
        <v>70</v>
      </c>
      <c r="P355" s="1454"/>
      <c r="Q355" s="1455"/>
      <c r="R355" s="1455"/>
      <c r="S355" s="1456"/>
      <c r="T355" s="218" t="s">
        <v>69</v>
      </c>
      <c r="U355" s="218" t="s">
        <v>70</v>
      </c>
      <c r="V355" s="1466">
        <f t="shared" si="3"/>
        <v>0</v>
      </c>
      <c r="W355" s="1466"/>
      <c r="X355" s="1466"/>
      <c r="Y355" s="1466"/>
      <c r="Z355" s="218" t="s">
        <v>69</v>
      </c>
      <c r="AA355" s="218" t="s">
        <v>103</v>
      </c>
      <c r="AB355" s="4"/>
      <c r="AC355" s="4"/>
    </row>
    <row r="356" spans="1:45" ht="17.25" customHeight="1">
      <c r="B356" s="178"/>
      <c r="C356" s="218" t="s">
        <v>71</v>
      </c>
      <c r="D356" s="1441"/>
      <c r="E356" s="1441"/>
      <c r="F356" s="1441"/>
      <c r="G356" s="1441"/>
      <c r="H356" s="218" t="s">
        <v>67</v>
      </c>
      <c r="I356" s="218" t="s">
        <v>71</v>
      </c>
      <c r="J356" s="1454"/>
      <c r="K356" s="1455"/>
      <c r="L356" s="1455"/>
      <c r="M356" s="1456"/>
      <c r="N356" s="218" t="s">
        <v>69</v>
      </c>
      <c r="O356" s="218" t="s">
        <v>70</v>
      </c>
      <c r="P356" s="1454"/>
      <c r="Q356" s="1455"/>
      <c r="R356" s="1455"/>
      <c r="S356" s="1456"/>
      <c r="T356" s="218" t="s">
        <v>2044</v>
      </c>
      <c r="U356" s="218" t="s">
        <v>70</v>
      </c>
      <c r="V356" s="1466">
        <f t="shared" ref="V356" si="4">J356+P356</f>
        <v>0</v>
      </c>
      <c r="W356" s="1466"/>
      <c r="X356" s="1466"/>
      <c r="Y356" s="1466"/>
      <c r="Z356" s="218" t="s">
        <v>69</v>
      </c>
      <c r="AA356" s="218" t="s">
        <v>103</v>
      </c>
      <c r="AB356" s="4"/>
      <c r="AC356" s="4"/>
    </row>
    <row r="357" spans="1:45" ht="15.75" customHeight="1">
      <c r="B357" s="178" t="s">
        <v>3103</v>
      </c>
      <c r="C357" s="4"/>
      <c r="D357" s="4"/>
      <c r="E357" s="4"/>
      <c r="F357" s="4"/>
      <c r="G357" s="4"/>
      <c r="H357" s="4"/>
      <c r="I357" s="218" t="s">
        <v>71</v>
      </c>
      <c r="J357" s="1466">
        <f>SUM(J350:M356)</f>
        <v>0</v>
      </c>
      <c r="K357" s="1466"/>
      <c r="L357" s="1466"/>
      <c r="M357" s="1466"/>
      <c r="N357" s="218" t="s">
        <v>69</v>
      </c>
      <c r="O357" s="218" t="s">
        <v>70</v>
      </c>
      <c r="P357" s="1466">
        <f>SUM(P350:S356)</f>
        <v>0</v>
      </c>
      <c r="Q357" s="1466"/>
      <c r="R357" s="1466"/>
      <c r="S357" s="1466"/>
      <c r="T357" s="218" t="s">
        <v>69</v>
      </c>
      <c r="U357" s="218" t="s">
        <v>70</v>
      </c>
      <c r="V357" s="1466">
        <f>SUM(V350:Y356)</f>
        <v>0</v>
      </c>
      <c r="W357" s="1466"/>
      <c r="X357" s="1466"/>
      <c r="Y357" s="1466"/>
      <c r="Z357" s="218" t="s">
        <v>69</v>
      </c>
      <c r="AA357" s="218" t="s">
        <v>103</v>
      </c>
      <c r="AB357" s="4"/>
      <c r="AC357" s="4"/>
    </row>
    <row r="358" spans="1:45" ht="11.25" customHeight="1">
      <c r="B358" s="178"/>
      <c r="C358" s="4"/>
      <c r="D358" s="4"/>
      <c r="E358" s="4"/>
      <c r="F358" s="4"/>
      <c r="G358" s="4"/>
      <c r="H358" s="4"/>
      <c r="I358" s="218"/>
      <c r="J358" s="239"/>
      <c r="K358" s="239"/>
      <c r="L358" s="239"/>
      <c r="M358" s="239"/>
      <c r="N358" s="218"/>
      <c r="O358" s="218"/>
      <c r="P358" s="239"/>
      <c r="Q358" s="239"/>
      <c r="R358" s="239"/>
      <c r="S358" s="239"/>
      <c r="T358" s="218"/>
      <c r="U358" s="218"/>
      <c r="V358" s="239"/>
      <c r="W358" s="239"/>
      <c r="X358" s="239"/>
      <c r="Y358" s="239"/>
      <c r="Z358" s="218"/>
      <c r="AA358" s="218"/>
      <c r="AB358" s="4"/>
      <c r="AC358" s="4"/>
      <c r="AJ358" s="183"/>
      <c r="AK358" s="183"/>
      <c r="AL358" s="183"/>
      <c r="AM358" s="183"/>
      <c r="AN358" s="183"/>
      <c r="AO358" s="183"/>
      <c r="AP358" s="183"/>
    </row>
    <row r="359" spans="1:45" ht="7.5" customHeight="1">
      <c r="A359" s="185"/>
      <c r="B359" s="214"/>
      <c r="C359" s="200"/>
      <c r="D359" s="200"/>
      <c r="E359" s="200"/>
      <c r="F359" s="200"/>
      <c r="G359" s="200"/>
      <c r="H359" s="200"/>
      <c r="I359" s="226"/>
      <c r="J359" s="240"/>
      <c r="K359" s="240"/>
      <c r="L359" s="240"/>
      <c r="M359" s="240"/>
      <c r="N359" s="226"/>
      <c r="O359" s="226"/>
      <c r="P359" s="240"/>
      <c r="Q359" s="240"/>
      <c r="R359" s="240"/>
      <c r="S359" s="240"/>
      <c r="T359" s="226"/>
      <c r="U359" s="226"/>
      <c r="V359" s="240"/>
      <c r="W359" s="240"/>
      <c r="X359" s="240"/>
      <c r="Y359" s="240"/>
      <c r="Z359" s="226"/>
      <c r="AA359" s="226"/>
      <c r="AB359" s="200"/>
      <c r="AC359" s="200"/>
      <c r="AD359" s="186"/>
      <c r="AE359" s="186"/>
      <c r="AF359" s="186"/>
      <c r="AG359" s="186"/>
      <c r="AH359" s="186"/>
      <c r="AI359" s="186"/>
    </row>
    <row r="360" spans="1:45" ht="18" customHeight="1">
      <c r="A360" s="241" t="s">
        <v>102</v>
      </c>
      <c r="B360" s="189" t="s">
        <v>2860</v>
      </c>
      <c r="C360" s="4"/>
      <c r="D360" s="1461"/>
      <c r="E360" s="1462"/>
      <c r="F360" s="1462"/>
      <c r="G360" s="1462"/>
      <c r="H360" s="1462"/>
      <c r="I360" s="1462"/>
      <c r="J360" s="1462"/>
      <c r="K360" s="1462"/>
      <c r="L360" s="1462"/>
      <c r="M360" s="1462"/>
      <c r="N360" s="1462"/>
      <c r="O360" s="1462"/>
      <c r="P360" s="1462"/>
      <c r="Q360" s="1462"/>
      <c r="R360" s="1462"/>
      <c r="S360" s="1462"/>
      <c r="T360" s="1462"/>
      <c r="U360" s="1462"/>
      <c r="V360" s="1462"/>
      <c r="W360" s="1462"/>
      <c r="X360" s="1462"/>
      <c r="Y360" s="1462"/>
      <c r="Z360" s="1462"/>
      <c r="AA360" s="1462"/>
      <c r="AB360" s="1462"/>
      <c r="AC360" s="1463"/>
    </row>
    <row r="361" spans="1:45" ht="18" customHeight="1">
      <c r="A361" s="241" t="s">
        <v>102</v>
      </c>
      <c r="B361" s="189" t="s">
        <v>2861</v>
      </c>
      <c r="C361" s="4"/>
      <c r="D361" s="1461"/>
      <c r="E361" s="1462"/>
      <c r="F361" s="1462"/>
      <c r="G361" s="1462"/>
      <c r="H361" s="1462"/>
      <c r="I361" s="1462"/>
      <c r="J361" s="1462"/>
      <c r="K361" s="1462"/>
      <c r="L361" s="1462"/>
      <c r="M361" s="1462"/>
      <c r="N361" s="1462"/>
      <c r="O361" s="1462"/>
      <c r="P361" s="1462"/>
      <c r="Q361" s="1462"/>
      <c r="R361" s="1462"/>
      <c r="S361" s="1462"/>
      <c r="T361" s="1462"/>
      <c r="U361" s="1462"/>
      <c r="V361" s="1462"/>
      <c r="W361" s="1462"/>
      <c r="X361" s="1462"/>
      <c r="Y361" s="1462"/>
      <c r="Z361" s="1462"/>
      <c r="AA361" s="1462"/>
      <c r="AB361" s="1462"/>
      <c r="AC361" s="1463"/>
    </row>
    <row r="362" spans="1:45" ht="18" customHeight="1">
      <c r="A362" s="241" t="s">
        <v>102</v>
      </c>
      <c r="B362" s="189" t="s">
        <v>2862</v>
      </c>
      <c r="C362" s="4"/>
      <c r="D362" s="1461"/>
      <c r="E362" s="1462"/>
      <c r="F362" s="1462"/>
      <c r="G362" s="1462"/>
      <c r="H362" s="1462"/>
      <c r="I362" s="1462"/>
      <c r="J362" s="1462"/>
      <c r="K362" s="1462"/>
      <c r="L362" s="1462"/>
      <c r="M362" s="1462"/>
      <c r="N362" s="1462"/>
      <c r="O362" s="1462"/>
      <c r="P362" s="1462"/>
      <c r="Q362" s="1462"/>
      <c r="R362" s="1462"/>
      <c r="S362" s="1462"/>
      <c r="T362" s="1462"/>
      <c r="U362" s="1462"/>
      <c r="V362" s="1462"/>
      <c r="W362" s="1462"/>
      <c r="X362" s="1462"/>
      <c r="Y362" s="1462"/>
      <c r="Z362" s="1462"/>
      <c r="AA362" s="1462"/>
      <c r="AB362" s="1462"/>
      <c r="AC362" s="1463"/>
    </row>
    <row r="363" spans="1:45" ht="18" customHeight="1">
      <c r="A363" s="241" t="s">
        <v>102</v>
      </c>
      <c r="B363" s="189" t="s">
        <v>2863</v>
      </c>
      <c r="C363" s="4"/>
      <c r="D363" s="1580"/>
      <c r="E363" s="1581"/>
      <c r="F363" s="1581"/>
      <c r="G363" s="1581"/>
      <c r="H363" s="1582"/>
      <c r="I363" s="218" t="s">
        <v>92</v>
      </c>
      <c r="J363" s="4"/>
      <c r="K363" s="4"/>
      <c r="L363" s="4"/>
      <c r="M363" s="4"/>
      <c r="N363" s="4"/>
      <c r="O363" s="4"/>
      <c r="P363" s="4"/>
      <c r="Q363" s="4"/>
      <c r="R363" s="4"/>
      <c r="S363" s="4"/>
      <c r="T363" s="4"/>
      <c r="U363" s="4"/>
      <c r="V363" s="4"/>
      <c r="W363" s="4"/>
      <c r="X363" s="4"/>
      <c r="Y363" s="4"/>
      <c r="Z363" s="4"/>
      <c r="AA363" s="4"/>
      <c r="AB363" s="4"/>
      <c r="AC363" s="4"/>
    </row>
    <row r="364" spans="1:45" ht="18" customHeight="1">
      <c r="A364" s="241" t="s">
        <v>102</v>
      </c>
      <c r="B364" s="189" t="s">
        <v>2864</v>
      </c>
      <c r="C364" s="4"/>
      <c r="D364" s="1432"/>
      <c r="E364" s="1402"/>
      <c r="F364" s="1402"/>
      <c r="G364" s="1402"/>
      <c r="H364" s="1402"/>
      <c r="I364" s="4"/>
      <c r="J364" s="4"/>
      <c r="K364" s="4"/>
      <c r="L364" s="4"/>
      <c r="M364" s="4"/>
      <c r="N364" s="4"/>
      <c r="O364" s="4"/>
      <c r="P364" s="4"/>
      <c r="Q364" s="4"/>
      <c r="R364" s="4"/>
      <c r="S364" s="4"/>
      <c r="T364" s="4"/>
      <c r="U364" s="4"/>
      <c r="V364" s="4"/>
      <c r="W364" s="4"/>
      <c r="X364" s="4"/>
      <c r="Y364" s="4"/>
      <c r="Z364" s="4"/>
      <c r="AA364" s="4"/>
      <c r="AB364" s="4"/>
      <c r="AC364" s="4"/>
    </row>
    <row r="365" spans="1:45" ht="7.5" customHeight="1">
      <c r="A365" s="241"/>
      <c r="B365" s="189"/>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45" ht="18" customHeight="1">
      <c r="A366" s="241" t="s">
        <v>102</v>
      </c>
      <c r="B366" s="189" t="s">
        <v>2698</v>
      </c>
      <c r="C366" s="4"/>
      <c r="D366" s="1426"/>
      <c r="E366" s="1502"/>
      <c r="F366" s="1502"/>
      <c r="G366" s="1502"/>
      <c r="H366" s="1502"/>
      <c r="I366" s="1502"/>
      <c r="J366" s="1502"/>
      <c r="K366" s="1502"/>
      <c r="L366" s="1502"/>
      <c r="M366" s="1502"/>
      <c r="N366" s="1502"/>
      <c r="O366" s="1502"/>
      <c r="P366" s="1502"/>
      <c r="Q366" s="1502"/>
      <c r="R366" s="1502"/>
      <c r="S366" s="1502"/>
      <c r="T366" s="1502"/>
      <c r="U366" s="1502"/>
      <c r="V366" s="1502"/>
      <c r="W366" s="1502"/>
      <c r="X366" s="1502"/>
      <c r="Y366" s="1503"/>
      <c r="Z366" s="4"/>
      <c r="AA366" s="4"/>
    </row>
    <row r="367" spans="1:45" ht="18" customHeight="1">
      <c r="A367" s="241"/>
      <c r="B367" s="173"/>
      <c r="D367" s="1504"/>
      <c r="E367" s="1505"/>
      <c r="F367" s="1505"/>
      <c r="G367" s="1505"/>
      <c r="H367" s="1505"/>
      <c r="I367" s="1505"/>
      <c r="J367" s="1505"/>
      <c r="K367" s="1505"/>
      <c r="L367" s="1505"/>
      <c r="M367" s="1505"/>
      <c r="N367" s="1505"/>
      <c r="O367" s="1505"/>
      <c r="P367" s="1505"/>
      <c r="Q367" s="1505"/>
      <c r="R367" s="1505"/>
      <c r="S367" s="1505"/>
      <c r="T367" s="1505"/>
      <c r="U367" s="1505"/>
      <c r="V367" s="1505"/>
      <c r="W367" s="1505"/>
      <c r="X367" s="1505"/>
      <c r="Y367" s="1506"/>
    </row>
    <row r="368" spans="1:45" ht="18" customHeight="1">
      <c r="A368" s="241" t="s">
        <v>102</v>
      </c>
      <c r="B368" s="189" t="s">
        <v>2701</v>
      </c>
      <c r="C368" s="4"/>
      <c r="D368" s="1426"/>
      <c r="E368" s="1502"/>
      <c r="F368" s="1502"/>
      <c r="G368" s="1502"/>
      <c r="H368" s="1502"/>
      <c r="I368" s="1502"/>
      <c r="J368" s="1502"/>
      <c r="K368" s="1502"/>
      <c r="L368" s="1502"/>
      <c r="M368" s="1502"/>
      <c r="N368" s="1502"/>
      <c r="O368" s="1502"/>
      <c r="P368" s="1502"/>
      <c r="Q368" s="1502"/>
      <c r="R368" s="1502"/>
      <c r="S368" s="1502"/>
      <c r="T368" s="1502"/>
      <c r="U368" s="1502"/>
      <c r="V368" s="1502"/>
      <c r="W368" s="1502"/>
      <c r="X368" s="1502"/>
      <c r="Y368" s="1503"/>
      <c r="Z368" s="4"/>
      <c r="AA368" s="4"/>
    </row>
    <row r="369" spans="1:59" ht="18" customHeight="1">
      <c r="D369" s="1504"/>
      <c r="E369" s="1505"/>
      <c r="F369" s="1505"/>
      <c r="G369" s="1505"/>
      <c r="H369" s="1505"/>
      <c r="I369" s="1505"/>
      <c r="J369" s="1505"/>
      <c r="K369" s="1505"/>
      <c r="L369" s="1505"/>
      <c r="M369" s="1505"/>
      <c r="N369" s="1505"/>
      <c r="O369" s="1505"/>
      <c r="P369" s="1505"/>
      <c r="Q369" s="1505"/>
      <c r="R369" s="1505"/>
      <c r="S369" s="1505"/>
      <c r="T369" s="1505"/>
      <c r="U369" s="1505"/>
      <c r="V369" s="1505"/>
      <c r="W369" s="1505"/>
      <c r="X369" s="1505"/>
      <c r="Y369" s="1506"/>
    </row>
    <row r="370" spans="1:59" ht="11.25" customHeight="1">
      <c r="A370" s="279"/>
      <c r="B370" s="27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row>
    <row r="372" spans="1:59" ht="18" customHeight="1">
      <c r="A372" s="267" t="s">
        <v>93</v>
      </c>
      <c r="C372" s="4"/>
      <c r="D372" s="248"/>
      <c r="E372" s="263"/>
      <c r="F372" s="263"/>
      <c r="G372" s="263"/>
      <c r="H372" s="263"/>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48"/>
    </row>
    <row r="373" spans="1:59" ht="18" customHeight="1">
      <c r="A373" s="178"/>
      <c r="B373" s="247" t="s">
        <v>2743</v>
      </c>
      <c r="C373" s="247"/>
      <c r="D373" s="248"/>
      <c r="E373" s="1471">
        <f>$D$281</f>
        <v>3</v>
      </c>
      <c r="F373" s="1472"/>
      <c r="G373" s="1472"/>
      <c r="H373" s="1473"/>
      <c r="I373" s="248"/>
      <c r="J373" s="249"/>
      <c r="K373" s="249"/>
      <c r="L373" s="210"/>
      <c r="M373" s="249"/>
      <c r="N373" s="248"/>
      <c r="O373" s="248"/>
      <c r="P373" s="248"/>
      <c r="Q373" s="248"/>
      <c r="R373" s="248"/>
      <c r="S373" s="248"/>
      <c r="T373" s="248"/>
      <c r="U373" s="248"/>
      <c r="V373" s="248"/>
      <c r="W373" s="248"/>
      <c r="X373" s="248"/>
      <c r="Y373" s="248"/>
      <c r="Z373" s="248"/>
      <c r="AA373" s="248"/>
      <c r="AB373" s="248"/>
      <c r="AC373" s="248"/>
    </row>
    <row r="374" spans="1:59" ht="18" customHeight="1">
      <c r="A374" s="178"/>
      <c r="B374" s="247" t="s">
        <v>2744</v>
      </c>
      <c r="C374" s="247"/>
      <c r="D374" s="248"/>
      <c r="E374" s="1589"/>
      <c r="F374" s="1590"/>
      <c r="G374" s="1590"/>
      <c r="H374" s="1591"/>
      <c r="I374" s="250" t="s">
        <v>87</v>
      </c>
      <c r="J374" s="251"/>
      <c r="K374" s="251"/>
      <c r="L374" s="252"/>
      <c r="M374" s="4"/>
      <c r="N374" s="248"/>
      <c r="O374" s="248"/>
      <c r="P374" s="248"/>
      <c r="Q374" s="248"/>
      <c r="R374" s="248"/>
      <c r="S374" s="248"/>
      <c r="T374" s="248"/>
      <c r="U374" s="248"/>
      <c r="V374" s="248"/>
      <c r="W374" s="248"/>
      <c r="X374" s="248"/>
      <c r="Y374" s="248"/>
      <c r="Z374" s="248"/>
      <c r="AA374" s="248"/>
      <c r="AB374" s="248"/>
      <c r="AC374" s="248"/>
    </row>
    <row r="375" spans="1:59" ht="18" customHeight="1">
      <c r="A375" s="178"/>
      <c r="B375" s="247" t="s">
        <v>2745</v>
      </c>
      <c r="C375" s="247"/>
      <c r="D375" s="248"/>
      <c r="E375" s="1580"/>
      <c r="F375" s="1581"/>
      <c r="G375" s="1581"/>
      <c r="H375" s="1582"/>
      <c r="I375" s="250" t="s">
        <v>92</v>
      </c>
      <c r="J375" s="253"/>
      <c r="K375" s="253"/>
      <c r="L375" s="254"/>
      <c r="M375" s="4"/>
      <c r="N375" s="248"/>
      <c r="O375" s="248"/>
      <c r="P375" s="248"/>
      <c r="Q375" s="248"/>
      <c r="R375" s="248"/>
      <c r="S375" s="248"/>
      <c r="T375" s="248"/>
      <c r="U375" s="248"/>
      <c r="V375" s="248"/>
      <c r="W375" s="248"/>
      <c r="X375" s="248"/>
      <c r="Y375" s="248"/>
      <c r="Z375" s="248"/>
      <c r="AA375" s="248"/>
      <c r="AB375" s="248"/>
      <c r="AC375" s="248"/>
    </row>
    <row r="376" spans="1:59" ht="18" customHeight="1">
      <c r="A376" s="178"/>
      <c r="B376" s="247" t="s">
        <v>2746</v>
      </c>
      <c r="C376" s="247"/>
      <c r="D376" s="248"/>
      <c r="E376" s="1580"/>
      <c r="F376" s="1581"/>
      <c r="G376" s="1581"/>
      <c r="H376" s="1582"/>
      <c r="I376" s="250" t="s">
        <v>92</v>
      </c>
      <c r="J376" s="253"/>
      <c r="K376" s="253"/>
      <c r="L376" s="254"/>
      <c r="M376" s="4"/>
      <c r="N376" s="249"/>
      <c r="O376" s="248"/>
      <c r="P376" s="248"/>
      <c r="Q376" s="248"/>
      <c r="R376" s="248"/>
      <c r="S376" s="248"/>
      <c r="T376" s="248"/>
      <c r="U376" s="248"/>
      <c r="V376" s="248"/>
      <c r="W376" s="248"/>
      <c r="X376" s="248"/>
      <c r="Y376" s="248"/>
      <c r="Z376" s="248"/>
      <c r="AA376" s="248"/>
      <c r="AB376" s="248"/>
      <c r="AC376" s="248"/>
    </row>
    <row r="377" spans="1:59" ht="18" customHeight="1">
      <c r="A377" s="178"/>
      <c r="B377" s="247" t="s">
        <v>2747</v>
      </c>
      <c r="C377" s="247"/>
      <c r="D377" s="248"/>
      <c r="E377" s="1580"/>
      <c r="F377" s="1581"/>
      <c r="G377" s="1581"/>
      <c r="H377" s="1582"/>
      <c r="I377" s="250" t="s">
        <v>92</v>
      </c>
      <c r="J377" s="253"/>
      <c r="K377" s="253"/>
      <c r="L377" s="254"/>
      <c r="M377" s="4"/>
      <c r="N377" s="249"/>
      <c r="O377" s="248"/>
      <c r="P377" s="248"/>
      <c r="Q377" s="248"/>
      <c r="R377" s="248"/>
      <c r="S377" s="248"/>
      <c r="T377" s="248"/>
      <c r="U377" s="248"/>
      <c r="V377" s="248"/>
      <c r="W377" s="248"/>
      <c r="X377" s="248"/>
      <c r="Y377" s="248"/>
      <c r="Z377" s="248"/>
      <c r="AA377" s="248"/>
      <c r="AB377" s="248"/>
      <c r="AC377" s="248"/>
    </row>
    <row r="378" spans="1:59" ht="18" customHeight="1">
      <c r="A378" s="178"/>
      <c r="B378" s="247" t="s">
        <v>2748</v>
      </c>
      <c r="C378" s="247"/>
      <c r="D378" s="248"/>
      <c r="E378" s="1580"/>
      <c r="F378" s="1581"/>
      <c r="G378" s="1581"/>
      <c r="H378" s="1582"/>
      <c r="I378" s="250" t="s">
        <v>92</v>
      </c>
      <c r="J378" s="253"/>
      <c r="K378" s="253"/>
      <c r="L378" s="254"/>
      <c r="M378" s="4"/>
      <c r="N378" s="248"/>
      <c r="O378" s="248"/>
      <c r="P378" s="248"/>
      <c r="Q378" s="248"/>
      <c r="R378" s="248"/>
      <c r="S378" s="256"/>
      <c r="T378" s="256"/>
      <c r="U378" s="256"/>
      <c r="V378" s="256"/>
      <c r="W378" s="256"/>
      <c r="X378" s="256"/>
      <c r="Y378" s="256"/>
      <c r="Z378" s="256"/>
      <c r="AA378" s="256"/>
      <c r="AB378" s="256"/>
      <c r="AC378" s="256"/>
    </row>
    <row r="379" spans="1:59" ht="18" customHeight="1">
      <c r="A379" s="178"/>
      <c r="B379" s="255" t="s">
        <v>2749</v>
      </c>
      <c r="C379" s="248"/>
      <c r="D379" s="257"/>
      <c r="E379" s="257"/>
      <c r="F379" s="257"/>
      <c r="G379" s="257"/>
      <c r="H379" s="250"/>
      <c r="I379" s="253"/>
      <c r="J379" s="253"/>
      <c r="K379" s="255"/>
      <c r="L379" s="4"/>
      <c r="M379" s="256"/>
      <c r="N379" s="258"/>
      <c r="O379" s="258" t="s">
        <v>84</v>
      </c>
      <c r="P379" s="258"/>
      <c r="Q379" s="259"/>
      <c r="R379" s="259" t="s">
        <v>83</v>
      </c>
      <c r="U379" s="256"/>
      <c r="V379" s="256"/>
      <c r="W379" s="256"/>
      <c r="X379" s="256"/>
      <c r="Y379" s="256"/>
      <c r="Z379" s="256"/>
      <c r="AA379" s="256"/>
      <c r="AB379" s="256"/>
    </row>
    <row r="380" spans="1:59" ht="15" customHeight="1">
      <c r="A380" s="178"/>
      <c r="B380" s="247" t="s">
        <v>2750</v>
      </c>
      <c r="C380" s="248"/>
      <c r="D380" s="248"/>
      <c r="E380" s="248"/>
      <c r="F380" s="248"/>
      <c r="G380" s="260"/>
      <c r="H380" s="248"/>
      <c r="I380" s="248"/>
      <c r="J380" s="249"/>
      <c r="K380" s="249"/>
      <c r="L380" s="248"/>
      <c r="M380" s="260"/>
      <c r="N380" s="248"/>
      <c r="O380" s="248"/>
      <c r="P380" s="260"/>
      <c r="Q380" s="248"/>
      <c r="R380" s="248"/>
      <c r="S380" s="248"/>
      <c r="T380" s="260"/>
      <c r="U380" s="248"/>
      <c r="V380" s="248"/>
      <c r="W380" s="248"/>
      <c r="X380" s="248"/>
      <c r="Y380" s="260"/>
      <c r="Z380" s="248"/>
      <c r="AA380" s="248"/>
      <c r="AB380" s="248"/>
      <c r="AC380" s="248"/>
      <c r="AD380" s="248"/>
    </row>
    <row r="381" spans="1:59" ht="15.75" customHeight="1">
      <c r="A381" s="178"/>
      <c r="B381" s="261"/>
      <c r="C381" s="248"/>
      <c r="D381" s="262" t="s">
        <v>71</v>
      </c>
      <c r="E381" s="1465" t="s">
        <v>82</v>
      </c>
      <c r="F381" s="1465"/>
      <c r="G381" s="1465"/>
      <c r="H381" s="1465"/>
      <c r="I381" s="1465"/>
      <c r="J381" s="218" t="s">
        <v>70</v>
      </c>
      <c r="K381" s="1465" t="s">
        <v>81</v>
      </c>
      <c r="L381" s="1465"/>
      <c r="M381" s="1465"/>
      <c r="N381" s="1465"/>
      <c r="O381" s="1465"/>
      <c r="P381" s="1465"/>
      <c r="Q381" s="1465"/>
      <c r="R381" s="1465"/>
      <c r="S381" s="1465"/>
      <c r="T381" s="1465"/>
      <c r="U381" s="218" t="s">
        <v>70</v>
      </c>
      <c r="V381" s="1465" t="s">
        <v>80</v>
      </c>
      <c r="W381" s="1465"/>
      <c r="X381" s="1465"/>
      <c r="Y381" s="1465"/>
      <c r="Z381" s="1457"/>
      <c r="AA381" s="262" t="s">
        <v>94</v>
      </c>
      <c r="AB381" s="262"/>
      <c r="AC381" s="4"/>
      <c r="AD381" s="4"/>
    </row>
    <row r="382" spans="1:59" ht="18" customHeight="1">
      <c r="A382" s="178"/>
      <c r="B382" s="261" t="s">
        <v>3104</v>
      </c>
      <c r="C382" s="248"/>
      <c r="D382" s="262" t="s">
        <v>71</v>
      </c>
      <c r="E382" s="1441"/>
      <c r="F382" s="1441"/>
      <c r="G382" s="1441"/>
      <c r="H382" s="1441"/>
      <c r="I382" s="1441"/>
      <c r="J382" s="218" t="s">
        <v>70</v>
      </c>
      <c r="K382" s="1496" t="str">
        <f>IF(項目一覧②!$G$570=1,"",INDEX(主要用途!$D$2:$D$72,項目一覧②!$G$570))</f>
        <v/>
      </c>
      <c r="L382" s="1497"/>
      <c r="M382" s="1497"/>
      <c r="N382" s="1497"/>
      <c r="O382" s="1497"/>
      <c r="P382" s="1497"/>
      <c r="Q382" s="1497"/>
      <c r="R382" s="1497"/>
      <c r="S382" s="1497"/>
      <c r="T382" s="1498"/>
      <c r="U382" s="218" t="s">
        <v>70</v>
      </c>
      <c r="V382" s="1454"/>
      <c r="W382" s="1455"/>
      <c r="X382" s="1455"/>
      <c r="Y382" s="1456"/>
      <c r="Z382" s="260" t="s">
        <v>69</v>
      </c>
      <c r="AA382" s="262" t="s">
        <v>94</v>
      </c>
      <c r="AB382" s="256"/>
      <c r="AC382" s="262"/>
      <c r="AD382" s="4"/>
      <c r="AF382" s="202" t="s">
        <v>100</v>
      </c>
      <c r="AG382" s="4"/>
    </row>
    <row r="383" spans="1:59" ht="18" customHeight="1">
      <c r="A383" s="178"/>
      <c r="B383" s="261" t="s">
        <v>3105</v>
      </c>
      <c r="C383" s="248"/>
      <c r="D383" s="262" t="s">
        <v>71</v>
      </c>
      <c r="E383" s="1441"/>
      <c r="F383" s="1441"/>
      <c r="G383" s="1441"/>
      <c r="H383" s="1441"/>
      <c r="I383" s="1441"/>
      <c r="J383" s="218" t="s">
        <v>70</v>
      </c>
      <c r="K383" s="1496" t="str">
        <f>IF(項目一覧②!$G$571=1,"",INDEX(主要用途!$D$2:$D$72,項目一覧②!$G$571))</f>
        <v/>
      </c>
      <c r="L383" s="1497"/>
      <c r="M383" s="1497"/>
      <c r="N383" s="1497"/>
      <c r="O383" s="1497"/>
      <c r="P383" s="1497"/>
      <c r="Q383" s="1497"/>
      <c r="R383" s="1497"/>
      <c r="S383" s="1497"/>
      <c r="T383" s="1498"/>
      <c r="U383" s="218" t="s">
        <v>70</v>
      </c>
      <c r="V383" s="1454"/>
      <c r="W383" s="1455"/>
      <c r="X383" s="1455"/>
      <c r="Y383" s="1456"/>
      <c r="Z383" s="260" t="s">
        <v>69</v>
      </c>
      <c r="AA383" s="262" t="s">
        <v>94</v>
      </c>
      <c r="AB383" s="256"/>
      <c r="AC383" s="262"/>
      <c r="AD383" s="4"/>
      <c r="AG383" s="191" t="s">
        <v>99</v>
      </c>
      <c r="AH383" s="191"/>
      <c r="AI383" s="191"/>
      <c r="AJ383" s="191"/>
      <c r="AK383" s="236"/>
      <c r="AL383" s="1402"/>
      <c r="AM383" s="1403"/>
      <c r="AN383" s="1403"/>
      <c r="AO383" s="1403"/>
      <c r="AP383" s="1403"/>
      <c r="AQ383" s="1403"/>
      <c r="AR383" s="1403"/>
      <c r="AS383" s="1403"/>
      <c r="AT383" s="1403"/>
      <c r="AU383" s="1403"/>
      <c r="AV383" s="1403"/>
      <c r="AW383" s="1403"/>
      <c r="AX383" s="1403"/>
      <c r="AY383" s="1403"/>
      <c r="AZ383" s="1403"/>
      <c r="BA383" s="1403"/>
      <c r="BB383" s="1403"/>
      <c r="BC383" s="1403"/>
      <c r="BD383" s="1403"/>
      <c r="BE383" s="1403"/>
      <c r="BF383" s="1403"/>
      <c r="BG383" s="1403"/>
    </row>
    <row r="384" spans="1:59" ht="18" customHeight="1">
      <c r="A384" s="178"/>
      <c r="B384" s="261" t="s">
        <v>3106</v>
      </c>
      <c r="C384" s="248"/>
      <c r="D384" s="262" t="s">
        <v>71</v>
      </c>
      <c r="E384" s="1441"/>
      <c r="F384" s="1441"/>
      <c r="G384" s="1441"/>
      <c r="H384" s="1441"/>
      <c r="I384" s="1441"/>
      <c r="J384" s="218" t="s">
        <v>70</v>
      </c>
      <c r="K384" s="1496" t="str">
        <f>IF(項目一覧②!$G$572=1,"",INDEX(主要用途!$D$2:$D$72,項目一覧②!$G$572))</f>
        <v/>
      </c>
      <c r="L384" s="1497"/>
      <c r="M384" s="1497"/>
      <c r="N384" s="1497"/>
      <c r="O384" s="1497"/>
      <c r="P384" s="1497"/>
      <c r="Q384" s="1497"/>
      <c r="R384" s="1497"/>
      <c r="S384" s="1497"/>
      <c r="T384" s="1498"/>
      <c r="U384" s="218" t="s">
        <v>70</v>
      </c>
      <c r="V384" s="1454"/>
      <c r="W384" s="1455"/>
      <c r="X384" s="1455"/>
      <c r="Y384" s="1456"/>
      <c r="Z384" s="260" t="s">
        <v>69</v>
      </c>
      <c r="AA384" s="262" t="s">
        <v>94</v>
      </c>
      <c r="AB384" s="256"/>
      <c r="AC384" s="262"/>
      <c r="AD384" s="4"/>
      <c r="AG384" s="178" t="s">
        <v>98</v>
      </c>
      <c r="AH384" s="4"/>
      <c r="AI384" s="4"/>
      <c r="AJ384" s="4"/>
      <c r="AL384" s="1402"/>
      <c r="AM384" s="1403"/>
      <c r="AN384" s="1403"/>
      <c r="AO384" s="1403"/>
      <c r="AP384" s="1403"/>
      <c r="AQ384" s="1403"/>
      <c r="AR384" s="1403"/>
      <c r="AS384" s="1403"/>
      <c r="AT384" s="1403"/>
      <c r="AU384" s="1403"/>
      <c r="AV384" s="1403"/>
      <c r="AW384" s="1403"/>
      <c r="AX384" s="1403"/>
      <c r="AY384" s="1403"/>
      <c r="AZ384" s="1403"/>
      <c r="BA384" s="1403"/>
      <c r="BB384" s="1403"/>
      <c r="BC384" s="1403"/>
      <c r="BD384" s="1403"/>
      <c r="BE384" s="1403"/>
      <c r="BF384" s="1403"/>
      <c r="BG384" s="1403"/>
    </row>
    <row r="385" spans="1:45" ht="18" customHeight="1">
      <c r="A385" s="178"/>
      <c r="B385" s="261" t="s">
        <v>3107</v>
      </c>
      <c r="C385" s="248"/>
      <c r="D385" s="262" t="s">
        <v>71</v>
      </c>
      <c r="E385" s="1441"/>
      <c r="F385" s="1441"/>
      <c r="G385" s="1441"/>
      <c r="H385" s="1441"/>
      <c r="I385" s="1441"/>
      <c r="J385" s="218" t="s">
        <v>70</v>
      </c>
      <c r="K385" s="1496" t="str">
        <f>IF(項目一覧②!$G$573=1,"",INDEX(主要用途!$D$2:$D$72,項目一覧②!$G$573))</f>
        <v/>
      </c>
      <c r="L385" s="1497"/>
      <c r="M385" s="1497"/>
      <c r="N385" s="1497"/>
      <c r="O385" s="1497"/>
      <c r="P385" s="1497"/>
      <c r="Q385" s="1497"/>
      <c r="R385" s="1497"/>
      <c r="S385" s="1497"/>
      <c r="T385" s="1498"/>
      <c r="U385" s="218" t="s">
        <v>70</v>
      </c>
      <c r="V385" s="1454"/>
      <c r="W385" s="1455"/>
      <c r="X385" s="1455"/>
      <c r="Y385" s="1456"/>
      <c r="Z385" s="260" t="s">
        <v>69</v>
      </c>
      <c r="AA385" s="262" t="s">
        <v>94</v>
      </c>
      <c r="AB385" s="256"/>
      <c r="AC385" s="262"/>
      <c r="AD385" s="4"/>
      <c r="AG385" s="178" t="s">
        <v>97</v>
      </c>
      <c r="AH385" s="4"/>
      <c r="AI385" s="4"/>
      <c r="AJ385" s="4"/>
      <c r="AK385" s="4"/>
      <c r="AL385" s="1402"/>
      <c r="AM385" s="1402"/>
      <c r="AN385" s="1402"/>
      <c r="AO385" s="1402"/>
      <c r="AP385" s="1402"/>
      <c r="AQ385" s="1402"/>
      <c r="AR385" s="1402"/>
      <c r="AS385" s="1402"/>
    </row>
    <row r="386" spans="1:45" ht="18" customHeight="1">
      <c r="A386" s="178"/>
      <c r="B386" s="261" t="s">
        <v>3108</v>
      </c>
      <c r="C386" s="248"/>
      <c r="D386" s="262" t="s">
        <v>71</v>
      </c>
      <c r="E386" s="1441"/>
      <c r="F386" s="1441"/>
      <c r="G386" s="1441"/>
      <c r="H386" s="1441"/>
      <c r="I386" s="1441"/>
      <c r="J386" s="218" t="s">
        <v>70</v>
      </c>
      <c r="K386" s="1496" t="str">
        <f>IF(項目一覧②!$G$574=1,"",INDEX(主要用途!$D$2:$D$72,項目一覧②!$G$574))</f>
        <v/>
      </c>
      <c r="L386" s="1497"/>
      <c r="M386" s="1497"/>
      <c r="N386" s="1497"/>
      <c r="O386" s="1497"/>
      <c r="P386" s="1497"/>
      <c r="Q386" s="1497"/>
      <c r="R386" s="1497"/>
      <c r="S386" s="1497"/>
      <c r="T386" s="1498"/>
      <c r="U386" s="218" t="s">
        <v>70</v>
      </c>
      <c r="V386" s="1454"/>
      <c r="W386" s="1455"/>
      <c r="X386" s="1455"/>
      <c r="Y386" s="1456"/>
      <c r="Z386" s="260" t="s">
        <v>69</v>
      </c>
      <c r="AA386" s="262" t="s">
        <v>94</v>
      </c>
      <c r="AB386" s="256"/>
      <c r="AC386" s="262"/>
      <c r="AD386" s="4"/>
    </row>
    <row r="387" spans="1:45" ht="18" customHeight="1">
      <c r="A387" s="178"/>
      <c r="B387" s="261" t="s">
        <v>3109</v>
      </c>
      <c r="C387" s="248"/>
      <c r="D387" s="262" t="s">
        <v>71</v>
      </c>
      <c r="E387" s="1441"/>
      <c r="F387" s="1441"/>
      <c r="G387" s="1441"/>
      <c r="H387" s="1441"/>
      <c r="I387" s="1441"/>
      <c r="J387" s="218" t="s">
        <v>70</v>
      </c>
      <c r="K387" s="1496" t="str">
        <f>IF(項目一覧②!$G$575=1,"",INDEX(主要用途!$D$2:$D$72,項目一覧②!$G$575))</f>
        <v/>
      </c>
      <c r="L387" s="1497"/>
      <c r="M387" s="1497"/>
      <c r="N387" s="1497"/>
      <c r="O387" s="1497"/>
      <c r="P387" s="1497"/>
      <c r="Q387" s="1497"/>
      <c r="R387" s="1497"/>
      <c r="S387" s="1497"/>
      <c r="T387" s="1498"/>
      <c r="U387" s="218" t="s">
        <v>70</v>
      </c>
      <c r="V387" s="1454"/>
      <c r="W387" s="1455"/>
      <c r="X387" s="1455"/>
      <c r="Y387" s="1456"/>
      <c r="Z387" s="260" t="s">
        <v>69</v>
      </c>
      <c r="AA387" s="262" t="s">
        <v>94</v>
      </c>
      <c r="AB387" s="256"/>
      <c r="AC387" s="262"/>
      <c r="AD387" s="4"/>
    </row>
    <row r="388" spans="1:45" ht="15" customHeight="1">
      <c r="A388" s="178"/>
      <c r="B388" s="247" t="s">
        <v>2751</v>
      </c>
      <c r="C388" s="248"/>
      <c r="D388" s="248"/>
      <c r="E388" s="248"/>
      <c r="F388" s="248"/>
      <c r="G388" s="248"/>
      <c r="H388" s="248"/>
      <c r="I388" s="248"/>
      <c r="J388" s="218"/>
      <c r="K388" s="263"/>
      <c r="L388" s="263"/>
      <c r="M388" s="263"/>
      <c r="N388" s="263"/>
      <c r="O388" s="263"/>
      <c r="P388" s="263"/>
      <c r="Q388" s="263"/>
      <c r="R388" s="263"/>
      <c r="S388" s="263"/>
      <c r="T388" s="263"/>
      <c r="U388" s="263"/>
      <c r="V388" s="263"/>
      <c r="W388" s="263"/>
      <c r="X388" s="263"/>
      <c r="Y388" s="263"/>
      <c r="Z388" s="263"/>
      <c r="AA388" s="263"/>
      <c r="AB388" s="263"/>
      <c r="AC388" s="263"/>
      <c r="AD388" s="256"/>
    </row>
    <row r="389" spans="1:45" ht="18" customHeight="1">
      <c r="A389" s="178"/>
      <c r="B389" s="247"/>
      <c r="C389" s="247"/>
      <c r="D389" s="248"/>
      <c r="E389" s="1495"/>
      <c r="F389" s="1481"/>
      <c r="G389" s="1481"/>
      <c r="H389" s="1481"/>
      <c r="I389" s="1481"/>
      <c r="J389" s="1481"/>
      <c r="K389" s="1481"/>
      <c r="L389" s="1481"/>
      <c r="M389" s="1481"/>
      <c r="N389" s="1481"/>
      <c r="O389" s="1481"/>
      <c r="P389" s="1481"/>
      <c r="Q389" s="1481"/>
      <c r="R389" s="1481"/>
      <c r="S389" s="1481"/>
      <c r="T389" s="1481"/>
      <c r="U389" s="1481"/>
      <c r="V389" s="1481"/>
      <c r="W389" s="1481"/>
      <c r="X389" s="1481"/>
      <c r="Y389" s="1481"/>
      <c r="Z389" s="1482"/>
      <c r="AA389" s="263"/>
      <c r="AB389" s="263"/>
      <c r="AC389" s="263"/>
      <c r="AD389" s="256"/>
    </row>
    <row r="390" spans="1:45" ht="18" customHeight="1">
      <c r="A390" s="178"/>
      <c r="B390" s="247"/>
      <c r="C390" s="247"/>
      <c r="D390" s="248"/>
      <c r="E390" s="1483"/>
      <c r="F390" s="1484"/>
      <c r="G390" s="1484"/>
      <c r="H390" s="1484"/>
      <c r="I390" s="1484"/>
      <c r="J390" s="1484"/>
      <c r="K390" s="1484"/>
      <c r="L390" s="1484"/>
      <c r="M390" s="1484"/>
      <c r="N390" s="1484"/>
      <c r="O390" s="1484"/>
      <c r="P390" s="1484"/>
      <c r="Q390" s="1484"/>
      <c r="R390" s="1484"/>
      <c r="S390" s="1484"/>
      <c r="T390" s="1484"/>
      <c r="U390" s="1484"/>
      <c r="V390" s="1484"/>
      <c r="W390" s="1484"/>
      <c r="X390" s="1484"/>
      <c r="Y390" s="1484"/>
      <c r="Z390" s="1485"/>
      <c r="AA390" s="263"/>
      <c r="AB390" s="263"/>
      <c r="AC390" s="263"/>
      <c r="AD390" s="256"/>
    </row>
    <row r="391" spans="1:45" ht="15" customHeight="1">
      <c r="A391" s="178"/>
      <c r="B391" s="247" t="s">
        <v>2752</v>
      </c>
      <c r="C391" s="247"/>
      <c r="D391" s="248"/>
      <c r="E391" s="248"/>
      <c r="F391" s="248"/>
      <c r="G391" s="248"/>
      <c r="H391" s="248"/>
      <c r="I391" s="248"/>
      <c r="J391" s="263" t="s">
        <v>96</v>
      </c>
      <c r="K391" s="263"/>
      <c r="L391" s="263"/>
      <c r="M391" s="263"/>
      <c r="N391" s="263"/>
      <c r="O391" s="263"/>
      <c r="P391" s="263"/>
      <c r="Q391" s="263"/>
      <c r="R391" s="263"/>
      <c r="S391" s="263"/>
      <c r="T391" s="263"/>
      <c r="U391" s="263"/>
      <c r="V391" s="263"/>
      <c r="W391" s="263"/>
      <c r="X391" s="263"/>
      <c r="Y391" s="263"/>
      <c r="Z391" s="263"/>
      <c r="AA391" s="263"/>
      <c r="AB391" s="263"/>
      <c r="AC391" s="263"/>
      <c r="AD391" s="256"/>
    </row>
    <row r="392" spans="1:45" ht="18" customHeight="1">
      <c r="A392" s="178"/>
      <c r="B392" s="247"/>
      <c r="C392" s="247"/>
      <c r="D392" s="248"/>
      <c r="E392" s="1495"/>
      <c r="F392" s="1481"/>
      <c r="G392" s="1481"/>
      <c r="H392" s="1481"/>
      <c r="I392" s="1481"/>
      <c r="J392" s="1481"/>
      <c r="K392" s="1481"/>
      <c r="L392" s="1481"/>
      <c r="M392" s="1481"/>
      <c r="N392" s="1481"/>
      <c r="O392" s="1481"/>
      <c r="P392" s="1481"/>
      <c r="Q392" s="1481"/>
      <c r="R392" s="1481"/>
      <c r="S392" s="1481"/>
      <c r="T392" s="1481"/>
      <c r="U392" s="1481"/>
      <c r="V392" s="1481"/>
      <c r="W392" s="1481"/>
      <c r="X392" s="1481"/>
      <c r="Y392" s="1481"/>
      <c r="Z392" s="1482"/>
      <c r="AA392" s="263"/>
      <c r="AB392" s="263"/>
      <c r="AC392" s="263"/>
      <c r="AD392" s="256"/>
    </row>
    <row r="393" spans="1:45" ht="18" customHeight="1">
      <c r="A393" s="178"/>
      <c r="B393" s="247"/>
      <c r="C393" s="247"/>
      <c r="D393" s="248"/>
      <c r="E393" s="1483"/>
      <c r="F393" s="1484"/>
      <c r="G393" s="1484"/>
      <c r="H393" s="1484"/>
      <c r="I393" s="1484"/>
      <c r="J393" s="1484"/>
      <c r="K393" s="1484"/>
      <c r="L393" s="1484"/>
      <c r="M393" s="1484"/>
      <c r="N393" s="1484"/>
      <c r="O393" s="1484"/>
      <c r="P393" s="1484"/>
      <c r="Q393" s="1484"/>
      <c r="R393" s="1484"/>
      <c r="S393" s="1484"/>
      <c r="T393" s="1484"/>
      <c r="U393" s="1484"/>
      <c r="V393" s="1484"/>
      <c r="W393" s="1484"/>
      <c r="X393" s="1484"/>
      <c r="Y393" s="1484"/>
      <c r="Z393" s="1485"/>
      <c r="AA393" s="248"/>
      <c r="AB393" s="248"/>
      <c r="AC393" s="248"/>
      <c r="AD393" s="248"/>
    </row>
    <row r="394" spans="1:45" ht="11.25" customHeight="1">
      <c r="A394" s="178"/>
      <c r="B394" s="178"/>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I394" s="183"/>
      <c r="AJ394" s="183"/>
      <c r="AK394" s="183"/>
      <c r="AL394" s="183"/>
      <c r="AM394" s="183"/>
      <c r="AN394" s="183"/>
      <c r="AO394" s="183"/>
    </row>
    <row r="395" spans="1:45" ht="17.25" customHeight="1">
      <c r="A395" s="243" t="s">
        <v>93</v>
      </c>
      <c r="B395" s="185"/>
      <c r="C395" s="244"/>
      <c r="D395" s="245"/>
      <c r="E395" s="245"/>
      <c r="F395" s="245"/>
      <c r="G395" s="245"/>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4"/>
      <c r="AD395" s="186"/>
      <c r="AE395" s="186"/>
      <c r="AF395" s="186"/>
      <c r="AG395" s="186"/>
      <c r="AH395" s="186"/>
    </row>
    <row r="396" spans="1:45" ht="18" customHeight="1">
      <c r="A396" s="178"/>
      <c r="B396" s="247" t="s">
        <v>2743</v>
      </c>
      <c r="C396" s="247"/>
      <c r="D396" s="248"/>
      <c r="E396" s="1471">
        <f>$D$281</f>
        <v>3</v>
      </c>
      <c r="F396" s="1472"/>
      <c r="G396" s="1472"/>
      <c r="H396" s="1473"/>
      <c r="I396" s="248"/>
      <c r="J396" s="249"/>
      <c r="K396" s="249"/>
      <c r="L396" s="210"/>
      <c r="M396" s="249"/>
      <c r="N396" s="248"/>
      <c r="O396" s="248"/>
      <c r="P396" s="248"/>
      <c r="Q396" s="248"/>
      <c r="R396" s="248"/>
      <c r="S396" s="248"/>
      <c r="T396" s="248"/>
      <c r="U396" s="248"/>
      <c r="V396" s="248"/>
      <c r="W396" s="248"/>
      <c r="X396" s="248"/>
      <c r="Y396" s="248"/>
      <c r="Z396" s="248"/>
      <c r="AA396" s="248"/>
      <c r="AB396" s="248"/>
      <c r="AC396" s="248"/>
    </row>
    <row r="397" spans="1:45" ht="18" customHeight="1">
      <c r="A397" s="178"/>
      <c r="B397" s="247" t="s">
        <v>2744</v>
      </c>
      <c r="C397" s="247"/>
      <c r="D397" s="248"/>
      <c r="E397" s="1589"/>
      <c r="F397" s="1590"/>
      <c r="G397" s="1590"/>
      <c r="H397" s="1591"/>
      <c r="I397" s="250" t="s">
        <v>87</v>
      </c>
      <c r="J397" s="251"/>
      <c r="K397" s="251"/>
      <c r="L397" s="252"/>
      <c r="M397" s="4"/>
      <c r="N397" s="248"/>
      <c r="O397" s="248"/>
      <c r="P397" s="248"/>
      <c r="Q397" s="248"/>
      <c r="R397" s="248"/>
      <c r="S397" s="248"/>
      <c r="T397" s="248"/>
      <c r="U397" s="248"/>
      <c r="V397" s="248"/>
      <c r="W397" s="248"/>
      <c r="X397" s="248"/>
      <c r="Y397" s="248"/>
      <c r="Z397" s="248"/>
      <c r="AA397" s="248"/>
      <c r="AB397" s="248"/>
      <c r="AC397" s="248"/>
    </row>
    <row r="398" spans="1:45" ht="18" customHeight="1">
      <c r="A398" s="178"/>
      <c r="B398" s="247" t="s">
        <v>2745</v>
      </c>
      <c r="C398" s="247"/>
      <c r="D398" s="248"/>
      <c r="E398" s="1580"/>
      <c r="F398" s="1581"/>
      <c r="G398" s="1581"/>
      <c r="H398" s="1582"/>
      <c r="I398" s="250" t="s">
        <v>92</v>
      </c>
      <c r="J398" s="253"/>
      <c r="K398" s="253"/>
      <c r="L398" s="254"/>
      <c r="M398" s="4"/>
      <c r="N398" s="248"/>
      <c r="O398" s="248"/>
      <c r="P398" s="248"/>
      <c r="Q398" s="248"/>
      <c r="R398" s="248"/>
      <c r="S398" s="248"/>
      <c r="T398" s="248"/>
      <c r="U398" s="248"/>
      <c r="V398" s="248"/>
      <c r="W398" s="248"/>
      <c r="X398" s="248"/>
      <c r="Y398" s="248"/>
      <c r="Z398" s="248"/>
      <c r="AA398" s="248"/>
      <c r="AB398" s="248"/>
      <c r="AC398" s="248"/>
    </row>
    <row r="399" spans="1:45" ht="18" customHeight="1">
      <c r="A399" s="178"/>
      <c r="B399" s="247" t="s">
        <v>2746</v>
      </c>
      <c r="C399" s="247"/>
      <c r="D399" s="248"/>
      <c r="E399" s="1580"/>
      <c r="F399" s="1581"/>
      <c r="G399" s="1581"/>
      <c r="H399" s="1582"/>
      <c r="I399" s="250" t="s">
        <v>92</v>
      </c>
      <c r="J399" s="253"/>
      <c r="K399" s="253"/>
      <c r="L399" s="254"/>
      <c r="M399" s="4"/>
      <c r="N399" s="249"/>
      <c r="O399" s="248"/>
      <c r="P399" s="248"/>
      <c r="Q399" s="248"/>
      <c r="R399" s="248"/>
      <c r="S399" s="248"/>
      <c r="T399" s="248"/>
      <c r="U399" s="248"/>
      <c r="V399" s="248"/>
      <c r="W399" s="248"/>
      <c r="X399" s="248"/>
      <c r="Y399" s="248"/>
      <c r="Z399" s="248"/>
      <c r="AA399" s="248"/>
      <c r="AB399" s="248"/>
      <c r="AC399" s="248"/>
    </row>
    <row r="400" spans="1:45" ht="18" customHeight="1">
      <c r="A400" s="178"/>
      <c r="B400" s="247" t="s">
        <v>2747</v>
      </c>
      <c r="C400" s="247"/>
      <c r="D400" s="248"/>
      <c r="E400" s="1580"/>
      <c r="F400" s="1581"/>
      <c r="G400" s="1581"/>
      <c r="H400" s="1582"/>
      <c r="I400" s="250" t="s">
        <v>92</v>
      </c>
      <c r="J400" s="253"/>
      <c r="K400" s="253"/>
      <c r="L400" s="254"/>
      <c r="M400" s="4"/>
      <c r="N400" s="249"/>
      <c r="O400" s="248"/>
      <c r="P400" s="248"/>
      <c r="Q400" s="248"/>
      <c r="R400" s="248"/>
      <c r="S400" s="248"/>
      <c r="T400" s="248"/>
      <c r="U400" s="248"/>
      <c r="V400" s="248"/>
      <c r="W400" s="248"/>
      <c r="X400" s="248"/>
      <c r="Y400" s="248"/>
      <c r="Z400" s="248"/>
      <c r="AA400" s="248"/>
      <c r="AB400" s="248"/>
      <c r="AC400" s="248"/>
    </row>
    <row r="401" spans="1:30" ht="18" customHeight="1">
      <c r="A401" s="178"/>
      <c r="B401" s="247" t="s">
        <v>2748</v>
      </c>
      <c r="C401" s="247"/>
      <c r="D401" s="248"/>
      <c r="E401" s="1580"/>
      <c r="F401" s="1581"/>
      <c r="G401" s="1581"/>
      <c r="H401" s="1582"/>
      <c r="I401" s="250" t="s">
        <v>92</v>
      </c>
      <c r="J401" s="253"/>
      <c r="K401" s="253"/>
      <c r="L401" s="254"/>
      <c r="M401" s="4"/>
      <c r="N401" s="248"/>
      <c r="O401" s="248"/>
      <c r="P401" s="248"/>
      <c r="Q401" s="248"/>
      <c r="R401" s="248"/>
      <c r="S401" s="256"/>
      <c r="T401" s="256"/>
      <c r="U401" s="256"/>
      <c r="V401" s="256"/>
      <c r="W401" s="256"/>
      <c r="X401" s="256"/>
      <c r="Y401" s="256"/>
      <c r="Z401" s="256"/>
      <c r="AA401" s="256"/>
      <c r="AB401" s="256"/>
      <c r="AC401" s="256"/>
    </row>
    <row r="402" spans="1:30" ht="18" customHeight="1">
      <c r="A402" s="178"/>
      <c r="B402" s="255" t="s">
        <v>2749</v>
      </c>
      <c r="C402" s="248"/>
      <c r="D402" s="257"/>
      <c r="E402" s="257"/>
      <c r="F402" s="257"/>
      <c r="G402" s="257"/>
      <c r="H402" s="250"/>
      <c r="I402" s="253"/>
      <c r="J402" s="253"/>
      <c r="K402" s="255"/>
      <c r="L402" s="4"/>
      <c r="M402" s="256"/>
      <c r="N402" s="258"/>
      <c r="O402" s="258" t="s">
        <v>84</v>
      </c>
      <c r="P402" s="258"/>
      <c r="Q402" s="259"/>
      <c r="R402" s="259" t="s">
        <v>83</v>
      </c>
      <c r="U402" s="256"/>
      <c r="V402" s="256"/>
      <c r="W402" s="256"/>
      <c r="X402" s="256"/>
      <c r="Y402" s="256"/>
      <c r="Z402" s="256"/>
      <c r="AA402" s="256"/>
      <c r="AB402" s="256"/>
    </row>
    <row r="403" spans="1:30" ht="15" customHeight="1">
      <c r="A403" s="178"/>
      <c r="B403" s="247" t="s">
        <v>2750</v>
      </c>
      <c r="C403" s="248"/>
      <c r="D403" s="248"/>
      <c r="E403" s="248"/>
      <c r="F403" s="260"/>
      <c r="G403" s="248"/>
      <c r="H403" s="248"/>
      <c r="I403" s="249"/>
      <c r="J403" s="249"/>
      <c r="K403" s="248"/>
      <c r="L403" s="260"/>
      <c r="M403" s="248"/>
      <c r="N403" s="248"/>
      <c r="O403" s="260"/>
      <c r="P403" s="248"/>
      <c r="Q403" s="248"/>
      <c r="R403" s="248"/>
      <c r="S403" s="260"/>
      <c r="T403" s="248"/>
      <c r="U403" s="248"/>
      <c r="V403" s="248"/>
      <c r="W403" s="248"/>
      <c r="X403" s="260"/>
      <c r="Y403" s="248"/>
      <c r="Z403" s="248"/>
      <c r="AA403" s="248"/>
      <c r="AB403" s="248"/>
      <c r="AC403" s="248"/>
    </row>
    <row r="404" spans="1:30" ht="18" customHeight="1">
      <c r="A404" s="178"/>
      <c r="B404" s="261"/>
      <c r="C404" s="248"/>
      <c r="D404" s="262" t="s">
        <v>71</v>
      </c>
      <c r="E404" s="1465" t="s">
        <v>82</v>
      </c>
      <c r="F404" s="1465"/>
      <c r="G404" s="1465"/>
      <c r="H404" s="1465"/>
      <c r="I404" s="1465"/>
      <c r="J404" s="218" t="s">
        <v>70</v>
      </c>
      <c r="K404" s="1465" t="s">
        <v>81</v>
      </c>
      <c r="L404" s="1465"/>
      <c r="M404" s="1465"/>
      <c r="N404" s="1465"/>
      <c r="O404" s="1465"/>
      <c r="P404" s="1465"/>
      <c r="Q404" s="1465"/>
      <c r="R404" s="1465"/>
      <c r="S404" s="1465"/>
      <c r="T404" s="1465"/>
      <c r="U404" s="218" t="s">
        <v>70</v>
      </c>
      <c r="V404" s="1465" t="s">
        <v>80</v>
      </c>
      <c r="W404" s="1465"/>
      <c r="X404" s="1465"/>
      <c r="Y404" s="1465"/>
      <c r="Z404" s="1457"/>
      <c r="AA404" s="262" t="s">
        <v>94</v>
      </c>
      <c r="AB404" s="262"/>
      <c r="AC404" s="4"/>
      <c r="AD404" s="4"/>
    </row>
    <row r="405" spans="1:30" ht="18" customHeight="1">
      <c r="A405" s="178"/>
      <c r="B405" s="261" t="s">
        <v>3104</v>
      </c>
      <c r="C405" s="248"/>
      <c r="D405" s="262" t="s">
        <v>71</v>
      </c>
      <c r="E405" s="1441"/>
      <c r="F405" s="1441"/>
      <c r="G405" s="1441"/>
      <c r="H405" s="1441"/>
      <c r="I405" s="1441"/>
      <c r="J405" s="218" t="s">
        <v>70</v>
      </c>
      <c r="K405" s="1496" t="str">
        <f>IF(項目一覧②!$G$597=1,"",INDEX(主要用途!$D$2:$D$72,項目一覧②!$G$597))</f>
        <v/>
      </c>
      <c r="L405" s="1497"/>
      <c r="M405" s="1497"/>
      <c r="N405" s="1497"/>
      <c r="O405" s="1497"/>
      <c r="P405" s="1497"/>
      <c r="Q405" s="1497"/>
      <c r="R405" s="1497"/>
      <c r="S405" s="1497"/>
      <c r="T405" s="1498"/>
      <c r="U405" s="218" t="s">
        <v>70</v>
      </c>
      <c r="V405" s="1454"/>
      <c r="W405" s="1455"/>
      <c r="X405" s="1455"/>
      <c r="Y405" s="1456"/>
      <c r="Z405" s="260" t="s">
        <v>69</v>
      </c>
      <c r="AA405" s="262" t="s">
        <v>94</v>
      </c>
      <c r="AB405" s="256"/>
      <c r="AC405" s="262"/>
      <c r="AD405" s="4"/>
    </row>
    <row r="406" spans="1:30" ht="18" customHeight="1">
      <c r="A406" s="178"/>
      <c r="B406" s="261" t="s">
        <v>3105</v>
      </c>
      <c r="C406" s="248"/>
      <c r="D406" s="262" t="s">
        <v>71</v>
      </c>
      <c r="E406" s="1441"/>
      <c r="F406" s="1441"/>
      <c r="G406" s="1441"/>
      <c r="H406" s="1441"/>
      <c r="I406" s="1441"/>
      <c r="J406" s="218" t="s">
        <v>70</v>
      </c>
      <c r="K406" s="1496" t="str">
        <f>IF(項目一覧②!$G$598=1,"",INDEX(主要用途!$D$2:$D$72,項目一覧②!$G$598))</f>
        <v/>
      </c>
      <c r="L406" s="1497"/>
      <c r="M406" s="1497"/>
      <c r="N406" s="1497"/>
      <c r="O406" s="1497"/>
      <c r="P406" s="1497"/>
      <c r="Q406" s="1497"/>
      <c r="R406" s="1497"/>
      <c r="S406" s="1497"/>
      <c r="T406" s="1498"/>
      <c r="U406" s="218" t="s">
        <v>70</v>
      </c>
      <c r="V406" s="1454"/>
      <c r="W406" s="1455"/>
      <c r="X406" s="1455"/>
      <c r="Y406" s="1456"/>
      <c r="Z406" s="260" t="s">
        <v>69</v>
      </c>
      <c r="AA406" s="262" t="s">
        <v>94</v>
      </c>
      <c r="AB406" s="256"/>
      <c r="AC406" s="262"/>
      <c r="AD406" s="4"/>
    </row>
    <row r="407" spans="1:30" ht="18" customHeight="1">
      <c r="A407" s="178"/>
      <c r="B407" s="261" t="s">
        <v>3106</v>
      </c>
      <c r="C407" s="248"/>
      <c r="D407" s="262" t="s">
        <v>71</v>
      </c>
      <c r="E407" s="1441"/>
      <c r="F407" s="1441"/>
      <c r="G407" s="1441"/>
      <c r="H407" s="1441"/>
      <c r="I407" s="1441"/>
      <c r="J407" s="218" t="s">
        <v>70</v>
      </c>
      <c r="K407" s="1496" t="str">
        <f>IF(項目一覧②!$G$599=1,"",INDEX(主要用途!$D$2:$D$72,項目一覧②!$G$599))</f>
        <v/>
      </c>
      <c r="L407" s="1497"/>
      <c r="M407" s="1497"/>
      <c r="N407" s="1497"/>
      <c r="O407" s="1497"/>
      <c r="P407" s="1497"/>
      <c r="Q407" s="1497"/>
      <c r="R407" s="1497"/>
      <c r="S407" s="1497"/>
      <c r="T407" s="1498"/>
      <c r="U407" s="218" t="s">
        <v>70</v>
      </c>
      <c r="V407" s="1454"/>
      <c r="W407" s="1455"/>
      <c r="X407" s="1455"/>
      <c r="Y407" s="1456"/>
      <c r="Z407" s="260" t="s">
        <v>69</v>
      </c>
      <c r="AA407" s="262" t="s">
        <v>94</v>
      </c>
      <c r="AB407" s="256"/>
      <c r="AC407" s="262"/>
      <c r="AD407" s="4"/>
    </row>
    <row r="408" spans="1:30" ht="18" customHeight="1">
      <c r="A408" s="178"/>
      <c r="B408" s="261" t="s">
        <v>3107</v>
      </c>
      <c r="C408" s="248"/>
      <c r="D408" s="262" t="s">
        <v>71</v>
      </c>
      <c r="E408" s="1441"/>
      <c r="F408" s="1441"/>
      <c r="G408" s="1441"/>
      <c r="H408" s="1441"/>
      <c r="I408" s="1441"/>
      <c r="J408" s="218" t="s">
        <v>70</v>
      </c>
      <c r="K408" s="1496" t="str">
        <f>IF(項目一覧②!$G$600=1,"",INDEX(主要用途!$D$2:$D$72,項目一覧②!$G$600))</f>
        <v/>
      </c>
      <c r="L408" s="1497"/>
      <c r="M408" s="1497"/>
      <c r="N408" s="1497"/>
      <c r="O408" s="1497"/>
      <c r="P408" s="1497"/>
      <c r="Q408" s="1497"/>
      <c r="R408" s="1497"/>
      <c r="S408" s="1497"/>
      <c r="T408" s="1498"/>
      <c r="U408" s="218" t="s">
        <v>70</v>
      </c>
      <c r="V408" s="1454"/>
      <c r="W408" s="1455"/>
      <c r="X408" s="1455"/>
      <c r="Y408" s="1456"/>
      <c r="Z408" s="260" t="s">
        <v>69</v>
      </c>
      <c r="AA408" s="262" t="s">
        <v>94</v>
      </c>
      <c r="AB408" s="256"/>
      <c r="AC408" s="262"/>
      <c r="AD408" s="4"/>
    </row>
    <row r="409" spans="1:30" ht="18" customHeight="1">
      <c r="A409" s="178"/>
      <c r="B409" s="261" t="s">
        <v>3108</v>
      </c>
      <c r="C409" s="248"/>
      <c r="D409" s="262" t="s">
        <v>71</v>
      </c>
      <c r="E409" s="1441"/>
      <c r="F409" s="1441"/>
      <c r="G409" s="1441"/>
      <c r="H409" s="1441"/>
      <c r="I409" s="1441"/>
      <c r="J409" s="218" t="s">
        <v>70</v>
      </c>
      <c r="K409" s="1496" t="str">
        <f>IF(項目一覧②!$G$601=1,"",INDEX(主要用途!$D$2:$D$72,項目一覧②!$G$601))</f>
        <v/>
      </c>
      <c r="L409" s="1497"/>
      <c r="M409" s="1497"/>
      <c r="N409" s="1497"/>
      <c r="O409" s="1497"/>
      <c r="P409" s="1497"/>
      <c r="Q409" s="1497"/>
      <c r="R409" s="1497"/>
      <c r="S409" s="1497"/>
      <c r="T409" s="1498"/>
      <c r="U409" s="218" t="s">
        <v>70</v>
      </c>
      <c r="V409" s="1454"/>
      <c r="W409" s="1455"/>
      <c r="X409" s="1455"/>
      <c r="Y409" s="1456"/>
      <c r="Z409" s="260" t="s">
        <v>69</v>
      </c>
      <c r="AA409" s="262" t="s">
        <v>94</v>
      </c>
      <c r="AB409" s="256"/>
      <c r="AC409" s="262"/>
      <c r="AD409" s="4"/>
    </row>
    <row r="410" spans="1:30" ht="18" customHeight="1">
      <c r="A410" s="178"/>
      <c r="B410" s="261" t="s">
        <v>3109</v>
      </c>
      <c r="C410" s="248"/>
      <c r="D410" s="262" t="s">
        <v>71</v>
      </c>
      <c r="E410" s="1441"/>
      <c r="F410" s="1441"/>
      <c r="G410" s="1441"/>
      <c r="H410" s="1441"/>
      <c r="I410" s="1441"/>
      <c r="J410" s="218" t="s">
        <v>70</v>
      </c>
      <c r="K410" s="1496" t="str">
        <f>IF(項目一覧②!$G$602=1,"",INDEX(主要用途!$D$2:$D$72,項目一覧②!$G$602))</f>
        <v/>
      </c>
      <c r="L410" s="1497"/>
      <c r="M410" s="1497"/>
      <c r="N410" s="1497"/>
      <c r="O410" s="1497"/>
      <c r="P410" s="1497"/>
      <c r="Q410" s="1497"/>
      <c r="R410" s="1497"/>
      <c r="S410" s="1497"/>
      <c r="T410" s="1498"/>
      <c r="U410" s="218" t="s">
        <v>70</v>
      </c>
      <c r="V410" s="1454"/>
      <c r="W410" s="1455"/>
      <c r="X410" s="1455"/>
      <c r="Y410" s="1456"/>
      <c r="Z410" s="260" t="s">
        <v>69</v>
      </c>
      <c r="AA410" s="262" t="s">
        <v>94</v>
      </c>
      <c r="AB410" s="256"/>
      <c r="AC410" s="262"/>
      <c r="AD410" s="4"/>
    </row>
    <row r="411" spans="1:30" ht="15" customHeight="1">
      <c r="A411" s="178"/>
      <c r="B411" s="247" t="s">
        <v>2751</v>
      </c>
      <c r="C411" s="248"/>
      <c r="D411" s="248"/>
      <c r="E411" s="248"/>
      <c r="F411" s="248"/>
      <c r="G411" s="248"/>
      <c r="H411" s="248"/>
      <c r="I411" s="248"/>
      <c r="J411" s="218"/>
      <c r="K411" s="263"/>
      <c r="L411" s="263"/>
      <c r="M411" s="263"/>
      <c r="N411" s="263"/>
      <c r="O411" s="263"/>
      <c r="P411" s="263"/>
      <c r="Q411" s="263"/>
      <c r="R411" s="263"/>
      <c r="S411" s="263"/>
      <c r="T411" s="263"/>
      <c r="U411" s="263"/>
      <c r="V411" s="263"/>
      <c r="W411" s="263"/>
      <c r="X411" s="263"/>
      <c r="Y411" s="263"/>
      <c r="Z411" s="263"/>
      <c r="AA411" s="263"/>
      <c r="AB411" s="263"/>
      <c r="AC411" s="263"/>
      <c r="AD411" s="256"/>
    </row>
    <row r="412" spans="1:30" ht="18" customHeight="1">
      <c r="A412" s="178"/>
      <c r="B412" s="247"/>
      <c r="C412" s="247"/>
      <c r="D412" s="248"/>
      <c r="E412" s="1495"/>
      <c r="F412" s="1481"/>
      <c r="G412" s="1481"/>
      <c r="H412" s="1481"/>
      <c r="I412" s="1481"/>
      <c r="J412" s="1481"/>
      <c r="K412" s="1481"/>
      <c r="L412" s="1481"/>
      <c r="M412" s="1481"/>
      <c r="N412" s="1481"/>
      <c r="O412" s="1481"/>
      <c r="P412" s="1481"/>
      <c r="Q412" s="1481"/>
      <c r="R412" s="1481"/>
      <c r="S412" s="1481"/>
      <c r="T412" s="1481"/>
      <c r="U412" s="1481"/>
      <c r="V412" s="1481"/>
      <c r="W412" s="1481"/>
      <c r="X412" s="1481"/>
      <c r="Y412" s="1481"/>
      <c r="Z412" s="1482"/>
      <c r="AA412" s="263"/>
      <c r="AB412" s="263"/>
      <c r="AC412" s="263"/>
      <c r="AD412" s="256"/>
    </row>
    <row r="413" spans="1:30" ht="18" customHeight="1">
      <c r="A413" s="178"/>
      <c r="B413" s="247"/>
      <c r="C413" s="247"/>
      <c r="D413" s="248"/>
      <c r="E413" s="1483"/>
      <c r="F413" s="1484"/>
      <c r="G413" s="1484"/>
      <c r="H413" s="1484"/>
      <c r="I413" s="1484"/>
      <c r="J413" s="1484"/>
      <c r="K413" s="1484"/>
      <c r="L413" s="1484"/>
      <c r="M413" s="1484"/>
      <c r="N413" s="1484"/>
      <c r="O413" s="1484"/>
      <c r="P413" s="1484"/>
      <c r="Q413" s="1484"/>
      <c r="R413" s="1484"/>
      <c r="S413" s="1484"/>
      <c r="T413" s="1484"/>
      <c r="U413" s="1484"/>
      <c r="V413" s="1484"/>
      <c r="W413" s="1484"/>
      <c r="X413" s="1484"/>
      <c r="Y413" s="1484"/>
      <c r="Z413" s="1485"/>
      <c r="AA413" s="263"/>
      <c r="AB413" s="263"/>
      <c r="AC413" s="263"/>
      <c r="AD413" s="256"/>
    </row>
    <row r="414" spans="1:30" ht="15" customHeight="1">
      <c r="A414" s="178"/>
      <c r="B414" s="247" t="s">
        <v>2752</v>
      </c>
      <c r="C414" s="247"/>
      <c r="D414" s="248"/>
      <c r="E414" s="248"/>
      <c r="F414" s="248"/>
      <c r="G414" s="248"/>
      <c r="H414" s="248"/>
      <c r="I414" s="248"/>
      <c r="J414" s="263" t="s">
        <v>96</v>
      </c>
      <c r="K414" s="263"/>
      <c r="L414" s="263"/>
      <c r="M414" s="263"/>
      <c r="N414" s="263"/>
      <c r="O414" s="263"/>
      <c r="P414" s="263"/>
      <c r="Q414" s="263"/>
      <c r="R414" s="263"/>
      <c r="S414" s="263"/>
      <c r="T414" s="263"/>
      <c r="U414" s="263"/>
      <c r="V414" s="263"/>
      <c r="W414" s="263"/>
      <c r="X414" s="263"/>
      <c r="Y414" s="263"/>
      <c r="Z414" s="263"/>
      <c r="AA414" s="263"/>
      <c r="AB414" s="263"/>
      <c r="AC414" s="263"/>
      <c r="AD414" s="256"/>
    </row>
    <row r="415" spans="1:30" ht="18" customHeight="1">
      <c r="A415" s="178"/>
      <c r="B415" s="247"/>
      <c r="C415" s="247"/>
      <c r="D415" s="248"/>
      <c r="E415" s="1495"/>
      <c r="F415" s="1481"/>
      <c r="G415" s="1481"/>
      <c r="H415" s="1481"/>
      <c r="I415" s="1481"/>
      <c r="J415" s="1481"/>
      <c r="K415" s="1481"/>
      <c r="L415" s="1481"/>
      <c r="M415" s="1481"/>
      <c r="N415" s="1481"/>
      <c r="O415" s="1481"/>
      <c r="P415" s="1481"/>
      <c r="Q415" s="1481"/>
      <c r="R415" s="1481"/>
      <c r="S415" s="1481"/>
      <c r="T415" s="1481"/>
      <c r="U415" s="1481"/>
      <c r="V415" s="1481"/>
      <c r="W415" s="1481"/>
      <c r="X415" s="1481"/>
      <c r="Y415" s="1481"/>
      <c r="Z415" s="1482"/>
      <c r="AA415" s="263"/>
      <c r="AB415" s="263"/>
      <c r="AC415" s="263"/>
      <c r="AD415" s="256"/>
    </row>
    <row r="416" spans="1:30" ht="18" customHeight="1">
      <c r="A416" s="178"/>
      <c r="B416" s="247"/>
      <c r="C416" s="247"/>
      <c r="D416" s="248"/>
      <c r="E416" s="1483"/>
      <c r="F416" s="1484"/>
      <c r="G416" s="1484"/>
      <c r="H416" s="1484"/>
      <c r="I416" s="1484"/>
      <c r="J416" s="1484"/>
      <c r="K416" s="1484"/>
      <c r="L416" s="1484"/>
      <c r="M416" s="1484"/>
      <c r="N416" s="1484"/>
      <c r="O416" s="1484"/>
      <c r="P416" s="1484"/>
      <c r="Q416" s="1484"/>
      <c r="R416" s="1484"/>
      <c r="S416" s="1484"/>
      <c r="T416" s="1484"/>
      <c r="U416" s="1484"/>
      <c r="V416" s="1484"/>
      <c r="W416" s="1484"/>
      <c r="X416" s="1484"/>
      <c r="Y416" s="1484"/>
      <c r="Z416" s="1485"/>
      <c r="AA416" s="248"/>
      <c r="AB416" s="248"/>
      <c r="AC416" s="248"/>
      <c r="AD416" s="248"/>
    </row>
    <row r="417" spans="1:42" ht="11.25" customHeight="1">
      <c r="A417" s="178"/>
      <c r="B417" s="178"/>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J417" s="183"/>
      <c r="AK417" s="183"/>
      <c r="AL417" s="183"/>
      <c r="AM417" s="183"/>
      <c r="AN417" s="183"/>
      <c r="AO417" s="183"/>
      <c r="AP417" s="183"/>
    </row>
    <row r="418" spans="1:42" ht="17.25" customHeight="1">
      <c r="A418" s="243" t="s">
        <v>93</v>
      </c>
      <c r="B418" s="185"/>
      <c r="C418" s="200"/>
      <c r="D418" s="244"/>
      <c r="E418" s="245"/>
      <c r="F418" s="245"/>
      <c r="G418" s="245"/>
      <c r="H418" s="245"/>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4"/>
      <c r="AE418" s="186"/>
      <c r="AF418" s="186"/>
      <c r="AG418" s="186"/>
      <c r="AH418" s="186"/>
      <c r="AI418" s="186"/>
    </row>
    <row r="419" spans="1:42" ht="18" customHeight="1">
      <c r="A419" s="178"/>
      <c r="B419" s="247" t="s">
        <v>2743</v>
      </c>
      <c r="C419" s="247"/>
      <c r="D419" s="248"/>
      <c r="E419" s="1471">
        <f>$D$281</f>
        <v>3</v>
      </c>
      <c r="F419" s="1472"/>
      <c r="G419" s="1472"/>
      <c r="H419" s="1473"/>
      <c r="I419" s="248"/>
      <c r="J419" s="249"/>
      <c r="K419" s="249"/>
      <c r="L419" s="210"/>
      <c r="M419" s="249"/>
      <c r="N419" s="248"/>
      <c r="O419" s="248"/>
      <c r="P419" s="248"/>
      <c r="Q419" s="248"/>
      <c r="R419" s="248"/>
      <c r="S419" s="248"/>
      <c r="T419" s="248"/>
      <c r="U419" s="248"/>
      <c r="V419" s="248"/>
      <c r="W419" s="248"/>
      <c r="X419" s="248"/>
      <c r="Y419" s="248"/>
      <c r="Z419" s="248"/>
      <c r="AA419" s="248"/>
      <c r="AB419" s="248"/>
      <c r="AC419" s="248"/>
    </row>
    <row r="420" spans="1:42" ht="18" customHeight="1">
      <c r="A420" s="178"/>
      <c r="B420" s="247" t="s">
        <v>2744</v>
      </c>
      <c r="C420" s="247"/>
      <c r="D420" s="248"/>
      <c r="E420" s="1589"/>
      <c r="F420" s="1590"/>
      <c r="G420" s="1590"/>
      <c r="H420" s="1591"/>
      <c r="I420" s="250" t="s">
        <v>87</v>
      </c>
      <c r="J420" s="251"/>
      <c r="K420" s="251"/>
      <c r="L420" s="252"/>
      <c r="M420" s="4"/>
      <c r="N420" s="248"/>
      <c r="O420" s="248"/>
      <c r="P420" s="248"/>
      <c r="Q420" s="248"/>
      <c r="R420" s="248"/>
      <c r="S420" s="248"/>
      <c r="T420" s="248"/>
      <c r="U420" s="248"/>
      <c r="V420" s="248"/>
      <c r="W420" s="248"/>
      <c r="X420" s="248"/>
      <c r="Y420" s="248"/>
      <c r="Z420" s="248"/>
      <c r="AA420" s="248"/>
      <c r="AB420" s="248"/>
      <c r="AC420" s="248"/>
    </row>
    <row r="421" spans="1:42" ht="18" customHeight="1">
      <c r="A421" s="178"/>
      <c r="B421" s="247" t="s">
        <v>2745</v>
      </c>
      <c r="C421" s="247"/>
      <c r="D421" s="248"/>
      <c r="E421" s="1580"/>
      <c r="F421" s="1581"/>
      <c r="G421" s="1581"/>
      <c r="H421" s="1582"/>
      <c r="I421" s="250" t="s">
        <v>92</v>
      </c>
      <c r="J421" s="253"/>
      <c r="K421" s="253"/>
      <c r="L421" s="254"/>
      <c r="M421" s="4"/>
      <c r="N421" s="248"/>
      <c r="O421" s="248"/>
      <c r="P421" s="248"/>
      <c r="Q421" s="248"/>
      <c r="R421" s="248"/>
      <c r="S421" s="248"/>
      <c r="T421" s="248"/>
      <c r="U421" s="248"/>
      <c r="V421" s="248"/>
      <c r="W421" s="248"/>
      <c r="X421" s="248"/>
      <c r="Y421" s="248"/>
      <c r="Z421" s="248"/>
      <c r="AA421" s="248"/>
      <c r="AB421" s="248"/>
      <c r="AC421" s="248"/>
    </row>
    <row r="422" spans="1:42" ht="18" customHeight="1">
      <c r="A422" s="178"/>
      <c r="B422" s="247" t="s">
        <v>2746</v>
      </c>
      <c r="C422" s="247"/>
      <c r="D422" s="248"/>
      <c r="E422" s="1580"/>
      <c r="F422" s="1581"/>
      <c r="G422" s="1581"/>
      <c r="H422" s="1582"/>
      <c r="I422" s="250" t="s">
        <v>92</v>
      </c>
      <c r="J422" s="253"/>
      <c r="K422" s="253"/>
      <c r="L422" s="254"/>
      <c r="M422" s="4"/>
      <c r="N422" s="249"/>
      <c r="O422" s="248"/>
      <c r="P422" s="248"/>
      <c r="Q422" s="248"/>
      <c r="R422" s="248"/>
      <c r="S422" s="248"/>
      <c r="T422" s="248"/>
      <c r="U422" s="248"/>
      <c r="V422" s="248"/>
      <c r="W422" s="248"/>
      <c r="X422" s="248"/>
      <c r="Y422" s="248"/>
      <c r="Z422" s="248"/>
      <c r="AA422" s="248"/>
      <c r="AB422" s="248"/>
      <c r="AC422" s="248"/>
    </row>
    <row r="423" spans="1:42" ht="18" customHeight="1">
      <c r="A423" s="178"/>
      <c r="B423" s="247" t="s">
        <v>2747</v>
      </c>
      <c r="C423" s="247"/>
      <c r="D423" s="248"/>
      <c r="E423" s="1580"/>
      <c r="F423" s="1581"/>
      <c r="G423" s="1581"/>
      <c r="H423" s="1582"/>
      <c r="I423" s="250" t="s">
        <v>92</v>
      </c>
      <c r="J423" s="253"/>
      <c r="K423" s="253"/>
      <c r="L423" s="254"/>
      <c r="M423" s="4"/>
      <c r="N423" s="249"/>
      <c r="O423" s="248"/>
      <c r="P423" s="248"/>
      <c r="Q423" s="248"/>
      <c r="R423" s="248"/>
      <c r="S423" s="248"/>
      <c r="T423" s="248"/>
      <c r="U423" s="248"/>
      <c r="V423" s="248"/>
      <c r="W423" s="248"/>
      <c r="X423" s="248"/>
      <c r="Y423" s="248"/>
      <c r="Z423" s="248"/>
      <c r="AA423" s="248"/>
      <c r="AB423" s="248"/>
      <c r="AC423" s="248"/>
    </row>
    <row r="424" spans="1:42" ht="18" customHeight="1">
      <c r="A424" s="178"/>
      <c r="B424" s="247" t="s">
        <v>2748</v>
      </c>
      <c r="C424" s="247"/>
      <c r="D424" s="248"/>
      <c r="E424" s="1580"/>
      <c r="F424" s="1581"/>
      <c r="G424" s="1581"/>
      <c r="H424" s="1582"/>
      <c r="I424" s="250" t="s">
        <v>92</v>
      </c>
      <c r="J424" s="253"/>
      <c r="K424" s="253"/>
      <c r="L424" s="254"/>
      <c r="M424" s="4"/>
      <c r="N424" s="248"/>
      <c r="O424" s="248"/>
      <c r="P424" s="248"/>
      <c r="Q424" s="248"/>
      <c r="R424" s="248"/>
      <c r="S424" s="256"/>
      <c r="T424" s="256"/>
      <c r="U424" s="256"/>
      <c r="V424" s="256"/>
      <c r="W424" s="256"/>
      <c r="X424" s="256"/>
      <c r="Y424" s="256"/>
      <c r="Z424" s="256"/>
      <c r="AA424" s="256"/>
      <c r="AB424" s="256"/>
      <c r="AC424" s="256"/>
    </row>
    <row r="425" spans="1:42" ht="18" customHeight="1">
      <c r="A425" s="178"/>
      <c r="B425" s="255" t="s">
        <v>2749</v>
      </c>
      <c r="C425" s="248"/>
      <c r="D425" s="257"/>
      <c r="E425" s="257"/>
      <c r="F425" s="257"/>
      <c r="G425" s="257"/>
      <c r="H425" s="250"/>
      <c r="I425" s="253"/>
      <c r="J425" s="253"/>
      <c r="K425" s="255"/>
      <c r="L425" s="4"/>
      <c r="M425" s="256"/>
      <c r="N425" s="258"/>
      <c r="O425" s="258" t="s">
        <v>84</v>
      </c>
      <c r="P425" s="258"/>
      <c r="Q425" s="259"/>
      <c r="R425" s="259" t="s">
        <v>83</v>
      </c>
      <c r="U425" s="256"/>
      <c r="V425" s="256"/>
      <c r="W425" s="256"/>
      <c r="X425" s="256"/>
      <c r="Y425" s="256"/>
      <c r="Z425" s="256"/>
      <c r="AA425" s="256"/>
      <c r="AB425" s="256"/>
    </row>
    <row r="426" spans="1:42" ht="15" customHeight="1">
      <c r="A426" s="178"/>
      <c r="B426" s="247" t="s">
        <v>2750</v>
      </c>
      <c r="C426" s="248"/>
      <c r="D426" s="248"/>
      <c r="E426" s="248"/>
      <c r="F426" s="260"/>
      <c r="G426" s="248"/>
      <c r="H426" s="248"/>
      <c r="I426" s="249"/>
      <c r="J426" s="249"/>
      <c r="K426" s="248"/>
      <c r="L426" s="260"/>
      <c r="M426" s="248"/>
      <c r="N426" s="248"/>
      <c r="O426" s="260"/>
      <c r="P426" s="248"/>
      <c r="Q426" s="248"/>
      <c r="R426" s="248"/>
      <c r="S426" s="260"/>
      <c r="T426" s="248"/>
      <c r="U426" s="248"/>
      <c r="V426" s="248"/>
      <c r="W426" s="248"/>
      <c r="X426" s="260"/>
      <c r="Y426" s="248"/>
      <c r="Z426" s="248"/>
      <c r="AA426" s="248"/>
      <c r="AB426" s="248"/>
      <c r="AC426" s="248"/>
    </row>
    <row r="427" spans="1:42" ht="18" customHeight="1">
      <c r="A427" s="178"/>
      <c r="B427" s="261"/>
      <c r="C427" s="248"/>
      <c r="D427" s="262" t="s">
        <v>71</v>
      </c>
      <c r="E427" s="1465" t="s">
        <v>82</v>
      </c>
      <c r="F427" s="1465"/>
      <c r="G427" s="1465"/>
      <c r="H427" s="1465"/>
      <c r="I427" s="1465"/>
      <c r="J427" s="218" t="s">
        <v>70</v>
      </c>
      <c r="K427" s="1465" t="s">
        <v>81</v>
      </c>
      <c r="L427" s="1465"/>
      <c r="M427" s="1465"/>
      <c r="N427" s="1465"/>
      <c r="O427" s="1465"/>
      <c r="P427" s="1465"/>
      <c r="Q427" s="1465"/>
      <c r="R427" s="1465"/>
      <c r="S427" s="1465"/>
      <c r="T427" s="1465"/>
      <c r="U427" s="218" t="s">
        <v>70</v>
      </c>
      <c r="V427" s="1465" t="s">
        <v>80</v>
      </c>
      <c r="W427" s="1465"/>
      <c r="X427" s="1465"/>
      <c r="Y427" s="1465"/>
      <c r="Z427" s="1457"/>
      <c r="AA427" s="262" t="s">
        <v>94</v>
      </c>
      <c r="AB427" s="262"/>
      <c r="AC427" s="4"/>
      <c r="AD427" s="4"/>
    </row>
    <row r="428" spans="1:42" ht="18" customHeight="1">
      <c r="A428" s="178"/>
      <c r="B428" s="261" t="s">
        <v>3104</v>
      </c>
      <c r="C428" s="248"/>
      <c r="D428" s="262" t="s">
        <v>71</v>
      </c>
      <c r="E428" s="1441"/>
      <c r="F428" s="1441"/>
      <c r="G428" s="1441"/>
      <c r="H428" s="1441"/>
      <c r="I428" s="1441"/>
      <c r="J428" s="218" t="s">
        <v>70</v>
      </c>
      <c r="K428" s="1496" t="str">
        <f>IF(項目一覧②!$G$624=1,"",INDEX(主要用途!$D$2:$D$72,項目一覧②!$G$624))</f>
        <v/>
      </c>
      <c r="L428" s="1497"/>
      <c r="M428" s="1497"/>
      <c r="N428" s="1497"/>
      <c r="O428" s="1497"/>
      <c r="P428" s="1497"/>
      <c r="Q428" s="1497"/>
      <c r="R428" s="1497"/>
      <c r="S428" s="1497"/>
      <c r="T428" s="1498"/>
      <c r="U428" s="218" t="s">
        <v>70</v>
      </c>
      <c r="V428" s="1454"/>
      <c r="W428" s="1455"/>
      <c r="X428" s="1455"/>
      <c r="Y428" s="1456"/>
      <c r="Z428" s="260" t="s">
        <v>69</v>
      </c>
      <c r="AA428" s="262" t="s">
        <v>94</v>
      </c>
      <c r="AB428" s="256"/>
      <c r="AC428" s="262"/>
      <c r="AD428" s="4"/>
    </row>
    <row r="429" spans="1:42" ht="18" customHeight="1">
      <c r="A429" s="178"/>
      <c r="B429" s="261" t="s">
        <v>3105</v>
      </c>
      <c r="C429" s="248"/>
      <c r="D429" s="262" t="s">
        <v>71</v>
      </c>
      <c r="E429" s="1441"/>
      <c r="F429" s="1441"/>
      <c r="G429" s="1441"/>
      <c r="H429" s="1441"/>
      <c r="I429" s="1441"/>
      <c r="J429" s="218" t="s">
        <v>70</v>
      </c>
      <c r="K429" s="1496" t="str">
        <f>IF(項目一覧②!$G$625=1,"",INDEX(主要用途!$D$2:$D$72,項目一覧②!$G$625))</f>
        <v/>
      </c>
      <c r="L429" s="1497"/>
      <c r="M429" s="1497"/>
      <c r="N429" s="1497"/>
      <c r="O429" s="1497"/>
      <c r="P429" s="1497"/>
      <c r="Q429" s="1497"/>
      <c r="R429" s="1497"/>
      <c r="S429" s="1497"/>
      <c r="T429" s="1498"/>
      <c r="U429" s="218" t="s">
        <v>70</v>
      </c>
      <c r="V429" s="1454"/>
      <c r="W429" s="1455"/>
      <c r="X429" s="1455"/>
      <c r="Y429" s="1456"/>
      <c r="Z429" s="260" t="s">
        <v>69</v>
      </c>
      <c r="AA429" s="262" t="s">
        <v>94</v>
      </c>
      <c r="AB429" s="256"/>
      <c r="AC429" s="262"/>
      <c r="AD429" s="4"/>
    </row>
    <row r="430" spans="1:42" ht="18" customHeight="1">
      <c r="A430" s="178"/>
      <c r="B430" s="261" t="s">
        <v>3106</v>
      </c>
      <c r="C430" s="248"/>
      <c r="D430" s="262" t="s">
        <v>71</v>
      </c>
      <c r="E430" s="1441"/>
      <c r="F430" s="1441"/>
      <c r="G430" s="1441"/>
      <c r="H430" s="1441"/>
      <c r="I430" s="1441"/>
      <c r="J430" s="218" t="s">
        <v>70</v>
      </c>
      <c r="K430" s="1496" t="str">
        <f>IF(項目一覧②!$G$626=1,"",INDEX(主要用途!$D$2:$D$72,項目一覧②!$G$626))</f>
        <v/>
      </c>
      <c r="L430" s="1497"/>
      <c r="M430" s="1497"/>
      <c r="N430" s="1497"/>
      <c r="O430" s="1497"/>
      <c r="P430" s="1497"/>
      <c r="Q430" s="1497"/>
      <c r="R430" s="1497"/>
      <c r="S430" s="1497"/>
      <c r="T430" s="1498"/>
      <c r="U430" s="218" t="s">
        <v>70</v>
      </c>
      <c r="V430" s="1454"/>
      <c r="W430" s="1455"/>
      <c r="X430" s="1455"/>
      <c r="Y430" s="1456"/>
      <c r="Z430" s="260" t="s">
        <v>69</v>
      </c>
      <c r="AA430" s="262" t="s">
        <v>94</v>
      </c>
      <c r="AB430" s="256"/>
      <c r="AC430" s="262"/>
      <c r="AD430" s="4"/>
    </row>
    <row r="431" spans="1:42" ht="18" customHeight="1">
      <c r="A431" s="178"/>
      <c r="B431" s="261" t="s">
        <v>3107</v>
      </c>
      <c r="C431" s="248"/>
      <c r="D431" s="262" t="s">
        <v>71</v>
      </c>
      <c r="E431" s="1441"/>
      <c r="F431" s="1441"/>
      <c r="G431" s="1441"/>
      <c r="H431" s="1441"/>
      <c r="I431" s="1441"/>
      <c r="J431" s="218" t="s">
        <v>70</v>
      </c>
      <c r="K431" s="1496" t="str">
        <f>IF(項目一覧②!$G$627=1,"",INDEX(主要用途!$D$2:$D$72,項目一覧②!$G$627))</f>
        <v/>
      </c>
      <c r="L431" s="1497"/>
      <c r="M431" s="1497"/>
      <c r="N431" s="1497"/>
      <c r="O431" s="1497"/>
      <c r="P431" s="1497"/>
      <c r="Q431" s="1497"/>
      <c r="R431" s="1497"/>
      <c r="S431" s="1497"/>
      <c r="T431" s="1498"/>
      <c r="U431" s="218" t="s">
        <v>70</v>
      </c>
      <c r="V431" s="1454"/>
      <c r="W431" s="1455"/>
      <c r="X431" s="1455"/>
      <c r="Y431" s="1456"/>
      <c r="Z431" s="260" t="s">
        <v>69</v>
      </c>
      <c r="AA431" s="262" t="s">
        <v>94</v>
      </c>
      <c r="AB431" s="256"/>
      <c r="AC431" s="262"/>
      <c r="AD431" s="4"/>
    </row>
    <row r="432" spans="1:42" ht="18" customHeight="1">
      <c r="A432" s="178"/>
      <c r="B432" s="261" t="s">
        <v>3108</v>
      </c>
      <c r="C432" s="248"/>
      <c r="D432" s="262" t="s">
        <v>71</v>
      </c>
      <c r="E432" s="1441"/>
      <c r="F432" s="1441"/>
      <c r="G432" s="1441"/>
      <c r="H432" s="1441"/>
      <c r="I432" s="1441"/>
      <c r="J432" s="218" t="s">
        <v>70</v>
      </c>
      <c r="K432" s="1496" t="str">
        <f>IF(項目一覧②!$G$628=1,"",INDEX(主要用途!$D$2:$D$72,項目一覧②!$G$628))</f>
        <v/>
      </c>
      <c r="L432" s="1497"/>
      <c r="M432" s="1497"/>
      <c r="N432" s="1497"/>
      <c r="O432" s="1497"/>
      <c r="P432" s="1497"/>
      <c r="Q432" s="1497"/>
      <c r="R432" s="1497"/>
      <c r="S432" s="1497"/>
      <c r="T432" s="1498"/>
      <c r="U432" s="218" t="s">
        <v>70</v>
      </c>
      <c r="V432" s="1454"/>
      <c r="W432" s="1455"/>
      <c r="X432" s="1455"/>
      <c r="Y432" s="1456"/>
      <c r="Z432" s="260" t="s">
        <v>69</v>
      </c>
      <c r="AA432" s="262" t="s">
        <v>94</v>
      </c>
      <c r="AB432" s="256"/>
      <c r="AC432" s="262"/>
      <c r="AD432" s="4"/>
    </row>
    <row r="433" spans="1:42" ht="18" customHeight="1">
      <c r="A433" s="178"/>
      <c r="B433" s="261" t="s">
        <v>3109</v>
      </c>
      <c r="C433" s="248"/>
      <c r="D433" s="262" t="s">
        <v>71</v>
      </c>
      <c r="E433" s="1441"/>
      <c r="F433" s="1441"/>
      <c r="G433" s="1441"/>
      <c r="H433" s="1441"/>
      <c r="I433" s="1441"/>
      <c r="J433" s="218" t="s">
        <v>70</v>
      </c>
      <c r="K433" s="1496" t="str">
        <f>IF(項目一覧②!$G$629=1,"",INDEX(主要用途!$D$2:$D$72,項目一覧②!$G$629))</f>
        <v/>
      </c>
      <c r="L433" s="1497"/>
      <c r="M433" s="1497"/>
      <c r="N433" s="1497"/>
      <c r="O433" s="1497"/>
      <c r="P433" s="1497"/>
      <c r="Q433" s="1497"/>
      <c r="R433" s="1497"/>
      <c r="S433" s="1497"/>
      <c r="T433" s="1498"/>
      <c r="U433" s="218" t="s">
        <v>70</v>
      </c>
      <c r="V433" s="1454"/>
      <c r="W433" s="1455"/>
      <c r="X433" s="1455"/>
      <c r="Y433" s="1456"/>
      <c r="Z433" s="260" t="s">
        <v>69</v>
      </c>
      <c r="AA433" s="262" t="s">
        <v>94</v>
      </c>
      <c r="AB433" s="256"/>
      <c r="AC433" s="262"/>
      <c r="AD433" s="4"/>
    </row>
    <row r="434" spans="1:42" ht="15" customHeight="1">
      <c r="A434" s="178"/>
      <c r="B434" s="247" t="s">
        <v>2751</v>
      </c>
      <c r="C434" s="248"/>
      <c r="D434" s="248"/>
      <c r="E434" s="248"/>
      <c r="F434" s="248"/>
      <c r="G434" s="248"/>
      <c r="H434" s="248"/>
      <c r="I434" s="248"/>
      <c r="J434" s="218"/>
      <c r="K434" s="263"/>
      <c r="L434" s="263"/>
      <c r="M434" s="263"/>
      <c r="N434" s="263"/>
      <c r="O434" s="263"/>
      <c r="P434" s="263"/>
      <c r="Q434" s="263"/>
      <c r="R434" s="263"/>
      <c r="S434" s="263"/>
      <c r="T434" s="263"/>
      <c r="U434" s="263"/>
      <c r="V434" s="263"/>
      <c r="W434" s="263"/>
      <c r="X434" s="263"/>
      <c r="Y434" s="263"/>
      <c r="Z434" s="263"/>
      <c r="AA434" s="263"/>
      <c r="AB434" s="263"/>
      <c r="AC434" s="263"/>
      <c r="AD434" s="256"/>
    </row>
    <row r="435" spans="1:42" ht="18" customHeight="1">
      <c r="A435" s="178"/>
      <c r="B435" s="247"/>
      <c r="C435" s="247"/>
      <c r="D435" s="248"/>
      <c r="E435" s="1495"/>
      <c r="F435" s="1481"/>
      <c r="G435" s="1481"/>
      <c r="H435" s="1481"/>
      <c r="I435" s="1481"/>
      <c r="J435" s="1481"/>
      <c r="K435" s="1481"/>
      <c r="L435" s="1481"/>
      <c r="M435" s="1481"/>
      <c r="N435" s="1481"/>
      <c r="O435" s="1481"/>
      <c r="P435" s="1481"/>
      <c r="Q435" s="1481"/>
      <c r="R435" s="1481"/>
      <c r="S435" s="1481"/>
      <c r="T435" s="1481"/>
      <c r="U435" s="1481"/>
      <c r="V435" s="1481"/>
      <c r="W435" s="1481"/>
      <c r="X435" s="1481"/>
      <c r="Y435" s="1481"/>
      <c r="Z435" s="1482"/>
      <c r="AA435" s="263"/>
      <c r="AB435" s="263"/>
      <c r="AC435" s="263"/>
      <c r="AD435" s="256"/>
    </row>
    <row r="436" spans="1:42" ht="18" customHeight="1">
      <c r="A436" s="178"/>
      <c r="B436" s="247"/>
      <c r="C436" s="247"/>
      <c r="D436" s="248"/>
      <c r="E436" s="1483"/>
      <c r="F436" s="1484"/>
      <c r="G436" s="1484"/>
      <c r="H436" s="1484"/>
      <c r="I436" s="1484"/>
      <c r="J436" s="1484"/>
      <c r="K436" s="1484"/>
      <c r="L436" s="1484"/>
      <c r="M436" s="1484"/>
      <c r="N436" s="1484"/>
      <c r="O436" s="1484"/>
      <c r="P436" s="1484"/>
      <c r="Q436" s="1484"/>
      <c r="R436" s="1484"/>
      <c r="S436" s="1484"/>
      <c r="T436" s="1484"/>
      <c r="U436" s="1484"/>
      <c r="V436" s="1484"/>
      <c r="W436" s="1484"/>
      <c r="X436" s="1484"/>
      <c r="Y436" s="1484"/>
      <c r="Z436" s="1485"/>
      <c r="AA436" s="263"/>
      <c r="AB436" s="263"/>
      <c r="AC436" s="263"/>
      <c r="AD436" s="256"/>
    </row>
    <row r="437" spans="1:42" ht="14.25" customHeight="1">
      <c r="A437" s="178"/>
      <c r="B437" s="247" t="s">
        <v>2752</v>
      </c>
      <c r="C437" s="247"/>
      <c r="D437" s="248"/>
      <c r="E437" s="248"/>
      <c r="F437" s="248"/>
      <c r="G437" s="248"/>
      <c r="H437" s="248"/>
      <c r="I437" s="248"/>
      <c r="J437" s="263" t="s">
        <v>96</v>
      </c>
      <c r="K437" s="263"/>
      <c r="L437" s="263"/>
      <c r="M437" s="263"/>
      <c r="N437" s="263"/>
      <c r="O437" s="263"/>
      <c r="P437" s="263"/>
      <c r="Q437" s="263"/>
      <c r="R437" s="263"/>
      <c r="S437" s="263"/>
      <c r="T437" s="263"/>
      <c r="U437" s="263"/>
      <c r="V437" s="263"/>
      <c r="W437" s="263"/>
      <c r="X437" s="263"/>
      <c r="Y437" s="263"/>
      <c r="Z437" s="263"/>
      <c r="AA437" s="263"/>
      <c r="AB437" s="263"/>
      <c r="AC437" s="263"/>
      <c r="AD437" s="256"/>
    </row>
    <row r="438" spans="1:42" ht="18" customHeight="1">
      <c r="A438" s="178"/>
      <c r="B438" s="247"/>
      <c r="C438" s="247"/>
      <c r="D438" s="248"/>
      <c r="E438" s="1495"/>
      <c r="F438" s="1481"/>
      <c r="G438" s="1481"/>
      <c r="H438" s="1481"/>
      <c r="I438" s="1481"/>
      <c r="J438" s="1481"/>
      <c r="K438" s="1481"/>
      <c r="L438" s="1481"/>
      <c r="M438" s="1481"/>
      <c r="N438" s="1481"/>
      <c r="O438" s="1481"/>
      <c r="P438" s="1481"/>
      <c r="Q438" s="1481"/>
      <c r="R438" s="1481"/>
      <c r="S438" s="1481"/>
      <c r="T438" s="1481"/>
      <c r="U438" s="1481"/>
      <c r="V438" s="1481"/>
      <c r="W438" s="1481"/>
      <c r="X438" s="1481"/>
      <c r="Y438" s="1481"/>
      <c r="Z438" s="1482"/>
      <c r="AA438" s="263"/>
      <c r="AB438" s="263"/>
      <c r="AC438" s="263"/>
      <c r="AD438" s="256"/>
    </row>
    <row r="439" spans="1:42" ht="18" customHeight="1">
      <c r="A439" s="178"/>
      <c r="B439" s="247"/>
      <c r="C439" s="247"/>
      <c r="D439" s="248"/>
      <c r="E439" s="1483"/>
      <c r="F439" s="1484"/>
      <c r="G439" s="1484"/>
      <c r="H439" s="1484"/>
      <c r="I439" s="1484"/>
      <c r="J439" s="1484"/>
      <c r="K439" s="1484"/>
      <c r="L439" s="1484"/>
      <c r="M439" s="1484"/>
      <c r="N439" s="1484"/>
      <c r="O439" s="1484"/>
      <c r="P439" s="1484"/>
      <c r="Q439" s="1484"/>
      <c r="R439" s="1484"/>
      <c r="S439" s="1484"/>
      <c r="T439" s="1484"/>
      <c r="U439" s="1484"/>
      <c r="V439" s="1484"/>
      <c r="W439" s="1484"/>
      <c r="X439" s="1484"/>
      <c r="Y439" s="1484"/>
      <c r="Z439" s="1485"/>
      <c r="AA439" s="248"/>
      <c r="AB439" s="248"/>
      <c r="AC439" s="248"/>
      <c r="AD439" s="248"/>
    </row>
    <row r="440" spans="1:42" ht="11.25" customHeight="1">
      <c r="A440" s="178"/>
      <c r="B440" s="178"/>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J440" s="183"/>
      <c r="AK440" s="183"/>
      <c r="AL440" s="183"/>
      <c r="AM440" s="183"/>
      <c r="AN440" s="183"/>
      <c r="AO440" s="183"/>
      <c r="AP440" s="183"/>
    </row>
    <row r="441" spans="1:42" ht="17.25" customHeight="1">
      <c r="A441" s="243" t="s">
        <v>93</v>
      </c>
      <c r="B441" s="185"/>
      <c r="C441" s="244"/>
      <c r="D441" s="245"/>
      <c r="E441" s="245"/>
      <c r="F441" s="245"/>
      <c r="G441" s="245"/>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4"/>
      <c r="AF441" s="186"/>
      <c r="AG441" s="186"/>
      <c r="AH441" s="186"/>
      <c r="AI441" s="186"/>
    </row>
    <row r="442" spans="1:42" ht="18" customHeight="1">
      <c r="A442" s="178"/>
      <c r="B442" s="247" t="s">
        <v>2743</v>
      </c>
      <c r="C442" s="247"/>
      <c r="D442" s="248"/>
      <c r="E442" s="1471">
        <f>$D$281</f>
        <v>3</v>
      </c>
      <c r="F442" s="1472"/>
      <c r="G442" s="1472"/>
      <c r="H442" s="1473"/>
      <c r="I442" s="248"/>
      <c r="J442" s="249"/>
      <c r="K442" s="249"/>
      <c r="L442" s="210"/>
      <c r="M442" s="249"/>
      <c r="N442" s="248"/>
      <c r="O442" s="248"/>
      <c r="P442" s="248"/>
      <c r="Q442" s="248"/>
      <c r="R442" s="248"/>
      <c r="S442" s="248"/>
      <c r="T442" s="248"/>
      <c r="U442" s="248"/>
      <c r="Z442" s="242"/>
      <c r="AA442" s="242"/>
      <c r="AB442" s="242"/>
      <c r="AC442" s="242"/>
      <c r="AD442" s="242"/>
      <c r="AE442" s="242"/>
      <c r="AF442" s="242"/>
      <c r="AG442" s="242"/>
      <c r="AH442" s="242"/>
      <c r="AI442" s="242"/>
    </row>
    <row r="443" spans="1:42" ht="18" customHeight="1">
      <c r="A443" s="178"/>
      <c r="B443" s="247" t="s">
        <v>2744</v>
      </c>
      <c r="C443" s="247"/>
      <c r="D443" s="248"/>
      <c r="E443" s="1589"/>
      <c r="F443" s="1590"/>
      <c r="G443" s="1590"/>
      <c r="H443" s="1591"/>
      <c r="I443" s="250" t="s">
        <v>87</v>
      </c>
      <c r="J443" s="251"/>
      <c r="K443" s="251"/>
      <c r="L443" s="252"/>
      <c r="M443" s="4"/>
      <c r="N443" s="248"/>
      <c r="O443" s="248"/>
      <c r="P443" s="248"/>
      <c r="Q443" s="248"/>
      <c r="R443" s="248"/>
      <c r="S443" s="248"/>
      <c r="T443" s="248"/>
      <c r="U443" s="248"/>
      <c r="V443" s="248"/>
      <c r="Z443" s="178"/>
      <c r="AA443" s="195"/>
      <c r="AB443" s="195"/>
      <c r="AC443" s="195"/>
      <c r="AD443" s="195"/>
      <c r="AE443" s="195"/>
    </row>
    <row r="444" spans="1:42" ht="18" customHeight="1">
      <c r="A444" s="178"/>
      <c r="B444" s="247" t="s">
        <v>2745</v>
      </c>
      <c r="C444" s="247"/>
      <c r="D444" s="248"/>
      <c r="E444" s="1580"/>
      <c r="F444" s="1581"/>
      <c r="G444" s="1581"/>
      <c r="H444" s="1582"/>
      <c r="I444" s="250" t="s">
        <v>92</v>
      </c>
      <c r="J444" s="253"/>
      <c r="K444" s="253"/>
      <c r="L444" s="254"/>
      <c r="M444" s="4"/>
      <c r="N444" s="248"/>
      <c r="O444" s="248"/>
      <c r="P444" s="248"/>
      <c r="Q444" s="248"/>
      <c r="R444" s="248"/>
      <c r="S444" s="248"/>
      <c r="T444" s="248"/>
      <c r="U444" s="248"/>
      <c r="V444" s="248"/>
      <c r="Y444" s="248"/>
      <c r="Z444" s="248"/>
      <c r="AA444" s="248"/>
      <c r="AB444" s="248"/>
      <c r="AC444" s="248"/>
      <c r="AD444" s="248"/>
      <c r="AE444" s="248"/>
    </row>
    <row r="445" spans="1:42" ht="18" customHeight="1">
      <c r="A445" s="178"/>
      <c r="B445" s="247" t="s">
        <v>2746</v>
      </c>
      <c r="C445" s="247"/>
      <c r="D445" s="248"/>
      <c r="E445" s="1580"/>
      <c r="F445" s="1581"/>
      <c r="G445" s="1581"/>
      <c r="H445" s="1582"/>
      <c r="I445" s="250" t="s">
        <v>92</v>
      </c>
      <c r="J445" s="253"/>
      <c r="K445" s="253"/>
      <c r="L445" s="254"/>
      <c r="M445" s="4"/>
      <c r="N445" s="249"/>
      <c r="O445" s="248"/>
      <c r="P445" s="248"/>
      <c r="Q445" s="248"/>
      <c r="R445" s="248"/>
      <c r="S445" s="248"/>
      <c r="T445" s="248"/>
      <c r="U445" s="248"/>
      <c r="V445" s="248"/>
      <c r="W445" s="248"/>
      <c r="X445" s="248"/>
      <c r="Y445" s="248"/>
      <c r="Z445" s="248"/>
      <c r="AA445" s="248"/>
      <c r="AB445" s="248"/>
      <c r="AC445" s="248"/>
    </row>
    <row r="446" spans="1:42" ht="18" customHeight="1">
      <c r="A446" s="178"/>
      <c r="B446" s="247" t="s">
        <v>2747</v>
      </c>
      <c r="C446" s="247"/>
      <c r="D446" s="248"/>
      <c r="E446" s="1580"/>
      <c r="F446" s="1581"/>
      <c r="G446" s="1581"/>
      <c r="H446" s="1582"/>
      <c r="I446" s="250" t="s">
        <v>92</v>
      </c>
      <c r="J446" s="253"/>
      <c r="K446" s="253"/>
      <c r="L446" s="254"/>
      <c r="M446" s="4"/>
      <c r="N446" s="249"/>
      <c r="O446" s="248"/>
      <c r="P446" s="248"/>
      <c r="Q446" s="248"/>
      <c r="R446" s="248"/>
      <c r="S446" s="248"/>
      <c r="T446" s="248"/>
      <c r="U446" s="248"/>
      <c r="V446" s="248"/>
      <c r="W446" s="248"/>
      <c r="X446" s="248"/>
      <c r="Y446" s="248"/>
      <c r="Z446" s="248"/>
      <c r="AA446" s="248"/>
      <c r="AB446" s="248"/>
      <c r="AC446" s="248"/>
    </row>
    <row r="447" spans="1:42" ht="18" customHeight="1">
      <c r="A447" s="178"/>
      <c r="B447" s="247" t="s">
        <v>2748</v>
      </c>
      <c r="C447" s="247"/>
      <c r="D447" s="248"/>
      <c r="E447" s="1580"/>
      <c r="F447" s="1581"/>
      <c r="G447" s="1581"/>
      <c r="H447" s="1582"/>
      <c r="I447" s="250" t="s">
        <v>92</v>
      </c>
      <c r="J447" s="253"/>
      <c r="K447" s="253"/>
      <c r="L447" s="254"/>
      <c r="M447" s="4"/>
      <c r="N447" s="248"/>
      <c r="O447" s="248"/>
      <c r="P447" s="248"/>
      <c r="Q447" s="248"/>
      <c r="R447" s="248"/>
      <c r="S447" s="256"/>
      <c r="T447" s="256"/>
      <c r="U447" s="256"/>
      <c r="V447" s="256"/>
      <c r="W447" s="256"/>
      <c r="X447" s="256"/>
      <c r="Y447" s="256"/>
      <c r="Z447" s="256"/>
      <c r="AA447" s="256"/>
      <c r="AB447" s="256"/>
      <c r="AC447" s="256"/>
    </row>
    <row r="448" spans="1:42" ht="18" customHeight="1">
      <c r="A448" s="178"/>
      <c r="B448" s="255" t="s">
        <v>2749</v>
      </c>
      <c r="C448" s="248"/>
      <c r="D448" s="257"/>
      <c r="E448" s="257"/>
      <c r="F448" s="257"/>
      <c r="G448" s="257"/>
      <c r="H448" s="250"/>
      <c r="I448" s="253"/>
      <c r="J448" s="253"/>
      <c r="K448" s="255"/>
      <c r="L448" s="4"/>
      <c r="M448" s="256"/>
      <c r="N448" s="258"/>
      <c r="O448" s="258" t="s">
        <v>84</v>
      </c>
      <c r="P448" s="258"/>
      <c r="Q448" s="259"/>
      <c r="R448" s="259" t="s">
        <v>83</v>
      </c>
      <c r="U448" s="256"/>
      <c r="V448" s="256"/>
      <c r="W448" s="256"/>
      <c r="X448" s="256"/>
      <c r="Y448" s="256"/>
      <c r="Z448" s="256"/>
      <c r="AA448" s="256"/>
      <c r="AB448" s="256"/>
    </row>
    <row r="449" spans="1:42" ht="15" customHeight="1">
      <c r="A449" s="178"/>
      <c r="B449" s="247" t="s">
        <v>2750</v>
      </c>
      <c r="C449" s="248"/>
      <c r="D449" s="248"/>
      <c r="E449" s="248"/>
      <c r="F449" s="248"/>
      <c r="G449" s="260"/>
      <c r="H449" s="248"/>
      <c r="I449" s="248"/>
      <c r="J449" s="249"/>
      <c r="K449" s="249"/>
      <c r="L449" s="248"/>
      <c r="M449" s="260"/>
      <c r="N449" s="248"/>
      <c r="O449" s="248"/>
      <c r="P449" s="260"/>
      <c r="Q449" s="248"/>
      <c r="R449" s="248"/>
      <c r="S449" s="248"/>
      <c r="T449" s="260"/>
      <c r="U449" s="248"/>
      <c r="V449" s="248"/>
      <c r="W449" s="248"/>
      <c r="X449" s="248"/>
      <c r="Y449" s="260"/>
      <c r="Z449" s="248"/>
      <c r="AA449" s="248"/>
      <c r="AB449" s="248"/>
      <c r="AC449" s="248"/>
      <c r="AD449" s="248"/>
    </row>
    <row r="450" spans="1:42" ht="18" customHeight="1">
      <c r="A450" s="178"/>
      <c r="B450" s="261"/>
      <c r="C450" s="248"/>
      <c r="D450" s="262" t="s">
        <v>71</v>
      </c>
      <c r="E450" s="1465" t="s">
        <v>82</v>
      </c>
      <c r="F450" s="1465"/>
      <c r="G450" s="1465"/>
      <c r="H450" s="1465"/>
      <c r="I450" s="1465"/>
      <c r="J450" s="218" t="s">
        <v>70</v>
      </c>
      <c r="K450" s="1465" t="s">
        <v>81</v>
      </c>
      <c r="L450" s="1465"/>
      <c r="M450" s="1465"/>
      <c r="N450" s="1465"/>
      <c r="O450" s="1465"/>
      <c r="P450" s="1465"/>
      <c r="Q450" s="1465"/>
      <c r="R450" s="1465"/>
      <c r="S450" s="1465"/>
      <c r="T450" s="1465"/>
      <c r="U450" s="218" t="s">
        <v>70</v>
      </c>
      <c r="V450" s="1465" t="s">
        <v>80</v>
      </c>
      <c r="W450" s="1465"/>
      <c r="X450" s="1465"/>
      <c r="Y450" s="1465"/>
      <c r="Z450" s="1457"/>
      <c r="AA450" s="262" t="s">
        <v>94</v>
      </c>
      <c r="AB450" s="262"/>
      <c r="AC450" s="4"/>
      <c r="AD450" s="4"/>
    </row>
    <row r="451" spans="1:42" ht="18" customHeight="1">
      <c r="A451" s="178"/>
      <c r="B451" s="261" t="s">
        <v>3104</v>
      </c>
      <c r="C451" s="248"/>
      <c r="D451" s="262" t="s">
        <v>71</v>
      </c>
      <c r="E451" s="1441"/>
      <c r="F451" s="1441"/>
      <c r="G451" s="1441"/>
      <c r="H451" s="1441"/>
      <c r="I451" s="1441"/>
      <c r="J451" s="218" t="s">
        <v>70</v>
      </c>
      <c r="K451" s="1496" t="str">
        <f>IF(項目一覧②!$G$651=1,"",INDEX(主要用途!$D$2:$D$72,項目一覧②!$G$651))</f>
        <v/>
      </c>
      <c r="L451" s="1497"/>
      <c r="M451" s="1497"/>
      <c r="N451" s="1497"/>
      <c r="O451" s="1497"/>
      <c r="P451" s="1497"/>
      <c r="Q451" s="1497"/>
      <c r="R451" s="1497"/>
      <c r="S451" s="1497"/>
      <c r="T451" s="1498"/>
      <c r="U451" s="218" t="s">
        <v>70</v>
      </c>
      <c r="V451" s="1454"/>
      <c r="W451" s="1455"/>
      <c r="X451" s="1455"/>
      <c r="Y451" s="1456"/>
      <c r="Z451" s="260" t="s">
        <v>69</v>
      </c>
      <c r="AA451" s="262" t="s">
        <v>94</v>
      </c>
      <c r="AB451" s="256"/>
      <c r="AC451" s="262"/>
      <c r="AD451" s="4"/>
    </row>
    <row r="452" spans="1:42" ht="18" customHeight="1">
      <c r="A452" s="178"/>
      <c r="B452" s="261" t="s">
        <v>3105</v>
      </c>
      <c r="C452" s="248"/>
      <c r="D452" s="262" t="s">
        <v>71</v>
      </c>
      <c r="E452" s="1441"/>
      <c r="F452" s="1441"/>
      <c r="G452" s="1441"/>
      <c r="H452" s="1441"/>
      <c r="I452" s="1441"/>
      <c r="J452" s="218" t="s">
        <v>70</v>
      </c>
      <c r="K452" s="1496" t="str">
        <f>IF(項目一覧②!$G$652=1,"",INDEX(主要用途!$D$2:$D$72,項目一覧②!$G$652))</f>
        <v/>
      </c>
      <c r="L452" s="1497"/>
      <c r="M452" s="1497"/>
      <c r="N452" s="1497"/>
      <c r="O452" s="1497"/>
      <c r="P452" s="1497"/>
      <c r="Q452" s="1497"/>
      <c r="R452" s="1497"/>
      <c r="S452" s="1497"/>
      <c r="T452" s="1498"/>
      <c r="U452" s="218" t="s">
        <v>70</v>
      </c>
      <c r="V452" s="1454"/>
      <c r="W452" s="1455"/>
      <c r="X452" s="1455"/>
      <c r="Y452" s="1456"/>
      <c r="Z452" s="260" t="s">
        <v>69</v>
      </c>
      <c r="AA452" s="262" t="s">
        <v>94</v>
      </c>
      <c r="AB452" s="256"/>
      <c r="AC452" s="262"/>
      <c r="AD452" s="4"/>
    </row>
    <row r="453" spans="1:42" ht="18" customHeight="1">
      <c r="A453" s="178"/>
      <c r="B453" s="261" t="s">
        <v>3106</v>
      </c>
      <c r="C453" s="248"/>
      <c r="D453" s="262" t="s">
        <v>71</v>
      </c>
      <c r="E453" s="1441"/>
      <c r="F453" s="1441"/>
      <c r="G453" s="1441"/>
      <c r="H453" s="1441"/>
      <c r="I453" s="1441"/>
      <c r="J453" s="218" t="s">
        <v>70</v>
      </c>
      <c r="K453" s="1496" t="str">
        <f>IF(項目一覧②!$G$653=1,"",INDEX(主要用途!$D$2:$D$72,項目一覧②!$G$653))</f>
        <v/>
      </c>
      <c r="L453" s="1497"/>
      <c r="M453" s="1497"/>
      <c r="N453" s="1497"/>
      <c r="O453" s="1497"/>
      <c r="P453" s="1497"/>
      <c r="Q453" s="1497"/>
      <c r="R453" s="1497"/>
      <c r="S453" s="1497"/>
      <c r="T453" s="1498"/>
      <c r="U453" s="218" t="s">
        <v>70</v>
      </c>
      <c r="V453" s="1454"/>
      <c r="W453" s="1455"/>
      <c r="X453" s="1455"/>
      <c r="Y453" s="1456"/>
      <c r="Z453" s="260" t="s">
        <v>69</v>
      </c>
      <c r="AA453" s="262" t="s">
        <v>94</v>
      </c>
      <c r="AB453" s="256"/>
      <c r="AC453" s="262"/>
      <c r="AD453" s="4"/>
    </row>
    <row r="454" spans="1:42" ht="18" customHeight="1">
      <c r="A454" s="178"/>
      <c r="B454" s="261" t="s">
        <v>3107</v>
      </c>
      <c r="C454" s="248"/>
      <c r="D454" s="262" t="s">
        <v>71</v>
      </c>
      <c r="E454" s="1441"/>
      <c r="F454" s="1441"/>
      <c r="G454" s="1441"/>
      <c r="H454" s="1441"/>
      <c r="I454" s="1441"/>
      <c r="J454" s="218" t="s">
        <v>70</v>
      </c>
      <c r="K454" s="1496" t="str">
        <f>IF(項目一覧②!$G$654=1,"",INDEX(主要用途!$D$2:$D$72,項目一覧②!$G$654))</f>
        <v/>
      </c>
      <c r="L454" s="1497"/>
      <c r="M454" s="1497"/>
      <c r="N454" s="1497"/>
      <c r="O454" s="1497"/>
      <c r="P454" s="1497"/>
      <c r="Q454" s="1497"/>
      <c r="R454" s="1497"/>
      <c r="S454" s="1497"/>
      <c r="T454" s="1498"/>
      <c r="U454" s="218" t="s">
        <v>70</v>
      </c>
      <c r="V454" s="1454"/>
      <c r="W454" s="1455"/>
      <c r="X454" s="1455"/>
      <c r="Y454" s="1456"/>
      <c r="Z454" s="260" t="s">
        <v>69</v>
      </c>
      <c r="AA454" s="262" t="s">
        <v>94</v>
      </c>
      <c r="AB454" s="256"/>
      <c r="AC454" s="262"/>
      <c r="AD454" s="4"/>
    </row>
    <row r="455" spans="1:42" ht="18" customHeight="1">
      <c r="A455" s="178"/>
      <c r="B455" s="261" t="s">
        <v>3108</v>
      </c>
      <c r="C455" s="248"/>
      <c r="D455" s="262" t="s">
        <v>71</v>
      </c>
      <c r="E455" s="1441"/>
      <c r="F455" s="1441"/>
      <c r="G455" s="1441"/>
      <c r="H455" s="1441"/>
      <c r="I455" s="1441"/>
      <c r="J455" s="218" t="s">
        <v>70</v>
      </c>
      <c r="K455" s="1496" t="str">
        <f>IF(項目一覧②!$G$655=1,"",INDEX(主要用途!$D$2:$D$72,項目一覧②!$G$655))</f>
        <v/>
      </c>
      <c r="L455" s="1497"/>
      <c r="M455" s="1497"/>
      <c r="N455" s="1497"/>
      <c r="O455" s="1497"/>
      <c r="P455" s="1497"/>
      <c r="Q455" s="1497"/>
      <c r="R455" s="1497"/>
      <c r="S455" s="1497"/>
      <c r="T455" s="1498"/>
      <c r="U455" s="218" t="s">
        <v>70</v>
      </c>
      <c r="V455" s="1454"/>
      <c r="W455" s="1455"/>
      <c r="X455" s="1455"/>
      <c r="Y455" s="1456"/>
      <c r="Z455" s="260" t="s">
        <v>69</v>
      </c>
      <c r="AA455" s="262" t="s">
        <v>94</v>
      </c>
      <c r="AB455" s="256"/>
      <c r="AC455" s="262"/>
      <c r="AD455" s="4"/>
    </row>
    <row r="456" spans="1:42" ht="18" customHeight="1">
      <c r="A456" s="178"/>
      <c r="B456" s="261" t="s">
        <v>3109</v>
      </c>
      <c r="C456" s="248"/>
      <c r="D456" s="262" t="s">
        <v>71</v>
      </c>
      <c r="E456" s="1441"/>
      <c r="F456" s="1441"/>
      <c r="G456" s="1441"/>
      <c r="H456" s="1441"/>
      <c r="I456" s="1441"/>
      <c r="J456" s="218" t="s">
        <v>70</v>
      </c>
      <c r="K456" s="1496" t="str">
        <f>IF(項目一覧②!$G$656=1,"",INDEX(主要用途!$D$2:$D$72,項目一覧②!$G$656))</f>
        <v/>
      </c>
      <c r="L456" s="1497"/>
      <c r="M456" s="1497"/>
      <c r="N456" s="1497"/>
      <c r="O456" s="1497"/>
      <c r="P456" s="1497"/>
      <c r="Q456" s="1497"/>
      <c r="R456" s="1497"/>
      <c r="S456" s="1497"/>
      <c r="T456" s="1498"/>
      <c r="U456" s="218" t="s">
        <v>70</v>
      </c>
      <c r="V456" s="1454"/>
      <c r="W456" s="1455"/>
      <c r="X456" s="1455"/>
      <c r="Y456" s="1456"/>
      <c r="Z456" s="260" t="s">
        <v>69</v>
      </c>
      <c r="AA456" s="262" t="s">
        <v>94</v>
      </c>
      <c r="AB456" s="256"/>
      <c r="AC456" s="262"/>
      <c r="AD456" s="4"/>
    </row>
    <row r="457" spans="1:42" ht="15" customHeight="1">
      <c r="A457" s="178"/>
      <c r="B457" s="247" t="s">
        <v>2751</v>
      </c>
      <c r="C457" s="248"/>
      <c r="D457" s="248"/>
      <c r="E457" s="248"/>
      <c r="F457" s="248"/>
      <c r="G457" s="248"/>
      <c r="H457" s="248"/>
      <c r="I457" s="248"/>
      <c r="J457" s="218"/>
      <c r="K457" s="263"/>
      <c r="L457" s="263"/>
      <c r="M457" s="263"/>
      <c r="N457" s="263"/>
      <c r="O457" s="263"/>
      <c r="P457" s="263"/>
      <c r="Q457" s="263"/>
      <c r="R457" s="263"/>
      <c r="S457" s="263"/>
      <c r="T457" s="263"/>
      <c r="U457" s="263"/>
      <c r="V457" s="263"/>
      <c r="W457" s="263"/>
      <c r="X457" s="263"/>
      <c r="Y457" s="263"/>
      <c r="Z457" s="263"/>
      <c r="AA457" s="263"/>
      <c r="AB457" s="263"/>
      <c r="AC457" s="263"/>
      <c r="AD457" s="256"/>
    </row>
    <row r="458" spans="1:42" ht="18" customHeight="1">
      <c r="A458" s="178"/>
      <c r="B458" s="247"/>
      <c r="C458" s="247"/>
      <c r="D458" s="248"/>
      <c r="E458" s="1495"/>
      <c r="F458" s="1481"/>
      <c r="G458" s="1481"/>
      <c r="H458" s="1481"/>
      <c r="I458" s="1481"/>
      <c r="J458" s="1481"/>
      <c r="K458" s="1481"/>
      <c r="L458" s="1481"/>
      <c r="M458" s="1481"/>
      <c r="N458" s="1481"/>
      <c r="O458" s="1481"/>
      <c r="P458" s="1481"/>
      <c r="Q458" s="1481"/>
      <c r="R458" s="1481"/>
      <c r="S458" s="1481"/>
      <c r="T458" s="1481"/>
      <c r="U458" s="1481"/>
      <c r="V458" s="1481"/>
      <c r="W458" s="1481"/>
      <c r="X458" s="1481"/>
      <c r="Y458" s="1481"/>
      <c r="Z458" s="1482"/>
      <c r="AA458" s="263"/>
      <c r="AB458" s="263"/>
      <c r="AC458" s="263"/>
      <c r="AD458" s="256"/>
    </row>
    <row r="459" spans="1:42" ht="18" customHeight="1">
      <c r="A459" s="178"/>
      <c r="B459" s="247"/>
      <c r="C459" s="247"/>
      <c r="D459" s="248"/>
      <c r="E459" s="1483"/>
      <c r="F459" s="1484"/>
      <c r="G459" s="1484"/>
      <c r="H459" s="1484"/>
      <c r="I459" s="1484"/>
      <c r="J459" s="1484"/>
      <c r="K459" s="1484"/>
      <c r="L459" s="1484"/>
      <c r="M459" s="1484"/>
      <c r="N459" s="1484"/>
      <c r="O459" s="1484"/>
      <c r="P459" s="1484"/>
      <c r="Q459" s="1484"/>
      <c r="R459" s="1484"/>
      <c r="S459" s="1484"/>
      <c r="T459" s="1484"/>
      <c r="U459" s="1484"/>
      <c r="V459" s="1484"/>
      <c r="W459" s="1484"/>
      <c r="X459" s="1484"/>
      <c r="Y459" s="1484"/>
      <c r="Z459" s="1485"/>
      <c r="AA459" s="263"/>
      <c r="AB459" s="263"/>
      <c r="AC459" s="263"/>
      <c r="AD459" s="256"/>
    </row>
    <row r="460" spans="1:42" ht="15" customHeight="1">
      <c r="A460" s="178"/>
      <c r="B460" s="247" t="s">
        <v>2752</v>
      </c>
      <c r="C460" s="247"/>
      <c r="D460" s="248"/>
      <c r="E460" s="248"/>
      <c r="F460" s="248"/>
      <c r="G460" s="248"/>
      <c r="H460" s="248"/>
      <c r="I460" s="248"/>
      <c r="J460" s="263" t="s">
        <v>96</v>
      </c>
      <c r="K460" s="263"/>
      <c r="L460" s="263"/>
      <c r="M460" s="263"/>
      <c r="N460" s="263"/>
      <c r="O460" s="263"/>
      <c r="P460" s="263"/>
      <c r="Q460" s="263"/>
      <c r="R460" s="263"/>
      <c r="S460" s="263"/>
      <c r="T460" s="263"/>
      <c r="U460" s="263"/>
      <c r="V460" s="263"/>
      <c r="W460" s="263"/>
      <c r="X460" s="263"/>
      <c r="Y460" s="263"/>
      <c r="Z460" s="263"/>
      <c r="AA460" s="263"/>
      <c r="AB460" s="263"/>
      <c r="AC460" s="263"/>
      <c r="AD460" s="256"/>
    </row>
    <row r="461" spans="1:42" ht="18" customHeight="1">
      <c r="A461" s="178"/>
      <c r="B461" s="247"/>
      <c r="C461" s="247"/>
      <c r="D461" s="248"/>
      <c r="E461" s="1495"/>
      <c r="F461" s="1481"/>
      <c r="G461" s="1481"/>
      <c r="H461" s="1481"/>
      <c r="I461" s="1481"/>
      <c r="J461" s="1481"/>
      <c r="K461" s="1481"/>
      <c r="L461" s="1481"/>
      <c r="M461" s="1481"/>
      <c r="N461" s="1481"/>
      <c r="O461" s="1481"/>
      <c r="P461" s="1481"/>
      <c r="Q461" s="1481"/>
      <c r="R461" s="1481"/>
      <c r="S461" s="1481"/>
      <c r="T461" s="1481"/>
      <c r="U461" s="1481"/>
      <c r="V461" s="1481"/>
      <c r="W461" s="1481"/>
      <c r="X461" s="1481"/>
      <c r="Y461" s="1481"/>
      <c r="Z461" s="1482"/>
      <c r="AA461" s="263"/>
      <c r="AB461" s="263"/>
      <c r="AC461" s="263"/>
      <c r="AD461" s="256"/>
    </row>
    <row r="462" spans="1:42" ht="18" customHeight="1">
      <c r="A462" s="178"/>
      <c r="B462" s="247"/>
      <c r="C462" s="247"/>
      <c r="D462" s="248"/>
      <c r="E462" s="1483"/>
      <c r="F462" s="1484"/>
      <c r="G462" s="1484"/>
      <c r="H462" s="1484"/>
      <c r="I462" s="1484"/>
      <c r="J462" s="1484"/>
      <c r="K462" s="1484"/>
      <c r="L462" s="1484"/>
      <c r="M462" s="1484"/>
      <c r="N462" s="1484"/>
      <c r="O462" s="1484"/>
      <c r="P462" s="1484"/>
      <c r="Q462" s="1484"/>
      <c r="R462" s="1484"/>
      <c r="S462" s="1484"/>
      <c r="T462" s="1484"/>
      <c r="U462" s="1484"/>
      <c r="V462" s="1484"/>
      <c r="W462" s="1484"/>
      <c r="X462" s="1484"/>
      <c r="Y462" s="1484"/>
      <c r="Z462" s="1485"/>
      <c r="AA462" s="248"/>
      <c r="AB462" s="248"/>
      <c r="AC462" s="248"/>
      <c r="AD462" s="248"/>
    </row>
    <row r="463" spans="1:42" ht="15.75" customHeight="1" thickBot="1">
      <c r="A463" s="264"/>
      <c r="B463" s="264"/>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6"/>
      <c r="AE463" s="266"/>
      <c r="AF463" s="266"/>
      <c r="AG463" s="266"/>
      <c r="AH463" s="266"/>
      <c r="AI463" s="266"/>
      <c r="AJ463" s="266"/>
      <c r="AK463" s="266"/>
      <c r="AL463" s="266"/>
      <c r="AM463" s="266"/>
      <c r="AN463" s="266"/>
      <c r="AO463" s="266"/>
      <c r="AP463" s="266"/>
    </row>
    <row r="464" spans="1:42" ht="17.25" customHeight="1">
      <c r="A464" s="267" t="s">
        <v>93</v>
      </c>
      <c r="C464" s="248"/>
      <c r="D464" s="263"/>
      <c r="E464" s="263"/>
      <c r="F464" s="263"/>
      <c r="G464" s="263"/>
      <c r="H464" s="262"/>
      <c r="I464" s="262"/>
      <c r="J464" s="262"/>
      <c r="K464" s="262"/>
      <c r="L464" s="262"/>
      <c r="M464" s="262"/>
      <c r="N464" s="4"/>
      <c r="O464" s="262"/>
      <c r="P464" s="262"/>
      <c r="Q464" s="262"/>
      <c r="R464" s="262"/>
      <c r="S464" s="262"/>
      <c r="T464" s="262"/>
      <c r="U464" s="262"/>
      <c r="V464" s="262"/>
      <c r="W464" s="262"/>
      <c r="X464" s="262"/>
      <c r="Y464" s="262"/>
      <c r="Z464" s="262"/>
      <c r="AA464" s="262"/>
      <c r="AB464" s="262"/>
      <c r="AC464" s="248"/>
    </row>
    <row r="465" spans="1:30" ht="18" customHeight="1">
      <c r="A465" s="178"/>
      <c r="B465" s="247" t="s">
        <v>2743</v>
      </c>
      <c r="C465" s="247"/>
      <c r="D465" s="248"/>
      <c r="E465" s="1471">
        <f>$D$281</f>
        <v>3</v>
      </c>
      <c r="F465" s="1472"/>
      <c r="G465" s="1472"/>
      <c r="H465" s="1473"/>
      <c r="I465" s="248"/>
      <c r="J465" s="249"/>
      <c r="K465" s="249"/>
      <c r="L465" s="210"/>
      <c r="M465" s="249"/>
      <c r="N465" s="248"/>
      <c r="O465" s="248"/>
      <c r="P465" s="248"/>
      <c r="Q465" s="248"/>
      <c r="R465" s="248"/>
      <c r="S465" s="248"/>
      <c r="T465" s="248"/>
      <c r="U465" s="248"/>
      <c r="V465" s="248"/>
      <c r="W465" s="248"/>
      <c r="X465" s="248"/>
      <c r="Y465" s="248"/>
      <c r="Z465" s="248"/>
      <c r="AA465" s="248"/>
      <c r="AB465" s="248"/>
      <c r="AC465" s="248"/>
    </row>
    <row r="466" spans="1:30" ht="18" customHeight="1">
      <c r="A466" s="178"/>
      <c r="B466" s="247" t="s">
        <v>2744</v>
      </c>
      <c r="C466" s="247"/>
      <c r="D466" s="248"/>
      <c r="E466" s="1589"/>
      <c r="F466" s="1590"/>
      <c r="G466" s="1590"/>
      <c r="H466" s="1591"/>
      <c r="I466" s="250" t="s">
        <v>87</v>
      </c>
      <c r="J466" s="251"/>
      <c r="K466" s="251"/>
      <c r="L466" s="252"/>
      <c r="M466" s="4"/>
      <c r="N466" s="248"/>
      <c r="O466" s="248"/>
      <c r="P466" s="248"/>
      <c r="Q466" s="248"/>
      <c r="R466" s="248"/>
      <c r="S466" s="248"/>
      <c r="T466" s="248"/>
      <c r="U466" s="248"/>
      <c r="V466" s="248"/>
      <c r="W466" s="248"/>
      <c r="X466" s="248"/>
      <c r="Y466" s="248"/>
      <c r="Z466" s="248"/>
      <c r="AA466" s="248"/>
      <c r="AB466" s="248"/>
      <c r="AC466" s="248"/>
    </row>
    <row r="467" spans="1:30" ht="18" customHeight="1">
      <c r="A467" s="178"/>
      <c r="B467" s="247" t="s">
        <v>2745</v>
      </c>
      <c r="C467" s="247"/>
      <c r="D467" s="248"/>
      <c r="E467" s="1580"/>
      <c r="F467" s="1581"/>
      <c r="G467" s="1581"/>
      <c r="H467" s="1582"/>
      <c r="I467" s="250" t="s">
        <v>92</v>
      </c>
      <c r="J467" s="253"/>
      <c r="K467" s="253"/>
      <c r="L467" s="254"/>
      <c r="M467" s="4"/>
      <c r="N467" s="248"/>
      <c r="O467" s="248"/>
      <c r="P467" s="248"/>
      <c r="Q467" s="248"/>
      <c r="R467" s="248"/>
      <c r="S467" s="248"/>
      <c r="T467" s="248"/>
      <c r="U467" s="248"/>
      <c r="V467" s="248"/>
      <c r="W467" s="248"/>
      <c r="X467" s="248"/>
      <c r="Y467" s="248"/>
      <c r="Z467" s="248"/>
      <c r="AA467" s="248"/>
      <c r="AB467" s="248"/>
      <c r="AC467" s="248"/>
    </row>
    <row r="468" spans="1:30" ht="18" customHeight="1">
      <c r="A468" s="178"/>
      <c r="B468" s="247" t="s">
        <v>2746</v>
      </c>
      <c r="C468" s="247"/>
      <c r="D468" s="248"/>
      <c r="E468" s="1580"/>
      <c r="F468" s="1581"/>
      <c r="G468" s="1581"/>
      <c r="H468" s="1582"/>
      <c r="I468" s="250" t="s">
        <v>92</v>
      </c>
      <c r="J468" s="253"/>
      <c r="K468" s="253"/>
      <c r="L468" s="254"/>
      <c r="M468" s="4"/>
      <c r="N468" s="249"/>
      <c r="O468" s="248"/>
      <c r="P468" s="248"/>
      <c r="Q468" s="248"/>
      <c r="R468" s="248"/>
      <c r="S468" s="248"/>
      <c r="T468" s="248"/>
      <c r="U468" s="248"/>
      <c r="V468" s="248"/>
      <c r="W468" s="248"/>
      <c r="X468" s="248"/>
      <c r="Y468" s="248"/>
      <c r="Z468" s="248"/>
      <c r="AA468" s="248"/>
      <c r="AB468" s="248"/>
      <c r="AC468" s="248"/>
    </row>
    <row r="469" spans="1:30" ht="18" customHeight="1">
      <c r="A469" s="178"/>
      <c r="B469" s="247" t="s">
        <v>2747</v>
      </c>
      <c r="C469" s="247"/>
      <c r="D469" s="248"/>
      <c r="E469" s="1580"/>
      <c r="F469" s="1581"/>
      <c r="G469" s="1581"/>
      <c r="H469" s="1582"/>
      <c r="I469" s="250" t="s">
        <v>92</v>
      </c>
      <c r="J469" s="253"/>
      <c r="K469" s="253"/>
      <c r="L469" s="254"/>
      <c r="M469" s="4"/>
      <c r="N469" s="249"/>
      <c r="O469" s="248"/>
      <c r="P469" s="248"/>
      <c r="Q469" s="248"/>
      <c r="R469" s="248"/>
      <c r="S469" s="248"/>
      <c r="T469" s="248"/>
      <c r="U469" s="248"/>
      <c r="V469" s="248"/>
      <c r="W469" s="248"/>
      <c r="X469" s="248"/>
      <c r="Y469" s="248"/>
      <c r="Z469" s="248"/>
      <c r="AA469" s="248"/>
      <c r="AB469" s="248"/>
      <c r="AC469" s="248"/>
    </row>
    <row r="470" spans="1:30" ht="18" customHeight="1">
      <c r="A470" s="178"/>
      <c r="B470" s="247" t="s">
        <v>2748</v>
      </c>
      <c r="C470" s="247"/>
      <c r="D470" s="248"/>
      <c r="E470" s="1580"/>
      <c r="F470" s="1581"/>
      <c r="G470" s="1581"/>
      <c r="H470" s="1582"/>
      <c r="I470" s="250" t="s">
        <v>92</v>
      </c>
      <c r="J470" s="253"/>
      <c r="K470" s="253"/>
      <c r="L470" s="254"/>
      <c r="M470" s="4"/>
      <c r="N470" s="248"/>
      <c r="O470" s="248"/>
      <c r="P470" s="248"/>
      <c r="Q470" s="248"/>
      <c r="R470" s="248"/>
      <c r="S470" s="256"/>
      <c r="T470" s="256"/>
      <c r="U470" s="256"/>
      <c r="V470" s="256"/>
      <c r="W470" s="256"/>
      <c r="X470" s="256"/>
      <c r="Y470" s="256"/>
      <c r="Z470" s="256"/>
      <c r="AA470" s="256"/>
      <c r="AB470" s="256"/>
      <c r="AC470" s="256"/>
    </row>
    <row r="471" spans="1:30" ht="18" customHeight="1">
      <c r="A471" s="178"/>
      <c r="B471" s="255" t="s">
        <v>2749</v>
      </c>
      <c r="C471" s="248"/>
      <c r="D471" s="257"/>
      <c r="E471" s="257"/>
      <c r="F471" s="257"/>
      <c r="G471" s="257"/>
      <c r="H471" s="250"/>
      <c r="I471" s="253"/>
      <c r="J471" s="253"/>
      <c r="K471" s="255"/>
      <c r="L471" s="4"/>
      <c r="M471" s="256"/>
      <c r="N471" s="258"/>
      <c r="O471" s="258" t="s">
        <v>84</v>
      </c>
      <c r="P471" s="258"/>
      <c r="Q471" s="259"/>
      <c r="R471" s="259" t="s">
        <v>83</v>
      </c>
      <c r="U471" s="256"/>
      <c r="V471" s="256"/>
      <c r="W471" s="256"/>
      <c r="X471" s="256"/>
      <c r="Y471" s="256"/>
      <c r="Z471" s="256"/>
      <c r="AA471" s="256"/>
      <c r="AB471" s="256"/>
    </row>
    <row r="472" spans="1:30" ht="15" customHeight="1">
      <c r="A472" s="178"/>
      <c r="B472" s="247" t="s">
        <v>2750</v>
      </c>
      <c r="C472" s="248"/>
      <c r="D472" s="248"/>
      <c r="E472" s="248"/>
      <c r="F472" s="248"/>
      <c r="G472" s="260"/>
      <c r="H472" s="248"/>
      <c r="I472" s="248"/>
      <c r="J472" s="249"/>
      <c r="K472" s="249"/>
      <c r="L472" s="248"/>
      <c r="M472" s="260"/>
      <c r="N472" s="248"/>
      <c r="O472" s="248"/>
      <c r="P472" s="260"/>
      <c r="Q472" s="248"/>
      <c r="R472" s="248"/>
      <c r="S472" s="248"/>
      <c r="T472" s="260"/>
      <c r="U472" s="248"/>
      <c r="V472" s="248"/>
      <c r="W472" s="248"/>
      <c r="X472" s="248"/>
      <c r="Y472" s="260"/>
      <c r="Z472" s="248"/>
      <c r="AA472" s="248"/>
      <c r="AB472" s="248"/>
      <c r="AC472" s="248"/>
      <c r="AD472" s="248"/>
    </row>
    <row r="473" spans="1:30" ht="18" customHeight="1">
      <c r="A473" s="178"/>
      <c r="B473" s="261"/>
      <c r="C473" s="248"/>
      <c r="D473" s="262" t="s">
        <v>71</v>
      </c>
      <c r="E473" s="1465" t="s">
        <v>82</v>
      </c>
      <c r="F473" s="1465"/>
      <c r="G473" s="1465"/>
      <c r="H473" s="1465"/>
      <c r="I473" s="1465"/>
      <c r="J473" s="218" t="s">
        <v>70</v>
      </c>
      <c r="K473" s="1465" t="s">
        <v>81</v>
      </c>
      <c r="L473" s="1465"/>
      <c r="M473" s="1465"/>
      <c r="N473" s="1465"/>
      <c r="O473" s="1465"/>
      <c r="P473" s="1465"/>
      <c r="Q473" s="1465"/>
      <c r="R473" s="1465"/>
      <c r="S473" s="1465"/>
      <c r="T473" s="1465"/>
      <c r="U473" s="218" t="s">
        <v>70</v>
      </c>
      <c r="V473" s="1465" t="s">
        <v>80</v>
      </c>
      <c r="W473" s="1465"/>
      <c r="X473" s="1465"/>
      <c r="Y473" s="1465"/>
      <c r="Z473" s="1457"/>
      <c r="AA473" s="262" t="s">
        <v>67</v>
      </c>
      <c r="AB473" s="262"/>
      <c r="AC473" s="4"/>
      <c r="AD473" s="4"/>
    </row>
    <row r="474" spans="1:30" ht="18" customHeight="1">
      <c r="A474" s="178"/>
      <c r="B474" s="261" t="s">
        <v>3104</v>
      </c>
      <c r="C474" s="248"/>
      <c r="D474" s="262" t="s">
        <v>71</v>
      </c>
      <c r="E474" s="1441"/>
      <c r="F474" s="1441"/>
      <c r="G474" s="1441"/>
      <c r="H474" s="1441"/>
      <c r="I474" s="1441"/>
      <c r="J474" s="218" t="s">
        <v>70</v>
      </c>
      <c r="K474" s="1496" t="str">
        <f>IF(項目一覧②!$G$678=1,"",INDEX(主要用途!$D$2:$D$72,項目一覧②!$G$678))</f>
        <v/>
      </c>
      <c r="L474" s="1497"/>
      <c r="M474" s="1497"/>
      <c r="N474" s="1497"/>
      <c r="O474" s="1497"/>
      <c r="P474" s="1497"/>
      <c r="Q474" s="1497"/>
      <c r="R474" s="1497"/>
      <c r="S474" s="1497"/>
      <c r="T474" s="1498"/>
      <c r="U474" s="218" t="s">
        <v>70</v>
      </c>
      <c r="V474" s="1454"/>
      <c r="W474" s="1455"/>
      <c r="X474" s="1455"/>
      <c r="Y474" s="1456"/>
      <c r="Z474" s="260" t="s">
        <v>69</v>
      </c>
      <c r="AA474" s="262" t="s">
        <v>67</v>
      </c>
      <c r="AB474" s="256"/>
      <c r="AC474" s="262"/>
      <c r="AD474" s="4"/>
    </row>
    <row r="475" spans="1:30" ht="18" customHeight="1">
      <c r="A475" s="178"/>
      <c r="B475" s="261" t="s">
        <v>3105</v>
      </c>
      <c r="C475" s="248"/>
      <c r="D475" s="262" t="s">
        <v>71</v>
      </c>
      <c r="E475" s="1441"/>
      <c r="F475" s="1441"/>
      <c r="G475" s="1441"/>
      <c r="H475" s="1441"/>
      <c r="I475" s="1441"/>
      <c r="J475" s="218" t="s">
        <v>70</v>
      </c>
      <c r="K475" s="1496" t="str">
        <f>IF(項目一覧②!$G$679=1,"",INDEX(主要用途!$D$2:$D$72,項目一覧②!$G$679))</f>
        <v/>
      </c>
      <c r="L475" s="1497"/>
      <c r="M475" s="1497"/>
      <c r="N475" s="1497"/>
      <c r="O475" s="1497"/>
      <c r="P475" s="1497"/>
      <c r="Q475" s="1497"/>
      <c r="R475" s="1497"/>
      <c r="S475" s="1497"/>
      <c r="T475" s="1498"/>
      <c r="U475" s="218" t="s">
        <v>70</v>
      </c>
      <c r="V475" s="1454"/>
      <c r="W475" s="1455"/>
      <c r="X475" s="1455"/>
      <c r="Y475" s="1456"/>
      <c r="Z475" s="260" t="s">
        <v>69</v>
      </c>
      <c r="AA475" s="262" t="s">
        <v>67</v>
      </c>
      <c r="AB475" s="256"/>
      <c r="AC475" s="262"/>
      <c r="AD475" s="4"/>
    </row>
    <row r="476" spans="1:30" ht="18" customHeight="1">
      <c r="A476" s="178"/>
      <c r="B476" s="261" t="s">
        <v>3106</v>
      </c>
      <c r="C476" s="248"/>
      <c r="D476" s="262" t="s">
        <v>71</v>
      </c>
      <c r="E476" s="1441"/>
      <c r="F476" s="1441"/>
      <c r="G476" s="1441"/>
      <c r="H476" s="1441"/>
      <c r="I476" s="1441"/>
      <c r="J476" s="218" t="s">
        <v>70</v>
      </c>
      <c r="K476" s="1496" t="str">
        <f>IF(項目一覧②!$G$680=1,"",INDEX(主要用途!$D$2:$D$72,項目一覧②!$G$680))</f>
        <v/>
      </c>
      <c r="L476" s="1497"/>
      <c r="M476" s="1497"/>
      <c r="N476" s="1497"/>
      <c r="O476" s="1497"/>
      <c r="P476" s="1497"/>
      <c r="Q476" s="1497"/>
      <c r="R476" s="1497"/>
      <c r="S476" s="1497"/>
      <c r="T476" s="1498"/>
      <c r="U476" s="218" t="s">
        <v>70</v>
      </c>
      <c r="V476" s="1454"/>
      <c r="W476" s="1455"/>
      <c r="X476" s="1455"/>
      <c r="Y476" s="1456"/>
      <c r="Z476" s="260" t="s">
        <v>69</v>
      </c>
      <c r="AA476" s="262" t="s">
        <v>67</v>
      </c>
      <c r="AB476" s="256"/>
      <c r="AC476" s="262"/>
      <c r="AD476" s="4"/>
    </row>
    <row r="477" spans="1:30" ht="18" customHeight="1">
      <c r="A477" s="178"/>
      <c r="B477" s="261" t="s">
        <v>3107</v>
      </c>
      <c r="C477" s="248"/>
      <c r="D477" s="262" t="s">
        <v>71</v>
      </c>
      <c r="E477" s="1441"/>
      <c r="F477" s="1441"/>
      <c r="G477" s="1441"/>
      <c r="H477" s="1441"/>
      <c r="I477" s="1441"/>
      <c r="J477" s="218" t="s">
        <v>70</v>
      </c>
      <c r="K477" s="1496" t="str">
        <f>IF(項目一覧②!$G$681=1,"",INDEX(主要用途!$D$2:$D$72,項目一覧②!$G$681))</f>
        <v/>
      </c>
      <c r="L477" s="1497"/>
      <c r="M477" s="1497"/>
      <c r="N477" s="1497"/>
      <c r="O477" s="1497"/>
      <c r="P477" s="1497"/>
      <c r="Q477" s="1497"/>
      <c r="R477" s="1497"/>
      <c r="S477" s="1497"/>
      <c r="T477" s="1498"/>
      <c r="U477" s="218" t="s">
        <v>70</v>
      </c>
      <c r="V477" s="1454"/>
      <c r="W477" s="1455"/>
      <c r="X477" s="1455"/>
      <c r="Y477" s="1456"/>
      <c r="Z477" s="260" t="s">
        <v>69</v>
      </c>
      <c r="AA477" s="262" t="s">
        <v>67</v>
      </c>
      <c r="AB477" s="256"/>
      <c r="AC477" s="262"/>
      <c r="AD477" s="4"/>
    </row>
    <row r="478" spans="1:30" ht="18" customHeight="1">
      <c r="A478" s="178"/>
      <c r="B478" s="261" t="s">
        <v>3108</v>
      </c>
      <c r="C478" s="248"/>
      <c r="D478" s="262" t="s">
        <v>71</v>
      </c>
      <c r="E478" s="1441"/>
      <c r="F478" s="1441"/>
      <c r="G478" s="1441"/>
      <c r="H478" s="1441"/>
      <c r="I478" s="1441"/>
      <c r="J478" s="218" t="s">
        <v>70</v>
      </c>
      <c r="K478" s="1496" t="str">
        <f>IF(項目一覧②!$G$682=1,"",INDEX(主要用途!$D$2:$D$72,項目一覧②!$G$682))</f>
        <v/>
      </c>
      <c r="L478" s="1497"/>
      <c r="M478" s="1497"/>
      <c r="N478" s="1497"/>
      <c r="O478" s="1497"/>
      <c r="P478" s="1497"/>
      <c r="Q478" s="1497"/>
      <c r="R478" s="1497"/>
      <c r="S478" s="1497"/>
      <c r="T478" s="1498"/>
      <c r="U478" s="218" t="s">
        <v>70</v>
      </c>
      <c r="V478" s="1454"/>
      <c r="W478" s="1455"/>
      <c r="X478" s="1455"/>
      <c r="Y478" s="1456"/>
      <c r="Z478" s="260" t="s">
        <v>69</v>
      </c>
      <c r="AA478" s="262" t="s">
        <v>67</v>
      </c>
      <c r="AB478" s="256"/>
      <c r="AC478" s="262"/>
      <c r="AD478" s="4"/>
    </row>
    <row r="479" spans="1:30" ht="18" customHeight="1">
      <c r="A479" s="178"/>
      <c r="B479" s="261" t="s">
        <v>3109</v>
      </c>
      <c r="C479" s="248"/>
      <c r="D479" s="262" t="s">
        <v>71</v>
      </c>
      <c r="E479" s="1441"/>
      <c r="F479" s="1441"/>
      <c r="G479" s="1441"/>
      <c r="H479" s="1441"/>
      <c r="I479" s="1441"/>
      <c r="J479" s="218" t="s">
        <v>70</v>
      </c>
      <c r="K479" s="1496" t="str">
        <f>IF(項目一覧②!$G$683=1,"",INDEX(主要用途!$D$2:$D$72,項目一覧②!$G$683))</f>
        <v/>
      </c>
      <c r="L479" s="1497"/>
      <c r="M479" s="1497"/>
      <c r="N479" s="1497"/>
      <c r="O479" s="1497"/>
      <c r="P479" s="1497"/>
      <c r="Q479" s="1497"/>
      <c r="R479" s="1497"/>
      <c r="S479" s="1497"/>
      <c r="T479" s="1498"/>
      <c r="U479" s="218" t="s">
        <v>70</v>
      </c>
      <c r="V479" s="1454"/>
      <c r="W479" s="1455"/>
      <c r="X479" s="1455"/>
      <c r="Y479" s="1456"/>
      <c r="Z479" s="260" t="s">
        <v>69</v>
      </c>
      <c r="AA479" s="262" t="s">
        <v>67</v>
      </c>
      <c r="AB479" s="256"/>
      <c r="AC479" s="262"/>
      <c r="AD479" s="4"/>
    </row>
    <row r="480" spans="1:30" ht="15" customHeight="1">
      <c r="A480" s="178"/>
      <c r="B480" s="247" t="s">
        <v>2751</v>
      </c>
      <c r="C480" s="248"/>
      <c r="D480" s="248"/>
      <c r="E480" s="248"/>
      <c r="F480" s="248"/>
      <c r="G480" s="248"/>
      <c r="H480" s="248"/>
      <c r="I480" s="248"/>
      <c r="J480" s="218"/>
      <c r="K480" s="263"/>
      <c r="L480" s="263"/>
      <c r="M480" s="263"/>
      <c r="N480" s="263"/>
      <c r="O480" s="263"/>
      <c r="P480" s="263"/>
      <c r="Q480" s="263"/>
      <c r="R480" s="263"/>
      <c r="S480" s="263"/>
      <c r="T480" s="263"/>
      <c r="U480" s="263"/>
      <c r="V480" s="263"/>
      <c r="W480" s="263"/>
      <c r="X480" s="263"/>
      <c r="Y480" s="263"/>
      <c r="Z480" s="263"/>
      <c r="AA480" s="263"/>
      <c r="AB480" s="263"/>
      <c r="AC480" s="263"/>
      <c r="AD480" s="256"/>
    </row>
    <row r="481" spans="1:34" ht="18" customHeight="1">
      <c r="A481" s="178"/>
      <c r="B481" s="247"/>
      <c r="C481" s="247"/>
      <c r="D481" s="248"/>
      <c r="E481" s="1495"/>
      <c r="F481" s="1481"/>
      <c r="G481" s="1481"/>
      <c r="H481" s="1481"/>
      <c r="I481" s="1481"/>
      <c r="J481" s="1481"/>
      <c r="K481" s="1481"/>
      <c r="L481" s="1481"/>
      <c r="M481" s="1481"/>
      <c r="N481" s="1481"/>
      <c r="O481" s="1481"/>
      <c r="P481" s="1481"/>
      <c r="Q481" s="1481"/>
      <c r="R481" s="1481"/>
      <c r="S481" s="1481"/>
      <c r="T481" s="1481"/>
      <c r="U481" s="1481"/>
      <c r="V481" s="1481"/>
      <c r="W481" s="1481"/>
      <c r="X481" s="1481"/>
      <c r="Y481" s="1481"/>
      <c r="Z481" s="1482"/>
      <c r="AA481" s="263"/>
      <c r="AB481" s="263"/>
      <c r="AC481" s="263"/>
      <c r="AD481" s="256"/>
    </row>
    <row r="482" spans="1:34" ht="18" customHeight="1">
      <c r="A482" s="178"/>
      <c r="B482" s="247"/>
      <c r="C482" s="247"/>
      <c r="D482" s="248"/>
      <c r="E482" s="1483"/>
      <c r="F482" s="1484"/>
      <c r="G482" s="1484"/>
      <c r="H482" s="1484"/>
      <c r="I482" s="1484"/>
      <c r="J482" s="1484"/>
      <c r="K482" s="1484"/>
      <c r="L482" s="1484"/>
      <c r="M482" s="1484"/>
      <c r="N482" s="1484"/>
      <c r="O482" s="1484"/>
      <c r="P482" s="1484"/>
      <c r="Q482" s="1484"/>
      <c r="R482" s="1484"/>
      <c r="S482" s="1484"/>
      <c r="T482" s="1484"/>
      <c r="U482" s="1484"/>
      <c r="V482" s="1484"/>
      <c r="W482" s="1484"/>
      <c r="X482" s="1484"/>
      <c r="Y482" s="1484"/>
      <c r="Z482" s="1485"/>
      <c r="AA482" s="263"/>
      <c r="AB482" s="263"/>
      <c r="AC482" s="263"/>
      <c r="AD482" s="256"/>
    </row>
    <row r="483" spans="1:34" ht="15" customHeight="1">
      <c r="A483" s="178"/>
      <c r="B483" s="247" t="s">
        <v>2752</v>
      </c>
      <c r="C483" s="247"/>
      <c r="D483" s="248"/>
      <c r="E483" s="248"/>
      <c r="F483" s="248"/>
      <c r="G483" s="248"/>
      <c r="H483" s="248"/>
      <c r="I483" s="248"/>
      <c r="J483" s="263" t="s">
        <v>96</v>
      </c>
      <c r="K483" s="263"/>
      <c r="L483" s="263"/>
      <c r="M483" s="263"/>
      <c r="N483" s="263"/>
      <c r="O483" s="263"/>
      <c r="P483" s="263"/>
      <c r="Q483" s="263"/>
      <c r="R483" s="263"/>
      <c r="S483" s="263"/>
      <c r="T483" s="263"/>
      <c r="U483" s="263"/>
      <c r="V483" s="263"/>
      <c r="W483" s="263"/>
      <c r="X483" s="263"/>
      <c r="Y483" s="263"/>
      <c r="Z483" s="263"/>
      <c r="AA483" s="263"/>
      <c r="AB483" s="263"/>
      <c r="AC483" s="263"/>
      <c r="AD483" s="256"/>
    </row>
    <row r="484" spans="1:34" ht="18" customHeight="1">
      <c r="A484" s="178"/>
      <c r="B484" s="247"/>
      <c r="C484" s="247"/>
      <c r="D484" s="248"/>
      <c r="E484" s="1495"/>
      <c r="F484" s="1481"/>
      <c r="G484" s="1481"/>
      <c r="H484" s="1481"/>
      <c r="I484" s="1481"/>
      <c r="J484" s="1481"/>
      <c r="K484" s="1481"/>
      <c r="L484" s="1481"/>
      <c r="M484" s="1481"/>
      <c r="N484" s="1481"/>
      <c r="O484" s="1481"/>
      <c r="P484" s="1481"/>
      <c r="Q484" s="1481"/>
      <c r="R484" s="1481"/>
      <c r="S484" s="1481"/>
      <c r="T484" s="1481"/>
      <c r="U484" s="1481"/>
      <c r="V484" s="1481"/>
      <c r="W484" s="1481"/>
      <c r="X484" s="1481"/>
      <c r="Y484" s="1481"/>
      <c r="Z484" s="1482"/>
      <c r="AA484" s="263"/>
      <c r="AB484" s="263"/>
      <c r="AC484" s="263"/>
      <c r="AD484" s="256"/>
    </row>
    <row r="485" spans="1:34" ht="18" customHeight="1">
      <c r="A485" s="178"/>
      <c r="B485" s="247"/>
      <c r="C485" s="247"/>
      <c r="D485" s="248"/>
      <c r="E485" s="1483"/>
      <c r="F485" s="1484"/>
      <c r="G485" s="1484"/>
      <c r="H485" s="1484"/>
      <c r="I485" s="1484"/>
      <c r="J485" s="1484"/>
      <c r="K485" s="1484"/>
      <c r="L485" s="1484"/>
      <c r="M485" s="1484"/>
      <c r="N485" s="1484"/>
      <c r="O485" s="1484"/>
      <c r="P485" s="1484"/>
      <c r="Q485" s="1484"/>
      <c r="R485" s="1484"/>
      <c r="S485" s="1484"/>
      <c r="T485" s="1484"/>
      <c r="U485" s="1484"/>
      <c r="V485" s="1484"/>
      <c r="W485" s="1484"/>
      <c r="X485" s="1484"/>
      <c r="Y485" s="1484"/>
      <c r="Z485" s="1485"/>
      <c r="AA485" s="248"/>
      <c r="AB485" s="248"/>
      <c r="AC485" s="248"/>
      <c r="AD485" s="248"/>
    </row>
    <row r="487" spans="1:34" ht="17.25" customHeight="1">
      <c r="A487" s="243" t="s">
        <v>88</v>
      </c>
      <c r="B487" s="185"/>
      <c r="C487" s="244"/>
      <c r="D487" s="245"/>
      <c r="E487" s="245"/>
      <c r="F487" s="245"/>
      <c r="G487" s="245"/>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4"/>
      <c r="AD487" s="186"/>
      <c r="AE487" s="186"/>
      <c r="AF487" s="186"/>
      <c r="AG487" s="186"/>
      <c r="AH487" s="186"/>
    </row>
    <row r="488" spans="1:34" ht="18" customHeight="1">
      <c r="A488" s="178"/>
      <c r="B488" s="247" t="s">
        <v>2743</v>
      </c>
      <c r="C488" s="247"/>
      <c r="D488" s="248"/>
      <c r="E488" s="1471">
        <f>$D$281</f>
        <v>3</v>
      </c>
      <c r="F488" s="1472"/>
      <c r="G488" s="1472"/>
      <c r="H488" s="1473"/>
      <c r="I488" s="248"/>
      <c r="J488" s="249"/>
      <c r="K488" s="249"/>
      <c r="L488" s="210"/>
      <c r="M488" s="249"/>
      <c r="N488" s="248"/>
      <c r="O488" s="248"/>
      <c r="P488" s="248"/>
      <c r="Q488" s="248"/>
      <c r="R488" s="248"/>
      <c r="S488" s="248"/>
      <c r="T488" s="248"/>
      <c r="U488" s="248"/>
      <c r="V488" s="248"/>
      <c r="W488" s="248"/>
      <c r="X488" s="248"/>
      <c r="Y488" s="248"/>
      <c r="Z488" s="248"/>
      <c r="AA488" s="248"/>
      <c r="AB488" s="248"/>
      <c r="AC488" s="248"/>
    </row>
    <row r="489" spans="1:34" ht="18" customHeight="1">
      <c r="A489" s="178"/>
      <c r="B489" s="247" t="s">
        <v>2744</v>
      </c>
      <c r="C489" s="247"/>
      <c r="D489" s="248"/>
      <c r="E489" s="1589"/>
      <c r="F489" s="1590"/>
      <c r="G489" s="1590"/>
      <c r="H489" s="1591"/>
      <c r="I489" s="250" t="s">
        <v>87</v>
      </c>
      <c r="J489" s="251"/>
      <c r="K489" s="251"/>
      <c r="L489" s="252"/>
      <c r="M489" s="4"/>
      <c r="N489" s="248"/>
      <c r="O489" s="248"/>
      <c r="P489" s="248"/>
      <c r="Q489" s="248"/>
      <c r="R489" s="248"/>
      <c r="S489" s="248"/>
      <c r="T489" s="248"/>
      <c r="U489" s="248"/>
      <c r="V489" s="248"/>
      <c r="W489" s="248"/>
      <c r="X489" s="248"/>
      <c r="Y489" s="248"/>
      <c r="Z489" s="248"/>
      <c r="AA489" s="248"/>
      <c r="AB489" s="248"/>
      <c r="AC489" s="248"/>
    </row>
    <row r="490" spans="1:34" ht="18" customHeight="1">
      <c r="A490" s="178"/>
      <c r="B490" s="247" t="s">
        <v>2745</v>
      </c>
      <c r="C490" s="247"/>
      <c r="D490" s="248"/>
      <c r="E490" s="1580"/>
      <c r="F490" s="1581"/>
      <c r="G490" s="1581"/>
      <c r="H490" s="1582"/>
      <c r="I490" s="250" t="s">
        <v>85</v>
      </c>
      <c r="J490" s="253"/>
      <c r="K490" s="253"/>
      <c r="L490" s="254"/>
      <c r="M490" s="4"/>
      <c r="N490" s="248"/>
      <c r="O490" s="248"/>
      <c r="P490" s="248"/>
      <c r="Q490" s="248"/>
      <c r="R490" s="248"/>
      <c r="S490" s="248"/>
      <c r="T490" s="248"/>
      <c r="U490" s="248"/>
      <c r="V490" s="248"/>
      <c r="W490" s="248"/>
      <c r="X490" s="248"/>
      <c r="Y490" s="248"/>
      <c r="Z490" s="248"/>
      <c r="AA490" s="248"/>
      <c r="AB490" s="248"/>
      <c r="AC490" s="248"/>
    </row>
    <row r="491" spans="1:34" ht="18" customHeight="1">
      <c r="A491" s="178"/>
      <c r="B491" s="247" t="s">
        <v>2746</v>
      </c>
      <c r="C491" s="247"/>
      <c r="D491" s="248"/>
      <c r="E491" s="1580"/>
      <c r="F491" s="1581"/>
      <c r="G491" s="1581"/>
      <c r="H491" s="1582"/>
      <c r="I491" s="250" t="s">
        <v>85</v>
      </c>
      <c r="J491" s="253"/>
      <c r="K491" s="253"/>
      <c r="L491" s="254"/>
      <c r="M491" s="4"/>
      <c r="N491" s="249"/>
      <c r="O491" s="248"/>
      <c r="P491" s="248"/>
      <c r="Q491" s="248"/>
      <c r="R491" s="248"/>
      <c r="S491" s="248"/>
      <c r="T491" s="248"/>
      <c r="U491" s="248"/>
      <c r="V491" s="248"/>
      <c r="W491" s="248"/>
      <c r="X491" s="248"/>
      <c r="Y491" s="248"/>
      <c r="Z491" s="248"/>
      <c r="AA491" s="248"/>
      <c r="AB491" s="248"/>
      <c r="AC491" s="248"/>
    </row>
    <row r="492" spans="1:34" ht="18" customHeight="1">
      <c r="A492" s="178"/>
      <c r="B492" s="247" t="s">
        <v>2747</v>
      </c>
      <c r="C492" s="247"/>
      <c r="D492" s="248"/>
      <c r="E492" s="1580"/>
      <c r="F492" s="1581"/>
      <c r="G492" s="1581"/>
      <c r="H492" s="1582"/>
      <c r="I492" s="250" t="s">
        <v>85</v>
      </c>
      <c r="J492" s="253"/>
      <c r="K492" s="253"/>
      <c r="L492" s="254"/>
      <c r="M492" s="4"/>
      <c r="N492" s="249"/>
      <c r="O492" s="248"/>
      <c r="P492" s="248"/>
      <c r="Q492" s="248"/>
      <c r="R492" s="248"/>
      <c r="S492" s="248"/>
      <c r="T492" s="248"/>
      <c r="U492" s="248"/>
      <c r="V492" s="248"/>
      <c r="W492" s="248"/>
      <c r="X492" s="248"/>
      <c r="Y492" s="248"/>
      <c r="Z492" s="248"/>
      <c r="AA492" s="248"/>
      <c r="AB492" s="248"/>
      <c r="AC492" s="248"/>
    </row>
    <row r="493" spans="1:34" ht="18" customHeight="1">
      <c r="A493" s="178"/>
      <c r="B493" s="247" t="s">
        <v>2748</v>
      </c>
      <c r="C493" s="247"/>
      <c r="D493" s="248"/>
      <c r="E493" s="1580"/>
      <c r="F493" s="1581"/>
      <c r="G493" s="1581"/>
      <c r="H493" s="1582"/>
      <c r="I493" s="250" t="s">
        <v>85</v>
      </c>
      <c r="J493" s="253"/>
      <c r="K493" s="253"/>
      <c r="L493" s="254"/>
      <c r="M493" s="4"/>
      <c r="N493" s="248"/>
      <c r="O493" s="248"/>
      <c r="P493" s="248"/>
      <c r="Q493" s="248"/>
      <c r="R493" s="248"/>
      <c r="S493" s="256"/>
      <c r="T493" s="256"/>
      <c r="U493" s="256"/>
      <c r="V493" s="256"/>
      <c r="W493" s="256"/>
      <c r="X493" s="256"/>
      <c r="Y493" s="256"/>
      <c r="Z493" s="256"/>
      <c r="AA493" s="256"/>
      <c r="AB493" s="256"/>
      <c r="AC493" s="256"/>
    </row>
    <row r="494" spans="1:34" ht="18" customHeight="1">
      <c r="A494" s="178"/>
      <c r="B494" s="255" t="s">
        <v>2749</v>
      </c>
      <c r="C494" s="248"/>
      <c r="D494" s="257"/>
      <c r="E494" s="257"/>
      <c r="F494" s="257"/>
      <c r="G494" s="257"/>
      <c r="H494" s="250"/>
      <c r="I494" s="253"/>
      <c r="J494" s="253"/>
      <c r="K494" s="255"/>
      <c r="L494" s="4"/>
      <c r="M494" s="256"/>
      <c r="N494" s="258"/>
      <c r="O494" s="258" t="s">
        <v>84</v>
      </c>
      <c r="P494" s="258"/>
      <c r="Q494" s="259"/>
      <c r="R494" s="259" t="s">
        <v>83</v>
      </c>
      <c r="U494" s="256"/>
      <c r="V494" s="256"/>
      <c r="W494" s="256"/>
      <c r="X494" s="256"/>
      <c r="Y494" s="256"/>
      <c r="Z494" s="256"/>
      <c r="AA494" s="256"/>
      <c r="AB494" s="256"/>
    </row>
    <row r="495" spans="1:34" ht="15" customHeight="1">
      <c r="A495" s="178"/>
      <c r="B495" s="247" t="s">
        <v>2750</v>
      </c>
      <c r="C495" s="248"/>
      <c r="D495" s="248"/>
      <c r="E495" s="248"/>
      <c r="F495" s="260"/>
      <c r="G495" s="248"/>
      <c r="H495" s="248"/>
      <c r="I495" s="249"/>
      <c r="J495" s="249"/>
      <c r="K495" s="248"/>
      <c r="L495" s="260"/>
      <c r="M495" s="248"/>
      <c r="N495" s="248"/>
      <c r="O495" s="260"/>
      <c r="P495" s="248"/>
      <c r="Q495" s="248"/>
      <c r="R495" s="248"/>
      <c r="S495" s="260"/>
      <c r="T495" s="248"/>
      <c r="U495" s="248"/>
      <c r="V495" s="248"/>
      <c r="W495" s="248"/>
      <c r="X495" s="260"/>
      <c r="Y495" s="248"/>
      <c r="Z495" s="248"/>
      <c r="AA495" s="248"/>
      <c r="AB495" s="248"/>
      <c r="AC495" s="248"/>
    </row>
    <row r="496" spans="1:34" ht="18" customHeight="1">
      <c r="A496" s="178"/>
      <c r="B496" s="261"/>
      <c r="C496" s="248"/>
      <c r="D496" s="262" t="s">
        <v>71</v>
      </c>
      <c r="E496" s="1465" t="s">
        <v>82</v>
      </c>
      <c r="F496" s="1465"/>
      <c r="G496" s="1465"/>
      <c r="H496" s="1465"/>
      <c r="I496" s="1465"/>
      <c r="J496" s="218" t="s">
        <v>70</v>
      </c>
      <c r="K496" s="1465" t="s">
        <v>81</v>
      </c>
      <c r="L496" s="1465"/>
      <c r="M496" s="1465"/>
      <c r="N496" s="1465"/>
      <c r="O496" s="1465"/>
      <c r="P496" s="1465"/>
      <c r="Q496" s="1465"/>
      <c r="R496" s="1465"/>
      <c r="S496" s="1465"/>
      <c r="T496" s="1465"/>
      <c r="U496" s="218" t="s">
        <v>70</v>
      </c>
      <c r="V496" s="1465" t="s">
        <v>80</v>
      </c>
      <c r="W496" s="1465"/>
      <c r="X496" s="1465"/>
      <c r="Y496" s="1465"/>
      <c r="Z496" s="1457"/>
      <c r="AA496" s="262" t="s">
        <v>67</v>
      </c>
      <c r="AB496" s="262"/>
      <c r="AC496" s="4"/>
      <c r="AD496" s="4"/>
    </row>
    <row r="497" spans="1:34" ht="18" customHeight="1">
      <c r="A497" s="178"/>
      <c r="B497" s="261" t="s">
        <v>3104</v>
      </c>
      <c r="C497" s="248"/>
      <c r="D497" s="262" t="s">
        <v>71</v>
      </c>
      <c r="E497" s="1441"/>
      <c r="F497" s="1441"/>
      <c r="G497" s="1441"/>
      <c r="H497" s="1441"/>
      <c r="I497" s="1441"/>
      <c r="J497" s="218" t="s">
        <v>70</v>
      </c>
      <c r="K497" s="1496" t="str">
        <f>IF(項目一覧②!$G$705=1,"",INDEX(主要用途!$D$2:$D$72,項目一覧②!$G$705))</f>
        <v/>
      </c>
      <c r="L497" s="1497"/>
      <c r="M497" s="1497"/>
      <c r="N497" s="1497"/>
      <c r="O497" s="1497"/>
      <c r="P497" s="1497"/>
      <c r="Q497" s="1497"/>
      <c r="R497" s="1497"/>
      <c r="S497" s="1497"/>
      <c r="T497" s="1498"/>
      <c r="U497" s="218" t="s">
        <v>70</v>
      </c>
      <c r="V497" s="1454"/>
      <c r="W497" s="1455"/>
      <c r="X497" s="1455"/>
      <c r="Y497" s="1456"/>
      <c r="Z497" s="260" t="s">
        <v>69</v>
      </c>
      <c r="AA497" s="262" t="s">
        <v>67</v>
      </c>
      <c r="AB497" s="256"/>
      <c r="AC497" s="262"/>
      <c r="AD497" s="4"/>
    </row>
    <row r="498" spans="1:34" ht="18" customHeight="1">
      <c r="A498" s="178"/>
      <c r="B498" s="261" t="s">
        <v>3105</v>
      </c>
      <c r="C498" s="248"/>
      <c r="D498" s="262" t="s">
        <v>71</v>
      </c>
      <c r="E498" s="1441"/>
      <c r="F498" s="1441"/>
      <c r="G498" s="1441"/>
      <c r="H498" s="1441"/>
      <c r="I498" s="1441"/>
      <c r="J498" s="218" t="s">
        <v>70</v>
      </c>
      <c r="K498" s="1496" t="str">
        <f>IF(項目一覧②!$G$706=1,"",INDEX(主要用途!$D$2:$D$72,項目一覧②!$G$706))</f>
        <v/>
      </c>
      <c r="L498" s="1497"/>
      <c r="M498" s="1497"/>
      <c r="N498" s="1497"/>
      <c r="O498" s="1497"/>
      <c r="P498" s="1497"/>
      <c r="Q498" s="1497"/>
      <c r="R498" s="1497"/>
      <c r="S498" s="1497"/>
      <c r="T498" s="1498"/>
      <c r="U498" s="218" t="s">
        <v>70</v>
      </c>
      <c r="V498" s="1454"/>
      <c r="W498" s="1455"/>
      <c r="X498" s="1455"/>
      <c r="Y498" s="1456"/>
      <c r="Z498" s="260" t="s">
        <v>69</v>
      </c>
      <c r="AA498" s="262" t="s">
        <v>67</v>
      </c>
      <c r="AB498" s="256"/>
      <c r="AC498" s="262"/>
      <c r="AD498" s="4"/>
    </row>
    <row r="499" spans="1:34" ht="18" customHeight="1">
      <c r="A499" s="178"/>
      <c r="B499" s="261" t="s">
        <v>3106</v>
      </c>
      <c r="C499" s="248"/>
      <c r="D499" s="262" t="s">
        <v>71</v>
      </c>
      <c r="E499" s="1441"/>
      <c r="F499" s="1441"/>
      <c r="G499" s="1441"/>
      <c r="H499" s="1441"/>
      <c r="I499" s="1441"/>
      <c r="J499" s="218" t="s">
        <v>70</v>
      </c>
      <c r="K499" s="487" t="str">
        <f>IF(項目一覧②!$G$707=1,"",INDEX(主要用途!$D$2:$D$72,項目一覧②!$G$707))</f>
        <v/>
      </c>
      <c r="L499" s="488"/>
      <c r="M499" s="488"/>
      <c r="N499" s="488"/>
      <c r="O499" s="488"/>
      <c r="P499" s="488"/>
      <c r="Q499" s="488"/>
      <c r="R499" s="488"/>
      <c r="S499" s="488"/>
      <c r="T499" s="489"/>
      <c r="U499" s="218" t="s">
        <v>70</v>
      </c>
      <c r="V499" s="1454"/>
      <c r="W499" s="1455"/>
      <c r="X499" s="1455"/>
      <c r="Y499" s="1456"/>
      <c r="Z499" s="260" t="s">
        <v>69</v>
      </c>
      <c r="AA499" s="262" t="s">
        <v>67</v>
      </c>
      <c r="AB499" s="256"/>
      <c r="AC499" s="262"/>
      <c r="AD499" s="4"/>
    </row>
    <row r="500" spans="1:34" ht="18" customHeight="1">
      <c r="A500" s="178"/>
      <c r="B500" s="261" t="s">
        <v>3107</v>
      </c>
      <c r="C500" s="248"/>
      <c r="D500" s="262" t="s">
        <v>71</v>
      </c>
      <c r="E500" s="1441"/>
      <c r="F500" s="1441"/>
      <c r="G500" s="1441"/>
      <c r="H500" s="1441"/>
      <c r="I500" s="1441"/>
      <c r="J500" s="218" t="s">
        <v>70</v>
      </c>
      <c r="K500" s="1496" t="str">
        <f>IF(項目一覧②!$G$708=1,"",INDEX(主要用途!$D$2:$D$72,項目一覧②!$G$708))</f>
        <v/>
      </c>
      <c r="L500" s="1497"/>
      <c r="M500" s="1497"/>
      <c r="N500" s="1497"/>
      <c r="O500" s="1497"/>
      <c r="P500" s="1497"/>
      <c r="Q500" s="1497"/>
      <c r="R500" s="1497"/>
      <c r="S500" s="1497"/>
      <c r="T500" s="1498"/>
      <c r="U500" s="218" t="s">
        <v>70</v>
      </c>
      <c r="V500" s="1454"/>
      <c r="W500" s="1455"/>
      <c r="X500" s="1455"/>
      <c r="Y500" s="1456"/>
      <c r="Z500" s="260" t="s">
        <v>69</v>
      </c>
      <c r="AA500" s="262" t="s">
        <v>67</v>
      </c>
      <c r="AB500" s="256"/>
      <c r="AC500" s="262"/>
      <c r="AD500" s="4"/>
    </row>
    <row r="501" spans="1:34" ht="18" customHeight="1">
      <c r="A501" s="178"/>
      <c r="B501" s="261" t="s">
        <v>3108</v>
      </c>
      <c r="C501" s="248"/>
      <c r="D501" s="262" t="s">
        <v>71</v>
      </c>
      <c r="E501" s="1441"/>
      <c r="F501" s="1441"/>
      <c r="G501" s="1441"/>
      <c r="H501" s="1441"/>
      <c r="I501" s="1441"/>
      <c r="J501" s="218" t="s">
        <v>70</v>
      </c>
      <c r="K501" s="1496" t="str">
        <f>IF(項目一覧②!$G$709=1,"",INDEX(主要用途!$D$2:$D$72,項目一覧②!$G$709))</f>
        <v/>
      </c>
      <c r="L501" s="1497"/>
      <c r="M501" s="1497"/>
      <c r="N501" s="1497"/>
      <c r="O501" s="1497"/>
      <c r="P501" s="1497"/>
      <c r="Q501" s="1497"/>
      <c r="R501" s="1497"/>
      <c r="S501" s="1497"/>
      <c r="T501" s="1498"/>
      <c r="U501" s="218" t="s">
        <v>70</v>
      </c>
      <c r="V501" s="1454"/>
      <c r="W501" s="1455"/>
      <c r="X501" s="1455"/>
      <c r="Y501" s="1456"/>
      <c r="Z501" s="260" t="s">
        <v>69</v>
      </c>
      <c r="AA501" s="262" t="s">
        <v>67</v>
      </c>
      <c r="AB501" s="256"/>
      <c r="AC501" s="262"/>
      <c r="AD501" s="4"/>
    </row>
    <row r="502" spans="1:34" ht="18" customHeight="1">
      <c r="A502" s="178"/>
      <c r="B502" s="261" t="s">
        <v>3109</v>
      </c>
      <c r="C502" s="248"/>
      <c r="D502" s="262" t="s">
        <v>71</v>
      </c>
      <c r="E502" s="1441"/>
      <c r="F502" s="1441"/>
      <c r="G502" s="1441"/>
      <c r="H502" s="1441"/>
      <c r="I502" s="1441"/>
      <c r="J502" s="218" t="s">
        <v>70</v>
      </c>
      <c r="K502" s="1496" t="str">
        <f>IF(項目一覧②!$G$710=1,"",INDEX(主要用途!$D$2:$D$72,項目一覧②!$G$710))</f>
        <v/>
      </c>
      <c r="L502" s="1497"/>
      <c r="M502" s="1497"/>
      <c r="N502" s="1497"/>
      <c r="O502" s="1497"/>
      <c r="P502" s="1497"/>
      <c r="Q502" s="1497"/>
      <c r="R502" s="1497"/>
      <c r="S502" s="1497"/>
      <c r="T502" s="1498"/>
      <c r="U502" s="218" t="s">
        <v>70</v>
      </c>
      <c r="V502" s="1454"/>
      <c r="W502" s="1455"/>
      <c r="X502" s="1455"/>
      <c r="Y502" s="1456"/>
      <c r="Z502" s="260" t="s">
        <v>69</v>
      </c>
      <c r="AA502" s="262" t="s">
        <v>67</v>
      </c>
      <c r="AB502" s="256"/>
      <c r="AC502" s="262"/>
      <c r="AD502" s="4"/>
    </row>
    <row r="503" spans="1:34" ht="15" customHeight="1">
      <c r="A503" s="178"/>
      <c r="B503" s="261"/>
      <c r="C503" s="248"/>
      <c r="D503" s="248"/>
      <c r="E503" s="248"/>
      <c r="F503" s="248"/>
      <c r="G503" s="248"/>
      <c r="H503" s="248"/>
      <c r="I503" s="248"/>
      <c r="J503" s="218"/>
      <c r="K503" s="263"/>
      <c r="L503" s="263"/>
      <c r="M503" s="263"/>
      <c r="N503" s="263"/>
      <c r="O503" s="263"/>
      <c r="P503" s="263"/>
      <c r="Q503" s="263"/>
      <c r="R503" s="263"/>
      <c r="S503" s="263"/>
      <c r="T503" s="263"/>
      <c r="U503" s="263"/>
      <c r="V503" s="263"/>
      <c r="W503" s="263"/>
      <c r="X503" s="263"/>
      <c r="Y503" s="263"/>
      <c r="Z503" s="263"/>
      <c r="AA503" s="263"/>
      <c r="AB503" s="263"/>
      <c r="AC503" s="263"/>
      <c r="AD503" s="256"/>
    </row>
    <row r="504" spans="1:34" ht="18" customHeight="1">
      <c r="A504" s="178"/>
      <c r="B504" s="247" t="s">
        <v>2751</v>
      </c>
      <c r="C504" s="247"/>
      <c r="D504" s="248"/>
      <c r="E504" s="1495"/>
      <c r="F504" s="1481"/>
      <c r="G504" s="1481"/>
      <c r="H504" s="1481"/>
      <c r="I504" s="1481"/>
      <c r="J504" s="1481"/>
      <c r="K504" s="1481"/>
      <c r="L504" s="1481"/>
      <c r="M504" s="1481"/>
      <c r="N504" s="1481"/>
      <c r="O504" s="1481"/>
      <c r="P504" s="1481"/>
      <c r="Q504" s="1481"/>
      <c r="R504" s="1481"/>
      <c r="S504" s="1481"/>
      <c r="T504" s="1481"/>
      <c r="U504" s="1481"/>
      <c r="V504" s="1481"/>
      <c r="W504" s="1481"/>
      <c r="X504" s="1481"/>
      <c r="Y504" s="1481"/>
      <c r="Z504" s="1482"/>
      <c r="AA504" s="263"/>
      <c r="AB504" s="263"/>
      <c r="AC504" s="263"/>
      <c r="AD504" s="256"/>
    </row>
    <row r="505" spans="1:34" ht="18" customHeight="1">
      <c r="A505" s="178"/>
      <c r="B505" s="247"/>
      <c r="C505" s="247"/>
      <c r="D505" s="248"/>
      <c r="E505" s="1483"/>
      <c r="F505" s="1484"/>
      <c r="G505" s="1484"/>
      <c r="H505" s="1484"/>
      <c r="I505" s="1484"/>
      <c r="J505" s="1484"/>
      <c r="K505" s="1484"/>
      <c r="L505" s="1484"/>
      <c r="M505" s="1484"/>
      <c r="N505" s="1484"/>
      <c r="O505" s="1484"/>
      <c r="P505" s="1484"/>
      <c r="Q505" s="1484"/>
      <c r="R505" s="1484"/>
      <c r="S505" s="1484"/>
      <c r="T505" s="1484"/>
      <c r="U505" s="1484"/>
      <c r="V505" s="1484"/>
      <c r="W505" s="1484"/>
      <c r="X505" s="1484"/>
      <c r="Y505" s="1484"/>
      <c r="Z505" s="1485"/>
      <c r="AA505" s="263"/>
      <c r="AB505" s="263"/>
      <c r="AC505" s="263"/>
      <c r="AD505" s="256"/>
    </row>
    <row r="506" spans="1:34" ht="15" customHeight="1">
      <c r="A506" s="178"/>
      <c r="B506" s="247"/>
      <c r="C506" s="247"/>
      <c r="D506" s="248"/>
      <c r="E506" s="248"/>
      <c r="F506" s="248"/>
      <c r="G506" s="248"/>
      <c r="H506" s="248"/>
      <c r="I506" s="248"/>
      <c r="J506" s="263" t="s">
        <v>96</v>
      </c>
      <c r="K506" s="263"/>
      <c r="L506" s="263"/>
      <c r="M506" s="263"/>
      <c r="N506" s="263"/>
      <c r="O506" s="263"/>
      <c r="P506" s="263"/>
      <c r="Q506" s="263"/>
      <c r="R506" s="263"/>
      <c r="S506" s="263"/>
      <c r="T506" s="263"/>
      <c r="U506" s="263"/>
      <c r="V506" s="263"/>
      <c r="W506" s="263"/>
      <c r="X506" s="263"/>
      <c r="Y506" s="263"/>
      <c r="Z506" s="263"/>
      <c r="AA506" s="263"/>
      <c r="AB506" s="263"/>
      <c r="AC506" s="263"/>
      <c r="AD506" s="256"/>
    </row>
    <row r="507" spans="1:34" ht="18" customHeight="1">
      <c r="A507" s="178"/>
      <c r="B507" s="247" t="s">
        <v>2752</v>
      </c>
      <c r="C507" s="247"/>
      <c r="D507" s="248"/>
      <c r="E507" s="1495"/>
      <c r="F507" s="1481"/>
      <c r="G507" s="1481"/>
      <c r="H507" s="1481"/>
      <c r="I507" s="1481"/>
      <c r="J507" s="1481"/>
      <c r="K507" s="1481"/>
      <c r="L507" s="1481"/>
      <c r="M507" s="1481"/>
      <c r="N507" s="1481"/>
      <c r="O507" s="1481"/>
      <c r="P507" s="1481"/>
      <c r="Q507" s="1481"/>
      <c r="R507" s="1481"/>
      <c r="S507" s="1481"/>
      <c r="T507" s="1481"/>
      <c r="U507" s="1481"/>
      <c r="V507" s="1481"/>
      <c r="W507" s="1481"/>
      <c r="X507" s="1481"/>
      <c r="Y507" s="1481"/>
      <c r="Z507" s="1482"/>
      <c r="AA507" s="263"/>
      <c r="AB507" s="263"/>
      <c r="AC507" s="263"/>
      <c r="AD507" s="256"/>
    </row>
    <row r="508" spans="1:34" ht="18" customHeight="1">
      <c r="A508" s="178"/>
      <c r="B508" s="247"/>
      <c r="C508" s="247"/>
      <c r="D508" s="248"/>
      <c r="E508" s="1483"/>
      <c r="F508" s="1484"/>
      <c r="G508" s="1484"/>
      <c r="H508" s="1484"/>
      <c r="I508" s="1484"/>
      <c r="J508" s="1484"/>
      <c r="K508" s="1484"/>
      <c r="L508" s="1484"/>
      <c r="M508" s="1484"/>
      <c r="N508" s="1484"/>
      <c r="O508" s="1484"/>
      <c r="P508" s="1484"/>
      <c r="Q508" s="1484"/>
      <c r="R508" s="1484"/>
      <c r="S508" s="1484"/>
      <c r="T508" s="1484"/>
      <c r="U508" s="1484"/>
      <c r="V508" s="1484"/>
      <c r="W508" s="1484"/>
      <c r="X508" s="1484"/>
      <c r="Y508" s="1484"/>
      <c r="Z508" s="1485"/>
      <c r="AA508" s="248"/>
      <c r="AB508" s="248"/>
      <c r="AC508" s="248"/>
      <c r="AD508" s="248"/>
    </row>
    <row r="509" spans="1:34" ht="15.75" customHeight="1">
      <c r="A509" s="178"/>
      <c r="B509" s="247"/>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1" spans="1:34" ht="17.25" customHeight="1">
      <c r="A511" s="243" t="s">
        <v>88</v>
      </c>
      <c r="B511" s="185"/>
      <c r="C511" s="244"/>
      <c r="D511" s="245"/>
      <c r="E511" s="245"/>
      <c r="F511" s="245"/>
      <c r="G511" s="245"/>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4"/>
      <c r="AD511" s="186"/>
      <c r="AE511" s="186"/>
      <c r="AF511" s="186"/>
      <c r="AG511" s="186"/>
      <c r="AH511" s="186"/>
    </row>
    <row r="512" spans="1:34" ht="18" customHeight="1">
      <c r="A512" s="178"/>
      <c r="B512" s="247" t="s">
        <v>2743</v>
      </c>
      <c r="C512" s="247"/>
      <c r="D512" s="248"/>
      <c r="E512" s="1471">
        <f>$D$281</f>
        <v>3</v>
      </c>
      <c r="F512" s="1472"/>
      <c r="G512" s="1472"/>
      <c r="H512" s="1473"/>
      <c r="I512" s="248"/>
      <c r="J512" s="249"/>
      <c r="K512" s="249"/>
      <c r="L512" s="210"/>
      <c r="M512" s="249"/>
      <c r="N512" s="248"/>
      <c r="O512" s="248"/>
      <c r="P512" s="248"/>
      <c r="Q512" s="248"/>
      <c r="R512" s="248"/>
      <c r="S512" s="248"/>
      <c r="T512" s="248"/>
      <c r="U512" s="248"/>
      <c r="V512" s="248"/>
      <c r="W512" s="248"/>
      <c r="X512" s="248"/>
      <c r="Y512" s="248"/>
      <c r="Z512" s="248"/>
      <c r="AA512" s="248"/>
      <c r="AB512" s="248"/>
      <c r="AC512" s="248"/>
    </row>
    <row r="513" spans="1:30" ht="18" customHeight="1">
      <c r="A513" s="178"/>
      <c r="B513" s="247" t="s">
        <v>2744</v>
      </c>
      <c r="C513" s="247"/>
      <c r="D513" s="248"/>
      <c r="E513" s="1589"/>
      <c r="F513" s="1590"/>
      <c r="G513" s="1590"/>
      <c r="H513" s="1591"/>
      <c r="I513" s="250" t="s">
        <v>87</v>
      </c>
      <c r="J513" s="251"/>
      <c r="K513" s="251"/>
      <c r="L513" s="252"/>
      <c r="M513" s="4"/>
      <c r="N513" s="248"/>
      <c r="O513" s="248"/>
      <c r="P513" s="248"/>
      <c r="Q513" s="248"/>
      <c r="R513" s="248"/>
      <c r="S513" s="248"/>
      <c r="T513" s="248"/>
      <c r="U513" s="248"/>
      <c r="V513" s="248"/>
      <c r="W513" s="248"/>
      <c r="X513" s="248"/>
      <c r="Y513" s="248"/>
      <c r="Z513" s="248"/>
      <c r="AA513" s="248"/>
      <c r="AB513" s="248"/>
      <c r="AC513" s="248"/>
    </row>
    <row r="514" spans="1:30" ht="18" customHeight="1">
      <c r="A514" s="178"/>
      <c r="B514" s="247" t="s">
        <v>2745</v>
      </c>
      <c r="C514" s="247"/>
      <c r="D514" s="248"/>
      <c r="E514" s="1580"/>
      <c r="F514" s="1581"/>
      <c r="G514" s="1581"/>
      <c r="H514" s="1582"/>
      <c r="I514" s="250" t="s">
        <v>85</v>
      </c>
      <c r="J514" s="253"/>
      <c r="K514" s="253"/>
      <c r="L514" s="254"/>
      <c r="M514" s="4"/>
      <c r="N514" s="248"/>
      <c r="O514" s="248"/>
      <c r="P514" s="248"/>
      <c r="Q514" s="248"/>
      <c r="R514" s="248"/>
      <c r="S514" s="248"/>
      <c r="T514" s="248"/>
      <c r="U514" s="248"/>
      <c r="V514" s="248"/>
      <c r="W514" s="248"/>
      <c r="X514" s="248"/>
      <c r="Y514" s="248"/>
      <c r="Z514" s="248"/>
      <c r="AA514" s="248"/>
      <c r="AB514" s="248"/>
      <c r="AC514" s="248"/>
    </row>
    <row r="515" spans="1:30" ht="18" customHeight="1">
      <c r="A515" s="178"/>
      <c r="B515" s="247" t="s">
        <v>2746</v>
      </c>
      <c r="C515" s="247"/>
      <c r="D515" s="248"/>
      <c r="E515" s="1580"/>
      <c r="F515" s="1581"/>
      <c r="G515" s="1581"/>
      <c r="H515" s="1582"/>
      <c r="I515" s="250" t="s">
        <v>85</v>
      </c>
      <c r="J515" s="253"/>
      <c r="K515" s="253"/>
      <c r="L515" s="254"/>
      <c r="M515" s="4"/>
      <c r="N515" s="249"/>
      <c r="O515" s="248"/>
      <c r="P515" s="248"/>
      <c r="Q515" s="248"/>
      <c r="R515" s="248"/>
      <c r="S515" s="248"/>
      <c r="T515" s="248"/>
      <c r="U515" s="248"/>
      <c r="V515" s="248"/>
      <c r="W515" s="248"/>
      <c r="X515" s="248"/>
      <c r="Y515" s="248"/>
      <c r="Z515" s="248"/>
      <c r="AA515" s="248"/>
      <c r="AB515" s="248"/>
      <c r="AC515" s="248"/>
    </row>
    <row r="516" spans="1:30" ht="18" customHeight="1">
      <c r="A516" s="178"/>
      <c r="B516" s="247" t="s">
        <v>2747</v>
      </c>
      <c r="C516" s="247"/>
      <c r="D516" s="248"/>
      <c r="E516" s="1580"/>
      <c r="F516" s="1581"/>
      <c r="G516" s="1581"/>
      <c r="H516" s="1582"/>
      <c r="I516" s="250" t="s">
        <v>85</v>
      </c>
      <c r="J516" s="253"/>
      <c r="K516" s="253"/>
      <c r="L516" s="254"/>
      <c r="M516" s="4"/>
      <c r="N516" s="249"/>
      <c r="O516" s="248"/>
      <c r="P516" s="248"/>
      <c r="Q516" s="248"/>
      <c r="R516" s="248"/>
      <c r="S516" s="248"/>
      <c r="T516" s="248"/>
      <c r="U516" s="248"/>
      <c r="V516" s="248"/>
      <c r="W516" s="248"/>
      <c r="X516" s="248"/>
      <c r="Y516" s="248"/>
      <c r="Z516" s="248"/>
      <c r="AA516" s="248"/>
      <c r="AB516" s="248"/>
      <c r="AC516" s="248"/>
    </row>
    <row r="517" spans="1:30" ht="18" customHeight="1">
      <c r="A517" s="178"/>
      <c r="B517" s="247" t="s">
        <v>2748</v>
      </c>
      <c r="C517" s="247"/>
      <c r="D517" s="248"/>
      <c r="E517" s="1580"/>
      <c r="F517" s="1581"/>
      <c r="G517" s="1581"/>
      <c r="H517" s="1582"/>
      <c r="I517" s="250" t="s">
        <v>85</v>
      </c>
      <c r="J517" s="253"/>
      <c r="K517" s="253"/>
      <c r="L517" s="254"/>
      <c r="M517" s="4"/>
      <c r="N517" s="248"/>
      <c r="O517" s="248"/>
      <c r="P517" s="248"/>
      <c r="Q517" s="248"/>
      <c r="R517" s="248"/>
      <c r="S517" s="256"/>
      <c r="T517" s="256"/>
      <c r="U517" s="256"/>
      <c r="V517" s="256"/>
      <c r="W517" s="256"/>
      <c r="X517" s="256"/>
      <c r="Y517" s="256"/>
      <c r="Z517" s="256"/>
      <c r="AA517" s="256"/>
      <c r="AB517" s="256"/>
      <c r="AC517" s="256"/>
    </row>
    <row r="518" spans="1:30" ht="18" customHeight="1">
      <c r="A518" s="178"/>
      <c r="B518" s="255" t="s">
        <v>2749</v>
      </c>
      <c r="C518" s="248"/>
      <c r="D518" s="257"/>
      <c r="E518" s="257"/>
      <c r="F518" s="257"/>
      <c r="G518" s="257"/>
      <c r="H518" s="250"/>
      <c r="I518" s="253"/>
      <c r="J518" s="253"/>
      <c r="K518" s="255"/>
      <c r="L518" s="4"/>
      <c r="M518" s="256"/>
      <c r="N518" s="258"/>
      <c r="O518" s="258" t="s">
        <v>84</v>
      </c>
      <c r="P518" s="258"/>
      <c r="Q518" s="259"/>
      <c r="R518" s="259" t="s">
        <v>83</v>
      </c>
      <c r="U518" s="256"/>
      <c r="V518" s="256"/>
      <c r="W518" s="256"/>
      <c r="X518" s="256"/>
      <c r="Y518" s="256"/>
      <c r="Z518" s="256"/>
      <c r="AA518" s="256"/>
      <c r="AB518" s="256"/>
    </row>
    <row r="519" spans="1:30" ht="15" customHeight="1">
      <c r="A519" s="178"/>
      <c r="B519" s="247" t="s">
        <v>2750</v>
      </c>
      <c r="C519" s="248"/>
      <c r="D519" s="248"/>
      <c r="E519" s="248"/>
      <c r="F519" s="260"/>
      <c r="G519" s="248"/>
      <c r="H519" s="248"/>
      <c r="I519" s="249"/>
      <c r="J519" s="249"/>
      <c r="K519" s="248"/>
      <c r="L519" s="260"/>
      <c r="M519" s="248"/>
      <c r="N519" s="248"/>
      <c r="O519" s="260"/>
      <c r="P519" s="248"/>
      <c r="Q519" s="248"/>
      <c r="R519" s="248"/>
      <c r="S519" s="260"/>
      <c r="T519" s="248"/>
      <c r="U519" s="248"/>
      <c r="V519" s="248"/>
      <c r="W519" s="248"/>
      <c r="X519" s="260"/>
      <c r="Y519" s="248"/>
      <c r="Z519" s="248"/>
      <c r="AA519" s="248"/>
      <c r="AB519" s="248"/>
      <c r="AC519" s="248"/>
    </row>
    <row r="520" spans="1:30" ht="18" customHeight="1">
      <c r="A520" s="178"/>
      <c r="B520" s="261"/>
      <c r="C520" s="248"/>
      <c r="D520" s="262" t="s">
        <v>71</v>
      </c>
      <c r="E520" s="1465" t="s">
        <v>82</v>
      </c>
      <c r="F520" s="1465"/>
      <c r="G520" s="1465"/>
      <c r="H520" s="1465"/>
      <c r="I520" s="1465"/>
      <c r="J520" s="218" t="s">
        <v>70</v>
      </c>
      <c r="K520" s="1465" t="s">
        <v>81</v>
      </c>
      <c r="L520" s="1465"/>
      <c r="M520" s="1465"/>
      <c r="N520" s="1465"/>
      <c r="O520" s="1465"/>
      <c r="P520" s="1465"/>
      <c r="Q520" s="1465"/>
      <c r="R520" s="1465"/>
      <c r="S520" s="1465"/>
      <c r="T520" s="1465"/>
      <c r="U520" s="218" t="s">
        <v>70</v>
      </c>
      <c r="V520" s="1465" t="s">
        <v>80</v>
      </c>
      <c r="W520" s="1465"/>
      <c r="X520" s="1465"/>
      <c r="Y520" s="1465"/>
      <c r="Z520" s="1457"/>
      <c r="AA520" s="262" t="s">
        <v>67</v>
      </c>
      <c r="AB520" s="262"/>
      <c r="AC520" s="4"/>
      <c r="AD520" s="4"/>
    </row>
    <row r="521" spans="1:30" ht="18" customHeight="1">
      <c r="A521" s="178"/>
      <c r="B521" s="261" t="s">
        <v>3104</v>
      </c>
      <c r="C521" s="248"/>
      <c r="D521" s="262" t="s">
        <v>71</v>
      </c>
      <c r="E521" s="1441"/>
      <c r="F521" s="1441"/>
      <c r="G521" s="1441"/>
      <c r="H521" s="1441"/>
      <c r="I521" s="1441"/>
      <c r="J521" s="218" t="s">
        <v>70</v>
      </c>
      <c r="K521" s="1496" t="str">
        <f>IF(項目一覧②!$G$732=1,"",INDEX(主要用途!$D$2:$D$72,項目一覧②!$G$732))</f>
        <v/>
      </c>
      <c r="L521" s="1497"/>
      <c r="M521" s="1497"/>
      <c r="N521" s="1497"/>
      <c r="O521" s="1497"/>
      <c r="P521" s="1497"/>
      <c r="Q521" s="1497"/>
      <c r="R521" s="1497"/>
      <c r="S521" s="1497"/>
      <c r="T521" s="1498"/>
      <c r="U521" s="218" t="s">
        <v>70</v>
      </c>
      <c r="V521" s="1454"/>
      <c r="W521" s="1455"/>
      <c r="X521" s="1455"/>
      <c r="Y521" s="1456"/>
      <c r="Z521" s="260" t="s">
        <v>69</v>
      </c>
      <c r="AA521" s="262" t="s">
        <v>67</v>
      </c>
      <c r="AB521" s="256"/>
      <c r="AC521" s="262"/>
      <c r="AD521" s="4"/>
    </row>
    <row r="522" spans="1:30" ht="18" customHeight="1">
      <c r="A522" s="178"/>
      <c r="B522" s="261" t="s">
        <v>3105</v>
      </c>
      <c r="C522" s="248"/>
      <c r="D522" s="262" t="s">
        <v>71</v>
      </c>
      <c r="E522" s="1441"/>
      <c r="F522" s="1441"/>
      <c r="G522" s="1441"/>
      <c r="H522" s="1441"/>
      <c r="I522" s="1441"/>
      <c r="J522" s="218" t="s">
        <v>70</v>
      </c>
      <c r="K522" s="1496" t="str">
        <f>IF(項目一覧②!$G$733=1,"",INDEX(主要用途!$D$2:$D$72,項目一覧②!$G$733))</f>
        <v/>
      </c>
      <c r="L522" s="1497"/>
      <c r="M522" s="1497"/>
      <c r="N522" s="1497"/>
      <c r="O522" s="1497"/>
      <c r="P522" s="1497"/>
      <c r="Q522" s="1497"/>
      <c r="R522" s="1497"/>
      <c r="S522" s="1497"/>
      <c r="T522" s="1498"/>
      <c r="U522" s="218" t="s">
        <v>70</v>
      </c>
      <c r="V522" s="1454"/>
      <c r="W522" s="1455"/>
      <c r="X522" s="1455"/>
      <c r="Y522" s="1456"/>
      <c r="Z522" s="260" t="s">
        <v>69</v>
      </c>
      <c r="AA522" s="262" t="s">
        <v>67</v>
      </c>
      <c r="AB522" s="256"/>
      <c r="AC522" s="262"/>
      <c r="AD522" s="4"/>
    </row>
    <row r="523" spans="1:30" ht="18" customHeight="1">
      <c r="A523" s="178"/>
      <c r="B523" s="261" t="s">
        <v>3106</v>
      </c>
      <c r="C523" s="248"/>
      <c r="D523" s="262" t="s">
        <v>71</v>
      </c>
      <c r="E523" s="1441"/>
      <c r="F523" s="1441"/>
      <c r="G523" s="1441"/>
      <c r="H523" s="1441"/>
      <c r="I523" s="1441"/>
      <c r="J523" s="218" t="s">
        <v>70</v>
      </c>
      <c r="K523" s="1496" t="str">
        <f>IF(項目一覧②!$G$734=1,"",INDEX(主要用途!$D$2:$D$72,項目一覧②!$G$734))</f>
        <v/>
      </c>
      <c r="L523" s="1497"/>
      <c r="M523" s="1497"/>
      <c r="N523" s="1497"/>
      <c r="O523" s="1497"/>
      <c r="P523" s="1497"/>
      <c r="Q523" s="1497"/>
      <c r="R523" s="1497"/>
      <c r="S523" s="1497"/>
      <c r="T523" s="1498"/>
      <c r="U523" s="218" t="s">
        <v>70</v>
      </c>
      <c r="V523" s="1454"/>
      <c r="W523" s="1455"/>
      <c r="X523" s="1455"/>
      <c r="Y523" s="1456"/>
      <c r="Z523" s="260" t="s">
        <v>69</v>
      </c>
      <c r="AA523" s="262" t="s">
        <v>67</v>
      </c>
      <c r="AB523" s="256"/>
      <c r="AC523" s="262"/>
      <c r="AD523" s="4"/>
    </row>
    <row r="524" spans="1:30" ht="18" customHeight="1">
      <c r="A524" s="178"/>
      <c r="B524" s="261" t="s">
        <v>3107</v>
      </c>
      <c r="C524" s="248"/>
      <c r="D524" s="262" t="s">
        <v>71</v>
      </c>
      <c r="E524" s="1441"/>
      <c r="F524" s="1441"/>
      <c r="G524" s="1441"/>
      <c r="H524" s="1441"/>
      <c r="I524" s="1441"/>
      <c r="J524" s="218" t="s">
        <v>70</v>
      </c>
      <c r="K524" s="1496" t="str">
        <f>IF(項目一覧②!$G$735=1,"",INDEX(主要用途!$D$2:$D$72,項目一覧②!$G$735))</f>
        <v/>
      </c>
      <c r="L524" s="1497"/>
      <c r="M524" s="1497"/>
      <c r="N524" s="1497"/>
      <c r="O524" s="1497"/>
      <c r="P524" s="1497"/>
      <c r="Q524" s="1497"/>
      <c r="R524" s="1497"/>
      <c r="S524" s="1497"/>
      <c r="T524" s="1498"/>
      <c r="U524" s="218" t="s">
        <v>70</v>
      </c>
      <c r="V524" s="1454"/>
      <c r="W524" s="1455"/>
      <c r="X524" s="1455"/>
      <c r="Y524" s="1456"/>
      <c r="Z524" s="260" t="s">
        <v>69</v>
      </c>
      <c r="AA524" s="262" t="s">
        <v>67</v>
      </c>
      <c r="AB524" s="256"/>
      <c r="AC524" s="262"/>
      <c r="AD524" s="4"/>
    </row>
    <row r="525" spans="1:30" ht="18" customHeight="1">
      <c r="A525" s="178"/>
      <c r="B525" s="261" t="s">
        <v>3108</v>
      </c>
      <c r="C525" s="248"/>
      <c r="D525" s="262" t="s">
        <v>71</v>
      </c>
      <c r="E525" s="1441"/>
      <c r="F525" s="1441"/>
      <c r="G525" s="1441"/>
      <c r="H525" s="1441"/>
      <c r="I525" s="1441"/>
      <c r="J525" s="218" t="s">
        <v>70</v>
      </c>
      <c r="K525" s="1496" t="str">
        <f>IF(項目一覧②!$G$736=1,"",INDEX(主要用途!$D$2:$D$72,項目一覧②!$G$736))</f>
        <v/>
      </c>
      <c r="L525" s="1497"/>
      <c r="M525" s="1497"/>
      <c r="N525" s="1497"/>
      <c r="O525" s="1497"/>
      <c r="P525" s="1497"/>
      <c r="Q525" s="1497"/>
      <c r="R525" s="1497"/>
      <c r="S525" s="1497"/>
      <c r="T525" s="1498"/>
      <c r="U525" s="218" t="s">
        <v>70</v>
      </c>
      <c r="V525" s="1454"/>
      <c r="W525" s="1455"/>
      <c r="X525" s="1455"/>
      <c r="Y525" s="1456"/>
      <c r="Z525" s="260" t="s">
        <v>69</v>
      </c>
      <c r="AA525" s="262" t="s">
        <v>67</v>
      </c>
      <c r="AB525" s="256"/>
      <c r="AC525" s="262"/>
      <c r="AD525" s="4"/>
    </row>
    <row r="526" spans="1:30" ht="18" customHeight="1">
      <c r="A526" s="178"/>
      <c r="B526" s="261" t="s">
        <v>3109</v>
      </c>
      <c r="C526" s="248"/>
      <c r="D526" s="262" t="s">
        <v>71</v>
      </c>
      <c r="E526" s="1441"/>
      <c r="F526" s="1441"/>
      <c r="G526" s="1441"/>
      <c r="H526" s="1441"/>
      <c r="I526" s="1441"/>
      <c r="J526" s="218" t="s">
        <v>70</v>
      </c>
      <c r="K526" s="1496" t="str">
        <f>IF(項目一覧②!$G$737=1,"",INDEX(主要用途!$D$2:$D$72,項目一覧②!$G$737))</f>
        <v/>
      </c>
      <c r="L526" s="1497"/>
      <c r="M526" s="1497"/>
      <c r="N526" s="1497"/>
      <c r="O526" s="1497"/>
      <c r="P526" s="1497"/>
      <c r="Q526" s="1497"/>
      <c r="R526" s="1497"/>
      <c r="S526" s="1497"/>
      <c r="T526" s="1498"/>
      <c r="U526" s="218" t="s">
        <v>70</v>
      </c>
      <c r="V526" s="1454"/>
      <c r="W526" s="1455"/>
      <c r="X526" s="1455"/>
      <c r="Y526" s="1456"/>
      <c r="Z526" s="260" t="s">
        <v>69</v>
      </c>
      <c r="AA526" s="262" t="s">
        <v>67</v>
      </c>
      <c r="AB526" s="256"/>
      <c r="AC526" s="262"/>
      <c r="AD526" s="4"/>
    </row>
    <row r="527" spans="1:30" ht="15" customHeight="1">
      <c r="A527" s="178"/>
      <c r="B527" s="261"/>
      <c r="C527" s="248"/>
      <c r="D527" s="248"/>
      <c r="E527" s="248"/>
      <c r="F527" s="248"/>
      <c r="G527" s="248"/>
      <c r="H527" s="248"/>
      <c r="I527" s="248"/>
      <c r="J527" s="218"/>
      <c r="K527" s="263"/>
      <c r="L527" s="263"/>
      <c r="M527" s="263"/>
      <c r="N527" s="263"/>
      <c r="O527" s="263"/>
      <c r="P527" s="263"/>
      <c r="Q527" s="263"/>
      <c r="R527" s="263"/>
      <c r="S527" s="263"/>
      <c r="T527" s="263"/>
      <c r="U527" s="263"/>
      <c r="V527" s="263"/>
      <c r="W527" s="263"/>
      <c r="X527" s="263"/>
      <c r="Y527" s="263"/>
      <c r="Z527" s="263"/>
      <c r="AA527" s="263"/>
      <c r="AB527" s="263"/>
      <c r="AC527" s="263"/>
      <c r="AD527" s="256"/>
    </row>
    <row r="528" spans="1:30" ht="18" customHeight="1">
      <c r="A528" s="178"/>
      <c r="B528" s="247" t="s">
        <v>2751</v>
      </c>
      <c r="C528" s="247"/>
      <c r="D528" s="248"/>
      <c r="E528" s="1495"/>
      <c r="F528" s="1481"/>
      <c r="G528" s="1481"/>
      <c r="H528" s="1481"/>
      <c r="I528" s="1481"/>
      <c r="J528" s="1481"/>
      <c r="K528" s="1481"/>
      <c r="L528" s="1481"/>
      <c r="M528" s="1481"/>
      <c r="N528" s="1481"/>
      <c r="O528" s="1481"/>
      <c r="P528" s="1481"/>
      <c r="Q528" s="1481"/>
      <c r="R528" s="1481"/>
      <c r="S528" s="1481"/>
      <c r="T528" s="1481"/>
      <c r="U528" s="1481"/>
      <c r="V528" s="1481"/>
      <c r="W528" s="1481"/>
      <c r="X528" s="1481"/>
      <c r="Y528" s="1481"/>
      <c r="Z528" s="1482"/>
      <c r="AA528" s="263"/>
      <c r="AB528" s="263"/>
      <c r="AC528" s="263"/>
      <c r="AD528" s="256"/>
    </row>
    <row r="529" spans="1:35" ht="18" customHeight="1">
      <c r="A529" s="178"/>
      <c r="B529" s="247"/>
      <c r="C529" s="247"/>
      <c r="D529" s="248"/>
      <c r="E529" s="1483"/>
      <c r="F529" s="1484"/>
      <c r="G529" s="1484"/>
      <c r="H529" s="1484"/>
      <c r="I529" s="1484"/>
      <c r="J529" s="1484"/>
      <c r="K529" s="1484"/>
      <c r="L529" s="1484"/>
      <c r="M529" s="1484"/>
      <c r="N529" s="1484"/>
      <c r="O529" s="1484"/>
      <c r="P529" s="1484"/>
      <c r="Q529" s="1484"/>
      <c r="R529" s="1484"/>
      <c r="S529" s="1484"/>
      <c r="T529" s="1484"/>
      <c r="U529" s="1484"/>
      <c r="V529" s="1484"/>
      <c r="W529" s="1484"/>
      <c r="X529" s="1484"/>
      <c r="Y529" s="1484"/>
      <c r="Z529" s="1485"/>
      <c r="AA529" s="263"/>
      <c r="AB529" s="263"/>
      <c r="AC529" s="263"/>
      <c r="AD529" s="256"/>
    </row>
    <row r="530" spans="1:35" ht="15" customHeight="1">
      <c r="A530" s="178"/>
      <c r="B530" s="247"/>
      <c r="C530" s="247"/>
      <c r="D530" s="248"/>
      <c r="E530" s="248"/>
      <c r="F530" s="248"/>
      <c r="G530" s="248"/>
      <c r="H530" s="248"/>
      <c r="I530" s="248"/>
      <c r="J530" s="263" t="s">
        <v>96</v>
      </c>
      <c r="K530" s="263"/>
      <c r="L530" s="263"/>
      <c r="M530" s="263"/>
      <c r="N530" s="263"/>
      <c r="O530" s="263"/>
      <c r="P530" s="263"/>
      <c r="Q530" s="263"/>
      <c r="R530" s="263"/>
      <c r="S530" s="263"/>
      <c r="T530" s="263"/>
      <c r="U530" s="263"/>
      <c r="V530" s="263"/>
      <c r="W530" s="263"/>
      <c r="X530" s="263"/>
      <c r="Y530" s="263"/>
      <c r="Z530" s="263"/>
      <c r="AA530" s="263"/>
      <c r="AB530" s="263"/>
      <c r="AC530" s="263"/>
      <c r="AD530" s="256"/>
    </row>
    <row r="531" spans="1:35" ht="18" customHeight="1">
      <c r="A531" s="178"/>
      <c r="B531" s="247" t="s">
        <v>2752</v>
      </c>
      <c r="C531" s="247"/>
      <c r="D531" s="248"/>
      <c r="E531" s="1495"/>
      <c r="F531" s="1481"/>
      <c r="G531" s="1481"/>
      <c r="H531" s="1481"/>
      <c r="I531" s="1481"/>
      <c r="J531" s="1481"/>
      <c r="K531" s="1481"/>
      <c r="L531" s="1481"/>
      <c r="M531" s="1481"/>
      <c r="N531" s="1481"/>
      <c r="O531" s="1481"/>
      <c r="P531" s="1481"/>
      <c r="Q531" s="1481"/>
      <c r="R531" s="1481"/>
      <c r="S531" s="1481"/>
      <c r="T531" s="1481"/>
      <c r="U531" s="1481"/>
      <c r="V531" s="1481"/>
      <c r="W531" s="1481"/>
      <c r="X531" s="1481"/>
      <c r="Y531" s="1481"/>
      <c r="Z531" s="1482"/>
      <c r="AA531" s="263"/>
      <c r="AB531" s="263"/>
      <c r="AC531" s="263"/>
      <c r="AD531" s="256"/>
    </row>
    <row r="532" spans="1:35" ht="18" customHeight="1">
      <c r="A532" s="178"/>
      <c r="B532" s="247"/>
      <c r="C532" s="247"/>
      <c r="D532" s="248"/>
      <c r="E532" s="1483"/>
      <c r="F532" s="1484"/>
      <c r="G532" s="1484"/>
      <c r="H532" s="1484"/>
      <c r="I532" s="1484"/>
      <c r="J532" s="1484"/>
      <c r="K532" s="1484"/>
      <c r="L532" s="1484"/>
      <c r="M532" s="1484"/>
      <c r="N532" s="1484"/>
      <c r="O532" s="1484"/>
      <c r="P532" s="1484"/>
      <c r="Q532" s="1484"/>
      <c r="R532" s="1484"/>
      <c r="S532" s="1484"/>
      <c r="T532" s="1484"/>
      <c r="U532" s="1484"/>
      <c r="V532" s="1484"/>
      <c r="W532" s="1484"/>
      <c r="X532" s="1484"/>
      <c r="Y532" s="1484"/>
      <c r="Z532" s="1485"/>
      <c r="AA532" s="248"/>
      <c r="AB532" s="248"/>
      <c r="AC532" s="248"/>
      <c r="AD532" s="248"/>
    </row>
    <row r="533" spans="1:35" ht="15.75" customHeight="1">
      <c r="A533" s="178"/>
      <c r="B533" s="247"/>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5" ht="17.25" customHeight="1">
      <c r="A534" s="243" t="s">
        <v>88</v>
      </c>
      <c r="B534" s="185"/>
      <c r="C534" s="200"/>
      <c r="D534" s="244"/>
      <c r="E534" s="245"/>
      <c r="F534" s="245"/>
      <c r="G534" s="245"/>
      <c r="H534" s="245"/>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4"/>
      <c r="AE534" s="186"/>
      <c r="AF534" s="186"/>
      <c r="AG534" s="186"/>
      <c r="AH534" s="186"/>
      <c r="AI534" s="186"/>
    </row>
    <row r="535" spans="1:35" ht="18" customHeight="1">
      <c r="A535" s="178"/>
      <c r="B535" s="247" t="s">
        <v>2743</v>
      </c>
      <c r="C535" s="248"/>
      <c r="D535" s="248"/>
      <c r="E535" s="1471">
        <v>3</v>
      </c>
      <c r="F535" s="1472"/>
      <c r="G535" s="1472"/>
      <c r="H535" s="1473"/>
      <c r="I535" s="248"/>
      <c r="J535" s="249"/>
      <c r="K535" s="249"/>
      <c r="L535" s="210"/>
      <c r="M535" s="249"/>
      <c r="N535" s="248"/>
      <c r="O535" s="248"/>
      <c r="P535" s="248"/>
      <c r="Q535" s="248"/>
      <c r="R535" s="248"/>
      <c r="S535" s="248"/>
      <c r="T535" s="248"/>
      <c r="U535" s="248"/>
      <c r="V535" s="248"/>
      <c r="W535" s="248"/>
      <c r="X535" s="248"/>
      <c r="Y535" s="248"/>
      <c r="Z535" s="248"/>
      <c r="AA535" s="248"/>
      <c r="AB535" s="248"/>
      <c r="AC535" s="248"/>
    </row>
    <row r="536" spans="1:35" ht="18" customHeight="1">
      <c r="A536" s="178"/>
      <c r="B536" s="247" t="s">
        <v>2744</v>
      </c>
      <c r="C536" s="248"/>
      <c r="D536" s="248"/>
      <c r="E536" s="1589"/>
      <c r="F536" s="1590"/>
      <c r="G536" s="1590"/>
      <c r="H536" s="1591"/>
      <c r="I536" s="250" t="s">
        <v>87</v>
      </c>
      <c r="J536" s="251"/>
      <c r="K536" s="251"/>
      <c r="L536" s="252"/>
      <c r="M536" s="4"/>
      <c r="N536" s="248"/>
      <c r="O536" s="248"/>
      <c r="P536" s="248"/>
      <c r="Q536" s="248"/>
      <c r="R536" s="248"/>
      <c r="S536" s="248"/>
      <c r="T536" s="248"/>
      <c r="U536" s="248"/>
      <c r="V536" s="248"/>
      <c r="W536" s="248"/>
      <c r="X536" s="248"/>
      <c r="Y536" s="248"/>
      <c r="Z536" s="248"/>
      <c r="AA536" s="248"/>
      <c r="AB536" s="248"/>
      <c r="AC536" s="248"/>
    </row>
    <row r="537" spans="1:35" ht="18" customHeight="1">
      <c r="A537" s="178"/>
      <c r="B537" s="247" t="s">
        <v>2745</v>
      </c>
      <c r="C537" s="248"/>
      <c r="D537" s="248"/>
      <c r="E537" s="1580"/>
      <c r="F537" s="1581"/>
      <c r="G537" s="1581"/>
      <c r="H537" s="1582"/>
      <c r="I537" s="250" t="s">
        <v>85</v>
      </c>
      <c r="J537" s="253"/>
      <c r="K537" s="253"/>
      <c r="L537" s="254"/>
      <c r="M537" s="4"/>
      <c r="N537" s="248"/>
      <c r="O537" s="248"/>
      <c r="P537" s="248"/>
      <c r="Q537" s="248"/>
      <c r="R537" s="248"/>
      <c r="S537" s="248"/>
      <c r="T537" s="248"/>
      <c r="U537" s="248"/>
      <c r="V537" s="248"/>
      <c r="W537" s="248"/>
      <c r="X537" s="248"/>
      <c r="Y537" s="248"/>
      <c r="Z537" s="248"/>
      <c r="AA537" s="248"/>
      <c r="AB537" s="248"/>
      <c r="AC537" s="248"/>
    </row>
    <row r="538" spans="1:35" ht="18" customHeight="1">
      <c r="A538" s="178"/>
      <c r="B538" s="247" t="s">
        <v>2746</v>
      </c>
      <c r="C538" s="248"/>
      <c r="D538" s="248"/>
      <c r="E538" s="1580"/>
      <c r="F538" s="1581"/>
      <c r="G538" s="1581"/>
      <c r="H538" s="1582"/>
      <c r="I538" s="250" t="s">
        <v>85</v>
      </c>
      <c r="J538" s="253"/>
      <c r="K538" s="253"/>
      <c r="L538" s="254"/>
      <c r="M538" s="4"/>
      <c r="N538" s="249"/>
      <c r="O538" s="248"/>
      <c r="P538" s="248"/>
      <c r="Q538" s="248"/>
      <c r="R538" s="248"/>
      <c r="S538" s="248"/>
      <c r="T538" s="248"/>
      <c r="U538" s="248"/>
      <c r="V538" s="248"/>
      <c r="W538" s="248"/>
      <c r="X538" s="248"/>
      <c r="Y538" s="248"/>
      <c r="Z538" s="248"/>
      <c r="AA538" s="248"/>
      <c r="AB538" s="248"/>
      <c r="AC538" s="248"/>
    </row>
    <row r="539" spans="1:35" ht="18" customHeight="1">
      <c r="A539" s="178"/>
      <c r="B539" s="247" t="s">
        <v>2747</v>
      </c>
      <c r="C539" s="248"/>
      <c r="D539" s="248"/>
      <c r="E539" s="1580"/>
      <c r="F539" s="1581"/>
      <c r="G539" s="1581"/>
      <c r="H539" s="1582"/>
      <c r="I539" s="250" t="s">
        <v>85</v>
      </c>
      <c r="J539" s="253"/>
      <c r="K539" s="253"/>
      <c r="L539" s="254"/>
      <c r="M539" s="4"/>
      <c r="N539" s="249"/>
      <c r="O539" s="248"/>
      <c r="P539" s="248"/>
      <c r="Q539" s="248"/>
      <c r="R539" s="248"/>
      <c r="S539" s="248"/>
      <c r="T539" s="248"/>
      <c r="U539" s="248"/>
      <c r="V539" s="248"/>
      <c r="W539" s="248"/>
      <c r="X539" s="248"/>
      <c r="Y539" s="248"/>
      <c r="Z539" s="248"/>
      <c r="AA539" s="248"/>
      <c r="AB539" s="248"/>
      <c r="AC539" s="248"/>
    </row>
    <row r="540" spans="1:35" ht="18" customHeight="1">
      <c r="A540" s="178"/>
      <c r="B540" s="247" t="s">
        <v>2748</v>
      </c>
      <c r="C540" s="247"/>
      <c r="D540" s="248"/>
      <c r="E540" s="1580"/>
      <c r="F540" s="1581"/>
      <c r="G540" s="1581"/>
      <c r="H540" s="1582"/>
      <c r="I540" s="250" t="s">
        <v>85</v>
      </c>
      <c r="J540" s="253"/>
      <c r="K540" s="253"/>
      <c r="L540" s="254"/>
      <c r="M540" s="4"/>
      <c r="N540" s="248"/>
      <c r="O540" s="248"/>
      <c r="P540" s="248"/>
      <c r="Q540" s="248"/>
      <c r="R540" s="248"/>
      <c r="S540" s="256"/>
      <c r="T540" s="256"/>
      <c r="U540" s="256"/>
      <c r="V540" s="256"/>
      <c r="W540" s="256"/>
      <c r="X540" s="256"/>
      <c r="Y540" s="256"/>
      <c r="Z540" s="256"/>
      <c r="AA540" s="256"/>
      <c r="AB540" s="256"/>
      <c r="AC540" s="256"/>
    </row>
    <row r="541" spans="1:35" ht="18" customHeight="1">
      <c r="A541" s="178"/>
      <c r="B541" s="255" t="s">
        <v>2749</v>
      </c>
      <c r="C541" s="248"/>
      <c r="D541" s="257"/>
      <c r="E541" s="257"/>
      <c r="F541" s="257"/>
      <c r="G541" s="257"/>
      <c r="H541" s="250"/>
      <c r="I541" s="253"/>
      <c r="J541" s="253"/>
      <c r="K541" s="255"/>
      <c r="L541" s="4"/>
      <c r="M541" s="256"/>
      <c r="N541" s="258"/>
      <c r="O541" s="258" t="s">
        <v>84</v>
      </c>
      <c r="P541" s="258"/>
      <c r="Q541" s="259"/>
      <c r="R541" s="259" t="s">
        <v>83</v>
      </c>
      <c r="U541" s="256"/>
      <c r="V541" s="256"/>
      <c r="W541" s="256"/>
      <c r="X541" s="256"/>
      <c r="Y541" s="256"/>
      <c r="Z541" s="256"/>
      <c r="AA541" s="256"/>
      <c r="AB541" s="256"/>
    </row>
    <row r="542" spans="1:35" ht="15" customHeight="1">
      <c r="A542" s="178"/>
      <c r="B542" s="247" t="s">
        <v>2750</v>
      </c>
      <c r="C542" s="248"/>
      <c r="D542" s="248"/>
      <c r="E542" s="248"/>
      <c r="F542" s="248"/>
      <c r="G542" s="260"/>
      <c r="H542" s="248"/>
      <c r="I542" s="248"/>
      <c r="J542" s="249"/>
      <c r="K542" s="249"/>
      <c r="L542" s="248"/>
      <c r="M542" s="260"/>
      <c r="N542" s="248"/>
      <c r="O542" s="248"/>
      <c r="P542" s="260"/>
      <c r="Q542" s="248"/>
      <c r="R542" s="248"/>
      <c r="S542" s="248"/>
      <c r="T542" s="260"/>
      <c r="U542" s="248"/>
      <c r="V542" s="248"/>
      <c r="W542" s="248"/>
      <c r="X542" s="248"/>
      <c r="Y542" s="260"/>
      <c r="Z542" s="248"/>
      <c r="AA542" s="248"/>
      <c r="AB542" s="248"/>
      <c r="AC542" s="248"/>
      <c r="AD542" s="248"/>
    </row>
    <row r="543" spans="1:35" ht="18" customHeight="1">
      <c r="A543" s="178"/>
      <c r="B543" s="261"/>
      <c r="C543" s="248"/>
      <c r="D543" s="262" t="s">
        <v>71</v>
      </c>
      <c r="E543" s="1465" t="s">
        <v>82</v>
      </c>
      <c r="F543" s="1465"/>
      <c r="G543" s="1465"/>
      <c r="H543" s="1465"/>
      <c r="I543" s="1465"/>
      <c r="J543" s="218" t="s">
        <v>70</v>
      </c>
      <c r="K543" s="1592" t="s">
        <v>81</v>
      </c>
      <c r="L543" s="1592"/>
      <c r="M543" s="1592"/>
      <c r="N543" s="1592"/>
      <c r="O543" s="1592"/>
      <c r="P543" s="1592"/>
      <c r="Q543" s="1592"/>
      <c r="R543" s="1592"/>
      <c r="S543" s="1592"/>
      <c r="T543" s="1592"/>
      <c r="U543" s="218" t="s">
        <v>70</v>
      </c>
      <c r="V543" s="1465" t="s">
        <v>80</v>
      </c>
      <c r="W543" s="1465"/>
      <c r="X543" s="1465"/>
      <c r="Y543" s="1465"/>
      <c r="Z543" s="1465"/>
      <c r="AA543" s="262" t="s">
        <v>67</v>
      </c>
      <c r="AB543" s="262"/>
      <c r="AC543" s="4"/>
      <c r="AD543" s="4"/>
    </row>
    <row r="544" spans="1:35" ht="18" customHeight="1">
      <c r="A544" s="178"/>
      <c r="B544" s="261" t="s">
        <v>3104</v>
      </c>
      <c r="C544" s="248"/>
      <c r="D544" s="262" t="s">
        <v>71</v>
      </c>
      <c r="E544" s="1441"/>
      <c r="F544" s="1441"/>
      <c r="G544" s="1441"/>
      <c r="H544" s="1441"/>
      <c r="I544" s="1441"/>
      <c r="J544" s="218" t="s">
        <v>70</v>
      </c>
      <c r="K544" s="1496" t="str">
        <f>IF(項目一覧②!$G$957=1,"",INDEX(主要用途!$D$2:$D$72,項目一覧②!$G$957))</f>
        <v/>
      </c>
      <c r="L544" s="1497"/>
      <c r="M544" s="1497"/>
      <c r="N544" s="1497"/>
      <c r="O544" s="1497"/>
      <c r="P544" s="1497"/>
      <c r="Q544" s="1497"/>
      <c r="R544" s="1497"/>
      <c r="S544" s="1497"/>
      <c r="T544" s="1498"/>
      <c r="U544" s="218" t="s">
        <v>70</v>
      </c>
      <c r="V544" s="1454"/>
      <c r="W544" s="1455"/>
      <c r="X544" s="1455"/>
      <c r="Y544" s="1456"/>
      <c r="Z544" s="260" t="s">
        <v>69</v>
      </c>
      <c r="AA544" s="262" t="s">
        <v>67</v>
      </c>
      <c r="AB544" s="256"/>
      <c r="AC544" s="262"/>
      <c r="AD544" s="4"/>
    </row>
    <row r="545" spans="1:30" ht="18" customHeight="1">
      <c r="A545" s="178"/>
      <c r="B545" s="261" t="s">
        <v>3105</v>
      </c>
      <c r="C545" s="248"/>
      <c r="D545" s="262" t="s">
        <v>71</v>
      </c>
      <c r="E545" s="1441"/>
      <c r="F545" s="1441"/>
      <c r="G545" s="1441"/>
      <c r="H545" s="1441"/>
      <c r="I545" s="1441"/>
      <c r="J545" s="218" t="s">
        <v>70</v>
      </c>
      <c r="K545" s="1496" t="str">
        <f>IF(項目一覧②!$G$958=1,"",INDEX(主要用途!$D$2:$D$72,項目一覧②!$G958))</f>
        <v/>
      </c>
      <c r="L545" s="1497"/>
      <c r="M545" s="1497"/>
      <c r="N545" s="1497"/>
      <c r="O545" s="1497"/>
      <c r="P545" s="1497"/>
      <c r="Q545" s="1497"/>
      <c r="R545" s="1497"/>
      <c r="S545" s="1497"/>
      <c r="T545" s="1498"/>
      <c r="U545" s="218" t="s">
        <v>70</v>
      </c>
      <c r="V545" s="1454"/>
      <c r="W545" s="1455"/>
      <c r="X545" s="1455"/>
      <c r="Y545" s="1456"/>
      <c r="Z545" s="260" t="s">
        <v>69</v>
      </c>
      <c r="AA545" s="262" t="s">
        <v>67</v>
      </c>
      <c r="AB545" s="256"/>
      <c r="AC545" s="262"/>
      <c r="AD545" s="4"/>
    </row>
    <row r="546" spans="1:30" ht="18" customHeight="1">
      <c r="A546" s="178"/>
      <c r="B546" s="261" t="s">
        <v>3106</v>
      </c>
      <c r="C546" s="248"/>
      <c r="D546" s="262" t="s">
        <v>71</v>
      </c>
      <c r="E546" s="1441"/>
      <c r="F546" s="1441"/>
      <c r="G546" s="1441"/>
      <c r="H546" s="1441"/>
      <c r="I546" s="1441"/>
      <c r="J546" s="218" t="s">
        <v>70</v>
      </c>
      <c r="K546" s="1496" t="str">
        <f>IF(項目一覧②!$G959=1,"",INDEX(主要用途!$D$2:$D$72,項目一覧②!$G$959))</f>
        <v/>
      </c>
      <c r="L546" s="1497"/>
      <c r="M546" s="1497"/>
      <c r="N546" s="1497"/>
      <c r="O546" s="1497"/>
      <c r="P546" s="1497"/>
      <c r="Q546" s="1497"/>
      <c r="R546" s="1497"/>
      <c r="S546" s="1497"/>
      <c r="T546" s="1498"/>
      <c r="U546" s="218" t="s">
        <v>70</v>
      </c>
      <c r="V546" s="1454"/>
      <c r="W546" s="1455"/>
      <c r="X546" s="1455"/>
      <c r="Y546" s="1456"/>
      <c r="Z546" s="260" t="s">
        <v>69</v>
      </c>
      <c r="AA546" s="262" t="s">
        <v>67</v>
      </c>
      <c r="AB546" s="256"/>
      <c r="AC546" s="262"/>
      <c r="AD546" s="4"/>
    </row>
    <row r="547" spans="1:30" ht="18" customHeight="1">
      <c r="A547" s="178"/>
      <c r="B547" s="261" t="s">
        <v>3107</v>
      </c>
      <c r="C547" s="248"/>
      <c r="D547" s="262" t="s">
        <v>71</v>
      </c>
      <c r="E547" s="1441"/>
      <c r="F547" s="1441"/>
      <c r="G547" s="1441"/>
      <c r="H547" s="1441"/>
      <c r="I547" s="1441"/>
      <c r="J547" s="218" t="s">
        <v>70</v>
      </c>
      <c r="K547" s="1496" t="str">
        <f>IF(項目一覧②!$G$960=1,"",INDEX(主要用途!$D$2:$D$72,項目一覧②!$G$960))</f>
        <v/>
      </c>
      <c r="L547" s="1497"/>
      <c r="M547" s="1497"/>
      <c r="N547" s="1497"/>
      <c r="O547" s="1497"/>
      <c r="P547" s="1497"/>
      <c r="Q547" s="1497"/>
      <c r="R547" s="1497"/>
      <c r="S547" s="1497"/>
      <c r="T547" s="1498"/>
      <c r="U547" s="218" t="s">
        <v>70</v>
      </c>
      <c r="V547" s="1454"/>
      <c r="W547" s="1455"/>
      <c r="X547" s="1455"/>
      <c r="Y547" s="1456"/>
      <c r="Z547" s="260" t="s">
        <v>69</v>
      </c>
      <c r="AA547" s="262" t="s">
        <v>67</v>
      </c>
      <c r="AB547" s="256"/>
      <c r="AC547" s="262"/>
      <c r="AD547" s="4"/>
    </row>
    <row r="548" spans="1:30" ht="18" customHeight="1">
      <c r="A548" s="178"/>
      <c r="B548" s="261" t="s">
        <v>3108</v>
      </c>
      <c r="C548" s="248"/>
      <c r="D548" s="262" t="s">
        <v>71</v>
      </c>
      <c r="E548" s="1441"/>
      <c r="F548" s="1441"/>
      <c r="G548" s="1441"/>
      <c r="H548" s="1441"/>
      <c r="I548" s="1441"/>
      <c r="J548" s="218" t="s">
        <v>70</v>
      </c>
      <c r="K548" s="1496" t="str">
        <f>IF(項目一覧②!$G$961=1,"",INDEX(主要用途!$D$2:$D$72,項目一覧②!$G$961))</f>
        <v/>
      </c>
      <c r="L548" s="1497"/>
      <c r="M548" s="1497"/>
      <c r="N548" s="1497"/>
      <c r="O548" s="1497"/>
      <c r="P548" s="1497"/>
      <c r="Q548" s="1497"/>
      <c r="R548" s="1497"/>
      <c r="S548" s="1497"/>
      <c r="T548" s="1498"/>
      <c r="U548" s="218" t="s">
        <v>70</v>
      </c>
      <c r="V548" s="1454"/>
      <c r="W548" s="1455"/>
      <c r="X548" s="1455"/>
      <c r="Y548" s="1456"/>
      <c r="Z548" s="260" t="s">
        <v>69</v>
      </c>
      <c r="AA548" s="262" t="s">
        <v>67</v>
      </c>
      <c r="AB548" s="256"/>
      <c r="AC548" s="262"/>
      <c r="AD548" s="4"/>
    </row>
    <row r="549" spans="1:30" ht="18" customHeight="1">
      <c r="A549" s="178"/>
      <c r="B549" s="261" t="s">
        <v>3109</v>
      </c>
      <c r="C549" s="248"/>
      <c r="D549" s="262" t="s">
        <v>71</v>
      </c>
      <c r="E549" s="1441"/>
      <c r="F549" s="1441"/>
      <c r="G549" s="1441"/>
      <c r="H549" s="1441"/>
      <c r="I549" s="1441"/>
      <c r="J549" s="218" t="s">
        <v>70</v>
      </c>
      <c r="K549" s="1496" t="str">
        <f>IF(項目一覧②!$G$962=1,"",INDEX(主要用途!$D$2:$D$72,項目一覧②!$G$962))</f>
        <v/>
      </c>
      <c r="L549" s="1497"/>
      <c r="M549" s="1497"/>
      <c r="N549" s="1497"/>
      <c r="O549" s="1497"/>
      <c r="P549" s="1497"/>
      <c r="Q549" s="1497"/>
      <c r="R549" s="1497"/>
      <c r="S549" s="1497"/>
      <c r="T549" s="1498"/>
      <c r="U549" s="218" t="s">
        <v>70</v>
      </c>
      <c r="V549" s="1454"/>
      <c r="W549" s="1455"/>
      <c r="X549" s="1455"/>
      <c r="Y549" s="1456"/>
      <c r="Z549" s="260" t="s">
        <v>69</v>
      </c>
      <c r="AA549" s="262" t="s">
        <v>67</v>
      </c>
      <c r="AB549" s="256"/>
      <c r="AC549" s="262"/>
      <c r="AD549" s="4"/>
    </row>
    <row r="550" spans="1:30" ht="15" customHeight="1">
      <c r="A550" s="178"/>
      <c r="B550" s="261"/>
      <c r="C550" s="248"/>
      <c r="D550" s="248"/>
      <c r="E550" s="248"/>
      <c r="F550" s="248"/>
      <c r="G550" s="248"/>
      <c r="H550" s="248"/>
      <c r="I550" s="248"/>
      <c r="J550" s="218"/>
      <c r="K550" s="263"/>
      <c r="L550" s="263"/>
      <c r="M550" s="263"/>
      <c r="N550" s="263"/>
      <c r="O550" s="263"/>
      <c r="P550" s="263"/>
      <c r="Q550" s="263"/>
      <c r="R550" s="263"/>
      <c r="S550" s="263"/>
      <c r="T550" s="263"/>
      <c r="U550" s="263"/>
      <c r="V550" s="263"/>
      <c r="W550" s="263"/>
      <c r="X550" s="263"/>
      <c r="Y550" s="263"/>
      <c r="Z550" s="263"/>
      <c r="AA550" s="263"/>
      <c r="AB550" s="263"/>
      <c r="AC550" s="263"/>
      <c r="AD550" s="256"/>
    </row>
    <row r="551" spans="1:30" ht="18" customHeight="1">
      <c r="A551" s="178"/>
      <c r="B551" s="247" t="s">
        <v>2751</v>
      </c>
      <c r="C551" s="248"/>
      <c r="D551" s="248"/>
      <c r="E551" s="1495"/>
      <c r="F551" s="1481"/>
      <c r="G551" s="1481"/>
      <c r="H551" s="1481"/>
      <c r="I551" s="1481"/>
      <c r="J551" s="1481"/>
      <c r="K551" s="1481"/>
      <c r="L551" s="1481"/>
      <c r="M551" s="1481"/>
      <c r="N551" s="1481"/>
      <c r="O551" s="1481"/>
      <c r="P551" s="1481"/>
      <c r="Q551" s="1481"/>
      <c r="R551" s="1481"/>
      <c r="S551" s="1481"/>
      <c r="T551" s="1481"/>
      <c r="U551" s="1481"/>
      <c r="V551" s="1481"/>
      <c r="W551" s="1481"/>
      <c r="X551" s="1481"/>
      <c r="Y551" s="1481"/>
      <c r="Z551" s="1482"/>
      <c r="AA551" s="263"/>
      <c r="AB551" s="263"/>
      <c r="AC551" s="263"/>
      <c r="AD551" s="256"/>
    </row>
    <row r="552" spans="1:30" ht="18" customHeight="1">
      <c r="A552" s="178"/>
      <c r="B552" s="247"/>
      <c r="C552" s="248"/>
      <c r="D552" s="248"/>
      <c r="E552" s="1483"/>
      <c r="F552" s="1484"/>
      <c r="G552" s="1484"/>
      <c r="H552" s="1484"/>
      <c r="I552" s="1484"/>
      <c r="J552" s="1484"/>
      <c r="K552" s="1484"/>
      <c r="L552" s="1484"/>
      <c r="M552" s="1484"/>
      <c r="N552" s="1484"/>
      <c r="O552" s="1484"/>
      <c r="P552" s="1484"/>
      <c r="Q552" s="1484"/>
      <c r="R552" s="1484"/>
      <c r="S552" s="1484"/>
      <c r="T552" s="1484"/>
      <c r="U552" s="1484"/>
      <c r="V552" s="1484"/>
      <c r="W552" s="1484"/>
      <c r="X552" s="1484"/>
      <c r="Y552" s="1484"/>
      <c r="Z552" s="1485"/>
      <c r="AA552" s="263"/>
      <c r="AB552" s="263"/>
      <c r="AC552" s="263"/>
      <c r="AD552" s="256"/>
    </row>
    <row r="553" spans="1:30" ht="15" customHeight="1">
      <c r="A553" s="178"/>
      <c r="B553" s="247"/>
      <c r="C553" s="248"/>
      <c r="D553" s="248"/>
      <c r="E553" s="248"/>
      <c r="F553" s="248"/>
      <c r="G553" s="248"/>
      <c r="H553" s="248"/>
      <c r="I553" s="248"/>
      <c r="J553" s="263" t="s">
        <v>96</v>
      </c>
      <c r="K553" s="263"/>
      <c r="L553" s="263"/>
      <c r="M553" s="263"/>
      <c r="N553" s="263"/>
      <c r="O553" s="263"/>
      <c r="P553" s="263"/>
      <c r="Q553" s="263"/>
      <c r="R553" s="263"/>
      <c r="S553" s="263"/>
      <c r="T553" s="263"/>
      <c r="U553" s="263"/>
      <c r="V553" s="263"/>
      <c r="W553" s="263"/>
      <c r="X553" s="263"/>
      <c r="Y553" s="263"/>
      <c r="Z553" s="263"/>
      <c r="AA553" s="263"/>
      <c r="AB553" s="263"/>
      <c r="AC553" s="263"/>
      <c r="AD553" s="256"/>
    </row>
    <row r="554" spans="1:30" ht="18" customHeight="1">
      <c r="A554" s="178"/>
      <c r="B554" s="247" t="s">
        <v>2752</v>
      </c>
      <c r="C554" s="248"/>
      <c r="D554" s="248"/>
      <c r="E554" s="1495"/>
      <c r="F554" s="1481"/>
      <c r="G554" s="1481"/>
      <c r="H554" s="1481"/>
      <c r="I554" s="1481"/>
      <c r="J554" s="1481"/>
      <c r="K554" s="1481"/>
      <c r="L554" s="1481"/>
      <c r="M554" s="1481"/>
      <c r="N554" s="1481"/>
      <c r="O554" s="1481"/>
      <c r="P554" s="1481"/>
      <c r="Q554" s="1481"/>
      <c r="R554" s="1481"/>
      <c r="S554" s="1481"/>
      <c r="T554" s="1481"/>
      <c r="U554" s="1481"/>
      <c r="V554" s="1481"/>
      <c r="W554" s="1481"/>
      <c r="X554" s="1481"/>
      <c r="Y554" s="1481"/>
      <c r="Z554" s="1482"/>
      <c r="AA554" s="263"/>
      <c r="AB554" s="263"/>
      <c r="AC554" s="263"/>
      <c r="AD554" s="256"/>
    </row>
    <row r="555" spans="1:30" ht="18" customHeight="1">
      <c r="A555" s="178"/>
      <c r="B555" s="247"/>
      <c r="C555" s="248"/>
      <c r="D555" s="248"/>
      <c r="E555" s="1483"/>
      <c r="F555" s="1484"/>
      <c r="G555" s="1484"/>
      <c r="H555" s="1484"/>
      <c r="I555" s="1484"/>
      <c r="J555" s="1484"/>
      <c r="K555" s="1484"/>
      <c r="L555" s="1484"/>
      <c r="M555" s="1484"/>
      <c r="N555" s="1484"/>
      <c r="O555" s="1484"/>
      <c r="P555" s="1484"/>
      <c r="Q555" s="1484"/>
      <c r="R555" s="1484"/>
      <c r="S555" s="1484"/>
      <c r="T555" s="1484"/>
      <c r="U555" s="1484"/>
      <c r="V555" s="1484"/>
      <c r="W555" s="1484"/>
      <c r="X555" s="1484"/>
      <c r="Y555" s="1484"/>
      <c r="Z555" s="1485"/>
      <c r="AA555" s="248"/>
      <c r="AB555" s="248"/>
      <c r="AC555" s="248"/>
      <c r="AD555" s="248"/>
    </row>
    <row r="556" spans="1:30" ht="15.75" customHeight="1">
      <c r="A556" s="178"/>
      <c r="B556" s="247"/>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sheetData>
  <sheetProtection selectLockedCells="1"/>
  <mergeCells count="621">
    <mergeCell ref="D77:G77"/>
    <mergeCell ref="J77:M77"/>
    <mergeCell ref="P77:S77"/>
    <mergeCell ref="V77:Y77"/>
    <mergeCell ref="E528:Z529"/>
    <mergeCell ref="E531:Z532"/>
    <mergeCell ref="E524:I524"/>
    <mergeCell ref="K524:T524"/>
    <mergeCell ref="V524:Y524"/>
    <mergeCell ref="E525:I525"/>
    <mergeCell ref="K525:T525"/>
    <mergeCell ref="V525:Y525"/>
    <mergeCell ref="E526:I526"/>
    <mergeCell ref="K526:T526"/>
    <mergeCell ref="V526:Y526"/>
    <mergeCell ref="E521:I521"/>
    <mergeCell ref="K521:T521"/>
    <mergeCell ref="V521:Y521"/>
    <mergeCell ref="E522:I522"/>
    <mergeCell ref="K522:T522"/>
    <mergeCell ref="V522:Y522"/>
    <mergeCell ref="E523:I523"/>
    <mergeCell ref="K523:T523"/>
    <mergeCell ref="V523:Y523"/>
    <mergeCell ref="E512:H512"/>
    <mergeCell ref="E513:H513"/>
    <mergeCell ref="E514:H514"/>
    <mergeCell ref="E515:H515"/>
    <mergeCell ref="E516:H516"/>
    <mergeCell ref="E517:H517"/>
    <mergeCell ref="E520:I520"/>
    <mergeCell ref="K520:T520"/>
    <mergeCell ref="V520:Z520"/>
    <mergeCell ref="E246:I246"/>
    <mergeCell ref="K246:T246"/>
    <mergeCell ref="V246:Y246"/>
    <mergeCell ref="E248:Z249"/>
    <mergeCell ref="E251:Z252"/>
    <mergeCell ref="D356:G356"/>
    <mergeCell ref="J356:M356"/>
    <mergeCell ref="P356:S356"/>
    <mergeCell ref="V356:Y356"/>
    <mergeCell ref="V355:Y355"/>
    <mergeCell ref="D354:G354"/>
    <mergeCell ref="D353:G353"/>
    <mergeCell ref="V354:Y354"/>
    <mergeCell ref="V353:Y353"/>
    <mergeCell ref="D351:G351"/>
    <mergeCell ref="D352:G352"/>
    <mergeCell ref="J354:M354"/>
    <mergeCell ref="P354:S354"/>
    <mergeCell ref="D355:G355"/>
    <mergeCell ref="J355:M355"/>
    <mergeCell ref="P355:S355"/>
    <mergeCell ref="Q340:AB340"/>
    <mergeCell ref="Q346:AB346"/>
    <mergeCell ref="D350:G350"/>
    <mergeCell ref="E243:I243"/>
    <mergeCell ref="K243:T243"/>
    <mergeCell ref="V243:Y243"/>
    <mergeCell ref="E244:I244"/>
    <mergeCell ref="K244:T244"/>
    <mergeCell ref="V244:Y244"/>
    <mergeCell ref="E245:I245"/>
    <mergeCell ref="K245:T245"/>
    <mergeCell ref="V245:Y245"/>
    <mergeCell ref="E237:H237"/>
    <mergeCell ref="E240:I240"/>
    <mergeCell ref="K240:T240"/>
    <mergeCell ref="V240:Z240"/>
    <mergeCell ref="E241:I241"/>
    <mergeCell ref="K241:T241"/>
    <mergeCell ref="V241:Y241"/>
    <mergeCell ref="E242:I242"/>
    <mergeCell ref="K242:T242"/>
    <mergeCell ref="V242:Y242"/>
    <mergeCell ref="D76:G76"/>
    <mergeCell ref="J76:M76"/>
    <mergeCell ref="P76:S76"/>
    <mergeCell ref="V76:Y76"/>
    <mergeCell ref="E232:H232"/>
    <mergeCell ref="E233:H233"/>
    <mergeCell ref="E234:H234"/>
    <mergeCell ref="E235:H235"/>
    <mergeCell ref="E236:H236"/>
    <mergeCell ref="E222:I222"/>
    <mergeCell ref="K222:T222"/>
    <mergeCell ref="V222:Y222"/>
    <mergeCell ref="E228:Z229"/>
    <mergeCell ref="E223:I223"/>
    <mergeCell ref="K223:T223"/>
    <mergeCell ref="V223:Y223"/>
    <mergeCell ref="E225:Z226"/>
    <mergeCell ref="E220:I220"/>
    <mergeCell ref="K220:T220"/>
    <mergeCell ref="V220:Y220"/>
    <mergeCell ref="E221:I221"/>
    <mergeCell ref="K221:T221"/>
    <mergeCell ref="V221:Y221"/>
    <mergeCell ref="K217:T217"/>
    <mergeCell ref="E507:Z508"/>
    <mergeCell ref="E502:I502"/>
    <mergeCell ref="K502:T502"/>
    <mergeCell ref="V502:Y502"/>
    <mergeCell ref="E504:Z505"/>
    <mergeCell ref="E500:I500"/>
    <mergeCell ref="K501:T501"/>
    <mergeCell ref="K500:T500"/>
    <mergeCell ref="E501:I501"/>
    <mergeCell ref="V501:Y501"/>
    <mergeCell ref="V500:Y500"/>
    <mergeCell ref="W1:Y1"/>
    <mergeCell ref="V496:Z496"/>
    <mergeCell ref="K497:T497"/>
    <mergeCell ref="E490:H490"/>
    <mergeCell ref="E491:H491"/>
    <mergeCell ref="E492:H492"/>
    <mergeCell ref="K496:T496"/>
    <mergeCell ref="E497:I497"/>
    <mergeCell ref="V497:Y497"/>
    <mergeCell ref="K479:T479"/>
    <mergeCell ref="E477:I477"/>
    <mergeCell ref="K477:T477"/>
    <mergeCell ref="V477:Y477"/>
    <mergeCell ref="E478:I478"/>
    <mergeCell ref="K478:T478"/>
    <mergeCell ref="V478:Y478"/>
    <mergeCell ref="E479:I479"/>
    <mergeCell ref="V479:Y479"/>
    <mergeCell ref="E475:I475"/>
    <mergeCell ref="K475:T475"/>
    <mergeCell ref="V475:Y475"/>
    <mergeCell ref="E476:I476"/>
    <mergeCell ref="K476:T476"/>
    <mergeCell ref="V476:Y476"/>
    <mergeCell ref="V499:Y499"/>
    <mergeCell ref="E481:Z482"/>
    <mergeCell ref="E484:Z485"/>
    <mergeCell ref="E488:H488"/>
    <mergeCell ref="E496:I496"/>
    <mergeCell ref="E493:H493"/>
    <mergeCell ref="E498:I498"/>
    <mergeCell ref="K498:T498"/>
    <mergeCell ref="V498:Y498"/>
    <mergeCell ref="E499:I499"/>
    <mergeCell ref="E489:H489"/>
    <mergeCell ref="E469:H469"/>
    <mergeCell ref="E473:I473"/>
    <mergeCell ref="E470:H470"/>
    <mergeCell ref="K473:T473"/>
    <mergeCell ref="V473:Z473"/>
    <mergeCell ref="E474:I474"/>
    <mergeCell ref="K474:T474"/>
    <mergeCell ref="V474:Y474"/>
    <mergeCell ref="E458:Z459"/>
    <mergeCell ref="E461:Z462"/>
    <mergeCell ref="E465:H465"/>
    <mergeCell ref="E466:H466"/>
    <mergeCell ref="E467:H467"/>
    <mergeCell ref="E468:H468"/>
    <mergeCell ref="E455:I455"/>
    <mergeCell ref="K455:T455"/>
    <mergeCell ref="V455:Y455"/>
    <mergeCell ref="E456:I456"/>
    <mergeCell ref="K456:T456"/>
    <mergeCell ref="V456:Y456"/>
    <mergeCell ref="E453:I453"/>
    <mergeCell ref="K453:T453"/>
    <mergeCell ref="V453:Y453"/>
    <mergeCell ref="E454:I454"/>
    <mergeCell ref="K454:T454"/>
    <mergeCell ref="V454:Y454"/>
    <mergeCell ref="K450:T450"/>
    <mergeCell ref="V450:Z450"/>
    <mergeCell ref="E451:I451"/>
    <mergeCell ref="K451:T451"/>
    <mergeCell ref="V451:Y451"/>
    <mergeCell ref="E452:I452"/>
    <mergeCell ref="K452:T452"/>
    <mergeCell ref="V452:Y452"/>
    <mergeCell ref="E443:H443"/>
    <mergeCell ref="E444:H444"/>
    <mergeCell ref="E445:H445"/>
    <mergeCell ref="E446:H446"/>
    <mergeCell ref="E450:I450"/>
    <mergeCell ref="E447:H447"/>
    <mergeCell ref="E433:I433"/>
    <mergeCell ref="K433:T433"/>
    <mergeCell ref="V433:Y433"/>
    <mergeCell ref="E435:Z436"/>
    <mergeCell ref="E438:Z439"/>
    <mergeCell ref="E442:H442"/>
    <mergeCell ref="E431:I431"/>
    <mergeCell ref="K431:T431"/>
    <mergeCell ref="V431:Y431"/>
    <mergeCell ref="E432:I432"/>
    <mergeCell ref="K432:T432"/>
    <mergeCell ref="V432:Y432"/>
    <mergeCell ref="E429:I429"/>
    <mergeCell ref="K429:T429"/>
    <mergeCell ref="V429:Y429"/>
    <mergeCell ref="E430:I430"/>
    <mergeCell ref="K430:T430"/>
    <mergeCell ref="V430:Y430"/>
    <mergeCell ref="E423:H423"/>
    <mergeCell ref="E427:I427"/>
    <mergeCell ref="E424:H424"/>
    <mergeCell ref="K427:T427"/>
    <mergeCell ref="V427:Z427"/>
    <mergeCell ref="E428:I428"/>
    <mergeCell ref="K428:T428"/>
    <mergeCell ref="V428:Y428"/>
    <mergeCell ref="E412:Z413"/>
    <mergeCell ref="E415:Z416"/>
    <mergeCell ref="E419:H419"/>
    <mergeCell ref="E420:H420"/>
    <mergeCell ref="E421:H421"/>
    <mergeCell ref="E422:H422"/>
    <mergeCell ref="E409:I409"/>
    <mergeCell ref="K409:T409"/>
    <mergeCell ref="V409:Y409"/>
    <mergeCell ref="E410:I410"/>
    <mergeCell ref="K410:T410"/>
    <mergeCell ref="V410:Y410"/>
    <mergeCell ref="E407:I407"/>
    <mergeCell ref="K407:T407"/>
    <mergeCell ref="V407:Y407"/>
    <mergeCell ref="E408:I408"/>
    <mergeCell ref="K408:T408"/>
    <mergeCell ref="V408:Y408"/>
    <mergeCell ref="K404:T404"/>
    <mergeCell ref="V404:Z404"/>
    <mergeCell ref="E405:I405"/>
    <mergeCell ref="K405:T405"/>
    <mergeCell ref="V405:Y405"/>
    <mergeCell ref="E406:I406"/>
    <mergeCell ref="K406:T406"/>
    <mergeCell ref="V406:Y406"/>
    <mergeCell ref="E397:H397"/>
    <mergeCell ref="E398:H398"/>
    <mergeCell ref="E399:H399"/>
    <mergeCell ref="E400:H400"/>
    <mergeCell ref="E401:H401"/>
    <mergeCell ref="E404:I404"/>
    <mergeCell ref="E387:I387"/>
    <mergeCell ref="K387:T387"/>
    <mergeCell ref="V387:Y387"/>
    <mergeCell ref="E389:Z390"/>
    <mergeCell ref="E392:Z393"/>
    <mergeCell ref="E396:H396"/>
    <mergeCell ref="AL385:AS385"/>
    <mergeCell ref="E386:I386"/>
    <mergeCell ref="K386:T386"/>
    <mergeCell ref="V386:Y386"/>
    <mergeCell ref="E383:I383"/>
    <mergeCell ref="K383:T383"/>
    <mergeCell ref="V383:Y383"/>
    <mergeCell ref="AL383:BG383"/>
    <mergeCell ref="E384:I384"/>
    <mergeCell ref="K384:T384"/>
    <mergeCell ref="V384:Y384"/>
    <mergeCell ref="AL384:BG384"/>
    <mergeCell ref="E382:I382"/>
    <mergeCell ref="K382:T382"/>
    <mergeCell ref="V382:Y382"/>
    <mergeCell ref="E378:H378"/>
    <mergeCell ref="D366:Y367"/>
    <mergeCell ref="D368:Y369"/>
    <mergeCell ref="E373:H373"/>
    <mergeCell ref="E374:H374"/>
    <mergeCell ref="E385:I385"/>
    <mergeCell ref="K385:T385"/>
    <mergeCell ref="V385:Y385"/>
    <mergeCell ref="J357:M357"/>
    <mergeCell ref="P357:S357"/>
    <mergeCell ref="V357:Y357"/>
    <mergeCell ref="D360:AC360"/>
    <mergeCell ref="D361:AC361"/>
    <mergeCell ref="D362:AC362"/>
    <mergeCell ref="E381:I381"/>
    <mergeCell ref="K381:T381"/>
    <mergeCell ref="V381:Z381"/>
    <mergeCell ref="AL353:AS353"/>
    <mergeCell ref="J351:M351"/>
    <mergeCell ref="P351:S351"/>
    <mergeCell ref="V351:Y351"/>
    <mergeCell ref="J353:M353"/>
    <mergeCell ref="P353:S353"/>
    <mergeCell ref="AL351:BG351"/>
    <mergeCell ref="AL352:BG352"/>
    <mergeCell ref="V352:Y352"/>
    <mergeCell ref="J352:M352"/>
    <mergeCell ref="P352:S352"/>
    <mergeCell ref="AJ316:BE316"/>
    <mergeCell ref="D317:G317"/>
    <mergeCell ref="AJ317:BE317"/>
    <mergeCell ref="D318:G318"/>
    <mergeCell ref="AJ318:AQ318"/>
    <mergeCell ref="Q338:AB338"/>
    <mergeCell ref="D321:G321"/>
    <mergeCell ref="D322:G322"/>
    <mergeCell ref="D324:AC324"/>
    <mergeCell ref="D316:G316"/>
    <mergeCell ref="AA328:AJ336"/>
    <mergeCell ref="G334:K334"/>
    <mergeCell ref="M334:Q334"/>
    <mergeCell ref="M335:Q335"/>
    <mergeCell ref="AL285:AS285"/>
    <mergeCell ref="D289:M289"/>
    <mergeCell ref="R289:AA289"/>
    <mergeCell ref="D315:G315"/>
    <mergeCell ref="D281:G281"/>
    <mergeCell ref="C283:G283"/>
    <mergeCell ref="I283:AC283"/>
    <mergeCell ref="AL283:BG283"/>
    <mergeCell ref="C284:G284"/>
    <mergeCell ref="I284:AC284"/>
    <mergeCell ref="AL284:BG284"/>
    <mergeCell ref="K295:L295"/>
    <mergeCell ref="V217:Z217"/>
    <mergeCell ref="E218:I218"/>
    <mergeCell ref="K218:T218"/>
    <mergeCell ref="V218:Y218"/>
    <mergeCell ref="E219:I219"/>
    <mergeCell ref="K219:T219"/>
    <mergeCell ref="V219:Y219"/>
    <mergeCell ref="E210:H210"/>
    <mergeCell ref="E211:H211"/>
    <mergeCell ref="E212:H212"/>
    <mergeCell ref="E213:H213"/>
    <mergeCell ref="E214:H214"/>
    <mergeCell ref="E217:I217"/>
    <mergeCell ref="E200:I200"/>
    <mergeCell ref="K200:T200"/>
    <mergeCell ref="V200:Y200"/>
    <mergeCell ref="E202:Z203"/>
    <mergeCell ref="E205:Z206"/>
    <mergeCell ref="E209:H209"/>
    <mergeCell ref="E198:I198"/>
    <mergeCell ref="K198:T198"/>
    <mergeCell ref="V198:Y198"/>
    <mergeCell ref="E199:I199"/>
    <mergeCell ref="K199:T199"/>
    <mergeCell ref="V199:Y199"/>
    <mergeCell ref="E196:I196"/>
    <mergeCell ref="K196:T196"/>
    <mergeCell ref="V196:Y196"/>
    <mergeCell ref="E197:I197"/>
    <mergeCell ref="K197:T197"/>
    <mergeCell ref="V197:Y197"/>
    <mergeCell ref="E190:H190"/>
    <mergeCell ref="E191:H191"/>
    <mergeCell ref="E194:I194"/>
    <mergeCell ref="K194:T194"/>
    <mergeCell ref="V194:Z194"/>
    <mergeCell ref="E195:I195"/>
    <mergeCell ref="K195:T195"/>
    <mergeCell ref="V195:Y195"/>
    <mergeCell ref="E179:Z180"/>
    <mergeCell ref="E182:Z183"/>
    <mergeCell ref="E186:H186"/>
    <mergeCell ref="E187:H187"/>
    <mergeCell ref="E188:H188"/>
    <mergeCell ref="E189:H189"/>
    <mergeCell ref="E176:I176"/>
    <mergeCell ref="K176:T176"/>
    <mergeCell ref="V176:Y176"/>
    <mergeCell ref="E177:I177"/>
    <mergeCell ref="K177:T177"/>
    <mergeCell ref="V177:Y177"/>
    <mergeCell ref="E174:I174"/>
    <mergeCell ref="K174:T174"/>
    <mergeCell ref="V174:Y174"/>
    <mergeCell ref="E175:I175"/>
    <mergeCell ref="K175:T175"/>
    <mergeCell ref="V175:Y175"/>
    <mergeCell ref="K171:T171"/>
    <mergeCell ref="V171:Z171"/>
    <mergeCell ref="E172:I172"/>
    <mergeCell ref="K172:T172"/>
    <mergeCell ref="V172:Y172"/>
    <mergeCell ref="E173:I173"/>
    <mergeCell ref="K173:T173"/>
    <mergeCell ref="V173:Y173"/>
    <mergeCell ref="E164:H164"/>
    <mergeCell ref="E165:H165"/>
    <mergeCell ref="E166:H166"/>
    <mergeCell ref="E167:H167"/>
    <mergeCell ref="E168:H168"/>
    <mergeCell ref="E171:I171"/>
    <mergeCell ref="E154:I154"/>
    <mergeCell ref="K154:T154"/>
    <mergeCell ref="V154:Y154"/>
    <mergeCell ref="E156:Z157"/>
    <mergeCell ref="E159:Z160"/>
    <mergeCell ref="E163:H163"/>
    <mergeCell ref="E152:I152"/>
    <mergeCell ref="K152:T152"/>
    <mergeCell ref="V152:Y152"/>
    <mergeCell ref="E153:I153"/>
    <mergeCell ref="K153:T153"/>
    <mergeCell ref="V153:Y153"/>
    <mergeCell ref="E150:I150"/>
    <mergeCell ref="K150:T150"/>
    <mergeCell ref="V150:Y150"/>
    <mergeCell ref="E151:I151"/>
    <mergeCell ref="K151:T151"/>
    <mergeCell ref="V151:Y151"/>
    <mergeCell ref="E144:H144"/>
    <mergeCell ref="E145:H145"/>
    <mergeCell ref="E148:I148"/>
    <mergeCell ref="K148:T148"/>
    <mergeCell ref="V148:Z148"/>
    <mergeCell ref="E149:I149"/>
    <mergeCell ref="K149:T149"/>
    <mergeCell ref="V149:Y149"/>
    <mergeCell ref="E133:Z134"/>
    <mergeCell ref="E136:Z137"/>
    <mergeCell ref="E140:H140"/>
    <mergeCell ref="E141:H141"/>
    <mergeCell ref="E142:H142"/>
    <mergeCell ref="E143:H143"/>
    <mergeCell ref="E130:I130"/>
    <mergeCell ref="K130:T130"/>
    <mergeCell ref="V130:Y130"/>
    <mergeCell ref="E131:I131"/>
    <mergeCell ref="K131:T131"/>
    <mergeCell ref="V131:Y131"/>
    <mergeCell ref="E128:I128"/>
    <mergeCell ref="K128:T128"/>
    <mergeCell ref="V128:Y128"/>
    <mergeCell ref="E129:I129"/>
    <mergeCell ref="K129:T129"/>
    <mergeCell ref="V129:Y129"/>
    <mergeCell ref="K125:T125"/>
    <mergeCell ref="V125:Z125"/>
    <mergeCell ref="E126:I126"/>
    <mergeCell ref="K126:T126"/>
    <mergeCell ref="V126:Y126"/>
    <mergeCell ref="E127:I127"/>
    <mergeCell ref="K127:T127"/>
    <mergeCell ref="V127:Y127"/>
    <mergeCell ref="E118:H118"/>
    <mergeCell ref="E119:H119"/>
    <mergeCell ref="E120:H120"/>
    <mergeCell ref="E121:H121"/>
    <mergeCell ref="E122:H122"/>
    <mergeCell ref="E125:I125"/>
    <mergeCell ref="E108:I108"/>
    <mergeCell ref="K108:T108"/>
    <mergeCell ref="V108:Y108"/>
    <mergeCell ref="E110:Z111"/>
    <mergeCell ref="E113:Z114"/>
    <mergeCell ref="E117:H117"/>
    <mergeCell ref="E106:I106"/>
    <mergeCell ref="K106:T106"/>
    <mergeCell ref="V106:Y106"/>
    <mergeCell ref="AL106:AS106"/>
    <mergeCell ref="E107:I107"/>
    <mergeCell ref="K107:T107"/>
    <mergeCell ref="V107:Y107"/>
    <mergeCell ref="E104:I104"/>
    <mergeCell ref="K104:T104"/>
    <mergeCell ref="V104:Y104"/>
    <mergeCell ref="AL104:BG104"/>
    <mergeCell ref="E105:I105"/>
    <mergeCell ref="K105:T105"/>
    <mergeCell ref="V105:Y105"/>
    <mergeCell ref="AL105:BG105"/>
    <mergeCell ref="V102:Z102"/>
    <mergeCell ref="E103:I103"/>
    <mergeCell ref="K103:T103"/>
    <mergeCell ref="V103:Y103"/>
    <mergeCell ref="E102:I102"/>
    <mergeCell ref="K102:T102"/>
    <mergeCell ref="E96:H96"/>
    <mergeCell ref="E97:H97"/>
    <mergeCell ref="P78:S78"/>
    <mergeCell ref="V78:Y78"/>
    <mergeCell ref="E98:H98"/>
    <mergeCell ref="E99:H99"/>
    <mergeCell ref="D89:Y90"/>
    <mergeCell ref="D87:Y88"/>
    <mergeCell ref="AL73:AS73"/>
    <mergeCell ref="AL71:BG71"/>
    <mergeCell ref="AL72:BG72"/>
    <mergeCell ref="V73:Y73"/>
    <mergeCell ref="V72:Y72"/>
    <mergeCell ref="D75:G75"/>
    <mergeCell ref="D74:G74"/>
    <mergeCell ref="E94:H94"/>
    <mergeCell ref="E95:H95"/>
    <mergeCell ref="J78:M78"/>
    <mergeCell ref="V74:Y74"/>
    <mergeCell ref="D81:AC81"/>
    <mergeCell ref="D84:H84"/>
    <mergeCell ref="D85:H85"/>
    <mergeCell ref="D82:AC82"/>
    <mergeCell ref="D83:AC83"/>
    <mergeCell ref="P75:S75"/>
    <mergeCell ref="V75:Y75"/>
    <mergeCell ref="J74:M74"/>
    <mergeCell ref="J73:M73"/>
    <mergeCell ref="J75:M75"/>
    <mergeCell ref="P73:S73"/>
    <mergeCell ref="V71:Y71"/>
    <mergeCell ref="P74:S74"/>
    <mergeCell ref="P72:S72"/>
    <mergeCell ref="D73:G73"/>
    <mergeCell ref="D71:G71"/>
    <mergeCell ref="D72:G72"/>
    <mergeCell ref="J72:M72"/>
    <mergeCell ref="J71:M71"/>
    <mergeCell ref="P71:S71"/>
    <mergeCell ref="D3:G3"/>
    <mergeCell ref="C5:G5"/>
    <mergeCell ref="C6:G6"/>
    <mergeCell ref="Q66:AB66"/>
    <mergeCell ref="D37:G37"/>
    <mergeCell ref="D38:G38"/>
    <mergeCell ref="D39:G39"/>
    <mergeCell ref="I5:AC5"/>
    <mergeCell ref="D70:G70"/>
    <mergeCell ref="P70:S70"/>
    <mergeCell ref="J69:N69"/>
    <mergeCell ref="J70:M70"/>
    <mergeCell ref="C7:G7"/>
    <mergeCell ref="I7:AC7"/>
    <mergeCell ref="D11:M11"/>
    <mergeCell ref="P69:T69"/>
    <mergeCell ref="V69:Z69"/>
    <mergeCell ref="D40:G40"/>
    <mergeCell ref="D43:G43"/>
    <mergeCell ref="D44:G44"/>
    <mergeCell ref="D46:AC46"/>
    <mergeCell ref="V70:Y70"/>
    <mergeCell ref="AL5:BG5"/>
    <mergeCell ref="AL6:BG6"/>
    <mergeCell ref="AL7:AS7"/>
    <mergeCell ref="Q61:AB61"/>
    <mergeCell ref="R11:AA11"/>
    <mergeCell ref="I6:AC6"/>
    <mergeCell ref="Q59:AB59"/>
    <mergeCell ref="AJ38:BE38"/>
    <mergeCell ref="AJ39:BE39"/>
    <mergeCell ref="AJ40:AQ40"/>
    <mergeCell ref="K17:L17"/>
    <mergeCell ref="G55:K55"/>
    <mergeCell ref="M55:Q55"/>
    <mergeCell ref="M56:Q56"/>
    <mergeCell ref="E256:H256"/>
    <mergeCell ref="E257:H257"/>
    <mergeCell ref="E258:H258"/>
    <mergeCell ref="E259:H259"/>
    <mergeCell ref="E260:H260"/>
    <mergeCell ref="E261:H261"/>
    <mergeCell ref="E264:I264"/>
    <mergeCell ref="K264:T264"/>
    <mergeCell ref="V264:Z264"/>
    <mergeCell ref="E265:I265"/>
    <mergeCell ref="K265:T265"/>
    <mergeCell ref="V265:Y265"/>
    <mergeCell ref="E266:I266"/>
    <mergeCell ref="K266:T266"/>
    <mergeCell ref="V266:Y266"/>
    <mergeCell ref="E267:I267"/>
    <mergeCell ref="K267:T267"/>
    <mergeCell ref="V267:Y267"/>
    <mergeCell ref="E268:I268"/>
    <mergeCell ref="K268:T268"/>
    <mergeCell ref="V268:Y268"/>
    <mergeCell ref="E269:I269"/>
    <mergeCell ref="K269:T269"/>
    <mergeCell ref="V269:Y269"/>
    <mergeCell ref="E270:I270"/>
    <mergeCell ref="K270:T270"/>
    <mergeCell ref="V270:Y270"/>
    <mergeCell ref="E272:Z273"/>
    <mergeCell ref="E275:Z276"/>
    <mergeCell ref="E535:H535"/>
    <mergeCell ref="E536:H536"/>
    <mergeCell ref="E537:H537"/>
    <mergeCell ref="E538:H538"/>
    <mergeCell ref="E539:H539"/>
    <mergeCell ref="E540:H540"/>
    <mergeCell ref="E543:I543"/>
    <mergeCell ref="K543:T543"/>
    <mergeCell ref="V543:Z543"/>
    <mergeCell ref="C285:G285"/>
    <mergeCell ref="I285:AC285"/>
    <mergeCell ref="J350:M350"/>
    <mergeCell ref="P350:S350"/>
    <mergeCell ref="V350:Y350"/>
    <mergeCell ref="J349:N349"/>
    <mergeCell ref="P349:T349"/>
    <mergeCell ref="V349:Z349"/>
    <mergeCell ref="D363:H363"/>
    <mergeCell ref="E375:H375"/>
    <mergeCell ref="E376:H376"/>
    <mergeCell ref="E377:H377"/>
    <mergeCell ref="D364:H364"/>
    <mergeCell ref="E544:I544"/>
    <mergeCell ref="K544:T544"/>
    <mergeCell ref="V544:Y544"/>
    <mergeCell ref="E545:I545"/>
    <mergeCell ref="K545:T545"/>
    <mergeCell ref="V545:Y545"/>
    <mergeCell ref="E546:I546"/>
    <mergeCell ref="K546:T546"/>
    <mergeCell ref="V546:Y546"/>
    <mergeCell ref="E551:Z552"/>
    <mergeCell ref="E554:Z555"/>
    <mergeCell ref="E547:I547"/>
    <mergeCell ref="K547:T547"/>
    <mergeCell ref="V547:Y547"/>
    <mergeCell ref="E548:I548"/>
    <mergeCell ref="K548:T548"/>
    <mergeCell ref="V548:Y548"/>
    <mergeCell ref="E549:I549"/>
    <mergeCell ref="K549:T549"/>
    <mergeCell ref="V549:Y549"/>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71" location="値一覧項目!A1" display="メンテナンスより、" xr:uid="{00000000-0004-0000-0400-000003000000}"/>
    <hyperlink ref="AG71:AJ71"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104" location="値一覧項目!A1" display="メンテナンスより、" xr:uid="{00000000-0004-0000-0400-000008000000}"/>
    <hyperlink ref="AG104:AJ104" location="値一覧項目!A1" display="メンテナンスより、" xr:uid="{00000000-0004-0000-0400-000009000000}"/>
    <hyperlink ref="AG104:AK104" location="主要用途!A1" display="メンテナンスより、" xr:uid="{00000000-0004-0000-0400-00000A000000}"/>
    <hyperlink ref="AE316" location="値一覧項目!A1" display="メンテナンスより、" xr:uid="{00000000-0004-0000-0400-00000B000000}"/>
    <hyperlink ref="AE316:AH316" location="値一覧項目!A1" display="メンテナンスより、" xr:uid="{00000000-0004-0000-0400-00000C000000}"/>
    <hyperlink ref="AG351" location="値一覧項目!A1" display="メンテナンスより、" xr:uid="{00000000-0004-0000-0400-00000D000000}"/>
    <hyperlink ref="AG351:AJ351" location="値一覧項目!A1" display="メンテナンスより、" xr:uid="{00000000-0004-0000-0400-00000E000000}"/>
    <hyperlink ref="AG283" location="値一覧項目!A1" display="メンテナンスより、" xr:uid="{00000000-0004-0000-0400-00000F000000}"/>
    <hyperlink ref="AG283:AJ283" location="値一覧項目!A1" display="メンテナンスより、" xr:uid="{00000000-0004-0000-0400-000010000000}"/>
    <hyperlink ref="AG283:AK283" location="主要用途!A1" display="メンテナンスより、" xr:uid="{00000000-0004-0000-0400-000011000000}"/>
    <hyperlink ref="AG383" location="値一覧項目!A1" display="メンテナンスより、" xr:uid="{00000000-0004-0000-0400-000012000000}"/>
    <hyperlink ref="AG383:AJ383" location="値一覧項目!A1" display="メンテナンスより、" xr:uid="{00000000-0004-0000-0400-000013000000}"/>
    <hyperlink ref="AG383:AK383" location="主要用途!A1" display="メンテナンスより、" xr:uid="{00000000-0004-0000-0400-000014000000}"/>
    <hyperlink ref="W1:Y1" location="'建築物別概要（追加）入力'!D281" display="'建築物別概要（追加）入力'!D281"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9525</xdr:rowOff>
                  </from>
                  <to>
                    <xdr:col>6</xdr:col>
                    <xdr:colOff>209550</xdr:colOff>
                    <xdr:row>4</xdr:row>
                    <xdr:rowOff>200025</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9525</xdr:rowOff>
                  </from>
                  <to>
                    <xdr:col>6</xdr:col>
                    <xdr:colOff>209550</xdr:colOff>
                    <xdr:row>5</xdr:row>
                    <xdr:rowOff>200025</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9525</xdr:rowOff>
                  </from>
                  <to>
                    <xdr:col>6</xdr:col>
                    <xdr:colOff>209550</xdr:colOff>
                    <xdr:row>6</xdr:row>
                    <xdr:rowOff>200025</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9525</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9525</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9525</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9525</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9525</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9525</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180975</xdr:colOff>
                    <xdr:row>10</xdr:row>
                    <xdr:rowOff>200025</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180975</xdr:colOff>
                    <xdr:row>10</xdr:row>
                    <xdr:rowOff>200025</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9525</xdr:rowOff>
                  </from>
                  <to>
                    <xdr:col>20</xdr:col>
                    <xdr:colOff>76200</xdr:colOff>
                    <xdr:row>50</xdr:row>
                    <xdr:rowOff>0</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28575</xdr:rowOff>
                  </from>
                  <to>
                    <xdr:col>23</xdr:col>
                    <xdr:colOff>76200</xdr:colOff>
                    <xdr:row>50</xdr:row>
                    <xdr:rowOff>0</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69</xdr:row>
                    <xdr:rowOff>19050</xdr:rowOff>
                  </from>
                  <to>
                    <xdr:col>7</xdr:col>
                    <xdr:colOff>0</xdr:colOff>
                    <xdr:row>70</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70</xdr:row>
                    <xdr:rowOff>28575</xdr:rowOff>
                  </from>
                  <to>
                    <xdr:col>7</xdr:col>
                    <xdr:colOff>0</xdr:colOff>
                    <xdr:row>71</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71</xdr:row>
                    <xdr:rowOff>28575</xdr:rowOff>
                  </from>
                  <to>
                    <xdr:col>7</xdr:col>
                    <xdr:colOff>0</xdr:colOff>
                    <xdr:row>71</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72</xdr:row>
                    <xdr:rowOff>28575</xdr:rowOff>
                  </from>
                  <to>
                    <xdr:col>7</xdr:col>
                    <xdr:colOff>0</xdr:colOff>
                    <xdr:row>72</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73</xdr:row>
                    <xdr:rowOff>28575</xdr:rowOff>
                  </from>
                  <to>
                    <xdr:col>7</xdr:col>
                    <xdr:colOff>0</xdr:colOff>
                    <xdr:row>73</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74</xdr:row>
                    <xdr:rowOff>28575</xdr:rowOff>
                  </from>
                  <to>
                    <xdr:col>7</xdr:col>
                    <xdr:colOff>0</xdr:colOff>
                    <xdr:row>74</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102</xdr:row>
                    <xdr:rowOff>28575</xdr:rowOff>
                  </from>
                  <to>
                    <xdr:col>8</xdr:col>
                    <xdr:colOff>209550</xdr:colOff>
                    <xdr:row>103</xdr:row>
                    <xdr:rowOff>9525</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103</xdr:row>
                    <xdr:rowOff>28575</xdr:rowOff>
                  </from>
                  <to>
                    <xdr:col>8</xdr:col>
                    <xdr:colOff>209550</xdr:colOff>
                    <xdr:row>104</xdr:row>
                    <xdr:rowOff>9525</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104</xdr:row>
                    <xdr:rowOff>28575</xdr:rowOff>
                  </from>
                  <to>
                    <xdr:col>8</xdr:col>
                    <xdr:colOff>209550</xdr:colOff>
                    <xdr:row>105</xdr:row>
                    <xdr:rowOff>9525</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105</xdr:row>
                    <xdr:rowOff>38100</xdr:rowOff>
                  </from>
                  <to>
                    <xdr:col>8</xdr:col>
                    <xdr:colOff>209550</xdr:colOff>
                    <xdr:row>106</xdr:row>
                    <xdr:rowOff>9525</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106</xdr:row>
                    <xdr:rowOff>38100</xdr:rowOff>
                  </from>
                  <to>
                    <xdr:col>8</xdr:col>
                    <xdr:colOff>209550</xdr:colOff>
                    <xdr:row>107</xdr:row>
                    <xdr:rowOff>9525</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107</xdr:row>
                    <xdr:rowOff>38100</xdr:rowOff>
                  </from>
                  <to>
                    <xdr:col>8</xdr:col>
                    <xdr:colOff>209550</xdr:colOff>
                    <xdr:row>108</xdr:row>
                    <xdr:rowOff>9525</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125</xdr:row>
                    <xdr:rowOff>38100</xdr:rowOff>
                  </from>
                  <to>
                    <xdr:col>8</xdr:col>
                    <xdr:colOff>209550</xdr:colOff>
                    <xdr:row>126</xdr:row>
                    <xdr:rowOff>9525</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126</xdr:row>
                    <xdr:rowOff>38100</xdr:rowOff>
                  </from>
                  <to>
                    <xdr:col>8</xdr:col>
                    <xdr:colOff>209550</xdr:colOff>
                    <xdr:row>127</xdr:row>
                    <xdr:rowOff>9525</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127</xdr:row>
                    <xdr:rowOff>38100</xdr:rowOff>
                  </from>
                  <to>
                    <xdr:col>8</xdr:col>
                    <xdr:colOff>209550</xdr:colOff>
                    <xdr:row>128</xdr:row>
                    <xdr:rowOff>9525</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128</xdr:row>
                    <xdr:rowOff>38100</xdr:rowOff>
                  </from>
                  <to>
                    <xdr:col>8</xdr:col>
                    <xdr:colOff>209550</xdr:colOff>
                    <xdr:row>129</xdr:row>
                    <xdr:rowOff>9525</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129</xdr:row>
                    <xdr:rowOff>38100</xdr:rowOff>
                  </from>
                  <to>
                    <xdr:col>8</xdr:col>
                    <xdr:colOff>209550</xdr:colOff>
                    <xdr:row>130</xdr:row>
                    <xdr:rowOff>9525</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130</xdr:row>
                    <xdr:rowOff>38100</xdr:rowOff>
                  </from>
                  <to>
                    <xdr:col>8</xdr:col>
                    <xdr:colOff>209550</xdr:colOff>
                    <xdr:row>131</xdr:row>
                    <xdr:rowOff>9525</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148</xdr:row>
                    <xdr:rowOff>28575</xdr:rowOff>
                  </from>
                  <to>
                    <xdr:col>8</xdr:col>
                    <xdr:colOff>209550</xdr:colOff>
                    <xdr:row>149</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149</xdr:row>
                    <xdr:rowOff>28575</xdr:rowOff>
                  </from>
                  <to>
                    <xdr:col>8</xdr:col>
                    <xdr:colOff>209550</xdr:colOff>
                    <xdr:row>150</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150</xdr:row>
                    <xdr:rowOff>28575</xdr:rowOff>
                  </from>
                  <to>
                    <xdr:col>8</xdr:col>
                    <xdr:colOff>209550</xdr:colOff>
                    <xdr:row>151</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151</xdr:row>
                    <xdr:rowOff>28575</xdr:rowOff>
                  </from>
                  <to>
                    <xdr:col>8</xdr:col>
                    <xdr:colOff>209550</xdr:colOff>
                    <xdr:row>152</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152</xdr:row>
                    <xdr:rowOff>28575</xdr:rowOff>
                  </from>
                  <to>
                    <xdr:col>8</xdr:col>
                    <xdr:colOff>209550</xdr:colOff>
                    <xdr:row>153</xdr:row>
                    <xdr:rowOff>9525</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153</xdr:row>
                    <xdr:rowOff>28575</xdr:rowOff>
                  </from>
                  <to>
                    <xdr:col>8</xdr:col>
                    <xdr:colOff>209550</xdr:colOff>
                    <xdr:row>154</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171</xdr:row>
                    <xdr:rowOff>19050</xdr:rowOff>
                  </from>
                  <to>
                    <xdr:col>8</xdr:col>
                    <xdr:colOff>209550</xdr:colOff>
                    <xdr:row>172</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172</xdr:row>
                    <xdr:rowOff>19050</xdr:rowOff>
                  </from>
                  <to>
                    <xdr:col>8</xdr:col>
                    <xdr:colOff>209550</xdr:colOff>
                    <xdr:row>173</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173</xdr:row>
                    <xdr:rowOff>19050</xdr:rowOff>
                  </from>
                  <to>
                    <xdr:col>8</xdr:col>
                    <xdr:colOff>209550</xdr:colOff>
                    <xdr:row>174</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174</xdr:row>
                    <xdr:rowOff>19050</xdr:rowOff>
                  </from>
                  <to>
                    <xdr:col>8</xdr:col>
                    <xdr:colOff>209550</xdr:colOff>
                    <xdr:row>175</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175</xdr:row>
                    <xdr:rowOff>19050</xdr:rowOff>
                  </from>
                  <to>
                    <xdr:col>8</xdr:col>
                    <xdr:colOff>209550</xdr:colOff>
                    <xdr:row>176</xdr:row>
                    <xdr:rowOff>9525</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176</xdr:row>
                    <xdr:rowOff>28575</xdr:rowOff>
                  </from>
                  <to>
                    <xdr:col>8</xdr:col>
                    <xdr:colOff>209550</xdr:colOff>
                    <xdr:row>177</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194</xdr:row>
                    <xdr:rowOff>19050</xdr:rowOff>
                  </from>
                  <to>
                    <xdr:col>8</xdr:col>
                    <xdr:colOff>209550</xdr:colOff>
                    <xdr:row>195</xdr:row>
                    <xdr:rowOff>9525</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195</xdr:row>
                    <xdr:rowOff>19050</xdr:rowOff>
                  </from>
                  <to>
                    <xdr:col>8</xdr:col>
                    <xdr:colOff>209550</xdr:colOff>
                    <xdr:row>196</xdr:row>
                    <xdr:rowOff>9525</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196</xdr:row>
                    <xdr:rowOff>28575</xdr:rowOff>
                  </from>
                  <to>
                    <xdr:col>8</xdr:col>
                    <xdr:colOff>209550</xdr:colOff>
                    <xdr:row>197</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197</xdr:row>
                    <xdr:rowOff>28575</xdr:rowOff>
                  </from>
                  <to>
                    <xdr:col>8</xdr:col>
                    <xdr:colOff>209550</xdr:colOff>
                    <xdr:row>198</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198</xdr:row>
                    <xdr:rowOff>38100</xdr:rowOff>
                  </from>
                  <to>
                    <xdr:col>8</xdr:col>
                    <xdr:colOff>209550</xdr:colOff>
                    <xdr:row>199</xdr:row>
                    <xdr:rowOff>28575</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199</xdr:row>
                    <xdr:rowOff>38100</xdr:rowOff>
                  </from>
                  <to>
                    <xdr:col>8</xdr:col>
                    <xdr:colOff>209550</xdr:colOff>
                    <xdr:row>200</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217</xdr:row>
                    <xdr:rowOff>19050</xdr:rowOff>
                  </from>
                  <to>
                    <xdr:col>8</xdr:col>
                    <xdr:colOff>209550</xdr:colOff>
                    <xdr:row>217</xdr:row>
                    <xdr:rowOff>219075</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218</xdr:row>
                    <xdr:rowOff>19050</xdr:rowOff>
                  </from>
                  <to>
                    <xdr:col>8</xdr:col>
                    <xdr:colOff>209550</xdr:colOff>
                    <xdr:row>218</xdr:row>
                    <xdr:rowOff>219075</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219</xdr:row>
                    <xdr:rowOff>19050</xdr:rowOff>
                  </from>
                  <to>
                    <xdr:col>8</xdr:col>
                    <xdr:colOff>209550</xdr:colOff>
                    <xdr:row>219</xdr:row>
                    <xdr:rowOff>219075</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220</xdr:row>
                    <xdr:rowOff>19050</xdr:rowOff>
                  </from>
                  <to>
                    <xdr:col>8</xdr:col>
                    <xdr:colOff>209550</xdr:colOff>
                    <xdr:row>220</xdr:row>
                    <xdr:rowOff>219075</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221</xdr:row>
                    <xdr:rowOff>19050</xdr:rowOff>
                  </from>
                  <to>
                    <xdr:col>8</xdr:col>
                    <xdr:colOff>209550</xdr:colOff>
                    <xdr:row>222</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222</xdr:row>
                    <xdr:rowOff>19050</xdr:rowOff>
                  </from>
                  <to>
                    <xdr:col>8</xdr:col>
                    <xdr:colOff>209550</xdr:colOff>
                    <xdr:row>223</xdr:row>
                    <xdr:rowOff>9525</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282</xdr:row>
                    <xdr:rowOff>0</xdr:rowOff>
                  </from>
                  <to>
                    <xdr:col>6</xdr:col>
                    <xdr:colOff>209550</xdr:colOff>
                    <xdr:row>282</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283</xdr:row>
                    <xdr:rowOff>0</xdr:rowOff>
                  </from>
                  <to>
                    <xdr:col>6</xdr:col>
                    <xdr:colOff>209550</xdr:colOff>
                    <xdr:row>283</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284</xdr:row>
                    <xdr:rowOff>0</xdr:rowOff>
                  </from>
                  <to>
                    <xdr:col>6</xdr:col>
                    <xdr:colOff>209550</xdr:colOff>
                    <xdr:row>284</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286</xdr:row>
                    <xdr:rowOff>19050</xdr:rowOff>
                  </from>
                  <to>
                    <xdr:col>3</xdr:col>
                    <xdr:colOff>76200</xdr:colOff>
                    <xdr:row>287</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286</xdr:row>
                    <xdr:rowOff>19050</xdr:rowOff>
                  </from>
                  <to>
                    <xdr:col>6</xdr:col>
                    <xdr:colOff>76200</xdr:colOff>
                    <xdr:row>287</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286</xdr:row>
                    <xdr:rowOff>19050</xdr:rowOff>
                  </from>
                  <to>
                    <xdr:col>9</xdr:col>
                    <xdr:colOff>76200</xdr:colOff>
                    <xdr:row>287</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286</xdr:row>
                    <xdr:rowOff>9525</xdr:rowOff>
                  </from>
                  <to>
                    <xdr:col>12</xdr:col>
                    <xdr:colOff>57150</xdr:colOff>
                    <xdr:row>287</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286</xdr:row>
                    <xdr:rowOff>19050</xdr:rowOff>
                  </from>
                  <to>
                    <xdr:col>15</xdr:col>
                    <xdr:colOff>76200</xdr:colOff>
                    <xdr:row>287</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286</xdr:row>
                    <xdr:rowOff>19050</xdr:rowOff>
                  </from>
                  <to>
                    <xdr:col>19</xdr:col>
                    <xdr:colOff>76200</xdr:colOff>
                    <xdr:row>287</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286</xdr:row>
                    <xdr:rowOff>19050</xdr:rowOff>
                  </from>
                  <to>
                    <xdr:col>24</xdr:col>
                    <xdr:colOff>57150</xdr:colOff>
                    <xdr:row>287</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288</xdr:row>
                    <xdr:rowOff>19050</xdr:rowOff>
                  </from>
                  <to>
                    <xdr:col>12</xdr:col>
                    <xdr:colOff>180975</xdr:colOff>
                    <xdr:row>288</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288</xdr:row>
                    <xdr:rowOff>19050</xdr:rowOff>
                  </from>
                  <to>
                    <xdr:col>26</xdr:col>
                    <xdr:colOff>180975</xdr:colOff>
                    <xdr:row>288</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314</xdr:row>
                    <xdr:rowOff>28575</xdr:rowOff>
                  </from>
                  <to>
                    <xdr:col>7</xdr:col>
                    <xdr:colOff>0</xdr:colOff>
                    <xdr:row>314</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315</xdr:row>
                    <xdr:rowOff>28575</xdr:rowOff>
                  </from>
                  <to>
                    <xdr:col>7</xdr:col>
                    <xdr:colOff>0</xdr:colOff>
                    <xdr:row>315</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316</xdr:row>
                    <xdr:rowOff>28575</xdr:rowOff>
                  </from>
                  <to>
                    <xdr:col>7</xdr:col>
                    <xdr:colOff>0</xdr:colOff>
                    <xdr:row>316</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317</xdr:row>
                    <xdr:rowOff>28575</xdr:rowOff>
                  </from>
                  <to>
                    <xdr:col>7</xdr:col>
                    <xdr:colOff>0</xdr:colOff>
                    <xdr:row>317</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327</xdr:row>
                    <xdr:rowOff>9525</xdr:rowOff>
                  </from>
                  <to>
                    <xdr:col>20</xdr:col>
                    <xdr:colOff>76200</xdr:colOff>
                    <xdr:row>328</xdr:row>
                    <xdr:rowOff>9525</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327</xdr:row>
                    <xdr:rowOff>9525</xdr:rowOff>
                  </from>
                  <to>
                    <xdr:col>23</xdr:col>
                    <xdr:colOff>76200</xdr:colOff>
                    <xdr:row>328</xdr:row>
                    <xdr:rowOff>9525</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349</xdr:row>
                    <xdr:rowOff>19050</xdr:rowOff>
                  </from>
                  <to>
                    <xdr:col>7</xdr:col>
                    <xdr:colOff>0</xdr:colOff>
                    <xdr:row>350</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350</xdr:row>
                    <xdr:rowOff>19050</xdr:rowOff>
                  </from>
                  <to>
                    <xdr:col>7</xdr:col>
                    <xdr:colOff>0</xdr:colOff>
                    <xdr:row>351</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351</xdr:row>
                    <xdr:rowOff>28575</xdr:rowOff>
                  </from>
                  <to>
                    <xdr:col>7</xdr:col>
                    <xdr:colOff>0</xdr:colOff>
                    <xdr:row>352</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352</xdr:row>
                    <xdr:rowOff>28575</xdr:rowOff>
                  </from>
                  <to>
                    <xdr:col>7</xdr:col>
                    <xdr:colOff>0</xdr:colOff>
                    <xdr:row>353</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363</xdr:row>
                    <xdr:rowOff>38100</xdr:rowOff>
                  </from>
                  <to>
                    <xdr:col>8</xdr:col>
                    <xdr:colOff>0</xdr:colOff>
                    <xdr:row>364</xdr:row>
                    <xdr:rowOff>9525</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353</xdr:row>
                    <xdr:rowOff>28575</xdr:rowOff>
                  </from>
                  <to>
                    <xdr:col>7</xdr:col>
                    <xdr:colOff>0</xdr:colOff>
                    <xdr:row>354</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354</xdr:row>
                    <xdr:rowOff>28575</xdr:rowOff>
                  </from>
                  <to>
                    <xdr:col>7</xdr:col>
                    <xdr:colOff>0</xdr:colOff>
                    <xdr:row>355</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381</xdr:row>
                    <xdr:rowOff>19050</xdr:rowOff>
                  </from>
                  <to>
                    <xdr:col>8</xdr:col>
                    <xdr:colOff>209550</xdr:colOff>
                    <xdr:row>382</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382</xdr:row>
                    <xdr:rowOff>19050</xdr:rowOff>
                  </from>
                  <to>
                    <xdr:col>8</xdr:col>
                    <xdr:colOff>209550</xdr:colOff>
                    <xdr:row>383</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383</xdr:row>
                    <xdr:rowOff>19050</xdr:rowOff>
                  </from>
                  <to>
                    <xdr:col>8</xdr:col>
                    <xdr:colOff>209550</xdr:colOff>
                    <xdr:row>384</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384</xdr:row>
                    <xdr:rowOff>19050</xdr:rowOff>
                  </from>
                  <to>
                    <xdr:col>8</xdr:col>
                    <xdr:colOff>209550</xdr:colOff>
                    <xdr:row>385</xdr:row>
                    <xdr:rowOff>9525</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385</xdr:row>
                    <xdr:rowOff>28575</xdr:rowOff>
                  </from>
                  <to>
                    <xdr:col>8</xdr:col>
                    <xdr:colOff>209550</xdr:colOff>
                    <xdr:row>386</xdr:row>
                    <xdr:rowOff>9525</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386</xdr:row>
                    <xdr:rowOff>28575</xdr:rowOff>
                  </from>
                  <to>
                    <xdr:col>8</xdr:col>
                    <xdr:colOff>209550</xdr:colOff>
                    <xdr:row>387</xdr:row>
                    <xdr:rowOff>9525</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404</xdr:row>
                    <xdr:rowOff>28575</xdr:rowOff>
                  </from>
                  <to>
                    <xdr:col>8</xdr:col>
                    <xdr:colOff>209550</xdr:colOff>
                    <xdr:row>405</xdr:row>
                    <xdr:rowOff>9525</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405</xdr:row>
                    <xdr:rowOff>28575</xdr:rowOff>
                  </from>
                  <to>
                    <xdr:col>8</xdr:col>
                    <xdr:colOff>209550</xdr:colOff>
                    <xdr:row>406</xdr:row>
                    <xdr:rowOff>9525</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406</xdr:row>
                    <xdr:rowOff>28575</xdr:rowOff>
                  </from>
                  <to>
                    <xdr:col>8</xdr:col>
                    <xdr:colOff>209550</xdr:colOff>
                    <xdr:row>407</xdr:row>
                    <xdr:rowOff>9525</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407</xdr:row>
                    <xdr:rowOff>28575</xdr:rowOff>
                  </from>
                  <to>
                    <xdr:col>8</xdr:col>
                    <xdr:colOff>209550</xdr:colOff>
                    <xdr:row>408</xdr:row>
                    <xdr:rowOff>9525</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408</xdr:row>
                    <xdr:rowOff>28575</xdr:rowOff>
                  </from>
                  <to>
                    <xdr:col>8</xdr:col>
                    <xdr:colOff>209550</xdr:colOff>
                    <xdr:row>409</xdr:row>
                    <xdr:rowOff>9525</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409</xdr:row>
                    <xdr:rowOff>28575</xdr:rowOff>
                  </from>
                  <to>
                    <xdr:col>8</xdr:col>
                    <xdr:colOff>209550</xdr:colOff>
                    <xdr:row>410</xdr:row>
                    <xdr:rowOff>9525</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427</xdr:row>
                    <xdr:rowOff>28575</xdr:rowOff>
                  </from>
                  <to>
                    <xdr:col>8</xdr:col>
                    <xdr:colOff>209550</xdr:colOff>
                    <xdr:row>428</xdr:row>
                    <xdr:rowOff>9525</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428</xdr:row>
                    <xdr:rowOff>28575</xdr:rowOff>
                  </from>
                  <to>
                    <xdr:col>8</xdr:col>
                    <xdr:colOff>209550</xdr:colOff>
                    <xdr:row>429</xdr:row>
                    <xdr:rowOff>9525</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429</xdr:row>
                    <xdr:rowOff>28575</xdr:rowOff>
                  </from>
                  <to>
                    <xdr:col>8</xdr:col>
                    <xdr:colOff>209550</xdr:colOff>
                    <xdr:row>430</xdr:row>
                    <xdr:rowOff>9525</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430</xdr:row>
                    <xdr:rowOff>28575</xdr:rowOff>
                  </from>
                  <to>
                    <xdr:col>8</xdr:col>
                    <xdr:colOff>209550</xdr:colOff>
                    <xdr:row>431</xdr:row>
                    <xdr:rowOff>9525</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431</xdr:row>
                    <xdr:rowOff>28575</xdr:rowOff>
                  </from>
                  <to>
                    <xdr:col>8</xdr:col>
                    <xdr:colOff>209550</xdr:colOff>
                    <xdr:row>432</xdr:row>
                    <xdr:rowOff>9525</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432</xdr:row>
                    <xdr:rowOff>28575</xdr:rowOff>
                  </from>
                  <to>
                    <xdr:col>8</xdr:col>
                    <xdr:colOff>209550</xdr:colOff>
                    <xdr:row>433</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450</xdr:row>
                    <xdr:rowOff>19050</xdr:rowOff>
                  </from>
                  <to>
                    <xdr:col>9</xdr:col>
                    <xdr:colOff>0</xdr:colOff>
                    <xdr:row>451</xdr:row>
                    <xdr:rowOff>9525</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451</xdr:row>
                    <xdr:rowOff>19050</xdr:rowOff>
                  </from>
                  <to>
                    <xdr:col>9</xdr:col>
                    <xdr:colOff>0</xdr:colOff>
                    <xdr:row>452</xdr:row>
                    <xdr:rowOff>9525</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452</xdr:row>
                    <xdr:rowOff>19050</xdr:rowOff>
                  </from>
                  <to>
                    <xdr:col>9</xdr:col>
                    <xdr:colOff>0</xdr:colOff>
                    <xdr:row>453</xdr:row>
                    <xdr:rowOff>9525</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453</xdr:row>
                    <xdr:rowOff>19050</xdr:rowOff>
                  </from>
                  <to>
                    <xdr:col>9</xdr:col>
                    <xdr:colOff>0</xdr:colOff>
                    <xdr:row>454</xdr:row>
                    <xdr:rowOff>9525</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454</xdr:row>
                    <xdr:rowOff>19050</xdr:rowOff>
                  </from>
                  <to>
                    <xdr:col>9</xdr:col>
                    <xdr:colOff>0</xdr:colOff>
                    <xdr:row>455</xdr:row>
                    <xdr:rowOff>9525</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455</xdr:row>
                    <xdr:rowOff>19050</xdr:rowOff>
                  </from>
                  <to>
                    <xdr:col>9</xdr:col>
                    <xdr:colOff>0</xdr:colOff>
                    <xdr:row>456</xdr:row>
                    <xdr:rowOff>9525</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473</xdr:row>
                    <xdr:rowOff>19050</xdr:rowOff>
                  </from>
                  <to>
                    <xdr:col>8</xdr:col>
                    <xdr:colOff>209550</xdr:colOff>
                    <xdr:row>473</xdr:row>
                    <xdr:rowOff>219075</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474</xdr:row>
                    <xdr:rowOff>19050</xdr:rowOff>
                  </from>
                  <to>
                    <xdr:col>8</xdr:col>
                    <xdr:colOff>209550</xdr:colOff>
                    <xdr:row>474</xdr:row>
                    <xdr:rowOff>219075</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475</xdr:row>
                    <xdr:rowOff>19050</xdr:rowOff>
                  </from>
                  <to>
                    <xdr:col>8</xdr:col>
                    <xdr:colOff>209550</xdr:colOff>
                    <xdr:row>475</xdr:row>
                    <xdr:rowOff>219075</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476</xdr:row>
                    <xdr:rowOff>19050</xdr:rowOff>
                  </from>
                  <to>
                    <xdr:col>8</xdr:col>
                    <xdr:colOff>209550</xdr:colOff>
                    <xdr:row>477</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477</xdr:row>
                    <xdr:rowOff>19050</xdr:rowOff>
                  </from>
                  <to>
                    <xdr:col>8</xdr:col>
                    <xdr:colOff>209550</xdr:colOff>
                    <xdr:row>478</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478</xdr:row>
                    <xdr:rowOff>19050</xdr:rowOff>
                  </from>
                  <to>
                    <xdr:col>8</xdr:col>
                    <xdr:colOff>209550</xdr:colOff>
                    <xdr:row>479</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496</xdr:row>
                    <xdr:rowOff>19050</xdr:rowOff>
                  </from>
                  <to>
                    <xdr:col>8</xdr:col>
                    <xdr:colOff>209550</xdr:colOff>
                    <xdr:row>497</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497</xdr:row>
                    <xdr:rowOff>19050</xdr:rowOff>
                  </from>
                  <to>
                    <xdr:col>8</xdr:col>
                    <xdr:colOff>209550</xdr:colOff>
                    <xdr:row>498</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498</xdr:row>
                    <xdr:rowOff>19050</xdr:rowOff>
                  </from>
                  <to>
                    <xdr:col>8</xdr:col>
                    <xdr:colOff>209550</xdr:colOff>
                    <xdr:row>499</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499</xdr:row>
                    <xdr:rowOff>19050</xdr:rowOff>
                  </from>
                  <to>
                    <xdr:col>8</xdr:col>
                    <xdr:colOff>209550</xdr:colOff>
                    <xdr:row>500</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500</xdr:row>
                    <xdr:rowOff>19050</xdr:rowOff>
                  </from>
                  <to>
                    <xdr:col>8</xdr:col>
                    <xdr:colOff>209550</xdr:colOff>
                    <xdr:row>501</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501</xdr:row>
                    <xdr:rowOff>19050</xdr:rowOff>
                  </from>
                  <to>
                    <xdr:col>8</xdr:col>
                    <xdr:colOff>209550</xdr:colOff>
                    <xdr:row>502</xdr:row>
                    <xdr:rowOff>9525</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99</xdr:row>
                    <xdr:rowOff>28575</xdr:rowOff>
                  </from>
                  <to>
                    <xdr:col>13</xdr:col>
                    <xdr:colOff>76200</xdr:colOff>
                    <xdr:row>100</xdr:row>
                    <xdr:rowOff>9525</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99</xdr:row>
                    <xdr:rowOff>28575</xdr:rowOff>
                  </from>
                  <to>
                    <xdr:col>17</xdr:col>
                    <xdr:colOff>76200</xdr:colOff>
                    <xdr:row>100</xdr:row>
                    <xdr:rowOff>9525</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122</xdr:row>
                    <xdr:rowOff>19050</xdr:rowOff>
                  </from>
                  <to>
                    <xdr:col>14</xdr:col>
                    <xdr:colOff>76200</xdr:colOff>
                    <xdr:row>123</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122</xdr:row>
                    <xdr:rowOff>19050</xdr:rowOff>
                  </from>
                  <to>
                    <xdr:col>17</xdr:col>
                    <xdr:colOff>76200</xdr:colOff>
                    <xdr:row>123</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145</xdr:row>
                    <xdr:rowOff>9525</xdr:rowOff>
                  </from>
                  <to>
                    <xdr:col>14</xdr:col>
                    <xdr:colOff>76200</xdr:colOff>
                    <xdr:row>146</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145</xdr:row>
                    <xdr:rowOff>9525</xdr:rowOff>
                  </from>
                  <to>
                    <xdr:col>17</xdr:col>
                    <xdr:colOff>76200</xdr:colOff>
                    <xdr:row>146</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168</xdr:row>
                    <xdr:rowOff>19050</xdr:rowOff>
                  </from>
                  <to>
                    <xdr:col>14</xdr:col>
                    <xdr:colOff>76200</xdr:colOff>
                    <xdr:row>169</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168</xdr:row>
                    <xdr:rowOff>19050</xdr:rowOff>
                  </from>
                  <to>
                    <xdr:col>17</xdr:col>
                    <xdr:colOff>76200</xdr:colOff>
                    <xdr:row>169</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191</xdr:row>
                    <xdr:rowOff>28575</xdr:rowOff>
                  </from>
                  <to>
                    <xdr:col>14</xdr:col>
                    <xdr:colOff>76200</xdr:colOff>
                    <xdr:row>192</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191</xdr:row>
                    <xdr:rowOff>28575</xdr:rowOff>
                  </from>
                  <to>
                    <xdr:col>17</xdr:col>
                    <xdr:colOff>76200</xdr:colOff>
                    <xdr:row>192</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214</xdr:row>
                    <xdr:rowOff>0</xdr:rowOff>
                  </from>
                  <to>
                    <xdr:col>14</xdr:col>
                    <xdr:colOff>76200</xdr:colOff>
                    <xdr:row>214</xdr:row>
                    <xdr:rowOff>219075</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214</xdr:row>
                    <xdr:rowOff>0</xdr:rowOff>
                  </from>
                  <to>
                    <xdr:col>17</xdr:col>
                    <xdr:colOff>76200</xdr:colOff>
                    <xdr:row>214</xdr:row>
                    <xdr:rowOff>219075</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378</xdr:row>
                    <xdr:rowOff>9525</xdr:rowOff>
                  </from>
                  <to>
                    <xdr:col>14</xdr:col>
                    <xdr:colOff>76200</xdr:colOff>
                    <xdr:row>378</xdr:row>
                    <xdr:rowOff>219075</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378</xdr:row>
                    <xdr:rowOff>9525</xdr:rowOff>
                  </from>
                  <to>
                    <xdr:col>17</xdr:col>
                    <xdr:colOff>76200</xdr:colOff>
                    <xdr:row>378</xdr:row>
                    <xdr:rowOff>219075</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401</xdr:row>
                    <xdr:rowOff>19050</xdr:rowOff>
                  </from>
                  <to>
                    <xdr:col>14</xdr:col>
                    <xdr:colOff>76200</xdr:colOff>
                    <xdr:row>402</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401</xdr:row>
                    <xdr:rowOff>19050</xdr:rowOff>
                  </from>
                  <to>
                    <xdr:col>17</xdr:col>
                    <xdr:colOff>76200</xdr:colOff>
                    <xdr:row>402</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424</xdr:row>
                    <xdr:rowOff>19050</xdr:rowOff>
                  </from>
                  <to>
                    <xdr:col>14</xdr:col>
                    <xdr:colOff>76200</xdr:colOff>
                    <xdr:row>425</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424</xdr:row>
                    <xdr:rowOff>19050</xdr:rowOff>
                  </from>
                  <to>
                    <xdr:col>17</xdr:col>
                    <xdr:colOff>76200</xdr:colOff>
                    <xdr:row>425</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447</xdr:row>
                    <xdr:rowOff>9525</xdr:rowOff>
                  </from>
                  <to>
                    <xdr:col>14</xdr:col>
                    <xdr:colOff>85725</xdr:colOff>
                    <xdr:row>447</xdr:row>
                    <xdr:rowOff>219075</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447</xdr:row>
                    <xdr:rowOff>9525</xdr:rowOff>
                  </from>
                  <to>
                    <xdr:col>17</xdr:col>
                    <xdr:colOff>85725</xdr:colOff>
                    <xdr:row>447</xdr:row>
                    <xdr:rowOff>219075</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470</xdr:row>
                    <xdr:rowOff>9525</xdr:rowOff>
                  </from>
                  <to>
                    <xdr:col>14</xdr:col>
                    <xdr:colOff>76200</xdr:colOff>
                    <xdr:row>470</xdr:row>
                    <xdr:rowOff>219075</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470</xdr:row>
                    <xdr:rowOff>9525</xdr:rowOff>
                  </from>
                  <to>
                    <xdr:col>17</xdr:col>
                    <xdr:colOff>76200</xdr:colOff>
                    <xdr:row>470</xdr:row>
                    <xdr:rowOff>219075</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493</xdr:row>
                    <xdr:rowOff>9525</xdr:rowOff>
                  </from>
                  <to>
                    <xdr:col>14</xdr:col>
                    <xdr:colOff>76200</xdr:colOff>
                    <xdr:row>493</xdr:row>
                    <xdr:rowOff>219075</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493</xdr:row>
                    <xdr:rowOff>9525</xdr:rowOff>
                  </from>
                  <to>
                    <xdr:col>17</xdr:col>
                    <xdr:colOff>76200</xdr:colOff>
                    <xdr:row>493</xdr:row>
                    <xdr:rowOff>219075</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75</xdr:row>
                    <xdr:rowOff>38100</xdr:rowOff>
                  </from>
                  <to>
                    <xdr:col>7</xdr:col>
                    <xdr:colOff>0</xdr:colOff>
                    <xdr:row>76</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240</xdr:row>
                    <xdr:rowOff>9525</xdr:rowOff>
                  </from>
                  <to>
                    <xdr:col>8</xdr:col>
                    <xdr:colOff>209550</xdr:colOff>
                    <xdr:row>240</xdr:row>
                    <xdr:rowOff>219075</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241</xdr:row>
                    <xdr:rowOff>9525</xdr:rowOff>
                  </from>
                  <to>
                    <xdr:col>8</xdr:col>
                    <xdr:colOff>209550</xdr:colOff>
                    <xdr:row>241</xdr:row>
                    <xdr:rowOff>219075</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242</xdr:row>
                    <xdr:rowOff>9525</xdr:rowOff>
                  </from>
                  <to>
                    <xdr:col>8</xdr:col>
                    <xdr:colOff>209550</xdr:colOff>
                    <xdr:row>242</xdr:row>
                    <xdr:rowOff>219075</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243</xdr:row>
                    <xdr:rowOff>9525</xdr:rowOff>
                  </from>
                  <to>
                    <xdr:col>8</xdr:col>
                    <xdr:colOff>209550</xdr:colOff>
                    <xdr:row>243</xdr:row>
                    <xdr:rowOff>219075</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244</xdr:row>
                    <xdr:rowOff>9525</xdr:rowOff>
                  </from>
                  <to>
                    <xdr:col>8</xdr:col>
                    <xdr:colOff>209550</xdr:colOff>
                    <xdr:row>245</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245</xdr:row>
                    <xdr:rowOff>9525</xdr:rowOff>
                  </from>
                  <to>
                    <xdr:col>8</xdr:col>
                    <xdr:colOff>209550</xdr:colOff>
                    <xdr:row>246</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237</xdr:row>
                    <xdr:rowOff>0</xdr:rowOff>
                  </from>
                  <to>
                    <xdr:col>14</xdr:col>
                    <xdr:colOff>76200</xdr:colOff>
                    <xdr:row>237</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237</xdr:row>
                    <xdr:rowOff>0</xdr:rowOff>
                  </from>
                  <to>
                    <xdr:col>17</xdr:col>
                    <xdr:colOff>76200</xdr:colOff>
                    <xdr:row>237</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355</xdr:row>
                    <xdr:rowOff>28575</xdr:rowOff>
                  </from>
                  <to>
                    <xdr:col>7</xdr:col>
                    <xdr:colOff>0</xdr:colOff>
                    <xdr:row>356</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520</xdr:row>
                    <xdr:rowOff>9525</xdr:rowOff>
                  </from>
                  <to>
                    <xdr:col>8</xdr:col>
                    <xdr:colOff>209550</xdr:colOff>
                    <xdr:row>520</xdr:row>
                    <xdr:rowOff>219075</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521</xdr:row>
                    <xdr:rowOff>9525</xdr:rowOff>
                  </from>
                  <to>
                    <xdr:col>8</xdr:col>
                    <xdr:colOff>209550</xdr:colOff>
                    <xdr:row>521</xdr:row>
                    <xdr:rowOff>219075</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522</xdr:row>
                    <xdr:rowOff>9525</xdr:rowOff>
                  </from>
                  <to>
                    <xdr:col>8</xdr:col>
                    <xdr:colOff>209550</xdr:colOff>
                    <xdr:row>522</xdr:row>
                    <xdr:rowOff>219075</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523</xdr:row>
                    <xdr:rowOff>9525</xdr:rowOff>
                  </from>
                  <to>
                    <xdr:col>8</xdr:col>
                    <xdr:colOff>209550</xdr:colOff>
                    <xdr:row>523</xdr:row>
                    <xdr:rowOff>219075</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524</xdr:row>
                    <xdr:rowOff>9525</xdr:rowOff>
                  </from>
                  <to>
                    <xdr:col>8</xdr:col>
                    <xdr:colOff>209550</xdr:colOff>
                    <xdr:row>524</xdr:row>
                    <xdr:rowOff>219075</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525</xdr:row>
                    <xdr:rowOff>9525</xdr:rowOff>
                  </from>
                  <to>
                    <xdr:col>8</xdr:col>
                    <xdr:colOff>209550</xdr:colOff>
                    <xdr:row>526</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517</xdr:row>
                    <xdr:rowOff>0</xdr:rowOff>
                  </from>
                  <to>
                    <xdr:col>14</xdr:col>
                    <xdr:colOff>76200</xdr:colOff>
                    <xdr:row>517</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517</xdr:row>
                    <xdr:rowOff>0</xdr:rowOff>
                  </from>
                  <to>
                    <xdr:col>17</xdr:col>
                    <xdr:colOff>76200</xdr:colOff>
                    <xdr:row>517</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84</xdr:row>
                    <xdr:rowOff>28575</xdr:rowOff>
                  </from>
                  <to>
                    <xdr:col>7</xdr:col>
                    <xdr:colOff>209550</xdr:colOff>
                    <xdr:row>85</xdr:row>
                    <xdr:rowOff>9525</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56</xdr:row>
                    <xdr:rowOff>19050</xdr:rowOff>
                  </from>
                  <to>
                    <xdr:col>20</xdr:col>
                    <xdr:colOff>0</xdr:colOff>
                    <xdr:row>57</xdr:row>
                    <xdr:rowOff>9525</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56</xdr:row>
                    <xdr:rowOff>19050</xdr:rowOff>
                  </from>
                  <to>
                    <xdr:col>23</xdr:col>
                    <xdr:colOff>0</xdr:colOff>
                    <xdr:row>57</xdr:row>
                    <xdr:rowOff>9525</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335</xdr:row>
                    <xdr:rowOff>19050</xdr:rowOff>
                  </from>
                  <to>
                    <xdr:col>20</xdr:col>
                    <xdr:colOff>76200</xdr:colOff>
                    <xdr:row>336</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335</xdr:row>
                    <xdr:rowOff>19050</xdr:rowOff>
                  </from>
                  <to>
                    <xdr:col>23</xdr:col>
                    <xdr:colOff>66675</xdr:colOff>
                    <xdr:row>336</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341</xdr:row>
                    <xdr:rowOff>0</xdr:rowOff>
                  </from>
                  <to>
                    <xdr:col>17</xdr:col>
                    <xdr:colOff>0</xdr:colOff>
                    <xdr:row>342</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342</xdr:row>
                    <xdr:rowOff>0</xdr:rowOff>
                  </from>
                  <to>
                    <xdr:col>17</xdr:col>
                    <xdr:colOff>0</xdr:colOff>
                    <xdr:row>343</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9525</xdr:colOff>
                    <xdr:row>291</xdr:row>
                    <xdr:rowOff>9525</xdr:rowOff>
                  </from>
                  <to>
                    <xdr:col>3</xdr:col>
                    <xdr:colOff>0</xdr:colOff>
                    <xdr:row>292</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9525</xdr:colOff>
                    <xdr:row>293</xdr:row>
                    <xdr:rowOff>9525</xdr:rowOff>
                  </from>
                  <to>
                    <xdr:col>3</xdr:col>
                    <xdr:colOff>0</xdr:colOff>
                    <xdr:row>294</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9525</xdr:colOff>
                    <xdr:row>294</xdr:row>
                    <xdr:rowOff>9525</xdr:rowOff>
                  </from>
                  <to>
                    <xdr:col>3</xdr:col>
                    <xdr:colOff>0</xdr:colOff>
                    <xdr:row>295</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9525</xdr:colOff>
                    <xdr:row>295</xdr:row>
                    <xdr:rowOff>9525</xdr:rowOff>
                  </from>
                  <to>
                    <xdr:col>3</xdr:col>
                    <xdr:colOff>0</xdr:colOff>
                    <xdr:row>296</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9525</xdr:colOff>
                    <xdr:row>296</xdr:row>
                    <xdr:rowOff>9525</xdr:rowOff>
                  </from>
                  <to>
                    <xdr:col>3</xdr:col>
                    <xdr:colOff>0</xdr:colOff>
                    <xdr:row>297</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9525</xdr:colOff>
                    <xdr:row>301</xdr:row>
                    <xdr:rowOff>9525</xdr:rowOff>
                  </from>
                  <to>
                    <xdr:col>3</xdr:col>
                    <xdr:colOff>0</xdr:colOff>
                    <xdr:row>302</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9525</xdr:colOff>
                    <xdr:row>302</xdr:row>
                    <xdr:rowOff>9525</xdr:rowOff>
                  </from>
                  <to>
                    <xdr:col>3</xdr:col>
                    <xdr:colOff>0</xdr:colOff>
                    <xdr:row>303</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9525</xdr:colOff>
                    <xdr:row>304</xdr:row>
                    <xdr:rowOff>9525</xdr:rowOff>
                  </from>
                  <to>
                    <xdr:col>3</xdr:col>
                    <xdr:colOff>0</xdr:colOff>
                    <xdr:row>305</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9525</xdr:colOff>
                    <xdr:row>310</xdr:row>
                    <xdr:rowOff>9525</xdr:rowOff>
                  </from>
                  <to>
                    <xdr:col>9</xdr:col>
                    <xdr:colOff>0</xdr:colOff>
                    <xdr:row>311</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9525</xdr:colOff>
                    <xdr:row>310</xdr:row>
                    <xdr:rowOff>9525</xdr:rowOff>
                  </from>
                  <to>
                    <xdr:col>22</xdr:col>
                    <xdr:colOff>0</xdr:colOff>
                    <xdr:row>311</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9525</xdr:colOff>
                    <xdr:row>311</xdr:row>
                    <xdr:rowOff>9525</xdr:rowOff>
                  </from>
                  <to>
                    <xdr:col>3</xdr:col>
                    <xdr:colOff>0</xdr:colOff>
                    <xdr:row>312</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9525</xdr:colOff>
                    <xdr:row>13</xdr:row>
                    <xdr:rowOff>9525</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9525</xdr:colOff>
                    <xdr:row>15</xdr:row>
                    <xdr:rowOff>9525</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9525</xdr:colOff>
                    <xdr:row>16</xdr:row>
                    <xdr:rowOff>9525</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9525</xdr:colOff>
                    <xdr:row>17</xdr:row>
                    <xdr:rowOff>9525</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9525</xdr:colOff>
                    <xdr:row>18</xdr:row>
                    <xdr:rowOff>9525</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9525</xdr:colOff>
                    <xdr:row>23</xdr:row>
                    <xdr:rowOff>9525</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9525</xdr:colOff>
                    <xdr:row>24</xdr:row>
                    <xdr:rowOff>9525</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9525</xdr:colOff>
                    <xdr:row>26</xdr:row>
                    <xdr:rowOff>9525</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9525</xdr:colOff>
                    <xdr:row>32</xdr:row>
                    <xdr:rowOff>9525</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9525</xdr:colOff>
                    <xdr:row>32</xdr:row>
                    <xdr:rowOff>9525</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9525</xdr:colOff>
                    <xdr:row>33</xdr:row>
                    <xdr:rowOff>9525</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9525</xdr:colOff>
                    <xdr:row>19</xdr:row>
                    <xdr:rowOff>9525</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9525</xdr:colOff>
                    <xdr:row>27</xdr:row>
                    <xdr:rowOff>9525</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9525</xdr:colOff>
                    <xdr:row>28</xdr:row>
                    <xdr:rowOff>9525</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9525</xdr:colOff>
                    <xdr:row>32</xdr:row>
                    <xdr:rowOff>9525</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9525</xdr:colOff>
                    <xdr:row>32</xdr:row>
                    <xdr:rowOff>9525</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9525</xdr:colOff>
                    <xdr:row>33</xdr:row>
                    <xdr:rowOff>9525</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9525</xdr:colOff>
                    <xdr:row>297</xdr:row>
                    <xdr:rowOff>9525</xdr:rowOff>
                  </from>
                  <to>
                    <xdr:col>3</xdr:col>
                    <xdr:colOff>0</xdr:colOff>
                    <xdr:row>298</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9525</xdr:colOff>
                    <xdr:row>305</xdr:row>
                    <xdr:rowOff>9525</xdr:rowOff>
                  </from>
                  <to>
                    <xdr:col>3</xdr:col>
                    <xdr:colOff>0</xdr:colOff>
                    <xdr:row>306</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9525</xdr:colOff>
                    <xdr:row>306</xdr:row>
                    <xdr:rowOff>9525</xdr:rowOff>
                  </from>
                  <to>
                    <xdr:col>3</xdr:col>
                    <xdr:colOff>0</xdr:colOff>
                    <xdr:row>307</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9525</xdr:colOff>
                    <xdr:row>311</xdr:row>
                    <xdr:rowOff>9525</xdr:rowOff>
                  </from>
                  <to>
                    <xdr:col>9</xdr:col>
                    <xdr:colOff>0</xdr:colOff>
                    <xdr:row>312</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9525</xdr:colOff>
                    <xdr:row>310</xdr:row>
                    <xdr:rowOff>9525</xdr:rowOff>
                  </from>
                  <to>
                    <xdr:col>16</xdr:col>
                    <xdr:colOff>0</xdr:colOff>
                    <xdr:row>311</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9525</xdr:colOff>
                    <xdr:row>310</xdr:row>
                    <xdr:rowOff>9525</xdr:rowOff>
                  </from>
                  <to>
                    <xdr:col>3</xdr:col>
                    <xdr:colOff>0</xdr:colOff>
                    <xdr:row>311</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9525</xdr:colOff>
                    <xdr:row>14</xdr:row>
                    <xdr:rowOff>9525</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9525</xdr:colOff>
                    <xdr:row>25</xdr:row>
                    <xdr:rowOff>0</xdr:rowOff>
                  </from>
                  <to>
                    <xdr:col>3</xdr:col>
                    <xdr:colOff>0</xdr:colOff>
                    <xdr:row>25</xdr:row>
                    <xdr:rowOff>219075</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9525</xdr:colOff>
                    <xdr:row>292</xdr:row>
                    <xdr:rowOff>0</xdr:rowOff>
                  </from>
                  <to>
                    <xdr:col>3</xdr:col>
                    <xdr:colOff>0</xdr:colOff>
                    <xdr:row>292</xdr:row>
                    <xdr:rowOff>219075</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9525</xdr:colOff>
                    <xdr:row>303</xdr:row>
                    <xdr:rowOff>0</xdr:rowOff>
                  </from>
                  <to>
                    <xdr:col>3</xdr:col>
                    <xdr:colOff>0</xdr:colOff>
                    <xdr:row>303</xdr:row>
                    <xdr:rowOff>219075</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76</xdr:row>
                    <xdr:rowOff>38100</xdr:rowOff>
                  </from>
                  <to>
                    <xdr:col>7</xdr:col>
                    <xdr:colOff>0</xdr:colOff>
                    <xdr:row>77</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264</xdr:row>
                    <xdr:rowOff>9525</xdr:rowOff>
                  </from>
                  <to>
                    <xdr:col>8</xdr:col>
                    <xdr:colOff>209550</xdr:colOff>
                    <xdr:row>264</xdr:row>
                    <xdr:rowOff>219075</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265</xdr:row>
                    <xdr:rowOff>9525</xdr:rowOff>
                  </from>
                  <to>
                    <xdr:col>8</xdr:col>
                    <xdr:colOff>209550</xdr:colOff>
                    <xdr:row>265</xdr:row>
                    <xdr:rowOff>219075</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266</xdr:row>
                    <xdr:rowOff>9525</xdr:rowOff>
                  </from>
                  <to>
                    <xdr:col>8</xdr:col>
                    <xdr:colOff>209550</xdr:colOff>
                    <xdr:row>266</xdr:row>
                    <xdr:rowOff>219075</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267</xdr:row>
                    <xdr:rowOff>9525</xdr:rowOff>
                  </from>
                  <to>
                    <xdr:col>8</xdr:col>
                    <xdr:colOff>209550</xdr:colOff>
                    <xdr:row>267</xdr:row>
                    <xdr:rowOff>219075</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268</xdr:row>
                    <xdr:rowOff>9525</xdr:rowOff>
                  </from>
                  <to>
                    <xdr:col>8</xdr:col>
                    <xdr:colOff>209550</xdr:colOff>
                    <xdr:row>269</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269</xdr:row>
                    <xdr:rowOff>9525</xdr:rowOff>
                  </from>
                  <to>
                    <xdr:col>8</xdr:col>
                    <xdr:colOff>209550</xdr:colOff>
                    <xdr:row>270</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261</xdr:row>
                    <xdr:rowOff>0</xdr:rowOff>
                  </from>
                  <to>
                    <xdr:col>14</xdr:col>
                    <xdr:colOff>76200</xdr:colOff>
                    <xdr:row>261</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261</xdr:row>
                    <xdr:rowOff>0</xdr:rowOff>
                  </from>
                  <to>
                    <xdr:col>17</xdr:col>
                    <xdr:colOff>76200</xdr:colOff>
                    <xdr:row>261</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543</xdr:row>
                    <xdr:rowOff>0</xdr:rowOff>
                  </from>
                  <to>
                    <xdr:col>8</xdr:col>
                    <xdr:colOff>209550</xdr:colOff>
                    <xdr:row>543</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544</xdr:row>
                    <xdr:rowOff>0</xdr:rowOff>
                  </from>
                  <to>
                    <xdr:col>8</xdr:col>
                    <xdr:colOff>209550</xdr:colOff>
                    <xdr:row>544</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545</xdr:row>
                    <xdr:rowOff>0</xdr:rowOff>
                  </from>
                  <to>
                    <xdr:col>8</xdr:col>
                    <xdr:colOff>209550</xdr:colOff>
                    <xdr:row>545</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546</xdr:row>
                    <xdr:rowOff>0</xdr:rowOff>
                  </from>
                  <to>
                    <xdr:col>8</xdr:col>
                    <xdr:colOff>209550</xdr:colOff>
                    <xdr:row>546</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547</xdr:row>
                    <xdr:rowOff>0</xdr:rowOff>
                  </from>
                  <to>
                    <xdr:col>8</xdr:col>
                    <xdr:colOff>209550</xdr:colOff>
                    <xdr:row>547</xdr:row>
                    <xdr:rowOff>219075</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548</xdr:row>
                    <xdr:rowOff>9525</xdr:rowOff>
                  </from>
                  <to>
                    <xdr:col>8</xdr:col>
                    <xdr:colOff>209550</xdr:colOff>
                    <xdr:row>549</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540</xdr:row>
                    <xdr:rowOff>19050</xdr:rowOff>
                  </from>
                  <to>
                    <xdr:col>14</xdr:col>
                    <xdr:colOff>85725</xdr:colOff>
                    <xdr:row>541</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540</xdr:row>
                    <xdr:rowOff>19050</xdr:rowOff>
                  </from>
                  <to>
                    <xdr:col>17</xdr:col>
                    <xdr:colOff>76200</xdr:colOff>
                    <xdr:row>541</xdr:row>
                    <xdr:rowOff>0</xdr:rowOff>
                  </to>
                </anchor>
              </controlPr>
            </control>
          </mc:Choice>
        </mc:AlternateContent>
        <mc:AlternateContent xmlns:mc="http://schemas.openxmlformats.org/markup-compatibility/2006">
          <mc:Choice Requires="x14">
            <control shapeId="80304" r:id="rId231" name="Check Box 432">
              <controlPr defaultSize="0" autoFill="0" autoLine="0" autoPict="0">
                <anchor moveWithCells="1" sizeWithCells="1">
                  <from>
                    <xdr:col>2</xdr:col>
                    <xdr:colOff>0</xdr:colOff>
                    <xdr:row>51</xdr:row>
                    <xdr:rowOff>0</xdr:rowOff>
                  </from>
                  <to>
                    <xdr:col>3</xdr:col>
                    <xdr:colOff>85725</xdr:colOff>
                    <xdr:row>51</xdr:row>
                    <xdr:rowOff>219075</xdr:rowOff>
                  </to>
                </anchor>
              </controlPr>
            </control>
          </mc:Choice>
        </mc:AlternateContent>
        <mc:AlternateContent xmlns:mc="http://schemas.openxmlformats.org/markup-compatibility/2006">
          <mc:Choice Requires="x14">
            <control shapeId="80305" r:id="rId232" name="Check Box 433">
              <controlPr defaultSize="0" autoFill="0" autoLine="0" autoPict="0">
                <anchor moveWithCells="1" sizeWithCells="1">
                  <from>
                    <xdr:col>2</xdr:col>
                    <xdr:colOff>0</xdr:colOff>
                    <xdr:row>52</xdr:row>
                    <xdr:rowOff>0</xdr:rowOff>
                  </from>
                  <to>
                    <xdr:col>3</xdr:col>
                    <xdr:colOff>76200</xdr:colOff>
                    <xdr:row>52</xdr:row>
                    <xdr:rowOff>219075</xdr:rowOff>
                  </to>
                </anchor>
              </controlPr>
            </control>
          </mc:Choice>
        </mc:AlternateContent>
        <mc:AlternateContent xmlns:mc="http://schemas.openxmlformats.org/markup-compatibility/2006">
          <mc:Choice Requires="x14">
            <control shapeId="80306" r:id="rId233" name="Check Box 434">
              <controlPr defaultSize="0" autoFill="0" autoLine="0" autoPict="0">
                <anchor moveWithCells="1" sizeWithCells="1">
                  <from>
                    <xdr:col>2</xdr:col>
                    <xdr:colOff>0</xdr:colOff>
                    <xdr:row>330</xdr:row>
                    <xdr:rowOff>0</xdr:rowOff>
                  </from>
                  <to>
                    <xdr:col>3</xdr:col>
                    <xdr:colOff>85725</xdr:colOff>
                    <xdr:row>330</xdr:row>
                    <xdr:rowOff>219075</xdr:rowOff>
                  </to>
                </anchor>
              </controlPr>
            </control>
          </mc:Choice>
        </mc:AlternateContent>
        <mc:AlternateContent xmlns:mc="http://schemas.openxmlformats.org/markup-compatibility/2006">
          <mc:Choice Requires="x14">
            <control shapeId="80307" r:id="rId234" name="Check Box 435">
              <controlPr defaultSize="0" autoFill="0" autoLine="0" autoPict="0">
                <anchor moveWithCells="1" sizeWithCells="1">
                  <from>
                    <xdr:col>2</xdr:col>
                    <xdr:colOff>0</xdr:colOff>
                    <xdr:row>331</xdr:row>
                    <xdr:rowOff>0</xdr:rowOff>
                  </from>
                  <to>
                    <xdr:col>3</xdr:col>
                    <xdr:colOff>76200</xdr:colOff>
                    <xdr:row>331</xdr:row>
                    <xdr:rowOff>219075</xdr:rowOff>
                  </to>
                </anchor>
              </controlPr>
            </control>
          </mc:Choice>
        </mc:AlternateContent>
        <mc:AlternateContent xmlns:mc="http://schemas.openxmlformats.org/markup-compatibility/2006">
          <mc:Choice Requires="x14">
            <control shapeId="80308" r:id="rId235" name="Check Box 436">
              <controlPr defaultSize="0" autoFill="0" autoLine="0" autoPict="0">
                <anchor moveWithCells="1" sizeWithCells="1">
                  <from>
                    <xdr:col>2</xdr:col>
                    <xdr:colOff>0</xdr:colOff>
                    <xdr:row>330</xdr:row>
                    <xdr:rowOff>0</xdr:rowOff>
                  </from>
                  <to>
                    <xdr:col>3</xdr:col>
                    <xdr:colOff>85725</xdr:colOff>
                    <xdr:row>330</xdr:row>
                    <xdr:rowOff>219075</xdr:rowOff>
                  </to>
                </anchor>
              </controlPr>
            </control>
          </mc:Choice>
        </mc:AlternateContent>
        <mc:AlternateContent xmlns:mc="http://schemas.openxmlformats.org/markup-compatibility/2006">
          <mc:Choice Requires="x14">
            <control shapeId="80309" r:id="rId236" name="Check Box 437">
              <controlPr defaultSize="0" autoFill="0" autoLine="0" autoPict="0">
                <anchor moveWithCells="1" sizeWithCells="1">
                  <from>
                    <xdr:col>2</xdr:col>
                    <xdr:colOff>0</xdr:colOff>
                    <xdr:row>331</xdr:row>
                    <xdr:rowOff>0</xdr:rowOff>
                  </from>
                  <to>
                    <xdr:col>3</xdr:col>
                    <xdr:colOff>76200</xdr:colOff>
                    <xdr:row>331</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E460:Z461 JA460:JV461 SW460:TR461 ACS460:ADN461 AMO460:ANJ461 AWK460:AXF461 BGG460:BHB461 BQC460:BQX461 BZY460:CAT461 CJU460:CKP461 CTQ460:CUL461 DDM460:DEH461 DNI460:DOD461 DXE460:DXZ461 EHA460:EHV461 EQW460:ERR461 FAS460:FBN461 FKO460:FLJ461 FUK460:FVF461 GEG460:GFB461 GOC460:GOX461 GXY460:GYT461 HHU460:HIP461 HRQ460:HSL461 IBM460:ICH461 ILI460:IMD461 IVE460:IVZ461 JFA460:JFV461 JOW460:JPR461 JYS460:JZN461 KIO460:KJJ461 KSK460:KTF461 LCG460:LDB461 LMC460:LMX461 LVY460:LWT461 MFU460:MGP461 MPQ460:MQL461 MZM460:NAH461 NJI460:NKD461 NTE460:NTZ461 ODA460:ODV461 OMW460:ONR461 OWS460:OXN461 PGO460:PHJ461 PQK460:PRF461 QAG460:QBB461 QKC460:QKX461 QTY460:QUT461 RDU460:REP461 RNQ460:ROL461 RXM460:RYH461 SHI460:SID461 SRE460:SRZ461 TBA460:TBV461 TKW460:TLR461 TUS460:TVN461 UEO460:UFJ461 UOK460:UPF461 UYG460:UZB461 VIC460:VIX461 VRY460:VST461 WBU460:WCP461 WLQ460:WML461 WVM460:WWH461 E66042:Z66043 JA66042:JV66043 SW66042:TR66043 ACS66042:ADN66043 AMO66042:ANJ66043 AWK66042:AXF66043 BGG66042:BHB66043 BQC66042:BQX66043 BZY66042:CAT66043 CJU66042:CKP66043 CTQ66042:CUL66043 DDM66042:DEH66043 DNI66042:DOD66043 DXE66042:DXZ66043 EHA66042:EHV66043 EQW66042:ERR66043 FAS66042:FBN66043 FKO66042:FLJ66043 FUK66042:FVF66043 GEG66042:GFB66043 GOC66042:GOX66043 GXY66042:GYT66043 HHU66042:HIP66043 HRQ66042:HSL66043 IBM66042:ICH66043 ILI66042:IMD66043 IVE66042:IVZ66043 JFA66042:JFV66043 JOW66042:JPR66043 JYS66042:JZN66043 KIO66042:KJJ66043 KSK66042:KTF66043 LCG66042:LDB66043 LMC66042:LMX66043 LVY66042:LWT66043 MFU66042:MGP66043 MPQ66042:MQL66043 MZM66042:NAH66043 NJI66042:NKD66043 NTE66042:NTZ66043 ODA66042:ODV66043 OMW66042:ONR66043 OWS66042:OXN66043 PGO66042:PHJ66043 PQK66042:PRF66043 QAG66042:QBB66043 QKC66042:QKX66043 QTY66042:QUT66043 RDU66042:REP66043 RNQ66042:ROL66043 RXM66042:RYH66043 SHI66042:SID66043 SRE66042:SRZ66043 TBA66042:TBV66043 TKW66042:TLR66043 TUS66042:TVN66043 UEO66042:UFJ66043 UOK66042:UPF66043 UYG66042:UZB66043 VIC66042:VIX66043 VRY66042:VST66043 WBU66042:WCP66043 WLQ66042:WML66043 WVM66042:WWH66043 E131578:Z131579 JA131578:JV131579 SW131578:TR131579 ACS131578:ADN131579 AMO131578:ANJ131579 AWK131578:AXF131579 BGG131578:BHB131579 BQC131578:BQX131579 BZY131578:CAT131579 CJU131578:CKP131579 CTQ131578:CUL131579 DDM131578:DEH131579 DNI131578:DOD131579 DXE131578:DXZ131579 EHA131578:EHV131579 EQW131578:ERR131579 FAS131578:FBN131579 FKO131578:FLJ131579 FUK131578:FVF131579 GEG131578:GFB131579 GOC131578:GOX131579 GXY131578:GYT131579 HHU131578:HIP131579 HRQ131578:HSL131579 IBM131578:ICH131579 ILI131578:IMD131579 IVE131578:IVZ131579 JFA131578:JFV131579 JOW131578:JPR131579 JYS131578:JZN131579 KIO131578:KJJ131579 KSK131578:KTF131579 LCG131578:LDB131579 LMC131578:LMX131579 LVY131578:LWT131579 MFU131578:MGP131579 MPQ131578:MQL131579 MZM131578:NAH131579 NJI131578:NKD131579 NTE131578:NTZ131579 ODA131578:ODV131579 OMW131578:ONR131579 OWS131578:OXN131579 PGO131578:PHJ131579 PQK131578:PRF131579 QAG131578:QBB131579 QKC131578:QKX131579 QTY131578:QUT131579 RDU131578:REP131579 RNQ131578:ROL131579 RXM131578:RYH131579 SHI131578:SID131579 SRE131578:SRZ131579 TBA131578:TBV131579 TKW131578:TLR131579 TUS131578:TVN131579 UEO131578:UFJ131579 UOK131578:UPF131579 UYG131578:UZB131579 VIC131578:VIX131579 VRY131578:VST131579 WBU131578:WCP131579 WLQ131578:WML131579 WVM131578:WWH131579 E197114:Z197115 JA197114:JV197115 SW197114:TR197115 ACS197114:ADN197115 AMO197114:ANJ197115 AWK197114:AXF197115 BGG197114:BHB197115 BQC197114:BQX197115 BZY197114:CAT197115 CJU197114:CKP197115 CTQ197114:CUL197115 DDM197114:DEH197115 DNI197114:DOD197115 DXE197114:DXZ197115 EHA197114:EHV197115 EQW197114:ERR197115 FAS197114:FBN197115 FKO197114:FLJ197115 FUK197114:FVF197115 GEG197114:GFB197115 GOC197114:GOX197115 GXY197114:GYT197115 HHU197114:HIP197115 HRQ197114:HSL197115 IBM197114:ICH197115 ILI197114:IMD197115 IVE197114:IVZ197115 JFA197114:JFV197115 JOW197114:JPR197115 JYS197114:JZN197115 KIO197114:KJJ197115 KSK197114:KTF197115 LCG197114:LDB197115 LMC197114:LMX197115 LVY197114:LWT197115 MFU197114:MGP197115 MPQ197114:MQL197115 MZM197114:NAH197115 NJI197114:NKD197115 NTE197114:NTZ197115 ODA197114:ODV197115 OMW197114:ONR197115 OWS197114:OXN197115 PGO197114:PHJ197115 PQK197114:PRF197115 QAG197114:QBB197115 QKC197114:QKX197115 QTY197114:QUT197115 RDU197114:REP197115 RNQ197114:ROL197115 RXM197114:RYH197115 SHI197114:SID197115 SRE197114:SRZ197115 TBA197114:TBV197115 TKW197114:TLR197115 TUS197114:TVN197115 UEO197114:UFJ197115 UOK197114:UPF197115 UYG197114:UZB197115 VIC197114:VIX197115 VRY197114:VST197115 WBU197114:WCP197115 WLQ197114:WML197115 WVM197114:WWH197115 E262650:Z262651 JA262650:JV262651 SW262650:TR262651 ACS262650:ADN262651 AMO262650:ANJ262651 AWK262650:AXF262651 BGG262650:BHB262651 BQC262650:BQX262651 BZY262650:CAT262651 CJU262650:CKP262651 CTQ262650:CUL262651 DDM262650:DEH262651 DNI262650:DOD262651 DXE262650:DXZ262651 EHA262650:EHV262651 EQW262650:ERR262651 FAS262650:FBN262651 FKO262650:FLJ262651 FUK262650:FVF262651 GEG262650:GFB262651 GOC262650:GOX262651 GXY262650:GYT262651 HHU262650:HIP262651 HRQ262650:HSL262651 IBM262650:ICH262651 ILI262650:IMD262651 IVE262650:IVZ262651 JFA262650:JFV262651 JOW262650:JPR262651 JYS262650:JZN262651 KIO262650:KJJ262651 KSK262650:KTF262651 LCG262650:LDB262651 LMC262650:LMX262651 LVY262650:LWT262651 MFU262650:MGP262651 MPQ262650:MQL262651 MZM262650:NAH262651 NJI262650:NKD262651 NTE262650:NTZ262651 ODA262650:ODV262651 OMW262650:ONR262651 OWS262650:OXN262651 PGO262650:PHJ262651 PQK262650:PRF262651 QAG262650:QBB262651 QKC262650:QKX262651 QTY262650:QUT262651 RDU262650:REP262651 RNQ262650:ROL262651 RXM262650:RYH262651 SHI262650:SID262651 SRE262650:SRZ262651 TBA262650:TBV262651 TKW262650:TLR262651 TUS262650:TVN262651 UEO262650:UFJ262651 UOK262650:UPF262651 UYG262650:UZB262651 VIC262650:VIX262651 VRY262650:VST262651 WBU262650:WCP262651 WLQ262650:WML262651 WVM262650:WWH262651 E328186:Z328187 JA328186:JV328187 SW328186:TR328187 ACS328186:ADN328187 AMO328186:ANJ328187 AWK328186:AXF328187 BGG328186:BHB328187 BQC328186:BQX328187 BZY328186:CAT328187 CJU328186:CKP328187 CTQ328186:CUL328187 DDM328186:DEH328187 DNI328186:DOD328187 DXE328186:DXZ328187 EHA328186:EHV328187 EQW328186:ERR328187 FAS328186:FBN328187 FKO328186:FLJ328187 FUK328186:FVF328187 GEG328186:GFB328187 GOC328186:GOX328187 GXY328186:GYT328187 HHU328186:HIP328187 HRQ328186:HSL328187 IBM328186:ICH328187 ILI328186:IMD328187 IVE328186:IVZ328187 JFA328186:JFV328187 JOW328186:JPR328187 JYS328186:JZN328187 KIO328186:KJJ328187 KSK328186:KTF328187 LCG328186:LDB328187 LMC328186:LMX328187 LVY328186:LWT328187 MFU328186:MGP328187 MPQ328186:MQL328187 MZM328186:NAH328187 NJI328186:NKD328187 NTE328186:NTZ328187 ODA328186:ODV328187 OMW328186:ONR328187 OWS328186:OXN328187 PGO328186:PHJ328187 PQK328186:PRF328187 QAG328186:QBB328187 QKC328186:QKX328187 QTY328186:QUT328187 RDU328186:REP328187 RNQ328186:ROL328187 RXM328186:RYH328187 SHI328186:SID328187 SRE328186:SRZ328187 TBA328186:TBV328187 TKW328186:TLR328187 TUS328186:TVN328187 UEO328186:UFJ328187 UOK328186:UPF328187 UYG328186:UZB328187 VIC328186:VIX328187 VRY328186:VST328187 WBU328186:WCP328187 WLQ328186:WML328187 WVM328186:WWH328187 E393722:Z393723 JA393722:JV393723 SW393722:TR393723 ACS393722:ADN393723 AMO393722:ANJ393723 AWK393722:AXF393723 BGG393722:BHB393723 BQC393722:BQX393723 BZY393722:CAT393723 CJU393722:CKP393723 CTQ393722:CUL393723 DDM393722:DEH393723 DNI393722:DOD393723 DXE393722:DXZ393723 EHA393722:EHV393723 EQW393722:ERR393723 FAS393722:FBN393723 FKO393722:FLJ393723 FUK393722:FVF393723 GEG393722:GFB393723 GOC393722:GOX393723 GXY393722:GYT393723 HHU393722:HIP393723 HRQ393722:HSL393723 IBM393722:ICH393723 ILI393722:IMD393723 IVE393722:IVZ393723 JFA393722:JFV393723 JOW393722:JPR393723 JYS393722:JZN393723 KIO393722:KJJ393723 KSK393722:KTF393723 LCG393722:LDB393723 LMC393722:LMX393723 LVY393722:LWT393723 MFU393722:MGP393723 MPQ393722:MQL393723 MZM393722:NAH393723 NJI393722:NKD393723 NTE393722:NTZ393723 ODA393722:ODV393723 OMW393722:ONR393723 OWS393722:OXN393723 PGO393722:PHJ393723 PQK393722:PRF393723 QAG393722:QBB393723 QKC393722:QKX393723 QTY393722:QUT393723 RDU393722:REP393723 RNQ393722:ROL393723 RXM393722:RYH393723 SHI393722:SID393723 SRE393722:SRZ393723 TBA393722:TBV393723 TKW393722:TLR393723 TUS393722:TVN393723 UEO393722:UFJ393723 UOK393722:UPF393723 UYG393722:UZB393723 VIC393722:VIX393723 VRY393722:VST393723 WBU393722:WCP393723 WLQ393722:WML393723 WVM393722:WWH393723 E459258:Z459259 JA459258:JV459259 SW459258:TR459259 ACS459258:ADN459259 AMO459258:ANJ459259 AWK459258:AXF459259 BGG459258:BHB459259 BQC459258:BQX459259 BZY459258:CAT459259 CJU459258:CKP459259 CTQ459258:CUL459259 DDM459258:DEH459259 DNI459258:DOD459259 DXE459258:DXZ459259 EHA459258:EHV459259 EQW459258:ERR459259 FAS459258:FBN459259 FKO459258:FLJ459259 FUK459258:FVF459259 GEG459258:GFB459259 GOC459258:GOX459259 GXY459258:GYT459259 HHU459258:HIP459259 HRQ459258:HSL459259 IBM459258:ICH459259 ILI459258:IMD459259 IVE459258:IVZ459259 JFA459258:JFV459259 JOW459258:JPR459259 JYS459258:JZN459259 KIO459258:KJJ459259 KSK459258:KTF459259 LCG459258:LDB459259 LMC459258:LMX459259 LVY459258:LWT459259 MFU459258:MGP459259 MPQ459258:MQL459259 MZM459258:NAH459259 NJI459258:NKD459259 NTE459258:NTZ459259 ODA459258:ODV459259 OMW459258:ONR459259 OWS459258:OXN459259 PGO459258:PHJ459259 PQK459258:PRF459259 QAG459258:QBB459259 QKC459258:QKX459259 QTY459258:QUT459259 RDU459258:REP459259 RNQ459258:ROL459259 RXM459258:RYH459259 SHI459258:SID459259 SRE459258:SRZ459259 TBA459258:TBV459259 TKW459258:TLR459259 TUS459258:TVN459259 UEO459258:UFJ459259 UOK459258:UPF459259 UYG459258:UZB459259 VIC459258:VIX459259 VRY459258:VST459259 WBU459258:WCP459259 WLQ459258:WML459259 WVM459258:WWH459259 E524794:Z524795 JA524794:JV524795 SW524794:TR524795 ACS524794:ADN524795 AMO524794:ANJ524795 AWK524794:AXF524795 BGG524794:BHB524795 BQC524794:BQX524795 BZY524794:CAT524795 CJU524794:CKP524795 CTQ524794:CUL524795 DDM524794:DEH524795 DNI524794:DOD524795 DXE524794:DXZ524795 EHA524794:EHV524795 EQW524794:ERR524795 FAS524794:FBN524795 FKO524794:FLJ524795 FUK524794:FVF524795 GEG524794:GFB524795 GOC524794:GOX524795 GXY524794:GYT524795 HHU524794:HIP524795 HRQ524794:HSL524795 IBM524794:ICH524795 ILI524794:IMD524795 IVE524794:IVZ524795 JFA524794:JFV524795 JOW524794:JPR524795 JYS524794:JZN524795 KIO524794:KJJ524795 KSK524794:KTF524795 LCG524794:LDB524795 LMC524794:LMX524795 LVY524794:LWT524795 MFU524794:MGP524795 MPQ524794:MQL524795 MZM524794:NAH524795 NJI524794:NKD524795 NTE524794:NTZ524795 ODA524794:ODV524795 OMW524794:ONR524795 OWS524794:OXN524795 PGO524794:PHJ524795 PQK524794:PRF524795 QAG524794:QBB524795 QKC524794:QKX524795 QTY524794:QUT524795 RDU524794:REP524795 RNQ524794:ROL524795 RXM524794:RYH524795 SHI524794:SID524795 SRE524794:SRZ524795 TBA524794:TBV524795 TKW524794:TLR524795 TUS524794:TVN524795 UEO524794:UFJ524795 UOK524794:UPF524795 UYG524794:UZB524795 VIC524794:VIX524795 VRY524794:VST524795 WBU524794:WCP524795 WLQ524794:WML524795 WVM524794:WWH524795 E590330:Z590331 JA590330:JV590331 SW590330:TR590331 ACS590330:ADN590331 AMO590330:ANJ590331 AWK590330:AXF590331 BGG590330:BHB590331 BQC590330:BQX590331 BZY590330:CAT590331 CJU590330:CKP590331 CTQ590330:CUL590331 DDM590330:DEH590331 DNI590330:DOD590331 DXE590330:DXZ590331 EHA590330:EHV590331 EQW590330:ERR590331 FAS590330:FBN590331 FKO590330:FLJ590331 FUK590330:FVF590331 GEG590330:GFB590331 GOC590330:GOX590331 GXY590330:GYT590331 HHU590330:HIP590331 HRQ590330:HSL590331 IBM590330:ICH590331 ILI590330:IMD590331 IVE590330:IVZ590331 JFA590330:JFV590331 JOW590330:JPR590331 JYS590330:JZN590331 KIO590330:KJJ590331 KSK590330:KTF590331 LCG590330:LDB590331 LMC590330:LMX590331 LVY590330:LWT590331 MFU590330:MGP590331 MPQ590330:MQL590331 MZM590330:NAH590331 NJI590330:NKD590331 NTE590330:NTZ590331 ODA590330:ODV590331 OMW590330:ONR590331 OWS590330:OXN590331 PGO590330:PHJ590331 PQK590330:PRF590331 QAG590330:QBB590331 QKC590330:QKX590331 QTY590330:QUT590331 RDU590330:REP590331 RNQ590330:ROL590331 RXM590330:RYH590331 SHI590330:SID590331 SRE590330:SRZ590331 TBA590330:TBV590331 TKW590330:TLR590331 TUS590330:TVN590331 UEO590330:UFJ590331 UOK590330:UPF590331 UYG590330:UZB590331 VIC590330:VIX590331 VRY590330:VST590331 WBU590330:WCP590331 WLQ590330:WML590331 WVM590330:WWH590331 E655866:Z655867 JA655866:JV655867 SW655866:TR655867 ACS655866:ADN655867 AMO655866:ANJ655867 AWK655866:AXF655867 BGG655866:BHB655867 BQC655866:BQX655867 BZY655866:CAT655867 CJU655866:CKP655867 CTQ655866:CUL655867 DDM655866:DEH655867 DNI655866:DOD655867 DXE655866:DXZ655867 EHA655866:EHV655867 EQW655866:ERR655867 FAS655866:FBN655867 FKO655866:FLJ655867 FUK655866:FVF655867 GEG655866:GFB655867 GOC655866:GOX655867 GXY655866:GYT655867 HHU655866:HIP655867 HRQ655866:HSL655867 IBM655866:ICH655867 ILI655866:IMD655867 IVE655866:IVZ655867 JFA655866:JFV655867 JOW655866:JPR655867 JYS655866:JZN655867 KIO655866:KJJ655867 KSK655866:KTF655867 LCG655866:LDB655867 LMC655866:LMX655867 LVY655866:LWT655867 MFU655866:MGP655867 MPQ655866:MQL655867 MZM655866:NAH655867 NJI655866:NKD655867 NTE655866:NTZ655867 ODA655866:ODV655867 OMW655866:ONR655867 OWS655866:OXN655867 PGO655866:PHJ655867 PQK655866:PRF655867 QAG655866:QBB655867 QKC655866:QKX655867 QTY655866:QUT655867 RDU655866:REP655867 RNQ655866:ROL655867 RXM655866:RYH655867 SHI655866:SID655867 SRE655866:SRZ655867 TBA655866:TBV655867 TKW655866:TLR655867 TUS655866:TVN655867 UEO655866:UFJ655867 UOK655866:UPF655867 UYG655866:UZB655867 VIC655866:VIX655867 VRY655866:VST655867 WBU655866:WCP655867 WLQ655866:WML655867 WVM655866:WWH655867 E721402:Z721403 JA721402:JV721403 SW721402:TR721403 ACS721402:ADN721403 AMO721402:ANJ721403 AWK721402:AXF721403 BGG721402:BHB721403 BQC721402:BQX721403 BZY721402:CAT721403 CJU721402:CKP721403 CTQ721402:CUL721403 DDM721402:DEH721403 DNI721402:DOD721403 DXE721402:DXZ721403 EHA721402:EHV721403 EQW721402:ERR721403 FAS721402:FBN721403 FKO721402:FLJ721403 FUK721402:FVF721403 GEG721402:GFB721403 GOC721402:GOX721403 GXY721402:GYT721403 HHU721402:HIP721403 HRQ721402:HSL721403 IBM721402:ICH721403 ILI721402:IMD721403 IVE721402:IVZ721403 JFA721402:JFV721403 JOW721402:JPR721403 JYS721402:JZN721403 KIO721402:KJJ721403 KSK721402:KTF721403 LCG721402:LDB721403 LMC721402:LMX721403 LVY721402:LWT721403 MFU721402:MGP721403 MPQ721402:MQL721403 MZM721402:NAH721403 NJI721402:NKD721403 NTE721402:NTZ721403 ODA721402:ODV721403 OMW721402:ONR721403 OWS721402:OXN721403 PGO721402:PHJ721403 PQK721402:PRF721403 QAG721402:QBB721403 QKC721402:QKX721403 QTY721402:QUT721403 RDU721402:REP721403 RNQ721402:ROL721403 RXM721402:RYH721403 SHI721402:SID721403 SRE721402:SRZ721403 TBA721402:TBV721403 TKW721402:TLR721403 TUS721402:TVN721403 UEO721402:UFJ721403 UOK721402:UPF721403 UYG721402:UZB721403 VIC721402:VIX721403 VRY721402:VST721403 WBU721402:WCP721403 WLQ721402:WML721403 WVM721402:WWH721403 E786938:Z786939 JA786938:JV786939 SW786938:TR786939 ACS786938:ADN786939 AMO786938:ANJ786939 AWK786938:AXF786939 BGG786938:BHB786939 BQC786938:BQX786939 BZY786938:CAT786939 CJU786938:CKP786939 CTQ786938:CUL786939 DDM786938:DEH786939 DNI786938:DOD786939 DXE786938:DXZ786939 EHA786938:EHV786939 EQW786938:ERR786939 FAS786938:FBN786939 FKO786938:FLJ786939 FUK786938:FVF786939 GEG786938:GFB786939 GOC786938:GOX786939 GXY786938:GYT786939 HHU786938:HIP786939 HRQ786938:HSL786939 IBM786938:ICH786939 ILI786938:IMD786939 IVE786938:IVZ786939 JFA786938:JFV786939 JOW786938:JPR786939 JYS786938:JZN786939 KIO786938:KJJ786939 KSK786938:KTF786939 LCG786938:LDB786939 LMC786938:LMX786939 LVY786938:LWT786939 MFU786938:MGP786939 MPQ786938:MQL786939 MZM786938:NAH786939 NJI786938:NKD786939 NTE786938:NTZ786939 ODA786938:ODV786939 OMW786938:ONR786939 OWS786938:OXN786939 PGO786938:PHJ786939 PQK786938:PRF786939 QAG786938:QBB786939 QKC786938:QKX786939 QTY786938:QUT786939 RDU786938:REP786939 RNQ786938:ROL786939 RXM786938:RYH786939 SHI786938:SID786939 SRE786938:SRZ786939 TBA786938:TBV786939 TKW786938:TLR786939 TUS786938:TVN786939 UEO786938:UFJ786939 UOK786938:UPF786939 UYG786938:UZB786939 VIC786938:VIX786939 VRY786938:VST786939 WBU786938:WCP786939 WLQ786938:WML786939 WVM786938:WWH786939 E852474:Z852475 JA852474:JV852475 SW852474:TR852475 ACS852474:ADN852475 AMO852474:ANJ852475 AWK852474:AXF852475 BGG852474:BHB852475 BQC852474:BQX852475 BZY852474:CAT852475 CJU852474:CKP852475 CTQ852474:CUL852475 DDM852474:DEH852475 DNI852474:DOD852475 DXE852474:DXZ852475 EHA852474:EHV852475 EQW852474:ERR852475 FAS852474:FBN852475 FKO852474:FLJ852475 FUK852474:FVF852475 GEG852474:GFB852475 GOC852474:GOX852475 GXY852474:GYT852475 HHU852474:HIP852475 HRQ852474:HSL852475 IBM852474:ICH852475 ILI852474:IMD852475 IVE852474:IVZ852475 JFA852474:JFV852475 JOW852474:JPR852475 JYS852474:JZN852475 KIO852474:KJJ852475 KSK852474:KTF852475 LCG852474:LDB852475 LMC852474:LMX852475 LVY852474:LWT852475 MFU852474:MGP852475 MPQ852474:MQL852475 MZM852474:NAH852475 NJI852474:NKD852475 NTE852474:NTZ852475 ODA852474:ODV852475 OMW852474:ONR852475 OWS852474:OXN852475 PGO852474:PHJ852475 PQK852474:PRF852475 QAG852474:QBB852475 QKC852474:QKX852475 QTY852474:QUT852475 RDU852474:REP852475 RNQ852474:ROL852475 RXM852474:RYH852475 SHI852474:SID852475 SRE852474:SRZ852475 TBA852474:TBV852475 TKW852474:TLR852475 TUS852474:TVN852475 UEO852474:UFJ852475 UOK852474:UPF852475 UYG852474:UZB852475 VIC852474:VIX852475 VRY852474:VST852475 WBU852474:WCP852475 WLQ852474:WML852475 WVM852474:WWH852475 E918010:Z918011 JA918010:JV918011 SW918010:TR918011 ACS918010:ADN918011 AMO918010:ANJ918011 AWK918010:AXF918011 BGG918010:BHB918011 BQC918010:BQX918011 BZY918010:CAT918011 CJU918010:CKP918011 CTQ918010:CUL918011 DDM918010:DEH918011 DNI918010:DOD918011 DXE918010:DXZ918011 EHA918010:EHV918011 EQW918010:ERR918011 FAS918010:FBN918011 FKO918010:FLJ918011 FUK918010:FVF918011 GEG918010:GFB918011 GOC918010:GOX918011 GXY918010:GYT918011 HHU918010:HIP918011 HRQ918010:HSL918011 IBM918010:ICH918011 ILI918010:IMD918011 IVE918010:IVZ918011 JFA918010:JFV918011 JOW918010:JPR918011 JYS918010:JZN918011 KIO918010:KJJ918011 KSK918010:KTF918011 LCG918010:LDB918011 LMC918010:LMX918011 LVY918010:LWT918011 MFU918010:MGP918011 MPQ918010:MQL918011 MZM918010:NAH918011 NJI918010:NKD918011 NTE918010:NTZ918011 ODA918010:ODV918011 OMW918010:ONR918011 OWS918010:OXN918011 PGO918010:PHJ918011 PQK918010:PRF918011 QAG918010:QBB918011 QKC918010:QKX918011 QTY918010:QUT918011 RDU918010:REP918011 RNQ918010:ROL918011 RXM918010:RYH918011 SHI918010:SID918011 SRE918010:SRZ918011 TBA918010:TBV918011 TKW918010:TLR918011 TUS918010:TVN918011 UEO918010:UFJ918011 UOK918010:UPF918011 UYG918010:UZB918011 VIC918010:VIX918011 VRY918010:VST918011 WBU918010:WCP918011 WLQ918010:WML918011 WVM918010:WWH918011 E983546:Z983547 JA983546:JV983547 SW983546:TR983547 ACS983546:ADN983547 AMO983546:ANJ983547 AWK983546:AXF983547 BGG983546:BHB983547 BQC983546:BQX983547 BZY983546:CAT983547 CJU983546:CKP983547 CTQ983546:CUL983547 DDM983546:DEH983547 DNI983546:DOD983547 DXE983546:DXZ983547 EHA983546:EHV983547 EQW983546:ERR983547 FAS983546:FBN983547 FKO983546:FLJ983547 FUK983546:FVF983547 GEG983546:GFB983547 GOC983546:GOX983547 GXY983546:GYT983547 HHU983546:HIP983547 HRQ983546:HSL983547 IBM983546:ICH983547 ILI983546:IMD983547 IVE983546:IVZ983547 JFA983546:JFV983547 JOW983546:JPR983547 JYS983546:JZN983547 KIO983546:KJJ983547 KSK983546:KTF983547 LCG983546:LDB983547 LMC983546:LMX983547 LVY983546:LWT983547 MFU983546:MGP983547 MPQ983546:MQL983547 MZM983546:NAH983547 NJI983546:NKD983547 NTE983546:NTZ983547 ODA983546:ODV983547 OMW983546:ONR983547 OWS983546:OXN983547 PGO983546:PHJ983547 PQK983546:PRF983547 QAG983546:QBB983547 QKC983546:QKX983547 QTY983546:QUT983547 RDU983546:REP983547 RNQ983546:ROL983547 RXM983546:RYH983547 SHI983546:SID983547 SRE983546:SRZ983547 TBA983546:TBV983547 TKW983546:TLR983547 TUS983546:TVN983547 UEO983546:UFJ983547 UOK983546:UPF983547 UYG983546:UZB983547 VIC983546:VIX983547 VRY983546:VST983547 WBU983546:WCP983547 WLQ983546:WML983547 WVM983546:WWH983547 E457:Z458 JA457:JV458 SW457:TR458 ACS457:ADN458 AMO457:ANJ458 AWK457:AXF458 BGG457:BHB458 BQC457:BQX458 BZY457:CAT458 CJU457:CKP458 CTQ457:CUL458 DDM457:DEH458 DNI457:DOD458 DXE457:DXZ458 EHA457:EHV458 EQW457:ERR458 FAS457:FBN458 FKO457:FLJ458 FUK457:FVF458 GEG457:GFB458 GOC457:GOX458 GXY457:GYT458 HHU457:HIP458 HRQ457:HSL458 IBM457:ICH458 ILI457:IMD458 IVE457:IVZ458 JFA457:JFV458 JOW457:JPR458 JYS457:JZN458 KIO457:KJJ458 KSK457:KTF458 LCG457:LDB458 LMC457:LMX458 LVY457:LWT458 MFU457:MGP458 MPQ457:MQL458 MZM457:NAH458 NJI457:NKD458 NTE457:NTZ458 ODA457:ODV458 OMW457:ONR458 OWS457:OXN458 PGO457:PHJ458 PQK457:PRF458 QAG457:QBB458 QKC457:QKX458 QTY457:QUT458 RDU457:REP458 RNQ457:ROL458 RXM457:RYH458 SHI457:SID458 SRE457:SRZ458 TBA457:TBV458 TKW457:TLR458 TUS457:TVN458 UEO457:UFJ458 UOK457:UPF458 UYG457:UZB458 VIC457:VIX458 VRY457:VST458 WBU457:WCP458 WLQ457:WML458 WVM457:WWH458 E66039:Z66040 JA66039:JV66040 SW66039:TR66040 ACS66039:ADN66040 AMO66039:ANJ66040 AWK66039:AXF66040 BGG66039:BHB66040 BQC66039:BQX66040 BZY66039:CAT66040 CJU66039:CKP66040 CTQ66039:CUL66040 DDM66039:DEH66040 DNI66039:DOD66040 DXE66039:DXZ66040 EHA66039:EHV66040 EQW66039:ERR66040 FAS66039:FBN66040 FKO66039:FLJ66040 FUK66039:FVF66040 GEG66039:GFB66040 GOC66039:GOX66040 GXY66039:GYT66040 HHU66039:HIP66040 HRQ66039:HSL66040 IBM66039:ICH66040 ILI66039:IMD66040 IVE66039:IVZ66040 JFA66039:JFV66040 JOW66039:JPR66040 JYS66039:JZN66040 KIO66039:KJJ66040 KSK66039:KTF66040 LCG66039:LDB66040 LMC66039:LMX66040 LVY66039:LWT66040 MFU66039:MGP66040 MPQ66039:MQL66040 MZM66039:NAH66040 NJI66039:NKD66040 NTE66039:NTZ66040 ODA66039:ODV66040 OMW66039:ONR66040 OWS66039:OXN66040 PGO66039:PHJ66040 PQK66039:PRF66040 QAG66039:QBB66040 QKC66039:QKX66040 QTY66039:QUT66040 RDU66039:REP66040 RNQ66039:ROL66040 RXM66039:RYH66040 SHI66039:SID66040 SRE66039:SRZ66040 TBA66039:TBV66040 TKW66039:TLR66040 TUS66039:TVN66040 UEO66039:UFJ66040 UOK66039:UPF66040 UYG66039:UZB66040 VIC66039:VIX66040 VRY66039:VST66040 WBU66039:WCP66040 WLQ66039:WML66040 WVM66039:WWH66040 E131575:Z131576 JA131575:JV131576 SW131575:TR131576 ACS131575:ADN131576 AMO131575:ANJ131576 AWK131575:AXF131576 BGG131575:BHB131576 BQC131575:BQX131576 BZY131575:CAT131576 CJU131575:CKP131576 CTQ131575:CUL131576 DDM131575:DEH131576 DNI131575:DOD131576 DXE131575:DXZ131576 EHA131575:EHV131576 EQW131575:ERR131576 FAS131575:FBN131576 FKO131575:FLJ131576 FUK131575:FVF131576 GEG131575:GFB131576 GOC131575:GOX131576 GXY131575:GYT131576 HHU131575:HIP131576 HRQ131575:HSL131576 IBM131575:ICH131576 ILI131575:IMD131576 IVE131575:IVZ131576 JFA131575:JFV131576 JOW131575:JPR131576 JYS131575:JZN131576 KIO131575:KJJ131576 KSK131575:KTF131576 LCG131575:LDB131576 LMC131575:LMX131576 LVY131575:LWT131576 MFU131575:MGP131576 MPQ131575:MQL131576 MZM131575:NAH131576 NJI131575:NKD131576 NTE131575:NTZ131576 ODA131575:ODV131576 OMW131575:ONR131576 OWS131575:OXN131576 PGO131575:PHJ131576 PQK131575:PRF131576 QAG131575:QBB131576 QKC131575:QKX131576 QTY131575:QUT131576 RDU131575:REP131576 RNQ131575:ROL131576 RXM131575:RYH131576 SHI131575:SID131576 SRE131575:SRZ131576 TBA131575:TBV131576 TKW131575:TLR131576 TUS131575:TVN131576 UEO131575:UFJ131576 UOK131575:UPF131576 UYG131575:UZB131576 VIC131575:VIX131576 VRY131575:VST131576 WBU131575:WCP131576 WLQ131575:WML131576 WVM131575:WWH131576 E197111:Z197112 JA197111:JV197112 SW197111:TR197112 ACS197111:ADN197112 AMO197111:ANJ197112 AWK197111:AXF197112 BGG197111:BHB197112 BQC197111:BQX197112 BZY197111:CAT197112 CJU197111:CKP197112 CTQ197111:CUL197112 DDM197111:DEH197112 DNI197111:DOD197112 DXE197111:DXZ197112 EHA197111:EHV197112 EQW197111:ERR197112 FAS197111:FBN197112 FKO197111:FLJ197112 FUK197111:FVF197112 GEG197111:GFB197112 GOC197111:GOX197112 GXY197111:GYT197112 HHU197111:HIP197112 HRQ197111:HSL197112 IBM197111:ICH197112 ILI197111:IMD197112 IVE197111:IVZ197112 JFA197111:JFV197112 JOW197111:JPR197112 JYS197111:JZN197112 KIO197111:KJJ197112 KSK197111:KTF197112 LCG197111:LDB197112 LMC197111:LMX197112 LVY197111:LWT197112 MFU197111:MGP197112 MPQ197111:MQL197112 MZM197111:NAH197112 NJI197111:NKD197112 NTE197111:NTZ197112 ODA197111:ODV197112 OMW197111:ONR197112 OWS197111:OXN197112 PGO197111:PHJ197112 PQK197111:PRF197112 QAG197111:QBB197112 QKC197111:QKX197112 QTY197111:QUT197112 RDU197111:REP197112 RNQ197111:ROL197112 RXM197111:RYH197112 SHI197111:SID197112 SRE197111:SRZ197112 TBA197111:TBV197112 TKW197111:TLR197112 TUS197111:TVN197112 UEO197111:UFJ197112 UOK197111:UPF197112 UYG197111:UZB197112 VIC197111:VIX197112 VRY197111:VST197112 WBU197111:WCP197112 WLQ197111:WML197112 WVM197111:WWH197112 E262647:Z262648 JA262647:JV262648 SW262647:TR262648 ACS262647:ADN262648 AMO262647:ANJ262648 AWK262647:AXF262648 BGG262647:BHB262648 BQC262647:BQX262648 BZY262647:CAT262648 CJU262647:CKP262648 CTQ262647:CUL262648 DDM262647:DEH262648 DNI262647:DOD262648 DXE262647:DXZ262648 EHA262647:EHV262648 EQW262647:ERR262648 FAS262647:FBN262648 FKO262647:FLJ262648 FUK262647:FVF262648 GEG262647:GFB262648 GOC262647:GOX262648 GXY262647:GYT262648 HHU262647:HIP262648 HRQ262647:HSL262648 IBM262647:ICH262648 ILI262647:IMD262648 IVE262647:IVZ262648 JFA262647:JFV262648 JOW262647:JPR262648 JYS262647:JZN262648 KIO262647:KJJ262648 KSK262647:KTF262648 LCG262647:LDB262648 LMC262647:LMX262648 LVY262647:LWT262648 MFU262647:MGP262648 MPQ262647:MQL262648 MZM262647:NAH262648 NJI262647:NKD262648 NTE262647:NTZ262648 ODA262647:ODV262648 OMW262647:ONR262648 OWS262647:OXN262648 PGO262647:PHJ262648 PQK262647:PRF262648 QAG262647:QBB262648 QKC262647:QKX262648 QTY262647:QUT262648 RDU262647:REP262648 RNQ262647:ROL262648 RXM262647:RYH262648 SHI262647:SID262648 SRE262647:SRZ262648 TBA262647:TBV262648 TKW262647:TLR262648 TUS262647:TVN262648 UEO262647:UFJ262648 UOK262647:UPF262648 UYG262647:UZB262648 VIC262647:VIX262648 VRY262647:VST262648 WBU262647:WCP262648 WLQ262647:WML262648 WVM262647:WWH262648 E328183:Z328184 JA328183:JV328184 SW328183:TR328184 ACS328183:ADN328184 AMO328183:ANJ328184 AWK328183:AXF328184 BGG328183:BHB328184 BQC328183:BQX328184 BZY328183:CAT328184 CJU328183:CKP328184 CTQ328183:CUL328184 DDM328183:DEH328184 DNI328183:DOD328184 DXE328183:DXZ328184 EHA328183:EHV328184 EQW328183:ERR328184 FAS328183:FBN328184 FKO328183:FLJ328184 FUK328183:FVF328184 GEG328183:GFB328184 GOC328183:GOX328184 GXY328183:GYT328184 HHU328183:HIP328184 HRQ328183:HSL328184 IBM328183:ICH328184 ILI328183:IMD328184 IVE328183:IVZ328184 JFA328183:JFV328184 JOW328183:JPR328184 JYS328183:JZN328184 KIO328183:KJJ328184 KSK328183:KTF328184 LCG328183:LDB328184 LMC328183:LMX328184 LVY328183:LWT328184 MFU328183:MGP328184 MPQ328183:MQL328184 MZM328183:NAH328184 NJI328183:NKD328184 NTE328183:NTZ328184 ODA328183:ODV328184 OMW328183:ONR328184 OWS328183:OXN328184 PGO328183:PHJ328184 PQK328183:PRF328184 QAG328183:QBB328184 QKC328183:QKX328184 QTY328183:QUT328184 RDU328183:REP328184 RNQ328183:ROL328184 RXM328183:RYH328184 SHI328183:SID328184 SRE328183:SRZ328184 TBA328183:TBV328184 TKW328183:TLR328184 TUS328183:TVN328184 UEO328183:UFJ328184 UOK328183:UPF328184 UYG328183:UZB328184 VIC328183:VIX328184 VRY328183:VST328184 WBU328183:WCP328184 WLQ328183:WML328184 WVM328183:WWH328184 E393719:Z393720 JA393719:JV393720 SW393719:TR393720 ACS393719:ADN393720 AMO393719:ANJ393720 AWK393719:AXF393720 BGG393719:BHB393720 BQC393719:BQX393720 BZY393719:CAT393720 CJU393719:CKP393720 CTQ393719:CUL393720 DDM393719:DEH393720 DNI393719:DOD393720 DXE393719:DXZ393720 EHA393719:EHV393720 EQW393719:ERR393720 FAS393719:FBN393720 FKO393719:FLJ393720 FUK393719:FVF393720 GEG393719:GFB393720 GOC393719:GOX393720 GXY393719:GYT393720 HHU393719:HIP393720 HRQ393719:HSL393720 IBM393719:ICH393720 ILI393719:IMD393720 IVE393719:IVZ393720 JFA393719:JFV393720 JOW393719:JPR393720 JYS393719:JZN393720 KIO393719:KJJ393720 KSK393719:KTF393720 LCG393719:LDB393720 LMC393719:LMX393720 LVY393719:LWT393720 MFU393719:MGP393720 MPQ393719:MQL393720 MZM393719:NAH393720 NJI393719:NKD393720 NTE393719:NTZ393720 ODA393719:ODV393720 OMW393719:ONR393720 OWS393719:OXN393720 PGO393719:PHJ393720 PQK393719:PRF393720 QAG393719:QBB393720 QKC393719:QKX393720 QTY393719:QUT393720 RDU393719:REP393720 RNQ393719:ROL393720 RXM393719:RYH393720 SHI393719:SID393720 SRE393719:SRZ393720 TBA393719:TBV393720 TKW393719:TLR393720 TUS393719:TVN393720 UEO393719:UFJ393720 UOK393719:UPF393720 UYG393719:UZB393720 VIC393719:VIX393720 VRY393719:VST393720 WBU393719:WCP393720 WLQ393719:WML393720 WVM393719:WWH393720 E459255:Z459256 JA459255:JV459256 SW459255:TR459256 ACS459255:ADN459256 AMO459255:ANJ459256 AWK459255:AXF459256 BGG459255:BHB459256 BQC459255:BQX459256 BZY459255:CAT459256 CJU459255:CKP459256 CTQ459255:CUL459256 DDM459255:DEH459256 DNI459255:DOD459256 DXE459255:DXZ459256 EHA459255:EHV459256 EQW459255:ERR459256 FAS459255:FBN459256 FKO459255:FLJ459256 FUK459255:FVF459256 GEG459255:GFB459256 GOC459255:GOX459256 GXY459255:GYT459256 HHU459255:HIP459256 HRQ459255:HSL459256 IBM459255:ICH459256 ILI459255:IMD459256 IVE459255:IVZ459256 JFA459255:JFV459256 JOW459255:JPR459256 JYS459255:JZN459256 KIO459255:KJJ459256 KSK459255:KTF459256 LCG459255:LDB459256 LMC459255:LMX459256 LVY459255:LWT459256 MFU459255:MGP459256 MPQ459255:MQL459256 MZM459255:NAH459256 NJI459255:NKD459256 NTE459255:NTZ459256 ODA459255:ODV459256 OMW459255:ONR459256 OWS459255:OXN459256 PGO459255:PHJ459256 PQK459255:PRF459256 QAG459255:QBB459256 QKC459255:QKX459256 QTY459255:QUT459256 RDU459255:REP459256 RNQ459255:ROL459256 RXM459255:RYH459256 SHI459255:SID459256 SRE459255:SRZ459256 TBA459255:TBV459256 TKW459255:TLR459256 TUS459255:TVN459256 UEO459255:UFJ459256 UOK459255:UPF459256 UYG459255:UZB459256 VIC459255:VIX459256 VRY459255:VST459256 WBU459255:WCP459256 WLQ459255:WML459256 WVM459255:WWH459256 E524791:Z524792 JA524791:JV524792 SW524791:TR524792 ACS524791:ADN524792 AMO524791:ANJ524792 AWK524791:AXF524792 BGG524791:BHB524792 BQC524791:BQX524792 BZY524791:CAT524792 CJU524791:CKP524792 CTQ524791:CUL524792 DDM524791:DEH524792 DNI524791:DOD524792 DXE524791:DXZ524792 EHA524791:EHV524792 EQW524791:ERR524792 FAS524791:FBN524792 FKO524791:FLJ524792 FUK524791:FVF524792 GEG524791:GFB524792 GOC524791:GOX524792 GXY524791:GYT524792 HHU524791:HIP524792 HRQ524791:HSL524792 IBM524791:ICH524792 ILI524791:IMD524792 IVE524791:IVZ524792 JFA524791:JFV524792 JOW524791:JPR524792 JYS524791:JZN524792 KIO524791:KJJ524792 KSK524791:KTF524792 LCG524791:LDB524792 LMC524791:LMX524792 LVY524791:LWT524792 MFU524791:MGP524792 MPQ524791:MQL524792 MZM524791:NAH524792 NJI524791:NKD524792 NTE524791:NTZ524792 ODA524791:ODV524792 OMW524791:ONR524792 OWS524791:OXN524792 PGO524791:PHJ524792 PQK524791:PRF524792 QAG524791:QBB524792 QKC524791:QKX524792 QTY524791:QUT524792 RDU524791:REP524792 RNQ524791:ROL524792 RXM524791:RYH524792 SHI524791:SID524792 SRE524791:SRZ524792 TBA524791:TBV524792 TKW524791:TLR524792 TUS524791:TVN524792 UEO524791:UFJ524792 UOK524791:UPF524792 UYG524791:UZB524792 VIC524791:VIX524792 VRY524791:VST524792 WBU524791:WCP524792 WLQ524791:WML524792 WVM524791:WWH524792 E590327:Z590328 JA590327:JV590328 SW590327:TR590328 ACS590327:ADN590328 AMO590327:ANJ590328 AWK590327:AXF590328 BGG590327:BHB590328 BQC590327:BQX590328 BZY590327:CAT590328 CJU590327:CKP590328 CTQ590327:CUL590328 DDM590327:DEH590328 DNI590327:DOD590328 DXE590327:DXZ590328 EHA590327:EHV590328 EQW590327:ERR590328 FAS590327:FBN590328 FKO590327:FLJ590328 FUK590327:FVF590328 GEG590327:GFB590328 GOC590327:GOX590328 GXY590327:GYT590328 HHU590327:HIP590328 HRQ590327:HSL590328 IBM590327:ICH590328 ILI590327:IMD590328 IVE590327:IVZ590328 JFA590327:JFV590328 JOW590327:JPR590328 JYS590327:JZN590328 KIO590327:KJJ590328 KSK590327:KTF590328 LCG590327:LDB590328 LMC590327:LMX590328 LVY590327:LWT590328 MFU590327:MGP590328 MPQ590327:MQL590328 MZM590327:NAH590328 NJI590327:NKD590328 NTE590327:NTZ590328 ODA590327:ODV590328 OMW590327:ONR590328 OWS590327:OXN590328 PGO590327:PHJ590328 PQK590327:PRF590328 QAG590327:QBB590328 QKC590327:QKX590328 QTY590327:QUT590328 RDU590327:REP590328 RNQ590327:ROL590328 RXM590327:RYH590328 SHI590327:SID590328 SRE590327:SRZ590328 TBA590327:TBV590328 TKW590327:TLR590328 TUS590327:TVN590328 UEO590327:UFJ590328 UOK590327:UPF590328 UYG590327:UZB590328 VIC590327:VIX590328 VRY590327:VST590328 WBU590327:WCP590328 WLQ590327:WML590328 WVM590327:WWH590328 E655863:Z655864 JA655863:JV655864 SW655863:TR655864 ACS655863:ADN655864 AMO655863:ANJ655864 AWK655863:AXF655864 BGG655863:BHB655864 BQC655863:BQX655864 BZY655863:CAT655864 CJU655863:CKP655864 CTQ655863:CUL655864 DDM655863:DEH655864 DNI655863:DOD655864 DXE655863:DXZ655864 EHA655863:EHV655864 EQW655863:ERR655864 FAS655863:FBN655864 FKO655863:FLJ655864 FUK655863:FVF655864 GEG655863:GFB655864 GOC655863:GOX655864 GXY655863:GYT655864 HHU655863:HIP655864 HRQ655863:HSL655864 IBM655863:ICH655864 ILI655863:IMD655864 IVE655863:IVZ655864 JFA655863:JFV655864 JOW655863:JPR655864 JYS655863:JZN655864 KIO655863:KJJ655864 KSK655863:KTF655864 LCG655863:LDB655864 LMC655863:LMX655864 LVY655863:LWT655864 MFU655863:MGP655864 MPQ655863:MQL655864 MZM655863:NAH655864 NJI655863:NKD655864 NTE655863:NTZ655864 ODA655863:ODV655864 OMW655863:ONR655864 OWS655863:OXN655864 PGO655863:PHJ655864 PQK655863:PRF655864 QAG655863:QBB655864 QKC655863:QKX655864 QTY655863:QUT655864 RDU655863:REP655864 RNQ655863:ROL655864 RXM655863:RYH655864 SHI655863:SID655864 SRE655863:SRZ655864 TBA655863:TBV655864 TKW655863:TLR655864 TUS655863:TVN655864 UEO655863:UFJ655864 UOK655863:UPF655864 UYG655863:UZB655864 VIC655863:VIX655864 VRY655863:VST655864 WBU655863:WCP655864 WLQ655863:WML655864 WVM655863:WWH655864 E721399:Z721400 JA721399:JV721400 SW721399:TR721400 ACS721399:ADN721400 AMO721399:ANJ721400 AWK721399:AXF721400 BGG721399:BHB721400 BQC721399:BQX721400 BZY721399:CAT721400 CJU721399:CKP721400 CTQ721399:CUL721400 DDM721399:DEH721400 DNI721399:DOD721400 DXE721399:DXZ721400 EHA721399:EHV721400 EQW721399:ERR721400 FAS721399:FBN721400 FKO721399:FLJ721400 FUK721399:FVF721400 GEG721399:GFB721400 GOC721399:GOX721400 GXY721399:GYT721400 HHU721399:HIP721400 HRQ721399:HSL721400 IBM721399:ICH721400 ILI721399:IMD721400 IVE721399:IVZ721400 JFA721399:JFV721400 JOW721399:JPR721400 JYS721399:JZN721400 KIO721399:KJJ721400 KSK721399:KTF721400 LCG721399:LDB721400 LMC721399:LMX721400 LVY721399:LWT721400 MFU721399:MGP721400 MPQ721399:MQL721400 MZM721399:NAH721400 NJI721399:NKD721400 NTE721399:NTZ721400 ODA721399:ODV721400 OMW721399:ONR721400 OWS721399:OXN721400 PGO721399:PHJ721400 PQK721399:PRF721400 QAG721399:QBB721400 QKC721399:QKX721400 QTY721399:QUT721400 RDU721399:REP721400 RNQ721399:ROL721400 RXM721399:RYH721400 SHI721399:SID721400 SRE721399:SRZ721400 TBA721399:TBV721400 TKW721399:TLR721400 TUS721399:TVN721400 UEO721399:UFJ721400 UOK721399:UPF721400 UYG721399:UZB721400 VIC721399:VIX721400 VRY721399:VST721400 WBU721399:WCP721400 WLQ721399:WML721400 WVM721399:WWH721400 E786935:Z786936 JA786935:JV786936 SW786935:TR786936 ACS786935:ADN786936 AMO786935:ANJ786936 AWK786935:AXF786936 BGG786935:BHB786936 BQC786935:BQX786936 BZY786935:CAT786936 CJU786935:CKP786936 CTQ786935:CUL786936 DDM786935:DEH786936 DNI786935:DOD786936 DXE786935:DXZ786936 EHA786935:EHV786936 EQW786935:ERR786936 FAS786935:FBN786936 FKO786935:FLJ786936 FUK786935:FVF786936 GEG786935:GFB786936 GOC786935:GOX786936 GXY786935:GYT786936 HHU786935:HIP786936 HRQ786935:HSL786936 IBM786935:ICH786936 ILI786935:IMD786936 IVE786935:IVZ786936 JFA786935:JFV786936 JOW786935:JPR786936 JYS786935:JZN786936 KIO786935:KJJ786936 KSK786935:KTF786936 LCG786935:LDB786936 LMC786935:LMX786936 LVY786935:LWT786936 MFU786935:MGP786936 MPQ786935:MQL786936 MZM786935:NAH786936 NJI786935:NKD786936 NTE786935:NTZ786936 ODA786935:ODV786936 OMW786935:ONR786936 OWS786935:OXN786936 PGO786935:PHJ786936 PQK786935:PRF786936 QAG786935:QBB786936 QKC786935:QKX786936 QTY786935:QUT786936 RDU786935:REP786936 RNQ786935:ROL786936 RXM786935:RYH786936 SHI786935:SID786936 SRE786935:SRZ786936 TBA786935:TBV786936 TKW786935:TLR786936 TUS786935:TVN786936 UEO786935:UFJ786936 UOK786935:UPF786936 UYG786935:UZB786936 VIC786935:VIX786936 VRY786935:VST786936 WBU786935:WCP786936 WLQ786935:WML786936 WVM786935:WWH786936 E852471:Z852472 JA852471:JV852472 SW852471:TR852472 ACS852471:ADN852472 AMO852471:ANJ852472 AWK852471:AXF852472 BGG852471:BHB852472 BQC852471:BQX852472 BZY852471:CAT852472 CJU852471:CKP852472 CTQ852471:CUL852472 DDM852471:DEH852472 DNI852471:DOD852472 DXE852471:DXZ852472 EHA852471:EHV852472 EQW852471:ERR852472 FAS852471:FBN852472 FKO852471:FLJ852472 FUK852471:FVF852472 GEG852471:GFB852472 GOC852471:GOX852472 GXY852471:GYT852472 HHU852471:HIP852472 HRQ852471:HSL852472 IBM852471:ICH852472 ILI852471:IMD852472 IVE852471:IVZ852472 JFA852471:JFV852472 JOW852471:JPR852472 JYS852471:JZN852472 KIO852471:KJJ852472 KSK852471:KTF852472 LCG852471:LDB852472 LMC852471:LMX852472 LVY852471:LWT852472 MFU852471:MGP852472 MPQ852471:MQL852472 MZM852471:NAH852472 NJI852471:NKD852472 NTE852471:NTZ852472 ODA852471:ODV852472 OMW852471:ONR852472 OWS852471:OXN852472 PGO852471:PHJ852472 PQK852471:PRF852472 QAG852471:QBB852472 QKC852471:QKX852472 QTY852471:QUT852472 RDU852471:REP852472 RNQ852471:ROL852472 RXM852471:RYH852472 SHI852471:SID852472 SRE852471:SRZ852472 TBA852471:TBV852472 TKW852471:TLR852472 TUS852471:TVN852472 UEO852471:UFJ852472 UOK852471:UPF852472 UYG852471:UZB852472 VIC852471:VIX852472 VRY852471:VST852472 WBU852471:WCP852472 WLQ852471:WML852472 WVM852471:WWH852472 E918007:Z918008 JA918007:JV918008 SW918007:TR918008 ACS918007:ADN918008 AMO918007:ANJ918008 AWK918007:AXF918008 BGG918007:BHB918008 BQC918007:BQX918008 BZY918007:CAT918008 CJU918007:CKP918008 CTQ918007:CUL918008 DDM918007:DEH918008 DNI918007:DOD918008 DXE918007:DXZ918008 EHA918007:EHV918008 EQW918007:ERR918008 FAS918007:FBN918008 FKO918007:FLJ918008 FUK918007:FVF918008 GEG918007:GFB918008 GOC918007:GOX918008 GXY918007:GYT918008 HHU918007:HIP918008 HRQ918007:HSL918008 IBM918007:ICH918008 ILI918007:IMD918008 IVE918007:IVZ918008 JFA918007:JFV918008 JOW918007:JPR918008 JYS918007:JZN918008 KIO918007:KJJ918008 KSK918007:KTF918008 LCG918007:LDB918008 LMC918007:LMX918008 LVY918007:LWT918008 MFU918007:MGP918008 MPQ918007:MQL918008 MZM918007:NAH918008 NJI918007:NKD918008 NTE918007:NTZ918008 ODA918007:ODV918008 OMW918007:ONR918008 OWS918007:OXN918008 PGO918007:PHJ918008 PQK918007:PRF918008 QAG918007:QBB918008 QKC918007:QKX918008 QTY918007:QUT918008 RDU918007:REP918008 RNQ918007:ROL918008 RXM918007:RYH918008 SHI918007:SID918008 SRE918007:SRZ918008 TBA918007:TBV918008 TKW918007:TLR918008 TUS918007:TVN918008 UEO918007:UFJ918008 UOK918007:UPF918008 UYG918007:UZB918008 VIC918007:VIX918008 VRY918007:VST918008 WBU918007:WCP918008 WLQ918007:WML918008 WVM918007:WWH918008 E983543:Z983544 JA983543:JV983544 SW983543:TR983544 ACS983543:ADN983544 AMO983543:ANJ983544 AWK983543:AXF983544 BGG983543:BHB983544 BQC983543:BQX983544 BZY983543:CAT983544 CJU983543:CKP983544 CTQ983543:CUL983544 DDM983543:DEH983544 DNI983543:DOD983544 DXE983543:DXZ983544 EHA983543:EHV983544 EQW983543:ERR983544 FAS983543:FBN983544 FKO983543:FLJ983544 FUK983543:FVF983544 GEG983543:GFB983544 GOC983543:GOX983544 GXY983543:GYT983544 HHU983543:HIP983544 HRQ983543:HSL983544 IBM983543:ICH983544 ILI983543:IMD983544 IVE983543:IVZ983544 JFA983543:JFV983544 JOW983543:JPR983544 JYS983543:JZN983544 KIO983543:KJJ983544 KSK983543:KTF983544 LCG983543:LDB983544 LMC983543:LMX983544 LVY983543:LWT983544 MFU983543:MGP983544 MPQ983543:MQL983544 MZM983543:NAH983544 NJI983543:NKD983544 NTE983543:NTZ983544 ODA983543:ODV983544 OMW983543:ONR983544 OWS983543:OXN983544 PGO983543:PHJ983544 PQK983543:PRF983544 QAG983543:QBB983544 QKC983543:QKX983544 QTY983543:QUT983544 RDU983543:REP983544 RNQ983543:ROL983544 RXM983543:RYH983544 SHI983543:SID983544 SRE983543:SRZ983544 TBA983543:TBV983544 TKW983543:TLR983544 TUS983543:TVN983544 UEO983543:UFJ983544 UOK983543:UPF983544 UYG983543:UZB983544 VIC983543:VIX983544 VRY983543:VST983544 WBU983543:WCP983544 WLQ983543:WML983544 WVM983543:WWH983544 E414:Z415 JA414:JV415 SW414:TR415 ACS414:ADN415 AMO414:ANJ415 AWK414:AXF415 BGG414:BHB415 BQC414:BQX415 BZY414:CAT415 CJU414:CKP415 CTQ414:CUL415 DDM414:DEH415 DNI414:DOD415 DXE414:DXZ415 EHA414:EHV415 EQW414:ERR415 FAS414:FBN415 FKO414:FLJ415 FUK414:FVF415 GEG414:GFB415 GOC414:GOX415 GXY414:GYT415 HHU414:HIP415 HRQ414:HSL415 IBM414:ICH415 ILI414:IMD415 IVE414:IVZ415 JFA414:JFV415 JOW414:JPR415 JYS414:JZN415 KIO414:KJJ415 KSK414:KTF415 LCG414:LDB415 LMC414:LMX415 LVY414:LWT415 MFU414:MGP415 MPQ414:MQL415 MZM414:NAH415 NJI414:NKD415 NTE414:NTZ415 ODA414:ODV415 OMW414:ONR415 OWS414:OXN415 PGO414:PHJ415 PQK414:PRF415 QAG414:QBB415 QKC414:QKX415 QTY414:QUT415 RDU414:REP415 RNQ414:ROL415 RXM414:RYH415 SHI414:SID415 SRE414:SRZ415 TBA414:TBV415 TKW414:TLR415 TUS414:TVN415 UEO414:UFJ415 UOK414:UPF415 UYG414:UZB415 VIC414:VIX415 VRY414:VST415 WBU414:WCP415 WLQ414:WML415 WVM414:WWH415 E65996:Z65997 JA65996:JV65997 SW65996:TR65997 ACS65996:ADN65997 AMO65996:ANJ65997 AWK65996:AXF65997 BGG65996:BHB65997 BQC65996:BQX65997 BZY65996:CAT65997 CJU65996:CKP65997 CTQ65996:CUL65997 DDM65996:DEH65997 DNI65996:DOD65997 DXE65996:DXZ65997 EHA65996:EHV65997 EQW65996:ERR65997 FAS65996:FBN65997 FKO65996:FLJ65997 FUK65996:FVF65997 GEG65996:GFB65997 GOC65996:GOX65997 GXY65996:GYT65997 HHU65996:HIP65997 HRQ65996:HSL65997 IBM65996:ICH65997 ILI65996:IMD65997 IVE65996:IVZ65997 JFA65996:JFV65997 JOW65996:JPR65997 JYS65996:JZN65997 KIO65996:KJJ65997 KSK65996:KTF65997 LCG65996:LDB65997 LMC65996:LMX65997 LVY65996:LWT65997 MFU65996:MGP65997 MPQ65996:MQL65997 MZM65996:NAH65997 NJI65996:NKD65997 NTE65996:NTZ65997 ODA65996:ODV65997 OMW65996:ONR65997 OWS65996:OXN65997 PGO65996:PHJ65997 PQK65996:PRF65997 QAG65996:QBB65997 QKC65996:QKX65997 QTY65996:QUT65997 RDU65996:REP65997 RNQ65996:ROL65997 RXM65996:RYH65997 SHI65996:SID65997 SRE65996:SRZ65997 TBA65996:TBV65997 TKW65996:TLR65997 TUS65996:TVN65997 UEO65996:UFJ65997 UOK65996:UPF65997 UYG65996:UZB65997 VIC65996:VIX65997 VRY65996:VST65997 WBU65996:WCP65997 WLQ65996:WML65997 WVM65996:WWH65997 E131532:Z131533 JA131532:JV131533 SW131532:TR131533 ACS131532:ADN131533 AMO131532:ANJ131533 AWK131532:AXF131533 BGG131532:BHB131533 BQC131532:BQX131533 BZY131532:CAT131533 CJU131532:CKP131533 CTQ131532:CUL131533 DDM131532:DEH131533 DNI131532:DOD131533 DXE131532:DXZ131533 EHA131532:EHV131533 EQW131532:ERR131533 FAS131532:FBN131533 FKO131532:FLJ131533 FUK131532:FVF131533 GEG131532:GFB131533 GOC131532:GOX131533 GXY131532:GYT131533 HHU131532:HIP131533 HRQ131532:HSL131533 IBM131532:ICH131533 ILI131532:IMD131533 IVE131532:IVZ131533 JFA131532:JFV131533 JOW131532:JPR131533 JYS131532:JZN131533 KIO131532:KJJ131533 KSK131532:KTF131533 LCG131532:LDB131533 LMC131532:LMX131533 LVY131532:LWT131533 MFU131532:MGP131533 MPQ131532:MQL131533 MZM131532:NAH131533 NJI131532:NKD131533 NTE131532:NTZ131533 ODA131532:ODV131533 OMW131532:ONR131533 OWS131532:OXN131533 PGO131532:PHJ131533 PQK131532:PRF131533 QAG131532:QBB131533 QKC131532:QKX131533 QTY131532:QUT131533 RDU131532:REP131533 RNQ131532:ROL131533 RXM131532:RYH131533 SHI131532:SID131533 SRE131532:SRZ131533 TBA131532:TBV131533 TKW131532:TLR131533 TUS131532:TVN131533 UEO131532:UFJ131533 UOK131532:UPF131533 UYG131532:UZB131533 VIC131532:VIX131533 VRY131532:VST131533 WBU131532:WCP131533 WLQ131532:WML131533 WVM131532:WWH131533 E197068:Z197069 JA197068:JV197069 SW197068:TR197069 ACS197068:ADN197069 AMO197068:ANJ197069 AWK197068:AXF197069 BGG197068:BHB197069 BQC197068:BQX197069 BZY197068:CAT197069 CJU197068:CKP197069 CTQ197068:CUL197069 DDM197068:DEH197069 DNI197068:DOD197069 DXE197068:DXZ197069 EHA197068:EHV197069 EQW197068:ERR197069 FAS197068:FBN197069 FKO197068:FLJ197069 FUK197068:FVF197069 GEG197068:GFB197069 GOC197068:GOX197069 GXY197068:GYT197069 HHU197068:HIP197069 HRQ197068:HSL197069 IBM197068:ICH197069 ILI197068:IMD197069 IVE197068:IVZ197069 JFA197068:JFV197069 JOW197068:JPR197069 JYS197068:JZN197069 KIO197068:KJJ197069 KSK197068:KTF197069 LCG197068:LDB197069 LMC197068:LMX197069 LVY197068:LWT197069 MFU197068:MGP197069 MPQ197068:MQL197069 MZM197068:NAH197069 NJI197068:NKD197069 NTE197068:NTZ197069 ODA197068:ODV197069 OMW197068:ONR197069 OWS197068:OXN197069 PGO197068:PHJ197069 PQK197068:PRF197069 QAG197068:QBB197069 QKC197068:QKX197069 QTY197068:QUT197069 RDU197068:REP197069 RNQ197068:ROL197069 RXM197068:RYH197069 SHI197068:SID197069 SRE197068:SRZ197069 TBA197068:TBV197069 TKW197068:TLR197069 TUS197068:TVN197069 UEO197068:UFJ197069 UOK197068:UPF197069 UYG197068:UZB197069 VIC197068:VIX197069 VRY197068:VST197069 WBU197068:WCP197069 WLQ197068:WML197069 WVM197068:WWH197069 E262604:Z262605 JA262604:JV262605 SW262604:TR262605 ACS262604:ADN262605 AMO262604:ANJ262605 AWK262604:AXF262605 BGG262604:BHB262605 BQC262604:BQX262605 BZY262604:CAT262605 CJU262604:CKP262605 CTQ262604:CUL262605 DDM262604:DEH262605 DNI262604:DOD262605 DXE262604:DXZ262605 EHA262604:EHV262605 EQW262604:ERR262605 FAS262604:FBN262605 FKO262604:FLJ262605 FUK262604:FVF262605 GEG262604:GFB262605 GOC262604:GOX262605 GXY262604:GYT262605 HHU262604:HIP262605 HRQ262604:HSL262605 IBM262604:ICH262605 ILI262604:IMD262605 IVE262604:IVZ262605 JFA262604:JFV262605 JOW262604:JPR262605 JYS262604:JZN262605 KIO262604:KJJ262605 KSK262604:KTF262605 LCG262604:LDB262605 LMC262604:LMX262605 LVY262604:LWT262605 MFU262604:MGP262605 MPQ262604:MQL262605 MZM262604:NAH262605 NJI262604:NKD262605 NTE262604:NTZ262605 ODA262604:ODV262605 OMW262604:ONR262605 OWS262604:OXN262605 PGO262604:PHJ262605 PQK262604:PRF262605 QAG262604:QBB262605 QKC262604:QKX262605 QTY262604:QUT262605 RDU262604:REP262605 RNQ262604:ROL262605 RXM262604:RYH262605 SHI262604:SID262605 SRE262604:SRZ262605 TBA262604:TBV262605 TKW262604:TLR262605 TUS262604:TVN262605 UEO262604:UFJ262605 UOK262604:UPF262605 UYG262604:UZB262605 VIC262604:VIX262605 VRY262604:VST262605 WBU262604:WCP262605 WLQ262604:WML262605 WVM262604:WWH262605 E328140:Z328141 JA328140:JV328141 SW328140:TR328141 ACS328140:ADN328141 AMO328140:ANJ328141 AWK328140:AXF328141 BGG328140:BHB328141 BQC328140:BQX328141 BZY328140:CAT328141 CJU328140:CKP328141 CTQ328140:CUL328141 DDM328140:DEH328141 DNI328140:DOD328141 DXE328140:DXZ328141 EHA328140:EHV328141 EQW328140:ERR328141 FAS328140:FBN328141 FKO328140:FLJ328141 FUK328140:FVF328141 GEG328140:GFB328141 GOC328140:GOX328141 GXY328140:GYT328141 HHU328140:HIP328141 HRQ328140:HSL328141 IBM328140:ICH328141 ILI328140:IMD328141 IVE328140:IVZ328141 JFA328140:JFV328141 JOW328140:JPR328141 JYS328140:JZN328141 KIO328140:KJJ328141 KSK328140:KTF328141 LCG328140:LDB328141 LMC328140:LMX328141 LVY328140:LWT328141 MFU328140:MGP328141 MPQ328140:MQL328141 MZM328140:NAH328141 NJI328140:NKD328141 NTE328140:NTZ328141 ODA328140:ODV328141 OMW328140:ONR328141 OWS328140:OXN328141 PGO328140:PHJ328141 PQK328140:PRF328141 QAG328140:QBB328141 QKC328140:QKX328141 QTY328140:QUT328141 RDU328140:REP328141 RNQ328140:ROL328141 RXM328140:RYH328141 SHI328140:SID328141 SRE328140:SRZ328141 TBA328140:TBV328141 TKW328140:TLR328141 TUS328140:TVN328141 UEO328140:UFJ328141 UOK328140:UPF328141 UYG328140:UZB328141 VIC328140:VIX328141 VRY328140:VST328141 WBU328140:WCP328141 WLQ328140:WML328141 WVM328140:WWH328141 E393676:Z393677 JA393676:JV393677 SW393676:TR393677 ACS393676:ADN393677 AMO393676:ANJ393677 AWK393676:AXF393677 BGG393676:BHB393677 BQC393676:BQX393677 BZY393676:CAT393677 CJU393676:CKP393677 CTQ393676:CUL393677 DDM393676:DEH393677 DNI393676:DOD393677 DXE393676:DXZ393677 EHA393676:EHV393677 EQW393676:ERR393677 FAS393676:FBN393677 FKO393676:FLJ393677 FUK393676:FVF393677 GEG393676:GFB393677 GOC393676:GOX393677 GXY393676:GYT393677 HHU393676:HIP393677 HRQ393676:HSL393677 IBM393676:ICH393677 ILI393676:IMD393677 IVE393676:IVZ393677 JFA393676:JFV393677 JOW393676:JPR393677 JYS393676:JZN393677 KIO393676:KJJ393677 KSK393676:KTF393677 LCG393676:LDB393677 LMC393676:LMX393677 LVY393676:LWT393677 MFU393676:MGP393677 MPQ393676:MQL393677 MZM393676:NAH393677 NJI393676:NKD393677 NTE393676:NTZ393677 ODA393676:ODV393677 OMW393676:ONR393677 OWS393676:OXN393677 PGO393676:PHJ393677 PQK393676:PRF393677 QAG393676:QBB393677 QKC393676:QKX393677 QTY393676:QUT393677 RDU393676:REP393677 RNQ393676:ROL393677 RXM393676:RYH393677 SHI393676:SID393677 SRE393676:SRZ393677 TBA393676:TBV393677 TKW393676:TLR393677 TUS393676:TVN393677 UEO393676:UFJ393677 UOK393676:UPF393677 UYG393676:UZB393677 VIC393676:VIX393677 VRY393676:VST393677 WBU393676:WCP393677 WLQ393676:WML393677 WVM393676:WWH393677 E459212:Z459213 JA459212:JV459213 SW459212:TR459213 ACS459212:ADN459213 AMO459212:ANJ459213 AWK459212:AXF459213 BGG459212:BHB459213 BQC459212:BQX459213 BZY459212:CAT459213 CJU459212:CKP459213 CTQ459212:CUL459213 DDM459212:DEH459213 DNI459212:DOD459213 DXE459212:DXZ459213 EHA459212:EHV459213 EQW459212:ERR459213 FAS459212:FBN459213 FKO459212:FLJ459213 FUK459212:FVF459213 GEG459212:GFB459213 GOC459212:GOX459213 GXY459212:GYT459213 HHU459212:HIP459213 HRQ459212:HSL459213 IBM459212:ICH459213 ILI459212:IMD459213 IVE459212:IVZ459213 JFA459212:JFV459213 JOW459212:JPR459213 JYS459212:JZN459213 KIO459212:KJJ459213 KSK459212:KTF459213 LCG459212:LDB459213 LMC459212:LMX459213 LVY459212:LWT459213 MFU459212:MGP459213 MPQ459212:MQL459213 MZM459212:NAH459213 NJI459212:NKD459213 NTE459212:NTZ459213 ODA459212:ODV459213 OMW459212:ONR459213 OWS459212:OXN459213 PGO459212:PHJ459213 PQK459212:PRF459213 QAG459212:QBB459213 QKC459212:QKX459213 QTY459212:QUT459213 RDU459212:REP459213 RNQ459212:ROL459213 RXM459212:RYH459213 SHI459212:SID459213 SRE459212:SRZ459213 TBA459212:TBV459213 TKW459212:TLR459213 TUS459212:TVN459213 UEO459212:UFJ459213 UOK459212:UPF459213 UYG459212:UZB459213 VIC459212:VIX459213 VRY459212:VST459213 WBU459212:WCP459213 WLQ459212:WML459213 WVM459212:WWH459213 E524748:Z524749 JA524748:JV524749 SW524748:TR524749 ACS524748:ADN524749 AMO524748:ANJ524749 AWK524748:AXF524749 BGG524748:BHB524749 BQC524748:BQX524749 BZY524748:CAT524749 CJU524748:CKP524749 CTQ524748:CUL524749 DDM524748:DEH524749 DNI524748:DOD524749 DXE524748:DXZ524749 EHA524748:EHV524749 EQW524748:ERR524749 FAS524748:FBN524749 FKO524748:FLJ524749 FUK524748:FVF524749 GEG524748:GFB524749 GOC524748:GOX524749 GXY524748:GYT524749 HHU524748:HIP524749 HRQ524748:HSL524749 IBM524748:ICH524749 ILI524748:IMD524749 IVE524748:IVZ524749 JFA524748:JFV524749 JOW524748:JPR524749 JYS524748:JZN524749 KIO524748:KJJ524749 KSK524748:KTF524749 LCG524748:LDB524749 LMC524748:LMX524749 LVY524748:LWT524749 MFU524748:MGP524749 MPQ524748:MQL524749 MZM524748:NAH524749 NJI524748:NKD524749 NTE524748:NTZ524749 ODA524748:ODV524749 OMW524748:ONR524749 OWS524748:OXN524749 PGO524748:PHJ524749 PQK524748:PRF524749 QAG524748:QBB524749 QKC524748:QKX524749 QTY524748:QUT524749 RDU524748:REP524749 RNQ524748:ROL524749 RXM524748:RYH524749 SHI524748:SID524749 SRE524748:SRZ524749 TBA524748:TBV524749 TKW524748:TLR524749 TUS524748:TVN524749 UEO524748:UFJ524749 UOK524748:UPF524749 UYG524748:UZB524749 VIC524748:VIX524749 VRY524748:VST524749 WBU524748:WCP524749 WLQ524748:WML524749 WVM524748:WWH524749 E590284:Z590285 JA590284:JV590285 SW590284:TR590285 ACS590284:ADN590285 AMO590284:ANJ590285 AWK590284:AXF590285 BGG590284:BHB590285 BQC590284:BQX590285 BZY590284:CAT590285 CJU590284:CKP590285 CTQ590284:CUL590285 DDM590284:DEH590285 DNI590284:DOD590285 DXE590284:DXZ590285 EHA590284:EHV590285 EQW590284:ERR590285 FAS590284:FBN590285 FKO590284:FLJ590285 FUK590284:FVF590285 GEG590284:GFB590285 GOC590284:GOX590285 GXY590284:GYT590285 HHU590284:HIP590285 HRQ590284:HSL590285 IBM590284:ICH590285 ILI590284:IMD590285 IVE590284:IVZ590285 JFA590284:JFV590285 JOW590284:JPR590285 JYS590284:JZN590285 KIO590284:KJJ590285 KSK590284:KTF590285 LCG590284:LDB590285 LMC590284:LMX590285 LVY590284:LWT590285 MFU590284:MGP590285 MPQ590284:MQL590285 MZM590284:NAH590285 NJI590284:NKD590285 NTE590284:NTZ590285 ODA590284:ODV590285 OMW590284:ONR590285 OWS590284:OXN590285 PGO590284:PHJ590285 PQK590284:PRF590285 QAG590284:QBB590285 QKC590284:QKX590285 QTY590284:QUT590285 RDU590284:REP590285 RNQ590284:ROL590285 RXM590284:RYH590285 SHI590284:SID590285 SRE590284:SRZ590285 TBA590284:TBV590285 TKW590284:TLR590285 TUS590284:TVN590285 UEO590284:UFJ590285 UOK590284:UPF590285 UYG590284:UZB590285 VIC590284:VIX590285 VRY590284:VST590285 WBU590284:WCP590285 WLQ590284:WML590285 WVM590284:WWH590285 E655820:Z655821 JA655820:JV655821 SW655820:TR655821 ACS655820:ADN655821 AMO655820:ANJ655821 AWK655820:AXF655821 BGG655820:BHB655821 BQC655820:BQX655821 BZY655820:CAT655821 CJU655820:CKP655821 CTQ655820:CUL655821 DDM655820:DEH655821 DNI655820:DOD655821 DXE655820:DXZ655821 EHA655820:EHV655821 EQW655820:ERR655821 FAS655820:FBN655821 FKO655820:FLJ655821 FUK655820:FVF655821 GEG655820:GFB655821 GOC655820:GOX655821 GXY655820:GYT655821 HHU655820:HIP655821 HRQ655820:HSL655821 IBM655820:ICH655821 ILI655820:IMD655821 IVE655820:IVZ655821 JFA655820:JFV655821 JOW655820:JPR655821 JYS655820:JZN655821 KIO655820:KJJ655821 KSK655820:KTF655821 LCG655820:LDB655821 LMC655820:LMX655821 LVY655820:LWT655821 MFU655820:MGP655821 MPQ655820:MQL655821 MZM655820:NAH655821 NJI655820:NKD655821 NTE655820:NTZ655821 ODA655820:ODV655821 OMW655820:ONR655821 OWS655820:OXN655821 PGO655820:PHJ655821 PQK655820:PRF655821 QAG655820:QBB655821 QKC655820:QKX655821 QTY655820:QUT655821 RDU655820:REP655821 RNQ655820:ROL655821 RXM655820:RYH655821 SHI655820:SID655821 SRE655820:SRZ655821 TBA655820:TBV655821 TKW655820:TLR655821 TUS655820:TVN655821 UEO655820:UFJ655821 UOK655820:UPF655821 UYG655820:UZB655821 VIC655820:VIX655821 VRY655820:VST655821 WBU655820:WCP655821 WLQ655820:WML655821 WVM655820:WWH655821 E721356:Z721357 JA721356:JV721357 SW721356:TR721357 ACS721356:ADN721357 AMO721356:ANJ721357 AWK721356:AXF721357 BGG721356:BHB721357 BQC721356:BQX721357 BZY721356:CAT721357 CJU721356:CKP721357 CTQ721356:CUL721357 DDM721356:DEH721357 DNI721356:DOD721357 DXE721356:DXZ721357 EHA721356:EHV721357 EQW721356:ERR721357 FAS721356:FBN721357 FKO721356:FLJ721357 FUK721356:FVF721357 GEG721356:GFB721357 GOC721356:GOX721357 GXY721356:GYT721357 HHU721356:HIP721357 HRQ721356:HSL721357 IBM721356:ICH721357 ILI721356:IMD721357 IVE721356:IVZ721357 JFA721356:JFV721357 JOW721356:JPR721357 JYS721356:JZN721357 KIO721356:KJJ721357 KSK721356:KTF721357 LCG721356:LDB721357 LMC721356:LMX721357 LVY721356:LWT721357 MFU721356:MGP721357 MPQ721356:MQL721357 MZM721356:NAH721357 NJI721356:NKD721357 NTE721356:NTZ721357 ODA721356:ODV721357 OMW721356:ONR721357 OWS721356:OXN721357 PGO721356:PHJ721357 PQK721356:PRF721357 QAG721356:QBB721357 QKC721356:QKX721357 QTY721356:QUT721357 RDU721356:REP721357 RNQ721356:ROL721357 RXM721356:RYH721357 SHI721356:SID721357 SRE721356:SRZ721357 TBA721356:TBV721357 TKW721356:TLR721357 TUS721356:TVN721357 UEO721356:UFJ721357 UOK721356:UPF721357 UYG721356:UZB721357 VIC721356:VIX721357 VRY721356:VST721357 WBU721356:WCP721357 WLQ721356:WML721357 WVM721356:WWH721357 E786892:Z786893 JA786892:JV786893 SW786892:TR786893 ACS786892:ADN786893 AMO786892:ANJ786893 AWK786892:AXF786893 BGG786892:BHB786893 BQC786892:BQX786893 BZY786892:CAT786893 CJU786892:CKP786893 CTQ786892:CUL786893 DDM786892:DEH786893 DNI786892:DOD786893 DXE786892:DXZ786893 EHA786892:EHV786893 EQW786892:ERR786893 FAS786892:FBN786893 FKO786892:FLJ786893 FUK786892:FVF786893 GEG786892:GFB786893 GOC786892:GOX786893 GXY786892:GYT786893 HHU786892:HIP786893 HRQ786892:HSL786893 IBM786892:ICH786893 ILI786892:IMD786893 IVE786892:IVZ786893 JFA786892:JFV786893 JOW786892:JPR786893 JYS786892:JZN786893 KIO786892:KJJ786893 KSK786892:KTF786893 LCG786892:LDB786893 LMC786892:LMX786893 LVY786892:LWT786893 MFU786892:MGP786893 MPQ786892:MQL786893 MZM786892:NAH786893 NJI786892:NKD786893 NTE786892:NTZ786893 ODA786892:ODV786893 OMW786892:ONR786893 OWS786892:OXN786893 PGO786892:PHJ786893 PQK786892:PRF786893 QAG786892:QBB786893 QKC786892:QKX786893 QTY786892:QUT786893 RDU786892:REP786893 RNQ786892:ROL786893 RXM786892:RYH786893 SHI786892:SID786893 SRE786892:SRZ786893 TBA786892:TBV786893 TKW786892:TLR786893 TUS786892:TVN786893 UEO786892:UFJ786893 UOK786892:UPF786893 UYG786892:UZB786893 VIC786892:VIX786893 VRY786892:VST786893 WBU786892:WCP786893 WLQ786892:WML786893 WVM786892:WWH786893 E852428:Z852429 JA852428:JV852429 SW852428:TR852429 ACS852428:ADN852429 AMO852428:ANJ852429 AWK852428:AXF852429 BGG852428:BHB852429 BQC852428:BQX852429 BZY852428:CAT852429 CJU852428:CKP852429 CTQ852428:CUL852429 DDM852428:DEH852429 DNI852428:DOD852429 DXE852428:DXZ852429 EHA852428:EHV852429 EQW852428:ERR852429 FAS852428:FBN852429 FKO852428:FLJ852429 FUK852428:FVF852429 GEG852428:GFB852429 GOC852428:GOX852429 GXY852428:GYT852429 HHU852428:HIP852429 HRQ852428:HSL852429 IBM852428:ICH852429 ILI852428:IMD852429 IVE852428:IVZ852429 JFA852428:JFV852429 JOW852428:JPR852429 JYS852428:JZN852429 KIO852428:KJJ852429 KSK852428:KTF852429 LCG852428:LDB852429 LMC852428:LMX852429 LVY852428:LWT852429 MFU852428:MGP852429 MPQ852428:MQL852429 MZM852428:NAH852429 NJI852428:NKD852429 NTE852428:NTZ852429 ODA852428:ODV852429 OMW852428:ONR852429 OWS852428:OXN852429 PGO852428:PHJ852429 PQK852428:PRF852429 QAG852428:QBB852429 QKC852428:QKX852429 QTY852428:QUT852429 RDU852428:REP852429 RNQ852428:ROL852429 RXM852428:RYH852429 SHI852428:SID852429 SRE852428:SRZ852429 TBA852428:TBV852429 TKW852428:TLR852429 TUS852428:TVN852429 UEO852428:UFJ852429 UOK852428:UPF852429 UYG852428:UZB852429 VIC852428:VIX852429 VRY852428:VST852429 WBU852428:WCP852429 WLQ852428:WML852429 WVM852428:WWH852429 E917964:Z917965 JA917964:JV917965 SW917964:TR917965 ACS917964:ADN917965 AMO917964:ANJ917965 AWK917964:AXF917965 BGG917964:BHB917965 BQC917964:BQX917965 BZY917964:CAT917965 CJU917964:CKP917965 CTQ917964:CUL917965 DDM917964:DEH917965 DNI917964:DOD917965 DXE917964:DXZ917965 EHA917964:EHV917965 EQW917964:ERR917965 FAS917964:FBN917965 FKO917964:FLJ917965 FUK917964:FVF917965 GEG917964:GFB917965 GOC917964:GOX917965 GXY917964:GYT917965 HHU917964:HIP917965 HRQ917964:HSL917965 IBM917964:ICH917965 ILI917964:IMD917965 IVE917964:IVZ917965 JFA917964:JFV917965 JOW917964:JPR917965 JYS917964:JZN917965 KIO917964:KJJ917965 KSK917964:KTF917965 LCG917964:LDB917965 LMC917964:LMX917965 LVY917964:LWT917965 MFU917964:MGP917965 MPQ917964:MQL917965 MZM917964:NAH917965 NJI917964:NKD917965 NTE917964:NTZ917965 ODA917964:ODV917965 OMW917964:ONR917965 OWS917964:OXN917965 PGO917964:PHJ917965 PQK917964:PRF917965 QAG917964:QBB917965 QKC917964:QKX917965 QTY917964:QUT917965 RDU917964:REP917965 RNQ917964:ROL917965 RXM917964:RYH917965 SHI917964:SID917965 SRE917964:SRZ917965 TBA917964:TBV917965 TKW917964:TLR917965 TUS917964:TVN917965 UEO917964:UFJ917965 UOK917964:UPF917965 UYG917964:UZB917965 VIC917964:VIX917965 VRY917964:VST917965 WBU917964:WCP917965 WLQ917964:WML917965 WVM917964:WWH917965 E983500:Z983501 JA983500:JV983501 SW983500:TR983501 ACS983500:ADN983501 AMO983500:ANJ983501 AWK983500:AXF983501 BGG983500:BHB983501 BQC983500:BQX983501 BZY983500:CAT983501 CJU983500:CKP983501 CTQ983500:CUL983501 DDM983500:DEH983501 DNI983500:DOD983501 DXE983500:DXZ983501 EHA983500:EHV983501 EQW983500:ERR983501 FAS983500:FBN983501 FKO983500:FLJ983501 FUK983500:FVF983501 GEG983500:GFB983501 GOC983500:GOX983501 GXY983500:GYT983501 HHU983500:HIP983501 HRQ983500:HSL983501 IBM983500:ICH983501 ILI983500:IMD983501 IVE983500:IVZ983501 JFA983500:JFV983501 JOW983500:JPR983501 JYS983500:JZN983501 KIO983500:KJJ983501 KSK983500:KTF983501 LCG983500:LDB983501 LMC983500:LMX983501 LVY983500:LWT983501 MFU983500:MGP983501 MPQ983500:MQL983501 MZM983500:NAH983501 NJI983500:NKD983501 NTE983500:NTZ983501 ODA983500:ODV983501 OMW983500:ONR983501 OWS983500:OXN983501 PGO983500:PHJ983501 PQK983500:PRF983501 QAG983500:QBB983501 QKC983500:QKX983501 QTY983500:QUT983501 RDU983500:REP983501 RNQ983500:ROL983501 RXM983500:RYH983501 SHI983500:SID983501 SRE983500:SRZ983501 TBA983500:TBV983501 TKW983500:TLR983501 TUS983500:TVN983501 UEO983500:UFJ983501 UOK983500:UPF983501 UYG983500:UZB983501 VIC983500:VIX983501 VRY983500:VST983501 WBU983500:WCP983501 WLQ983500:WML983501 WVM983500:WWH983501 E388:Z389 JA388:JV389 SW388:TR389 ACS388:ADN389 AMO388:ANJ389 AWK388:AXF389 BGG388:BHB389 BQC388:BQX389 BZY388:CAT389 CJU388:CKP389 CTQ388:CUL389 DDM388:DEH389 DNI388:DOD389 DXE388:DXZ389 EHA388:EHV389 EQW388:ERR389 FAS388:FBN389 FKO388:FLJ389 FUK388:FVF389 GEG388:GFB389 GOC388:GOX389 GXY388:GYT389 HHU388:HIP389 HRQ388:HSL389 IBM388:ICH389 ILI388:IMD389 IVE388:IVZ389 JFA388:JFV389 JOW388:JPR389 JYS388:JZN389 KIO388:KJJ389 KSK388:KTF389 LCG388:LDB389 LMC388:LMX389 LVY388:LWT389 MFU388:MGP389 MPQ388:MQL389 MZM388:NAH389 NJI388:NKD389 NTE388:NTZ389 ODA388:ODV389 OMW388:ONR389 OWS388:OXN389 PGO388:PHJ389 PQK388:PRF389 QAG388:QBB389 QKC388:QKX389 QTY388:QUT389 RDU388:REP389 RNQ388:ROL389 RXM388:RYH389 SHI388:SID389 SRE388:SRZ389 TBA388:TBV389 TKW388:TLR389 TUS388:TVN389 UEO388:UFJ389 UOK388:UPF389 UYG388:UZB389 VIC388:VIX389 VRY388:VST389 WBU388:WCP389 WLQ388:WML389 WVM388:WWH389 E65970:Z65971 JA65970:JV65971 SW65970:TR65971 ACS65970:ADN65971 AMO65970:ANJ65971 AWK65970:AXF65971 BGG65970:BHB65971 BQC65970:BQX65971 BZY65970:CAT65971 CJU65970:CKP65971 CTQ65970:CUL65971 DDM65970:DEH65971 DNI65970:DOD65971 DXE65970:DXZ65971 EHA65970:EHV65971 EQW65970:ERR65971 FAS65970:FBN65971 FKO65970:FLJ65971 FUK65970:FVF65971 GEG65970:GFB65971 GOC65970:GOX65971 GXY65970:GYT65971 HHU65970:HIP65971 HRQ65970:HSL65971 IBM65970:ICH65971 ILI65970:IMD65971 IVE65970:IVZ65971 JFA65970:JFV65971 JOW65970:JPR65971 JYS65970:JZN65971 KIO65970:KJJ65971 KSK65970:KTF65971 LCG65970:LDB65971 LMC65970:LMX65971 LVY65970:LWT65971 MFU65970:MGP65971 MPQ65970:MQL65971 MZM65970:NAH65971 NJI65970:NKD65971 NTE65970:NTZ65971 ODA65970:ODV65971 OMW65970:ONR65971 OWS65970:OXN65971 PGO65970:PHJ65971 PQK65970:PRF65971 QAG65970:QBB65971 QKC65970:QKX65971 QTY65970:QUT65971 RDU65970:REP65971 RNQ65970:ROL65971 RXM65970:RYH65971 SHI65970:SID65971 SRE65970:SRZ65971 TBA65970:TBV65971 TKW65970:TLR65971 TUS65970:TVN65971 UEO65970:UFJ65971 UOK65970:UPF65971 UYG65970:UZB65971 VIC65970:VIX65971 VRY65970:VST65971 WBU65970:WCP65971 WLQ65970:WML65971 WVM65970:WWH65971 E131506:Z131507 JA131506:JV131507 SW131506:TR131507 ACS131506:ADN131507 AMO131506:ANJ131507 AWK131506:AXF131507 BGG131506:BHB131507 BQC131506:BQX131507 BZY131506:CAT131507 CJU131506:CKP131507 CTQ131506:CUL131507 DDM131506:DEH131507 DNI131506:DOD131507 DXE131506:DXZ131507 EHA131506:EHV131507 EQW131506:ERR131507 FAS131506:FBN131507 FKO131506:FLJ131507 FUK131506:FVF131507 GEG131506:GFB131507 GOC131506:GOX131507 GXY131506:GYT131507 HHU131506:HIP131507 HRQ131506:HSL131507 IBM131506:ICH131507 ILI131506:IMD131507 IVE131506:IVZ131507 JFA131506:JFV131507 JOW131506:JPR131507 JYS131506:JZN131507 KIO131506:KJJ131507 KSK131506:KTF131507 LCG131506:LDB131507 LMC131506:LMX131507 LVY131506:LWT131507 MFU131506:MGP131507 MPQ131506:MQL131507 MZM131506:NAH131507 NJI131506:NKD131507 NTE131506:NTZ131507 ODA131506:ODV131507 OMW131506:ONR131507 OWS131506:OXN131507 PGO131506:PHJ131507 PQK131506:PRF131507 QAG131506:QBB131507 QKC131506:QKX131507 QTY131506:QUT131507 RDU131506:REP131507 RNQ131506:ROL131507 RXM131506:RYH131507 SHI131506:SID131507 SRE131506:SRZ131507 TBA131506:TBV131507 TKW131506:TLR131507 TUS131506:TVN131507 UEO131506:UFJ131507 UOK131506:UPF131507 UYG131506:UZB131507 VIC131506:VIX131507 VRY131506:VST131507 WBU131506:WCP131507 WLQ131506:WML131507 WVM131506:WWH131507 E197042:Z197043 JA197042:JV197043 SW197042:TR197043 ACS197042:ADN197043 AMO197042:ANJ197043 AWK197042:AXF197043 BGG197042:BHB197043 BQC197042:BQX197043 BZY197042:CAT197043 CJU197042:CKP197043 CTQ197042:CUL197043 DDM197042:DEH197043 DNI197042:DOD197043 DXE197042:DXZ197043 EHA197042:EHV197043 EQW197042:ERR197043 FAS197042:FBN197043 FKO197042:FLJ197043 FUK197042:FVF197043 GEG197042:GFB197043 GOC197042:GOX197043 GXY197042:GYT197043 HHU197042:HIP197043 HRQ197042:HSL197043 IBM197042:ICH197043 ILI197042:IMD197043 IVE197042:IVZ197043 JFA197042:JFV197043 JOW197042:JPR197043 JYS197042:JZN197043 KIO197042:KJJ197043 KSK197042:KTF197043 LCG197042:LDB197043 LMC197042:LMX197043 LVY197042:LWT197043 MFU197042:MGP197043 MPQ197042:MQL197043 MZM197042:NAH197043 NJI197042:NKD197043 NTE197042:NTZ197043 ODA197042:ODV197043 OMW197042:ONR197043 OWS197042:OXN197043 PGO197042:PHJ197043 PQK197042:PRF197043 QAG197042:QBB197043 QKC197042:QKX197043 QTY197042:QUT197043 RDU197042:REP197043 RNQ197042:ROL197043 RXM197042:RYH197043 SHI197042:SID197043 SRE197042:SRZ197043 TBA197042:TBV197043 TKW197042:TLR197043 TUS197042:TVN197043 UEO197042:UFJ197043 UOK197042:UPF197043 UYG197042:UZB197043 VIC197042:VIX197043 VRY197042:VST197043 WBU197042:WCP197043 WLQ197042:WML197043 WVM197042:WWH197043 E262578:Z262579 JA262578:JV262579 SW262578:TR262579 ACS262578:ADN262579 AMO262578:ANJ262579 AWK262578:AXF262579 BGG262578:BHB262579 BQC262578:BQX262579 BZY262578:CAT262579 CJU262578:CKP262579 CTQ262578:CUL262579 DDM262578:DEH262579 DNI262578:DOD262579 DXE262578:DXZ262579 EHA262578:EHV262579 EQW262578:ERR262579 FAS262578:FBN262579 FKO262578:FLJ262579 FUK262578:FVF262579 GEG262578:GFB262579 GOC262578:GOX262579 GXY262578:GYT262579 HHU262578:HIP262579 HRQ262578:HSL262579 IBM262578:ICH262579 ILI262578:IMD262579 IVE262578:IVZ262579 JFA262578:JFV262579 JOW262578:JPR262579 JYS262578:JZN262579 KIO262578:KJJ262579 KSK262578:KTF262579 LCG262578:LDB262579 LMC262578:LMX262579 LVY262578:LWT262579 MFU262578:MGP262579 MPQ262578:MQL262579 MZM262578:NAH262579 NJI262578:NKD262579 NTE262578:NTZ262579 ODA262578:ODV262579 OMW262578:ONR262579 OWS262578:OXN262579 PGO262578:PHJ262579 PQK262578:PRF262579 QAG262578:QBB262579 QKC262578:QKX262579 QTY262578:QUT262579 RDU262578:REP262579 RNQ262578:ROL262579 RXM262578:RYH262579 SHI262578:SID262579 SRE262578:SRZ262579 TBA262578:TBV262579 TKW262578:TLR262579 TUS262578:TVN262579 UEO262578:UFJ262579 UOK262578:UPF262579 UYG262578:UZB262579 VIC262578:VIX262579 VRY262578:VST262579 WBU262578:WCP262579 WLQ262578:WML262579 WVM262578:WWH262579 E328114:Z328115 JA328114:JV328115 SW328114:TR328115 ACS328114:ADN328115 AMO328114:ANJ328115 AWK328114:AXF328115 BGG328114:BHB328115 BQC328114:BQX328115 BZY328114:CAT328115 CJU328114:CKP328115 CTQ328114:CUL328115 DDM328114:DEH328115 DNI328114:DOD328115 DXE328114:DXZ328115 EHA328114:EHV328115 EQW328114:ERR328115 FAS328114:FBN328115 FKO328114:FLJ328115 FUK328114:FVF328115 GEG328114:GFB328115 GOC328114:GOX328115 GXY328114:GYT328115 HHU328114:HIP328115 HRQ328114:HSL328115 IBM328114:ICH328115 ILI328114:IMD328115 IVE328114:IVZ328115 JFA328114:JFV328115 JOW328114:JPR328115 JYS328114:JZN328115 KIO328114:KJJ328115 KSK328114:KTF328115 LCG328114:LDB328115 LMC328114:LMX328115 LVY328114:LWT328115 MFU328114:MGP328115 MPQ328114:MQL328115 MZM328114:NAH328115 NJI328114:NKD328115 NTE328114:NTZ328115 ODA328114:ODV328115 OMW328114:ONR328115 OWS328114:OXN328115 PGO328114:PHJ328115 PQK328114:PRF328115 QAG328114:QBB328115 QKC328114:QKX328115 QTY328114:QUT328115 RDU328114:REP328115 RNQ328114:ROL328115 RXM328114:RYH328115 SHI328114:SID328115 SRE328114:SRZ328115 TBA328114:TBV328115 TKW328114:TLR328115 TUS328114:TVN328115 UEO328114:UFJ328115 UOK328114:UPF328115 UYG328114:UZB328115 VIC328114:VIX328115 VRY328114:VST328115 WBU328114:WCP328115 WLQ328114:WML328115 WVM328114:WWH328115 E393650:Z393651 JA393650:JV393651 SW393650:TR393651 ACS393650:ADN393651 AMO393650:ANJ393651 AWK393650:AXF393651 BGG393650:BHB393651 BQC393650:BQX393651 BZY393650:CAT393651 CJU393650:CKP393651 CTQ393650:CUL393651 DDM393650:DEH393651 DNI393650:DOD393651 DXE393650:DXZ393651 EHA393650:EHV393651 EQW393650:ERR393651 FAS393650:FBN393651 FKO393650:FLJ393651 FUK393650:FVF393651 GEG393650:GFB393651 GOC393650:GOX393651 GXY393650:GYT393651 HHU393650:HIP393651 HRQ393650:HSL393651 IBM393650:ICH393651 ILI393650:IMD393651 IVE393650:IVZ393651 JFA393650:JFV393651 JOW393650:JPR393651 JYS393650:JZN393651 KIO393650:KJJ393651 KSK393650:KTF393651 LCG393650:LDB393651 LMC393650:LMX393651 LVY393650:LWT393651 MFU393650:MGP393651 MPQ393650:MQL393651 MZM393650:NAH393651 NJI393650:NKD393651 NTE393650:NTZ393651 ODA393650:ODV393651 OMW393650:ONR393651 OWS393650:OXN393651 PGO393650:PHJ393651 PQK393650:PRF393651 QAG393650:QBB393651 QKC393650:QKX393651 QTY393650:QUT393651 RDU393650:REP393651 RNQ393650:ROL393651 RXM393650:RYH393651 SHI393650:SID393651 SRE393650:SRZ393651 TBA393650:TBV393651 TKW393650:TLR393651 TUS393650:TVN393651 UEO393650:UFJ393651 UOK393650:UPF393651 UYG393650:UZB393651 VIC393650:VIX393651 VRY393650:VST393651 WBU393650:WCP393651 WLQ393650:WML393651 WVM393650:WWH393651 E459186:Z459187 JA459186:JV459187 SW459186:TR459187 ACS459186:ADN459187 AMO459186:ANJ459187 AWK459186:AXF459187 BGG459186:BHB459187 BQC459186:BQX459187 BZY459186:CAT459187 CJU459186:CKP459187 CTQ459186:CUL459187 DDM459186:DEH459187 DNI459186:DOD459187 DXE459186:DXZ459187 EHA459186:EHV459187 EQW459186:ERR459187 FAS459186:FBN459187 FKO459186:FLJ459187 FUK459186:FVF459187 GEG459186:GFB459187 GOC459186:GOX459187 GXY459186:GYT459187 HHU459186:HIP459187 HRQ459186:HSL459187 IBM459186:ICH459187 ILI459186:IMD459187 IVE459186:IVZ459187 JFA459186:JFV459187 JOW459186:JPR459187 JYS459186:JZN459187 KIO459186:KJJ459187 KSK459186:KTF459187 LCG459186:LDB459187 LMC459186:LMX459187 LVY459186:LWT459187 MFU459186:MGP459187 MPQ459186:MQL459187 MZM459186:NAH459187 NJI459186:NKD459187 NTE459186:NTZ459187 ODA459186:ODV459187 OMW459186:ONR459187 OWS459186:OXN459187 PGO459186:PHJ459187 PQK459186:PRF459187 QAG459186:QBB459187 QKC459186:QKX459187 QTY459186:QUT459187 RDU459186:REP459187 RNQ459186:ROL459187 RXM459186:RYH459187 SHI459186:SID459187 SRE459186:SRZ459187 TBA459186:TBV459187 TKW459186:TLR459187 TUS459186:TVN459187 UEO459186:UFJ459187 UOK459186:UPF459187 UYG459186:UZB459187 VIC459186:VIX459187 VRY459186:VST459187 WBU459186:WCP459187 WLQ459186:WML459187 WVM459186:WWH459187 E524722:Z524723 JA524722:JV524723 SW524722:TR524723 ACS524722:ADN524723 AMO524722:ANJ524723 AWK524722:AXF524723 BGG524722:BHB524723 BQC524722:BQX524723 BZY524722:CAT524723 CJU524722:CKP524723 CTQ524722:CUL524723 DDM524722:DEH524723 DNI524722:DOD524723 DXE524722:DXZ524723 EHA524722:EHV524723 EQW524722:ERR524723 FAS524722:FBN524723 FKO524722:FLJ524723 FUK524722:FVF524723 GEG524722:GFB524723 GOC524722:GOX524723 GXY524722:GYT524723 HHU524722:HIP524723 HRQ524722:HSL524723 IBM524722:ICH524723 ILI524722:IMD524723 IVE524722:IVZ524723 JFA524722:JFV524723 JOW524722:JPR524723 JYS524722:JZN524723 KIO524722:KJJ524723 KSK524722:KTF524723 LCG524722:LDB524723 LMC524722:LMX524723 LVY524722:LWT524723 MFU524722:MGP524723 MPQ524722:MQL524723 MZM524722:NAH524723 NJI524722:NKD524723 NTE524722:NTZ524723 ODA524722:ODV524723 OMW524722:ONR524723 OWS524722:OXN524723 PGO524722:PHJ524723 PQK524722:PRF524723 QAG524722:QBB524723 QKC524722:QKX524723 QTY524722:QUT524723 RDU524722:REP524723 RNQ524722:ROL524723 RXM524722:RYH524723 SHI524722:SID524723 SRE524722:SRZ524723 TBA524722:TBV524723 TKW524722:TLR524723 TUS524722:TVN524723 UEO524722:UFJ524723 UOK524722:UPF524723 UYG524722:UZB524723 VIC524722:VIX524723 VRY524722:VST524723 WBU524722:WCP524723 WLQ524722:WML524723 WVM524722:WWH524723 E590258:Z590259 JA590258:JV590259 SW590258:TR590259 ACS590258:ADN590259 AMO590258:ANJ590259 AWK590258:AXF590259 BGG590258:BHB590259 BQC590258:BQX590259 BZY590258:CAT590259 CJU590258:CKP590259 CTQ590258:CUL590259 DDM590258:DEH590259 DNI590258:DOD590259 DXE590258:DXZ590259 EHA590258:EHV590259 EQW590258:ERR590259 FAS590258:FBN590259 FKO590258:FLJ590259 FUK590258:FVF590259 GEG590258:GFB590259 GOC590258:GOX590259 GXY590258:GYT590259 HHU590258:HIP590259 HRQ590258:HSL590259 IBM590258:ICH590259 ILI590258:IMD590259 IVE590258:IVZ590259 JFA590258:JFV590259 JOW590258:JPR590259 JYS590258:JZN590259 KIO590258:KJJ590259 KSK590258:KTF590259 LCG590258:LDB590259 LMC590258:LMX590259 LVY590258:LWT590259 MFU590258:MGP590259 MPQ590258:MQL590259 MZM590258:NAH590259 NJI590258:NKD590259 NTE590258:NTZ590259 ODA590258:ODV590259 OMW590258:ONR590259 OWS590258:OXN590259 PGO590258:PHJ590259 PQK590258:PRF590259 QAG590258:QBB590259 QKC590258:QKX590259 QTY590258:QUT590259 RDU590258:REP590259 RNQ590258:ROL590259 RXM590258:RYH590259 SHI590258:SID590259 SRE590258:SRZ590259 TBA590258:TBV590259 TKW590258:TLR590259 TUS590258:TVN590259 UEO590258:UFJ590259 UOK590258:UPF590259 UYG590258:UZB590259 VIC590258:VIX590259 VRY590258:VST590259 WBU590258:WCP590259 WLQ590258:WML590259 WVM590258:WWH590259 E655794:Z655795 JA655794:JV655795 SW655794:TR655795 ACS655794:ADN655795 AMO655794:ANJ655795 AWK655794:AXF655795 BGG655794:BHB655795 BQC655794:BQX655795 BZY655794:CAT655795 CJU655794:CKP655795 CTQ655794:CUL655795 DDM655794:DEH655795 DNI655794:DOD655795 DXE655794:DXZ655795 EHA655794:EHV655795 EQW655794:ERR655795 FAS655794:FBN655795 FKO655794:FLJ655795 FUK655794:FVF655795 GEG655794:GFB655795 GOC655794:GOX655795 GXY655794:GYT655795 HHU655794:HIP655795 HRQ655794:HSL655795 IBM655794:ICH655795 ILI655794:IMD655795 IVE655794:IVZ655795 JFA655794:JFV655795 JOW655794:JPR655795 JYS655794:JZN655795 KIO655794:KJJ655795 KSK655794:KTF655795 LCG655794:LDB655795 LMC655794:LMX655795 LVY655794:LWT655795 MFU655794:MGP655795 MPQ655794:MQL655795 MZM655794:NAH655795 NJI655794:NKD655795 NTE655794:NTZ655795 ODA655794:ODV655795 OMW655794:ONR655795 OWS655794:OXN655795 PGO655794:PHJ655795 PQK655794:PRF655795 QAG655794:QBB655795 QKC655794:QKX655795 QTY655794:QUT655795 RDU655794:REP655795 RNQ655794:ROL655795 RXM655794:RYH655795 SHI655794:SID655795 SRE655794:SRZ655795 TBA655794:TBV655795 TKW655794:TLR655795 TUS655794:TVN655795 UEO655794:UFJ655795 UOK655794:UPF655795 UYG655794:UZB655795 VIC655794:VIX655795 VRY655794:VST655795 WBU655794:WCP655795 WLQ655794:WML655795 WVM655794:WWH655795 E721330:Z721331 JA721330:JV721331 SW721330:TR721331 ACS721330:ADN721331 AMO721330:ANJ721331 AWK721330:AXF721331 BGG721330:BHB721331 BQC721330:BQX721331 BZY721330:CAT721331 CJU721330:CKP721331 CTQ721330:CUL721331 DDM721330:DEH721331 DNI721330:DOD721331 DXE721330:DXZ721331 EHA721330:EHV721331 EQW721330:ERR721331 FAS721330:FBN721331 FKO721330:FLJ721331 FUK721330:FVF721331 GEG721330:GFB721331 GOC721330:GOX721331 GXY721330:GYT721331 HHU721330:HIP721331 HRQ721330:HSL721331 IBM721330:ICH721331 ILI721330:IMD721331 IVE721330:IVZ721331 JFA721330:JFV721331 JOW721330:JPR721331 JYS721330:JZN721331 KIO721330:KJJ721331 KSK721330:KTF721331 LCG721330:LDB721331 LMC721330:LMX721331 LVY721330:LWT721331 MFU721330:MGP721331 MPQ721330:MQL721331 MZM721330:NAH721331 NJI721330:NKD721331 NTE721330:NTZ721331 ODA721330:ODV721331 OMW721330:ONR721331 OWS721330:OXN721331 PGO721330:PHJ721331 PQK721330:PRF721331 QAG721330:QBB721331 QKC721330:QKX721331 QTY721330:QUT721331 RDU721330:REP721331 RNQ721330:ROL721331 RXM721330:RYH721331 SHI721330:SID721331 SRE721330:SRZ721331 TBA721330:TBV721331 TKW721330:TLR721331 TUS721330:TVN721331 UEO721330:UFJ721331 UOK721330:UPF721331 UYG721330:UZB721331 VIC721330:VIX721331 VRY721330:VST721331 WBU721330:WCP721331 WLQ721330:WML721331 WVM721330:WWH721331 E786866:Z786867 JA786866:JV786867 SW786866:TR786867 ACS786866:ADN786867 AMO786866:ANJ786867 AWK786866:AXF786867 BGG786866:BHB786867 BQC786866:BQX786867 BZY786866:CAT786867 CJU786866:CKP786867 CTQ786866:CUL786867 DDM786866:DEH786867 DNI786866:DOD786867 DXE786866:DXZ786867 EHA786866:EHV786867 EQW786866:ERR786867 FAS786866:FBN786867 FKO786866:FLJ786867 FUK786866:FVF786867 GEG786866:GFB786867 GOC786866:GOX786867 GXY786866:GYT786867 HHU786866:HIP786867 HRQ786866:HSL786867 IBM786866:ICH786867 ILI786866:IMD786867 IVE786866:IVZ786867 JFA786866:JFV786867 JOW786866:JPR786867 JYS786866:JZN786867 KIO786866:KJJ786867 KSK786866:KTF786867 LCG786866:LDB786867 LMC786866:LMX786867 LVY786866:LWT786867 MFU786866:MGP786867 MPQ786866:MQL786867 MZM786866:NAH786867 NJI786866:NKD786867 NTE786866:NTZ786867 ODA786866:ODV786867 OMW786866:ONR786867 OWS786866:OXN786867 PGO786866:PHJ786867 PQK786866:PRF786867 QAG786866:QBB786867 QKC786866:QKX786867 QTY786866:QUT786867 RDU786866:REP786867 RNQ786866:ROL786867 RXM786866:RYH786867 SHI786866:SID786867 SRE786866:SRZ786867 TBA786866:TBV786867 TKW786866:TLR786867 TUS786866:TVN786867 UEO786866:UFJ786867 UOK786866:UPF786867 UYG786866:UZB786867 VIC786866:VIX786867 VRY786866:VST786867 WBU786866:WCP786867 WLQ786866:WML786867 WVM786866:WWH786867 E852402:Z852403 JA852402:JV852403 SW852402:TR852403 ACS852402:ADN852403 AMO852402:ANJ852403 AWK852402:AXF852403 BGG852402:BHB852403 BQC852402:BQX852403 BZY852402:CAT852403 CJU852402:CKP852403 CTQ852402:CUL852403 DDM852402:DEH852403 DNI852402:DOD852403 DXE852402:DXZ852403 EHA852402:EHV852403 EQW852402:ERR852403 FAS852402:FBN852403 FKO852402:FLJ852403 FUK852402:FVF852403 GEG852402:GFB852403 GOC852402:GOX852403 GXY852402:GYT852403 HHU852402:HIP852403 HRQ852402:HSL852403 IBM852402:ICH852403 ILI852402:IMD852403 IVE852402:IVZ852403 JFA852402:JFV852403 JOW852402:JPR852403 JYS852402:JZN852403 KIO852402:KJJ852403 KSK852402:KTF852403 LCG852402:LDB852403 LMC852402:LMX852403 LVY852402:LWT852403 MFU852402:MGP852403 MPQ852402:MQL852403 MZM852402:NAH852403 NJI852402:NKD852403 NTE852402:NTZ852403 ODA852402:ODV852403 OMW852402:ONR852403 OWS852402:OXN852403 PGO852402:PHJ852403 PQK852402:PRF852403 QAG852402:QBB852403 QKC852402:QKX852403 QTY852402:QUT852403 RDU852402:REP852403 RNQ852402:ROL852403 RXM852402:RYH852403 SHI852402:SID852403 SRE852402:SRZ852403 TBA852402:TBV852403 TKW852402:TLR852403 TUS852402:TVN852403 UEO852402:UFJ852403 UOK852402:UPF852403 UYG852402:UZB852403 VIC852402:VIX852403 VRY852402:VST852403 WBU852402:WCP852403 WLQ852402:WML852403 WVM852402:WWH852403 E917938:Z917939 JA917938:JV917939 SW917938:TR917939 ACS917938:ADN917939 AMO917938:ANJ917939 AWK917938:AXF917939 BGG917938:BHB917939 BQC917938:BQX917939 BZY917938:CAT917939 CJU917938:CKP917939 CTQ917938:CUL917939 DDM917938:DEH917939 DNI917938:DOD917939 DXE917938:DXZ917939 EHA917938:EHV917939 EQW917938:ERR917939 FAS917938:FBN917939 FKO917938:FLJ917939 FUK917938:FVF917939 GEG917938:GFB917939 GOC917938:GOX917939 GXY917938:GYT917939 HHU917938:HIP917939 HRQ917938:HSL917939 IBM917938:ICH917939 ILI917938:IMD917939 IVE917938:IVZ917939 JFA917938:JFV917939 JOW917938:JPR917939 JYS917938:JZN917939 KIO917938:KJJ917939 KSK917938:KTF917939 LCG917938:LDB917939 LMC917938:LMX917939 LVY917938:LWT917939 MFU917938:MGP917939 MPQ917938:MQL917939 MZM917938:NAH917939 NJI917938:NKD917939 NTE917938:NTZ917939 ODA917938:ODV917939 OMW917938:ONR917939 OWS917938:OXN917939 PGO917938:PHJ917939 PQK917938:PRF917939 QAG917938:QBB917939 QKC917938:QKX917939 QTY917938:QUT917939 RDU917938:REP917939 RNQ917938:ROL917939 RXM917938:RYH917939 SHI917938:SID917939 SRE917938:SRZ917939 TBA917938:TBV917939 TKW917938:TLR917939 TUS917938:TVN917939 UEO917938:UFJ917939 UOK917938:UPF917939 UYG917938:UZB917939 VIC917938:VIX917939 VRY917938:VST917939 WBU917938:WCP917939 WLQ917938:WML917939 WVM917938:WWH917939 E983474:Z983475 JA983474:JV983475 SW983474:TR983475 ACS983474:ADN983475 AMO983474:ANJ983475 AWK983474:AXF983475 BGG983474:BHB983475 BQC983474:BQX983475 BZY983474:CAT983475 CJU983474:CKP983475 CTQ983474:CUL983475 DDM983474:DEH983475 DNI983474:DOD983475 DXE983474:DXZ983475 EHA983474:EHV983475 EQW983474:ERR983475 FAS983474:FBN983475 FKO983474:FLJ983475 FUK983474:FVF983475 GEG983474:GFB983475 GOC983474:GOX983475 GXY983474:GYT983475 HHU983474:HIP983475 HRQ983474:HSL983475 IBM983474:ICH983475 ILI983474:IMD983475 IVE983474:IVZ983475 JFA983474:JFV983475 JOW983474:JPR983475 JYS983474:JZN983475 KIO983474:KJJ983475 KSK983474:KTF983475 LCG983474:LDB983475 LMC983474:LMX983475 LVY983474:LWT983475 MFU983474:MGP983475 MPQ983474:MQL983475 MZM983474:NAH983475 NJI983474:NKD983475 NTE983474:NTZ983475 ODA983474:ODV983475 OMW983474:ONR983475 OWS983474:OXN983475 PGO983474:PHJ983475 PQK983474:PRF983475 QAG983474:QBB983475 QKC983474:QKX983475 QTY983474:QUT983475 RDU983474:REP983475 RNQ983474:ROL983475 RXM983474:RYH983475 SHI983474:SID983475 SRE983474:SRZ983475 TBA983474:TBV983475 TKW983474:TLR983475 TUS983474:TVN983475 UEO983474:UFJ983475 UOK983474:UPF983475 UYG983474:UZB983475 VIC983474:VIX983475 VRY983474:VST983475 WBU983474:WCP983475 WLQ983474:WML983475 WVM983474:WWH983475 E391:Z392 JA391:JV392 SW391:TR392 ACS391:ADN392 AMO391:ANJ392 AWK391:AXF392 BGG391:BHB392 BQC391:BQX392 BZY391:CAT392 CJU391:CKP392 CTQ391:CUL392 DDM391:DEH392 DNI391:DOD392 DXE391:DXZ392 EHA391:EHV392 EQW391:ERR392 FAS391:FBN392 FKO391:FLJ392 FUK391:FVF392 GEG391:GFB392 GOC391:GOX392 GXY391:GYT392 HHU391:HIP392 HRQ391:HSL392 IBM391:ICH392 ILI391:IMD392 IVE391:IVZ392 JFA391:JFV392 JOW391:JPR392 JYS391:JZN392 KIO391:KJJ392 KSK391:KTF392 LCG391:LDB392 LMC391:LMX392 LVY391:LWT392 MFU391:MGP392 MPQ391:MQL392 MZM391:NAH392 NJI391:NKD392 NTE391:NTZ392 ODA391:ODV392 OMW391:ONR392 OWS391:OXN392 PGO391:PHJ392 PQK391:PRF392 QAG391:QBB392 QKC391:QKX392 QTY391:QUT392 RDU391:REP392 RNQ391:ROL392 RXM391:RYH392 SHI391:SID392 SRE391:SRZ392 TBA391:TBV392 TKW391:TLR392 TUS391:TVN392 UEO391:UFJ392 UOK391:UPF392 UYG391:UZB392 VIC391:VIX392 VRY391:VST392 WBU391:WCP392 WLQ391:WML392 WVM391:WWH392 E65973:Z65974 JA65973:JV65974 SW65973:TR65974 ACS65973:ADN65974 AMO65973:ANJ65974 AWK65973:AXF65974 BGG65973:BHB65974 BQC65973:BQX65974 BZY65973:CAT65974 CJU65973:CKP65974 CTQ65973:CUL65974 DDM65973:DEH65974 DNI65973:DOD65974 DXE65973:DXZ65974 EHA65973:EHV65974 EQW65973:ERR65974 FAS65973:FBN65974 FKO65973:FLJ65974 FUK65973:FVF65974 GEG65973:GFB65974 GOC65973:GOX65974 GXY65973:GYT65974 HHU65973:HIP65974 HRQ65973:HSL65974 IBM65973:ICH65974 ILI65973:IMD65974 IVE65973:IVZ65974 JFA65973:JFV65974 JOW65973:JPR65974 JYS65973:JZN65974 KIO65973:KJJ65974 KSK65973:KTF65974 LCG65973:LDB65974 LMC65973:LMX65974 LVY65973:LWT65974 MFU65973:MGP65974 MPQ65973:MQL65974 MZM65973:NAH65974 NJI65973:NKD65974 NTE65973:NTZ65974 ODA65973:ODV65974 OMW65973:ONR65974 OWS65973:OXN65974 PGO65973:PHJ65974 PQK65973:PRF65974 QAG65973:QBB65974 QKC65973:QKX65974 QTY65973:QUT65974 RDU65973:REP65974 RNQ65973:ROL65974 RXM65973:RYH65974 SHI65973:SID65974 SRE65973:SRZ65974 TBA65973:TBV65974 TKW65973:TLR65974 TUS65973:TVN65974 UEO65973:UFJ65974 UOK65973:UPF65974 UYG65973:UZB65974 VIC65973:VIX65974 VRY65973:VST65974 WBU65973:WCP65974 WLQ65973:WML65974 WVM65973:WWH65974 E131509:Z131510 JA131509:JV131510 SW131509:TR131510 ACS131509:ADN131510 AMO131509:ANJ131510 AWK131509:AXF131510 BGG131509:BHB131510 BQC131509:BQX131510 BZY131509:CAT131510 CJU131509:CKP131510 CTQ131509:CUL131510 DDM131509:DEH131510 DNI131509:DOD131510 DXE131509:DXZ131510 EHA131509:EHV131510 EQW131509:ERR131510 FAS131509:FBN131510 FKO131509:FLJ131510 FUK131509:FVF131510 GEG131509:GFB131510 GOC131509:GOX131510 GXY131509:GYT131510 HHU131509:HIP131510 HRQ131509:HSL131510 IBM131509:ICH131510 ILI131509:IMD131510 IVE131509:IVZ131510 JFA131509:JFV131510 JOW131509:JPR131510 JYS131509:JZN131510 KIO131509:KJJ131510 KSK131509:KTF131510 LCG131509:LDB131510 LMC131509:LMX131510 LVY131509:LWT131510 MFU131509:MGP131510 MPQ131509:MQL131510 MZM131509:NAH131510 NJI131509:NKD131510 NTE131509:NTZ131510 ODA131509:ODV131510 OMW131509:ONR131510 OWS131509:OXN131510 PGO131509:PHJ131510 PQK131509:PRF131510 QAG131509:QBB131510 QKC131509:QKX131510 QTY131509:QUT131510 RDU131509:REP131510 RNQ131509:ROL131510 RXM131509:RYH131510 SHI131509:SID131510 SRE131509:SRZ131510 TBA131509:TBV131510 TKW131509:TLR131510 TUS131509:TVN131510 UEO131509:UFJ131510 UOK131509:UPF131510 UYG131509:UZB131510 VIC131509:VIX131510 VRY131509:VST131510 WBU131509:WCP131510 WLQ131509:WML131510 WVM131509:WWH131510 E197045:Z197046 JA197045:JV197046 SW197045:TR197046 ACS197045:ADN197046 AMO197045:ANJ197046 AWK197045:AXF197046 BGG197045:BHB197046 BQC197045:BQX197046 BZY197045:CAT197046 CJU197045:CKP197046 CTQ197045:CUL197046 DDM197045:DEH197046 DNI197045:DOD197046 DXE197045:DXZ197046 EHA197045:EHV197046 EQW197045:ERR197046 FAS197045:FBN197046 FKO197045:FLJ197046 FUK197045:FVF197046 GEG197045:GFB197046 GOC197045:GOX197046 GXY197045:GYT197046 HHU197045:HIP197046 HRQ197045:HSL197046 IBM197045:ICH197046 ILI197045:IMD197046 IVE197045:IVZ197046 JFA197045:JFV197046 JOW197045:JPR197046 JYS197045:JZN197046 KIO197045:KJJ197046 KSK197045:KTF197046 LCG197045:LDB197046 LMC197045:LMX197046 LVY197045:LWT197046 MFU197045:MGP197046 MPQ197045:MQL197046 MZM197045:NAH197046 NJI197045:NKD197046 NTE197045:NTZ197046 ODA197045:ODV197046 OMW197045:ONR197046 OWS197045:OXN197046 PGO197045:PHJ197046 PQK197045:PRF197046 QAG197045:QBB197046 QKC197045:QKX197046 QTY197045:QUT197046 RDU197045:REP197046 RNQ197045:ROL197046 RXM197045:RYH197046 SHI197045:SID197046 SRE197045:SRZ197046 TBA197045:TBV197046 TKW197045:TLR197046 TUS197045:TVN197046 UEO197045:UFJ197046 UOK197045:UPF197046 UYG197045:UZB197046 VIC197045:VIX197046 VRY197045:VST197046 WBU197045:WCP197046 WLQ197045:WML197046 WVM197045:WWH197046 E262581:Z262582 JA262581:JV262582 SW262581:TR262582 ACS262581:ADN262582 AMO262581:ANJ262582 AWK262581:AXF262582 BGG262581:BHB262582 BQC262581:BQX262582 BZY262581:CAT262582 CJU262581:CKP262582 CTQ262581:CUL262582 DDM262581:DEH262582 DNI262581:DOD262582 DXE262581:DXZ262582 EHA262581:EHV262582 EQW262581:ERR262582 FAS262581:FBN262582 FKO262581:FLJ262582 FUK262581:FVF262582 GEG262581:GFB262582 GOC262581:GOX262582 GXY262581:GYT262582 HHU262581:HIP262582 HRQ262581:HSL262582 IBM262581:ICH262582 ILI262581:IMD262582 IVE262581:IVZ262582 JFA262581:JFV262582 JOW262581:JPR262582 JYS262581:JZN262582 KIO262581:KJJ262582 KSK262581:KTF262582 LCG262581:LDB262582 LMC262581:LMX262582 LVY262581:LWT262582 MFU262581:MGP262582 MPQ262581:MQL262582 MZM262581:NAH262582 NJI262581:NKD262582 NTE262581:NTZ262582 ODA262581:ODV262582 OMW262581:ONR262582 OWS262581:OXN262582 PGO262581:PHJ262582 PQK262581:PRF262582 QAG262581:QBB262582 QKC262581:QKX262582 QTY262581:QUT262582 RDU262581:REP262582 RNQ262581:ROL262582 RXM262581:RYH262582 SHI262581:SID262582 SRE262581:SRZ262582 TBA262581:TBV262582 TKW262581:TLR262582 TUS262581:TVN262582 UEO262581:UFJ262582 UOK262581:UPF262582 UYG262581:UZB262582 VIC262581:VIX262582 VRY262581:VST262582 WBU262581:WCP262582 WLQ262581:WML262582 WVM262581:WWH262582 E328117:Z328118 JA328117:JV328118 SW328117:TR328118 ACS328117:ADN328118 AMO328117:ANJ328118 AWK328117:AXF328118 BGG328117:BHB328118 BQC328117:BQX328118 BZY328117:CAT328118 CJU328117:CKP328118 CTQ328117:CUL328118 DDM328117:DEH328118 DNI328117:DOD328118 DXE328117:DXZ328118 EHA328117:EHV328118 EQW328117:ERR328118 FAS328117:FBN328118 FKO328117:FLJ328118 FUK328117:FVF328118 GEG328117:GFB328118 GOC328117:GOX328118 GXY328117:GYT328118 HHU328117:HIP328118 HRQ328117:HSL328118 IBM328117:ICH328118 ILI328117:IMD328118 IVE328117:IVZ328118 JFA328117:JFV328118 JOW328117:JPR328118 JYS328117:JZN328118 KIO328117:KJJ328118 KSK328117:KTF328118 LCG328117:LDB328118 LMC328117:LMX328118 LVY328117:LWT328118 MFU328117:MGP328118 MPQ328117:MQL328118 MZM328117:NAH328118 NJI328117:NKD328118 NTE328117:NTZ328118 ODA328117:ODV328118 OMW328117:ONR328118 OWS328117:OXN328118 PGO328117:PHJ328118 PQK328117:PRF328118 QAG328117:QBB328118 QKC328117:QKX328118 QTY328117:QUT328118 RDU328117:REP328118 RNQ328117:ROL328118 RXM328117:RYH328118 SHI328117:SID328118 SRE328117:SRZ328118 TBA328117:TBV328118 TKW328117:TLR328118 TUS328117:TVN328118 UEO328117:UFJ328118 UOK328117:UPF328118 UYG328117:UZB328118 VIC328117:VIX328118 VRY328117:VST328118 WBU328117:WCP328118 WLQ328117:WML328118 WVM328117:WWH328118 E393653:Z393654 JA393653:JV393654 SW393653:TR393654 ACS393653:ADN393654 AMO393653:ANJ393654 AWK393653:AXF393654 BGG393653:BHB393654 BQC393653:BQX393654 BZY393653:CAT393654 CJU393653:CKP393654 CTQ393653:CUL393654 DDM393653:DEH393654 DNI393653:DOD393654 DXE393653:DXZ393654 EHA393653:EHV393654 EQW393653:ERR393654 FAS393653:FBN393654 FKO393653:FLJ393654 FUK393653:FVF393654 GEG393653:GFB393654 GOC393653:GOX393654 GXY393653:GYT393654 HHU393653:HIP393654 HRQ393653:HSL393654 IBM393653:ICH393654 ILI393653:IMD393654 IVE393653:IVZ393654 JFA393653:JFV393654 JOW393653:JPR393654 JYS393653:JZN393654 KIO393653:KJJ393654 KSK393653:KTF393654 LCG393653:LDB393654 LMC393653:LMX393654 LVY393653:LWT393654 MFU393653:MGP393654 MPQ393653:MQL393654 MZM393653:NAH393654 NJI393653:NKD393654 NTE393653:NTZ393654 ODA393653:ODV393654 OMW393653:ONR393654 OWS393653:OXN393654 PGO393653:PHJ393654 PQK393653:PRF393654 QAG393653:QBB393654 QKC393653:QKX393654 QTY393653:QUT393654 RDU393653:REP393654 RNQ393653:ROL393654 RXM393653:RYH393654 SHI393653:SID393654 SRE393653:SRZ393654 TBA393653:TBV393654 TKW393653:TLR393654 TUS393653:TVN393654 UEO393653:UFJ393654 UOK393653:UPF393654 UYG393653:UZB393654 VIC393653:VIX393654 VRY393653:VST393654 WBU393653:WCP393654 WLQ393653:WML393654 WVM393653:WWH393654 E459189:Z459190 JA459189:JV459190 SW459189:TR459190 ACS459189:ADN459190 AMO459189:ANJ459190 AWK459189:AXF459190 BGG459189:BHB459190 BQC459189:BQX459190 BZY459189:CAT459190 CJU459189:CKP459190 CTQ459189:CUL459190 DDM459189:DEH459190 DNI459189:DOD459190 DXE459189:DXZ459190 EHA459189:EHV459190 EQW459189:ERR459190 FAS459189:FBN459190 FKO459189:FLJ459190 FUK459189:FVF459190 GEG459189:GFB459190 GOC459189:GOX459190 GXY459189:GYT459190 HHU459189:HIP459190 HRQ459189:HSL459190 IBM459189:ICH459190 ILI459189:IMD459190 IVE459189:IVZ459190 JFA459189:JFV459190 JOW459189:JPR459190 JYS459189:JZN459190 KIO459189:KJJ459190 KSK459189:KTF459190 LCG459189:LDB459190 LMC459189:LMX459190 LVY459189:LWT459190 MFU459189:MGP459190 MPQ459189:MQL459190 MZM459189:NAH459190 NJI459189:NKD459190 NTE459189:NTZ459190 ODA459189:ODV459190 OMW459189:ONR459190 OWS459189:OXN459190 PGO459189:PHJ459190 PQK459189:PRF459190 QAG459189:QBB459190 QKC459189:QKX459190 QTY459189:QUT459190 RDU459189:REP459190 RNQ459189:ROL459190 RXM459189:RYH459190 SHI459189:SID459190 SRE459189:SRZ459190 TBA459189:TBV459190 TKW459189:TLR459190 TUS459189:TVN459190 UEO459189:UFJ459190 UOK459189:UPF459190 UYG459189:UZB459190 VIC459189:VIX459190 VRY459189:VST459190 WBU459189:WCP459190 WLQ459189:WML459190 WVM459189:WWH459190 E524725:Z524726 JA524725:JV524726 SW524725:TR524726 ACS524725:ADN524726 AMO524725:ANJ524726 AWK524725:AXF524726 BGG524725:BHB524726 BQC524725:BQX524726 BZY524725:CAT524726 CJU524725:CKP524726 CTQ524725:CUL524726 DDM524725:DEH524726 DNI524725:DOD524726 DXE524725:DXZ524726 EHA524725:EHV524726 EQW524725:ERR524726 FAS524725:FBN524726 FKO524725:FLJ524726 FUK524725:FVF524726 GEG524725:GFB524726 GOC524725:GOX524726 GXY524725:GYT524726 HHU524725:HIP524726 HRQ524725:HSL524726 IBM524725:ICH524726 ILI524725:IMD524726 IVE524725:IVZ524726 JFA524725:JFV524726 JOW524725:JPR524726 JYS524725:JZN524726 KIO524725:KJJ524726 KSK524725:KTF524726 LCG524725:LDB524726 LMC524725:LMX524726 LVY524725:LWT524726 MFU524725:MGP524726 MPQ524725:MQL524726 MZM524725:NAH524726 NJI524725:NKD524726 NTE524725:NTZ524726 ODA524725:ODV524726 OMW524725:ONR524726 OWS524725:OXN524726 PGO524725:PHJ524726 PQK524725:PRF524726 QAG524725:QBB524726 QKC524725:QKX524726 QTY524725:QUT524726 RDU524725:REP524726 RNQ524725:ROL524726 RXM524725:RYH524726 SHI524725:SID524726 SRE524725:SRZ524726 TBA524725:TBV524726 TKW524725:TLR524726 TUS524725:TVN524726 UEO524725:UFJ524726 UOK524725:UPF524726 UYG524725:UZB524726 VIC524725:VIX524726 VRY524725:VST524726 WBU524725:WCP524726 WLQ524725:WML524726 WVM524725:WWH524726 E590261:Z590262 JA590261:JV590262 SW590261:TR590262 ACS590261:ADN590262 AMO590261:ANJ590262 AWK590261:AXF590262 BGG590261:BHB590262 BQC590261:BQX590262 BZY590261:CAT590262 CJU590261:CKP590262 CTQ590261:CUL590262 DDM590261:DEH590262 DNI590261:DOD590262 DXE590261:DXZ590262 EHA590261:EHV590262 EQW590261:ERR590262 FAS590261:FBN590262 FKO590261:FLJ590262 FUK590261:FVF590262 GEG590261:GFB590262 GOC590261:GOX590262 GXY590261:GYT590262 HHU590261:HIP590262 HRQ590261:HSL590262 IBM590261:ICH590262 ILI590261:IMD590262 IVE590261:IVZ590262 JFA590261:JFV590262 JOW590261:JPR590262 JYS590261:JZN590262 KIO590261:KJJ590262 KSK590261:KTF590262 LCG590261:LDB590262 LMC590261:LMX590262 LVY590261:LWT590262 MFU590261:MGP590262 MPQ590261:MQL590262 MZM590261:NAH590262 NJI590261:NKD590262 NTE590261:NTZ590262 ODA590261:ODV590262 OMW590261:ONR590262 OWS590261:OXN590262 PGO590261:PHJ590262 PQK590261:PRF590262 QAG590261:QBB590262 QKC590261:QKX590262 QTY590261:QUT590262 RDU590261:REP590262 RNQ590261:ROL590262 RXM590261:RYH590262 SHI590261:SID590262 SRE590261:SRZ590262 TBA590261:TBV590262 TKW590261:TLR590262 TUS590261:TVN590262 UEO590261:UFJ590262 UOK590261:UPF590262 UYG590261:UZB590262 VIC590261:VIX590262 VRY590261:VST590262 WBU590261:WCP590262 WLQ590261:WML590262 WVM590261:WWH590262 E655797:Z655798 JA655797:JV655798 SW655797:TR655798 ACS655797:ADN655798 AMO655797:ANJ655798 AWK655797:AXF655798 BGG655797:BHB655798 BQC655797:BQX655798 BZY655797:CAT655798 CJU655797:CKP655798 CTQ655797:CUL655798 DDM655797:DEH655798 DNI655797:DOD655798 DXE655797:DXZ655798 EHA655797:EHV655798 EQW655797:ERR655798 FAS655797:FBN655798 FKO655797:FLJ655798 FUK655797:FVF655798 GEG655797:GFB655798 GOC655797:GOX655798 GXY655797:GYT655798 HHU655797:HIP655798 HRQ655797:HSL655798 IBM655797:ICH655798 ILI655797:IMD655798 IVE655797:IVZ655798 JFA655797:JFV655798 JOW655797:JPR655798 JYS655797:JZN655798 KIO655797:KJJ655798 KSK655797:KTF655798 LCG655797:LDB655798 LMC655797:LMX655798 LVY655797:LWT655798 MFU655797:MGP655798 MPQ655797:MQL655798 MZM655797:NAH655798 NJI655797:NKD655798 NTE655797:NTZ655798 ODA655797:ODV655798 OMW655797:ONR655798 OWS655797:OXN655798 PGO655797:PHJ655798 PQK655797:PRF655798 QAG655797:QBB655798 QKC655797:QKX655798 QTY655797:QUT655798 RDU655797:REP655798 RNQ655797:ROL655798 RXM655797:RYH655798 SHI655797:SID655798 SRE655797:SRZ655798 TBA655797:TBV655798 TKW655797:TLR655798 TUS655797:TVN655798 UEO655797:UFJ655798 UOK655797:UPF655798 UYG655797:UZB655798 VIC655797:VIX655798 VRY655797:VST655798 WBU655797:WCP655798 WLQ655797:WML655798 WVM655797:WWH655798 E721333:Z721334 JA721333:JV721334 SW721333:TR721334 ACS721333:ADN721334 AMO721333:ANJ721334 AWK721333:AXF721334 BGG721333:BHB721334 BQC721333:BQX721334 BZY721333:CAT721334 CJU721333:CKP721334 CTQ721333:CUL721334 DDM721333:DEH721334 DNI721333:DOD721334 DXE721333:DXZ721334 EHA721333:EHV721334 EQW721333:ERR721334 FAS721333:FBN721334 FKO721333:FLJ721334 FUK721333:FVF721334 GEG721333:GFB721334 GOC721333:GOX721334 GXY721333:GYT721334 HHU721333:HIP721334 HRQ721333:HSL721334 IBM721333:ICH721334 ILI721333:IMD721334 IVE721333:IVZ721334 JFA721333:JFV721334 JOW721333:JPR721334 JYS721333:JZN721334 KIO721333:KJJ721334 KSK721333:KTF721334 LCG721333:LDB721334 LMC721333:LMX721334 LVY721333:LWT721334 MFU721333:MGP721334 MPQ721333:MQL721334 MZM721333:NAH721334 NJI721333:NKD721334 NTE721333:NTZ721334 ODA721333:ODV721334 OMW721333:ONR721334 OWS721333:OXN721334 PGO721333:PHJ721334 PQK721333:PRF721334 QAG721333:QBB721334 QKC721333:QKX721334 QTY721333:QUT721334 RDU721333:REP721334 RNQ721333:ROL721334 RXM721333:RYH721334 SHI721333:SID721334 SRE721333:SRZ721334 TBA721333:TBV721334 TKW721333:TLR721334 TUS721333:TVN721334 UEO721333:UFJ721334 UOK721333:UPF721334 UYG721333:UZB721334 VIC721333:VIX721334 VRY721333:VST721334 WBU721333:WCP721334 WLQ721333:WML721334 WVM721333:WWH721334 E786869:Z786870 JA786869:JV786870 SW786869:TR786870 ACS786869:ADN786870 AMO786869:ANJ786870 AWK786869:AXF786870 BGG786869:BHB786870 BQC786869:BQX786870 BZY786869:CAT786870 CJU786869:CKP786870 CTQ786869:CUL786870 DDM786869:DEH786870 DNI786869:DOD786870 DXE786869:DXZ786870 EHA786869:EHV786870 EQW786869:ERR786870 FAS786869:FBN786870 FKO786869:FLJ786870 FUK786869:FVF786870 GEG786869:GFB786870 GOC786869:GOX786870 GXY786869:GYT786870 HHU786869:HIP786870 HRQ786869:HSL786870 IBM786869:ICH786870 ILI786869:IMD786870 IVE786869:IVZ786870 JFA786869:JFV786870 JOW786869:JPR786870 JYS786869:JZN786870 KIO786869:KJJ786870 KSK786869:KTF786870 LCG786869:LDB786870 LMC786869:LMX786870 LVY786869:LWT786870 MFU786869:MGP786870 MPQ786869:MQL786870 MZM786869:NAH786870 NJI786869:NKD786870 NTE786869:NTZ786870 ODA786869:ODV786870 OMW786869:ONR786870 OWS786869:OXN786870 PGO786869:PHJ786870 PQK786869:PRF786870 QAG786869:QBB786870 QKC786869:QKX786870 QTY786869:QUT786870 RDU786869:REP786870 RNQ786869:ROL786870 RXM786869:RYH786870 SHI786869:SID786870 SRE786869:SRZ786870 TBA786869:TBV786870 TKW786869:TLR786870 TUS786869:TVN786870 UEO786869:UFJ786870 UOK786869:UPF786870 UYG786869:UZB786870 VIC786869:VIX786870 VRY786869:VST786870 WBU786869:WCP786870 WLQ786869:WML786870 WVM786869:WWH786870 E852405:Z852406 JA852405:JV852406 SW852405:TR852406 ACS852405:ADN852406 AMO852405:ANJ852406 AWK852405:AXF852406 BGG852405:BHB852406 BQC852405:BQX852406 BZY852405:CAT852406 CJU852405:CKP852406 CTQ852405:CUL852406 DDM852405:DEH852406 DNI852405:DOD852406 DXE852405:DXZ852406 EHA852405:EHV852406 EQW852405:ERR852406 FAS852405:FBN852406 FKO852405:FLJ852406 FUK852405:FVF852406 GEG852405:GFB852406 GOC852405:GOX852406 GXY852405:GYT852406 HHU852405:HIP852406 HRQ852405:HSL852406 IBM852405:ICH852406 ILI852405:IMD852406 IVE852405:IVZ852406 JFA852405:JFV852406 JOW852405:JPR852406 JYS852405:JZN852406 KIO852405:KJJ852406 KSK852405:KTF852406 LCG852405:LDB852406 LMC852405:LMX852406 LVY852405:LWT852406 MFU852405:MGP852406 MPQ852405:MQL852406 MZM852405:NAH852406 NJI852405:NKD852406 NTE852405:NTZ852406 ODA852405:ODV852406 OMW852405:ONR852406 OWS852405:OXN852406 PGO852405:PHJ852406 PQK852405:PRF852406 QAG852405:QBB852406 QKC852405:QKX852406 QTY852405:QUT852406 RDU852405:REP852406 RNQ852405:ROL852406 RXM852405:RYH852406 SHI852405:SID852406 SRE852405:SRZ852406 TBA852405:TBV852406 TKW852405:TLR852406 TUS852405:TVN852406 UEO852405:UFJ852406 UOK852405:UPF852406 UYG852405:UZB852406 VIC852405:VIX852406 VRY852405:VST852406 WBU852405:WCP852406 WLQ852405:WML852406 WVM852405:WWH852406 E917941:Z917942 JA917941:JV917942 SW917941:TR917942 ACS917941:ADN917942 AMO917941:ANJ917942 AWK917941:AXF917942 BGG917941:BHB917942 BQC917941:BQX917942 BZY917941:CAT917942 CJU917941:CKP917942 CTQ917941:CUL917942 DDM917941:DEH917942 DNI917941:DOD917942 DXE917941:DXZ917942 EHA917941:EHV917942 EQW917941:ERR917942 FAS917941:FBN917942 FKO917941:FLJ917942 FUK917941:FVF917942 GEG917941:GFB917942 GOC917941:GOX917942 GXY917941:GYT917942 HHU917941:HIP917942 HRQ917941:HSL917942 IBM917941:ICH917942 ILI917941:IMD917942 IVE917941:IVZ917942 JFA917941:JFV917942 JOW917941:JPR917942 JYS917941:JZN917942 KIO917941:KJJ917942 KSK917941:KTF917942 LCG917941:LDB917942 LMC917941:LMX917942 LVY917941:LWT917942 MFU917941:MGP917942 MPQ917941:MQL917942 MZM917941:NAH917942 NJI917941:NKD917942 NTE917941:NTZ917942 ODA917941:ODV917942 OMW917941:ONR917942 OWS917941:OXN917942 PGO917941:PHJ917942 PQK917941:PRF917942 QAG917941:QBB917942 QKC917941:QKX917942 QTY917941:QUT917942 RDU917941:REP917942 RNQ917941:ROL917942 RXM917941:RYH917942 SHI917941:SID917942 SRE917941:SRZ917942 TBA917941:TBV917942 TKW917941:TLR917942 TUS917941:TVN917942 UEO917941:UFJ917942 UOK917941:UPF917942 UYG917941:UZB917942 VIC917941:VIX917942 VRY917941:VST917942 WBU917941:WCP917942 WLQ917941:WML917942 WVM917941:WWH917942 E983477:Z983478 JA983477:JV983478 SW983477:TR983478 ACS983477:ADN983478 AMO983477:ANJ983478 AWK983477:AXF983478 BGG983477:BHB983478 BQC983477:BQX983478 BZY983477:CAT983478 CJU983477:CKP983478 CTQ983477:CUL983478 DDM983477:DEH983478 DNI983477:DOD983478 DXE983477:DXZ983478 EHA983477:EHV983478 EQW983477:ERR983478 FAS983477:FBN983478 FKO983477:FLJ983478 FUK983477:FVF983478 GEG983477:GFB983478 GOC983477:GOX983478 GXY983477:GYT983478 HHU983477:HIP983478 HRQ983477:HSL983478 IBM983477:ICH983478 ILI983477:IMD983478 IVE983477:IVZ983478 JFA983477:JFV983478 JOW983477:JPR983478 JYS983477:JZN983478 KIO983477:KJJ983478 KSK983477:KTF983478 LCG983477:LDB983478 LMC983477:LMX983478 LVY983477:LWT983478 MFU983477:MGP983478 MPQ983477:MQL983478 MZM983477:NAH983478 NJI983477:NKD983478 NTE983477:NTZ983478 ODA983477:ODV983478 OMW983477:ONR983478 OWS983477:OXN983478 PGO983477:PHJ983478 PQK983477:PRF983478 QAG983477:QBB983478 QKC983477:QKX983478 QTY983477:QUT983478 RDU983477:REP983478 RNQ983477:ROL983478 RXM983477:RYH983478 SHI983477:SID983478 SRE983477:SRZ983478 TBA983477:TBV983478 TKW983477:TLR983478 TUS983477:TVN983478 UEO983477:UFJ983478 UOK983477:UPF983478 UYG983477:UZB983478 VIC983477:VIX983478 VRY983477:VST983478 WBU983477:WCP983478 WLQ983477:WML983478 WVM983477:WWH983478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D65723:AC65723 IZ65723:JY65723 SV65723:TU65723 ACR65723:ADQ65723 AMN65723:ANM65723 AWJ65723:AXI65723 BGF65723:BHE65723 BQB65723:BRA65723 BZX65723:CAW65723 CJT65723:CKS65723 CTP65723:CUO65723 DDL65723:DEK65723 DNH65723:DOG65723 DXD65723:DYC65723 EGZ65723:EHY65723 EQV65723:ERU65723 FAR65723:FBQ65723 FKN65723:FLM65723 FUJ65723:FVI65723 GEF65723:GFE65723 GOB65723:GPA65723 GXX65723:GYW65723 HHT65723:HIS65723 HRP65723:HSO65723 IBL65723:ICK65723 ILH65723:IMG65723 IVD65723:IWC65723 JEZ65723:JFY65723 JOV65723:JPU65723 JYR65723:JZQ65723 KIN65723:KJM65723 KSJ65723:KTI65723 LCF65723:LDE65723 LMB65723:LNA65723 LVX65723:LWW65723 MFT65723:MGS65723 MPP65723:MQO65723 MZL65723:NAK65723 NJH65723:NKG65723 NTD65723:NUC65723 OCZ65723:ODY65723 OMV65723:ONU65723 OWR65723:OXQ65723 PGN65723:PHM65723 PQJ65723:PRI65723 QAF65723:QBE65723 QKB65723:QLA65723 QTX65723:QUW65723 RDT65723:RES65723 RNP65723:ROO65723 RXL65723:RYK65723 SHH65723:SIG65723 SRD65723:SSC65723 TAZ65723:TBY65723 TKV65723:TLU65723 TUR65723:TVQ65723 UEN65723:UFM65723 UOJ65723:UPI65723 UYF65723:UZE65723 VIB65723:VJA65723 VRX65723:VSW65723 WBT65723:WCS65723 WLP65723:WMO65723 WVL65723:WWK65723 D131259:AC131259 IZ131259:JY131259 SV131259:TU131259 ACR131259:ADQ131259 AMN131259:ANM131259 AWJ131259:AXI131259 BGF131259:BHE131259 BQB131259:BRA131259 BZX131259:CAW131259 CJT131259:CKS131259 CTP131259:CUO131259 DDL131259:DEK131259 DNH131259:DOG131259 DXD131259:DYC131259 EGZ131259:EHY131259 EQV131259:ERU131259 FAR131259:FBQ131259 FKN131259:FLM131259 FUJ131259:FVI131259 GEF131259:GFE131259 GOB131259:GPA131259 GXX131259:GYW131259 HHT131259:HIS131259 HRP131259:HSO131259 IBL131259:ICK131259 ILH131259:IMG131259 IVD131259:IWC131259 JEZ131259:JFY131259 JOV131259:JPU131259 JYR131259:JZQ131259 KIN131259:KJM131259 KSJ131259:KTI131259 LCF131259:LDE131259 LMB131259:LNA131259 LVX131259:LWW131259 MFT131259:MGS131259 MPP131259:MQO131259 MZL131259:NAK131259 NJH131259:NKG131259 NTD131259:NUC131259 OCZ131259:ODY131259 OMV131259:ONU131259 OWR131259:OXQ131259 PGN131259:PHM131259 PQJ131259:PRI131259 QAF131259:QBE131259 QKB131259:QLA131259 QTX131259:QUW131259 RDT131259:RES131259 RNP131259:ROO131259 RXL131259:RYK131259 SHH131259:SIG131259 SRD131259:SSC131259 TAZ131259:TBY131259 TKV131259:TLU131259 TUR131259:TVQ131259 UEN131259:UFM131259 UOJ131259:UPI131259 UYF131259:UZE131259 VIB131259:VJA131259 VRX131259:VSW131259 WBT131259:WCS131259 WLP131259:WMO131259 WVL131259:WWK131259 D196795:AC196795 IZ196795:JY196795 SV196795:TU196795 ACR196795:ADQ196795 AMN196795:ANM196795 AWJ196795:AXI196795 BGF196795:BHE196795 BQB196795:BRA196795 BZX196795:CAW196795 CJT196795:CKS196795 CTP196795:CUO196795 DDL196795:DEK196795 DNH196795:DOG196795 DXD196795:DYC196795 EGZ196795:EHY196795 EQV196795:ERU196795 FAR196795:FBQ196795 FKN196795:FLM196795 FUJ196795:FVI196795 GEF196795:GFE196795 GOB196795:GPA196795 GXX196795:GYW196795 HHT196795:HIS196795 HRP196795:HSO196795 IBL196795:ICK196795 ILH196795:IMG196795 IVD196795:IWC196795 JEZ196795:JFY196795 JOV196795:JPU196795 JYR196795:JZQ196795 KIN196795:KJM196795 KSJ196795:KTI196795 LCF196795:LDE196795 LMB196795:LNA196795 LVX196795:LWW196795 MFT196795:MGS196795 MPP196795:MQO196795 MZL196795:NAK196795 NJH196795:NKG196795 NTD196795:NUC196795 OCZ196795:ODY196795 OMV196795:ONU196795 OWR196795:OXQ196795 PGN196795:PHM196795 PQJ196795:PRI196795 QAF196795:QBE196795 QKB196795:QLA196795 QTX196795:QUW196795 RDT196795:RES196795 RNP196795:ROO196795 RXL196795:RYK196795 SHH196795:SIG196795 SRD196795:SSC196795 TAZ196795:TBY196795 TKV196795:TLU196795 TUR196795:TVQ196795 UEN196795:UFM196795 UOJ196795:UPI196795 UYF196795:UZE196795 VIB196795:VJA196795 VRX196795:VSW196795 WBT196795:WCS196795 WLP196795:WMO196795 WVL196795:WWK196795 D262331:AC262331 IZ262331:JY262331 SV262331:TU262331 ACR262331:ADQ262331 AMN262331:ANM262331 AWJ262331:AXI262331 BGF262331:BHE262331 BQB262331:BRA262331 BZX262331:CAW262331 CJT262331:CKS262331 CTP262331:CUO262331 DDL262331:DEK262331 DNH262331:DOG262331 DXD262331:DYC262331 EGZ262331:EHY262331 EQV262331:ERU262331 FAR262331:FBQ262331 FKN262331:FLM262331 FUJ262331:FVI262331 GEF262331:GFE262331 GOB262331:GPA262331 GXX262331:GYW262331 HHT262331:HIS262331 HRP262331:HSO262331 IBL262331:ICK262331 ILH262331:IMG262331 IVD262331:IWC262331 JEZ262331:JFY262331 JOV262331:JPU262331 JYR262331:JZQ262331 KIN262331:KJM262331 KSJ262331:KTI262331 LCF262331:LDE262331 LMB262331:LNA262331 LVX262331:LWW262331 MFT262331:MGS262331 MPP262331:MQO262331 MZL262331:NAK262331 NJH262331:NKG262331 NTD262331:NUC262331 OCZ262331:ODY262331 OMV262331:ONU262331 OWR262331:OXQ262331 PGN262331:PHM262331 PQJ262331:PRI262331 QAF262331:QBE262331 QKB262331:QLA262331 QTX262331:QUW262331 RDT262331:RES262331 RNP262331:ROO262331 RXL262331:RYK262331 SHH262331:SIG262331 SRD262331:SSC262331 TAZ262331:TBY262331 TKV262331:TLU262331 TUR262331:TVQ262331 UEN262331:UFM262331 UOJ262331:UPI262331 UYF262331:UZE262331 VIB262331:VJA262331 VRX262331:VSW262331 WBT262331:WCS262331 WLP262331:WMO262331 WVL262331:WWK262331 D327867:AC327867 IZ327867:JY327867 SV327867:TU327867 ACR327867:ADQ327867 AMN327867:ANM327867 AWJ327867:AXI327867 BGF327867:BHE327867 BQB327867:BRA327867 BZX327867:CAW327867 CJT327867:CKS327867 CTP327867:CUO327867 DDL327867:DEK327867 DNH327867:DOG327867 DXD327867:DYC327867 EGZ327867:EHY327867 EQV327867:ERU327867 FAR327867:FBQ327867 FKN327867:FLM327867 FUJ327867:FVI327867 GEF327867:GFE327867 GOB327867:GPA327867 GXX327867:GYW327867 HHT327867:HIS327867 HRP327867:HSO327867 IBL327867:ICK327867 ILH327867:IMG327867 IVD327867:IWC327867 JEZ327867:JFY327867 JOV327867:JPU327867 JYR327867:JZQ327867 KIN327867:KJM327867 KSJ327867:KTI327867 LCF327867:LDE327867 LMB327867:LNA327867 LVX327867:LWW327867 MFT327867:MGS327867 MPP327867:MQO327867 MZL327867:NAK327867 NJH327867:NKG327867 NTD327867:NUC327867 OCZ327867:ODY327867 OMV327867:ONU327867 OWR327867:OXQ327867 PGN327867:PHM327867 PQJ327867:PRI327867 QAF327867:QBE327867 QKB327867:QLA327867 QTX327867:QUW327867 RDT327867:RES327867 RNP327867:ROO327867 RXL327867:RYK327867 SHH327867:SIG327867 SRD327867:SSC327867 TAZ327867:TBY327867 TKV327867:TLU327867 TUR327867:TVQ327867 UEN327867:UFM327867 UOJ327867:UPI327867 UYF327867:UZE327867 VIB327867:VJA327867 VRX327867:VSW327867 WBT327867:WCS327867 WLP327867:WMO327867 WVL327867:WWK327867 D393403:AC393403 IZ393403:JY393403 SV393403:TU393403 ACR393403:ADQ393403 AMN393403:ANM393403 AWJ393403:AXI393403 BGF393403:BHE393403 BQB393403:BRA393403 BZX393403:CAW393403 CJT393403:CKS393403 CTP393403:CUO393403 DDL393403:DEK393403 DNH393403:DOG393403 DXD393403:DYC393403 EGZ393403:EHY393403 EQV393403:ERU393403 FAR393403:FBQ393403 FKN393403:FLM393403 FUJ393403:FVI393403 GEF393403:GFE393403 GOB393403:GPA393403 GXX393403:GYW393403 HHT393403:HIS393403 HRP393403:HSO393403 IBL393403:ICK393403 ILH393403:IMG393403 IVD393403:IWC393403 JEZ393403:JFY393403 JOV393403:JPU393403 JYR393403:JZQ393403 KIN393403:KJM393403 KSJ393403:KTI393403 LCF393403:LDE393403 LMB393403:LNA393403 LVX393403:LWW393403 MFT393403:MGS393403 MPP393403:MQO393403 MZL393403:NAK393403 NJH393403:NKG393403 NTD393403:NUC393403 OCZ393403:ODY393403 OMV393403:ONU393403 OWR393403:OXQ393403 PGN393403:PHM393403 PQJ393403:PRI393403 QAF393403:QBE393403 QKB393403:QLA393403 QTX393403:QUW393403 RDT393403:RES393403 RNP393403:ROO393403 RXL393403:RYK393403 SHH393403:SIG393403 SRD393403:SSC393403 TAZ393403:TBY393403 TKV393403:TLU393403 TUR393403:TVQ393403 UEN393403:UFM393403 UOJ393403:UPI393403 UYF393403:UZE393403 VIB393403:VJA393403 VRX393403:VSW393403 WBT393403:WCS393403 WLP393403:WMO393403 WVL393403:WWK393403 D458939:AC458939 IZ458939:JY458939 SV458939:TU458939 ACR458939:ADQ458939 AMN458939:ANM458939 AWJ458939:AXI458939 BGF458939:BHE458939 BQB458939:BRA458939 BZX458939:CAW458939 CJT458939:CKS458939 CTP458939:CUO458939 DDL458939:DEK458939 DNH458939:DOG458939 DXD458939:DYC458939 EGZ458939:EHY458939 EQV458939:ERU458939 FAR458939:FBQ458939 FKN458939:FLM458939 FUJ458939:FVI458939 GEF458939:GFE458939 GOB458939:GPA458939 GXX458939:GYW458939 HHT458939:HIS458939 HRP458939:HSO458939 IBL458939:ICK458939 ILH458939:IMG458939 IVD458939:IWC458939 JEZ458939:JFY458939 JOV458939:JPU458939 JYR458939:JZQ458939 KIN458939:KJM458939 KSJ458939:KTI458939 LCF458939:LDE458939 LMB458939:LNA458939 LVX458939:LWW458939 MFT458939:MGS458939 MPP458939:MQO458939 MZL458939:NAK458939 NJH458939:NKG458939 NTD458939:NUC458939 OCZ458939:ODY458939 OMV458939:ONU458939 OWR458939:OXQ458939 PGN458939:PHM458939 PQJ458939:PRI458939 QAF458939:QBE458939 QKB458939:QLA458939 QTX458939:QUW458939 RDT458939:RES458939 RNP458939:ROO458939 RXL458939:RYK458939 SHH458939:SIG458939 SRD458939:SSC458939 TAZ458939:TBY458939 TKV458939:TLU458939 TUR458939:TVQ458939 UEN458939:UFM458939 UOJ458939:UPI458939 UYF458939:UZE458939 VIB458939:VJA458939 VRX458939:VSW458939 WBT458939:WCS458939 WLP458939:WMO458939 WVL458939:WWK458939 D524475:AC524475 IZ524475:JY524475 SV524475:TU524475 ACR524475:ADQ524475 AMN524475:ANM524475 AWJ524475:AXI524475 BGF524475:BHE524475 BQB524475:BRA524475 BZX524475:CAW524475 CJT524475:CKS524475 CTP524475:CUO524475 DDL524475:DEK524475 DNH524475:DOG524475 DXD524475:DYC524475 EGZ524475:EHY524475 EQV524475:ERU524475 FAR524475:FBQ524475 FKN524475:FLM524475 FUJ524475:FVI524475 GEF524475:GFE524475 GOB524475:GPA524475 GXX524475:GYW524475 HHT524475:HIS524475 HRP524475:HSO524475 IBL524475:ICK524475 ILH524475:IMG524475 IVD524475:IWC524475 JEZ524475:JFY524475 JOV524475:JPU524475 JYR524475:JZQ524475 KIN524475:KJM524475 KSJ524475:KTI524475 LCF524475:LDE524475 LMB524475:LNA524475 LVX524475:LWW524475 MFT524475:MGS524475 MPP524475:MQO524475 MZL524475:NAK524475 NJH524475:NKG524475 NTD524475:NUC524475 OCZ524475:ODY524475 OMV524475:ONU524475 OWR524475:OXQ524475 PGN524475:PHM524475 PQJ524475:PRI524475 QAF524475:QBE524475 QKB524475:QLA524475 QTX524475:QUW524475 RDT524475:RES524475 RNP524475:ROO524475 RXL524475:RYK524475 SHH524475:SIG524475 SRD524475:SSC524475 TAZ524475:TBY524475 TKV524475:TLU524475 TUR524475:TVQ524475 UEN524475:UFM524475 UOJ524475:UPI524475 UYF524475:UZE524475 VIB524475:VJA524475 VRX524475:VSW524475 WBT524475:WCS524475 WLP524475:WMO524475 WVL524475:WWK524475 D590011:AC590011 IZ590011:JY590011 SV590011:TU590011 ACR590011:ADQ590011 AMN590011:ANM590011 AWJ590011:AXI590011 BGF590011:BHE590011 BQB590011:BRA590011 BZX590011:CAW590011 CJT590011:CKS590011 CTP590011:CUO590011 DDL590011:DEK590011 DNH590011:DOG590011 DXD590011:DYC590011 EGZ590011:EHY590011 EQV590011:ERU590011 FAR590011:FBQ590011 FKN590011:FLM590011 FUJ590011:FVI590011 GEF590011:GFE590011 GOB590011:GPA590011 GXX590011:GYW590011 HHT590011:HIS590011 HRP590011:HSO590011 IBL590011:ICK590011 ILH590011:IMG590011 IVD590011:IWC590011 JEZ590011:JFY590011 JOV590011:JPU590011 JYR590011:JZQ590011 KIN590011:KJM590011 KSJ590011:KTI590011 LCF590011:LDE590011 LMB590011:LNA590011 LVX590011:LWW590011 MFT590011:MGS590011 MPP590011:MQO590011 MZL590011:NAK590011 NJH590011:NKG590011 NTD590011:NUC590011 OCZ590011:ODY590011 OMV590011:ONU590011 OWR590011:OXQ590011 PGN590011:PHM590011 PQJ590011:PRI590011 QAF590011:QBE590011 QKB590011:QLA590011 QTX590011:QUW590011 RDT590011:RES590011 RNP590011:ROO590011 RXL590011:RYK590011 SHH590011:SIG590011 SRD590011:SSC590011 TAZ590011:TBY590011 TKV590011:TLU590011 TUR590011:TVQ590011 UEN590011:UFM590011 UOJ590011:UPI590011 UYF590011:UZE590011 VIB590011:VJA590011 VRX590011:VSW590011 WBT590011:WCS590011 WLP590011:WMO590011 WVL590011:WWK590011 D655547:AC655547 IZ655547:JY655547 SV655547:TU655547 ACR655547:ADQ655547 AMN655547:ANM655547 AWJ655547:AXI655547 BGF655547:BHE655547 BQB655547:BRA655547 BZX655547:CAW655547 CJT655547:CKS655547 CTP655547:CUO655547 DDL655547:DEK655547 DNH655547:DOG655547 DXD655547:DYC655547 EGZ655547:EHY655547 EQV655547:ERU655547 FAR655547:FBQ655547 FKN655547:FLM655547 FUJ655547:FVI655547 GEF655547:GFE655547 GOB655547:GPA655547 GXX655547:GYW655547 HHT655547:HIS655547 HRP655547:HSO655547 IBL655547:ICK655547 ILH655547:IMG655547 IVD655547:IWC655547 JEZ655547:JFY655547 JOV655547:JPU655547 JYR655547:JZQ655547 KIN655547:KJM655547 KSJ655547:KTI655547 LCF655547:LDE655547 LMB655547:LNA655547 LVX655547:LWW655547 MFT655547:MGS655547 MPP655547:MQO655547 MZL655547:NAK655547 NJH655547:NKG655547 NTD655547:NUC655547 OCZ655547:ODY655547 OMV655547:ONU655547 OWR655547:OXQ655547 PGN655547:PHM655547 PQJ655547:PRI655547 QAF655547:QBE655547 QKB655547:QLA655547 QTX655547:QUW655547 RDT655547:RES655547 RNP655547:ROO655547 RXL655547:RYK655547 SHH655547:SIG655547 SRD655547:SSC655547 TAZ655547:TBY655547 TKV655547:TLU655547 TUR655547:TVQ655547 UEN655547:UFM655547 UOJ655547:UPI655547 UYF655547:UZE655547 VIB655547:VJA655547 VRX655547:VSW655547 WBT655547:WCS655547 WLP655547:WMO655547 WVL655547:WWK655547 D721083:AC721083 IZ721083:JY721083 SV721083:TU721083 ACR721083:ADQ721083 AMN721083:ANM721083 AWJ721083:AXI721083 BGF721083:BHE721083 BQB721083:BRA721083 BZX721083:CAW721083 CJT721083:CKS721083 CTP721083:CUO721083 DDL721083:DEK721083 DNH721083:DOG721083 DXD721083:DYC721083 EGZ721083:EHY721083 EQV721083:ERU721083 FAR721083:FBQ721083 FKN721083:FLM721083 FUJ721083:FVI721083 GEF721083:GFE721083 GOB721083:GPA721083 GXX721083:GYW721083 HHT721083:HIS721083 HRP721083:HSO721083 IBL721083:ICK721083 ILH721083:IMG721083 IVD721083:IWC721083 JEZ721083:JFY721083 JOV721083:JPU721083 JYR721083:JZQ721083 KIN721083:KJM721083 KSJ721083:KTI721083 LCF721083:LDE721083 LMB721083:LNA721083 LVX721083:LWW721083 MFT721083:MGS721083 MPP721083:MQO721083 MZL721083:NAK721083 NJH721083:NKG721083 NTD721083:NUC721083 OCZ721083:ODY721083 OMV721083:ONU721083 OWR721083:OXQ721083 PGN721083:PHM721083 PQJ721083:PRI721083 QAF721083:QBE721083 QKB721083:QLA721083 QTX721083:QUW721083 RDT721083:RES721083 RNP721083:ROO721083 RXL721083:RYK721083 SHH721083:SIG721083 SRD721083:SSC721083 TAZ721083:TBY721083 TKV721083:TLU721083 TUR721083:TVQ721083 UEN721083:UFM721083 UOJ721083:UPI721083 UYF721083:UZE721083 VIB721083:VJA721083 VRX721083:VSW721083 WBT721083:WCS721083 WLP721083:WMO721083 WVL721083:WWK721083 D786619:AC786619 IZ786619:JY786619 SV786619:TU786619 ACR786619:ADQ786619 AMN786619:ANM786619 AWJ786619:AXI786619 BGF786619:BHE786619 BQB786619:BRA786619 BZX786619:CAW786619 CJT786619:CKS786619 CTP786619:CUO786619 DDL786619:DEK786619 DNH786619:DOG786619 DXD786619:DYC786619 EGZ786619:EHY786619 EQV786619:ERU786619 FAR786619:FBQ786619 FKN786619:FLM786619 FUJ786619:FVI786619 GEF786619:GFE786619 GOB786619:GPA786619 GXX786619:GYW786619 HHT786619:HIS786619 HRP786619:HSO786619 IBL786619:ICK786619 ILH786619:IMG786619 IVD786619:IWC786619 JEZ786619:JFY786619 JOV786619:JPU786619 JYR786619:JZQ786619 KIN786619:KJM786619 KSJ786619:KTI786619 LCF786619:LDE786619 LMB786619:LNA786619 LVX786619:LWW786619 MFT786619:MGS786619 MPP786619:MQO786619 MZL786619:NAK786619 NJH786619:NKG786619 NTD786619:NUC786619 OCZ786619:ODY786619 OMV786619:ONU786619 OWR786619:OXQ786619 PGN786619:PHM786619 PQJ786619:PRI786619 QAF786619:QBE786619 QKB786619:QLA786619 QTX786619:QUW786619 RDT786619:RES786619 RNP786619:ROO786619 RXL786619:RYK786619 SHH786619:SIG786619 SRD786619:SSC786619 TAZ786619:TBY786619 TKV786619:TLU786619 TUR786619:TVQ786619 UEN786619:UFM786619 UOJ786619:UPI786619 UYF786619:UZE786619 VIB786619:VJA786619 VRX786619:VSW786619 WBT786619:WCS786619 WLP786619:WMO786619 WVL786619:WWK786619 D852155:AC852155 IZ852155:JY852155 SV852155:TU852155 ACR852155:ADQ852155 AMN852155:ANM852155 AWJ852155:AXI852155 BGF852155:BHE852155 BQB852155:BRA852155 BZX852155:CAW852155 CJT852155:CKS852155 CTP852155:CUO852155 DDL852155:DEK852155 DNH852155:DOG852155 DXD852155:DYC852155 EGZ852155:EHY852155 EQV852155:ERU852155 FAR852155:FBQ852155 FKN852155:FLM852155 FUJ852155:FVI852155 GEF852155:GFE852155 GOB852155:GPA852155 GXX852155:GYW852155 HHT852155:HIS852155 HRP852155:HSO852155 IBL852155:ICK852155 ILH852155:IMG852155 IVD852155:IWC852155 JEZ852155:JFY852155 JOV852155:JPU852155 JYR852155:JZQ852155 KIN852155:KJM852155 KSJ852155:KTI852155 LCF852155:LDE852155 LMB852155:LNA852155 LVX852155:LWW852155 MFT852155:MGS852155 MPP852155:MQO852155 MZL852155:NAK852155 NJH852155:NKG852155 NTD852155:NUC852155 OCZ852155:ODY852155 OMV852155:ONU852155 OWR852155:OXQ852155 PGN852155:PHM852155 PQJ852155:PRI852155 QAF852155:QBE852155 QKB852155:QLA852155 QTX852155:QUW852155 RDT852155:RES852155 RNP852155:ROO852155 RXL852155:RYK852155 SHH852155:SIG852155 SRD852155:SSC852155 TAZ852155:TBY852155 TKV852155:TLU852155 TUR852155:TVQ852155 UEN852155:UFM852155 UOJ852155:UPI852155 UYF852155:UZE852155 VIB852155:VJA852155 VRX852155:VSW852155 WBT852155:WCS852155 WLP852155:WMO852155 WVL852155:WWK852155 D917691:AC917691 IZ917691:JY917691 SV917691:TU917691 ACR917691:ADQ917691 AMN917691:ANM917691 AWJ917691:AXI917691 BGF917691:BHE917691 BQB917691:BRA917691 BZX917691:CAW917691 CJT917691:CKS917691 CTP917691:CUO917691 DDL917691:DEK917691 DNH917691:DOG917691 DXD917691:DYC917691 EGZ917691:EHY917691 EQV917691:ERU917691 FAR917691:FBQ917691 FKN917691:FLM917691 FUJ917691:FVI917691 GEF917691:GFE917691 GOB917691:GPA917691 GXX917691:GYW917691 HHT917691:HIS917691 HRP917691:HSO917691 IBL917691:ICK917691 ILH917691:IMG917691 IVD917691:IWC917691 JEZ917691:JFY917691 JOV917691:JPU917691 JYR917691:JZQ917691 KIN917691:KJM917691 KSJ917691:KTI917691 LCF917691:LDE917691 LMB917691:LNA917691 LVX917691:LWW917691 MFT917691:MGS917691 MPP917691:MQO917691 MZL917691:NAK917691 NJH917691:NKG917691 NTD917691:NUC917691 OCZ917691:ODY917691 OMV917691:ONU917691 OWR917691:OXQ917691 PGN917691:PHM917691 PQJ917691:PRI917691 QAF917691:QBE917691 QKB917691:QLA917691 QTX917691:QUW917691 RDT917691:RES917691 RNP917691:ROO917691 RXL917691:RYK917691 SHH917691:SIG917691 SRD917691:SSC917691 TAZ917691:TBY917691 TKV917691:TLU917691 TUR917691:TVQ917691 UEN917691:UFM917691 UOJ917691:UPI917691 UYF917691:UZE917691 VIB917691:VJA917691 VRX917691:VSW917691 WBT917691:WCS917691 WLP917691:WMO917691 WVL917691:WWK917691 D983227:AC983227 IZ983227:JY983227 SV983227:TU983227 ACR983227:ADQ983227 AMN983227:ANM983227 AWJ983227:AXI983227 BGF983227:BHE983227 BQB983227:BRA983227 BZX983227:CAW983227 CJT983227:CKS983227 CTP983227:CUO983227 DDL983227:DEK983227 DNH983227:DOG983227 DXD983227:DYC983227 EGZ983227:EHY983227 EQV983227:ERU983227 FAR983227:FBQ983227 FKN983227:FLM983227 FUJ983227:FVI983227 GEF983227:GFE983227 GOB983227:GPA983227 GXX983227:GYW983227 HHT983227:HIS983227 HRP983227:HSO983227 IBL983227:ICK983227 ILH983227:IMG983227 IVD983227:IWC983227 JEZ983227:JFY983227 JOV983227:JPU983227 JYR983227:JZQ983227 KIN983227:KJM983227 KSJ983227:KTI983227 LCF983227:LDE983227 LMB983227:LNA983227 LVX983227:LWW983227 MFT983227:MGS983227 MPP983227:MQO983227 MZL983227:NAK983227 NJH983227:NKG983227 NTD983227:NUC983227 OCZ983227:ODY983227 OMV983227:ONU983227 OWR983227:OXQ983227 PGN983227:PHM983227 PQJ983227:PRI983227 QAF983227:QBE983227 QKB983227:QLA983227 QTX983227:QUW983227 RDT983227:RES983227 RNP983227:ROO983227 RXL983227:RYK983227 SHH983227:SIG983227 SRD983227:SSC983227 TAZ983227:TBY983227 TKV983227:TLU983227 TUR983227:TVQ983227 UEN983227:UFM983227 UOJ983227:UPI983227 UYF983227:UZE983227 VIB983227:VJA983227 VRX983227:VSW983227 WBT983227:WCS983227 WLP983227:WMO983227 WVL983227:WWK983227 D86:Y89 IZ86:JU89 SV86:TQ89 ACR86:ADM89 AMN86:ANI89 AWJ86:AXE89 BGF86:BHA89 BQB86:BQW89 BZX86:CAS89 CJT86:CKO89 CTP86:CUK89 DDL86:DEG89 DNH86:DOC89 DXD86:DXY89 EGZ86:EHU89 EQV86:ERQ89 FAR86:FBM89 FKN86:FLI89 FUJ86:FVE89 GEF86:GFA89 GOB86:GOW89 GXX86:GYS89 HHT86:HIO89 HRP86:HSK89 IBL86:ICG89 ILH86:IMC89 IVD86:IVY89 JEZ86:JFU89 JOV86:JPQ89 JYR86:JZM89 KIN86:KJI89 KSJ86:KTE89 LCF86:LDA89 LMB86:LMW89 LVX86:LWS89 MFT86:MGO89 MPP86:MQK89 MZL86:NAG89 NJH86:NKC89 NTD86:NTY89 OCZ86:ODU89 OMV86:ONQ89 OWR86:OXM89 PGN86:PHI89 PQJ86:PRE89 QAF86:QBA89 QKB86:QKW89 QTX86:QUS89 RDT86:REO89 RNP86:ROK89 RXL86:RYG89 SHH86:SIC89 SRD86:SRY89 TAZ86:TBU89 TKV86:TLQ89 TUR86:TVM89 UEN86:UFI89 UOJ86:UPE89 UYF86:UZA89 VIB86:VIW89 VRX86:VSS89 WBT86:WCO89 WLP86:WMK89 WVL86:WWG89 D65751:Y65754 IZ65751:JU65754 SV65751:TQ65754 ACR65751:ADM65754 AMN65751:ANI65754 AWJ65751:AXE65754 BGF65751:BHA65754 BQB65751:BQW65754 BZX65751:CAS65754 CJT65751:CKO65754 CTP65751:CUK65754 DDL65751:DEG65754 DNH65751:DOC65754 DXD65751:DXY65754 EGZ65751:EHU65754 EQV65751:ERQ65754 FAR65751:FBM65754 FKN65751:FLI65754 FUJ65751:FVE65754 GEF65751:GFA65754 GOB65751:GOW65754 GXX65751:GYS65754 HHT65751:HIO65754 HRP65751:HSK65754 IBL65751:ICG65754 ILH65751:IMC65754 IVD65751:IVY65754 JEZ65751:JFU65754 JOV65751:JPQ65754 JYR65751:JZM65754 KIN65751:KJI65754 KSJ65751:KTE65754 LCF65751:LDA65754 LMB65751:LMW65754 LVX65751:LWS65754 MFT65751:MGO65754 MPP65751:MQK65754 MZL65751:NAG65754 NJH65751:NKC65754 NTD65751:NTY65754 OCZ65751:ODU65754 OMV65751:ONQ65754 OWR65751:OXM65754 PGN65751:PHI65754 PQJ65751:PRE65754 QAF65751:QBA65754 QKB65751:QKW65754 QTX65751:QUS65754 RDT65751:REO65754 RNP65751:ROK65754 RXL65751:RYG65754 SHH65751:SIC65754 SRD65751:SRY65754 TAZ65751:TBU65754 TKV65751:TLQ65754 TUR65751:TVM65754 UEN65751:UFI65754 UOJ65751:UPE65754 UYF65751:UZA65754 VIB65751:VIW65754 VRX65751:VSS65754 WBT65751:WCO65754 WLP65751:WMK65754 WVL65751:WWG65754 D131287:Y131290 IZ131287:JU131290 SV131287:TQ131290 ACR131287:ADM131290 AMN131287:ANI131290 AWJ131287:AXE131290 BGF131287:BHA131290 BQB131287:BQW131290 BZX131287:CAS131290 CJT131287:CKO131290 CTP131287:CUK131290 DDL131287:DEG131290 DNH131287:DOC131290 DXD131287:DXY131290 EGZ131287:EHU131290 EQV131287:ERQ131290 FAR131287:FBM131290 FKN131287:FLI131290 FUJ131287:FVE131290 GEF131287:GFA131290 GOB131287:GOW131290 GXX131287:GYS131290 HHT131287:HIO131290 HRP131287:HSK131290 IBL131287:ICG131290 ILH131287:IMC131290 IVD131287:IVY131290 JEZ131287:JFU131290 JOV131287:JPQ131290 JYR131287:JZM131290 KIN131287:KJI131290 KSJ131287:KTE131290 LCF131287:LDA131290 LMB131287:LMW131290 LVX131287:LWS131290 MFT131287:MGO131290 MPP131287:MQK131290 MZL131287:NAG131290 NJH131287:NKC131290 NTD131287:NTY131290 OCZ131287:ODU131290 OMV131287:ONQ131290 OWR131287:OXM131290 PGN131287:PHI131290 PQJ131287:PRE131290 QAF131287:QBA131290 QKB131287:QKW131290 QTX131287:QUS131290 RDT131287:REO131290 RNP131287:ROK131290 RXL131287:RYG131290 SHH131287:SIC131290 SRD131287:SRY131290 TAZ131287:TBU131290 TKV131287:TLQ131290 TUR131287:TVM131290 UEN131287:UFI131290 UOJ131287:UPE131290 UYF131287:UZA131290 VIB131287:VIW131290 VRX131287:VSS131290 WBT131287:WCO131290 WLP131287:WMK131290 WVL131287:WWG131290 D196823:Y196826 IZ196823:JU196826 SV196823:TQ196826 ACR196823:ADM196826 AMN196823:ANI196826 AWJ196823:AXE196826 BGF196823:BHA196826 BQB196823:BQW196826 BZX196823:CAS196826 CJT196823:CKO196826 CTP196823:CUK196826 DDL196823:DEG196826 DNH196823:DOC196826 DXD196823:DXY196826 EGZ196823:EHU196826 EQV196823:ERQ196826 FAR196823:FBM196826 FKN196823:FLI196826 FUJ196823:FVE196826 GEF196823:GFA196826 GOB196823:GOW196826 GXX196823:GYS196826 HHT196823:HIO196826 HRP196823:HSK196826 IBL196823:ICG196826 ILH196823:IMC196826 IVD196823:IVY196826 JEZ196823:JFU196826 JOV196823:JPQ196826 JYR196823:JZM196826 KIN196823:KJI196826 KSJ196823:KTE196826 LCF196823:LDA196826 LMB196823:LMW196826 LVX196823:LWS196826 MFT196823:MGO196826 MPP196823:MQK196826 MZL196823:NAG196826 NJH196823:NKC196826 NTD196823:NTY196826 OCZ196823:ODU196826 OMV196823:ONQ196826 OWR196823:OXM196826 PGN196823:PHI196826 PQJ196823:PRE196826 QAF196823:QBA196826 QKB196823:QKW196826 QTX196823:QUS196826 RDT196823:REO196826 RNP196823:ROK196826 RXL196823:RYG196826 SHH196823:SIC196826 SRD196823:SRY196826 TAZ196823:TBU196826 TKV196823:TLQ196826 TUR196823:TVM196826 UEN196823:UFI196826 UOJ196823:UPE196826 UYF196823:UZA196826 VIB196823:VIW196826 VRX196823:VSS196826 WBT196823:WCO196826 WLP196823:WMK196826 WVL196823:WWG196826 D262359:Y262362 IZ262359:JU262362 SV262359:TQ262362 ACR262359:ADM262362 AMN262359:ANI262362 AWJ262359:AXE262362 BGF262359:BHA262362 BQB262359:BQW262362 BZX262359:CAS262362 CJT262359:CKO262362 CTP262359:CUK262362 DDL262359:DEG262362 DNH262359:DOC262362 DXD262359:DXY262362 EGZ262359:EHU262362 EQV262359:ERQ262362 FAR262359:FBM262362 FKN262359:FLI262362 FUJ262359:FVE262362 GEF262359:GFA262362 GOB262359:GOW262362 GXX262359:GYS262362 HHT262359:HIO262362 HRP262359:HSK262362 IBL262359:ICG262362 ILH262359:IMC262362 IVD262359:IVY262362 JEZ262359:JFU262362 JOV262359:JPQ262362 JYR262359:JZM262362 KIN262359:KJI262362 KSJ262359:KTE262362 LCF262359:LDA262362 LMB262359:LMW262362 LVX262359:LWS262362 MFT262359:MGO262362 MPP262359:MQK262362 MZL262359:NAG262362 NJH262359:NKC262362 NTD262359:NTY262362 OCZ262359:ODU262362 OMV262359:ONQ262362 OWR262359:OXM262362 PGN262359:PHI262362 PQJ262359:PRE262362 QAF262359:QBA262362 QKB262359:QKW262362 QTX262359:QUS262362 RDT262359:REO262362 RNP262359:ROK262362 RXL262359:RYG262362 SHH262359:SIC262362 SRD262359:SRY262362 TAZ262359:TBU262362 TKV262359:TLQ262362 TUR262359:TVM262362 UEN262359:UFI262362 UOJ262359:UPE262362 UYF262359:UZA262362 VIB262359:VIW262362 VRX262359:VSS262362 WBT262359:WCO262362 WLP262359:WMK262362 WVL262359:WWG262362 D327895:Y327898 IZ327895:JU327898 SV327895:TQ327898 ACR327895:ADM327898 AMN327895:ANI327898 AWJ327895:AXE327898 BGF327895:BHA327898 BQB327895:BQW327898 BZX327895:CAS327898 CJT327895:CKO327898 CTP327895:CUK327898 DDL327895:DEG327898 DNH327895:DOC327898 DXD327895:DXY327898 EGZ327895:EHU327898 EQV327895:ERQ327898 FAR327895:FBM327898 FKN327895:FLI327898 FUJ327895:FVE327898 GEF327895:GFA327898 GOB327895:GOW327898 GXX327895:GYS327898 HHT327895:HIO327898 HRP327895:HSK327898 IBL327895:ICG327898 ILH327895:IMC327898 IVD327895:IVY327898 JEZ327895:JFU327898 JOV327895:JPQ327898 JYR327895:JZM327898 KIN327895:KJI327898 KSJ327895:KTE327898 LCF327895:LDA327898 LMB327895:LMW327898 LVX327895:LWS327898 MFT327895:MGO327898 MPP327895:MQK327898 MZL327895:NAG327898 NJH327895:NKC327898 NTD327895:NTY327898 OCZ327895:ODU327898 OMV327895:ONQ327898 OWR327895:OXM327898 PGN327895:PHI327898 PQJ327895:PRE327898 QAF327895:QBA327898 QKB327895:QKW327898 QTX327895:QUS327898 RDT327895:REO327898 RNP327895:ROK327898 RXL327895:RYG327898 SHH327895:SIC327898 SRD327895:SRY327898 TAZ327895:TBU327898 TKV327895:TLQ327898 TUR327895:TVM327898 UEN327895:UFI327898 UOJ327895:UPE327898 UYF327895:UZA327898 VIB327895:VIW327898 VRX327895:VSS327898 WBT327895:WCO327898 WLP327895:WMK327898 WVL327895:WWG327898 D393431:Y393434 IZ393431:JU393434 SV393431:TQ393434 ACR393431:ADM393434 AMN393431:ANI393434 AWJ393431:AXE393434 BGF393431:BHA393434 BQB393431:BQW393434 BZX393431:CAS393434 CJT393431:CKO393434 CTP393431:CUK393434 DDL393431:DEG393434 DNH393431:DOC393434 DXD393431:DXY393434 EGZ393431:EHU393434 EQV393431:ERQ393434 FAR393431:FBM393434 FKN393431:FLI393434 FUJ393431:FVE393434 GEF393431:GFA393434 GOB393431:GOW393434 GXX393431:GYS393434 HHT393431:HIO393434 HRP393431:HSK393434 IBL393431:ICG393434 ILH393431:IMC393434 IVD393431:IVY393434 JEZ393431:JFU393434 JOV393431:JPQ393434 JYR393431:JZM393434 KIN393431:KJI393434 KSJ393431:KTE393434 LCF393431:LDA393434 LMB393431:LMW393434 LVX393431:LWS393434 MFT393431:MGO393434 MPP393431:MQK393434 MZL393431:NAG393434 NJH393431:NKC393434 NTD393431:NTY393434 OCZ393431:ODU393434 OMV393431:ONQ393434 OWR393431:OXM393434 PGN393431:PHI393434 PQJ393431:PRE393434 QAF393431:QBA393434 QKB393431:QKW393434 QTX393431:QUS393434 RDT393431:REO393434 RNP393431:ROK393434 RXL393431:RYG393434 SHH393431:SIC393434 SRD393431:SRY393434 TAZ393431:TBU393434 TKV393431:TLQ393434 TUR393431:TVM393434 UEN393431:UFI393434 UOJ393431:UPE393434 UYF393431:UZA393434 VIB393431:VIW393434 VRX393431:VSS393434 WBT393431:WCO393434 WLP393431:WMK393434 WVL393431:WWG393434 D458967:Y458970 IZ458967:JU458970 SV458967:TQ458970 ACR458967:ADM458970 AMN458967:ANI458970 AWJ458967:AXE458970 BGF458967:BHA458970 BQB458967:BQW458970 BZX458967:CAS458970 CJT458967:CKO458970 CTP458967:CUK458970 DDL458967:DEG458970 DNH458967:DOC458970 DXD458967:DXY458970 EGZ458967:EHU458970 EQV458967:ERQ458970 FAR458967:FBM458970 FKN458967:FLI458970 FUJ458967:FVE458970 GEF458967:GFA458970 GOB458967:GOW458970 GXX458967:GYS458970 HHT458967:HIO458970 HRP458967:HSK458970 IBL458967:ICG458970 ILH458967:IMC458970 IVD458967:IVY458970 JEZ458967:JFU458970 JOV458967:JPQ458970 JYR458967:JZM458970 KIN458967:KJI458970 KSJ458967:KTE458970 LCF458967:LDA458970 LMB458967:LMW458970 LVX458967:LWS458970 MFT458967:MGO458970 MPP458967:MQK458970 MZL458967:NAG458970 NJH458967:NKC458970 NTD458967:NTY458970 OCZ458967:ODU458970 OMV458967:ONQ458970 OWR458967:OXM458970 PGN458967:PHI458970 PQJ458967:PRE458970 QAF458967:QBA458970 QKB458967:QKW458970 QTX458967:QUS458970 RDT458967:REO458970 RNP458967:ROK458970 RXL458967:RYG458970 SHH458967:SIC458970 SRD458967:SRY458970 TAZ458967:TBU458970 TKV458967:TLQ458970 TUR458967:TVM458970 UEN458967:UFI458970 UOJ458967:UPE458970 UYF458967:UZA458970 VIB458967:VIW458970 VRX458967:VSS458970 WBT458967:WCO458970 WLP458967:WMK458970 WVL458967:WWG458970 D524503:Y524506 IZ524503:JU524506 SV524503:TQ524506 ACR524503:ADM524506 AMN524503:ANI524506 AWJ524503:AXE524506 BGF524503:BHA524506 BQB524503:BQW524506 BZX524503:CAS524506 CJT524503:CKO524506 CTP524503:CUK524506 DDL524503:DEG524506 DNH524503:DOC524506 DXD524503:DXY524506 EGZ524503:EHU524506 EQV524503:ERQ524506 FAR524503:FBM524506 FKN524503:FLI524506 FUJ524503:FVE524506 GEF524503:GFA524506 GOB524503:GOW524506 GXX524503:GYS524506 HHT524503:HIO524506 HRP524503:HSK524506 IBL524503:ICG524506 ILH524503:IMC524506 IVD524503:IVY524506 JEZ524503:JFU524506 JOV524503:JPQ524506 JYR524503:JZM524506 KIN524503:KJI524506 KSJ524503:KTE524506 LCF524503:LDA524506 LMB524503:LMW524506 LVX524503:LWS524506 MFT524503:MGO524506 MPP524503:MQK524506 MZL524503:NAG524506 NJH524503:NKC524506 NTD524503:NTY524506 OCZ524503:ODU524506 OMV524503:ONQ524506 OWR524503:OXM524506 PGN524503:PHI524506 PQJ524503:PRE524506 QAF524503:QBA524506 QKB524503:QKW524506 QTX524503:QUS524506 RDT524503:REO524506 RNP524503:ROK524506 RXL524503:RYG524506 SHH524503:SIC524506 SRD524503:SRY524506 TAZ524503:TBU524506 TKV524503:TLQ524506 TUR524503:TVM524506 UEN524503:UFI524506 UOJ524503:UPE524506 UYF524503:UZA524506 VIB524503:VIW524506 VRX524503:VSS524506 WBT524503:WCO524506 WLP524503:WMK524506 WVL524503:WWG524506 D590039:Y590042 IZ590039:JU590042 SV590039:TQ590042 ACR590039:ADM590042 AMN590039:ANI590042 AWJ590039:AXE590042 BGF590039:BHA590042 BQB590039:BQW590042 BZX590039:CAS590042 CJT590039:CKO590042 CTP590039:CUK590042 DDL590039:DEG590042 DNH590039:DOC590042 DXD590039:DXY590042 EGZ590039:EHU590042 EQV590039:ERQ590042 FAR590039:FBM590042 FKN590039:FLI590042 FUJ590039:FVE590042 GEF590039:GFA590042 GOB590039:GOW590042 GXX590039:GYS590042 HHT590039:HIO590042 HRP590039:HSK590042 IBL590039:ICG590042 ILH590039:IMC590042 IVD590039:IVY590042 JEZ590039:JFU590042 JOV590039:JPQ590042 JYR590039:JZM590042 KIN590039:KJI590042 KSJ590039:KTE590042 LCF590039:LDA590042 LMB590039:LMW590042 LVX590039:LWS590042 MFT590039:MGO590042 MPP590039:MQK590042 MZL590039:NAG590042 NJH590039:NKC590042 NTD590039:NTY590042 OCZ590039:ODU590042 OMV590039:ONQ590042 OWR590039:OXM590042 PGN590039:PHI590042 PQJ590039:PRE590042 QAF590039:QBA590042 QKB590039:QKW590042 QTX590039:QUS590042 RDT590039:REO590042 RNP590039:ROK590042 RXL590039:RYG590042 SHH590039:SIC590042 SRD590039:SRY590042 TAZ590039:TBU590042 TKV590039:TLQ590042 TUR590039:TVM590042 UEN590039:UFI590042 UOJ590039:UPE590042 UYF590039:UZA590042 VIB590039:VIW590042 VRX590039:VSS590042 WBT590039:WCO590042 WLP590039:WMK590042 WVL590039:WWG590042 D655575:Y655578 IZ655575:JU655578 SV655575:TQ655578 ACR655575:ADM655578 AMN655575:ANI655578 AWJ655575:AXE655578 BGF655575:BHA655578 BQB655575:BQW655578 BZX655575:CAS655578 CJT655575:CKO655578 CTP655575:CUK655578 DDL655575:DEG655578 DNH655575:DOC655578 DXD655575:DXY655578 EGZ655575:EHU655578 EQV655575:ERQ655578 FAR655575:FBM655578 FKN655575:FLI655578 FUJ655575:FVE655578 GEF655575:GFA655578 GOB655575:GOW655578 GXX655575:GYS655578 HHT655575:HIO655578 HRP655575:HSK655578 IBL655575:ICG655578 ILH655575:IMC655578 IVD655575:IVY655578 JEZ655575:JFU655578 JOV655575:JPQ655578 JYR655575:JZM655578 KIN655575:KJI655578 KSJ655575:KTE655578 LCF655575:LDA655578 LMB655575:LMW655578 LVX655575:LWS655578 MFT655575:MGO655578 MPP655575:MQK655578 MZL655575:NAG655578 NJH655575:NKC655578 NTD655575:NTY655578 OCZ655575:ODU655578 OMV655575:ONQ655578 OWR655575:OXM655578 PGN655575:PHI655578 PQJ655575:PRE655578 QAF655575:QBA655578 QKB655575:QKW655578 QTX655575:QUS655578 RDT655575:REO655578 RNP655575:ROK655578 RXL655575:RYG655578 SHH655575:SIC655578 SRD655575:SRY655578 TAZ655575:TBU655578 TKV655575:TLQ655578 TUR655575:TVM655578 UEN655575:UFI655578 UOJ655575:UPE655578 UYF655575:UZA655578 VIB655575:VIW655578 VRX655575:VSS655578 WBT655575:WCO655578 WLP655575:WMK655578 WVL655575:WWG655578 D721111:Y721114 IZ721111:JU721114 SV721111:TQ721114 ACR721111:ADM721114 AMN721111:ANI721114 AWJ721111:AXE721114 BGF721111:BHA721114 BQB721111:BQW721114 BZX721111:CAS721114 CJT721111:CKO721114 CTP721111:CUK721114 DDL721111:DEG721114 DNH721111:DOC721114 DXD721111:DXY721114 EGZ721111:EHU721114 EQV721111:ERQ721114 FAR721111:FBM721114 FKN721111:FLI721114 FUJ721111:FVE721114 GEF721111:GFA721114 GOB721111:GOW721114 GXX721111:GYS721114 HHT721111:HIO721114 HRP721111:HSK721114 IBL721111:ICG721114 ILH721111:IMC721114 IVD721111:IVY721114 JEZ721111:JFU721114 JOV721111:JPQ721114 JYR721111:JZM721114 KIN721111:KJI721114 KSJ721111:KTE721114 LCF721111:LDA721114 LMB721111:LMW721114 LVX721111:LWS721114 MFT721111:MGO721114 MPP721111:MQK721114 MZL721111:NAG721114 NJH721111:NKC721114 NTD721111:NTY721114 OCZ721111:ODU721114 OMV721111:ONQ721114 OWR721111:OXM721114 PGN721111:PHI721114 PQJ721111:PRE721114 QAF721111:QBA721114 QKB721111:QKW721114 QTX721111:QUS721114 RDT721111:REO721114 RNP721111:ROK721114 RXL721111:RYG721114 SHH721111:SIC721114 SRD721111:SRY721114 TAZ721111:TBU721114 TKV721111:TLQ721114 TUR721111:TVM721114 UEN721111:UFI721114 UOJ721111:UPE721114 UYF721111:UZA721114 VIB721111:VIW721114 VRX721111:VSS721114 WBT721111:WCO721114 WLP721111:WMK721114 WVL721111:WWG721114 D786647:Y786650 IZ786647:JU786650 SV786647:TQ786650 ACR786647:ADM786650 AMN786647:ANI786650 AWJ786647:AXE786650 BGF786647:BHA786650 BQB786647:BQW786650 BZX786647:CAS786650 CJT786647:CKO786650 CTP786647:CUK786650 DDL786647:DEG786650 DNH786647:DOC786650 DXD786647:DXY786650 EGZ786647:EHU786650 EQV786647:ERQ786650 FAR786647:FBM786650 FKN786647:FLI786650 FUJ786647:FVE786650 GEF786647:GFA786650 GOB786647:GOW786650 GXX786647:GYS786650 HHT786647:HIO786650 HRP786647:HSK786650 IBL786647:ICG786650 ILH786647:IMC786650 IVD786647:IVY786650 JEZ786647:JFU786650 JOV786647:JPQ786650 JYR786647:JZM786650 KIN786647:KJI786650 KSJ786647:KTE786650 LCF786647:LDA786650 LMB786647:LMW786650 LVX786647:LWS786650 MFT786647:MGO786650 MPP786647:MQK786650 MZL786647:NAG786650 NJH786647:NKC786650 NTD786647:NTY786650 OCZ786647:ODU786650 OMV786647:ONQ786650 OWR786647:OXM786650 PGN786647:PHI786650 PQJ786647:PRE786650 QAF786647:QBA786650 QKB786647:QKW786650 QTX786647:QUS786650 RDT786647:REO786650 RNP786647:ROK786650 RXL786647:RYG786650 SHH786647:SIC786650 SRD786647:SRY786650 TAZ786647:TBU786650 TKV786647:TLQ786650 TUR786647:TVM786650 UEN786647:UFI786650 UOJ786647:UPE786650 UYF786647:UZA786650 VIB786647:VIW786650 VRX786647:VSS786650 WBT786647:WCO786650 WLP786647:WMK786650 WVL786647:WWG786650 D852183:Y852186 IZ852183:JU852186 SV852183:TQ852186 ACR852183:ADM852186 AMN852183:ANI852186 AWJ852183:AXE852186 BGF852183:BHA852186 BQB852183:BQW852186 BZX852183:CAS852186 CJT852183:CKO852186 CTP852183:CUK852186 DDL852183:DEG852186 DNH852183:DOC852186 DXD852183:DXY852186 EGZ852183:EHU852186 EQV852183:ERQ852186 FAR852183:FBM852186 FKN852183:FLI852186 FUJ852183:FVE852186 GEF852183:GFA852186 GOB852183:GOW852186 GXX852183:GYS852186 HHT852183:HIO852186 HRP852183:HSK852186 IBL852183:ICG852186 ILH852183:IMC852186 IVD852183:IVY852186 JEZ852183:JFU852186 JOV852183:JPQ852186 JYR852183:JZM852186 KIN852183:KJI852186 KSJ852183:KTE852186 LCF852183:LDA852186 LMB852183:LMW852186 LVX852183:LWS852186 MFT852183:MGO852186 MPP852183:MQK852186 MZL852183:NAG852186 NJH852183:NKC852186 NTD852183:NTY852186 OCZ852183:ODU852186 OMV852183:ONQ852186 OWR852183:OXM852186 PGN852183:PHI852186 PQJ852183:PRE852186 QAF852183:QBA852186 QKB852183:QKW852186 QTX852183:QUS852186 RDT852183:REO852186 RNP852183:ROK852186 RXL852183:RYG852186 SHH852183:SIC852186 SRD852183:SRY852186 TAZ852183:TBU852186 TKV852183:TLQ852186 TUR852183:TVM852186 UEN852183:UFI852186 UOJ852183:UPE852186 UYF852183:UZA852186 VIB852183:VIW852186 VRX852183:VSS852186 WBT852183:WCO852186 WLP852183:WMK852186 WVL852183:WWG852186 D917719:Y917722 IZ917719:JU917722 SV917719:TQ917722 ACR917719:ADM917722 AMN917719:ANI917722 AWJ917719:AXE917722 BGF917719:BHA917722 BQB917719:BQW917722 BZX917719:CAS917722 CJT917719:CKO917722 CTP917719:CUK917722 DDL917719:DEG917722 DNH917719:DOC917722 DXD917719:DXY917722 EGZ917719:EHU917722 EQV917719:ERQ917722 FAR917719:FBM917722 FKN917719:FLI917722 FUJ917719:FVE917722 GEF917719:GFA917722 GOB917719:GOW917722 GXX917719:GYS917722 HHT917719:HIO917722 HRP917719:HSK917722 IBL917719:ICG917722 ILH917719:IMC917722 IVD917719:IVY917722 JEZ917719:JFU917722 JOV917719:JPQ917722 JYR917719:JZM917722 KIN917719:KJI917722 KSJ917719:KTE917722 LCF917719:LDA917722 LMB917719:LMW917722 LVX917719:LWS917722 MFT917719:MGO917722 MPP917719:MQK917722 MZL917719:NAG917722 NJH917719:NKC917722 NTD917719:NTY917722 OCZ917719:ODU917722 OMV917719:ONQ917722 OWR917719:OXM917722 PGN917719:PHI917722 PQJ917719:PRE917722 QAF917719:QBA917722 QKB917719:QKW917722 QTX917719:QUS917722 RDT917719:REO917722 RNP917719:ROK917722 RXL917719:RYG917722 SHH917719:SIC917722 SRD917719:SRY917722 TAZ917719:TBU917722 TKV917719:TLQ917722 TUR917719:TVM917722 UEN917719:UFI917722 UOJ917719:UPE917722 UYF917719:UZA917722 VIB917719:VIW917722 VRX917719:VSS917722 WBT917719:WCO917722 WLP917719:WMK917722 WVL917719:WWG917722 D983255:Y983258 IZ983255:JU983258 SV983255:TQ983258 ACR983255:ADM983258 AMN983255:ANI983258 AWJ983255:AXE983258 BGF983255:BHA983258 BQB983255:BQW983258 BZX983255:CAS983258 CJT983255:CKO983258 CTP983255:CUK983258 DDL983255:DEG983258 DNH983255:DOC983258 DXD983255:DXY983258 EGZ983255:EHU983258 EQV983255:ERQ983258 FAR983255:FBM983258 FKN983255:FLI983258 FUJ983255:FVE983258 GEF983255:GFA983258 GOB983255:GOW983258 GXX983255:GYS983258 HHT983255:HIO983258 HRP983255:HSK983258 IBL983255:ICG983258 ILH983255:IMC983258 IVD983255:IVY983258 JEZ983255:JFU983258 JOV983255:JPQ983258 JYR983255:JZM983258 KIN983255:KJI983258 KSJ983255:KTE983258 LCF983255:LDA983258 LMB983255:LMW983258 LVX983255:LWS983258 MFT983255:MGO983258 MPP983255:MQK983258 MZL983255:NAG983258 NJH983255:NKC983258 NTD983255:NTY983258 OCZ983255:ODU983258 OMV983255:ONQ983258 OWR983255:OXM983258 PGN983255:PHI983258 PQJ983255:PRE983258 QAF983255:QBA983258 QKB983255:QKW983258 QTX983255:QUS983258 RDT983255:REO983258 RNP983255:ROK983258 RXL983255:RYG983258 SHH983255:SIC983258 SRD983255:SRY983258 TAZ983255:TBU983258 TKV983255:TLQ983258 TUR983255:TVM983258 UEN983255:UFI983258 UOJ983255:UPE983258 UYF983255:UZA983258 VIB983255:VIW983258 VRX983255:VSS983258 WBT983255:WCO983258 WLP983255:WMK983258 WVL983255:WWG983258 D80:AC82 IZ80:JY82 SV80:TU82 ACR80:ADQ82 AMN80:ANM82 AWJ80:AXI82 BGF80:BHE82 BQB80:BRA82 BZX80:CAW82 CJT80:CKS82 CTP80:CUO82 DDL80:DEK82 DNH80:DOG82 DXD80:DYC82 EGZ80:EHY82 EQV80:ERU82 FAR80:FBQ82 FKN80:FLM82 FUJ80:FVI82 GEF80:GFE82 GOB80:GPA82 GXX80:GYW82 HHT80:HIS82 HRP80:HSO82 IBL80:ICK82 ILH80:IMG82 IVD80:IWC82 JEZ80:JFY82 JOV80:JPU82 JYR80:JZQ82 KIN80:KJM82 KSJ80:KTI82 LCF80:LDE82 LMB80:LNA82 LVX80:LWW82 MFT80:MGS82 MPP80:MQO82 MZL80:NAK82 NJH80:NKG82 NTD80:NUC82 OCZ80:ODY82 OMV80:ONU82 OWR80:OXQ82 PGN80:PHM82 PQJ80:PRI82 QAF80:QBE82 QKB80:QLA82 QTX80:QUW82 RDT80:RES82 RNP80:ROO82 RXL80:RYK82 SHH80:SIG82 SRD80:SSC82 TAZ80:TBY82 TKV80:TLU82 TUR80:TVQ82 UEN80:UFM82 UOJ80:UPI82 UYF80:UZE82 VIB80:VJA82 VRX80:VSW82 WBT80:WCS82 WLP80:WMO82 WVL80:WWK82 D65745:AC65747 IZ65745:JY65747 SV65745:TU65747 ACR65745:ADQ65747 AMN65745:ANM65747 AWJ65745:AXI65747 BGF65745:BHE65747 BQB65745:BRA65747 BZX65745:CAW65747 CJT65745:CKS65747 CTP65745:CUO65747 DDL65745:DEK65747 DNH65745:DOG65747 DXD65745:DYC65747 EGZ65745:EHY65747 EQV65745:ERU65747 FAR65745:FBQ65747 FKN65745:FLM65747 FUJ65745:FVI65747 GEF65745:GFE65747 GOB65745:GPA65747 GXX65745:GYW65747 HHT65745:HIS65747 HRP65745:HSO65747 IBL65745:ICK65747 ILH65745:IMG65747 IVD65745:IWC65747 JEZ65745:JFY65747 JOV65745:JPU65747 JYR65745:JZQ65747 KIN65745:KJM65747 KSJ65745:KTI65747 LCF65745:LDE65747 LMB65745:LNA65747 LVX65745:LWW65747 MFT65745:MGS65747 MPP65745:MQO65747 MZL65745:NAK65747 NJH65745:NKG65747 NTD65745:NUC65747 OCZ65745:ODY65747 OMV65745:ONU65747 OWR65745:OXQ65747 PGN65745:PHM65747 PQJ65745:PRI65747 QAF65745:QBE65747 QKB65745:QLA65747 QTX65745:QUW65747 RDT65745:RES65747 RNP65745:ROO65747 RXL65745:RYK65747 SHH65745:SIG65747 SRD65745:SSC65747 TAZ65745:TBY65747 TKV65745:TLU65747 TUR65745:TVQ65747 UEN65745:UFM65747 UOJ65745:UPI65747 UYF65745:UZE65747 VIB65745:VJA65747 VRX65745:VSW65747 WBT65745:WCS65747 WLP65745:WMO65747 WVL65745:WWK65747 D131281:AC131283 IZ131281:JY131283 SV131281:TU131283 ACR131281:ADQ131283 AMN131281:ANM131283 AWJ131281:AXI131283 BGF131281:BHE131283 BQB131281:BRA131283 BZX131281:CAW131283 CJT131281:CKS131283 CTP131281:CUO131283 DDL131281:DEK131283 DNH131281:DOG131283 DXD131281:DYC131283 EGZ131281:EHY131283 EQV131281:ERU131283 FAR131281:FBQ131283 FKN131281:FLM131283 FUJ131281:FVI131283 GEF131281:GFE131283 GOB131281:GPA131283 GXX131281:GYW131283 HHT131281:HIS131283 HRP131281:HSO131283 IBL131281:ICK131283 ILH131281:IMG131283 IVD131281:IWC131283 JEZ131281:JFY131283 JOV131281:JPU131283 JYR131281:JZQ131283 KIN131281:KJM131283 KSJ131281:KTI131283 LCF131281:LDE131283 LMB131281:LNA131283 LVX131281:LWW131283 MFT131281:MGS131283 MPP131281:MQO131283 MZL131281:NAK131283 NJH131281:NKG131283 NTD131281:NUC131283 OCZ131281:ODY131283 OMV131281:ONU131283 OWR131281:OXQ131283 PGN131281:PHM131283 PQJ131281:PRI131283 QAF131281:QBE131283 QKB131281:QLA131283 QTX131281:QUW131283 RDT131281:RES131283 RNP131281:ROO131283 RXL131281:RYK131283 SHH131281:SIG131283 SRD131281:SSC131283 TAZ131281:TBY131283 TKV131281:TLU131283 TUR131281:TVQ131283 UEN131281:UFM131283 UOJ131281:UPI131283 UYF131281:UZE131283 VIB131281:VJA131283 VRX131281:VSW131283 WBT131281:WCS131283 WLP131281:WMO131283 WVL131281:WWK131283 D196817:AC196819 IZ196817:JY196819 SV196817:TU196819 ACR196817:ADQ196819 AMN196817:ANM196819 AWJ196817:AXI196819 BGF196817:BHE196819 BQB196817:BRA196819 BZX196817:CAW196819 CJT196817:CKS196819 CTP196817:CUO196819 DDL196817:DEK196819 DNH196817:DOG196819 DXD196817:DYC196819 EGZ196817:EHY196819 EQV196817:ERU196819 FAR196817:FBQ196819 FKN196817:FLM196819 FUJ196817:FVI196819 GEF196817:GFE196819 GOB196817:GPA196819 GXX196817:GYW196819 HHT196817:HIS196819 HRP196817:HSO196819 IBL196817:ICK196819 ILH196817:IMG196819 IVD196817:IWC196819 JEZ196817:JFY196819 JOV196817:JPU196819 JYR196817:JZQ196819 KIN196817:KJM196819 KSJ196817:KTI196819 LCF196817:LDE196819 LMB196817:LNA196819 LVX196817:LWW196819 MFT196817:MGS196819 MPP196817:MQO196819 MZL196817:NAK196819 NJH196817:NKG196819 NTD196817:NUC196819 OCZ196817:ODY196819 OMV196817:ONU196819 OWR196817:OXQ196819 PGN196817:PHM196819 PQJ196817:PRI196819 QAF196817:QBE196819 QKB196817:QLA196819 QTX196817:QUW196819 RDT196817:RES196819 RNP196817:ROO196819 RXL196817:RYK196819 SHH196817:SIG196819 SRD196817:SSC196819 TAZ196817:TBY196819 TKV196817:TLU196819 TUR196817:TVQ196819 UEN196817:UFM196819 UOJ196817:UPI196819 UYF196817:UZE196819 VIB196817:VJA196819 VRX196817:VSW196819 WBT196817:WCS196819 WLP196817:WMO196819 WVL196817:WWK196819 D262353:AC262355 IZ262353:JY262355 SV262353:TU262355 ACR262353:ADQ262355 AMN262353:ANM262355 AWJ262353:AXI262355 BGF262353:BHE262355 BQB262353:BRA262355 BZX262353:CAW262355 CJT262353:CKS262355 CTP262353:CUO262355 DDL262353:DEK262355 DNH262353:DOG262355 DXD262353:DYC262355 EGZ262353:EHY262355 EQV262353:ERU262355 FAR262353:FBQ262355 FKN262353:FLM262355 FUJ262353:FVI262355 GEF262353:GFE262355 GOB262353:GPA262355 GXX262353:GYW262355 HHT262353:HIS262355 HRP262353:HSO262355 IBL262353:ICK262355 ILH262353:IMG262355 IVD262353:IWC262355 JEZ262353:JFY262355 JOV262353:JPU262355 JYR262353:JZQ262355 KIN262353:KJM262355 KSJ262353:KTI262355 LCF262353:LDE262355 LMB262353:LNA262355 LVX262353:LWW262355 MFT262353:MGS262355 MPP262353:MQO262355 MZL262353:NAK262355 NJH262353:NKG262355 NTD262353:NUC262355 OCZ262353:ODY262355 OMV262353:ONU262355 OWR262353:OXQ262355 PGN262353:PHM262355 PQJ262353:PRI262355 QAF262353:QBE262355 QKB262353:QLA262355 QTX262353:QUW262355 RDT262353:RES262355 RNP262353:ROO262355 RXL262353:RYK262355 SHH262353:SIG262355 SRD262353:SSC262355 TAZ262353:TBY262355 TKV262353:TLU262355 TUR262353:TVQ262355 UEN262353:UFM262355 UOJ262353:UPI262355 UYF262353:UZE262355 VIB262353:VJA262355 VRX262353:VSW262355 WBT262353:WCS262355 WLP262353:WMO262355 WVL262353:WWK262355 D327889:AC327891 IZ327889:JY327891 SV327889:TU327891 ACR327889:ADQ327891 AMN327889:ANM327891 AWJ327889:AXI327891 BGF327889:BHE327891 BQB327889:BRA327891 BZX327889:CAW327891 CJT327889:CKS327891 CTP327889:CUO327891 DDL327889:DEK327891 DNH327889:DOG327891 DXD327889:DYC327891 EGZ327889:EHY327891 EQV327889:ERU327891 FAR327889:FBQ327891 FKN327889:FLM327891 FUJ327889:FVI327891 GEF327889:GFE327891 GOB327889:GPA327891 GXX327889:GYW327891 HHT327889:HIS327891 HRP327889:HSO327891 IBL327889:ICK327891 ILH327889:IMG327891 IVD327889:IWC327891 JEZ327889:JFY327891 JOV327889:JPU327891 JYR327889:JZQ327891 KIN327889:KJM327891 KSJ327889:KTI327891 LCF327889:LDE327891 LMB327889:LNA327891 LVX327889:LWW327891 MFT327889:MGS327891 MPP327889:MQO327891 MZL327889:NAK327891 NJH327889:NKG327891 NTD327889:NUC327891 OCZ327889:ODY327891 OMV327889:ONU327891 OWR327889:OXQ327891 PGN327889:PHM327891 PQJ327889:PRI327891 QAF327889:QBE327891 QKB327889:QLA327891 QTX327889:QUW327891 RDT327889:RES327891 RNP327889:ROO327891 RXL327889:RYK327891 SHH327889:SIG327891 SRD327889:SSC327891 TAZ327889:TBY327891 TKV327889:TLU327891 TUR327889:TVQ327891 UEN327889:UFM327891 UOJ327889:UPI327891 UYF327889:UZE327891 VIB327889:VJA327891 VRX327889:VSW327891 WBT327889:WCS327891 WLP327889:WMO327891 WVL327889:WWK327891 D393425:AC393427 IZ393425:JY393427 SV393425:TU393427 ACR393425:ADQ393427 AMN393425:ANM393427 AWJ393425:AXI393427 BGF393425:BHE393427 BQB393425:BRA393427 BZX393425:CAW393427 CJT393425:CKS393427 CTP393425:CUO393427 DDL393425:DEK393427 DNH393425:DOG393427 DXD393425:DYC393427 EGZ393425:EHY393427 EQV393425:ERU393427 FAR393425:FBQ393427 FKN393425:FLM393427 FUJ393425:FVI393427 GEF393425:GFE393427 GOB393425:GPA393427 GXX393425:GYW393427 HHT393425:HIS393427 HRP393425:HSO393427 IBL393425:ICK393427 ILH393425:IMG393427 IVD393425:IWC393427 JEZ393425:JFY393427 JOV393425:JPU393427 JYR393425:JZQ393427 KIN393425:KJM393427 KSJ393425:KTI393427 LCF393425:LDE393427 LMB393425:LNA393427 LVX393425:LWW393427 MFT393425:MGS393427 MPP393425:MQO393427 MZL393425:NAK393427 NJH393425:NKG393427 NTD393425:NUC393427 OCZ393425:ODY393427 OMV393425:ONU393427 OWR393425:OXQ393427 PGN393425:PHM393427 PQJ393425:PRI393427 QAF393425:QBE393427 QKB393425:QLA393427 QTX393425:QUW393427 RDT393425:RES393427 RNP393425:ROO393427 RXL393425:RYK393427 SHH393425:SIG393427 SRD393425:SSC393427 TAZ393425:TBY393427 TKV393425:TLU393427 TUR393425:TVQ393427 UEN393425:UFM393427 UOJ393425:UPI393427 UYF393425:UZE393427 VIB393425:VJA393427 VRX393425:VSW393427 WBT393425:WCS393427 WLP393425:WMO393427 WVL393425:WWK393427 D458961:AC458963 IZ458961:JY458963 SV458961:TU458963 ACR458961:ADQ458963 AMN458961:ANM458963 AWJ458961:AXI458963 BGF458961:BHE458963 BQB458961:BRA458963 BZX458961:CAW458963 CJT458961:CKS458963 CTP458961:CUO458963 DDL458961:DEK458963 DNH458961:DOG458963 DXD458961:DYC458963 EGZ458961:EHY458963 EQV458961:ERU458963 FAR458961:FBQ458963 FKN458961:FLM458963 FUJ458961:FVI458963 GEF458961:GFE458963 GOB458961:GPA458963 GXX458961:GYW458963 HHT458961:HIS458963 HRP458961:HSO458963 IBL458961:ICK458963 ILH458961:IMG458963 IVD458961:IWC458963 JEZ458961:JFY458963 JOV458961:JPU458963 JYR458961:JZQ458963 KIN458961:KJM458963 KSJ458961:KTI458963 LCF458961:LDE458963 LMB458961:LNA458963 LVX458961:LWW458963 MFT458961:MGS458963 MPP458961:MQO458963 MZL458961:NAK458963 NJH458961:NKG458963 NTD458961:NUC458963 OCZ458961:ODY458963 OMV458961:ONU458963 OWR458961:OXQ458963 PGN458961:PHM458963 PQJ458961:PRI458963 QAF458961:QBE458963 QKB458961:QLA458963 QTX458961:QUW458963 RDT458961:RES458963 RNP458961:ROO458963 RXL458961:RYK458963 SHH458961:SIG458963 SRD458961:SSC458963 TAZ458961:TBY458963 TKV458961:TLU458963 TUR458961:TVQ458963 UEN458961:UFM458963 UOJ458961:UPI458963 UYF458961:UZE458963 VIB458961:VJA458963 VRX458961:VSW458963 WBT458961:WCS458963 WLP458961:WMO458963 WVL458961:WWK458963 D524497:AC524499 IZ524497:JY524499 SV524497:TU524499 ACR524497:ADQ524499 AMN524497:ANM524499 AWJ524497:AXI524499 BGF524497:BHE524499 BQB524497:BRA524499 BZX524497:CAW524499 CJT524497:CKS524499 CTP524497:CUO524499 DDL524497:DEK524499 DNH524497:DOG524499 DXD524497:DYC524499 EGZ524497:EHY524499 EQV524497:ERU524499 FAR524497:FBQ524499 FKN524497:FLM524499 FUJ524497:FVI524499 GEF524497:GFE524499 GOB524497:GPA524499 GXX524497:GYW524499 HHT524497:HIS524499 HRP524497:HSO524499 IBL524497:ICK524499 ILH524497:IMG524499 IVD524497:IWC524499 JEZ524497:JFY524499 JOV524497:JPU524499 JYR524497:JZQ524499 KIN524497:KJM524499 KSJ524497:KTI524499 LCF524497:LDE524499 LMB524497:LNA524499 LVX524497:LWW524499 MFT524497:MGS524499 MPP524497:MQO524499 MZL524497:NAK524499 NJH524497:NKG524499 NTD524497:NUC524499 OCZ524497:ODY524499 OMV524497:ONU524499 OWR524497:OXQ524499 PGN524497:PHM524499 PQJ524497:PRI524499 QAF524497:QBE524499 QKB524497:QLA524499 QTX524497:QUW524499 RDT524497:RES524499 RNP524497:ROO524499 RXL524497:RYK524499 SHH524497:SIG524499 SRD524497:SSC524499 TAZ524497:TBY524499 TKV524497:TLU524499 TUR524497:TVQ524499 UEN524497:UFM524499 UOJ524497:UPI524499 UYF524497:UZE524499 VIB524497:VJA524499 VRX524497:VSW524499 WBT524497:WCS524499 WLP524497:WMO524499 WVL524497:WWK524499 D590033:AC590035 IZ590033:JY590035 SV590033:TU590035 ACR590033:ADQ590035 AMN590033:ANM590035 AWJ590033:AXI590035 BGF590033:BHE590035 BQB590033:BRA590035 BZX590033:CAW590035 CJT590033:CKS590035 CTP590033:CUO590035 DDL590033:DEK590035 DNH590033:DOG590035 DXD590033:DYC590035 EGZ590033:EHY590035 EQV590033:ERU590035 FAR590033:FBQ590035 FKN590033:FLM590035 FUJ590033:FVI590035 GEF590033:GFE590035 GOB590033:GPA590035 GXX590033:GYW590035 HHT590033:HIS590035 HRP590033:HSO590035 IBL590033:ICK590035 ILH590033:IMG590035 IVD590033:IWC590035 JEZ590033:JFY590035 JOV590033:JPU590035 JYR590033:JZQ590035 KIN590033:KJM590035 KSJ590033:KTI590035 LCF590033:LDE590035 LMB590033:LNA590035 LVX590033:LWW590035 MFT590033:MGS590035 MPP590033:MQO590035 MZL590033:NAK590035 NJH590033:NKG590035 NTD590033:NUC590035 OCZ590033:ODY590035 OMV590033:ONU590035 OWR590033:OXQ590035 PGN590033:PHM590035 PQJ590033:PRI590035 QAF590033:QBE590035 QKB590033:QLA590035 QTX590033:QUW590035 RDT590033:RES590035 RNP590033:ROO590035 RXL590033:RYK590035 SHH590033:SIG590035 SRD590033:SSC590035 TAZ590033:TBY590035 TKV590033:TLU590035 TUR590033:TVQ590035 UEN590033:UFM590035 UOJ590033:UPI590035 UYF590033:UZE590035 VIB590033:VJA590035 VRX590033:VSW590035 WBT590033:WCS590035 WLP590033:WMO590035 WVL590033:WWK590035 D655569:AC655571 IZ655569:JY655571 SV655569:TU655571 ACR655569:ADQ655571 AMN655569:ANM655571 AWJ655569:AXI655571 BGF655569:BHE655571 BQB655569:BRA655571 BZX655569:CAW655571 CJT655569:CKS655571 CTP655569:CUO655571 DDL655569:DEK655571 DNH655569:DOG655571 DXD655569:DYC655571 EGZ655569:EHY655571 EQV655569:ERU655571 FAR655569:FBQ655571 FKN655569:FLM655571 FUJ655569:FVI655571 GEF655569:GFE655571 GOB655569:GPA655571 GXX655569:GYW655571 HHT655569:HIS655571 HRP655569:HSO655571 IBL655569:ICK655571 ILH655569:IMG655571 IVD655569:IWC655571 JEZ655569:JFY655571 JOV655569:JPU655571 JYR655569:JZQ655571 KIN655569:KJM655571 KSJ655569:KTI655571 LCF655569:LDE655571 LMB655569:LNA655571 LVX655569:LWW655571 MFT655569:MGS655571 MPP655569:MQO655571 MZL655569:NAK655571 NJH655569:NKG655571 NTD655569:NUC655571 OCZ655569:ODY655571 OMV655569:ONU655571 OWR655569:OXQ655571 PGN655569:PHM655571 PQJ655569:PRI655571 QAF655569:QBE655571 QKB655569:QLA655571 QTX655569:QUW655571 RDT655569:RES655571 RNP655569:ROO655571 RXL655569:RYK655571 SHH655569:SIG655571 SRD655569:SSC655571 TAZ655569:TBY655571 TKV655569:TLU655571 TUR655569:TVQ655571 UEN655569:UFM655571 UOJ655569:UPI655571 UYF655569:UZE655571 VIB655569:VJA655571 VRX655569:VSW655571 WBT655569:WCS655571 WLP655569:WMO655571 WVL655569:WWK655571 D721105:AC721107 IZ721105:JY721107 SV721105:TU721107 ACR721105:ADQ721107 AMN721105:ANM721107 AWJ721105:AXI721107 BGF721105:BHE721107 BQB721105:BRA721107 BZX721105:CAW721107 CJT721105:CKS721107 CTP721105:CUO721107 DDL721105:DEK721107 DNH721105:DOG721107 DXD721105:DYC721107 EGZ721105:EHY721107 EQV721105:ERU721107 FAR721105:FBQ721107 FKN721105:FLM721107 FUJ721105:FVI721107 GEF721105:GFE721107 GOB721105:GPA721107 GXX721105:GYW721107 HHT721105:HIS721107 HRP721105:HSO721107 IBL721105:ICK721107 ILH721105:IMG721107 IVD721105:IWC721107 JEZ721105:JFY721107 JOV721105:JPU721107 JYR721105:JZQ721107 KIN721105:KJM721107 KSJ721105:KTI721107 LCF721105:LDE721107 LMB721105:LNA721107 LVX721105:LWW721107 MFT721105:MGS721107 MPP721105:MQO721107 MZL721105:NAK721107 NJH721105:NKG721107 NTD721105:NUC721107 OCZ721105:ODY721107 OMV721105:ONU721107 OWR721105:OXQ721107 PGN721105:PHM721107 PQJ721105:PRI721107 QAF721105:QBE721107 QKB721105:QLA721107 QTX721105:QUW721107 RDT721105:RES721107 RNP721105:ROO721107 RXL721105:RYK721107 SHH721105:SIG721107 SRD721105:SSC721107 TAZ721105:TBY721107 TKV721105:TLU721107 TUR721105:TVQ721107 UEN721105:UFM721107 UOJ721105:UPI721107 UYF721105:UZE721107 VIB721105:VJA721107 VRX721105:VSW721107 WBT721105:WCS721107 WLP721105:WMO721107 WVL721105:WWK721107 D786641:AC786643 IZ786641:JY786643 SV786641:TU786643 ACR786641:ADQ786643 AMN786641:ANM786643 AWJ786641:AXI786643 BGF786641:BHE786643 BQB786641:BRA786643 BZX786641:CAW786643 CJT786641:CKS786643 CTP786641:CUO786643 DDL786641:DEK786643 DNH786641:DOG786643 DXD786641:DYC786643 EGZ786641:EHY786643 EQV786641:ERU786643 FAR786641:FBQ786643 FKN786641:FLM786643 FUJ786641:FVI786643 GEF786641:GFE786643 GOB786641:GPA786643 GXX786641:GYW786643 HHT786641:HIS786643 HRP786641:HSO786643 IBL786641:ICK786643 ILH786641:IMG786643 IVD786641:IWC786643 JEZ786641:JFY786643 JOV786641:JPU786643 JYR786641:JZQ786643 KIN786641:KJM786643 KSJ786641:KTI786643 LCF786641:LDE786643 LMB786641:LNA786643 LVX786641:LWW786643 MFT786641:MGS786643 MPP786641:MQO786643 MZL786641:NAK786643 NJH786641:NKG786643 NTD786641:NUC786643 OCZ786641:ODY786643 OMV786641:ONU786643 OWR786641:OXQ786643 PGN786641:PHM786643 PQJ786641:PRI786643 QAF786641:QBE786643 QKB786641:QLA786643 QTX786641:QUW786643 RDT786641:RES786643 RNP786641:ROO786643 RXL786641:RYK786643 SHH786641:SIG786643 SRD786641:SSC786643 TAZ786641:TBY786643 TKV786641:TLU786643 TUR786641:TVQ786643 UEN786641:UFM786643 UOJ786641:UPI786643 UYF786641:UZE786643 VIB786641:VJA786643 VRX786641:VSW786643 WBT786641:WCS786643 WLP786641:WMO786643 WVL786641:WWK786643 D852177:AC852179 IZ852177:JY852179 SV852177:TU852179 ACR852177:ADQ852179 AMN852177:ANM852179 AWJ852177:AXI852179 BGF852177:BHE852179 BQB852177:BRA852179 BZX852177:CAW852179 CJT852177:CKS852179 CTP852177:CUO852179 DDL852177:DEK852179 DNH852177:DOG852179 DXD852177:DYC852179 EGZ852177:EHY852179 EQV852177:ERU852179 FAR852177:FBQ852179 FKN852177:FLM852179 FUJ852177:FVI852179 GEF852177:GFE852179 GOB852177:GPA852179 GXX852177:GYW852179 HHT852177:HIS852179 HRP852177:HSO852179 IBL852177:ICK852179 ILH852177:IMG852179 IVD852177:IWC852179 JEZ852177:JFY852179 JOV852177:JPU852179 JYR852177:JZQ852179 KIN852177:KJM852179 KSJ852177:KTI852179 LCF852177:LDE852179 LMB852177:LNA852179 LVX852177:LWW852179 MFT852177:MGS852179 MPP852177:MQO852179 MZL852177:NAK852179 NJH852177:NKG852179 NTD852177:NUC852179 OCZ852177:ODY852179 OMV852177:ONU852179 OWR852177:OXQ852179 PGN852177:PHM852179 PQJ852177:PRI852179 QAF852177:QBE852179 QKB852177:QLA852179 QTX852177:QUW852179 RDT852177:RES852179 RNP852177:ROO852179 RXL852177:RYK852179 SHH852177:SIG852179 SRD852177:SSC852179 TAZ852177:TBY852179 TKV852177:TLU852179 TUR852177:TVQ852179 UEN852177:UFM852179 UOJ852177:UPI852179 UYF852177:UZE852179 VIB852177:VJA852179 VRX852177:VSW852179 WBT852177:WCS852179 WLP852177:WMO852179 WVL852177:WWK852179 D917713:AC917715 IZ917713:JY917715 SV917713:TU917715 ACR917713:ADQ917715 AMN917713:ANM917715 AWJ917713:AXI917715 BGF917713:BHE917715 BQB917713:BRA917715 BZX917713:CAW917715 CJT917713:CKS917715 CTP917713:CUO917715 DDL917713:DEK917715 DNH917713:DOG917715 DXD917713:DYC917715 EGZ917713:EHY917715 EQV917713:ERU917715 FAR917713:FBQ917715 FKN917713:FLM917715 FUJ917713:FVI917715 GEF917713:GFE917715 GOB917713:GPA917715 GXX917713:GYW917715 HHT917713:HIS917715 HRP917713:HSO917715 IBL917713:ICK917715 ILH917713:IMG917715 IVD917713:IWC917715 JEZ917713:JFY917715 JOV917713:JPU917715 JYR917713:JZQ917715 KIN917713:KJM917715 KSJ917713:KTI917715 LCF917713:LDE917715 LMB917713:LNA917715 LVX917713:LWW917715 MFT917713:MGS917715 MPP917713:MQO917715 MZL917713:NAK917715 NJH917713:NKG917715 NTD917713:NUC917715 OCZ917713:ODY917715 OMV917713:ONU917715 OWR917713:OXQ917715 PGN917713:PHM917715 PQJ917713:PRI917715 QAF917713:QBE917715 QKB917713:QLA917715 QTX917713:QUW917715 RDT917713:RES917715 RNP917713:ROO917715 RXL917713:RYK917715 SHH917713:SIG917715 SRD917713:SSC917715 TAZ917713:TBY917715 TKV917713:TLU917715 TUR917713:TVQ917715 UEN917713:UFM917715 UOJ917713:UPI917715 UYF917713:UZE917715 VIB917713:VJA917715 VRX917713:VSW917715 WBT917713:WCS917715 WLP917713:WMO917715 WVL917713:WWK917715 D983249:AC983251 IZ983249:JY983251 SV983249:TU983251 ACR983249:ADQ983251 AMN983249:ANM983251 AWJ983249:AXI983251 BGF983249:BHE983251 BQB983249:BRA983251 BZX983249:CAW983251 CJT983249:CKS983251 CTP983249:CUO983251 DDL983249:DEK983251 DNH983249:DOG983251 DXD983249:DYC983251 EGZ983249:EHY983251 EQV983249:ERU983251 FAR983249:FBQ983251 FKN983249:FLM983251 FUJ983249:FVI983251 GEF983249:GFE983251 GOB983249:GPA983251 GXX983249:GYW983251 HHT983249:HIS983251 HRP983249:HSO983251 IBL983249:ICK983251 ILH983249:IMG983251 IVD983249:IWC983251 JEZ983249:JFY983251 JOV983249:JPU983251 JYR983249:JZQ983251 KIN983249:KJM983251 KSJ983249:KTI983251 LCF983249:LDE983251 LMB983249:LNA983251 LVX983249:LWW983251 MFT983249:MGS983251 MPP983249:MQO983251 MZL983249:NAK983251 NJH983249:NKG983251 NTD983249:NUC983251 OCZ983249:ODY983251 OMV983249:ONU983251 OWR983249:OXQ983251 PGN983249:PHM983251 PQJ983249:PRI983251 QAF983249:QBE983251 QKB983249:QLA983251 QTX983249:QUW983251 RDT983249:RES983251 RNP983249:ROO983251 RXL983249:RYK983251 SHH983249:SIG983251 SRD983249:SSC983251 TAZ983249:TBY983251 TKV983249:TLU983251 TUR983249:TVQ983251 UEN983249:UFM983251 UOJ983249:UPI983251 UYF983249:UZE983251 VIB983249:VJA983251 VRX983249:VSW983251 WBT983249:WCS983251 WLP983249:WMO983251 WVL983249:WWK983251 E135:Z136 JA135:JV136 SW135:TR136 ACS135:ADN136 AMO135:ANJ136 AWK135:AXF136 BGG135:BHB136 BQC135:BQX136 BZY135:CAT136 CJU135:CKP136 CTQ135:CUL136 DDM135:DEH136 DNI135:DOD136 DXE135:DXZ136 EHA135:EHV136 EQW135:ERR136 FAS135:FBN136 FKO135:FLJ136 FUK135:FVF136 GEG135:GFB136 GOC135:GOX136 GXY135:GYT136 HHU135:HIP136 HRQ135:HSL136 IBM135:ICH136 ILI135:IMD136 IVE135:IVZ136 JFA135:JFV136 JOW135:JPR136 JYS135:JZN136 KIO135:KJJ136 KSK135:KTF136 LCG135:LDB136 LMC135:LMX136 LVY135:LWT136 MFU135:MGP136 MPQ135:MQL136 MZM135:NAH136 NJI135:NKD136 NTE135:NTZ136 ODA135:ODV136 OMW135:ONR136 OWS135:OXN136 PGO135:PHJ136 PQK135:PRF136 QAG135:QBB136 QKC135:QKX136 QTY135:QUT136 RDU135:REP136 RNQ135:ROL136 RXM135:RYH136 SHI135:SID136 SRE135:SRZ136 TBA135:TBV136 TKW135:TLR136 TUS135:TVN136 UEO135:UFJ136 UOK135:UPF136 UYG135:UZB136 VIC135:VIX136 VRY135:VST136 WBU135:WCP136 WLQ135:WML136 WVM135:WWH136 E65800:Z65801 JA65800:JV65801 SW65800:TR65801 ACS65800:ADN65801 AMO65800:ANJ65801 AWK65800:AXF65801 BGG65800:BHB65801 BQC65800:BQX65801 BZY65800:CAT65801 CJU65800:CKP65801 CTQ65800:CUL65801 DDM65800:DEH65801 DNI65800:DOD65801 DXE65800:DXZ65801 EHA65800:EHV65801 EQW65800:ERR65801 FAS65800:FBN65801 FKO65800:FLJ65801 FUK65800:FVF65801 GEG65800:GFB65801 GOC65800:GOX65801 GXY65800:GYT65801 HHU65800:HIP65801 HRQ65800:HSL65801 IBM65800:ICH65801 ILI65800:IMD65801 IVE65800:IVZ65801 JFA65800:JFV65801 JOW65800:JPR65801 JYS65800:JZN65801 KIO65800:KJJ65801 KSK65800:KTF65801 LCG65800:LDB65801 LMC65800:LMX65801 LVY65800:LWT65801 MFU65800:MGP65801 MPQ65800:MQL65801 MZM65800:NAH65801 NJI65800:NKD65801 NTE65800:NTZ65801 ODA65800:ODV65801 OMW65800:ONR65801 OWS65800:OXN65801 PGO65800:PHJ65801 PQK65800:PRF65801 QAG65800:QBB65801 QKC65800:QKX65801 QTY65800:QUT65801 RDU65800:REP65801 RNQ65800:ROL65801 RXM65800:RYH65801 SHI65800:SID65801 SRE65800:SRZ65801 TBA65800:TBV65801 TKW65800:TLR65801 TUS65800:TVN65801 UEO65800:UFJ65801 UOK65800:UPF65801 UYG65800:UZB65801 VIC65800:VIX65801 VRY65800:VST65801 WBU65800:WCP65801 WLQ65800:WML65801 WVM65800:WWH65801 E131336:Z131337 JA131336:JV131337 SW131336:TR131337 ACS131336:ADN131337 AMO131336:ANJ131337 AWK131336:AXF131337 BGG131336:BHB131337 BQC131336:BQX131337 BZY131336:CAT131337 CJU131336:CKP131337 CTQ131336:CUL131337 DDM131336:DEH131337 DNI131336:DOD131337 DXE131336:DXZ131337 EHA131336:EHV131337 EQW131336:ERR131337 FAS131336:FBN131337 FKO131336:FLJ131337 FUK131336:FVF131337 GEG131336:GFB131337 GOC131336:GOX131337 GXY131336:GYT131337 HHU131336:HIP131337 HRQ131336:HSL131337 IBM131336:ICH131337 ILI131336:IMD131337 IVE131336:IVZ131337 JFA131336:JFV131337 JOW131336:JPR131337 JYS131336:JZN131337 KIO131336:KJJ131337 KSK131336:KTF131337 LCG131336:LDB131337 LMC131336:LMX131337 LVY131336:LWT131337 MFU131336:MGP131337 MPQ131336:MQL131337 MZM131336:NAH131337 NJI131336:NKD131337 NTE131336:NTZ131337 ODA131336:ODV131337 OMW131336:ONR131337 OWS131336:OXN131337 PGO131336:PHJ131337 PQK131336:PRF131337 QAG131336:QBB131337 QKC131336:QKX131337 QTY131336:QUT131337 RDU131336:REP131337 RNQ131336:ROL131337 RXM131336:RYH131337 SHI131336:SID131337 SRE131336:SRZ131337 TBA131336:TBV131337 TKW131336:TLR131337 TUS131336:TVN131337 UEO131336:UFJ131337 UOK131336:UPF131337 UYG131336:UZB131337 VIC131336:VIX131337 VRY131336:VST131337 WBU131336:WCP131337 WLQ131336:WML131337 WVM131336:WWH131337 E196872:Z196873 JA196872:JV196873 SW196872:TR196873 ACS196872:ADN196873 AMO196872:ANJ196873 AWK196872:AXF196873 BGG196872:BHB196873 BQC196872:BQX196873 BZY196872:CAT196873 CJU196872:CKP196873 CTQ196872:CUL196873 DDM196872:DEH196873 DNI196872:DOD196873 DXE196872:DXZ196873 EHA196872:EHV196873 EQW196872:ERR196873 FAS196872:FBN196873 FKO196872:FLJ196873 FUK196872:FVF196873 GEG196872:GFB196873 GOC196872:GOX196873 GXY196872:GYT196873 HHU196872:HIP196873 HRQ196872:HSL196873 IBM196872:ICH196873 ILI196872:IMD196873 IVE196872:IVZ196873 JFA196872:JFV196873 JOW196872:JPR196873 JYS196872:JZN196873 KIO196872:KJJ196873 KSK196872:KTF196873 LCG196872:LDB196873 LMC196872:LMX196873 LVY196872:LWT196873 MFU196872:MGP196873 MPQ196872:MQL196873 MZM196872:NAH196873 NJI196872:NKD196873 NTE196872:NTZ196873 ODA196872:ODV196873 OMW196872:ONR196873 OWS196872:OXN196873 PGO196872:PHJ196873 PQK196872:PRF196873 QAG196872:QBB196873 QKC196872:QKX196873 QTY196872:QUT196873 RDU196872:REP196873 RNQ196872:ROL196873 RXM196872:RYH196873 SHI196872:SID196873 SRE196872:SRZ196873 TBA196872:TBV196873 TKW196872:TLR196873 TUS196872:TVN196873 UEO196872:UFJ196873 UOK196872:UPF196873 UYG196872:UZB196873 VIC196872:VIX196873 VRY196872:VST196873 WBU196872:WCP196873 WLQ196872:WML196873 WVM196872:WWH196873 E262408:Z262409 JA262408:JV262409 SW262408:TR262409 ACS262408:ADN262409 AMO262408:ANJ262409 AWK262408:AXF262409 BGG262408:BHB262409 BQC262408:BQX262409 BZY262408:CAT262409 CJU262408:CKP262409 CTQ262408:CUL262409 DDM262408:DEH262409 DNI262408:DOD262409 DXE262408:DXZ262409 EHA262408:EHV262409 EQW262408:ERR262409 FAS262408:FBN262409 FKO262408:FLJ262409 FUK262408:FVF262409 GEG262408:GFB262409 GOC262408:GOX262409 GXY262408:GYT262409 HHU262408:HIP262409 HRQ262408:HSL262409 IBM262408:ICH262409 ILI262408:IMD262409 IVE262408:IVZ262409 JFA262408:JFV262409 JOW262408:JPR262409 JYS262408:JZN262409 KIO262408:KJJ262409 KSK262408:KTF262409 LCG262408:LDB262409 LMC262408:LMX262409 LVY262408:LWT262409 MFU262408:MGP262409 MPQ262408:MQL262409 MZM262408:NAH262409 NJI262408:NKD262409 NTE262408:NTZ262409 ODA262408:ODV262409 OMW262408:ONR262409 OWS262408:OXN262409 PGO262408:PHJ262409 PQK262408:PRF262409 QAG262408:QBB262409 QKC262408:QKX262409 QTY262408:QUT262409 RDU262408:REP262409 RNQ262408:ROL262409 RXM262408:RYH262409 SHI262408:SID262409 SRE262408:SRZ262409 TBA262408:TBV262409 TKW262408:TLR262409 TUS262408:TVN262409 UEO262408:UFJ262409 UOK262408:UPF262409 UYG262408:UZB262409 VIC262408:VIX262409 VRY262408:VST262409 WBU262408:WCP262409 WLQ262408:WML262409 WVM262408:WWH262409 E327944:Z327945 JA327944:JV327945 SW327944:TR327945 ACS327944:ADN327945 AMO327944:ANJ327945 AWK327944:AXF327945 BGG327944:BHB327945 BQC327944:BQX327945 BZY327944:CAT327945 CJU327944:CKP327945 CTQ327944:CUL327945 DDM327944:DEH327945 DNI327944:DOD327945 DXE327944:DXZ327945 EHA327944:EHV327945 EQW327944:ERR327945 FAS327944:FBN327945 FKO327944:FLJ327945 FUK327944:FVF327945 GEG327944:GFB327945 GOC327944:GOX327945 GXY327944:GYT327945 HHU327944:HIP327945 HRQ327944:HSL327945 IBM327944:ICH327945 ILI327944:IMD327945 IVE327944:IVZ327945 JFA327944:JFV327945 JOW327944:JPR327945 JYS327944:JZN327945 KIO327944:KJJ327945 KSK327944:KTF327945 LCG327944:LDB327945 LMC327944:LMX327945 LVY327944:LWT327945 MFU327944:MGP327945 MPQ327944:MQL327945 MZM327944:NAH327945 NJI327944:NKD327945 NTE327944:NTZ327945 ODA327944:ODV327945 OMW327944:ONR327945 OWS327944:OXN327945 PGO327944:PHJ327945 PQK327944:PRF327945 QAG327944:QBB327945 QKC327944:QKX327945 QTY327944:QUT327945 RDU327944:REP327945 RNQ327944:ROL327945 RXM327944:RYH327945 SHI327944:SID327945 SRE327944:SRZ327945 TBA327944:TBV327945 TKW327944:TLR327945 TUS327944:TVN327945 UEO327944:UFJ327945 UOK327944:UPF327945 UYG327944:UZB327945 VIC327944:VIX327945 VRY327944:VST327945 WBU327944:WCP327945 WLQ327944:WML327945 WVM327944:WWH327945 E393480:Z393481 JA393480:JV393481 SW393480:TR393481 ACS393480:ADN393481 AMO393480:ANJ393481 AWK393480:AXF393481 BGG393480:BHB393481 BQC393480:BQX393481 BZY393480:CAT393481 CJU393480:CKP393481 CTQ393480:CUL393481 DDM393480:DEH393481 DNI393480:DOD393481 DXE393480:DXZ393481 EHA393480:EHV393481 EQW393480:ERR393481 FAS393480:FBN393481 FKO393480:FLJ393481 FUK393480:FVF393481 GEG393480:GFB393481 GOC393480:GOX393481 GXY393480:GYT393481 HHU393480:HIP393481 HRQ393480:HSL393481 IBM393480:ICH393481 ILI393480:IMD393481 IVE393480:IVZ393481 JFA393480:JFV393481 JOW393480:JPR393481 JYS393480:JZN393481 KIO393480:KJJ393481 KSK393480:KTF393481 LCG393480:LDB393481 LMC393480:LMX393481 LVY393480:LWT393481 MFU393480:MGP393481 MPQ393480:MQL393481 MZM393480:NAH393481 NJI393480:NKD393481 NTE393480:NTZ393481 ODA393480:ODV393481 OMW393480:ONR393481 OWS393480:OXN393481 PGO393480:PHJ393481 PQK393480:PRF393481 QAG393480:QBB393481 QKC393480:QKX393481 QTY393480:QUT393481 RDU393480:REP393481 RNQ393480:ROL393481 RXM393480:RYH393481 SHI393480:SID393481 SRE393480:SRZ393481 TBA393480:TBV393481 TKW393480:TLR393481 TUS393480:TVN393481 UEO393480:UFJ393481 UOK393480:UPF393481 UYG393480:UZB393481 VIC393480:VIX393481 VRY393480:VST393481 WBU393480:WCP393481 WLQ393480:WML393481 WVM393480:WWH393481 E459016:Z459017 JA459016:JV459017 SW459016:TR459017 ACS459016:ADN459017 AMO459016:ANJ459017 AWK459016:AXF459017 BGG459016:BHB459017 BQC459016:BQX459017 BZY459016:CAT459017 CJU459016:CKP459017 CTQ459016:CUL459017 DDM459016:DEH459017 DNI459016:DOD459017 DXE459016:DXZ459017 EHA459016:EHV459017 EQW459016:ERR459017 FAS459016:FBN459017 FKO459016:FLJ459017 FUK459016:FVF459017 GEG459016:GFB459017 GOC459016:GOX459017 GXY459016:GYT459017 HHU459016:HIP459017 HRQ459016:HSL459017 IBM459016:ICH459017 ILI459016:IMD459017 IVE459016:IVZ459017 JFA459016:JFV459017 JOW459016:JPR459017 JYS459016:JZN459017 KIO459016:KJJ459017 KSK459016:KTF459017 LCG459016:LDB459017 LMC459016:LMX459017 LVY459016:LWT459017 MFU459016:MGP459017 MPQ459016:MQL459017 MZM459016:NAH459017 NJI459016:NKD459017 NTE459016:NTZ459017 ODA459016:ODV459017 OMW459016:ONR459017 OWS459016:OXN459017 PGO459016:PHJ459017 PQK459016:PRF459017 QAG459016:QBB459017 QKC459016:QKX459017 QTY459016:QUT459017 RDU459016:REP459017 RNQ459016:ROL459017 RXM459016:RYH459017 SHI459016:SID459017 SRE459016:SRZ459017 TBA459016:TBV459017 TKW459016:TLR459017 TUS459016:TVN459017 UEO459016:UFJ459017 UOK459016:UPF459017 UYG459016:UZB459017 VIC459016:VIX459017 VRY459016:VST459017 WBU459016:WCP459017 WLQ459016:WML459017 WVM459016:WWH459017 E524552:Z524553 JA524552:JV524553 SW524552:TR524553 ACS524552:ADN524553 AMO524552:ANJ524553 AWK524552:AXF524553 BGG524552:BHB524553 BQC524552:BQX524553 BZY524552:CAT524553 CJU524552:CKP524553 CTQ524552:CUL524553 DDM524552:DEH524553 DNI524552:DOD524553 DXE524552:DXZ524553 EHA524552:EHV524553 EQW524552:ERR524553 FAS524552:FBN524553 FKO524552:FLJ524553 FUK524552:FVF524553 GEG524552:GFB524553 GOC524552:GOX524553 GXY524552:GYT524553 HHU524552:HIP524553 HRQ524552:HSL524553 IBM524552:ICH524553 ILI524552:IMD524553 IVE524552:IVZ524553 JFA524552:JFV524553 JOW524552:JPR524553 JYS524552:JZN524553 KIO524552:KJJ524553 KSK524552:KTF524553 LCG524552:LDB524553 LMC524552:LMX524553 LVY524552:LWT524553 MFU524552:MGP524553 MPQ524552:MQL524553 MZM524552:NAH524553 NJI524552:NKD524553 NTE524552:NTZ524553 ODA524552:ODV524553 OMW524552:ONR524553 OWS524552:OXN524553 PGO524552:PHJ524553 PQK524552:PRF524553 QAG524552:QBB524553 QKC524552:QKX524553 QTY524552:QUT524553 RDU524552:REP524553 RNQ524552:ROL524553 RXM524552:RYH524553 SHI524552:SID524553 SRE524552:SRZ524553 TBA524552:TBV524553 TKW524552:TLR524553 TUS524552:TVN524553 UEO524552:UFJ524553 UOK524552:UPF524553 UYG524552:UZB524553 VIC524552:VIX524553 VRY524552:VST524553 WBU524552:WCP524553 WLQ524552:WML524553 WVM524552:WWH524553 E590088:Z590089 JA590088:JV590089 SW590088:TR590089 ACS590088:ADN590089 AMO590088:ANJ590089 AWK590088:AXF590089 BGG590088:BHB590089 BQC590088:BQX590089 BZY590088:CAT590089 CJU590088:CKP590089 CTQ590088:CUL590089 DDM590088:DEH590089 DNI590088:DOD590089 DXE590088:DXZ590089 EHA590088:EHV590089 EQW590088:ERR590089 FAS590088:FBN590089 FKO590088:FLJ590089 FUK590088:FVF590089 GEG590088:GFB590089 GOC590088:GOX590089 GXY590088:GYT590089 HHU590088:HIP590089 HRQ590088:HSL590089 IBM590088:ICH590089 ILI590088:IMD590089 IVE590088:IVZ590089 JFA590088:JFV590089 JOW590088:JPR590089 JYS590088:JZN590089 KIO590088:KJJ590089 KSK590088:KTF590089 LCG590088:LDB590089 LMC590088:LMX590089 LVY590088:LWT590089 MFU590088:MGP590089 MPQ590088:MQL590089 MZM590088:NAH590089 NJI590088:NKD590089 NTE590088:NTZ590089 ODA590088:ODV590089 OMW590088:ONR590089 OWS590088:OXN590089 PGO590088:PHJ590089 PQK590088:PRF590089 QAG590088:QBB590089 QKC590088:QKX590089 QTY590088:QUT590089 RDU590088:REP590089 RNQ590088:ROL590089 RXM590088:RYH590089 SHI590088:SID590089 SRE590088:SRZ590089 TBA590088:TBV590089 TKW590088:TLR590089 TUS590088:TVN590089 UEO590088:UFJ590089 UOK590088:UPF590089 UYG590088:UZB590089 VIC590088:VIX590089 VRY590088:VST590089 WBU590088:WCP590089 WLQ590088:WML590089 WVM590088:WWH590089 E655624:Z655625 JA655624:JV655625 SW655624:TR655625 ACS655624:ADN655625 AMO655624:ANJ655625 AWK655624:AXF655625 BGG655624:BHB655625 BQC655624:BQX655625 BZY655624:CAT655625 CJU655624:CKP655625 CTQ655624:CUL655625 DDM655624:DEH655625 DNI655624:DOD655625 DXE655624:DXZ655625 EHA655624:EHV655625 EQW655624:ERR655625 FAS655624:FBN655625 FKO655624:FLJ655625 FUK655624:FVF655625 GEG655624:GFB655625 GOC655624:GOX655625 GXY655624:GYT655625 HHU655624:HIP655625 HRQ655624:HSL655625 IBM655624:ICH655625 ILI655624:IMD655625 IVE655624:IVZ655625 JFA655624:JFV655625 JOW655624:JPR655625 JYS655624:JZN655625 KIO655624:KJJ655625 KSK655624:KTF655625 LCG655624:LDB655625 LMC655624:LMX655625 LVY655624:LWT655625 MFU655624:MGP655625 MPQ655624:MQL655625 MZM655624:NAH655625 NJI655624:NKD655625 NTE655624:NTZ655625 ODA655624:ODV655625 OMW655624:ONR655625 OWS655624:OXN655625 PGO655624:PHJ655625 PQK655624:PRF655625 QAG655624:QBB655625 QKC655624:QKX655625 QTY655624:QUT655625 RDU655624:REP655625 RNQ655624:ROL655625 RXM655624:RYH655625 SHI655624:SID655625 SRE655624:SRZ655625 TBA655624:TBV655625 TKW655624:TLR655625 TUS655624:TVN655625 UEO655624:UFJ655625 UOK655624:UPF655625 UYG655624:UZB655625 VIC655624:VIX655625 VRY655624:VST655625 WBU655624:WCP655625 WLQ655624:WML655625 WVM655624:WWH655625 E721160:Z721161 JA721160:JV721161 SW721160:TR721161 ACS721160:ADN721161 AMO721160:ANJ721161 AWK721160:AXF721161 BGG721160:BHB721161 BQC721160:BQX721161 BZY721160:CAT721161 CJU721160:CKP721161 CTQ721160:CUL721161 DDM721160:DEH721161 DNI721160:DOD721161 DXE721160:DXZ721161 EHA721160:EHV721161 EQW721160:ERR721161 FAS721160:FBN721161 FKO721160:FLJ721161 FUK721160:FVF721161 GEG721160:GFB721161 GOC721160:GOX721161 GXY721160:GYT721161 HHU721160:HIP721161 HRQ721160:HSL721161 IBM721160:ICH721161 ILI721160:IMD721161 IVE721160:IVZ721161 JFA721160:JFV721161 JOW721160:JPR721161 JYS721160:JZN721161 KIO721160:KJJ721161 KSK721160:KTF721161 LCG721160:LDB721161 LMC721160:LMX721161 LVY721160:LWT721161 MFU721160:MGP721161 MPQ721160:MQL721161 MZM721160:NAH721161 NJI721160:NKD721161 NTE721160:NTZ721161 ODA721160:ODV721161 OMW721160:ONR721161 OWS721160:OXN721161 PGO721160:PHJ721161 PQK721160:PRF721161 QAG721160:QBB721161 QKC721160:QKX721161 QTY721160:QUT721161 RDU721160:REP721161 RNQ721160:ROL721161 RXM721160:RYH721161 SHI721160:SID721161 SRE721160:SRZ721161 TBA721160:TBV721161 TKW721160:TLR721161 TUS721160:TVN721161 UEO721160:UFJ721161 UOK721160:UPF721161 UYG721160:UZB721161 VIC721160:VIX721161 VRY721160:VST721161 WBU721160:WCP721161 WLQ721160:WML721161 WVM721160:WWH721161 E786696:Z786697 JA786696:JV786697 SW786696:TR786697 ACS786696:ADN786697 AMO786696:ANJ786697 AWK786696:AXF786697 BGG786696:BHB786697 BQC786696:BQX786697 BZY786696:CAT786697 CJU786696:CKP786697 CTQ786696:CUL786697 DDM786696:DEH786697 DNI786696:DOD786697 DXE786696:DXZ786697 EHA786696:EHV786697 EQW786696:ERR786697 FAS786696:FBN786697 FKO786696:FLJ786697 FUK786696:FVF786697 GEG786696:GFB786697 GOC786696:GOX786697 GXY786696:GYT786697 HHU786696:HIP786697 HRQ786696:HSL786697 IBM786696:ICH786697 ILI786696:IMD786697 IVE786696:IVZ786697 JFA786696:JFV786697 JOW786696:JPR786697 JYS786696:JZN786697 KIO786696:KJJ786697 KSK786696:KTF786697 LCG786696:LDB786697 LMC786696:LMX786697 LVY786696:LWT786697 MFU786696:MGP786697 MPQ786696:MQL786697 MZM786696:NAH786697 NJI786696:NKD786697 NTE786696:NTZ786697 ODA786696:ODV786697 OMW786696:ONR786697 OWS786696:OXN786697 PGO786696:PHJ786697 PQK786696:PRF786697 QAG786696:QBB786697 QKC786696:QKX786697 QTY786696:QUT786697 RDU786696:REP786697 RNQ786696:ROL786697 RXM786696:RYH786697 SHI786696:SID786697 SRE786696:SRZ786697 TBA786696:TBV786697 TKW786696:TLR786697 TUS786696:TVN786697 UEO786696:UFJ786697 UOK786696:UPF786697 UYG786696:UZB786697 VIC786696:VIX786697 VRY786696:VST786697 WBU786696:WCP786697 WLQ786696:WML786697 WVM786696:WWH786697 E852232:Z852233 JA852232:JV852233 SW852232:TR852233 ACS852232:ADN852233 AMO852232:ANJ852233 AWK852232:AXF852233 BGG852232:BHB852233 BQC852232:BQX852233 BZY852232:CAT852233 CJU852232:CKP852233 CTQ852232:CUL852233 DDM852232:DEH852233 DNI852232:DOD852233 DXE852232:DXZ852233 EHA852232:EHV852233 EQW852232:ERR852233 FAS852232:FBN852233 FKO852232:FLJ852233 FUK852232:FVF852233 GEG852232:GFB852233 GOC852232:GOX852233 GXY852232:GYT852233 HHU852232:HIP852233 HRQ852232:HSL852233 IBM852232:ICH852233 ILI852232:IMD852233 IVE852232:IVZ852233 JFA852232:JFV852233 JOW852232:JPR852233 JYS852232:JZN852233 KIO852232:KJJ852233 KSK852232:KTF852233 LCG852232:LDB852233 LMC852232:LMX852233 LVY852232:LWT852233 MFU852232:MGP852233 MPQ852232:MQL852233 MZM852232:NAH852233 NJI852232:NKD852233 NTE852232:NTZ852233 ODA852232:ODV852233 OMW852232:ONR852233 OWS852232:OXN852233 PGO852232:PHJ852233 PQK852232:PRF852233 QAG852232:QBB852233 QKC852232:QKX852233 QTY852232:QUT852233 RDU852232:REP852233 RNQ852232:ROL852233 RXM852232:RYH852233 SHI852232:SID852233 SRE852232:SRZ852233 TBA852232:TBV852233 TKW852232:TLR852233 TUS852232:TVN852233 UEO852232:UFJ852233 UOK852232:UPF852233 UYG852232:UZB852233 VIC852232:VIX852233 VRY852232:VST852233 WBU852232:WCP852233 WLQ852232:WML852233 WVM852232:WWH852233 E917768:Z917769 JA917768:JV917769 SW917768:TR917769 ACS917768:ADN917769 AMO917768:ANJ917769 AWK917768:AXF917769 BGG917768:BHB917769 BQC917768:BQX917769 BZY917768:CAT917769 CJU917768:CKP917769 CTQ917768:CUL917769 DDM917768:DEH917769 DNI917768:DOD917769 DXE917768:DXZ917769 EHA917768:EHV917769 EQW917768:ERR917769 FAS917768:FBN917769 FKO917768:FLJ917769 FUK917768:FVF917769 GEG917768:GFB917769 GOC917768:GOX917769 GXY917768:GYT917769 HHU917768:HIP917769 HRQ917768:HSL917769 IBM917768:ICH917769 ILI917768:IMD917769 IVE917768:IVZ917769 JFA917768:JFV917769 JOW917768:JPR917769 JYS917768:JZN917769 KIO917768:KJJ917769 KSK917768:KTF917769 LCG917768:LDB917769 LMC917768:LMX917769 LVY917768:LWT917769 MFU917768:MGP917769 MPQ917768:MQL917769 MZM917768:NAH917769 NJI917768:NKD917769 NTE917768:NTZ917769 ODA917768:ODV917769 OMW917768:ONR917769 OWS917768:OXN917769 PGO917768:PHJ917769 PQK917768:PRF917769 QAG917768:QBB917769 QKC917768:QKX917769 QTY917768:QUT917769 RDU917768:REP917769 RNQ917768:ROL917769 RXM917768:RYH917769 SHI917768:SID917769 SRE917768:SRZ917769 TBA917768:TBV917769 TKW917768:TLR917769 TUS917768:TVN917769 UEO917768:UFJ917769 UOK917768:UPF917769 UYG917768:UZB917769 VIC917768:VIX917769 VRY917768:VST917769 WBU917768:WCP917769 WLQ917768:WML917769 WVM917768:WWH917769 E983304:Z983305 JA983304:JV983305 SW983304:TR983305 ACS983304:ADN983305 AMO983304:ANJ983305 AWK983304:AXF983305 BGG983304:BHB983305 BQC983304:BQX983305 BZY983304:CAT983305 CJU983304:CKP983305 CTQ983304:CUL983305 DDM983304:DEH983305 DNI983304:DOD983305 DXE983304:DXZ983305 EHA983304:EHV983305 EQW983304:ERR983305 FAS983304:FBN983305 FKO983304:FLJ983305 FUK983304:FVF983305 GEG983304:GFB983305 GOC983304:GOX983305 GXY983304:GYT983305 HHU983304:HIP983305 HRQ983304:HSL983305 IBM983304:ICH983305 ILI983304:IMD983305 IVE983304:IVZ983305 JFA983304:JFV983305 JOW983304:JPR983305 JYS983304:JZN983305 KIO983304:KJJ983305 KSK983304:KTF983305 LCG983304:LDB983305 LMC983304:LMX983305 LVY983304:LWT983305 MFU983304:MGP983305 MPQ983304:MQL983305 MZM983304:NAH983305 NJI983304:NKD983305 NTE983304:NTZ983305 ODA983304:ODV983305 OMW983304:ONR983305 OWS983304:OXN983305 PGO983304:PHJ983305 PQK983304:PRF983305 QAG983304:QBB983305 QKC983304:QKX983305 QTY983304:QUT983305 RDU983304:REP983305 RNQ983304:ROL983305 RXM983304:RYH983305 SHI983304:SID983305 SRE983304:SRZ983305 TBA983304:TBV983305 TKW983304:TLR983305 TUS983304:TVN983305 UEO983304:UFJ983305 UOK983304:UPF983305 UYG983304:UZB983305 VIC983304:VIX983305 VRY983304:VST983305 WBU983304:WCP983305 WLQ983304:WML983305 WVM983304:WWH983305 E132:Z133 JA132:JV133 SW132:TR133 ACS132:ADN133 AMO132:ANJ133 AWK132:AXF133 BGG132:BHB133 BQC132:BQX133 BZY132:CAT133 CJU132:CKP133 CTQ132:CUL133 DDM132:DEH133 DNI132:DOD133 DXE132:DXZ133 EHA132:EHV133 EQW132:ERR133 FAS132:FBN133 FKO132:FLJ133 FUK132:FVF133 GEG132:GFB133 GOC132:GOX133 GXY132:GYT133 HHU132:HIP133 HRQ132:HSL133 IBM132:ICH133 ILI132:IMD133 IVE132:IVZ133 JFA132:JFV133 JOW132:JPR133 JYS132:JZN133 KIO132:KJJ133 KSK132:KTF133 LCG132:LDB133 LMC132:LMX133 LVY132:LWT133 MFU132:MGP133 MPQ132:MQL133 MZM132:NAH133 NJI132:NKD133 NTE132:NTZ133 ODA132:ODV133 OMW132:ONR133 OWS132:OXN133 PGO132:PHJ133 PQK132:PRF133 QAG132:QBB133 QKC132:QKX133 QTY132:QUT133 RDU132:REP133 RNQ132:ROL133 RXM132:RYH133 SHI132:SID133 SRE132:SRZ133 TBA132:TBV133 TKW132:TLR133 TUS132:TVN133 UEO132:UFJ133 UOK132:UPF133 UYG132:UZB133 VIC132:VIX133 VRY132:VST133 WBU132:WCP133 WLQ132:WML133 WVM132:WWH133 E65797:Z65798 JA65797:JV65798 SW65797:TR65798 ACS65797:ADN65798 AMO65797:ANJ65798 AWK65797:AXF65798 BGG65797:BHB65798 BQC65797:BQX65798 BZY65797:CAT65798 CJU65797:CKP65798 CTQ65797:CUL65798 DDM65797:DEH65798 DNI65797:DOD65798 DXE65797:DXZ65798 EHA65797:EHV65798 EQW65797:ERR65798 FAS65797:FBN65798 FKO65797:FLJ65798 FUK65797:FVF65798 GEG65797:GFB65798 GOC65797:GOX65798 GXY65797:GYT65798 HHU65797:HIP65798 HRQ65797:HSL65798 IBM65797:ICH65798 ILI65797:IMD65798 IVE65797:IVZ65798 JFA65797:JFV65798 JOW65797:JPR65798 JYS65797:JZN65798 KIO65797:KJJ65798 KSK65797:KTF65798 LCG65797:LDB65798 LMC65797:LMX65798 LVY65797:LWT65798 MFU65797:MGP65798 MPQ65797:MQL65798 MZM65797:NAH65798 NJI65797:NKD65798 NTE65797:NTZ65798 ODA65797:ODV65798 OMW65797:ONR65798 OWS65797:OXN65798 PGO65797:PHJ65798 PQK65797:PRF65798 QAG65797:QBB65798 QKC65797:QKX65798 QTY65797:QUT65798 RDU65797:REP65798 RNQ65797:ROL65798 RXM65797:RYH65798 SHI65797:SID65798 SRE65797:SRZ65798 TBA65797:TBV65798 TKW65797:TLR65798 TUS65797:TVN65798 UEO65797:UFJ65798 UOK65797:UPF65798 UYG65797:UZB65798 VIC65797:VIX65798 VRY65797:VST65798 WBU65797:WCP65798 WLQ65797:WML65798 WVM65797:WWH65798 E131333:Z131334 JA131333:JV131334 SW131333:TR131334 ACS131333:ADN131334 AMO131333:ANJ131334 AWK131333:AXF131334 BGG131333:BHB131334 BQC131333:BQX131334 BZY131333:CAT131334 CJU131333:CKP131334 CTQ131333:CUL131334 DDM131333:DEH131334 DNI131333:DOD131334 DXE131333:DXZ131334 EHA131333:EHV131334 EQW131333:ERR131334 FAS131333:FBN131334 FKO131333:FLJ131334 FUK131333:FVF131334 GEG131333:GFB131334 GOC131333:GOX131334 GXY131333:GYT131334 HHU131333:HIP131334 HRQ131333:HSL131334 IBM131333:ICH131334 ILI131333:IMD131334 IVE131333:IVZ131334 JFA131333:JFV131334 JOW131333:JPR131334 JYS131333:JZN131334 KIO131333:KJJ131334 KSK131333:KTF131334 LCG131333:LDB131334 LMC131333:LMX131334 LVY131333:LWT131334 MFU131333:MGP131334 MPQ131333:MQL131334 MZM131333:NAH131334 NJI131333:NKD131334 NTE131333:NTZ131334 ODA131333:ODV131334 OMW131333:ONR131334 OWS131333:OXN131334 PGO131333:PHJ131334 PQK131333:PRF131334 QAG131333:QBB131334 QKC131333:QKX131334 QTY131333:QUT131334 RDU131333:REP131334 RNQ131333:ROL131334 RXM131333:RYH131334 SHI131333:SID131334 SRE131333:SRZ131334 TBA131333:TBV131334 TKW131333:TLR131334 TUS131333:TVN131334 UEO131333:UFJ131334 UOK131333:UPF131334 UYG131333:UZB131334 VIC131333:VIX131334 VRY131333:VST131334 WBU131333:WCP131334 WLQ131333:WML131334 WVM131333:WWH131334 E196869:Z196870 JA196869:JV196870 SW196869:TR196870 ACS196869:ADN196870 AMO196869:ANJ196870 AWK196869:AXF196870 BGG196869:BHB196870 BQC196869:BQX196870 BZY196869:CAT196870 CJU196869:CKP196870 CTQ196869:CUL196870 DDM196869:DEH196870 DNI196869:DOD196870 DXE196869:DXZ196870 EHA196869:EHV196870 EQW196869:ERR196870 FAS196869:FBN196870 FKO196869:FLJ196870 FUK196869:FVF196870 GEG196869:GFB196870 GOC196869:GOX196870 GXY196869:GYT196870 HHU196869:HIP196870 HRQ196869:HSL196870 IBM196869:ICH196870 ILI196869:IMD196870 IVE196869:IVZ196870 JFA196869:JFV196870 JOW196869:JPR196870 JYS196869:JZN196870 KIO196869:KJJ196870 KSK196869:KTF196870 LCG196869:LDB196870 LMC196869:LMX196870 LVY196869:LWT196870 MFU196869:MGP196870 MPQ196869:MQL196870 MZM196869:NAH196870 NJI196869:NKD196870 NTE196869:NTZ196870 ODA196869:ODV196870 OMW196869:ONR196870 OWS196869:OXN196870 PGO196869:PHJ196870 PQK196869:PRF196870 QAG196869:QBB196870 QKC196869:QKX196870 QTY196869:QUT196870 RDU196869:REP196870 RNQ196869:ROL196870 RXM196869:RYH196870 SHI196869:SID196870 SRE196869:SRZ196870 TBA196869:TBV196870 TKW196869:TLR196870 TUS196869:TVN196870 UEO196869:UFJ196870 UOK196869:UPF196870 UYG196869:UZB196870 VIC196869:VIX196870 VRY196869:VST196870 WBU196869:WCP196870 WLQ196869:WML196870 WVM196869:WWH196870 E262405:Z262406 JA262405:JV262406 SW262405:TR262406 ACS262405:ADN262406 AMO262405:ANJ262406 AWK262405:AXF262406 BGG262405:BHB262406 BQC262405:BQX262406 BZY262405:CAT262406 CJU262405:CKP262406 CTQ262405:CUL262406 DDM262405:DEH262406 DNI262405:DOD262406 DXE262405:DXZ262406 EHA262405:EHV262406 EQW262405:ERR262406 FAS262405:FBN262406 FKO262405:FLJ262406 FUK262405:FVF262406 GEG262405:GFB262406 GOC262405:GOX262406 GXY262405:GYT262406 HHU262405:HIP262406 HRQ262405:HSL262406 IBM262405:ICH262406 ILI262405:IMD262406 IVE262405:IVZ262406 JFA262405:JFV262406 JOW262405:JPR262406 JYS262405:JZN262406 KIO262405:KJJ262406 KSK262405:KTF262406 LCG262405:LDB262406 LMC262405:LMX262406 LVY262405:LWT262406 MFU262405:MGP262406 MPQ262405:MQL262406 MZM262405:NAH262406 NJI262405:NKD262406 NTE262405:NTZ262406 ODA262405:ODV262406 OMW262405:ONR262406 OWS262405:OXN262406 PGO262405:PHJ262406 PQK262405:PRF262406 QAG262405:QBB262406 QKC262405:QKX262406 QTY262405:QUT262406 RDU262405:REP262406 RNQ262405:ROL262406 RXM262405:RYH262406 SHI262405:SID262406 SRE262405:SRZ262406 TBA262405:TBV262406 TKW262405:TLR262406 TUS262405:TVN262406 UEO262405:UFJ262406 UOK262405:UPF262406 UYG262405:UZB262406 VIC262405:VIX262406 VRY262405:VST262406 WBU262405:WCP262406 WLQ262405:WML262406 WVM262405:WWH262406 E327941:Z327942 JA327941:JV327942 SW327941:TR327942 ACS327941:ADN327942 AMO327941:ANJ327942 AWK327941:AXF327942 BGG327941:BHB327942 BQC327941:BQX327942 BZY327941:CAT327942 CJU327941:CKP327942 CTQ327941:CUL327942 DDM327941:DEH327942 DNI327941:DOD327942 DXE327941:DXZ327942 EHA327941:EHV327942 EQW327941:ERR327942 FAS327941:FBN327942 FKO327941:FLJ327942 FUK327941:FVF327942 GEG327941:GFB327942 GOC327941:GOX327942 GXY327941:GYT327942 HHU327941:HIP327942 HRQ327941:HSL327942 IBM327941:ICH327942 ILI327941:IMD327942 IVE327941:IVZ327942 JFA327941:JFV327942 JOW327941:JPR327942 JYS327941:JZN327942 KIO327941:KJJ327942 KSK327941:KTF327942 LCG327941:LDB327942 LMC327941:LMX327942 LVY327941:LWT327942 MFU327941:MGP327942 MPQ327941:MQL327942 MZM327941:NAH327942 NJI327941:NKD327942 NTE327941:NTZ327942 ODA327941:ODV327942 OMW327941:ONR327942 OWS327941:OXN327942 PGO327941:PHJ327942 PQK327941:PRF327942 QAG327941:QBB327942 QKC327941:QKX327942 QTY327941:QUT327942 RDU327941:REP327942 RNQ327941:ROL327942 RXM327941:RYH327942 SHI327941:SID327942 SRE327941:SRZ327942 TBA327941:TBV327942 TKW327941:TLR327942 TUS327941:TVN327942 UEO327941:UFJ327942 UOK327941:UPF327942 UYG327941:UZB327942 VIC327941:VIX327942 VRY327941:VST327942 WBU327941:WCP327942 WLQ327941:WML327942 WVM327941:WWH327942 E393477:Z393478 JA393477:JV393478 SW393477:TR393478 ACS393477:ADN393478 AMO393477:ANJ393478 AWK393477:AXF393478 BGG393477:BHB393478 BQC393477:BQX393478 BZY393477:CAT393478 CJU393477:CKP393478 CTQ393477:CUL393478 DDM393477:DEH393478 DNI393477:DOD393478 DXE393477:DXZ393478 EHA393477:EHV393478 EQW393477:ERR393478 FAS393477:FBN393478 FKO393477:FLJ393478 FUK393477:FVF393478 GEG393477:GFB393478 GOC393477:GOX393478 GXY393477:GYT393478 HHU393477:HIP393478 HRQ393477:HSL393478 IBM393477:ICH393478 ILI393477:IMD393478 IVE393477:IVZ393478 JFA393477:JFV393478 JOW393477:JPR393478 JYS393477:JZN393478 KIO393477:KJJ393478 KSK393477:KTF393478 LCG393477:LDB393478 LMC393477:LMX393478 LVY393477:LWT393478 MFU393477:MGP393478 MPQ393477:MQL393478 MZM393477:NAH393478 NJI393477:NKD393478 NTE393477:NTZ393478 ODA393477:ODV393478 OMW393477:ONR393478 OWS393477:OXN393478 PGO393477:PHJ393478 PQK393477:PRF393478 QAG393477:QBB393478 QKC393477:QKX393478 QTY393477:QUT393478 RDU393477:REP393478 RNQ393477:ROL393478 RXM393477:RYH393478 SHI393477:SID393478 SRE393477:SRZ393478 TBA393477:TBV393478 TKW393477:TLR393478 TUS393477:TVN393478 UEO393477:UFJ393478 UOK393477:UPF393478 UYG393477:UZB393478 VIC393477:VIX393478 VRY393477:VST393478 WBU393477:WCP393478 WLQ393477:WML393478 WVM393477:WWH393478 E459013:Z459014 JA459013:JV459014 SW459013:TR459014 ACS459013:ADN459014 AMO459013:ANJ459014 AWK459013:AXF459014 BGG459013:BHB459014 BQC459013:BQX459014 BZY459013:CAT459014 CJU459013:CKP459014 CTQ459013:CUL459014 DDM459013:DEH459014 DNI459013:DOD459014 DXE459013:DXZ459014 EHA459013:EHV459014 EQW459013:ERR459014 FAS459013:FBN459014 FKO459013:FLJ459014 FUK459013:FVF459014 GEG459013:GFB459014 GOC459013:GOX459014 GXY459013:GYT459014 HHU459013:HIP459014 HRQ459013:HSL459014 IBM459013:ICH459014 ILI459013:IMD459014 IVE459013:IVZ459014 JFA459013:JFV459014 JOW459013:JPR459014 JYS459013:JZN459014 KIO459013:KJJ459014 KSK459013:KTF459014 LCG459013:LDB459014 LMC459013:LMX459014 LVY459013:LWT459014 MFU459013:MGP459014 MPQ459013:MQL459014 MZM459013:NAH459014 NJI459013:NKD459014 NTE459013:NTZ459014 ODA459013:ODV459014 OMW459013:ONR459014 OWS459013:OXN459014 PGO459013:PHJ459014 PQK459013:PRF459014 QAG459013:QBB459014 QKC459013:QKX459014 QTY459013:QUT459014 RDU459013:REP459014 RNQ459013:ROL459014 RXM459013:RYH459014 SHI459013:SID459014 SRE459013:SRZ459014 TBA459013:TBV459014 TKW459013:TLR459014 TUS459013:TVN459014 UEO459013:UFJ459014 UOK459013:UPF459014 UYG459013:UZB459014 VIC459013:VIX459014 VRY459013:VST459014 WBU459013:WCP459014 WLQ459013:WML459014 WVM459013:WWH459014 E524549:Z524550 JA524549:JV524550 SW524549:TR524550 ACS524549:ADN524550 AMO524549:ANJ524550 AWK524549:AXF524550 BGG524549:BHB524550 BQC524549:BQX524550 BZY524549:CAT524550 CJU524549:CKP524550 CTQ524549:CUL524550 DDM524549:DEH524550 DNI524549:DOD524550 DXE524549:DXZ524550 EHA524549:EHV524550 EQW524549:ERR524550 FAS524549:FBN524550 FKO524549:FLJ524550 FUK524549:FVF524550 GEG524549:GFB524550 GOC524549:GOX524550 GXY524549:GYT524550 HHU524549:HIP524550 HRQ524549:HSL524550 IBM524549:ICH524550 ILI524549:IMD524550 IVE524549:IVZ524550 JFA524549:JFV524550 JOW524549:JPR524550 JYS524549:JZN524550 KIO524549:KJJ524550 KSK524549:KTF524550 LCG524549:LDB524550 LMC524549:LMX524550 LVY524549:LWT524550 MFU524549:MGP524550 MPQ524549:MQL524550 MZM524549:NAH524550 NJI524549:NKD524550 NTE524549:NTZ524550 ODA524549:ODV524550 OMW524549:ONR524550 OWS524549:OXN524550 PGO524549:PHJ524550 PQK524549:PRF524550 QAG524549:QBB524550 QKC524549:QKX524550 QTY524549:QUT524550 RDU524549:REP524550 RNQ524549:ROL524550 RXM524549:RYH524550 SHI524549:SID524550 SRE524549:SRZ524550 TBA524549:TBV524550 TKW524549:TLR524550 TUS524549:TVN524550 UEO524549:UFJ524550 UOK524549:UPF524550 UYG524549:UZB524550 VIC524549:VIX524550 VRY524549:VST524550 WBU524549:WCP524550 WLQ524549:WML524550 WVM524549:WWH524550 E590085:Z590086 JA590085:JV590086 SW590085:TR590086 ACS590085:ADN590086 AMO590085:ANJ590086 AWK590085:AXF590086 BGG590085:BHB590086 BQC590085:BQX590086 BZY590085:CAT590086 CJU590085:CKP590086 CTQ590085:CUL590086 DDM590085:DEH590086 DNI590085:DOD590086 DXE590085:DXZ590086 EHA590085:EHV590086 EQW590085:ERR590086 FAS590085:FBN590086 FKO590085:FLJ590086 FUK590085:FVF590086 GEG590085:GFB590086 GOC590085:GOX590086 GXY590085:GYT590086 HHU590085:HIP590086 HRQ590085:HSL590086 IBM590085:ICH590086 ILI590085:IMD590086 IVE590085:IVZ590086 JFA590085:JFV590086 JOW590085:JPR590086 JYS590085:JZN590086 KIO590085:KJJ590086 KSK590085:KTF590086 LCG590085:LDB590086 LMC590085:LMX590086 LVY590085:LWT590086 MFU590085:MGP590086 MPQ590085:MQL590086 MZM590085:NAH590086 NJI590085:NKD590086 NTE590085:NTZ590086 ODA590085:ODV590086 OMW590085:ONR590086 OWS590085:OXN590086 PGO590085:PHJ590086 PQK590085:PRF590086 QAG590085:QBB590086 QKC590085:QKX590086 QTY590085:QUT590086 RDU590085:REP590086 RNQ590085:ROL590086 RXM590085:RYH590086 SHI590085:SID590086 SRE590085:SRZ590086 TBA590085:TBV590086 TKW590085:TLR590086 TUS590085:TVN590086 UEO590085:UFJ590086 UOK590085:UPF590086 UYG590085:UZB590086 VIC590085:VIX590086 VRY590085:VST590086 WBU590085:WCP590086 WLQ590085:WML590086 WVM590085:WWH590086 E655621:Z655622 JA655621:JV655622 SW655621:TR655622 ACS655621:ADN655622 AMO655621:ANJ655622 AWK655621:AXF655622 BGG655621:BHB655622 BQC655621:BQX655622 BZY655621:CAT655622 CJU655621:CKP655622 CTQ655621:CUL655622 DDM655621:DEH655622 DNI655621:DOD655622 DXE655621:DXZ655622 EHA655621:EHV655622 EQW655621:ERR655622 FAS655621:FBN655622 FKO655621:FLJ655622 FUK655621:FVF655622 GEG655621:GFB655622 GOC655621:GOX655622 GXY655621:GYT655622 HHU655621:HIP655622 HRQ655621:HSL655622 IBM655621:ICH655622 ILI655621:IMD655622 IVE655621:IVZ655622 JFA655621:JFV655622 JOW655621:JPR655622 JYS655621:JZN655622 KIO655621:KJJ655622 KSK655621:KTF655622 LCG655621:LDB655622 LMC655621:LMX655622 LVY655621:LWT655622 MFU655621:MGP655622 MPQ655621:MQL655622 MZM655621:NAH655622 NJI655621:NKD655622 NTE655621:NTZ655622 ODA655621:ODV655622 OMW655621:ONR655622 OWS655621:OXN655622 PGO655621:PHJ655622 PQK655621:PRF655622 QAG655621:QBB655622 QKC655621:QKX655622 QTY655621:QUT655622 RDU655621:REP655622 RNQ655621:ROL655622 RXM655621:RYH655622 SHI655621:SID655622 SRE655621:SRZ655622 TBA655621:TBV655622 TKW655621:TLR655622 TUS655621:TVN655622 UEO655621:UFJ655622 UOK655621:UPF655622 UYG655621:UZB655622 VIC655621:VIX655622 VRY655621:VST655622 WBU655621:WCP655622 WLQ655621:WML655622 WVM655621:WWH655622 E721157:Z721158 JA721157:JV721158 SW721157:TR721158 ACS721157:ADN721158 AMO721157:ANJ721158 AWK721157:AXF721158 BGG721157:BHB721158 BQC721157:BQX721158 BZY721157:CAT721158 CJU721157:CKP721158 CTQ721157:CUL721158 DDM721157:DEH721158 DNI721157:DOD721158 DXE721157:DXZ721158 EHA721157:EHV721158 EQW721157:ERR721158 FAS721157:FBN721158 FKO721157:FLJ721158 FUK721157:FVF721158 GEG721157:GFB721158 GOC721157:GOX721158 GXY721157:GYT721158 HHU721157:HIP721158 HRQ721157:HSL721158 IBM721157:ICH721158 ILI721157:IMD721158 IVE721157:IVZ721158 JFA721157:JFV721158 JOW721157:JPR721158 JYS721157:JZN721158 KIO721157:KJJ721158 KSK721157:KTF721158 LCG721157:LDB721158 LMC721157:LMX721158 LVY721157:LWT721158 MFU721157:MGP721158 MPQ721157:MQL721158 MZM721157:NAH721158 NJI721157:NKD721158 NTE721157:NTZ721158 ODA721157:ODV721158 OMW721157:ONR721158 OWS721157:OXN721158 PGO721157:PHJ721158 PQK721157:PRF721158 QAG721157:QBB721158 QKC721157:QKX721158 QTY721157:QUT721158 RDU721157:REP721158 RNQ721157:ROL721158 RXM721157:RYH721158 SHI721157:SID721158 SRE721157:SRZ721158 TBA721157:TBV721158 TKW721157:TLR721158 TUS721157:TVN721158 UEO721157:UFJ721158 UOK721157:UPF721158 UYG721157:UZB721158 VIC721157:VIX721158 VRY721157:VST721158 WBU721157:WCP721158 WLQ721157:WML721158 WVM721157:WWH721158 E786693:Z786694 JA786693:JV786694 SW786693:TR786694 ACS786693:ADN786694 AMO786693:ANJ786694 AWK786693:AXF786694 BGG786693:BHB786694 BQC786693:BQX786694 BZY786693:CAT786694 CJU786693:CKP786694 CTQ786693:CUL786694 DDM786693:DEH786694 DNI786693:DOD786694 DXE786693:DXZ786694 EHA786693:EHV786694 EQW786693:ERR786694 FAS786693:FBN786694 FKO786693:FLJ786694 FUK786693:FVF786694 GEG786693:GFB786694 GOC786693:GOX786694 GXY786693:GYT786694 HHU786693:HIP786694 HRQ786693:HSL786694 IBM786693:ICH786694 ILI786693:IMD786694 IVE786693:IVZ786694 JFA786693:JFV786694 JOW786693:JPR786694 JYS786693:JZN786694 KIO786693:KJJ786694 KSK786693:KTF786694 LCG786693:LDB786694 LMC786693:LMX786694 LVY786693:LWT786694 MFU786693:MGP786694 MPQ786693:MQL786694 MZM786693:NAH786694 NJI786693:NKD786694 NTE786693:NTZ786694 ODA786693:ODV786694 OMW786693:ONR786694 OWS786693:OXN786694 PGO786693:PHJ786694 PQK786693:PRF786694 QAG786693:QBB786694 QKC786693:QKX786694 QTY786693:QUT786694 RDU786693:REP786694 RNQ786693:ROL786694 RXM786693:RYH786694 SHI786693:SID786694 SRE786693:SRZ786694 TBA786693:TBV786694 TKW786693:TLR786694 TUS786693:TVN786694 UEO786693:UFJ786694 UOK786693:UPF786694 UYG786693:UZB786694 VIC786693:VIX786694 VRY786693:VST786694 WBU786693:WCP786694 WLQ786693:WML786694 WVM786693:WWH786694 E852229:Z852230 JA852229:JV852230 SW852229:TR852230 ACS852229:ADN852230 AMO852229:ANJ852230 AWK852229:AXF852230 BGG852229:BHB852230 BQC852229:BQX852230 BZY852229:CAT852230 CJU852229:CKP852230 CTQ852229:CUL852230 DDM852229:DEH852230 DNI852229:DOD852230 DXE852229:DXZ852230 EHA852229:EHV852230 EQW852229:ERR852230 FAS852229:FBN852230 FKO852229:FLJ852230 FUK852229:FVF852230 GEG852229:GFB852230 GOC852229:GOX852230 GXY852229:GYT852230 HHU852229:HIP852230 HRQ852229:HSL852230 IBM852229:ICH852230 ILI852229:IMD852230 IVE852229:IVZ852230 JFA852229:JFV852230 JOW852229:JPR852230 JYS852229:JZN852230 KIO852229:KJJ852230 KSK852229:KTF852230 LCG852229:LDB852230 LMC852229:LMX852230 LVY852229:LWT852230 MFU852229:MGP852230 MPQ852229:MQL852230 MZM852229:NAH852230 NJI852229:NKD852230 NTE852229:NTZ852230 ODA852229:ODV852230 OMW852229:ONR852230 OWS852229:OXN852230 PGO852229:PHJ852230 PQK852229:PRF852230 QAG852229:QBB852230 QKC852229:QKX852230 QTY852229:QUT852230 RDU852229:REP852230 RNQ852229:ROL852230 RXM852229:RYH852230 SHI852229:SID852230 SRE852229:SRZ852230 TBA852229:TBV852230 TKW852229:TLR852230 TUS852229:TVN852230 UEO852229:UFJ852230 UOK852229:UPF852230 UYG852229:UZB852230 VIC852229:VIX852230 VRY852229:VST852230 WBU852229:WCP852230 WLQ852229:WML852230 WVM852229:WWH852230 E917765:Z917766 JA917765:JV917766 SW917765:TR917766 ACS917765:ADN917766 AMO917765:ANJ917766 AWK917765:AXF917766 BGG917765:BHB917766 BQC917765:BQX917766 BZY917765:CAT917766 CJU917765:CKP917766 CTQ917765:CUL917766 DDM917765:DEH917766 DNI917765:DOD917766 DXE917765:DXZ917766 EHA917765:EHV917766 EQW917765:ERR917766 FAS917765:FBN917766 FKO917765:FLJ917766 FUK917765:FVF917766 GEG917765:GFB917766 GOC917765:GOX917766 GXY917765:GYT917766 HHU917765:HIP917766 HRQ917765:HSL917766 IBM917765:ICH917766 ILI917765:IMD917766 IVE917765:IVZ917766 JFA917765:JFV917766 JOW917765:JPR917766 JYS917765:JZN917766 KIO917765:KJJ917766 KSK917765:KTF917766 LCG917765:LDB917766 LMC917765:LMX917766 LVY917765:LWT917766 MFU917765:MGP917766 MPQ917765:MQL917766 MZM917765:NAH917766 NJI917765:NKD917766 NTE917765:NTZ917766 ODA917765:ODV917766 OMW917765:ONR917766 OWS917765:OXN917766 PGO917765:PHJ917766 PQK917765:PRF917766 QAG917765:QBB917766 QKC917765:QKX917766 QTY917765:QUT917766 RDU917765:REP917766 RNQ917765:ROL917766 RXM917765:RYH917766 SHI917765:SID917766 SRE917765:SRZ917766 TBA917765:TBV917766 TKW917765:TLR917766 TUS917765:TVN917766 UEO917765:UFJ917766 UOK917765:UPF917766 UYG917765:UZB917766 VIC917765:VIX917766 VRY917765:VST917766 WBU917765:WCP917766 WLQ917765:WML917766 WVM917765:WWH917766 E983301:Z983302 JA983301:JV983302 SW983301:TR983302 ACS983301:ADN983302 AMO983301:ANJ983302 AWK983301:AXF983302 BGG983301:BHB983302 BQC983301:BQX983302 BZY983301:CAT983302 CJU983301:CKP983302 CTQ983301:CUL983302 DDM983301:DEH983302 DNI983301:DOD983302 DXE983301:DXZ983302 EHA983301:EHV983302 EQW983301:ERR983302 FAS983301:FBN983302 FKO983301:FLJ983302 FUK983301:FVF983302 GEG983301:GFB983302 GOC983301:GOX983302 GXY983301:GYT983302 HHU983301:HIP983302 HRQ983301:HSL983302 IBM983301:ICH983302 ILI983301:IMD983302 IVE983301:IVZ983302 JFA983301:JFV983302 JOW983301:JPR983302 JYS983301:JZN983302 KIO983301:KJJ983302 KSK983301:KTF983302 LCG983301:LDB983302 LMC983301:LMX983302 LVY983301:LWT983302 MFU983301:MGP983302 MPQ983301:MQL983302 MZM983301:NAH983302 NJI983301:NKD983302 NTE983301:NTZ983302 ODA983301:ODV983302 OMW983301:ONR983302 OWS983301:OXN983302 PGO983301:PHJ983302 PQK983301:PRF983302 QAG983301:QBB983302 QKC983301:QKX983302 QTY983301:QUT983302 RDU983301:REP983302 RNQ983301:ROL983302 RXM983301:RYH983302 SHI983301:SID983302 SRE983301:SRZ983302 TBA983301:TBV983302 TKW983301:TLR983302 TUS983301:TVN983302 UEO983301:UFJ983302 UOK983301:UPF983302 UYG983301:UZB983302 VIC983301:VIX983302 VRY983301:VST983302 WBU983301:WCP983302 WLQ983301:WML983302 WVM983301:WWH983302 E112:Z113 JA112:JV113 SW112:TR113 ACS112:ADN113 AMO112:ANJ113 AWK112:AXF113 BGG112:BHB113 BQC112:BQX113 BZY112:CAT113 CJU112:CKP113 CTQ112:CUL113 DDM112:DEH113 DNI112:DOD113 DXE112:DXZ113 EHA112:EHV113 EQW112:ERR113 FAS112:FBN113 FKO112:FLJ113 FUK112:FVF113 GEG112:GFB113 GOC112:GOX113 GXY112:GYT113 HHU112:HIP113 HRQ112:HSL113 IBM112:ICH113 ILI112:IMD113 IVE112:IVZ113 JFA112:JFV113 JOW112:JPR113 JYS112:JZN113 KIO112:KJJ113 KSK112:KTF113 LCG112:LDB113 LMC112:LMX113 LVY112:LWT113 MFU112:MGP113 MPQ112:MQL113 MZM112:NAH113 NJI112:NKD113 NTE112:NTZ113 ODA112:ODV113 OMW112:ONR113 OWS112:OXN113 PGO112:PHJ113 PQK112:PRF113 QAG112:QBB113 QKC112:QKX113 QTY112:QUT113 RDU112:REP113 RNQ112:ROL113 RXM112:RYH113 SHI112:SID113 SRE112:SRZ113 TBA112:TBV113 TKW112:TLR113 TUS112:TVN113 UEO112:UFJ113 UOK112:UPF113 UYG112:UZB113 VIC112:VIX113 VRY112:VST113 WBU112:WCP113 WLQ112:WML113 WVM112:WWH113 E65777:Z65778 JA65777:JV65778 SW65777:TR65778 ACS65777:ADN65778 AMO65777:ANJ65778 AWK65777:AXF65778 BGG65777:BHB65778 BQC65777:BQX65778 BZY65777:CAT65778 CJU65777:CKP65778 CTQ65777:CUL65778 DDM65777:DEH65778 DNI65777:DOD65778 DXE65777:DXZ65778 EHA65777:EHV65778 EQW65777:ERR65778 FAS65777:FBN65778 FKO65777:FLJ65778 FUK65777:FVF65778 GEG65777:GFB65778 GOC65777:GOX65778 GXY65777:GYT65778 HHU65777:HIP65778 HRQ65777:HSL65778 IBM65777:ICH65778 ILI65777:IMD65778 IVE65777:IVZ65778 JFA65777:JFV65778 JOW65777:JPR65778 JYS65777:JZN65778 KIO65777:KJJ65778 KSK65777:KTF65778 LCG65777:LDB65778 LMC65777:LMX65778 LVY65777:LWT65778 MFU65777:MGP65778 MPQ65777:MQL65778 MZM65777:NAH65778 NJI65777:NKD65778 NTE65777:NTZ65778 ODA65777:ODV65778 OMW65777:ONR65778 OWS65777:OXN65778 PGO65777:PHJ65778 PQK65777:PRF65778 QAG65777:QBB65778 QKC65777:QKX65778 QTY65777:QUT65778 RDU65777:REP65778 RNQ65777:ROL65778 RXM65777:RYH65778 SHI65777:SID65778 SRE65777:SRZ65778 TBA65777:TBV65778 TKW65777:TLR65778 TUS65777:TVN65778 UEO65777:UFJ65778 UOK65777:UPF65778 UYG65777:UZB65778 VIC65777:VIX65778 VRY65777:VST65778 WBU65777:WCP65778 WLQ65777:WML65778 WVM65777:WWH65778 E131313:Z131314 JA131313:JV131314 SW131313:TR131314 ACS131313:ADN131314 AMO131313:ANJ131314 AWK131313:AXF131314 BGG131313:BHB131314 BQC131313:BQX131314 BZY131313:CAT131314 CJU131313:CKP131314 CTQ131313:CUL131314 DDM131313:DEH131314 DNI131313:DOD131314 DXE131313:DXZ131314 EHA131313:EHV131314 EQW131313:ERR131314 FAS131313:FBN131314 FKO131313:FLJ131314 FUK131313:FVF131314 GEG131313:GFB131314 GOC131313:GOX131314 GXY131313:GYT131314 HHU131313:HIP131314 HRQ131313:HSL131314 IBM131313:ICH131314 ILI131313:IMD131314 IVE131313:IVZ131314 JFA131313:JFV131314 JOW131313:JPR131314 JYS131313:JZN131314 KIO131313:KJJ131314 KSK131313:KTF131314 LCG131313:LDB131314 LMC131313:LMX131314 LVY131313:LWT131314 MFU131313:MGP131314 MPQ131313:MQL131314 MZM131313:NAH131314 NJI131313:NKD131314 NTE131313:NTZ131314 ODA131313:ODV131314 OMW131313:ONR131314 OWS131313:OXN131314 PGO131313:PHJ131314 PQK131313:PRF131314 QAG131313:QBB131314 QKC131313:QKX131314 QTY131313:QUT131314 RDU131313:REP131314 RNQ131313:ROL131314 RXM131313:RYH131314 SHI131313:SID131314 SRE131313:SRZ131314 TBA131313:TBV131314 TKW131313:TLR131314 TUS131313:TVN131314 UEO131313:UFJ131314 UOK131313:UPF131314 UYG131313:UZB131314 VIC131313:VIX131314 VRY131313:VST131314 WBU131313:WCP131314 WLQ131313:WML131314 WVM131313:WWH131314 E196849:Z196850 JA196849:JV196850 SW196849:TR196850 ACS196849:ADN196850 AMO196849:ANJ196850 AWK196849:AXF196850 BGG196849:BHB196850 BQC196849:BQX196850 BZY196849:CAT196850 CJU196849:CKP196850 CTQ196849:CUL196850 DDM196849:DEH196850 DNI196849:DOD196850 DXE196849:DXZ196850 EHA196849:EHV196850 EQW196849:ERR196850 FAS196849:FBN196850 FKO196849:FLJ196850 FUK196849:FVF196850 GEG196849:GFB196850 GOC196849:GOX196850 GXY196849:GYT196850 HHU196849:HIP196850 HRQ196849:HSL196850 IBM196849:ICH196850 ILI196849:IMD196850 IVE196849:IVZ196850 JFA196849:JFV196850 JOW196849:JPR196850 JYS196849:JZN196850 KIO196849:KJJ196850 KSK196849:KTF196850 LCG196849:LDB196850 LMC196849:LMX196850 LVY196849:LWT196850 MFU196849:MGP196850 MPQ196849:MQL196850 MZM196849:NAH196850 NJI196849:NKD196850 NTE196849:NTZ196850 ODA196849:ODV196850 OMW196849:ONR196850 OWS196849:OXN196850 PGO196849:PHJ196850 PQK196849:PRF196850 QAG196849:QBB196850 QKC196849:QKX196850 QTY196849:QUT196850 RDU196849:REP196850 RNQ196849:ROL196850 RXM196849:RYH196850 SHI196849:SID196850 SRE196849:SRZ196850 TBA196849:TBV196850 TKW196849:TLR196850 TUS196849:TVN196850 UEO196849:UFJ196850 UOK196849:UPF196850 UYG196849:UZB196850 VIC196849:VIX196850 VRY196849:VST196850 WBU196849:WCP196850 WLQ196849:WML196850 WVM196849:WWH196850 E262385:Z262386 JA262385:JV262386 SW262385:TR262386 ACS262385:ADN262386 AMO262385:ANJ262386 AWK262385:AXF262386 BGG262385:BHB262386 BQC262385:BQX262386 BZY262385:CAT262386 CJU262385:CKP262386 CTQ262385:CUL262386 DDM262385:DEH262386 DNI262385:DOD262386 DXE262385:DXZ262386 EHA262385:EHV262386 EQW262385:ERR262386 FAS262385:FBN262386 FKO262385:FLJ262386 FUK262385:FVF262386 GEG262385:GFB262386 GOC262385:GOX262386 GXY262385:GYT262386 HHU262385:HIP262386 HRQ262385:HSL262386 IBM262385:ICH262386 ILI262385:IMD262386 IVE262385:IVZ262386 JFA262385:JFV262386 JOW262385:JPR262386 JYS262385:JZN262386 KIO262385:KJJ262386 KSK262385:KTF262386 LCG262385:LDB262386 LMC262385:LMX262386 LVY262385:LWT262386 MFU262385:MGP262386 MPQ262385:MQL262386 MZM262385:NAH262386 NJI262385:NKD262386 NTE262385:NTZ262386 ODA262385:ODV262386 OMW262385:ONR262386 OWS262385:OXN262386 PGO262385:PHJ262386 PQK262385:PRF262386 QAG262385:QBB262386 QKC262385:QKX262386 QTY262385:QUT262386 RDU262385:REP262386 RNQ262385:ROL262386 RXM262385:RYH262386 SHI262385:SID262386 SRE262385:SRZ262386 TBA262385:TBV262386 TKW262385:TLR262386 TUS262385:TVN262386 UEO262385:UFJ262386 UOK262385:UPF262386 UYG262385:UZB262386 VIC262385:VIX262386 VRY262385:VST262386 WBU262385:WCP262386 WLQ262385:WML262386 WVM262385:WWH262386 E327921:Z327922 JA327921:JV327922 SW327921:TR327922 ACS327921:ADN327922 AMO327921:ANJ327922 AWK327921:AXF327922 BGG327921:BHB327922 BQC327921:BQX327922 BZY327921:CAT327922 CJU327921:CKP327922 CTQ327921:CUL327922 DDM327921:DEH327922 DNI327921:DOD327922 DXE327921:DXZ327922 EHA327921:EHV327922 EQW327921:ERR327922 FAS327921:FBN327922 FKO327921:FLJ327922 FUK327921:FVF327922 GEG327921:GFB327922 GOC327921:GOX327922 GXY327921:GYT327922 HHU327921:HIP327922 HRQ327921:HSL327922 IBM327921:ICH327922 ILI327921:IMD327922 IVE327921:IVZ327922 JFA327921:JFV327922 JOW327921:JPR327922 JYS327921:JZN327922 KIO327921:KJJ327922 KSK327921:KTF327922 LCG327921:LDB327922 LMC327921:LMX327922 LVY327921:LWT327922 MFU327921:MGP327922 MPQ327921:MQL327922 MZM327921:NAH327922 NJI327921:NKD327922 NTE327921:NTZ327922 ODA327921:ODV327922 OMW327921:ONR327922 OWS327921:OXN327922 PGO327921:PHJ327922 PQK327921:PRF327922 QAG327921:QBB327922 QKC327921:QKX327922 QTY327921:QUT327922 RDU327921:REP327922 RNQ327921:ROL327922 RXM327921:RYH327922 SHI327921:SID327922 SRE327921:SRZ327922 TBA327921:TBV327922 TKW327921:TLR327922 TUS327921:TVN327922 UEO327921:UFJ327922 UOK327921:UPF327922 UYG327921:UZB327922 VIC327921:VIX327922 VRY327921:VST327922 WBU327921:WCP327922 WLQ327921:WML327922 WVM327921:WWH327922 E393457:Z393458 JA393457:JV393458 SW393457:TR393458 ACS393457:ADN393458 AMO393457:ANJ393458 AWK393457:AXF393458 BGG393457:BHB393458 BQC393457:BQX393458 BZY393457:CAT393458 CJU393457:CKP393458 CTQ393457:CUL393458 DDM393457:DEH393458 DNI393457:DOD393458 DXE393457:DXZ393458 EHA393457:EHV393458 EQW393457:ERR393458 FAS393457:FBN393458 FKO393457:FLJ393458 FUK393457:FVF393458 GEG393457:GFB393458 GOC393457:GOX393458 GXY393457:GYT393458 HHU393457:HIP393458 HRQ393457:HSL393458 IBM393457:ICH393458 ILI393457:IMD393458 IVE393457:IVZ393458 JFA393457:JFV393458 JOW393457:JPR393458 JYS393457:JZN393458 KIO393457:KJJ393458 KSK393457:KTF393458 LCG393457:LDB393458 LMC393457:LMX393458 LVY393457:LWT393458 MFU393457:MGP393458 MPQ393457:MQL393458 MZM393457:NAH393458 NJI393457:NKD393458 NTE393457:NTZ393458 ODA393457:ODV393458 OMW393457:ONR393458 OWS393457:OXN393458 PGO393457:PHJ393458 PQK393457:PRF393458 QAG393457:QBB393458 QKC393457:QKX393458 QTY393457:QUT393458 RDU393457:REP393458 RNQ393457:ROL393458 RXM393457:RYH393458 SHI393457:SID393458 SRE393457:SRZ393458 TBA393457:TBV393458 TKW393457:TLR393458 TUS393457:TVN393458 UEO393457:UFJ393458 UOK393457:UPF393458 UYG393457:UZB393458 VIC393457:VIX393458 VRY393457:VST393458 WBU393457:WCP393458 WLQ393457:WML393458 WVM393457:WWH393458 E458993:Z458994 JA458993:JV458994 SW458993:TR458994 ACS458993:ADN458994 AMO458993:ANJ458994 AWK458993:AXF458994 BGG458993:BHB458994 BQC458993:BQX458994 BZY458993:CAT458994 CJU458993:CKP458994 CTQ458993:CUL458994 DDM458993:DEH458994 DNI458993:DOD458994 DXE458993:DXZ458994 EHA458993:EHV458994 EQW458993:ERR458994 FAS458993:FBN458994 FKO458993:FLJ458994 FUK458993:FVF458994 GEG458993:GFB458994 GOC458993:GOX458994 GXY458993:GYT458994 HHU458993:HIP458994 HRQ458993:HSL458994 IBM458993:ICH458994 ILI458993:IMD458994 IVE458993:IVZ458994 JFA458993:JFV458994 JOW458993:JPR458994 JYS458993:JZN458994 KIO458993:KJJ458994 KSK458993:KTF458994 LCG458993:LDB458994 LMC458993:LMX458994 LVY458993:LWT458994 MFU458993:MGP458994 MPQ458993:MQL458994 MZM458993:NAH458994 NJI458993:NKD458994 NTE458993:NTZ458994 ODA458993:ODV458994 OMW458993:ONR458994 OWS458993:OXN458994 PGO458993:PHJ458994 PQK458993:PRF458994 QAG458993:QBB458994 QKC458993:QKX458994 QTY458993:QUT458994 RDU458993:REP458994 RNQ458993:ROL458994 RXM458993:RYH458994 SHI458993:SID458994 SRE458993:SRZ458994 TBA458993:TBV458994 TKW458993:TLR458994 TUS458993:TVN458994 UEO458993:UFJ458994 UOK458993:UPF458994 UYG458993:UZB458994 VIC458993:VIX458994 VRY458993:VST458994 WBU458993:WCP458994 WLQ458993:WML458994 WVM458993:WWH458994 E524529:Z524530 JA524529:JV524530 SW524529:TR524530 ACS524529:ADN524530 AMO524529:ANJ524530 AWK524529:AXF524530 BGG524529:BHB524530 BQC524529:BQX524530 BZY524529:CAT524530 CJU524529:CKP524530 CTQ524529:CUL524530 DDM524529:DEH524530 DNI524529:DOD524530 DXE524529:DXZ524530 EHA524529:EHV524530 EQW524529:ERR524530 FAS524529:FBN524530 FKO524529:FLJ524530 FUK524529:FVF524530 GEG524529:GFB524530 GOC524529:GOX524530 GXY524529:GYT524530 HHU524529:HIP524530 HRQ524529:HSL524530 IBM524529:ICH524530 ILI524529:IMD524530 IVE524529:IVZ524530 JFA524529:JFV524530 JOW524529:JPR524530 JYS524529:JZN524530 KIO524529:KJJ524530 KSK524529:KTF524530 LCG524529:LDB524530 LMC524529:LMX524530 LVY524529:LWT524530 MFU524529:MGP524530 MPQ524529:MQL524530 MZM524529:NAH524530 NJI524529:NKD524530 NTE524529:NTZ524530 ODA524529:ODV524530 OMW524529:ONR524530 OWS524529:OXN524530 PGO524529:PHJ524530 PQK524529:PRF524530 QAG524529:QBB524530 QKC524529:QKX524530 QTY524529:QUT524530 RDU524529:REP524530 RNQ524529:ROL524530 RXM524529:RYH524530 SHI524529:SID524530 SRE524529:SRZ524530 TBA524529:TBV524530 TKW524529:TLR524530 TUS524529:TVN524530 UEO524529:UFJ524530 UOK524529:UPF524530 UYG524529:UZB524530 VIC524529:VIX524530 VRY524529:VST524530 WBU524529:WCP524530 WLQ524529:WML524530 WVM524529:WWH524530 E590065:Z590066 JA590065:JV590066 SW590065:TR590066 ACS590065:ADN590066 AMO590065:ANJ590066 AWK590065:AXF590066 BGG590065:BHB590066 BQC590065:BQX590066 BZY590065:CAT590066 CJU590065:CKP590066 CTQ590065:CUL590066 DDM590065:DEH590066 DNI590065:DOD590066 DXE590065:DXZ590066 EHA590065:EHV590066 EQW590065:ERR590066 FAS590065:FBN590066 FKO590065:FLJ590066 FUK590065:FVF590066 GEG590065:GFB590066 GOC590065:GOX590066 GXY590065:GYT590066 HHU590065:HIP590066 HRQ590065:HSL590066 IBM590065:ICH590066 ILI590065:IMD590066 IVE590065:IVZ590066 JFA590065:JFV590066 JOW590065:JPR590066 JYS590065:JZN590066 KIO590065:KJJ590066 KSK590065:KTF590066 LCG590065:LDB590066 LMC590065:LMX590066 LVY590065:LWT590066 MFU590065:MGP590066 MPQ590065:MQL590066 MZM590065:NAH590066 NJI590065:NKD590066 NTE590065:NTZ590066 ODA590065:ODV590066 OMW590065:ONR590066 OWS590065:OXN590066 PGO590065:PHJ590066 PQK590065:PRF590066 QAG590065:QBB590066 QKC590065:QKX590066 QTY590065:QUT590066 RDU590065:REP590066 RNQ590065:ROL590066 RXM590065:RYH590066 SHI590065:SID590066 SRE590065:SRZ590066 TBA590065:TBV590066 TKW590065:TLR590066 TUS590065:TVN590066 UEO590065:UFJ590066 UOK590065:UPF590066 UYG590065:UZB590066 VIC590065:VIX590066 VRY590065:VST590066 WBU590065:WCP590066 WLQ590065:WML590066 WVM590065:WWH590066 E655601:Z655602 JA655601:JV655602 SW655601:TR655602 ACS655601:ADN655602 AMO655601:ANJ655602 AWK655601:AXF655602 BGG655601:BHB655602 BQC655601:BQX655602 BZY655601:CAT655602 CJU655601:CKP655602 CTQ655601:CUL655602 DDM655601:DEH655602 DNI655601:DOD655602 DXE655601:DXZ655602 EHA655601:EHV655602 EQW655601:ERR655602 FAS655601:FBN655602 FKO655601:FLJ655602 FUK655601:FVF655602 GEG655601:GFB655602 GOC655601:GOX655602 GXY655601:GYT655602 HHU655601:HIP655602 HRQ655601:HSL655602 IBM655601:ICH655602 ILI655601:IMD655602 IVE655601:IVZ655602 JFA655601:JFV655602 JOW655601:JPR655602 JYS655601:JZN655602 KIO655601:KJJ655602 KSK655601:KTF655602 LCG655601:LDB655602 LMC655601:LMX655602 LVY655601:LWT655602 MFU655601:MGP655602 MPQ655601:MQL655602 MZM655601:NAH655602 NJI655601:NKD655602 NTE655601:NTZ655602 ODA655601:ODV655602 OMW655601:ONR655602 OWS655601:OXN655602 PGO655601:PHJ655602 PQK655601:PRF655602 QAG655601:QBB655602 QKC655601:QKX655602 QTY655601:QUT655602 RDU655601:REP655602 RNQ655601:ROL655602 RXM655601:RYH655602 SHI655601:SID655602 SRE655601:SRZ655602 TBA655601:TBV655602 TKW655601:TLR655602 TUS655601:TVN655602 UEO655601:UFJ655602 UOK655601:UPF655602 UYG655601:UZB655602 VIC655601:VIX655602 VRY655601:VST655602 WBU655601:WCP655602 WLQ655601:WML655602 WVM655601:WWH655602 E721137:Z721138 JA721137:JV721138 SW721137:TR721138 ACS721137:ADN721138 AMO721137:ANJ721138 AWK721137:AXF721138 BGG721137:BHB721138 BQC721137:BQX721138 BZY721137:CAT721138 CJU721137:CKP721138 CTQ721137:CUL721138 DDM721137:DEH721138 DNI721137:DOD721138 DXE721137:DXZ721138 EHA721137:EHV721138 EQW721137:ERR721138 FAS721137:FBN721138 FKO721137:FLJ721138 FUK721137:FVF721138 GEG721137:GFB721138 GOC721137:GOX721138 GXY721137:GYT721138 HHU721137:HIP721138 HRQ721137:HSL721138 IBM721137:ICH721138 ILI721137:IMD721138 IVE721137:IVZ721138 JFA721137:JFV721138 JOW721137:JPR721138 JYS721137:JZN721138 KIO721137:KJJ721138 KSK721137:KTF721138 LCG721137:LDB721138 LMC721137:LMX721138 LVY721137:LWT721138 MFU721137:MGP721138 MPQ721137:MQL721138 MZM721137:NAH721138 NJI721137:NKD721138 NTE721137:NTZ721138 ODA721137:ODV721138 OMW721137:ONR721138 OWS721137:OXN721138 PGO721137:PHJ721138 PQK721137:PRF721138 QAG721137:QBB721138 QKC721137:QKX721138 QTY721137:QUT721138 RDU721137:REP721138 RNQ721137:ROL721138 RXM721137:RYH721138 SHI721137:SID721138 SRE721137:SRZ721138 TBA721137:TBV721138 TKW721137:TLR721138 TUS721137:TVN721138 UEO721137:UFJ721138 UOK721137:UPF721138 UYG721137:UZB721138 VIC721137:VIX721138 VRY721137:VST721138 WBU721137:WCP721138 WLQ721137:WML721138 WVM721137:WWH721138 E786673:Z786674 JA786673:JV786674 SW786673:TR786674 ACS786673:ADN786674 AMO786673:ANJ786674 AWK786673:AXF786674 BGG786673:BHB786674 BQC786673:BQX786674 BZY786673:CAT786674 CJU786673:CKP786674 CTQ786673:CUL786674 DDM786673:DEH786674 DNI786673:DOD786674 DXE786673:DXZ786674 EHA786673:EHV786674 EQW786673:ERR786674 FAS786673:FBN786674 FKO786673:FLJ786674 FUK786673:FVF786674 GEG786673:GFB786674 GOC786673:GOX786674 GXY786673:GYT786674 HHU786673:HIP786674 HRQ786673:HSL786674 IBM786673:ICH786674 ILI786673:IMD786674 IVE786673:IVZ786674 JFA786673:JFV786674 JOW786673:JPR786674 JYS786673:JZN786674 KIO786673:KJJ786674 KSK786673:KTF786674 LCG786673:LDB786674 LMC786673:LMX786674 LVY786673:LWT786674 MFU786673:MGP786674 MPQ786673:MQL786674 MZM786673:NAH786674 NJI786673:NKD786674 NTE786673:NTZ786674 ODA786673:ODV786674 OMW786673:ONR786674 OWS786673:OXN786674 PGO786673:PHJ786674 PQK786673:PRF786674 QAG786673:QBB786674 QKC786673:QKX786674 QTY786673:QUT786674 RDU786673:REP786674 RNQ786673:ROL786674 RXM786673:RYH786674 SHI786673:SID786674 SRE786673:SRZ786674 TBA786673:TBV786674 TKW786673:TLR786674 TUS786673:TVN786674 UEO786673:UFJ786674 UOK786673:UPF786674 UYG786673:UZB786674 VIC786673:VIX786674 VRY786673:VST786674 WBU786673:WCP786674 WLQ786673:WML786674 WVM786673:WWH786674 E852209:Z852210 JA852209:JV852210 SW852209:TR852210 ACS852209:ADN852210 AMO852209:ANJ852210 AWK852209:AXF852210 BGG852209:BHB852210 BQC852209:BQX852210 BZY852209:CAT852210 CJU852209:CKP852210 CTQ852209:CUL852210 DDM852209:DEH852210 DNI852209:DOD852210 DXE852209:DXZ852210 EHA852209:EHV852210 EQW852209:ERR852210 FAS852209:FBN852210 FKO852209:FLJ852210 FUK852209:FVF852210 GEG852209:GFB852210 GOC852209:GOX852210 GXY852209:GYT852210 HHU852209:HIP852210 HRQ852209:HSL852210 IBM852209:ICH852210 ILI852209:IMD852210 IVE852209:IVZ852210 JFA852209:JFV852210 JOW852209:JPR852210 JYS852209:JZN852210 KIO852209:KJJ852210 KSK852209:KTF852210 LCG852209:LDB852210 LMC852209:LMX852210 LVY852209:LWT852210 MFU852209:MGP852210 MPQ852209:MQL852210 MZM852209:NAH852210 NJI852209:NKD852210 NTE852209:NTZ852210 ODA852209:ODV852210 OMW852209:ONR852210 OWS852209:OXN852210 PGO852209:PHJ852210 PQK852209:PRF852210 QAG852209:QBB852210 QKC852209:QKX852210 QTY852209:QUT852210 RDU852209:REP852210 RNQ852209:ROL852210 RXM852209:RYH852210 SHI852209:SID852210 SRE852209:SRZ852210 TBA852209:TBV852210 TKW852209:TLR852210 TUS852209:TVN852210 UEO852209:UFJ852210 UOK852209:UPF852210 UYG852209:UZB852210 VIC852209:VIX852210 VRY852209:VST852210 WBU852209:WCP852210 WLQ852209:WML852210 WVM852209:WWH852210 E917745:Z917746 JA917745:JV917746 SW917745:TR917746 ACS917745:ADN917746 AMO917745:ANJ917746 AWK917745:AXF917746 BGG917745:BHB917746 BQC917745:BQX917746 BZY917745:CAT917746 CJU917745:CKP917746 CTQ917745:CUL917746 DDM917745:DEH917746 DNI917745:DOD917746 DXE917745:DXZ917746 EHA917745:EHV917746 EQW917745:ERR917746 FAS917745:FBN917746 FKO917745:FLJ917746 FUK917745:FVF917746 GEG917745:GFB917746 GOC917745:GOX917746 GXY917745:GYT917746 HHU917745:HIP917746 HRQ917745:HSL917746 IBM917745:ICH917746 ILI917745:IMD917746 IVE917745:IVZ917746 JFA917745:JFV917746 JOW917745:JPR917746 JYS917745:JZN917746 KIO917745:KJJ917746 KSK917745:KTF917746 LCG917745:LDB917746 LMC917745:LMX917746 LVY917745:LWT917746 MFU917745:MGP917746 MPQ917745:MQL917746 MZM917745:NAH917746 NJI917745:NKD917746 NTE917745:NTZ917746 ODA917745:ODV917746 OMW917745:ONR917746 OWS917745:OXN917746 PGO917745:PHJ917746 PQK917745:PRF917746 QAG917745:QBB917746 QKC917745:QKX917746 QTY917745:QUT917746 RDU917745:REP917746 RNQ917745:ROL917746 RXM917745:RYH917746 SHI917745:SID917746 SRE917745:SRZ917746 TBA917745:TBV917746 TKW917745:TLR917746 TUS917745:TVN917746 UEO917745:UFJ917746 UOK917745:UPF917746 UYG917745:UZB917746 VIC917745:VIX917746 VRY917745:VST917746 WBU917745:WCP917746 WLQ917745:WML917746 WVM917745:WWH917746 E983281:Z983282 JA983281:JV983282 SW983281:TR983282 ACS983281:ADN983282 AMO983281:ANJ983282 AWK983281:AXF983282 BGG983281:BHB983282 BQC983281:BQX983282 BZY983281:CAT983282 CJU983281:CKP983282 CTQ983281:CUL983282 DDM983281:DEH983282 DNI983281:DOD983282 DXE983281:DXZ983282 EHA983281:EHV983282 EQW983281:ERR983282 FAS983281:FBN983282 FKO983281:FLJ983282 FUK983281:FVF983282 GEG983281:GFB983282 GOC983281:GOX983282 GXY983281:GYT983282 HHU983281:HIP983282 HRQ983281:HSL983282 IBM983281:ICH983282 ILI983281:IMD983282 IVE983281:IVZ983282 JFA983281:JFV983282 JOW983281:JPR983282 JYS983281:JZN983282 KIO983281:KJJ983282 KSK983281:KTF983282 LCG983281:LDB983282 LMC983281:LMX983282 LVY983281:LWT983282 MFU983281:MGP983282 MPQ983281:MQL983282 MZM983281:NAH983282 NJI983281:NKD983282 NTE983281:NTZ983282 ODA983281:ODV983282 OMW983281:ONR983282 OWS983281:OXN983282 PGO983281:PHJ983282 PQK983281:PRF983282 QAG983281:QBB983282 QKC983281:QKX983282 QTY983281:QUT983282 RDU983281:REP983282 RNQ983281:ROL983282 RXM983281:RYH983282 SHI983281:SID983282 SRE983281:SRZ983282 TBA983281:TBV983282 TKW983281:TLR983282 TUS983281:TVN983282 UEO983281:UFJ983282 UOK983281:UPF983282 UYG983281:UZB983282 VIC983281:VIX983282 VRY983281:VST983282 WBU983281:WCP983282 WLQ983281:WML983282 WVM983281:WWH983282 E109:Z110 JA109:JV110 SW109:TR110 ACS109:ADN110 AMO109:ANJ110 AWK109:AXF110 BGG109:BHB110 BQC109:BQX110 BZY109:CAT110 CJU109:CKP110 CTQ109:CUL110 DDM109:DEH110 DNI109:DOD110 DXE109:DXZ110 EHA109:EHV110 EQW109:ERR110 FAS109:FBN110 FKO109:FLJ110 FUK109:FVF110 GEG109:GFB110 GOC109:GOX110 GXY109:GYT110 HHU109:HIP110 HRQ109:HSL110 IBM109:ICH110 ILI109:IMD110 IVE109:IVZ110 JFA109:JFV110 JOW109:JPR110 JYS109:JZN110 KIO109:KJJ110 KSK109:KTF110 LCG109:LDB110 LMC109:LMX110 LVY109:LWT110 MFU109:MGP110 MPQ109:MQL110 MZM109:NAH110 NJI109:NKD110 NTE109:NTZ110 ODA109:ODV110 OMW109:ONR110 OWS109:OXN110 PGO109:PHJ110 PQK109:PRF110 QAG109:QBB110 QKC109:QKX110 QTY109:QUT110 RDU109:REP110 RNQ109:ROL110 RXM109:RYH110 SHI109:SID110 SRE109:SRZ110 TBA109:TBV110 TKW109:TLR110 TUS109:TVN110 UEO109:UFJ110 UOK109:UPF110 UYG109:UZB110 VIC109:VIX110 VRY109:VST110 WBU109:WCP110 WLQ109:WML110 WVM109:WWH110 E65774:Z65775 JA65774:JV65775 SW65774:TR65775 ACS65774:ADN65775 AMO65774:ANJ65775 AWK65774:AXF65775 BGG65774:BHB65775 BQC65774:BQX65775 BZY65774:CAT65775 CJU65774:CKP65775 CTQ65774:CUL65775 DDM65774:DEH65775 DNI65774:DOD65775 DXE65774:DXZ65775 EHA65774:EHV65775 EQW65774:ERR65775 FAS65774:FBN65775 FKO65774:FLJ65775 FUK65774:FVF65775 GEG65774:GFB65775 GOC65774:GOX65775 GXY65774:GYT65775 HHU65774:HIP65775 HRQ65774:HSL65775 IBM65774:ICH65775 ILI65774:IMD65775 IVE65774:IVZ65775 JFA65774:JFV65775 JOW65774:JPR65775 JYS65774:JZN65775 KIO65774:KJJ65775 KSK65774:KTF65775 LCG65774:LDB65775 LMC65774:LMX65775 LVY65774:LWT65775 MFU65774:MGP65775 MPQ65774:MQL65775 MZM65774:NAH65775 NJI65774:NKD65775 NTE65774:NTZ65775 ODA65774:ODV65775 OMW65774:ONR65775 OWS65774:OXN65775 PGO65774:PHJ65775 PQK65774:PRF65775 QAG65774:QBB65775 QKC65774:QKX65775 QTY65774:QUT65775 RDU65774:REP65775 RNQ65774:ROL65775 RXM65774:RYH65775 SHI65774:SID65775 SRE65774:SRZ65775 TBA65774:TBV65775 TKW65774:TLR65775 TUS65774:TVN65775 UEO65774:UFJ65775 UOK65774:UPF65775 UYG65774:UZB65775 VIC65774:VIX65775 VRY65774:VST65775 WBU65774:WCP65775 WLQ65774:WML65775 WVM65774:WWH65775 E131310:Z131311 JA131310:JV131311 SW131310:TR131311 ACS131310:ADN131311 AMO131310:ANJ131311 AWK131310:AXF131311 BGG131310:BHB131311 BQC131310:BQX131311 BZY131310:CAT131311 CJU131310:CKP131311 CTQ131310:CUL131311 DDM131310:DEH131311 DNI131310:DOD131311 DXE131310:DXZ131311 EHA131310:EHV131311 EQW131310:ERR131311 FAS131310:FBN131311 FKO131310:FLJ131311 FUK131310:FVF131311 GEG131310:GFB131311 GOC131310:GOX131311 GXY131310:GYT131311 HHU131310:HIP131311 HRQ131310:HSL131311 IBM131310:ICH131311 ILI131310:IMD131311 IVE131310:IVZ131311 JFA131310:JFV131311 JOW131310:JPR131311 JYS131310:JZN131311 KIO131310:KJJ131311 KSK131310:KTF131311 LCG131310:LDB131311 LMC131310:LMX131311 LVY131310:LWT131311 MFU131310:MGP131311 MPQ131310:MQL131311 MZM131310:NAH131311 NJI131310:NKD131311 NTE131310:NTZ131311 ODA131310:ODV131311 OMW131310:ONR131311 OWS131310:OXN131311 PGO131310:PHJ131311 PQK131310:PRF131311 QAG131310:QBB131311 QKC131310:QKX131311 QTY131310:QUT131311 RDU131310:REP131311 RNQ131310:ROL131311 RXM131310:RYH131311 SHI131310:SID131311 SRE131310:SRZ131311 TBA131310:TBV131311 TKW131310:TLR131311 TUS131310:TVN131311 UEO131310:UFJ131311 UOK131310:UPF131311 UYG131310:UZB131311 VIC131310:VIX131311 VRY131310:VST131311 WBU131310:WCP131311 WLQ131310:WML131311 WVM131310:WWH131311 E196846:Z196847 JA196846:JV196847 SW196846:TR196847 ACS196846:ADN196847 AMO196846:ANJ196847 AWK196846:AXF196847 BGG196846:BHB196847 BQC196846:BQX196847 BZY196846:CAT196847 CJU196846:CKP196847 CTQ196846:CUL196847 DDM196846:DEH196847 DNI196846:DOD196847 DXE196846:DXZ196847 EHA196846:EHV196847 EQW196846:ERR196847 FAS196846:FBN196847 FKO196846:FLJ196847 FUK196846:FVF196847 GEG196846:GFB196847 GOC196846:GOX196847 GXY196846:GYT196847 HHU196846:HIP196847 HRQ196846:HSL196847 IBM196846:ICH196847 ILI196846:IMD196847 IVE196846:IVZ196847 JFA196846:JFV196847 JOW196846:JPR196847 JYS196846:JZN196847 KIO196846:KJJ196847 KSK196846:KTF196847 LCG196846:LDB196847 LMC196846:LMX196847 LVY196846:LWT196847 MFU196846:MGP196847 MPQ196846:MQL196847 MZM196846:NAH196847 NJI196846:NKD196847 NTE196846:NTZ196847 ODA196846:ODV196847 OMW196846:ONR196847 OWS196846:OXN196847 PGO196846:PHJ196847 PQK196846:PRF196847 QAG196846:QBB196847 QKC196846:QKX196847 QTY196846:QUT196847 RDU196846:REP196847 RNQ196846:ROL196847 RXM196846:RYH196847 SHI196846:SID196847 SRE196846:SRZ196847 TBA196846:TBV196847 TKW196846:TLR196847 TUS196846:TVN196847 UEO196846:UFJ196847 UOK196846:UPF196847 UYG196846:UZB196847 VIC196846:VIX196847 VRY196846:VST196847 WBU196846:WCP196847 WLQ196846:WML196847 WVM196846:WWH196847 E262382:Z262383 JA262382:JV262383 SW262382:TR262383 ACS262382:ADN262383 AMO262382:ANJ262383 AWK262382:AXF262383 BGG262382:BHB262383 BQC262382:BQX262383 BZY262382:CAT262383 CJU262382:CKP262383 CTQ262382:CUL262383 DDM262382:DEH262383 DNI262382:DOD262383 DXE262382:DXZ262383 EHA262382:EHV262383 EQW262382:ERR262383 FAS262382:FBN262383 FKO262382:FLJ262383 FUK262382:FVF262383 GEG262382:GFB262383 GOC262382:GOX262383 GXY262382:GYT262383 HHU262382:HIP262383 HRQ262382:HSL262383 IBM262382:ICH262383 ILI262382:IMD262383 IVE262382:IVZ262383 JFA262382:JFV262383 JOW262382:JPR262383 JYS262382:JZN262383 KIO262382:KJJ262383 KSK262382:KTF262383 LCG262382:LDB262383 LMC262382:LMX262383 LVY262382:LWT262383 MFU262382:MGP262383 MPQ262382:MQL262383 MZM262382:NAH262383 NJI262382:NKD262383 NTE262382:NTZ262383 ODA262382:ODV262383 OMW262382:ONR262383 OWS262382:OXN262383 PGO262382:PHJ262383 PQK262382:PRF262383 QAG262382:QBB262383 QKC262382:QKX262383 QTY262382:QUT262383 RDU262382:REP262383 RNQ262382:ROL262383 RXM262382:RYH262383 SHI262382:SID262383 SRE262382:SRZ262383 TBA262382:TBV262383 TKW262382:TLR262383 TUS262382:TVN262383 UEO262382:UFJ262383 UOK262382:UPF262383 UYG262382:UZB262383 VIC262382:VIX262383 VRY262382:VST262383 WBU262382:WCP262383 WLQ262382:WML262383 WVM262382:WWH262383 E327918:Z327919 JA327918:JV327919 SW327918:TR327919 ACS327918:ADN327919 AMO327918:ANJ327919 AWK327918:AXF327919 BGG327918:BHB327919 BQC327918:BQX327919 BZY327918:CAT327919 CJU327918:CKP327919 CTQ327918:CUL327919 DDM327918:DEH327919 DNI327918:DOD327919 DXE327918:DXZ327919 EHA327918:EHV327919 EQW327918:ERR327919 FAS327918:FBN327919 FKO327918:FLJ327919 FUK327918:FVF327919 GEG327918:GFB327919 GOC327918:GOX327919 GXY327918:GYT327919 HHU327918:HIP327919 HRQ327918:HSL327919 IBM327918:ICH327919 ILI327918:IMD327919 IVE327918:IVZ327919 JFA327918:JFV327919 JOW327918:JPR327919 JYS327918:JZN327919 KIO327918:KJJ327919 KSK327918:KTF327919 LCG327918:LDB327919 LMC327918:LMX327919 LVY327918:LWT327919 MFU327918:MGP327919 MPQ327918:MQL327919 MZM327918:NAH327919 NJI327918:NKD327919 NTE327918:NTZ327919 ODA327918:ODV327919 OMW327918:ONR327919 OWS327918:OXN327919 PGO327918:PHJ327919 PQK327918:PRF327919 QAG327918:QBB327919 QKC327918:QKX327919 QTY327918:QUT327919 RDU327918:REP327919 RNQ327918:ROL327919 RXM327918:RYH327919 SHI327918:SID327919 SRE327918:SRZ327919 TBA327918:TBV327919 TKW327918:TLR327919 TUS327918:TVN327919 UEO327918:UFJ327919 UOK327918:UPF327919 UYG327918:UZB327919 VIC327918:VIX327919 VRY327918:VST327919 WBU327918:WCP327919 WLQ327918:WML327919 WVM327918:WWH327919 E393454:Z393455 JA393454:JV393455 SW393454:TR393455 ACS393454:ADN393455 AMO393454:ANJ393455 AWK393454:AXF393455 BGG393454:BHB393455 BQC393454:BQX393455 BZY393454:CAT393455 CJU393454:CKP393455 CTQ393454:CUL393455 DDM393454:DEH393455 DNI393454:DOD393455 DXE393454:DXZ393455 EHA393454:EHV393455 EQW393454:ERR393455 FAS393454:FBN393455 FKO393454:FLJ393455 FUK393454:FVF393455 GEG393454:GFB393455 GOC393454:GOX393455 GXY393454:GYT393455 HHU393454:HIP393455 HRQ393454:HSL393455 IBM393454:ICH393455 ILI393454:IMD393455 IVE393454:IVZ393455 JFA393454:JFV393455 JOW393454:JPR393455 JYS393454:JZN393455 KIO393454:KJJ393455 KSK393454:KTF393455 LCG393454:LDB393455 LMC393454:LMX393455 LVY393454:LWT393455 MFU393454:MGP393455 MPQ393454:MQL393455 MZM393454:NAH393455 NJI393454:NKD393455 NTE393454:NTZ393455 ODA393454:ODV393455 OMW393454:ONR393455 OWS393454:OXN393455 PGO393454:PHJ393455 PQK393454:PRF393455 QAG393454:QBB393455 QKC393454:QKX393455 QTY393454:QUT393455 RDU393454:REP393455 RNQ393454:ROL393455 RXM393454:RYH393455 SHI393454:SID393455 SRE393454:SRZ393455 TBA393454:TBV393455 TKW393454:TLR393455 TUS393454:TVN393455 UEO393454:UFJ393455 UOK393454:UPF393455 UYG393454:UZB393455 VIC393454:VIX393455 VRY393454:VST393455 WBU393454:WCP393455 WLQ393454:WML393455 WVM393454:WWH393455 E458990:Z458991 JA458990:JV458991 SW458990:TR458991 ACS458990:ADN458991 AMO458990:ANJ458991 AWK458990:AXF458991 BGG458990:BHB458991 BQC458990:BQX458991 BZY458990:CAT458991 CJU458990:CKP458991 CTQ458990:CUL458991 DDM458990:DEH458991 DNI458990:DOD458991 DXE458990:DXZ458991 EHA458990:EHV458991 EQW458990:ERR458991 FAS458990:FBN458991 FKO458990:FLJ458991 FUK458990:FVF458991 GEG458990:GFB458991 GOC458990:GOX458991 GXY458990:GYT458991 HHU458990:HIP458991 HRQ458990:HSL458991 IBM458990:ICH458991 ILI458990:IMD458991 IVE458990:IVZ458991 JFA458990:JFV458991 JOW458990:JPR458991 JYS458990:JZN458991 KIO458990:KJJ458991 KSK458990:KTF458991 LCG458990:LDB458991 LMC458990:LMX458991 LVY458990:LWT458991 MFU458990:MGP458991 MPQ458990:MQL458991 MZM458990:NAH458991 NJI458990:NKD458991 NTE458990:NTZ458991 ODA458990:ODV458991 OMW458990:ONR458991 OWS458990:OXN458991 PGO458990:PHJ458991 PQK458990:PRF458991 QAG458990:QBB458991 QKC458990:QKX458991 QTY458990:QUT458991 RDU458990:REP458991 RNQ458990:ROL458991 RXM458990:RYH458991 SHI458990:SID458991 SRE458990:SRZ458991 TBA458990:TBV458991 TKW458990:TLR458991 TUS458990:TVN458991 UEO458990:UFJ458991 UOK458990:UPF458991 UYG458990:UZB458991 VIC458990:VIX458991 VRY458990:VST458991 WBU458990:WCP458991 WLQ458990:WML458991 WVM458990:WWH458991 E524526:Z524527 JA524526:JV524527 SW524526:TR524527 ACS524526:ADN524527 AMO524526:ANJ524527 AWK524526:AXF524527 BGG524526:BHB524527 BQC524526:BQX524527 BZY524526:CAT524527 CJU524526:CKP524527 CTQ524526:CUL524527 DDM524526:DEH524527 DNI524526:DOD524527 DXE524526:DXZ524527 EHA524526:EHV524527 EQW524526:ERR524527 FAS524526:FBN524527 FKO524526:FLJ524527 FUK524526:FVF524527 GEG524526:GFB524527 GOC524526:GOX524527 GXY524526:GYT524527 HHU524526:HIP524527 HRQ524526:HSL524527 IBM524526:ICH524527 ILI524526:IMD524527 IVE524526:IVZ524527 JFA524526:JFV524527 JOW524526:JPR524527 JYS524526:JZN524527 KIO524526:KJJ524527 KSK524526:KTF524527 LCG524526:LDB524527 LMC524526:LMX524527 LVY524526:LWT524527 MFU524526:MGP524527 MPQ524526:MQL524527 MZM524526:NAH524527 NJI524526:NKD524527 NTE524526:NTZ524527 ODA524526:ODV524527 OMW524526:ONR524527 OWS524526:OXN524527 PGO524526:PHJ524527 PQK524526:PRF524527 QAG524526:QBB524527 QKC524526:QKX524527 QTY524526:QUT524527 RDU524526:REP524527 RNQ524526:ROL524527 RXM524526:RYH524527 SHI524526:SID524527 SRE524526:SRZ524527 TBA524526:TBV524527 TKW524526:TLR524527 TUS524526:TVN524527 UEO524526:UFJ524527 UOK524526:UPF524527 UYG524526:UZB524527 VIC524526:VIX524527 VRY524526:VST524527 WBU524526:WCP524527 WLQ524526:WML524527 WVM524526:WWH524527 E590062:Z590063 JA590062:JV590063 SW590062:TR590063 ACS590062:ADN590063 AMO590062:ANJ590063 AWK590062:AXF590063 BGG590062:BHB590063 BQC590062:BQX590063 BZY590062:CAT590063 CJU590062:CKP590063 CTQ590062:CUL590063 DDM590062:DEH590063 DNI590062:DOD590063 DXE590062:DXZ590063 EHA590062:EHV590063 EQW590062:ERR590063 FAS590062:FBN590063 FKO590062:FLJ590063 FUK590062:FVF590063 GEG590062:GFB590063 GOC590062:GOX590063 GXY590062:GYT590063 HHU590062:HIP590063 HRQ590062:HSL590063 IBM590062:ICH590063 ILI590062:IMD590063 IVE590062:IVZ590063 JFA590062:JFV590063 JOW590062:JPR590063 JYS590062:JZN590063 KIO590062:KJJ590063 KSK590062:KTF590063 LCG590062:LDB590063 LMC590062:LMX590063 LVY590062:LWT590063 MFU590062:MGP590063 MPQ590062:MQL590063 MZM590062:NAH590063 NJI590062:NKD590063 NTE590062:NTZ590063 ODA590062:ODV590063 OMW590062:ONR590063 OWS590062:OXN590063 PGO590062:PHJ590063 PQK590062:PRF590063 QAG590062:QBB590063 QKC590062:QKX590063 QTY590062:QUT590063 RDU590062:REP590063 RNQ590062:ROL590063 RXM590062:RYH590063 SHI590062:SID590063 SRE590062:SRZ590063 TBA590062:TBV590063 TKW590062:TLR590063 TUS590062:TVN590063 UEO590062:UFJ590063 UOK590062:UPF590063 UYG590062:UZB590063 VIC590062:VIX590063 VRY590062:VST590063 WBU590062:WCP590063 WLQ590062:WML590063 WVM590062:WWH590063 E655598:Z655599 JA655598:JV655599 SW655598:TR655599 ACS655598:ADN655599 AMO655598:ANJ655599 AWK655598:AXF655599 BGG655598:BHB655599 BQC655598:BQX655599 BZY655598:CAT655599 CJU655598:CKP655599 CTQ655598:CUL655599 DDM655598:DEH655599 DNI655598:DOD655599 DXE655598:DXZ655599 EHA655598:EHV655599 EQW655598:ERR655599 FAS655598:FBN655599 FKO655598:FLJ655599 FUK655598:FVF655599 GEG655598:GFB655599 GOC655598:GOX655599 GXY655598:GYT655599 HHU655598:HIP655599 HRQ655598:HSL655599 IBM655598:ICH655599 ILI655598:IMD655599 IVE655598:IVZ655599 JFA655598:JFV655599 JOW655598:JPR655599 JYS655598:JZN655599 KIO655598:KJJ655599 KSK655598:KTF655599 LCG655598:LDB655599 LMC655598:LMX655599 LVY655598:LWT655599 MFU655598:MGP655599 MPQ655598:MQL655599 MZM655598:NAH655599 NJI655598:NKD655599 NTE655598:NTZ655599 ODA655598:ODV655599 OMW655598:ONR655599 OWS655598:OXN655599 PGO655598:PHJ655599 PQK655598:PRF655599 QAG655598:QBB655599 QKC655598:QKX655599 QTY655598:QUT655599 RDU655598:REP655599 RNQ655598:ROL655599 RXM655598:RYH655599 SHI655598:SID655599 SRE655598:SRZ655599 TBA655598:TBV655599 TKW655598:TLR655599 TUS655598:TVN655599 UEO655598:UFJ655599 UOK655598:UPF655599 UYG655598:UZB655599 VIC655598:VIX655599 VRY655598:VST655599 WBU655598:WCP655599 WLQ655598:WML655599 WVM655598:WWH655599 E721134:Z721135 JA721134:JV721135 SW721134:TR721135 ACS721134:ADN721135 AMO721134:ANJ721135 AWK721134:AXF721135 BGG721134:BHB721135 BQC721134:BQX721135 BZY721134:CAT721135 CJU721134:CKP721135 CTQ721134:CUL721135 DDM721134:DEH721135 DNI721134:DOD721135 DXE721134:DXZ721135 EHA721134:EHV721135 EQW721134:ERR721135 FAS721134:FBN721135 FKO721134:FLJ721135 FUK721134:FVF721135 GEG721134:GFB721135 GOC721134:GOX721135 GXY721134:GYT721135 HHU721134:HIP721135 HRQ721134:HSL721135 IBM721134:ICH721135 ILI721134:IMD721135 IVE721134:IVZ721135 JFA721134:JFV721135 JOW721134:JPR721135 JYS721134:JZN721135 KIO721134:KJJ721135 KSK721134:KTF721135 LCG721134:LDB721135 LMC721134:LMX721135 LVY721134:LWT721135 MFU721134:MGP721135 MPQ721134:MQL721135 MZM721134:NAH721135 NJI721134:NKD721135 NTE721134:NTZ721135 ODA721134:ODV721135 OMW721134:ONR721135 OWS721134:OXN721135 PGO721134:PHJ721135 PQK721134:PRF721135 QAG721134:QBB721135 QKC721134:QKX721135 QTY721134:QUT721135 RDU721134:REP721135 RNQ721134:ROL721135 RXM721134:RYH721135 SHI721134:SID721135 SRE721134:SRZ721135 TBA721134:TBV721135 TKW721134:TLR721135 TUS721134:TVN721135 UEO721134:UFJ721135 UOK721134:UPF721135 UYG721134:UZB721135 VIC721134:VIX721135 VRY721134:VST721135 WBU721134:WCP721135 WLQ721134:WML721135 WVM721134:WWH721135 E786670:Z786671 JA786670:JV786671 SW786670:TR786671 ACS786670:ADN786671 AMO786670:ANJ786671 AWK786670:AXF786671 BGG786670:BHB786671 BQC786670:BQX786671 BZY786670:CAT786671 CJU786670:CKP786671 CTQ786670:CUL786671 DDM786670:DEH786671 DNI786670:DOD786671 DXE786670:DXZ786671 EHA786670:EHV786671 EQW786670:ERR786671 FAS786670:FBN786671 FKO786670:FLJ786671 FUK786670:FVF786671 GEG786670:GFB786671 GOC786670:GOX786671 GXY786670:GYT786671 HHU786670:HIP786671 HRQ786670:HSL786671 IBM786670:ICH786671 ILI786670:IMD786671 IVE786670:IVZ786671 JFA786670:JFV786671 JOW786670:JPR786671 JYS786670:JZN786671 KIO786670:KJJ786671 KSK786670:KTF786671 LCG786670:LDB786671 LMC786670:LMX786671 LVY786670:LWT786671 MFU786670:MGP786671 MPQ786670:MQL786671 MZM786670:NAH786671 NJI786670:NKD786671 NTE786670:NTZ786671 ODA786670:ODV786671 OMW786670:ONR786671 OWS786670:OXN786671 PGO786670:PHJ786671 PQK786670:PRF786671 QAG786670:QBB786671 QKC786670:QKX786671 QTY786670:QUT786671 RDU786670:REP786671 RNQ786670:ROL786671 RXM786670:RYH786671 SHI786670:SID786671 SRE786670:SRZ786671 TBA786670:TBV786671 TKW786670:TLR786671 TUS786670:TVN786671 UEO786670:UFJ786671 UOK786670:UPF786671 UYG786670:UZB786671 VIC786670:VIX786671 VRY786670:VST786671 WBU786670:WCP786671 WLQ786670:WML786671 WVM786670:WWH786671 E852206:Z852207 JA852206:JV852207 SW852206:TR852207 ACS852206:ADN852207 AMO852206:ANJ852207 AWK852206:AXF852207 BGG852206:BHB852207 BQC852206:BQX852207 BZY852206:CAT852207 CJU852206:CKP852207 CTQ852206:CUL852207 DDM852206:DEH852207 DNI852206:DOD852207 DXE852206:DXZ852207 EHA852206:EHV852207 EQW852206:ERR852207 FAS852206:FBN852207 FKO852206:FLJ852207 FUK852206:FVF852207 GEG852206:GFB852207 GOC852206:GOX852207 GXY852206:GYT852207 HHU852206:HIP852207 HRQ852206:HSL852207 IBM852206:ICH852207 ILI852206:IMD852207 IVE852206:IVZ852207 JFA852206:JFV852207 JOW852206:JPR852207 JYS852206:JZN852207 KIO852206:KJJ852207 KSK852206:KTF852207 LCG852206:LDB852207 LMC852206:LMX852207 LVY852206:LWT852207 MFU852206:MGP852207 MPQ852206:MQL852207 MZM852206:NAH852207 NJI852206:NKD852207 NTE852206:NTZ852207 ODA852206:ODV852207 OMW852206:ONR852207 OWS852206:OXN852207 PGO852206:PHJ852207 PQK852206:PRF852207 QAG852206:QBB852207 QKC852206:QKX852207 QTY852206:QUT852207 RDU852206:REP852207 RNQ852206:ROL852207 RXM852206:RYH852207 SHI852206:SID852207 SRE852206:SRZ852207 TBA852206:TBV852207 TKW852206:TLR852207 TUS852206:TVN852207 UEO852206:UFJ852207 UOK852206:UPF852207 UYG852206:UZB852207 VIC852206:VIX852207 VRY852206:VST852207 WBU852206:WCP852207 WLQ852206:WML852207 WVM852206:WWH852207 E917742:Z917743 JA917742:JV917743 SW917742:TR917743 ACS917742:ADN917743 AMO917742:ANJ917743 AWK917742:AXF917743 BGG917742:BHB917743 BQC917742:BQX917743 BZY917742:CAT917743 CJU917742:CKP917743 CTQ917742:CUL917743 DDM917742:DEH917743 DNI917742:DOD917743 DXE917742:DXZ917743 EHA917742:EHV917743 EQW917742:ERR917743 FAS917742:FBN917743 FKO917742:FLJ917743 FUK917742:FVF917743 GEG917742:GFB917743 GOC917742:GOX917743 GXY917742:GYT917743 HHU917742:HIP917743 HRQ917742:HSL917743 IBM917742:ICH917743 ILI917742:IMD917743 IVE917742:IVZ917743 JFA917742:JFV917743 JOW917742:JPR917743 JYS917742:JZN917743 KIO917742:KJJ917743 KSK917742:KTF917743 LCG917742:LDB917743 LMC917742:LMX917743 LVY917742:LWT917743 MFU917742:MGP917743 MPQ917742:MQL917743 MZM917742:NAH917743 NJI917742:NKD917743 NTE917742:NTZ917743 ODA917742:ODV917743 OMW917742:ONR917743 OWS917742:OXN917743 PGO917742:PHJ917743 PQK917742:PRF917743 QAG917742:QBB917743 QKC917742:QKX917743 QTY917742:QUT917743 RDU917742:REP917743 RNQ917742:ROL917743 RXM917742:RYH917743 SHI917742:SID917743 SRE917742:SRZ917743 TBA917742:TBV917743 TKW917742:TLR917743 TUS917742:TVN917743 UEO917742:UFJ917743 UOK917742:UPF917743 UYG917742:UZB917743 VIC917742:VIX917743 VRY917742:VST917743 WBU917742:WCP917743 WLQ917742:WML917743 WVM917742:WWH917743 E983278:Z983279 JA983278:JV983279 SW983278:TR983279 ACS983278:ADN983279 AMO983278:ANJ983279 AWK983278:AXF983279 BGG983278:BHB983279 BQC983278:BQX983279 BZY983278:CAT983279 CJU983278:CKP983279 CTQ983278:CUL983279 DDM983278:DEH983279 DNI983278:DOD983279 DXE983278:DXZ983279 EHA983278:EHV983279 EQW983278:ERR983279 FAS983278:FBN983279 FKO983278:FLJ983279 FUK983278:FVF983279 GEG983278:GFB983279 GOC983278:GOX983279 GXY983278:GYT983279 HHU983278:HIP983279 HRQ983278:HSL983279 IBM983278:ICH983279 ILI983278:IMD983279 IVE983278:IVZ983279 JFA983278:JFV983279 JOW983278:JPR983279 JYS983278:JZN983279 KIO983278:KJJ983279 KSK983278:KTF983279 LCG983278:LDB983279 LMC983278:LMX983279 LVY983278:LWT983279 MFU983278:MGP983279 MPQ983278:MQL983279 MZM983278:NAH983279 NJI983278:NKD983279 NTE983278:NTZ983279 ODA983278:ODV983279 OMW983278:ONR983279 OWS983278:OXN983279 PGO983278:PHJ983279 PQK983278:PRF983279 QAG983278:QBB983279 QKC983278:QKX983279 QTY983278:QUT983279 RDU983278:REP983279 RNQ983278:ROL983279 RXM983278:RYH983279 SHI983278:SID983279 SRE983278:SRZ983279 TBA983278:TBV983279 TKW983278:TLR983279 TUS983278:TVN983279 UEO983278:UFJ983279 UOK983278:UPF983279 UYG983278:UZB983279 VIC983278:VIX983279 VRY983278:VST983279 WBU983278:WCP983279 WLQ983278:WML983279 WVM983278:WWH983279 E155:Z156 JA155:JV156 SW155:TR156 ACS155:ADN156 AMO155:ANJ156 AWK155:AXF156 BGG155:BHB156 BQC155:BQX156 BZY155:CAT156 CJU155:CKP156 CTQ155:CUL156 DDM155:DEH156 DNI155:DOD156 DXE155:DXZ156 EHA155:EHV156 EQW155:ERR156 FAS155:FBN156 FKO155:FLJ156 FUK155:FVF156 GEG155:GFB156 GOC155:GOX156 GXY155:GYT156 HHU155:HIP156 HRQ155:HSL156 IBM155:ICH156 ILI155:IMD156 IVE155:IVZ156 JFA155:JFV156 JOW155:JPR156 JYS155:JZN156 KIO155:KJJ156 KSK155:KTF156 LCG155:LDB156 LMC155:LMX156 LVY155:LWT156 MFU155:MGP156 MPQ155:MQL156 MZM155:NAH156 NJI155:NKD156 NTE155:NTZ156 ODA155:ODV156 OMW155:ONR156 OWS155:OXN156 PGO155:PHJ156 PQK155:PRF156 QAG155:QBB156 QKC155:QKX156 QTY155:QUT156 RDU155:REP156 RNQ155:ROL156 RXM155:RYH156 SHI155:SID156 SRE155:SRZ156 TBA155:TBV156 TKW155:TLR156 TUS155:TVN156 UEO155:UFJ156 UOK155:UPF156 UYG155:UZB156 VIC155:VIX156 VRY155:VST156 WBU155:WCP156 WLQ155:WML156 WVM155:WWH156 E65820:Z65821 JA65820:JV65821 SW65820:TR65821 ACS65820:ADN65821 AMO65820:ANJ65821 AWK65820:AXF65821 BGG65820:BHB65821 BQC65820:BQX65821 BZY65820:CAT65821 CJU65820:CKP65821 CTQ65820:CUL65821 DDM65820:DEH65821 DNI65820:DOD65821 DXE65820:DXZ65821 EHA65820:EHV65821 EQW65820:ERR65821 FAS65820:FBN65821 FKO65820:FLJ65821 FUK65820:FVF65821 GEG65820:GFB65821 GOC65820:GOX65821 GXY65820:GYT65821 HHU65820:HIP65821 HRQ65820:HSL65821 IBM65820:ICH65821 ILI65820:IMD65821 IVE65820:IVZ65821 JFA65820:JFV65821 JOW65820:JPR65821 JYS65820:JZN65821 KIO65820:KJJ65821 KSK65820:KTF65821 LCG65820:LDB65821 LMC65820:LMX65821 LVY65820:LWT65821 MFU65820:MGP65821 MPQ65820:MQL65821 MZM65820:NAH65821 NJI65820:NKD65821 NTE65820:NTZ65821 ODA65820:ODV65821 OMW65820:ONR65821 OWS65820:OXN65821 PGO65820:PHJ65821 PQK65820:PRF65821 QAG65820:QBB65821 QKC65820:QKX65821 QTY65820:QUT65821 RDU65820:REP65821 RNQ65820:ROL65821 RXM65820:RYH65821 SHI65820:SID65821 SRE65820:SRZ65821 TBA65820:TBV65821 TKW65820:TLR65821 TUS65820:TVN65821 UEO65820:UFJ65821 UOK65820:UPF65821 UYG65820:UZB65821 VIC65820:VIX65821 VRY65820:VST65821 WBU65820:WCP65821 WLQ65820:WML65821 WVM65820:WWH65821 E131356:Z131357 JA131356:JV131357 SW131356:TR131357 ACS131356:ADN131357 AMO131356:ANJ131357 AWK131356:AXF131357 BGG131356:BHB131357 BQC131356:BQX131357 BZY131356:CAT131357 CJU131356:CKP131357 CTQ131356:CUL131357 DDM131356:DEH131357 DNI131356:DOD131357 DXE131356:DXZ131357 EHA131356:EHV131357 EQW131356:ERR131357 FAS131356:FBN131357 FKO131356:FLJ131357 FUK131356:FVF131357 GEG131356:GFB131357 GOC131356:GOX131357 GXY131356:GYT131357 HHU131356:HIP131357 HRQ131356:HSL131357 IBM131356:ICH131357 ILI131356:IMD131357 IVE131356:IVZ131357 JFA131356:JFV131357 JOW131356:JPR131357 JYS131356:JZN131357 KIO131356:KJJ131357 KSK131356:KTF131357 LCG131356:LDB131357 LMC131356:LMX131357 LVY131356:LWT131357 MFU131356:MGP131357 MPQ131356:MQL131357 MZM131356:NAH131357 NJI131356:NKD131357 NTE131356:NTZ131357 ODA131356:ODV131357 OMW131356:ONR131357 OWS131356:OXN131357 PGO131356:PHJ131357 PQK131356:PRF131357 QAG131356:QBB131357 QKC131356:QKX131357 QTY131356:QUT131357 RDU131356:REP131357 RNQ131356:ROL131357 RXM131356:RYH131357 SHI131356:SID131357 SRE131356:SRZ131357 TBA131356:TBV131357 TKW131356:TLR131357 TUS131356:TVN131357 UEO131356:UFJ131357 UOK131356:UPF131357 UYG131356:UZB131357 VIC131356:VIX131357 VRY131356:VST131357 WBU131356:WCP131357 WLQ131356:WML131357 WVM131356:WWH131357 E196892:Z196893 JA196892:JV196893 SW196892:TR196893 ACS196892:ADN196893 AMO196892:ANJ196893 AWK196892:AXF196893 BGG196892:BHB196893 BQC196892:BQX196893 BZY196892:CAT196893 CJU196892:CKP196893 CTQ196892:CUL196893 DDM196892:DEH196893 DNI196892:DOD196893 DXE196892:DXZ196893 EHA196892:EHV196893 EQW196892:ERR196893 FAS196892:FBN196893 FKO196892:FLJ196893 FUK196892:FVF196893 GEG196892:GFB196893 GOC196892:GOX196893 GXY196892:GYT196893 HHU196892:HIP196893 HRQ196892:HSL196893 IBM196892:ICH196893 ILI196892:IMD196893 IVE196892:IVZ196893 JFA196892:JFV196893 JOW196892:JPR196893 JYS196892:JZN196893 KIO196892:KJJ196893 KSK196892:KTF196893 LCG196892:LDB196893 LMC196892:LMX196893 LVY196892:LWT196893 MFU196892:MGP196893 MPQ196892:MQL196893 MZM196892:NAH196893 NJI196892:NKD196893 NTE196892:NTZ196893 ODA196892:ODV196893 OMW196892:ONR196893 OWS196892:OXN196893 PGO196892:PHJ196893 PQK196892:PRF196893 QAG196892:QBB196893 QKC196892:QKX196893 QTY196892:QUT196893 RDU196892:REP196893 RNQ196892:ROL196893 RXM196892:RYH196893 SHI196892:SID196893 SRE196892:SRZ196893 TBA196892:TBV196893 TKW196892:TLR196893 TUS196892:TVN196893 UEO196892:UFJ196893 UOK196892:UPF196893 UYG196892:UZB196893 VIC196892:VIX196893 VRY196892:VST196893 WBU196892:WCP196893 WLQ196892:WML196893 WVM196892:WWH196893 E262428:Z262429 JA262428:JV262429 SW262428:TR262429 ACS262428:ADN262429 AMO262428:ANJ262429 AWK262428:AXF262429 BGG262428:BHB262429 BQC262428:BQX262429 BZY262428:CAT262429 CJU262428:CKP262429 CTQ262428:CUL262429 DDM262428:DEH262429 DNI262428:DOD262429 DXE262428:DXZ262429 EHA262428:EHV262429 EQW262428:ERR262429 FAS262428:FBN262429 FKO262428:FLJ262429 FUK262428:FVF262429 GEG262428:GFB262429 GOC262428:GOX262429 GXY262428:GYT262429 HHU262428:HIP262429 HRQ262428:HSL262429 IBM262428:ICH262429 ILI262428:IMD262429 IVE262428:IVZ262429 JFA262428:JFV262429 JOW262428:JPR262429 JYS262428:JZN262429 KIO262428:KJJ262429 KSK262428:KTF262429 LCG262428:LDB262429 LMC262428:LMX262429 LVY262428:LWT262429 MFU262428:MGP262429 MPQ262428:MQL262429 MZM262428:NAH262429 NJI262428:NKD262429 NTE262428:NTZ262429 ODA262428:ODV262429 OMW262428:ONR262429 OWS262428:OXN262429 PGO262428:PHJ262429 PQK262428:PRF262429 QAG262428:QBB262429 QKC262428:QKX262429 QTY262428:QUT262429 RDU262428:REP262429 RNQ262428:ROL262429 RXM262428:RYH262429 SHI262428:SID262429 SRE262428:SRZ262429 TBA262428:TBV262429 TKW262428:TLR262429 TUS262428:TVN262429 UEO262428:UFJ262429 UOK262428:UPF262429 UYG262428:UZB262429 VIC262428:VIX262429 VRY262428:VST262429 WBU262428:WCP262429 WLQ262428:WML262429 WVM262428:WWH262429 E327964:Z327965 JA327964:JV327965 SW327964:TR327965 ACS327964:ADN327965 AMO327964:ANJ327965 AWK327964:AXF327965 BGG327964:BHB327965 BQC327964:BQX327965 BZY327964:CAT327965 CJU327964:CKP327965 CTQ327964:CUL327965 DDM327964:DEH327965 DNI327964:DOD327965 DXE327964:DXZ327965 EHA327964:EHV327965 EQW327964:ERR327965 FAS327964:FBN327965 FKO327964:FLJ327965 FUK327964:FVF327965 GEG327964:GFB327965 GOC327964:GOX327965 GXY327964:GYT327965 HHU327964:HIP327965 HRQ327964:HSL327965 IBM327964:ICH327965 ILI327964:IMD327965 IVE327964:IVZ327965 JFA327964:JFV327965 JOW327964:JPR327965 JYS327964:JZN327965 KIO327964:KJJ327965 KSK327964:KTF327965 LCG327964:LDB327965 LMC327964:LMX327965 LVY327964:LWT327965 MFU327964:MGP327965 MPQ327964:MQL327965 MZM327964:NAH327965 NJI327964:NKD327965 NTE327964:NTZ327965 ODA327964:ODV327965 OMW327964:ONR327965 OWS327964:OXN327965 PGO327964:PHJ327965 PQK327964:PRF327965 QAG327964:QBB327965 QKC327964:QKX327965 QTY327964:QUT327965 RDU327964:REP327965 RNQ327964:ROL327965 RXM327964:RYH327965 SHI327964:SID327965 SRE327964:SRZ327965 TBA327964:TBV327965 TKW327964:TLR327965 TUS327964:TVN327965 UEO327964:UFJ327965 UOK327964:UPF327965 UYG327964:UZB327965 VIC327964:VIX327965 VRY327964:VST327965 WBU327964:WCP327965 WLQ327964:WML327965 WVM327964:WWH327965 E393500:Z393501 JA393500:JV393501 SW393500:TR393501 ACS393500:ADN393501 AMO393500:ANJ393501 AWK393500:AXF393501 BGG393500:BHB393501 BQC393500:BQX393501 BZY393500:CAT393501 CJU393500:CKP393501 CTQ393500:CUL393501 DDM393500:DEH393501 DNI393500:DOD393501 DXE393500:DXZ393501 EHA393500:EHV393501 EQW393500:ERR393501 FAS393500:FBN393501 FKO393500:FLJ393501 FUK393500:FVF393501 GEG393500:GFB393501 GOC393500:GOX393501 GXY393500:GYT393501 HHU393500:HIP393501 HRQ393500:HSL393501 IBM393500:ICH393501 ILI393500:IMD393501 IVE393500:IVZ393501 JFA393500:JFV393501 JOW393500:JPR393501 JYS393500:JZN393501 KIO393500:KJJ393501 KSK393500:KTF393501 LCG393500:LDB393501 LMC393500:LMX393501 LVY393500:LWT393501 MFU393500:MGP393501 MPQ393500:MQL393501 MZM393500:NAH393501 NJI393500:NKD393501 NTE393500:NTZ393501 ODA393500:ODV393501 OMW393500:ONR393501 OWS393500:OXN393501 PGO393500:PHJ393501 PQK393500:PRF393501 QAG393500:QBB393501 QKC393500:QKX393501 QTY393500:QUT393501 RDU393500:REP393501 RNQ393500:ROL393501 RXM393500:RYH393501 SHI393500:SID393501 SRE393500:SRZ393501 TBA393500:TBV393501 TKW393500:TLR393501 TUS393500:TVN393501 UEO393500:UFJ393501 UOK393500:UPF393501 UYG393500:UZB393501 VIC393500:VIX393501 VRY393500:VST393501 WBU393500:WCP393501 WLQ393500:WML393501 WVM393500:WWH393501 E459036:Z459037 JA459036:JV459037 SW459036:TR459037 ACS459036:ADN459037 AMO459036:ANJ459037 AWK459036:AXF459037 BGG459036:BHB459037 BQC459036:BQX459037 BZY459036:CAT459037 CJU459036:CKP459037 CTQ459036:CUL459037 DDM459036:DEH459037 DNI459036:DOD459037 DXE459036:DXZ459037 EHA459036:EHV459037 EQW459036:ERR459037 FAS459036:FBN459037 FKO459036:FLJ459037 FUK459036:FVF459037 GEG459036:GFB459037 GOC459036:GOX459037 GXY459036:GYT459037 HHU459036:HIP459037 HRQ459036:HSL459037 IBM459036:ICH459037 ILI459036:IMD459037 IVE459036:IVZ459037 JFA459036:JFV459037 JOW459036:JPR459037 JYS459036:JZN459037 KIO459036:KJJ459037 KSK459036:KTF459037 LCG459036:LDB459037 LMC459036:LMX459037 LVY459036:LWT459037 MFU459036:MGP459037 MPQ459036:MQL459037 MZM459036:NAH459037 NJI459036:NKD459037 NTE459036:NTZ459037 ODA459036:ODV459037 OMW459036:ONR459037 OWS459036:OXN459037 PGO459036:PHJ459037 PQK459036:PRF459037 QAG459036:QBB459037 QKC459036:QKX459037 QTY459036:QUT459037 RDU459036:REP459037 RNQ459036:ROL459037 RXM459036:RYH459037 SHI459036:SID459037 SRE459036:SRZ459037 TBA459036:TBV459037 TKW459036:TLR459037 TUS459036:TVN459037 UEO459036:UFJ459037 UOK459036:UPF459037 UYG459036:UZB459037 VIC459036:VIX459037 VRY459036:VST459037 WBU459036:WCP459037 WLQ459036:WML459037 WVM459036:WWH459037 E524572:Z524573 JA524572:JV524573 SW524572:TR524573 ACS524572:ADN524573 AMO524572:ANJ524573 AWK524572:AXF524573 BGG524572:BHB524573 BQC524572:BQX524573 BZY524572:CAT524573 CJU524572:CKP524573 CTQ524572:CUL524573 DDM524572:DEH524573 DNI524572:DOD524573 DXE524572:DXZ524573 EHA524572:EHV524573 EQW524572:ERR524573 FAS524572:FBN524573 FKO524572:FLJ524573 FUK524572:FVF524573 GEG524572:GFB524573 GOC524572:GOX524573 GXY524572:GYT524573 HHU524572:HIP524573 HRQ524572:HSL524573 IBM524572:ICH524573 ILI524572:IMD524573 IVE524572:IVZ524573 JFA524572:JFV524573 JOW524572:JPR524573 JYS524572:JZN524573 KIO524572:KJJ524573 KSK524572:KTF524573 LCG524572:LDB524573 LMC524572:LMX524573 LVY524572:LWT524573 MFU524572:MGP524573 MPQ524572:MQL524573 MZM524572:NAH524573 NJI524572:NKD524573 NTE524572:NTZ524573 ODA524572:ODV524573 OMW524572:ONR524573 OWS524572:OXN524573 PGO524572:PHJ524573 PQK524572:PRF524573 QAG524572:QBB524573 QKC524572:QKX524573 QTY524572:QUT524573 RDU524572:REP524573 RNQ524572:ROL524573 RXM524572:RYH524573 SHI524572:SID524573 SRE524572:SRZ524573 TBA524572:TBV524573 TKW524572:TLR524573 TUS524572:TVN524573 UEO524572:UFJ524573 UOK524572:UPF524573 UYG524572:UZB524573 VIC524572:VIX524573 VRY524572:VST524573 WBU524572:WCP524573 WLQ524572:WML524573 WVM524572:WWH524573 E590108:Z590109 JA590108:JV590109 SW590108:TR590109 ACS590108:ADN590109 AMO590108:ANJ590109 AWK590108:AXF590109 BGG590108:BHB590109 BQC590108:BQX590109 BZY590108:CAT590109 CJU590108:CKP590109 CTQ590108:CUL590109 DDM590108:DEH590109 DNI590108:DOD590109 DXE590108:DXZ590109 EHA590108:EHV590109 EQW590108:ERR590109 FAS590108:FBN590109 FKO590108:FLJ590109 FUK590108:FVF590109 GEG590108:GFB590109 GOC590108:GOX590109 GXY590108:GYT590109 HHU590108:HIP590109 HRQ590108:HSL590109 IBM590108:ICH590109 ILI590108:IMD590109 IVE590108:IVZ590109 JFA590108:JFV590109 JOW590108:JPR590109 JYS590108:JZN590109 KIO590108:KJJ590109 KSK590108:KTF590109 LCG590108:LDB590109 LMC590108:LMX590109 LVY590108:LWT590109 MFU590108:MGP590109 MPQ590108:MQL590109 MZM590108:NAH590109 NJI590108:NKD590109 NTE590108:NTZ590109 ODA590108:ODV590109 OMW590108:ONR590109 OWS590108:OXN590109 PGO590108:PHJ590109 PQK590108:PRF590109 QAG590108:QBB590109 QKC590108:QKX590109 QTY590108:QUT590109 RDU590108:REP590109 RNQ590108:ROL590109 RXM590108:RYH590109 SHI590108:SID590109 SRE590108:SRZ590109 TBA590108:TBV590109 TKW590108:TLR590109 TUS590108:TVN590109 UEO590108:UFJ590109 UOK590108:UPF590109 UYG590108:UZB590109 VIC590108:VIX590109 VRY590108:VST590109 WBU590108:WCP590109 WLQ590108:WML590109 WVM590108:WWH590109 E655644:Z655645 JA655644:JV655645 SW655644:TR655645 ACS655644:ADN655645 AMO655644:ANJ655645 AWK655644:AXF655645 BGG655644:BHB655645 BQC655644:BQX655645 BZY655644:CAT655645 CJU655644:CKP655645 CTQ655644:CUL655645 DDM655644:DEH655645 DNI655644:DOD655645 DXE655644:DXZ655645 EHA655644:EHV655645 EQW655644:ERR655645 FAS655644:FBN655645 FKO655644:FLJ655645 FUK655644:FVF655645 GEG655644:GFB655645 GOC655644:GOX655645 GXY655644:GYT655645 HHU655644:HIP655645 HRQ655644:HSL655645 IBM655644:ICH655645 ILI655644:IMD655645 IVE655644:IVZ655645 JFA655644:JFV655645 JOW655644:JPR655645 JYS655644:JZN655645 KIO655644:KJJ655645 KSK655644:KTF655645 LCG655644:LDB655645 LMC655644:LMX655645 LVY655644:LWT655645 MFU655644:MGP655645 MPQ655644:MQL655645 MZM655644:NAH655645 NJI655644:NKD655645 NTE655644:NTZ655645 ODA655644:ODV655645 OMW655644:ONR655645 OWS655644:OXN655645 PGO655644:PHJ655645 PQK655644:PRF655645 QAG655644:QBB655645 QKC655644:QKX655645 QTY655644:QUT655645 RDU655644:REP655645 RNQ655644:ROL655645 RXM655644:RYH655645 SHI655644:SID655645 SRE655644:SRZ655645 TBA655644:TBV655645 TKW655644:TLR655645 TUS655644:TVN655645 UEO655644:UFJ655645 UOK655644:UPF655645 UYG655644:UZB655645 VIC655644:VIX655645 VRY655644:VST655645 WBU655644:WCP655645 WLQ655644:WML655645 WVM655644:WWH655645 E721180:Z721181 JA721180:JV721181 SW721180:TR721181 ACS721180:ADN721181 AMO721180:ANJ721181 AWK721180:AXF721181 BGG721180:BHB721181 BQC721180:BQX721181 BZY721180:CAT721181 CJU721180:CKP721181 CTQ721180:CUL721181 DDM721180:DEH721181 DNI721180:DOD721181 DXE721180:DXZ721181 EHA721180:EHV721181 EQW721180:ERR721181 FAS721180:FBN721181 FKO721180:FLJ721181 FUK721180:FVF721181 GEG721180:GFB721181 GOC721180:GOX721181 GXY721180:GYT721181 HHU721180:HIP721181 HRQ721180:HSL721181 IBM721180:ICH721181 ILI721180:IMD721181 IVE721180:IVZ721181 JFA721180:JFV721181 JOW721180:JPR721181 JYS721180:JZN721181 KIO721180:KJJ721181 KSK721180:KTF721181 LCG721180:LDB721181 LMC721180:LMX721181 LVY721180:LWT721181 MFU721180:MGP721181 MPQ721180:MQL721181 MZM721180:NAH721181 NJI721180:NKD721181 NTE721180:NTZ721181 ODA721180:ODV721181 OMW721180:ONR721181 OWS721180:OXN721181 PGO721180:PHJ721181 PQK721180:PRF721181 QAG721180:QBB721181 QKC721180:QKX721181 QTY721180:QUT721181 RDU721180:REP721181 RNQ721180:ROL721181 RXM721180:RYH721181 SHI721180:SID721181 SRE721180:SRZ721181 TBA721180:TBV721181 TKW721180:TLR721181 TUS721180:TVN721181 UEO721180:UFJ721181 UOK721180:UPF721181 UYG721180:UZB721181 VIC721180:VIX721181 VRY721180:VST721181 WBU721180:WCP721181 WLQ721180:WML721181 WVM721180:WWH721181 E786716:Z786717 JA786716:JV786717 SW786716:TR786717 ACS786716:ADN786717 AMO786716:ANJ786717 AWK786716:AXF786717 BGG786716:BHB786717 BQC786716:BQX786717 BZY786716:CAT786717 CJU786716:CKP786717 CTQ786716:CUL786717 DDM786716:DEH786717 DNI786716:DOD786717 DXE786716:DXZ786717 EHA786716:EHV786717 EQW786716:ERR786717 FAS786716:FBN786717 FKO786716:FLJ786717 FUK786716:FVF786717 GEG786716:GFB786717 GOC786716:GOX786717 GXY786716:GYT786717 HHU786716:HIP786717 HRQ786716:HSL786717 IBM786716:ICH786717 ILI786716:IMD786717 IVE786716:IVZ786717 JFA786716:JFV786717 JOW786716:JPR786717 JYS786716:JZN786717 KIO786716:KJJ786717 KSK786716:KTF786717 LCG786716:LDB786717 LMC786716:LMX786717 LVY786716:LWT786717 MFU786716:MGP786717 MPQ786716:MQL786717 MZM786716:NAH786717 NJI786716:NKD786717 NTE786716:NTZ786717 ODA786716:ODV786717 OMW786716:ONR786717 OWS786716:OXN786717 PGO786716:PHJ786717 PQK786716:PRF786717 QAG786716:QBB786717 QKC786716:QKX786717 QTY786716:QUT786717 RDU786716:REP786717 RNQ786716:ROL786717 RXM786716:RYH786717 SHI786716:SID786717 SRE786716:SRZ786717 TBA786716:TBV786717 TKW786716:TLR786717 TUS786716:TVN786717 UEO786716:UFJ786717 UOK786716:UPF786717 UYG786716:UZB786717 VIC786716:VIX786717 VRY786716:VST786717 WBU786716:WCP786717 WLQ786716:WML786717 WVM786716:WWH786717 E852252:Z852253 JA852252:JV852253 SW852252:TR852253 ACS852252:ADN852253 AMO852252:ANJ852253 AWK852252:AXF852253 BGG852252:BHB852253 BQC852252:BQX852253 BZY852252:CAT852253 CJU852252:CKP852253 CTQ852252:CUL852253 DDM852252:DEH852253 DNI852252:DOD852253 DXE852252:DXZ852253 EHA852252:EHV852253 EQW852252:ERR852253 FAS852252:FBN852253 FKO852252:FLJ852253 FUK852252:FVF852253 GEG852252:GFB852253 GOC852252:GOX852253 GXY852252:GYT852253 HHU852252:HIP852253 HRQ852252:HSL852253 IBM852252:ICH852253 ILI852252:IMD852253 IVE852252:IVZ852253 JFA852252:JFV852253 JOW852252:JPR852253 JYS852252:JZN852253 KIO852252:KJJ852253 KSK852252:KTF852253 LCG852252:LDB852253 LMC852252:LMX852253 LVY852252:LWT852253 MFU852252:MGP852253 MPQ852252:MQL852253 MZM852252:NAH852253 NJI852252:NKD852253 NTE852252:NTZ852253 ODA852252:ODV852253 OMW852252:ONR852253 OWS852252:OXN852253 PGO852252:PHJ852253 PQK852252:PRF852253 QAG852252:QBB852253 QKC852252:QKX852253 QTY852252:QUT852253 RDU852252:REP852253 RNQ852252:ROL852253 RXM852252:RYH852253 SHI852252:SID852253 SRE852252:SRZ852253 TBA852252:TBV852253 TKW852252:TLR852253 TUS852252:TVN852253 UEO852252:UFJ852253 UOK852252:UPF852253 UYG852252:UZB852253 VIC852252:VIX852253 VRY852252:VST852253 WBU852252:WCP852253 WLQ852252:WML852253 WVM852252:WWH852253 E917788:Z917789 JA917788:JV917789 SW917788:TR917789 ACS917788:ADN917789 AMO917788:ANJ917789 AWK917788:AXF917789 BGG917788:BHB917789 BQC917788:BQX917789 BZY917788:CAT917789 CJU917788:CKP917789 CTQ917788:CUL917789 DDM917788:DEH917789 DNI917788:DOD917789 DXE917788:DXZ917789 EHA917788:EHV917789 EQW917788:ERR917789 FAS917788:FBN917789 FKO917788:FLJ917789 FUK917788:FVF917789 GEG917788:GFB917789 GOC917788:GOX917789 GXY917788:GYT917789 HHU917788:HIP917789 HRQ917788:HSL917789 IBM917788:ICH917789 ILI917788:IMD917789 IVE917788:IVZ917789 JFA917788:JFV917789 JOW917788:JPR917789 JYS917788:JZN917789 KIO917788:KJJ917789 KSK917788:KTF917789 LCG917788:LDB917789 LMC917788:LMX917789 LVY917788:LWT917789 MFU917788:MGP917789 MPQ917788:MQL917789 MZM917788:NAH917789 NJI917788:NKD917789 NTE917788:NTZ917789 ODA917788:ODV917789 OMW917788:ONR917789 OWS917788:OXN917789 PGO917788:PHJ917789 PQK917788:PRF917789 QAG917788:QBB917789 QKC917788:QKX917789 QTY917788:QUT917789 RDU917788:REP917789 RNQ917788:ROL917789 RXM917788:RYH917789 SHI917788:SID917789 SRE917788:SRZ917789 TBA917788:TBV917789 TKW917788:TLR917789 TUS917788:TVN917789 UEO917788:UFJ917789 UOK917788:UPF917789 UYG917788:UZB917789 VIC917788:VIX917789 VRY917788:VST917789 WBU917788:WCP917789 WLQ917788:WML917789 WVM917788:WWH917789 E983324:Z983325 JA983324:JV983325 SW983324:TR983325 ACS983324:ADN983325 AMO983324:ANJ983325 AWK983324:AXF983325 BGG983324:BHB983325 BQC983324:BQX983325 BZY983324:CAT983325 CJU983324:CKP983325 CTQ983324:CUL983325 DDM983324:DEH983325 DNI983324:DOD983325 DXE983324:DXZ983325 EHA983324:EHV983325 EQW983324:ERR983325 FAS983324:FBN983325 FKO983324:FLJ983325 FUK983324:FVF983325 GEG983324:GFB983325 GOC983324:GOX983325 GXY983324:GYT983325 HHU983324:HIP983325 HRQ983324:HSL983325 IBM983324:ICH983325 ILI983324:IMD983325 IVE983324:IVZ983325 JFA983324:JFV983325 JOW983324:JPR983325 JYS983324:JZN983325 KIO983324:KJJ983325 KSK983324:KTF983325 LCG983324:LDB983325 LMC983324:LMX983325 LVY983324:LWT983325 MFU983324:MGP983325 MPQ983324:MQL983325 MZM983324:NAH983325 NJI983324:NKD983325 NTE983324:NTZ983325 ODA983324:ODV983325 OMW983324:ONR983325 OWS983324:OXN983325 PGO983324:PHJ983325 PQK983324:PRF983325 QAG983324:QBB983325 QKC983324:QKX983325 QTY983324:QUT983325 RDU983324:REP983325 RNQ983324:ROL983325 RXM983324:RYH983325 SHI983324:SID983325 SRE983324:SRZ983325 TBA983324:TBV983325 TKW983324:TLR983325 TUS983324:TVN983325 UEO983324:UFJ983325 UOK983324:UPF983325 UYG983324:UZB983325 VIC983324:VIX983325 VRY983324:VST983325 WBU983324:WCP983325 WLQ983324:WML983325 WVM983324:WWH983325 E158:Z159 JA158:JV159 SW158:TR159 ACS158:ADN159 AMO158:ANJ159 AWK158:AXF159 BGG158:BHB159 BQC158:BQX159 BZY158:CAT159 CJU158:CKP159 CTQ158:CUL159 DDM158:DEH159 DNI158:DOD159 DXE158:DXZ159 EHA158:EHV159 EQW158:ERR159 FAS158:FBN159 FKO158:FLJ159 FUK158:FVF159 GEG158:GFB159 GOC158:GOX159 GXY158:GYT159 HHU158:HIP159 HRQ158:HSL159 IBM158:ICH159 ILI158:IMD159 IVE158:IVZ159 JFA158:JFV159 JOW158:JPR159 JYS158:JZN159 KIO158:KJJ159 KSK158:KTF159 LCG158:LDB159 LMC158:LMX159 LVY158:LWT159 MFU158:MGP159 MPQ158:MQL159 MZM158:NAH159 NJI158:NKD159 NTE158:NTZ159 ODA158:ODV159 OMW158:ONR159 OWS158:OXN159 PGO158:PHJ159 PQK158:PRF159 QAG158:QBB159 QKC158:QKX159 QTY158:QUT159 RDU158:REP159 RNQ158:ROL159 RXM158:RYH159 SHI158:SID159 SRE158:SRZ159 TBA158:TBV159 TKW158:TLR159 TUS158:TVN159 UEO158:UFJ159 UOK158:UPF159 UYG158:UZB159 VIC158:VIX159 VRY158:VST159 WBU158:WCP159 WLQ158:WML159 WVM158:WWH159 E65823:Z65824 JA65823:JV65824 SW65823:TR65824 ACS65823:ADN65824 AMO65823:ANJ65824 AWK65823:AXF65824 BGG65823:BHB65824 BQC65823:BQX65824 BZY65823:CAT65824 CJU65823:CKP65824 CTQ65823:CUL65824 DDM65823:DEH65824 DNI65823:DOD65824 DXE65823:DXZ65824 EHA65823:EHV65824 EQW65823:ERR65824 FAS65823:FBN65824 FKO65823:FLJ65824 FUK65823:FVF65824 GEG65823:GFB65824 GOC65823:GOX65824 GXY65823:GYT65824 HHU65823:HIP65824 HRQ65823:HSL65824 IBM65823:ICH65824 ILI65823:IMD65824 IVE65823:IVZ65824 JFA65823:JFV65824 JOW65823:JPR65824 JYS65823:JZN65824 KIO65823:KJJ65824 KSK65823:KTF65824 LCG65823:LDB65824 LMC65823:LMX65824 LVY65823:LWT65824 MFU65823:MGP65824 MPQ65823:MQL65824 MZM65823:NAH65824 NJI65823:NKD65824 NTE65823:NTZ65824 ODA65823:ODV65824 OMW65823:ONR65824 OWS65823:OXN65824 PGO65823:PHJ65824 PQK65823:PRF65824 QAG65823:QBB65824 QKC65823:QKX65824 QTY65823:QUT65824 RDU65823:REP65824 RNQ65823:ROL65824 RXM65823:RYH65824 SHI65823:SID65824 SRE65823:SRZ65824 TBA65823:TBV65824 TKW65823:TLR65824 TUS65823:TVN65824 UEO65823:UFJ65824 UOK65823:UPF65824 UYG65823:UZB65824 VIC65823:VIX65824 VRY65823:VST65824 WBU65823:WCP65824 WLQ65823:WML65824 WVM65823:WWH65824 E131359:Z131360 JA131359:JV131360 SW131359:TR131360 ACS131359:ADN131360 AMO131359:ANJ131360 AWK131359:AXF131360 BGG131359:BHB131360 BQC131359:BQX131360 BZY131359:CAT131360 CJU131359:CKP131360 CTQ131359:CUL131360 DDM131359:DEH131360 DNI131359:DOD131360 DXE131359:DXZ131360 EHA131359:EHV131360 EQW131359:ERR131360 FAS131359:FBN131360 FKO131359:FLJ131360 FUK131359:FVF131360 GEG131359:GFB131360 GOC131359:GOX131360 GXY131359:GYT131360 HHU131359:HIP131360 HRQ131359:HSL131360 IBM131359:ICH131360 ILI131359:IMD131360 IVE131359:IVZ131360 JFA131359:JFV131360 JOW131359:JPR131360 JYS131359:JZN131360 KIO131359:KJJ131360 KSK131359:KTF131360 LCG131359:LDB131360 LMC131359:LMX131360 LVY131359:LWT131360 MFU131359:MGP131360 MPQ131359:MQL131360 MZM131359:NAH131360 NJI131359:NKD131360 NTE131359:NTZ131360 ODA131359:ODV131360 OMW131359:ONR131360 OWS131359:OXN131360 PGO131359:PHJ131360 PQK131359:PRF131360 QAG131359:QBB131360 QKC131359:QKX131360 QTY131359:QUT131360 RDU131359:REP131360 RNQ131359:ROL131360 RXM131359:RYH131360 SHI131359:SID131360 SRE131359:SRZ131360 TBA131359:TBV131360 TKW131359:TLR131360 TUS131359:TVN131360 UEO131359:UFJ131360 UOK131359:UPF131360 UYG131359:UZB131360 VIC131359:VIX131360 VRY131359:VST131360 WBU131359:WCP131360 WLQ131359:WML131360 WVM131359:WWH131360 E196895:Z196896 JA196895:JV196896 SW196895:TR196896 ACS196895:ADN196896 AMO196895:ANJ196896 AWK196895:AXF196896 BGG196895:BHB196896 BQC196895:BQX196896 BZY196895:CAT196896 CJU196895:CKP196896 CTQ196895:CUL196896 DDM196895:DEH196896 DNI196895:DOD196896 DXE196895:DXZ196896 EHA196895:EHV196896 EQW196895:ERR196896 FAS196895:FBN196896 FKO196895:FLJ196896 FUK196895:FVF196896 GEG196895:GFB196896 GOC196895:GOX196896 GXY196895:GYT196896 HHU196895:HIP196896 HRQ196895:HSL196896 IBM196895:ICH196896 ILI196895:IMD196896 IVE196895:IVZ196896 JFA196895:JFV196896 JOW196895:JPR196896 JYS196895:JZN196896 KIO196895:KJJ196896 KSK196895:KTF196896 LCG196895:LDB196896 LMC196895:LMX196896 LVY196895:LWT196896 MFU196895:MGP196896 MPQ196895:MQL196896 MZM196895:NAH196896 NJI196895:NKD196896 NTE196895:NTZ196896 ODA196895:ODV196896 OMW196895:ONR196896 OWS196895:OXN196896 PGO196895:PHJ196896 PQK196895:PRF196896 QAG196895:QBB196896 QKC196895:QKX196896 QTY196895:QUT196896 RDU196895:REP196896 RNQ196895:ROL196896 RXM196895:RYH196896 SHI196895:SID196896 SRE196895:SRZ196896 TBA196895:TBV196896 TKW196895:TLR196896 TUS196895:TVN196896 UEO196895:UFJ196896 UOK196895:UPF196896 UYG196895:UZB196896 VIC196895:VIX196896 VRY196895:VST196896 WBU196895:WCP196896 WLQ196895:WML196896 WVM196895:WWH196896 E262431:Z262432 JA262431:JV262432 SW262431:TR262432 ACS262431:ADN262432 AMO262431:ANJ262432 AWK262431:AXF262432 BGG262431:BHB262432 BQC262431:BQX262432 BZY262431:CAT262432 CJU262431:CKP262432 CTQ262431:CUL262432 DDM262431:DEH262432 DNI262431:DOD262432 DXE262431:DXZ262432 EHA262431:EHV262432 EQW262431:ERR262432 FAS262431:FBN262432 FKO262431:FLJ262432 FUK262431:FVF262432 GEG262431:GFB262432 GOC262431:GOX262432 GXY262431:GYT262432 HHU262431:HIP262432 HRQ262431:HSL262432 IBM262431:ICH262432 ILI262431:IMD262432 IVE262431:IVZ262432 JFA262431:JFV262432 JOW262431:JPR262432 JYS262431:JZN262432 KIO262431:KJJ262432 KSK262431:KTF262432 LCG262431:LDB262432 LMC262431:LMX262432 LVY262431:LWT262432 MFU262431:MGP262432 MPQ262431:MQL262432 MZM262431:NAH262432 NJI262431:NKD262432 NTE262431:NTZ262432 ODA262431:ODV262432 OMW262431:ONR262432 OWS262431:OXN262432 PGO262431:PHJ262432 PQK262431:PRF262432 QAG262431:QBB262432 QKC262431:QKX262432 QTY262431:QUT262432 RDU262431:REP262432 RNQ262431:ROL262432 RXM262431:RYH262432 SHI262431:SID262432 SRE262431:SRZ262432 TBA262431:TBV262432 TKW262431:TLR262432 TUS262431:TVN262432 UEO262431:UFJ262432 UOK262431:UPF262432 UYG262431:UZB262432 VIC262431:VIX262432 VRY262431:VST262432 WBU262431:WCP262432 WLQ262431:WML262432 WVM262431:WWH262432 E327967:Z327968 JA327967:JV327968 SW327967:TR327968 ACS327967:ADN327968 AMO327967:ANJ327968 AWK327967:AXF327968 BGG327967:BHB327968 BQC327967:BQX327968 BZY327967:CAT327968 CJU327967:CKP327968 CTQ327967:CUL327968 DDM327967:DEH327968 DNI327967:DOD327968 DXE327967:DXZ327968 EHA327967:EHV327968 EQW327967:ERR327968 FAS327967:FBN327968 FKO327967:FLJ327968 FUK327967:FVF327968 GEG327967:GFB327968 GOC327967:GOX327968 GXY327967:GYT327968 HHU327967:HIP327968 HRQ327967:HSL327968 IBM327967:ICH327968 ILI327967:IMD327968 IVE327967:IVZ327968 JFA327967:JFV327968 JOW327967:JPR327968 JYS327967:JZN327968 KIO327967:KJJ327968 KSK327967:KTF327968 LCG327967:LDB327968 LMC327967:LMX327968 LVY327967:LWT327968 MFU327967:MGP327968 MPQ327967:MQL327968 MZM327967:NAH327968 NJI327967:NKD327968 NTE327967:NTZ327968 ODA327967:ODV327968 OMW327967:ONR327968 OWS327967:OXN327968 PGO327967:PHJ327968 PQK327967:PRF327968 QAG327967:QBB327968 QKC327967:QKX327968 QTY327967:QUT327968 RDU327967:REP327968 RNQ327967:ROL327968 RXM327967:RYH327968 SHI327967:SID327968 SRE327967:SRZ327968 TBA327967:TBV327968 TKW327967:TLR327968 TUS327967:TVN327968 UEO327967:UFJ327968 UOK327967:UPF327968 UYG327967:UZB327968 VIC327967:VIX327968 VRY327967:VST327968 WBU327967:WCP327968 WLQ327967:WML327968 WVM327967:WWH327968 E393503:Z393504 JA393503:JV393504 SW393503:TR393504 ACS393503:ADN393504 AMO393503:ANJ393504 AWK393503:AXF393504 BGG393503:BHB393504 BQC393503:BQX393504 BZY393503:CAT393504 CJU393503:CKP393504 CTQ393503:CUL393504 DDM393503:DEH393504 DNI393503:DOD393504 DXE393503:DXZ393504 EHA393503:EHV393504 EQW393503:ERR393504 FAS393503:FBN393504 FKO393503:FLJ393504 FUK393503:FVF393504 GEG393503:GFB393504 GOC393503:GOX393504 GXY393503:GYT393504 HHU393503:HIP393504 HRQ393503:HSL393504 IBM393503:ICH393504 ILI393503:IMD393504 IVE393503:IVZ393504 JFA393503:JFV393504 JOW393503:JPR393504 JYS393503:JZN393504 KIO393503:KJJ393504 KSK393503:KTF393504 LCG393503:LDB393504 LMC393503:LMX393504 LVY393503:LWT393504 MFU393503:MGP393504 MPQ393503:MQL393504 MZM393503:NAH393504 NJI393503:NKD393504 NTE393503:NTZ393504 ODA393503:ODV393504 OMW393503:ONR393504 OWS393503:OXN393504 PGO393503:PHJ393504 PQK393503:PRF393504 QAG393503:QBB393504 QKC393503:QKX393504 QTY393503:QUT393504 RDU393503:REP393504 RNQ393503:ROL393504 RXM393503:RYH393504 SHI393503:SID393504 SRE393503:SRZ393504 TBA393503:TBV393504 TKW393503:TLR393504 TUS393503:TVN393504 UEO393503:UFJ393504 UOK393503:UPF393504 UYG393503:UZB393504 VIC393503:VIX393504 VRY393503:VST393504 WBU393503:WCP393504 WLQ393503:WML393504 WVM393503:WWH393504 E459039:Z459040 JA459039:JV459040 SW459039:TR459040 ACS459039:ADN459040 AMO459039:ANJ459040 AWK459039:AXF459040 BGG459039:BHB459040 BQC459039:BQX459040 BZY459039:CAT459040 CJU459039:CKP459040 CTQ459039:CUL459040 DDM459039:DEH459040 DNI459039:DOD459040 DXE459039:DXZ459040 EHA459039:EHV459040 EQW459039:ERR459040 FAS459039:FBN459040 FKO459039:FLJ459040 FUK459039:FVF459040 GEG459039:GFB459040 GOC459039:GOX459040 GXY459039:GYT459040 HHU459039:HIP459040 HRQ459039:HSL459040 IBM459039:ICH459040 ILI459039:IMD459040 IVE459039:IVZ459040 JFA459039:JFV459040 JOW459039:JPR459040 JYS459039:JZN459040 KIO459039:KJJ459040 KSK459039:KTF459040 LCG459039:LDB459040 LMC459039:LMX459040 LVY459039:LWT459040 MFU459039:MGP459040 MPQ459039:MQL459040 MZM459039:NAH459040 NJI459039:NKD459040 NTE459039:NTZ459040 ODA459039:ODV459040 OMW459039:ONR459040 OWS459039:OXN459040 PGO459039:PHJ459040 PQK459039:PRF459040 QAG459039:QBB459040 QKC459039:QKX459040 QTY459039:QUT459040 RDU459039:REP459040 RNQ459039:ROL459040 RXM459039:RYH459040 SHI459039:SID459040 SRE459039:SRZ459040 TBA459039:TBV459040 TKW459039:TLR459040 TUS459039:TVN459040 UEO459039:UFJ459040 UOK459039:UPF459040 UYG459039:UZB459040 VIC459039:VIX459040 VRY459039:VST459040 WBU459039:WCP459040 WLQ459039:WML459040 WVM459039:WWH459040 E524575:Z524576 JA524575:JV524576 SW524575:TR524576 ACS524575:ADN524576 AMO524575:ANJ524576 AWK524575:AXF524576 BGG524575:BHB524576 BQC524575:BQX524576 BZY524575:CAT524576 CJU524575:CKP524576 CTQ524575:CUL524576 DDM524575:DEH524576 DNI524575:DOD524576 DXE524575:DXZ524576 EHA524575:EHV524576 EQW524575:ERR524576 FAS524575:FBN524576 FKO524575:FLJ524576 FUK524575:FVF524576 GEG524575:GFB524576 GOC524575:GOX524576 GXY524575:GYT524576 HHU524575:HIP524576 HRQ524575:HSL524576 IBM524575:ICH524576 ILI524575:IMD524576 IVE524575:IVZ524576 JFA524575:JFV524576 JOW524575:JPR524576 JYS524575:JZN524576 KIO524575:KJJ524576 KSK524575:KTF524576 LCG524575:LDB524576 LMC524575:LMX524576 LVY524575:LWT524576 MFU524575:MGP524576 MPQ524575:MQL524576 MZM524575:NAH524576 NJI524575:NKD524576 NTE524575:NTZ524576 ODA524575:ODV524576 OMW524575:ONR524576 OWS524575:OXN524576 PGO524575:PHJ524576 PQK524575:PRF524576 QAG524575:QBB524576 QKC524575:QKX524576 QTY524575:QUT524576 RDU524575:REP524576 RNQ524575:ROL524576 RXM524575:RYH524576 SHI524575:SID524576 SRE524575:SRZ524576 TBA524575:TBV524576 TKW524575:TLR524576 TUS524575:TVN524576 UEO524575:UFJ524576 UOK524575:UPF524576 UYG524575:UZB524576 VIC524575:VIX524576 VRY524575:VST524576 WBU524575:WCP524576 WLQ524575:WML524576 WVM524575:WWH524576 E590111:Z590112 JA590111:JV590112 SW590111:TR590112 ACS590111:ADN590112 AMO590111:ANJ590112 AWK590111:AXF590112 BGG590111:BHB590112 BQC590111:BQX590112 BZY590111:CAT590112 CJU590111:CKP590112 CTQ590111:CUL590112 DDM590111:DEH590112 DNI590111:DOD590112 DXE590111:DXZ590112 EHA590111:EHV590112 EQW590111:ERR590112 FAS590111:FBN590112 FKO590111:FLJ590112 FUK590111:FVF590112 GEG590111:GFB590112 GOC590111:GOX590112 GXY590111:GYT590112 HHU590111:HIP590112 HRQ590111:HSL590112 IBM590111:ICH590112 ILI590111:IMD590112 IVE590111:IVZ590112 JFA590111:JFV590112 JOW590111:JPR590112 JYS590111:JZN590112 KIO590111:KJJ590112 KSK590111:KTF590112 LCG590111:LDB590112 LMC590111:LMX590112 LVY590111:LWT590112 MFU590111:MGP590112 MPQ590111:MQL590112 MZM590111:NAH590112 NJI590111:NKD590112 NTE590111:NTZ590112 ODA590111:ODV590112 OMW590111:ONR590112 OWS590111:OXN590112 PGO590111:PHJ590112 PQK590111:PRF590112 QAG590111:QBB590112 QKC590111:QKX590112 QTY590111:QUT590112 RDU590111:REP590112 RNQ590111:ROL590112 RXM590111:RYH590112 SHI590111:SID590112 SRE590111:SRZ590112 TBA590111:TBV590112 TKW590111:TLR590112 TUS590111:TVN590112 UEO590111:UFJ590112 UOK590111:UPF590112 UYG590111:UZB590112 VIC590111:VIX590112 VRY590111:VST590112 WBU590111:WCP590112 WLQ590111:WML590112 WVM590111:WWH590112 E655647:Z655648 JA655647:JV655648 SW655647:TR655648 ACS655647:ADN655648 AMO655647:ANJ655648 AWK655647:AXF655648 BGG655647:BHB655648 BQC655647:BQX655648 BZY655647:CAT655648 CJU655647:CKP655648 CTQ655647:CUL655648 DDM655647:DEH655648 DNI655647:DOD655648 DXE655647:DXZ655648 EHA655647:EHV655648 EQW655647:ERR655648 FAS655647:FBN655648 FKO655647:FLJ655648 FUK655647:FVF655648 GEG655647:GFB655648 GOC655647:GOX655648 GXY655647:GYT655648 HHU655647:HIP655648 HRQ655647:HSL655648 IBM655647:ICH655648 ILI655647:IMD655648 IVE655647:IVZ655648 JFA655647:JFV655648 JOW655647:JPR655648 JYS655647:JZN655648 KIO655647:KJJ655648 KSK655647:KTF655648 LCG655647:LDB655648 LMC655647:LMX655648 LVY655647:LWT655648 MFU655647:MGP655648 MPQ655647:MQL655648 MZM655647:NAH655648 NJI655647:NKD655648 NTE655647:NTZ655648 ODA655647:ODV655648 OMW655647:ONR655648 OWS655647:OXN655648 PGO655647:PHJ655648 PQK655647:PRF655648 QAG655647:QBB655648 QKC655647:QKX655648 QTY655647:QUT655648 RDU655647:REP655648 RNQ655647:ROL655648 RXM655647:RYH655648 SHI655647:SID655648 SRE655647:SRZ655648 TBA655647:TBV655648 TKW655647:TLR655648 TUS655647:TVN655648 UEO655647:UFJ655648 UOK655647:UPF655648 UYG655647:UZB655648 VIC655647:VIX655648 VRY655647:VST655648 WBU655647:WCP655648 WLQ655647:WML655648 WVM655647:WWH655648 E721183:Z721184 JA721183:JV721184 SW721183:TR721184 ACS721183:ADN721184 AMO721183:ANJ721184 AWK721183:AXF721184 BGG721183:BHB721184 BQC721183:BQX721184 BZY721183:CAT721184 CJU721183:CKP721184 CTQ721183:CUL721184 DDM721183:DEH721184 DNI721183:DOD721184 DXE721183:DXZ721184 EHA721183:EHV721184 EQW721183:ERR721184 FAS721183:FBN721184 FKO721183:FLJ721184 FUK721183:FVF721184 GEG721183:GFB721184 GOC721183:GOX721184 GXY721183:GYT721184 HHU721183:HIP721184 HRQ721183:HSL721184 IBM721183:ICH721184 ILI721183:IMD721184 IVE721183:IVZ721184 JFA721183:JFV721184 JOW721183:JPR721184 JYS721183:JZN721184 KIO721183:KJJ721184 KSK721183:KTF721184 LCG721183:LDB721184 LMC721183:LMX721184 LVY721183:LWT721184 MFU721183:MGP721184 MPQ721183:MQL721184 MZM721183:NAH721184 NJI721183:NKD721184 NTE721183:NTZ721184 ODA721183:ODV721184 OMW721183:ONR721184 OWS721183:OXN721184 PGO721183:PHJ721184 PQK721183:PRF721184 QAG721183:QBB721184 QKC721183:QKX721184 QTY721183:QUT721184 RDU721183:REP721184 RNQ721183:ROL721184 RXM721183:RYH721184 SHI721183:SID721184 SRE721183:SRZ721184 TBA721183:TBV721184 TKW721183:TLR721184 TUS721183:TVN721184 UEO721183:UFJ721184 UOK721183:UPF721184 UYG721183:UZB721184 VIC721183:VIX721184 VRY721183:VST721184 WBU721183:WCP721184 WLQ721183:WML721184 WVM721183:WWH721184 E786719:Z786720 JA786719:JV786720 SW786719:TR786720 ACS786719:ADN786720 AMO786719:ANJ786720 AWK786719:AXF786720 BGG786719:BHB786720 BQC786719:BQX786720 BZY786719:CAT786720 CJU786719:CKP786720 CTQ786719:CUL786720 DDM786719:DEH786720 DNI786719:DOD786720 DXE786719:DXZ786720 EHA786719:EHV786720 EQW786719:ERR786720 FAS786719:FBN786720 FKO786719:FLJ786720 FUK786719:FVF786720 GEG786719:GFB786720 GOC786719:GOX786720 GXY786719:GYT786720 HHU786719:HIP786720 HRQ786719:HSL786720 IBM786719:ICH786720 ILI786719:IMD786720 IVE786719:IVZ786720 JFA786719:JFV786720 JOW786719:JPR786720 JYS786719:JZN786720 KIO786719:KJJ786720 KSK786719:KTF786720 LCG786719:LDB786720 LMC786719:LMX786720 LVY786719:LWT786720 MFU786719:MGP786720 MPQ786719:MQL786720 MZM786719:NAH786720 NJI786719:NKD786720 NTE786719:NTZ786720 ODA786719:ODV786720 OMW786719:ONR786720 OWS786719:OXN786720 PGO786719:PHJ786720 PQK786719:PRF786720 QAG786719:QBB786720 QKC786719:QKX786720 QTY786719:QUT786720 RDU786719:REP786720 RNQ786719:ROL786720 RXM786719:RYH786720 SHI786719:SID786720 SRE786719:SRZ786720 TBA786719:TBV786720 TKW786719:TLR786720 TUS786719:TVN786720 UEO786719:UFJ786720 UOK786719:UPF786720 UYG786719:UZB786720 VIC786719:VIX786720 VRY786719:VST786720 WBU786719:WCP786720 WLQ786719:WML786720 WVM786719:WWH786720 E852255:Z852256 JA852255:JV852256 SW852255:TR852256 ACS852255:ADN852256 AMO852255:ANJ852256 AWK852255:AXF852256 BGG852255:BHB852256 BQC852255:BQX852256 BZY852255:CAT852256 CJU852255:CKP852256 CTQ852255:CUL852256 DDM852255:DEH852256 DNI852255:DOD852256 DXE852255:DXZ852256 EHA852255:EHV852256 EQW852255:ERR852256 FAS852255:FBN852256 FKO852255:FLJ852256 FUK852255:FVF852256 GEG852255:GFB852256 GOC852255:GOX852256 GXY852255:GYT852256 HHU852255:HIP852256 HRQ852255:HSL852256 IBM852255:ICH852256 ILI852255:IMD852256 IVE852255:IVZ852256 JFA852255:JFV852256 JOW852255:JPR852256 JYS852255:JZN852256 KIO852255:KJJ852256 KSK852255:KTF852256 LCG852255:LDB852256 LMC852255:LMX852256 LVY852255:LWT852256 MFU852255:MGP852256 MPQ852255:MQL852256 MZM852255:NAH852256 NJI852255:NKD852256 NTE852255:NTZ852256 ODA852255:ODV852256 OMW852255:ONR852256 OWS852255:OXN852256 PGO852255:PHJ852256 PQK852255:PRF852256 QAG852255:QBB852256 QKC852255:QKX852256 QTY852255:QUT852256 RDU852255:REP852256 RNQ852255:ROL852256 RXM852255:RYH852256 SHI852255:SID852256 SRE852255:SRZ852256 TBA852255:TBV852256 TKW852255:TLR852256 TUS852255:TVN852256 UEO852255:UFJ852256 UOK852255:UPF852256 UYG852255:UZB852256 VIC852255:VIX852256 VRY852255:VST852256 WBU852255:WCP852256 WLQ852255:WML852256 WVM852255:WWH852256 E917791:Z917792 JA917791:JV917792 SW917791:TR917792 ACS917791:ADN917792 AMO917791:ANJ917792 AWK917791:AXF917792 BGG917791:BHB917792 BQC917791:BQX917792 BZY917791:CAT917792 CJU917791:CKP917792 CTQ917791:CUL917792 DDM917791:DEH917792 DNI917791:DOD917792 DXE917791:DXZ917792 EHA917791:EHV917792 EQW917791:ERR917792 FAS917791:FBN917792 FKO917791:FLJ917792 FUK917791:FVF917792 GEG917791:GFB917792 GOC917791:GOX917792 GXY917791:GYT917792 HHU917791:HIP917792 HRQ917791:HSL917792 IBM917791:ICH917792 ILI917791:IMD917792 IVE917791:IVZ917792 JFA917791:JFV917792 JOW917791:JPR917792 JYS917791:JZN917792 KIO917791:KJJ917792 KSK917791:KTF917792 LCG917791:LDB917792 LMC917791:LMX917792 LVY917791:LWT917792 MFU917791:MGP917792 MPQ917791:MQL917792 MZM917791:NAH917792 NJI917791:NKD917792 NTE917791:NTZ917792 ODA917791:ODV917792 OMW917791:ONR917792 OWS917791:OXN917792 PGO917791:PHJ917792 PQK917791:PRF917792 QAG917791:QBB917792 QKC917791:QKX917792 QTY917791:QUT917792 RDU917791:REP917792 RNQ917791:ROL917792 RXM917791:RYH917792 SHI917791:SID917792 SRE917791:SRZ917792 TBA917791:TBV917792 TKW917791:TLR917792 TUS917791:TVN917792 UEO917791:UFJ917792 UOK917791:UPF917792 UYG917791:UZB917792 VIC917791:VIX917792 VRY917791:VST917792 WBU917791:WCP917792 WLQ917791:WML917792 WVM917791:WWH917792 E983327:Z983328 JA983327:JV983328 SW983327:TR983328 ACS983327:ADN983328 AMO983327:ANJ983328 AWK983327:AXF983328 BGG983327:BHB983328 BQC983327:BQX983328 BZY983327:CAT983328 CJU983327:CKP983328 CTQ983327:CUL983328 DDM983327:DEH983328 DNI983327:DOD983328 DXE983327:DXZ983328 EHA983327:EHV983328 EQW983327:ERR983328 FAS983327:FBN983328 FKO983327:FLJ983328 FUK983327:FVF983328 GEG983327:GFB983328 GOC983327:GOX983328 GXY983327:GYT983328 HHU983327:HIP983328 HRQ983327:HSL983328 IBM983327:ICH983328 ILI983327:IMD983328 IVE983327:IVZ983328 JFA983327:JFV983328 JOW983327:JPR983328 JYS983327:JZN983328 KIO983327:KJJ983328 KSK983327:KTF983328 LCG983327:LDB983328 LMC983327:LMX983328 LVY983327:LWT983328 MFU983327:MGP983328 MPQ983327:MQL983328 MZM983327:NAH983328 NJI983327:NKD983328 NTE983327:NTZ983328 ODA983327:ODV983328 OMW983327:ONR983328 OWS983327:OXN983328 PGO983327:PHJ983328 PQK983327:PRF983328 QAG983327:QBB983328 QKC983327:QKX983328 QTY983327:QUT983328 RDU983327:REP983328 RNQ983327:ROL983328 RXM983327:RYH983328 SHI983327:SID983328 SRE983327:SRZ983328 TBA983327:TBV983328 TKW983327:TLR983328 TUS983327:TVN983328 UEO983327:UFJ983328 UOK983327:UPF983328 UYG983327:UZB983328 VIC983327:VIX983328 VRY983327:VST983328 WBU983327:WCP983328 WLQ983327:WML983328 WVM983327:WWH983328 E178:Z179 JA178:JV179 SW178:TR179 ACS178:ADN179 AMO178:ANJ179 AWK178:AXF179 BGG178:BHB179 BQC178:BQX179 BZY178:CAT179 CJU178:CKP179 CTQ178:CUL179 DDM178:DEH179 DNI178:DOD179 DXE178:DXZ179 EHA178:EHV179 EQW178:ERR179 FAS178:FBN179 FKO178:FLJ179 FUK178:FVF179 GEG178:GFB179 GOC178:GOX179 GXY178:GYT179 HHU178:HIP179 HRQ178:HSL179 IBM178:ICH179 ILI178:IMD179 IVE178:IVZ179 JFA178:JFV179 JOW178:JPR179 JYS178:JZN179 KIO178:KJJ179 KSK178:KTF179 LCG178:LDB179 LMC178:LMX179 LVY178:LWT179 MFU178:MGP179 MPQ178:MQL179 MZM178:NAH179 NJI178:NKD179 NTE178:NTZ179 ODA178:ODV179 OMW178:ONR179 OWS178:OXN179 PGO178:PHJ179 PQK178:PRF179 QAG178:QBB179 QKC178:QKX179 QTY178:QUT179 RDU178:REP179 RNQ178:ROL179 RXM178:RYH179 SHI178:SID179 SRE178:SRZ179 TBA178:TBV179 TKW178:TLR179 TUS178:TVN179 UEO178:UFJ179 UOK178:UPF179 UYG178:UZB179 VIC178:VIX179 VRY178:VST179 WBU178:WCP179 WLQ178:WML179 WVM178:WWH179 E65843:Z65844 JA65843:JV65844 SW65843:TR65844 ACS65843:ADN65844 AMO65843:ANJ65844 AWK65843:AXF65844 BGG65843:BHB65844 BQC65843:BQX65844 BZY65843:CAT65844 CJU65843:CKP65844 CTQ65843:CUL65844 DDM65843:DEH65844 DNI65843:DOD65844 DXE65843:DXZ65844 EHA65843:EHV65844 EQW65843:ERR65844 FAS65843:FBN65844 FKO65843:FLJ65844 FUK65843:FVF65844 GEG65843:GFB65844 GOC65843:GOX65844 GXY65843:GYT65844 HHU65843:HIP65844 HRQ65843:HSL65844 IBM65843:ICH65844 ILI65843:IMD65844 IVE65843:IVZ65844 JFA65843:JFV65844 JOW65843:JPR65844 JYS65843:JZN65844 KIO65843:KJJ65844 KSK65843:KTF65844 LCG65843:LDB65844 LMC65843:LMX65844 LVY65843:LWT65844 MFU65843:MGP65844 MPQ65843:MQL65844 MZM65843:NAH65844 NJI65843:NKD65844 NTE65843:NTZ65844 ODA65843:ODV65844 OMW65843:ONR65844 OWS65843:OXN65844 PGO65843:PHJ65844 PQK65843:PRF65844 QAG65843:QBB65844 QKC65843:QKX65844 QTY65843:QUT65844 RDU65843:REP65844 RNQ65843:ROL65844 RXM65843:RYH65844 SHI65843:SID65844 SRE65843:SRZ65844 TBA65843:TBV65844 TKW65843:TLR65844 TUS65843:TVN65844 UEO65843:UFJ65844 UOK65843:UPF65844 UYG65843:UZB65844 VIC65843:VIX65844 VRY65843:VST65844 WBU65843:WCP65844 WLQ65843:WML65844 WVM65843:WWH65844 E131379:Z131380 JA131379:JV131380 SW131379:TR131380 ACS131379:ADN131380 AMO131379:ANJ131380 AWK131379:AXF131380 BGG131379:BHB131380 BQC131379:BQX131380 BZY131379:CAT131380 CJU131379:CKP131380 CTQ131379:CUL131380 DDM131379:DEH131380 DNI131379:DOD131380 DXE131379:DXZ131380 EHA131379:EHV131380 EQW131379:ERR131380 FAS131379:FBN131380 FKO131379:FLJ131380 FUK131379:FVF131380 GEG131379:GFB131380 GOC131379:GOX131380 GXY131379:GYT131380 HHU131379:HIP131380 HRQ131379:HSL131380 IBM131379:ICH131380 ILI131379:IMD131380 IVE131379:IVZ131380 JFA131379:JFV131380 JOW131379:JPR131380 JYS131379:JZN131380 KIO131379:KJJ131380 KSK131379:KTF131380 LCG131379:LDB131380 LMC131379:LMX131380 LVY131379:LWT131380 MFU131379:MGP131380 MPQ131379:MQL131380 MZM131379:NAH131380 NJI131379:NKD131380 NTE131379:NTZ131380 ODA131379:ODV131380 OMW131379:ONR131380 OWS131379:OXN131380 PGO131379:PHJ131380 PQK131379:PRF131380 QAG131379:QBB131380 QKC131379:QKX131380 QTY131379:QUT131380 RDU131379:REP131380 RNQ131379:ROL131380 RXM131379:RYH131380 SHI131379:SID131380 SRE131379:SRZ131380 TBA131379:TBV131380 TKW131379:TLR131380 TUS131379:TVN131380 UEO131379:UFJ131380 UOK131379:UPF131380 UYG131379:UZB131380 VIC131379:VIX131380 VRY131379:VST131380 WBU131379:WCP131380 WLQ131379:WML131380 WVM131379:WWH131380 E196915:Z196916 JA196915:JV196916 SW196915:TR196916 ACS196915:ADN196916 AMO196915:ANJ196916 AWK196915:AXF196916 BGG196915:BHB196916 BQC196915:BQX196916 BZY196915:CAT196916 CJU196915:CKP196916 CTQ196915:CUL196916 DDM196915:DEH196916 DNI196915:DOD196916 DXE196915:DXZ196916 EHA196915:EHV196916 EQW196915:ERR196916 FAS196915:FBN196916 FKO196915:FLJ196916 FUK196915:FVF196916 GEG196915:GFB196916 GOC196915:GOX196916 GXY196915:GYT196916 HHU196915:HIP196916 HRQ196915:HSL196916 IBM196915:ICH196916 ILI196915:IMD196916 IVE196915:IVZ196916 JFA196915:JFV196916 JOW196915:JPR196916 JYS196915:JZN196916 KIO196915:KJJ196916 KSK196915:KTF196916 LCG196915:LDB196916 LMC196915:LMX196916 LVY196915:LWT196916 MFU196915:MGP196916 MPQ196915:MQL196916 MZM196915:NAH196916 NJI196915:NKD196916 NTE196915:NTZ196916 ODA196915:ODV196916 OMW196915:ONR196916 OWS196915:OXN196916 PGO196915:PHJ196916 PQK196915:PRF196916 QAG196915:QBB196916 QKC196915:QKX196916 QTY196915:QUT196916 RDU196915:REP196916 RNQ196915:ROL196916 RXM196915:RYH196916 SHI196915:SID196916 SRE196915:SRZ196916 TBA196915:TBV196916 TKW196915:TLR196916 TUS196915:TVN196916 UEO196915:UFJ196916 UOK196915:UPF196916 UYG196915:UZB196916 VIC196915:VIX196916 VRY196915:VST196916 WBU196915:WCP196916 WLQ196915:WML196916 WVM196915:WWH196916 E262451:Z262452 JA262451:JV262452 SW262451:TR262452 ACS262451:ADN262452 AMO262451:ANJ262452 AWK262451:AXF262452 BGG262451:BHB262452 BQC262451:BQX262452 BZY262451:CAT262452 CJU262451:CKP262452 CTQ262451:CUL262452 DDM262451:DEH262452 DNI262451:DOD262452 DXE262451:DXZ262452 EHA262451:EHV262452 EQW262451:ERR262452 FAS262451:FBN262452 FKO262451:FLJ262452 FUK262451:FVF262452 GEG262451:GFB262452 GOC262451:GOX262452 GXY262451:GYT262452 HHU262451:HIP262452 HRQ262451:HSL262452 IBM262451:ICH262452 ILI262451:IMD262452 IVE262451:IVZ262452 JFA262451:JFV262452 JOW262451:JPR262452 JYS262451:JZN262452 KIO262451:KJJ262452 KSK262451:KTF262452 LCG262451:LDB262452 LMC262451:LMX262452 LVY262451:LWT262452 MFU262451:MGP262452 MPQ262451:MQL262452 MZM262451:NAH262452 NJI262451:NKD262452 NTE262451:NTZ262452 ODA262451:ODV262452 OMW262451:ONR262452 OWS262451:OXN262452 PGO262451:PHJ262452 PQK262451:PRF262452 QAG262451:QBB262452 QKC262451:QKX262452 QTY262451:QUT262452 RDU262451:REP262452 RNQ262451:ROL262452 RXM262451:RYH262452 SHI262451:SID262452 SRE262451:SRZ262452 TBA262451:TBV262452 TKW262451:TLR262452 TUS262451:TVN262452 UEO262451:UFJ262452 UOK262451:UPF262452 UYG262451:UZB262452 VIC262451:VIX262452 VRY262451:VST262452 WBU262451:WCP262452 WLQ262451:WML262452 WVM262451:WWH262452 E327987:Z327988 JA327987:JV327988 SW327987:TR327988 ACS327987:ADN327988 AMO327987:ANJ327988 AWK327987:AXF327988 BGG327987:BHB327988 BQC327987:BQX327988 BZY327987:CAT327988 CJU327987:CKP327988 CTQ327987:CUL327988 DDM327987:DEH327988 DNI327987:DOD327988 DXE327987:DXZ327988 EHA327987:EHV327988 EQW327987:ERR327988 FAS327987:FBN327988 FKO327987:FLJ327988 FUK327987:FVF327988 GEG327987:GFB327988 GOC327987:GOX327988 GXY327987:GYT327988 HHU327987:HIP327988 HRQ327987:HSL327988 IBM327987:ICH327988 ILI327987:IMD327988 IVE327987:IVZ327988 JFA327987:JFV327988 JOW327987:JPR327988 JYS327987:JZN327988 KIO327987:KJJ327988 KSK327987:KTF327988 LCG327987:LDB327988 LMC327987:LMX327988 LVY327987:LWT327988 MFU327987:MGP327988 MPQ327987:MQL327988 MZM327987:NAH327988 NJI327987:NKD327988 NTE327987:NTZ327988 ODA327987:ODV327988 OMW327987:ONR327988 OWS327987:OXN327988 PGO327987:PHJ327988 PQK327987:PRF327988 QAG327987:QBB327988 QKC327987:QKX327988 QTY327987:QUT327988 RDU327987:REP327988 RNQ327987:ROL327988 RXM327987:RYH327988 SHI327987:SID327988 SRE327987:SRZ327988 TBA327987:TBV327988 TKW327987:TLR327988 TUS327987:TVN327988 UEO327987:UFJ327988 UOK327987:UPF327988 UYG327987:UZB327988 VIC327987:VIX327988 VRY327987:VST327988 WBU327987:WCP327988 WLQ327987:WML327988 WVM327987:WWH327988 E393523:Z393524 JA393523:JV393524 SW393523:TR393524 ACS393523:ADN393524 AMO393523:ANJ393524 AWK393523:AXF393524 BGG393523:BHB393524 BQC393523:BQX393524 BZY393523:CAT393524 CJU393523:CKP393524 CTQ393523:CUL393524 DDM393523:DEH393524 DNI393523:DOD393524 DXE393523:DXZ393524 EHA393523:EHV393524 EQW393523:ERR393524 FAS393523:FBN393524 FKO393523:FLJ393524 FUK393523:FVF393524 GEG393523:GFB393524 GOC393523:GOX393524 GXY393523:GYT393524 HHU393523:HIP393524 HRQ393523:HSL393524 IBM393523:ICH393524 ILI393523:IMD393524 IVE393523:IVZ393524 JFA393523:JFV393524 JOW393523:JPR393524 JYS393523:JZN393524 KIO393523:KJJ393524 KSK393523:KTF393524 LCG393523:LDB393524 LMC393523:LMX393524 LVY393523:LWT393524 MFU393523:MGP393524 MPQ393523:MQL393524 MZM393523:NAH393524 NJI393523:NKD393524 NTE393523:NTZ393524 ODA393523:ODV393524 OMW393523:ONR393524 OWS393523:OXN393524 PGO393523:PHJ393524 PQK393523:PRF393524 QAG393523:QBB393524 QKC393523:QKX393524 QTY393523:QUT393524 RDU393523:REP393524 RNQ393523:ROL393524 RXM393523:RYH393524 SHI393523:SID393524 SRE393523:SRZ393524 TBA393523:TBV393524 TKW393523:TLR393524 TUS393523:TVN393524 UEO393523:UFJ393524 UOK393523:UPF393524 UYG393523:UZB393524 VIC393523:VIX393524 VRY393523:VST393524 WBU393523:WCP393524 WLQ393523:WML393524 WVM393523:WWH393524 E459059:Z459060 JA459059:JV459060 SW459059:TR459060 ACS459059:ADN459060 AMO459059:ANJ459060 AWK459059:AXF459060 BGG459059:BHB459060 BQC459059:BQX459060 BZY459059:CAT459060 CJU459059:CKP459060 CTQ459059:CUL459060 DDM459059:DEH459060 DNI459059:DOD459060 DXE459059:DXZ459060 EHA459059:EHV459060 EQW459059:ERR459060 FAS459059:FBN459060 FKO459059:FLJ459060 FUK459059:FVF459060 GEG459059:GFB459060 GOC459059:GOX459060 GXY459059:GYT459060 HHU459059:HIP459060 HRQ459059:HSL459060 IBM459059:ICH459060 ILI459059:IMD459060 IVE459059:IVZ459060 JFA459059:JFV459060 JOW459059:JPR459060 JYS459059:JZN459060 KIO459059:KJJ459060 KSK459059:KTF459060 LCG459059:LDB459060 LMC459059:LMX459060 LVY459059:LWT459060 MFU459059:MGP459060 MPQ459059:MQL459060 MZM459059:NAH459060 NJI459059:NKD459060 NTE459059:NTZ459060 ODA459059:ODV459060 OMW459059:ONR459060 OWS459059:OXN459060 PGO459059:PHJ459060 PQK459059:PRF459060 QAG459059:QBB459060 QKC459059:QKX459060 QTY459059:QUT459060 RDU459059:REP459060 RNQ459059:ROL459060 RXM459059:RYH459060 SHI459059:SID459060 SRE459059:SRZ459060 TBA459059:TBV459060 TKW459059:TLR459060 TUS459059:TVN459060 UEO459059:UFJ459060 UOK459059:UPF459060 UYG459059:UZB459060 VIC459059:VIX459060 VRY459059:VST459060 WBU459059:WCP459060 WLQ459059:WML459060 WVM459059:WWH459060 E524595:Z524596 JA524595:JV524596 SW524595:TR524596 ACS524595:ADN524596 AMO524595:ANJ524596 AWK524595:AXF524596 BGG524595:BHB524596 BQC524595:BQX524596 BZY524595:CAT524596 CJU524595:CKP524596 CTQ524595:CUL524596 DDM524595:DEH524596 DNI524595:DOD524596 DXE524595:DXZ524596 EHA524595:EHV524596 EQW524595:ERR524596 FAS524595:FBN524596 FKO524595:FLJ524596 FUK524595:FVF524596 GEG524595:GFB524596 GOC524595:GOX524596 GXY524595:GYT524596 HHU524595:HIP524596 HRQ524595:HSL524596 IBM524595:ICH524596 ILI524595:IMD524596 IVE524595:IVZ524596 JFA524595:JFV524596 JOW524595:JPR524596 JYS524595:JZN524596 KIO524595:KJJ524596 KSK524595:KTF524596 LCG524595:LDB524596 LMC524595:LMX524596 LVY524595:LWT524596 MFU524595:MGP524596 MPQ524595:MQL524596 MZM524595:NAH524596 NJI524595:NKD524596 NTE524595:NTZ524596 ODA524595:ODV524596 OMW524595:ONR524596 OWS524595:OXN524596 PGO524595:PHJ524596 PQK524595:PRF524596 QAG524595:QBB524596 QKC524595:QKX524596 QTY524595:QUT524596 RDU524595:REP524596 RNQ524595:ROL524596 RXM524595:RYH524596 SHI524595:SID524596 SRE524595:SRZ524596 TBA524595:TBV524596 TKW524595:TLR524596 TUS524595:TVN524596 UEO524595:UFJ524596 UOK524595:UPF524596 UYG524595:UZB524596 VIC524595:VIX524596 VRY524595:VST524596 WBU524595:WCP524596 WLQ524595:WML524596 WVM524595:WWH524596 E590131:Z590132 JA590131:JV590132 SW590131:TR590132 ACS590131:ADN590132 AMO590131:ANJ590132 AWK590131:AXF590132 BGG590131:BHB590132 BQC590131:BQX590132 BZY590131:CAT590132 CJU590131:CKP590132 CTQ590131:CUL590132 DDM590131:DEH590132 DNI590131:DOD590132 DXE590131:DXZ590132 EHA590131:EHV590132 EQW590131:ERR590132 FAS590131:FBN590132 FKO590131:FLJ590132 FUK590131:FVF590132 GEG590131:GFB590132 GOC590131:GOX590132 GXY590131:GYT590132 HHU590131:HIP590132 HRQ590131:HSL590132 IBM590131:ICH590132 ILI590131:IMD590132 IVE590131:IVZ590132 JFA590131:JFV590132 JOW590131:JPR590132 JYS590131:JZN590132 KIO590131:KJJ590132 KSK590131:KTF590132 LCG590131:LDB590132 LMC590131:LMX590132 LVY590131:LWT590132 MFU590131:MGP590132 MPQ590131:MQL590132 MZM590131:NAH590132 NJI590131:NKD590132 NTE590131:NTZ590132 ODA590131:ODV590132 OMW590131:ONR590132 OWS590131:OXN590132 PGO590131:PHJ590132 PQK590131:PRF590132 QAG590131:QBB590132 QKC590131:QKX590132 QTY590131:QUT590132 RDU590131:REP590132 RNQ590131:ROL590132 RXM590131:RYH590132 SHI590131:SID590132 SRE590131:SRZ590132 TBA590131:TBV590132 TKW590131:TLR590132 TUS590131:TVN590132 UEO590131:UFJ590132 UOK590131:UPF590132 UYG590131:UZB590132 VIC590131:VIX590132 VRY590131:VST590132 WBU590131:WCP590132 WLQ590131:WML590132 WVM590131:WWH590132 E655667:Z655668 JA655667:JV655668 SW655667:TR655668 ACS655667:ADN655668 AMO655667:ANJ655668 AWK655667:AXF655668 BGG655667:BHB655668 BQC655667:BQX655668 BZY655667:CAT655668 CJU655667:CKP655668 CTQ655667:CUL655668 DDM655667:DEH655668 DNI655667:DOD655668 DXE655667:DXZ655668 EHA655667:EHV655668 EQW655667:ERR655668 FAS655667:FBN655668 FKO655667:FLJ655668 FUK655667:FVF655668 GEG655667:GFB655668 GOC655667:GOX655668 GXY655667:GYT655668 HHU655667:HIP655668 HRQ655667:HSL655668 IBM655667:ICH655668 ILI655667:IMD655668 IVE655667:IVZ655668 JFA655667:JFV655668 JOW655667:JPR655668 JYS655667:JZN655668 KIO655667:KJJ655668 KSK655667:KTF655668 LCG655667:LDB655668 LMC655667:LMX655668 LVY655667:LWT655668 MFU655667:MGP655668 MPQ655667:MQL655668 MZM655667:NAH655668 NJI655667:NKD655668 NTE655667:NTZ655668 ODA655667:ODV655668 OMW655667:ONR655668 OWS655667:OXN655668 PGO655667:PHJ655668 PQK655667:PRF655668 QAG655667:QBB655668 QKC655667:QKX655668 QTY655667:QUT655668 RDU655667:REP655668 RNQ655667:ROL655668 RXM655667:RYH655668 SHI655667:SID655668 SRE655667:SRZ655668 TBA655667:TBV655668 TKW655667:TLR655668 TUS655667:TVN655668 UEO655667:UFJ655668 UOK655667:UPF655668 UYG655667:UZB655668 VIC655667:VIX655668 VRY655667:VST655668 WBU655667:WCP655668 WLQ655667:WML655668 WVM655667:WWH655668 E721203:Z721204 JA721203:JV721204 SW721203:TR721204 ACS721203:ADN721204 AMO721203:ANJ721204 AWK721203:AXF721204 BGG721203:BHB721204 BQC721203:BQX721204 BZY721203:CAT721204 CJU721203:CKP721204 CTQ721203:CUL721204 DDM721203:DEH721204 DNI721203:DOD721204 DXE721203:DXZ721204 EHA721203:EHV721204 EQW721203:ERR721204 FAS721203:FBN721204 FKO721203:FLJ721204 FUK721203:FVF721204 GEG721203:GFB721204 GOC721203:GOX721204 GXY721203:GYT721204 HHU721203:HIP721204 HRQ721203:HSL721204 IBM721203:ICH721204 ILI721203:IMD721204 IVE721203:IVZ721204 JFA721203:JFV721204 JOW721203:JPR721204 JYS721203:JZN721204 KIO721203:KJJ721204 KSK721203:KTF721204 LCG721203:LDB721204 LMC721203:LMX721204 LVY721203:LWT721204 MFU721203:MGP721204 MPQ721203:MQL721204 MZM721203:NAH721204 NJI721203:NKD721204 NTE721203:NTZ721204 ODA721203:ODV721204 OMW721203:ONR721204 OWS721203:OXN721204 PGO721203:PHJ721204 PQK721203:PRF721204 QAG721203:QBB721204 QKC721203:QKX721204 QTY721203:QUT721204 RDU721203:REP721204 RNQ721203:ROL721204 RXM721203:RYH721204 SHI721203:SID721204 SRE721203:SRZ721204 TBA721203:TBV721204 TKW721203:TLR721204 TUS721203:TVN721204 UEO721203:UFJ721204 UOK721203:UPF721204 UYG721203:UZB721204 VIC721203:VIX721204 VRY721203:VST721204 WBU721203:WCP721204 WLQ721203:WML721204 WVM721203:WWH721204 E786739:Z786740 JA786739:JV786740 SW786739:TR786740 ACS786739:ADN786740 AMO786739:ANJ786740 AWK786739:AXF786740 BGG786739:BHB786740 BQC786739:BQX786740 BZY786739:CAT786740 CJU786739:CKP786740 CTQ786739:CUL786740 DDM786739:DEH786740 DNI786739:DOD786740 DXE786739:DXZ786740 EHA786739:EHV786740 EQW786739:ERR786740 FAS786739:FBN786740 FKO786739:FLJ786740 FUK786739:FVF786740 GEG786739:GFB786740 GOC786739:GOX786740 GXY786739:GYT786740 HHU786739:HIP786740 HRQ786739:HSL786740 IBM786739:ICH786740 ILI786739:IMD786740 IVE786739:IVZ786740 JFA786739:JFV786740 JOW786739:JPR786740 JYS786739:JZN786740 KIO786739:KJJ786740 KSK786739:KTF786740 LCG786739:LDB786740 LMC786739:LMX786740 LVY786739:LWT786740 MFU786739:MGP786740 MPQ786739:MQL786740 MZM786739:NAH786740 NJI786739:NKD786740 NTE786739:NTZ786740 ODA786739:ODV786740 OMW786739:ONR786740 OWS786739:OXN786740 PGO786739:PHJ786740 PQK786739:PRF786740 QAG786739:QBB786740 QKC786739:QKX786740 QTY786739:QUT786740 RDU786739:REP786740 RNQ786739:ROL786740 RXM786739:RYH786740 SHI786739:SID786740 SRE786739:SRZ786740 TBA786739:TBV786740 TKW786739:TLR786740 TUS786739:TVN786740 UEO786739:UFJ786740 UOK786739:UPF786740 UYG786739:UZB786740 VIC786739:VIX786740 VRY786739:VST786740 WBU786739:WCP786740 WLQ786739:WML786740 WVM786739:WWH786740 E852275:Z852276 JA852275:JV852276 SW852275:TR852276 ACS852275:ADN852276 AMO852275:ANJ852276 AWK852275:AXF852276 BGG852275:BHB852276 BQC852275:BQX852276 BZY852275:CAT852276 CJU852275:CKP852276 CTQ852275:CUL852276 DDM852275:DEH852276 DNI852275:DOD852276 DXE852275:DXZ852276 EHA852275:EHV852276 EQW852275:ERR852276 FAS852275:FBN852276 FKO852275:FLJ852276 FUK852275:FVF852276 GEG852275:GFB852276 GOC852275:GOX852276 GXY852275:GYT852276 HHU852275:HIP852276 HRQ852275:HSL852276 IBM852275:ICH852276 ILI852275:IMD852276 IVE852275:IVZ852276 JFA852275:JFV852276 JOW852275:JPR852276 JYS852275:JZN852276 KIO852275:KJJ852276 KSK852275:KTF852276 LCG852275:LDB852276 LMC852275:LMX852276 LVY852275:LWT852276 MFU852275:MGP852276 MPQ852275:MQL852276 MZM852275:NAH852276 NJI852275:NKD852276 NTE852275:NTZ852276 ODA852275:ODV852276 OMW852275:ONR852276 OWS852275:OXN852276 PGO852275:PHJ852276 PQK852275:PRF852276 QAG852275:QBB852276 QKC852275:QKX852276 QTY852275:QUT852276 RDU852275:REP852276 RNQ852275:ROL852276 RXM852275:RYH852276 SHI852275:SID852276 SRE852275:SRZ852276 TBA852275:TBV852276 TKW852275:TLR852276 TUS852275:TVN852276 UEO852275:UFJ852276 UOK852275:UPF852276 UYG852275:UZB852276 VIC852275:VIX852276 VRY852275:VST852276 WBU852275:WCP852276 WLQ852275:WML852276 WVM852275:WWH852276 E917811:Z917812 JA917811:JV917812 SW917811:TR917812 ACS917811:ADN917812 AMO917811:ANJ917812 AWK917811:AXF917812 BGG917811:BHB917812 BQC917811:BQX917812 BZY917811:CAT917812 CJU917811:CKP917812 CTQ917811:CUL917812 DDM917811:DEH917812 DNI917811:DOD917812 DXE917811:DXZ917812 EHA917811:EHV917812 EQW917811:ERR917812 FAS917811:FBN917812 FKO917811:FLJ917812 FUK917811:FVF917812 GEG917811:GFB917812 GOC917811:GOX917812 GXY917811:GYT917812 HHU917811:HIP917812 HRQ917811:HSL917812 IBM917811:ICH917812 ILI917811:IMD917812 IVE917811:IVZ917812 JFA917811:JFV917812 JOW917811:JPR917812 JYS917811:JZN917812 KIO917811:KJJ917812 KSK917811:KTF917812 LCG917811:LDB917812 LMC917811:LMX917812 LVY917811:LWT917812 MFU917811:MGP917812 MPQ917811:MQL917812 MZM917811:NAH917812 NJI917811:NKD917812 NTE917811:NTZ917812 ODA917811:ODV917812 OMW917811:ONR917812 OWS917811:OXN917812 PGO917811:PHJ917812 PQK917811:PRF917812 QAG917811:QBB917812 QKC917811:QKX917812 QTY917811:QUT917812 RDU917811:REP917812 RNQ917811:ROL917812 RXM917811:RYH917812 SHI917811:SID917812 SRE917811:SRZ917812 TBA917811:TBV917812 TKW917811:TLR917812 TUS917811:TVN917812 UEO917811:UFJ917812 UOK917811:UPF917812 UYG917811:UZB917812 VIC917811:VIX917812 VRY917811:VST917812 WBU917811:WCP917812 WLQ917811:WML917812 WVM917811:WWH917812 E983347:Z983348 JA983347:JV983348 SW983347:TR983348 ACS983347:ADN983348 AMO983347:ANJ983348 AWK983347:AXF983348 BGG983347:BHB983348 BQC983347:BQX983348 BZY983347:CAT983348 CJU983347:CKP983348 CTQ983347:CUL983348 DDM983347:DEH983348 DNI983347:DOD983348 DXE983347:DXZ983348 EHA983347:EHV983348 EQW983347:ERR983348 FAS983347:FBN983348 FKO983347:FLJ983348 FUK983347:FVF983348 GEG983347:GFB983348 GOC983347:GOX983348 GXY983347:GYT983348 HHU983347:HIP983348 HRQ983347:HSL983348 IBM983347:ICH983348 ILI983347:IMD983348 IVE983347:IVZ983348 JFA983347:JFV983348 JOW983347:JPR983348 JYS983347:JZN983348 KIO983347:KJJ983348 KSK983347:KTF983348 LCG983347:LDB983348 LMC983347:LMX983348 LVY983347:LWT983348 MFU983347:MGP983348 MPQ983347:MQL983348 MZM983347:NAH983348 NJI983347:NKD983348 NTE983347:NTZ983348 ODA983347:ODV983348 OMW983347:ONR983348 OWS983347:OXN983348 PGO983347:PHJ983348 PQK983347:PRF983348 QAG983347:QBB983348 QKC983347:QKX983348 QTY983347:QUT983348 RDU983347:REP983348 RNQ983347:ROL983348 RXM983347:RYH983348 SHI983347:SID983348 SRE983347:SRZ983348 TBA983347:TBV983348 TKW983347:TLR983348 TUS983347:TVN983348 UEO983347:UFJ983348 UOK983347:UPF983348 UYG983347:UZB983348 VIC983347:VIX983348 VRY983347:VST983348 WBU983347:WCP983348 WLQ983347:WML983348 WVM983347:WWH983348 E181:Z182 JA181:JV182 SW181:TR182 ACS181:ADN182 AMO181:ANJ182 AWK181:AXF182 BGG181:BHB182 BQC181:BQX182 BZY181:CAT182 CJU181:CKP182 CTQ181:CUL182 DDM181:DEH182 DNI181:DOD182 DXE181:DXZ182 EHA181:EHV182 EQW181:ERR182 FAS181:FBN182 FKO181:FLJ182 FUK181:FVF182 GEG181:GFB182 GOC181:GOX182 GXY181:GYT182 HHU181:HIP182 HRQ181:HSL182 IBM181:ICH182 ILI181:IMD182 IVE181:IVZ182 JFA181:JFV182 JOW181:JPR182 JYS181:JZN182 KIO181:KJJ182 KSK181:KTF182 LCG181:LDB182 LMC181:LMX182 LVY181:LWT182 MFU181:MGP182 MPQ181:MQL182 MZM181:NAH182 NJI181:NKD182 NTE181:NTZ182 ODA181:ODV182 OMW181:ONR182 OWS181:OXN182 PGO181:PHJ182 PQK181:PRF182 QAG181:QBB182 QKC181:QKX182 QTY181:QUT182 RDU181:REP182 RNQ181:ROL182 RXM181:RYH182 SHI181:SID182 SRE181:SRZ182 TBA181:TBV182 TKW181:TLR182 TUS181:TVN182 UEO181:UFJ182 UOK181:UPF182 UYG181:UZB182 VIC181:VIX182 VRY181:VST182 WBU181:WCP182 WLQ181:WML182 WVM181:WWH182 E65846:Z65847 JA65846:JV65847 SW65846:TR65847 ACS65846:ADN65847 AMO65846:ANJ65847 AWK65846:AXF65847 BGG65846:BHB65847 BQC65846:BQX65847 BZY65846:CAT65847 CJU65846:CKP65847 CTQ65846:CUL65847 DDM65846:DEH65847 DNI65846:DOD65847 DXE65846:DXZ65847 EHA65846:EHV65847 EQW65846:ERR65847 FAS65846:FBN65847 FKO65846:FLJ65847 FUK65846:FVF65847 GEG65846:GFB65847 GOC65846:GOX65847 GXY65846:GYT65847 HHU65846:HIP65847 HRQ65846:HSL65847 IBM65846:ICH65847 ILI65846:IMD65847 IVE65846:IVZ65847 JFA65846:JFV65847 JOW65846:JPR65847 JYS65846:JZN65847 KIO65846:KJJ65847 KSK65846:KTF65847 LCG65846:LDB65847 LMC65846:LMX65847 LVY65846:LWT65847 MFU65846:MGP65847 MPQ65846:MQL65847 MZM65846:NAH65847 NJI65846:NKD65847 NTE65846:NTZ65847 ODA65846:ODV65847 OMW65846:ONR65847 OWS65846:OXN65847 PGO65846:PHJ65847 PQK65846:PRF65847 QAG65846:QBB65847 QKC65846:QKX65847 QTY65846:QUT65847 RDU65846:REP65847 RNQ65846:ROL65847 RXM65846:RYH65847 SHI65846:SID65847 SRE65846:SRZ65847 TBA65846:TBV65847 TKW65846:TLR65847 TUS65846:TVN65847 UEO65846:UFJ65847 UOK65846:UPF65847 UYG65846:UZB65847 VIC65846:VIX65847 VRY65846:VST65847 WBU65846:WCP65847 WLQ65846:WML65847 WVM65846:WWH65847 E131382:Z131383 JA131382:JV131383 SW131382:TR131383 ACS131382:ADN131383 AMO131382:ANJ131383 AWK131382:AXF131383 BGG131382:BHB131383 BQC131382:BQX131383 BZY131382:CAT131383 CJU131382:CKP131383 CTQ131382:CUL131383 DDM131382:DEH131383 DNI131382:DOD131383 DXE131382:DXZ131383 EHA131382:EHV131383 EQW131382:ERR131383 FAS131382:FBN131383 FKO131382:FLJ131383 FUK131382:FVF131383 GEG131382:GFB131383 GOC131382:GOX131383 GXY131382:GYT131383 HHU131382:HIP131383 HRQ131382:HSL131383 IBM131382:ICH131383 ILI131382:IMD131383 IVE131382:IVZ131383 JFA131382:JFV131383 JOW131382:JPR131383 JYS131382:JZN131383 KIO131382:KJJ131383 KSK131382:KTF131383 LCG131382:LDB131383 LMC131382:LMX131383 LVY131382:LWT131383 MFU131382:MGP131383 MPQ131382:MQL131383 MZM131382:NAH131383 NJI131382:NKD131383 NTE131382:NTZ131383 ODA131382:ODV131383 OMW131382:ONR131383 OWS131382:OXN131383 PGO131382:PHJ131383 PQK131382:PRF131383 QAG131382:QBB131383 QKC131382:QKX131383 QTY131382:QUT131383 RDU131382:REP131383 RNQ131382:ROL131383 RXM131382:RYH131383 SHI131382:SID131383 SRE131382:SRZ131383 TBA131382:TBV131383 TKW131382:TLR131383 TUS131382:TVN131383 UEO131382:UFJ131383 UOK131382:UPF131383 UYG131382:UZB131383 VIC131382:VIX131383 VRY131382:VST131383 WBU131382:WCP131383 WLQ131382:WML131383 WVM131382:WWH131383 E196918:Z196919 JA196918:JV196919 SW196918:TR196919 ACS196918:ADN196919 AMO196918:ANJ196919 AWK196918:AXF196919 BGG196918:BHB196919 BQC196918:BQX196919 BZY196918:CAT196919 CJU196918:CKP196919 CTQ196918:CUL196919 DDM196918:DEH196919 DNI196918:DOD196919 DXE196918:DXZ196919 EHA196918:EHV196919 EQW196918:ERR196919 FAS196918:FBN196919 FKO196918:FLJ196919 FUK196918:FVF196919 GEG196918:GFB196919 GOC196918:GOX196919 GXY196918:GYT196919 HHU196918:HIP196919 HRQ196918:HSL196919 IBM196918:ICH196919 ILI196918:IMD196919 IVE196918:IVZ196919 JFA196918:JFV196919 JOW196918:JPR196919 JYS196918:JZN196919 KIO196918:KJJ196919 KSK196918:KTF196919 LCG196918:LDB196919 LMC196918:LMX196919 LVY196918:LWT196919 MFU196918:MGP196919 MPQ196918:MQL196919 MZM196918:NAH196919 NJI196918:NKD196919 NTE196918:NTZ196919 ODA196918:ODV196919 OMW196918:ONR196919 OWS196918:OXN196919 PGO196918:PHJ196919 PQK196918:PRF196919 QAG196918:QBB196919 QKC196918:QKX196919 QTY196918:QUT196919 RDU196918:REP196919 RNQ196918:ROL196919 RXM196918:RYH196919 SHI196918:SID196919 SRE196918:SRZ196919 TBA196918:TBV196919 TKW196918:TLR196919 TUS196918:TVN196919 UEO196918:UFJ196919 UOK196918:UPF196919 UYG196918:UZB196919 VIC196918:VIX196919 VRY196918:VST196919 WBU196918:WCP196919 WLQ196918:WML196919 WVM196918:WWH196919 E262454:Z262455 JA262454:JV262455 SW262454:TR262455 ACS262454:ADN262455 AMO262454:ANJ262455 AWK262454:AXF262455 BGG262454:BHB262455 BQC262454:BQX262455 BZY262454:CAT262455 CJU262454:CKP262455 CTQ262454:CUL262455 DDM262454:DEH262455 DNI262454:DOD262455 DXE262454:DXZ262455 EHA262454:EHV262455 EQW262454:ERR262455 FAS262454:FBN262455 FKO262454:FLJ262455 FUK262454:FVF262455 GEG262454:GFB262455 GOC262454:GOX262455 GXY262454:GYT262455 HHU262454:HIP262455 HRQ262454:HSL262455 IBM262454:ICH262455 ILI262454:IMD262455 IVE262454:IVZ262455 JFA262454:JFV262455 JOW262454:JPR262455 JYS262454:JZN262455 KIO262454:KJJ262455 KSK262454:KTF262455 LCG262454:LDB262455 LMC262454:LMX262455 LVY262454:LWT262455 MFU262454:MGP262455 MPQ262454:MQL262455 MZM262454:NAH262455 NJI262454:NKD262455 NTE262454:NTZ262455 ODA262454:ODV262455 OMW262454:ONR262455 OWS262454:OXN262455 PGO262454:PHJ262455 PQK262454:PRF262455 QAG262454:QBB262455 QKC262454:QKX262455 QTY262454:QUT262455 RDU262454:REP262455 RNQ262454:ROL262455 RXM262454:RYH262455 SHI262454:SID262455 SRE262454:SRZ262455 TBA262454:TBV262455 TKW262454:TLR262455 TUS262454:TVN262455 UEO262454:UFJ262455 UOK262454:UPF262455 UYG262454:UZB262455 VIC262454:VIX262455 VRY262454:VST262455 WBU262454:WCP262455 WLQ262454:WML262455 WVM262454:WWH262455 E327990:Z327991 JA327990:JV327991 SW327990:TR327991 ACS327990:ADN327991 AMO327990:ANJ327991 AWK327990:AXF327991 BGG327990:BHB327991 BQC327990:BQX327991 BZY327990:CAT327991 CJU327990:CKP327991 CTQ327990:CUL327991 DDM327990:DEH327991 DNI327990:DOD327991 DXE327990:DXZ327991 EHA327990:EHV327991 EQW327990:ERR327991 FAS327990:FBN327991 FKO327990:FLJ327991 FUK327990:FVF327991 GEG327990:GFB327991 GOC327990:GOX327991 GXY327990:GYT327991 HHU327990:HIP327991 HRQ327990:HSL327991 IBM327990:ICH327991 ILI327990:IMD327991 IVE327990:IVZ327991 JFA327990:JFV327991 JOW327990:JPR327991 JYS327990:JZN327991 KIO327990:KJJ327991 KSK327990:KTF327991 LCG327990:LDB327991 LMC327990:LMX327991 LVY327990:LWT327991 MFU327990:MGP327991 MPQ327990:MQL327991 MZM327990:NAH327991 NJI327990:NKD327991 NTE327990:NTZ327991 ODA327990:ODV327991 OMW327990:ONR327991 OWS327990:OXN327991 PGO327990:PHJ327991 PQK327990:PRF327991 QAG327990:QBB327991 QKC327990:QKX327991 QTY327990:QUT327991 RDU327990:REP327991 RNQ327990:ROL327991 RXM327990:RYH327991 SHI327990:SID327991 SRE327990:SRZ327991 TBA327990:TBV327991 TKW327990:TLR327991 TUS327990:TVN327991 UEO327990:UFJ327991 UOK327990:UPF327991 UYG327990:UZB327991 VIC327990:VIX327991 VRY327990:VST327991 WBU327990:WCP327991 WLQ327990:WML327991 WVM327990:WWH327991 E393526:Z393527 JA393526:JV393527 SW393526:TR393527 ACS393526:ADN393527 AMO393526:ANJ393527 AWK393526:AXF393527 BGG393526:BHB393527 BQC393526:BQX393527 BZY393526:CAT393527 CJU393526:CKP393527 CTQ393526:CUL393527 DDM393526:DEH393527 DNI393526:DOD393527 DXE393526:DXZ393527 EHA393526:EHV393527 EQW393526:ERR393527 FAS393526:FBN393527 FKO393526:FLJ393527 FUK393526:FVF393527 GEG393526:GFB393527 GOC393526:GOX393527 GXY393526:GYT393527 HHU393526:HIP393527 HRQ393526:HSL393527 IBM393526:ICH393527 ILI393526:IMD393527 IVE393526:IVZ393527 JFA393526:JFV393527 JOW393526:JPR393527 JYS393526:JZN393527 KIO393526:KJJ393527 KSK393526:KTF393527 LCG393526:LDB393527 LMC393526:LMX393527 LVY393526:LWT393527 MFU393526:MGP393527 MPQ393526:MQL393527 MZM393526:NAH393527 NJI393526:NKD393527 NTE393526:NTZ393527 ODA393526:ODV393527 OMW393526:ONR393527 OWS393526:OXN393527 PGO393526:PHJ393527 PQK393526:PRF393527 QAG393526:QBB393527 QKC393526:QKX393527 QTY393526:QUT393527 RDU393526:REP393527 RNQ393526:ROL393527 RXM393526:RYH393527 SHI393526:SID393527 SRE393526:SRZ393527 TBA393526:TBV393527 TKW393526:TLR393527 TUS393526:TVN393527 UEO393526:UFJ393527 UOK393526:UPF393527 UYG393526:UZB393527 VIC393526:VIX393527 VRY393526:VST393527 WBU393526:WCP393527 WLQ393526:WML393527 WVM393526:WWH393527 E459062:Z459063 JA459062:JV459063 SW459062:TR459063 ACS459062:ADN459063 AMO459062:ANJ459063 AWK459062:AXF459063 BGG459062:BHB459063 BQC459062:BQX459063 BZY459062:CAT459063 CJU459062:CKP459063 CTQ459062:CUL459063 DDM459062:DEH459063 DNI459062:DOD459063 DXE459062:DXZ459063 EHA459062:EHV459063 EQW459062:ERR459063 FAS459062:FBN459063 FKO459062:FLJ459063 FUK459062:FVF459063 GEG459062:GFB459063 GOC459062:GOX459063 GXY459062:GYT459063 HHU459062:HIP459063 HRQ459062:HSL459063 IBM459062:ICH459063 ILI459062:IMD459063 IVE459062:IVZ459063 JFA459062:JFV459063 JOW459062:JPR459063 JYS459062:JZN459063 KIO459062:KJJ459063 KSK459062:KTF459063 LCG459062:LDB459063 LMC459062:LMX459063 LVY459062:LWT459063 MFU459062:MGP459063 MPQ459062:MQL459063 MZM459062:NAH459063 NJI459062:NKD459063 NTE459062:NTZ459063 ODA459062:ODV459063 OMW459062:ONR459063 OWS459062:OXN459063 PGO459062:PHJ459063 PQK459062:PRF459063 QAG459062:QBB459063 QKC459062:QKX459063 QTY459062:QUT459063 RDU459062:REP459063 RNQ459062:ROL459063 RXM459062:RYH459063 SHI459062:SID459063 SRE459062:SRZ459063 TBA459062:TBV459063 TKW459062:TLR459063 TUS459062:TVN459063 UEO459062:UFJ459063 UOK459062:UPF459063 UYG459062:UZB459063 VIC459062:VIX459063 VRY459062:VST459063 WBU459062:WCP459063 WLQ459062:WML459063 WVM459062:WWH459063 E524598:Z524599 JA524598:JV524599 SW524598:TR524599 ACS524598:ADN524599 AMO524598:ANJ524599 AWK524598:AXF524599 BGG524598:BHB524599 BQC524598:BQX524599 BZY524598:CAT524599 CJU524598:CKP524599 CTQ524598:CUL524599 DDM524598:DEH524599 DNI524598:DOD524599 DXE524598:DXZ524599 EHA524598:EHV524599 EQW524598:ERR524599 FAS524598:FBN524599 FKO524598:FLJ524599 FUK524598:FVF524599 GEG524598:GFB524599 GOC524598:GOX524599 GXY524598:GYT524599 HHU524598:HIP524599 HRQ524598:HSL524599 IBM524598:ICH524599 ILI524598:IMD524599 IVE524598:IVZ524599 JFA524598:JFV524599 JOW524598:JPR524599 JYS524598:JZN524599 KIO524598:KJJ524599 KSK524598:KTF524599 LCG524598:LDB524599 LMC524598:LMX524599 LVY524598:LWT524599 MFU524598:MGP524599 MPQ524598:MQL524599 MZM524598:NAH524599 NJI524598:NKD524599 NTE524598:NTZ524599 ODA524598:ODV524599 OMW524598:ONR524599 OWS524598:OXN524599 PGO524598:PHJ524599 PQK524598:PRF524599 QAG524598:QBB524599 QKC524598:QKX524599 QTY524598:QUT524599 RDU524598:REP524599 RNQ524598:ROL524599 RXM524598:RYH524599 SHI524598:SID524599 SRE524598:SRZ524599 TBA524598:TBV524599 TKW524598:TLR524599 TUS524598:TVN524599 UEO524598:UFJ524599 UOK524598:UPF524599 UYG524598:UZB524599 VIC524598:VIX524599 VRY524598:VST524599 WBU524598:WCP524599 WLQ524598:WML524599 WVM524598:WWH524599 E590134:Z590135 JA590134:JV590135 SW590134:TR590135 ACS590134:ADN590135 AMO590134:ANJ590135 AWK590134:AXF590135 BGG590134:BHB590135 BQC590134:BQX590135 BZY590134:CAT590135 CJU590134:CKP590135 CTQ590134:CUL590135 DDM590134:DEH590135 DNI590134:DOD590135 DXE590134:DXZ590135 EHA590134:EHV590135 EQW590134:ERR590135 FAS590134:FBN590135 FKO590134:FLJ590135 FUK590134:FVF590135 GEG590134:GFB590135 GOC590134:GOX590135 GXY590134:GYT590135 HHU590134:HIP590135 HRQ590134:HSL590135 IBM590134:ICH590135 ILI590134:IMD590135 IVE590134:IVZ590135 JFA590134:JFV590135 JOW590134:JPR590135 JYS590134:JZN590135 KIO590134:KJJ590135 KSK590134:KTF590135 LCG590134:LDB590135 LMC590134:LMX590135 LVY590134:LWT590135 MFU590134:MGP590135 MPQ590134:MQL590135 MZM590134:NAH590135 NJI590134:NKD590135 NTE590134:NTZ590135 ODA590134:ODV590135 OMW590134:ONR590135 OWS590134:OXN590135 PGO590134:PHJ590135 PQK590134:PRF590135 QAG590134:QBB590135 QKC590134:QKX590135 QTY590134:QUT590135 RDU590134:REP590135 RNQ590134:ROL590135 RXM590134:RYH590135 SHI590134:SID590135 SRE590134:SRZ590135 TBA590134:TBV590135 TKW590134:TLR590135 TUS590134:TVN590135 UEO590134:UFJ590135 UOK590134:UPF590135 UYG590134:UZB590135 VIC590134:VIX590135 VRY590134:VST590135 WBU590134:WCP590135 WLQ590134:WML590135 WVM590134:WWH590135 E655670:Z655671 JA655670:JV655671 SW655670:TR655671 ACS655670:ADN655671 AMO655670:ANJ655671 AWK655670:AXF655671 BGG655670:BHB655671 BQC655670:BQX655671 BZY655670:CAT655671 CJU655670:CKP655671 CTQ655670:CUL655671 DDM655670:DEH655671 DNI655670:DOD655671 DXE655670:DXZ655671 EHA655670:EHV655671 EQW655670:ERR655671 FAS655670:FBN655671 FKO655670:FLJ655671 FUK655670:FVF655671 GEG655670:GFB655671 GOC655670:GOX655671 GXY655670:GYT655671 HHU655670:HIP655671 HRQ655670:HSL655671 IBM655670:ICH655671 ILI655670:IMD655671 IVE655670:IVZ655671 JFA655670:JFV655671 JOW655670:JPR655671 JYS655670:JZN655671 KIO655670:KJJ655671 KSK655670:KTF655671 LCG655670:LDB655671 LMC655670:LMX655671 LVY655670:LWT655671 MFU655670:MGP655671 MPQ655670:MQL655671 MZM655670:NAH655671 NJI655670:NKD655671 NTE655670:NTZ655671 ODA655670:ODV655671 OMW655670:ONR655671 OWS655670:OXN655671 PGO655670:PHJ655671 PQK655670:PRF655671 QAG655670:QBB655671 QKC655670:QKX655671 QTY655670:QUT655671 RDU655670:REP655671 RNQ655670:ROL655671 RXM655670:RYH655671 SHI655670:SID655671 SRE655670:SRZ655671 TBA655670:TBV655671 TKW655670:TLR655671 TUS655670:TVN655671 UEO655670:UFJ655671 UOK655670:UPF655671 UYG655670:UZB655671 VIC655670:VIX655671 VRY655670:VST655671 WBU655670:WCP655671 WLQ655670:WML655671 WVM655670:WWH655671 E721206:Z721207 JA721206:JV721207 SW721206:TR721207 ACS721206:ADN721207 AMO721206:ANJ721207 AWK721206:AXF721207 BGG721206:BHB721207 BQC721206:BQX721207 BZY721206:CAT721207 CJU721206:CKP721207 CTQ721206:CUL721207 DDM721206:DEH721207 DNI721206:DOD721207 DXE721206:DXZ721207 EHA721206:EHV721207 EQW721206:ERR721207 FAS721206:FBN721207 FKO721206:FLJ721207 FUK721206:FVF721207 GEG721206:GFB721207 GOC721206:GOX721207 GXY721206:GYT721207 HHU721206:HIP721207 HRQ721206:HSL721207 IBM721206:ICH721207 ILI721206:IMD721207 IVE721206:IVZ721207 JFA721206:JFV721207 JOW721206:JPR721207 JYS721206:JZN721207 KIO721206:KJJ721207 KSK721206:KTF721207 LCG721206:LDB721207 LMC721206:LMX721207 LVY721206:LWT721207 MFU721206:MGP721207 MPQ721206:MQL721207 MZM721206:NAH721207 NJI721206:NKD721207 NTE721206:NTZ721207 ODA721206:ODV721207 OMW721206:ONR721207 OWS721206:OXN721207 PGO721206:PHJ721207 PQK721206:PRF721207 QAG721206:QBB721207 QKC721206:QKX721207 QTY721206:QUT721207 RDU721206:REP721207 RNQ721206:ROL721207 RXM721206:RYH721207 SHI721206:SID721207 SRE721206:SRZ721207 TBA721206:TBV721207 TKW721206:TLR721207 TUS721206:TVN721207 UEO721206:UFJ721207 UOK721206:UPF721207 UYG721206:UZB721207 VIC721206:VIX721207 VRY721206:VST721207 WBU721206:WCP721207 WLQ721206:WML721207 WVM721206:WWH721207 E786742:Z786743 JA786742:JV786743 SW786742:TR786743 ACS786742:ADN786743 AMO786742:ANJ786743 AWK786742:AXF786743 BGG786742:BHB786743 BQC786742:BQX786743 BZY786742:CAT786743 CJU786742:CKP786743 CTQ786742:CUL786743 DDM786742:DEH786743 DNI786742:DOD786743 DXE786742:DXZ786743 EHA786742:EHV786743 EQW786742:ERR786743 FAS786742:FBN786743 FKO786742:FLJ786743 FUK786742:FVF786743 GEG786742:GFB786743 GOC786742:GOX786743 GXY786742:GYT786743 HHU786742:HIP786743 HRQ786742:HSL786743 IBM786742:ICH786743 ILI786742:IMD786743 IVE786742:IVZ786743 JFA786742:JFV786743 JOW786742:JPR786743 JYS786742:JZN786743 KIO786742:KJJ786743 KSK786742:KTF786743 LCG786742:LDB786743 LMC786742:LMX786743 LVY786742:LWT786743 MFU786742:MGP786743 MPQ786742:MQL786743 MZM786742:NAH786743 NJI786742:NKD786743 NTE786742:NTZ786743 ODA786742:ODV786743 OMW786742:ONR786743 OWS786742:OXN786743 PGO786742:PHJ786743 PQK786742:PRF786743 QAG786742:QBB786743 QKC786742:QKX786743 QTY786742:QUT786743 RDU786742:REP786743 RNQ786742:ROL786743 RXM786742:RYH786743 SHI786742:SID786743 SRE786742:SRZ786743 TBA786742:TBV786743 TKW786742:TLR786743 TUS786742:TVN786743 UEO786742:UFJ786743 UOK786742:UPF786743 UYG786742:UZB786743 VIC786742:VIX786743 VRY786742:VST786743 WBU786742:WCP786743 WLQ786742:WML786743 WVM786742:WWH786743 E852278:Z852279 JA852278:JV852279 SW852278:TR852279 ACS852278:ADN852279 AMO852278:ANJ852279 AWK852278:AXF852279 BGG852278:BHB852279 BQC852278:BQX852279 BZY852278:CAT852279 CJU852278:CKP852279 CTQ852278:CUL852279 DDM852278:DEH852279 DNI852278:DOD852279 DXE852278:DXZ852279 EHA852278:EHV852279 EQW852278:ERR852279 FAS852278:FBN852279 FKO852278:FLJ852279 FUK852278:FVF852279 GEG852278:GFB852279 GOC852278:GOX852279 GXY852278:GYT852279 HHU852278:HIP852279 HRQ852278:HSL852279 IBM852278:ICH852279 ILI852278:IMD852279 IVE852278:IVZ852279 JFA852278:JFV852279 JOW852278:JPR852279 JYS852278:JZN852279 KIO852278:KJJ852279 KSK852278:KTF852279 LCG852278:LDB852279 LMC852278:LMX852279 LVY852278:LWT852279 MFU852278:MGP852279 MPQ852278:MQL852279 MZM852278:NAH852279 NJI852278:NKD852279 NTE852278:NTZ852279 ODA852278:ODV852279 OMW852278:ONR852279 OWS852278:OXN852279 PGO852278:PHJ852279 PQK852278:PRF852279 QAG852278:QBB852279 QKC852278:QKX852279 QTY852278:QUT852279 RDU852278:REP852279 RNQ852278:ROL852279 RXM852278:RYH852279 SHI852278:SID852279 SRE852278:SRZ852279 TBA852278:TBV852279 TKW852278:TLR852279 TUS852278:TVN852279 UEO852278:UFJ852279 UOK852278:UPF852279 UYG852278:UZB852279 VIC852278:VIX852279 VRY852278:VST852279 WBU852278:WCP852279 WLQ852278:WML852279 WVM852278:WWH852279 E917814:Z917815 JA917814:JV917815 SW917814:TR917815 ACS917814:ADN917815 AMO917814:ANJ917815 AWK917814:AXF917815 BGG917814:BHB917815 BQC917814:BQX917815 BZY917814:CAT917815 CJU917814:CKP917815 CTQ917814:CUL917815 DDM917814:DEH917815 DNI917814:DOD917815 DXE917814:DXZ917815 EHA917814:EHV917815 EQW917814:ERR917815 FAS917814:FBN917815 FKO917814:FLJ917815 FUK917814:FVF917815 GEG917814:GFB917815 GOC917814:GOX917815 GXY917814:GYT917815 HHU917814:HIP917815 HRQ917814:HSL917815 IBM917814:ICH917815 ILI917814:IMD917815 IVE917814:IVZ917815 JFA917814:JFV917815 JOW917814:JPR917815 JYS917814:JZN917815 KIO917814:KJJ917815 KSK917814:KTF917815 LCG917814:LDB917815 LMC917814:LMX917815 LVY917814:LWT917815 MFU917814:MGP917815 MPQ917814:MQL917815 MZM917814:NAH917815 NJI917814:NKD917815 NTE917814:NTZ917815 ODA917814:ODV917815 OMW917814:ONR917815 OWS917814:OXN917815 PGO917814:PHJ917815 PQK917814:PRF917815 QAG917814:QBB917815 QKC917814:QKX917815 QTY917814:QUT917815 RDU917814:REP917815 RNQ917814:ROL917815 RXM917814:RYH917815 SHI917814:SID917815 SRE917814:SRZ917815 TBA917814:TBV917815 TKW917814:TLR917815 TUS917814:TVN917815 UEO917814:UFJ917815 UOK917814:UPF917815 UYG917814:UZB917815 VIC917814:VIX917815 VRY917814:VST917815 WBU917814:WCP917815 WLQ917814:WML917815 WVM917814:WWH917815 E983350:Z983351 JA983350:JV983351 SW983350:TR983351 ACS983350:ADN983351 AMO983350:ANJ983351 AWK983350:AXF983351 BGG983350:BHB983351 BQC983350:BQX983351 BZY983350:CAT983351 CJU983350:CKP983351 CTQ983350:CUL983351 DDM983350:DEH983351 DNI983350:DOD983351 DXE983350:DXZ983351 EHA983350:EHV983351 EQW983350:ERR983351 FAS983350:FBN983351 FKO983350:FLJ983351 FUK983350:FVF983351 GEG983350:GFB983351 GOC983350:GOX983351 GXY983350:GYT983351 HHU983350:HIP983351 HRQ983350:HSL983351 IBM983350:ICH983351 ILI983350:IMD983351 IVE983350:IVZ983351 JFA983350:JFV983351 JOW983350:JPR983351 JYS983350:JZN983351 KIO983350:KJJ983351 KSK983350:KTF983351 LCG983350:LDB983351 LMC983350:LMX983351 LVY983350:LWT983351 MFU983350:MGP983351 MPQ983350:MQL983351 MZM983350:NAH983351 NJI983350:NKD983351 NTE983350:NTZ983351 ODA983350:ODV983351 OMW983350:ONR983351 OWS983350:OXN983351 PGO983350:PHJ983351 PQK983350:PRF983351 QAG983350:QBB983351 QKC983350:QKX983351 QTY983350:QUT983351 RDU983350:REP983351 RNQ983350:ROL983351 RXM983350:RYH983351 SHI983350:SID983351 SRE983350:SRZ983351 TBA983350:TBV983351 TKW983350:TLR983351 TUS983350:TVN983351 UEO983350:UFJ983351 UOK983350:UPF983351 UYG983350:UZB983351 VIC983350:VIX983351 VRY983350:VST983351 WBU983350:WCP983351 WLQ983350:WML983351 WVM983350:WWH983351 D323:AC323 IZ323:JY323 SV323:TU323 ACR323:ADQ323 AMN323:ANM323 AWJ323:AXI323 BGF323:BHE323 BQB323:BRA323 BZX323:CAW323 CJT323:CKS323 CTP323:CUO323 DDL323:DEK323 DNH323:DOG323 DXD323:DYC323 EGZ323:EHY323 EQV323:ERU323 FAR323:FBQ323 FKN323:FLM323 FUJ323:FVI323 GEF323:GFE323 GOB323:GPA323 GXX323:GYW323 HHT323:HIS323 HRP323:HSO323 IBL323:ICK323 ILH323:IMG323 IVD323:IWC323 JEZ323:JFY323 JOV323:JPU323 JYR323:JZQ323 KIN323:KJM323 KSJ323:KTI323 LCF323:LDE323 LMB323:LNA323 LVX323:LWW323 MFT323:MGS323 MPP323:MQO323 MZL323:NAK323 NJH323:NKG323 NTD323:NUC323 OCZ323:ODY323 OMV323:ONU323 OWR323:OXQ323 PGN323:PHM323 PQJ323:PRI323 QAF323:QBE323 QKB323:QLA323 QTX323:QUW323 RDT323:RES323 RNP323:ROO323 RXL323:RYK323 SHH323:SIG323 SRD323:SSC323 TAZ323:TBY323 TKV323:TLU323 TUR323:TVQ323 UEN323:UFM323 UOJ323:UPI323 UYF323:UZE323 VIB323:VJA323 VRX323:VSW323 WBT323:WCS323 WLP323:WMO323 WVL323:WWK323 D65919:AC65919 IZ65919:JY65919 SV65919:TU65919 ACR65919:ADQ65919 AMN65919:ANM65919 AWJ65919:AXI65919 BGF65919:BHE65919 BQB65919:BRA65919 BZX65919:CAW65919 CJT65919:CKS65919 CTP65919:CUO65919 DDL65919:DEK65919 DNH65919:DOG65919 DXD65919:DYC65919 EGZ65919:EHY65919 EQV65919:ERU65919 FAR65919:FBQ65919 FKN65919:FLM65919 FUJ65919:FVI65919 GEF65919:GFE65919 GOB65919:GPA65919 GXX65919:GYW65919 HHT65919:HIS65919 HRP65919:HSO65919 IBL65919:ICK65919 ILH65919:IMG65919 IVD65919:IWC65919 JEZ65919:JFY65919 JOV65919:JPU65919 JYR65919:JZQ65919 KIN65919:KJM65919 KSJ65919:KTI65919 LCF65919:LDE65919 LMB65919:LNA65919 LVX65919:LWW65919 MFT65919:MGS65919 MPP65919:MQO65919 MZL65919:NAK65919 NJH65919:NKG65919 NTD65919:NUC65919 OCZ65919:ODY65919 OMV65919:ONU65919 OWR65919:OXQ65919 PGN65919:PHM65919 PQJ65919:PRI65919 QAF65919:QBE65919 QKB65919:QLA65919 QTX65919:QUW65919 RDT65919:RES65919 RNP65919:ROO65919 RXL65919:RYK65919 SHH65919:SIG65919 SRD65919:SSC65919 TAZ65919:TBY65919 TKV65919:TLU65919 TUR65919:TVQ65919 UEN65919:UFM65919 UOJ65919:UPI65919 UYF65919:UZE65919 VIB65919:VJA65919 VRX65919:VSW65919 WBT65919:WCS65919 WLP65919:WMO65919 WVL65919:WWK65919 D131455:AC131455 IZ131455:JY131455 SV131455:TU131455 ACR131455:ADQ131455 AMN131455:ANM131455 AWJ131455:AXI131455 BGF131455:BHE131455 BQB131455:BRA131455 BZX131455:CAW131455 CJT131455:CKS131455 CTP131455:CUO131455 DDL131455:DEK131455 DNH131455:DOG131455 DXD131455:DYC131455 EGZ131455:EHY131455 EQV131455:ERU131455 FAR131455:FBQ131455 FKN131455:FLM131455 FUJ131455:FVI131455 GEF131455:GFE131455 GOB131455:GPA131455 GXX131455:GYW131455 HHT131455:HIS131455 HRP131455:HSO131455 IBL131455:ICK131455 ILH131455:IMG131455 IVD131455:IWC131455 JEZ131455:JFY131455 JOV131455:JPU131455 JYR131455:JZQ131455 KIN131455:KJM131455 KSJ131455:KTI131455 LCF131455:LDE131455 LMB131455:LNA131455 LVX131455:LWW131455 MFT131455:MGS131455 MPP131455:MQO131455 MZL131455:NAK131455 NJH131455:NKG131455 NTD131455:NUC131455 OCZ131455:ODY131455 OMV131455:ONU131455 OWR131455:OXQ131455 PGN131455:PHM131455 PQJ131455:PRI131455 QAF131455:QBE131455 QKB131455:QLA131455 QTX131455:QUW131455 RDT131455:RES131455 RNP131455:ROO131455 RXL131455:RYK131455 SHH131455:SIG131455 SRD131455:SSC131455 TAZ131455:TBY131455 TKV131455:TLU131455 TUR131455:TVQ131455 UEN131455:UFM131455 UOJ131455:UPI131455 UYF131455:UZE131455 VIB131455:VJA131455 VRX131455:VSW131455 WBT131455:WCS131455 WLP131455:WMO131455 WVL131455:WWK131455 D196991:AC196991 IZ196991:JY196991 SV196991:TU196991 ACR196991:ADQ196991 AMN196991:ANM196991 AWJ196991:AXI196991 BGF196991:BHE196991 BQB196991:BRA196991 BZX196991:CAW196991 CJT196991:CKS196991 CTP196991:CUO196991 DDL196991:DEK196991 DNH196991:DOG196991 DXD196991:DYC196991 EGZ196991:EHY196991 EQV196991:ERU196991 FAR196991:FBQ196991 FKN196991:FLM196991 FUJ196991:FVI196991 GEF196991:GFE196991 GOB196991:GPA196991 GXX196991:GYW196991 HHT196991:HIS196991 HRP196991:HSO196991 IBL196991:ICK196991 ILH196991:IMG196991 IVD196991:IWC196991 JEZ196991:JFY196991 JOV196991:JPU196991 JYR196991:JZQ196991 KIN196991:KJM196991 KSJ196991:KTI196991 LCF196991:LDE196991 LMB196991:LNA196991 LVX196991:LWW196991 MFT196991:MGS196991 MPP196991:MQO196991 MZL196991:NAK196991 NJH196991:NKG196991 NTD196991:NUC196991 OCZ196991:ODY196991 OMV196991:ONU196991 OWR196991:OXQ196991 PGN196991:PHM196991 PQJ196991:PRI196991 QAF196991:QBE196991 QKB196991:QLA196991 QTX196991:QUW196991 RDT196991:RES196991 RNP196991:ROO196991 RXL196991:RYK196991 SHH196991:SIG196991 SRD196991:SSC196991 TAZ196991:TBY196991 TKV196991:TLU196991 TUR196991:TVQ196991 UEN196991:UFM196991 UOJ196991:UPI196991 UYF196991:UZE196991 VIB196991:VJA196991 VRX196991:VSW196991 WBT196991:WCS196991 WLP196991:WMO196991 WVL196991:WWK196991 D262527:AC262527 IZ262527:JY262527 SV262527:TU262527 ACR262527:ADQ262527 AMN262527:ANM262527 AWJ262527:AXI262527 BGF262527:BHE262527 BQB262527:BRA262527 BZX262527:CAW262527 CJT262527:CKS262527 CTP262527:CUO262527 DDL262527:DEK262527 DNH262527:DOG262527 DXD262527:DYC262527 EGZ262527:EHY262527 EQV262527:ERU262527 FAR262527:FBQ262527 FKN262527:FLM262527 FUJ262527:FVI262527 GEF262527:GFE262527 GOB262527:GPA262527 GXX262527:GYW262527 HHT262527:HIS262527 HRP262527:HSO262527 IBL262527:ICK262527 ILH262527:IMG262527 IVD262527:IWC262527 JEZ262527:JFY262527 JOV262527:JPU262527 JYR262527:JZQ262527 KIN262527:KJM262527 KSJ262527:KTI262527 LCF262527:LDE262527 LMB262527:LNA262527 LVX262527:LWW262527 MFT262527:MGS262527 MPP262527:MQO262527 MZL262527:NAK262527 NJH262527:NKG262527 NTD262527:NUC262527 OCZ262527:ODY262527 OMV262527:ONU262527 OWR262527:OXQ262527 PGN262527:PHM262527 PQJ262527:PRI262527 QAF262527:QBE262527 QKB262527:QLA262527 QTX262527:QUW262527 RDT262527:RES262527 RNP262527:ROO262527 RXL262527:RYK262527 SHH262527:SIG262527 SRD262527:SSC262527 TAZ262527:TBY262527 TKV262527:TLU262527 TUR262527:TVQ262527 UEN262527:UFM262527 UOJ262527:UPI262527 UYF262527:UZE262527 VIB262527:VJA262527 VRX262527:VSW262527 WBT262527:WCS262527 WLP262527:WMO262527 WVL262527:WWK262527 D328063:AC328063 IZ328063:JY328063 SV328063:TU328063 ACR328063:ADQ328063 AMN328063:ANM328063 AWJ328063:AXI328063 BGF328063:BHE328063 BQB328063:BRA328063 BZX328063:CAW328063 CJT328063:CKS328063 CTP328063:CUO328063 DDL328063:DEK328063 DNH328063:DOG328063 DXD328063:DYC328063 EGZ328063:EHY328063 EQV328063:ERU328063 FAR328063:FBQ328063 FKN328063:FLM328063 FUJ328063:FVI328063 GEF328063:GFE328063 GOB328063:GPA328063 GXX328063:GYW328063 HHT328063:HIS328063 HRP328063:HSO328063 IBL328063:ICK328063 ILH328063:IMG328063 IVD328063:IWC328063 JEZ328063:JFY328063 JOV328063:JPU328063 JYR328063:JZQ328063 KIN328063:KJM328063 KSJ328063:KTI328063 LCF328063:LDE328063 LMB328063:LNA328063 LVX328063:LWW328063 MFT328063:MGS328063 MPP328063:MQO328063 MZL328063:NAK328063 NJH328063:NKG328063 NTD328063:NUC328063 OCZ328063:ODY328063 OMV328063:ONU328063 OWR328063:OXQ328063 PGN328063:PHM328063 PQJ328063:PRI328063 QAF328063:QBE328063 QKB328063:QLA328063 QTX328063:QUW328063 RDT328063:RES328063 RNP328063:ROO328063 RXL328063:RYK328063 SHH328063:SIG328063 SRD328063:SSC328063 TAZ328063:TBY328063 TKV328063:TLU328063 TUR328063:TVQ328063 UEN328063:UFM328063 UOJ328063:UPI328063 UYF328063:UZE328063 VIB328063:VJA328063 VRX328063:VSW328063 WBT328063:WCS328063 WLP328063:WMO328063 WVL328063:WWK328063 D393599:AC393599 IZ393599:JY393599 SV393599:TU393599 ACR393599:ADQ393599 AMN393599:ANM393599 AWJ393599:AXI393599 BGF393599:BHE393599 BQB393599:BRA393599 BZX393599:CAW393599 CJT393599:CKS393599 CTP393599:CUO393599 DDL393599:DEK393599 DNH393599:DOG393599 DXD393599:DYC393599 EGZ393599:EHY393599 EQV393599:ERU393599 FAR393599:FBQ393599 FKN393599:FLM393599 FUJ393599:FVI393599 GEF393599:GFE393599 GOB393599:GPA393599 GXX393599:GYW393599 HHT393599:HIS393599 HRP393599:HSO393599 IBL393599:ICK393599 ILH393599:IMG393599 IVD393599:IWC393599 JEZ393599:JFY393599 JOV393599:JPU393599 JYR393599:JZQ393599 KIN393599:KJM393599 KSJ393599:KTI393599 LCF393599:LDE393599 LMB393599:LNA393599 LVX393599:LWW393599 MFT393599:MGS393599 MPP393599:MQO393599 MZL393599:NAK393599 NJH393599:NKG393599 NTD393599:NUC393599 OCZ393599:ODY393599 OMV393599:ONU393599 OWR393599:OXQ393599 PGN393599:PHM393599 PQJ393599:PRI393599 QAF393599:QBE393599 QKB393599:QLA393599 QTX393599:QUW393599 RDT393599:RES393599 RNP393599:ROO393599 RXL393599:RYK393599 SHH393599:SIG393599 SRD393599:SSC393599 TAZ393599:TBY393599 TKV393599:TLU393599 TUR393599:TVQ393599 UEN393599:UFM393599 UOJ393599:UPI393599 UYF393599:UZE393599 VIB393599:VJA393599 VRX393599:VSW393599 WBT393599:WCS393599 WLP393599:WMO393599 WVL393599:WWK393599 D459135:AC459135 IZ459135:JY459135 SV459135:TU459135 ACR459135:ADQ459135 AMN459135:ANM459135 AWJ459135:AXI459135 BGF459135:BHE459135 BQB459135:BRA459135 BZX459135:CAW459135 CJT459135:CKS459135 CTP459135:CUO459135 DDL459135:DEK459135 DNH459135:DOG459135 DXD459135:DYC459135 EGZ459135:EHY459135 EQV459135:ERU459135 FAR459135:FBQ459135 FKN459135:FLM459135 FUJ459135:FVI459135 GEF459135:GFE459135 GOB459135:GPA459135 GXX459135:GYW459135 HHT459135:HIS459135 HRP459135:HSO459135 IBL459135:ICK459135 ILH459135:IMG459135 IVD459135:IWC459135 JEZ459135:JFY459135 JOV459135:JPU459135 JYR459135:JZQ459135 KIN459135:KJM459135 KSJ459135:KTI459135 LCF459135:LDE459135 LMB459135:LNA459135 LVX459135:LWW459135 MFT459135:MGS459135 MPP459135:MQO459135 MZL459135:NAK459135 NJH459135:NKG459135 NTD459135:NUC459135 OCZ459135:ODY459135 OMV459135:ONU459135 OWR459135:OXQ459135 PGN459135:PHM459135 PQJ459135:PRI459135 QAF459135:QBE459135 QKB459135:QLA459135 QTX459135:QUW459135 RDT459135:RES459135 RNP459135:ROO459135 RXL459135:RYK459135 SHH459135:SIG459135 SRD459135:SSC459135 TAZ459135:TBY459135 TKV459135:TLU459135 TUR459135:TVQ459135 UEN459135:UFM459135 UOJ459135:UPI459135 UYF459135:UZE459135 VIB459135:VJA459135 VRX459135:VSW459135 WBT459135:WCS459135 WLP459135:WMO459135 WVL459135:WWK459135 D524671:AC524671 IZ524671:JY524671 SV524671:TU524671 ACR524671:ADQ524671 AMN524671:ANM524671 AWJ524671:AXI524671 BGF524671:BHE524671 BQB524671:BRA524671 BZX524671:CAW524671 CJT524671:CKS524671 CTP524671:CUO524671 DDL524671:DEK524671 DNH524671:DOG524671 DXD524671:DYC524671 EGZ524671:EHY524671 EQV524671:ERU524671 FAR524671:FBQ524671 FKN524671:FLM524671 FUJ524671:FVI524671 GEF524671:GFE524671 GOB524671:GPA524671 GXX524671:GYW524671 HHT524671:HIS524671 HRP524671:HSO524671 IBL524671:ICK524671 ILH524671:IMG524671 IVD524671:IWC524671 JEZ524671:JFY524671 JOV524671:JPU524671 JYR524671:JZQ524671 KIN524671:KJM524671 KSJ524671:KTI524671 LCF524671:LDE524671 LMB524671:LNA524671 LVX524671:LWW524671 MFT524671:MGS524671 MPP524671:MQO524671 MZL524671:NAK524671 NJH524671:NKG524671 NTD524671:NUC524671 OCZ524671:ODY524671 OMV524671:ONU524671 OWR524671:OXQ524671 PGN524671:PHM524671 PQJ524671:PRI524671 QAF524671:QBE524671 QKB524671:QLA524671 QTX524671:QUW524671 RDT524671:RES524671 RNP524671:ROO524671 RXL524671:RYK524671 SHH524671:SIG524671 SRD524671:SSC524671 TAZ524671:TBY524671 TKV524671:TLU524671 TUR524671:TVQ524671 UEN524671:UFM524671 UOJ524671:UPI524671 UYF524671:UZE524671 VIB524671:VJA524671 VRX524671:VSW524671 WBT524671:WCS524671 WLP524671:WMO524671 WVL524671:WWK524671 D590207:AC590207 IZ590207:JY590207 SV590207:TU590207 ACR590207:ADQ590207 AMN590207:ANM590207 AWJ590207:AXI590207 BGF590207:BHE590207 BQB590207:BRA590207 BZX590207:CAW590207 CJT590207:CKS590207 CTP590207:CUO590207 DDL590207:DEK590207 DNH590207:DOG590207 DXD590207:DYC590207 EGZ590207:EHY590207 EQV590207:ERU590207 FAR590207:FBQ590207 FKN590207:FLM590207 FUJ590207:FVI590207 GEF590207:GFE590207 GOB590207:GPA590207 GXX590207:GYW590207 HHT590207:HIS590207 HRP590207:HSO590207 IBL590207:ICK590207 ILH590207:IMG590207 IVD590207:IWC590207 JEZ590207:JFY590207 JOV590207:JPU590207 JYR590207:JZQ590207 KIN590207:KJM590207 KSJ590207:KTI590207 LCF590207:LDE590207 LMB590207:LNA590207 LVX590207:LWW590207 MFT590207:MGS590207 MPP590207:MQO590207 MZL590207:NAK590207 NJH590207:NKG590207 NTD590207:NUC590207 OCZ590207:ODY590207 OMV590207:ONU590207 OWR590207:OXQ590207 PGN590207:PHM590207 PQJ590207:PRI590207 QAF590207:QBE590207 QKB590207:QLA590207 QTX590207:QUW590207 RDT590207:RES590207 RNP590207:ROO590207 RXL590207:RYK590207 SHH590207:SIG590207 SRD590207:SSC590207 TAZ590207:TBY590207 TKV590207:TLU590207 TUR590207:TVQ590207 UEN590207:UFM590207 UOJ590207:UPI590207 UYF590207:UZE590207 VIB590207:VJA590207 VRX590207:VSW590207 WBT590207:WCS590207 WLP590207:WMO590207 WVL590207:WWK590207 D655743:AC655743 IZ655743:JY655743 SV655743:TU655743 ACR655743:ADQ655743 AMN655743:ANM655743 AWJ655743:AXI655743 BGF655743:BHE655743 BQB655743:BRA655743 BZX655743:CAW655743 CJT655743:CKS655743 CTP655743:CUO655743 DDL655743:DEK655743 DNH655743:DOG655743 DXD655743:DYC655743 EGZ655743:EHY655743 EQV655743:ERU655743 FAR655743:FBQ655743 FKN655743:FLM655743 FUJ655743:FVI655743 GEF655743:GFE655743 GOB655743:GPA655743 GXX655743:GYW655743 HHT655743:HIS655743 HRP655743:HSO655743 IBL655743:ICK655743 ILH655743:IMG655743 IVD655743:IWC655743 JEZ655743:JFY655743 JOV655743:JPU655743 JYR655743:JZQ655743 KIN655743:KJM655743 KSJ655743:KTI655743 LCF655743:LDE655743 LMB655743:LNA655743 LVX655743:LWW655743 MFT655743:MGS655743 MPP655743:MQO655743 MZL655743:NAK655743 NJH655743:NKG655743 NTD655743:NUC655743 OCZ655743:ODY655743 OMV655743:ONU655743 OWR655743:OXQ655743 PGN655743:PHM655743 PQJ655743:PRI655743 QAF655743:QBE655743 QKB655743:QLA655743 QTX655743:QUW655743 RDT655743:RES655743 RNP655743:ROO655743 RXL655743:RYK655743 SHH655743:SIG655743 SRD655743:SSC655743 TAZ655743:TBY655743 TKV655743:TLU655743 TUR655743:TVQ655743 UEN655743:UFM655743 UOJ655743:UPI655743 UYF655743:UZE655743 VIB655743:VJA655743 VRX655743:VSW655743 WBT655743:WCS655743 WLP655743:WMO655743 WVL655743:WWK655743 D721279:AC721279 IZ721279:JY721279 SV721279:TU721279 ACR721279:ADQ721279 AMN721279:ANM721279 AWJ721279:AXI721279 BGF721279:BHE721279 BQB721279:BRA721279 BZX721279:CAW721279 CJT721279:CKS721279 CTP721279:CUO721279 DDL721279:DEK721279 DNH721279:DOG721279 DXD721279:DYC721279 EGZ721279:EHY721279 EQV721279:ERU721279 FAR721279:FBQ721279 FKN721279:FLM721279 FUJ721279:FVI721279 GEF721279:GFE721279 GOB721279:GPA721279 GXX721279:GYW721279 HHT721279:HIS721279 HRP721279:HSO721279 IBL721279:ICK721279 ILH721279:IMG721279 IVD721279:IWC721279 JEZ721279:JFY721279 JOV721279:JPU721279 JYR721279:JZQ721279 KIN721279:KJM721279 KSJ721279:KTI721279 LCF721279:LDE721279 LMB721279:LNA721279 LVX721279:LWW721279 MFT721279:MGS721279 MPP721279:MQO721279 MZL721279:NAK721279 NJH721279:NKG721279 NTD721279:NUC721279 OCZ721279:ODY721279 OMV721279:ONU721279 OWR721279:OXQ721279 PGN721279:PHM721279 PQJ721279:PRI721279 QAF721279:QBE721279 QKB721279:QLA721279 QTX721279:QUW721279 RDT721279:RES721279 RNP721279:ROO721279 RXL721279:RYK721279 SHH721279:SIG721279 SRD721279:SSC721279 TAZ721279:TBY721279 TKV721279:TLU721279 TUR721279:TVQ721279 UEN721279:UFM721279 UOJ721279:UPI721279 UYF721279:UZE721279 VIB721279:VJA721279 VRX721279:VSW721279 WBT721279:WCS721279 WLP721279:WMO721279 WVL721279:WWK721279 D786815:AC786815 IZ786815:JY786815 SV786815:TU786815 ACR786815:ADQ786815 AMN786815:ANM786815 AWJ786815:AXI786815 BGF786815:BHE786815 BQB786815:BRA786815 BZX786815:CAW786815 CJT786815:CKS786815 CTP786815:CUO786815 DDL786815:DEK786815 DNH786815:DOG786815 DXD786815:DYC786815 EGZ786815:EHY786815 EQV786815:ERU786815 FAR786815:FBQ786815 FKN786815:FLM786815 FUJ786815:FVI786815 GEF786815:GFE786815 GOB786815:GPA786815 GXX786815:GYW786815 HHT786815:HIS786815 HRP786815:HSO786815 IBL786815:ICK786815 ILH786815:IMG786815 IVD786815:IWC786815 JEZ786815:JFY786815 JOV786815:JPU786815 JYR786815:JZQ786815 KIN786815:KJM786815 KSJ786815:KTI786815 LCF786815:LDE786815 LMB786815:LNA786815 LVX786815:LWW786815 MFT786815:MGS786815 MPP786815:MQO786815 MZL786815:NAK786815 NJH786815:NKG786815 NTD786815:NUC786815 OCZ786815:ODY786815 OMV786815:ONU786815 OWR786815:OXQ786815 PGN786815:PHM786815 PQJ786815:PRI786815 QAF786815:QBE786815 QKB786815:QLA786815 QTX786815:QUW786815 RDT786815:RES786815 RNP786815:ROO786815 RXL786815:RYK786815 SHH786815:SIG786815 SRD786815:SSC786815 TAZ786815:TBY786815 TKV786815:TLU786815 TUR786815:TVQ786815 UEN786815:UFM786815 UOJ786815:UPI786815 UYF786815:UZE786815 VIB786815:VJA786815 VRX786815:VSW786815 WBT786815:WCS786815 WLP786815:WMO786815 WVL786815:WWK786815 D852351:AC852351 IZ852351:JY852351 SV852351:TU852351 ACR852351:ADQ852351 AMN852351:ANM852351 AWJ852351:AXI852351 BGF852351:BHE852351 BQB852351:BRA852351 BZX852351:CAW852351 CJT852351:CKS852351 CTP852351:CUO852351 DDL852351:DEK852351 DNH852351:DOG852351 DXD852351:DYC852351 EGZ852351:EHY852351 EQV852351:ERU852351 FAR852351:FBQ852351 FKN852351:FLM852351 FUJ852351:FVI852351 GEF852351:GFE852351 GOB852351:GPA852351 GXX852351:GYW852351 HHT852351:HIS852351 HRP852351:HSO852351 IBL852351:ICK852351 ILH852351:IMG852351 IVD852351:IWC852351 JEZ852351:JFY852351 JOV852351:JPU852351 JYR852351:JZQ852351 KIN852351:KJM852351 KSJ852351:KTI852351 LCF852351:LDE852351 LMB852351:LNA852351 LVX852351:LWW852351 MFT852351:MGS852351 MPP852351:MQO852351 MZL852351:NAK852351 NJH852351:NKG852351 NTD852351:NUC852351 OCZ852351:ODY852351 OMV852351:ONU852351 OWR852351:OXQ852351 PGN852351:PHM852351 PQJ852351:PRI852351 QAF852351:QBE852351 QKB852351:QLA852351 QTX852351:QUW852351 RDT852351:RES852351 RNP852351:ROO852351 RXL852351:RYK852351 SHH852351:SIG852351 SRD852351:SSC852351 TAZ852351:TBY852351 TKV852351:TLU852351 TUR852351:TVQ852351 UEN852351:UFM852351 UOJ852351:UPI852351 UYF852351:UZE852351 VIB852351:VJA852351 VRX852351:VSW852351 WBT852351:WCS852351 WLP852351:WMO852351 WVL852351:WWK852351 D917887:AC917887 IZ917887:JY917887 SV917887:TU917887 ACR917887:ADQ917887 AMN917887:ANM917887 AWJ917887:AXI917887 BGF917887:BHE917887 BQB917887:BRA917887 BZX917887:CAW917887 CJT917887:CKS917887 CTP917887:CUO917887 DDL917887:DEK917887 DNH917887:DOG917887 DXD917887:DYC917887 EGZ917887:EHY917887 EQV917887:ERU917887 FAR917887:FBQ917887 FKN917887:FLM917887 FUJ917887:FVI917887 GEF917887:GFE917887 GOB917887:GPA917887 GXX917887:GYW917887 HHT917887:HIS917887 HRP917887:HSO917887 IBL917887:ICK917887 ILH917887:IMG917887 IVD917887:IWC917887 JEZ917887:JFY917887 JOV917887:JPU917887 JYR917887:JZQ917887 KIN917887:KJM917887 KSJ917887:KTI917887 LCF917887:LDE917887 LMB917887:LNA917887 LVX917887:LWW917887 MFT917887:MGS917887 MPP917887:MQO917887 MZL917887:NAK917887 NJH917887:NKG917887 NTD917887:NUC917887 OCZ917887:ODY917887 OMV917887:ONU917887 OWR917887:OXQ917887 PGN917887:PHM917887 PQJ917887:PRI917887 QAF917887:QBE917887 QKB917887:QLA917887 QTX917887:QUW917887 RDT917887:RES917887 RNP917887:ROO917887 RXL917887:RYK917887 SHH917887:SIG917887 SRD917887:SSC917887 TAZ917887:TBY917887 TKV917887:TLU917887 TUR917887:TVQ917887 UEN917887:UFM917887 UOJ917887:UPI917887 UYF917887:UZE917887 VIB917887:VJA917887 VRX917887:VSW917887 WBT917887:WCS917887 WLP917887:WMO917887 WVL917887:WWK917887 D983423:AC983423 IZ983423:JY983423 SV983423:TU983423 ACR983423:ADQ983423 AMN983423:ANM983423 AWJ983423:AXI983423 BGF983423:BHE983423 BQB983423:BRA983423 BZX983423:CAW983423 CJT983423:CKS983423 CTP983423:CUO983423 DDL983423:DEK983423 DNH983423:DOG983423 DXD983423:DYC983423 EGZ983423:EHY983423 EQV983423:ERU983423 FAR983423:FBQ983423 FKN983423:FLM983423 FUJ983423:FVI983423 GEF983423:GFE983423 GOB983423:GPA983423 GXX983423:GYW983423 HHT983423:HIS983423 HRP983423:HSO983423 IBL983423:ICK983423 ILH983423:IMG983423 IVD983423:IWC983423 JEZ983423:JFY983423 JOV983423:JPU983423 JYR983423:JZQ983423 KIN983423:KJM983423 KSJ983423:KTI983423 LCF983423:LDE983423 LMB983423:LNA983423 LVX983423:LWW983423 MFT983423:MGS983423 MPP983423:MQO983423 MZL983423:NAK983423 NJH983423:NKG983423 NTD983423:NUC983423 OCZ983423:ODY983423 OMV983423:ONU983423 OWR983423:OXQ983423 PGN983423:PHM983423 PQJ983423:PRI983423 QAF983423:QBE983423 QKB983423:QLA983423 QTX983423:QUW983423 RDT983423:RES983423 RNP983423:ROO983423 RXL983423:RYK983423 SHH983423:SIG983423 SRD983423:SSC983423 TAZ983423:TBY983423 TKV983423:TLU983423 TUR983423:TVQ983423 UEN983423:UFM983423 UOJ983423:UPI983423 UYF983423:UZE983423 VIB983423:VJA983423 VRX983423:VSW983423 WBT983423:WCS983423 WLP983423:WMO983423 WVL983423:WWK983423 D359:AC361 IZ359:JY361 SV359:TU361 ACR359:ADQ361 AMN359:ANM361 AWJ359:AXI361 BGF359:BHE361 BQB359:BRA361 BZX359:CAW361 CJT359:CKS361 CTP359:CUO361 DDL359:DEK361 DNH359:DOG361 DXD359:DYC361 EGZ359:EHY361 EQV359:ERU361 FAR359:FBQ361 FKN359:FLM361 FUJ359:FVI361 GEF359:GFE361 GOB359:GPA361 GXX359:GYW361 HHT359:HIS361 HRP359:HSO361 IBL359:ICK361 ILH359:IMG361 IVD359:IWC361 JEZ359:JFY361 JOV359:JPU361 JYR359:JZQ361 KIN359:KJM361 KSJ359:KTI361 LCF359:LDE361 LMB359:LNA361 LVX359:LWW361 MFT359:MGS361 MPP359:MQO361 MZL359:NAK361 NJH359:NKG361 NTD359:NUC361 OCZ359:ODY361 OMV359:ONU361 OWR359:OXQ361 PGN359:PHM361 PQJ359:PRI361 QAF359:QBE361 QKB359:QLA361 QTX359:QUW361 RDT359:RES361 RNP359:ROO361 RXL359:RYK361 SHH359:SIG361 SRD359:SSC361 TAZ359:TBY361 TKV359:TLU361 TUR359:TVQ361 UEN359:UFM361 UOJ359:UPI361 UYF359:UZE361 VIB359:VJA361 VRX359:VSW361 WBT359:WCS361 WLP359:WMO361 WVL359:WWK361 D65941:AC65943 IZ65941:JY65943 SV65941:TU65943 ACR65941:ADQ65943 AMN65941:ANM65943 AWJ65941:AXI65943 BGF65941:BHE65943 BQB65941:BRA65943 BZX65941:CAW65943 CJT65941:CKS65943 CTP65941:CUO65943 DDL65941:DEK65943 DNH65941:DOG65943 DXD65941:DYC65943 EGZ65941:EHY65943 EQV65941:ERU65943 FAR65941:FBQ65943 FKN65941:FLM65943 FUJ65941:FVI65943 GEF65941:GFE65943 GOB65941:GPA65943 GXX65941:GYW65943 HHT65941:HIS65943 HRP65941:HSO65943 IBL65941:ICK65943 ILH65941:IMG65943 IVD65941:IWC65943 JEZ65941:JFY65943 JOV65941:JPU65943 JYR65941:JZQ65943 KIN65941:KJM65943 KSJ65941:KTI65943 LCF65941:LDE65943 LMB65941:LNA65943 LVX65941:LWW65943 MFT65941:MGS65943 MPP65941:MQO65943 MZL65941:NAK65943 NJH65941:NKG65943 NTD65941:NUC65943 OCZ65941:ODY65943 OMV65941:ONU65943 OWR65941:OXQ65943 PGN65941:PHM65943 PQJ65941:PRI65943 QAF65941:QBE65943 QKB65941:QLA65943 QTX65941:QUW65943 RDT65941:RES65943 RNP65941:ROO65943 RXL65941:RYK65943 SHH65941:SIG65943 SRD65941:SSC65943 TAZ65941:TBY65943 TKV65941:TLU65943 TUR65941:TVQ65943 UEN65941:UFM65943 UOJ65941:UPI65943 UYF65941:UZE65943 VIB65941:VJA65943 VRX65941:VSW65943 WBT65941:WCS65943 WLP65941:WMO65943 WVL65941:WWK65943 D131477:AC131479 IZ131477:JY131479 SV131477:TU131479 ACR131477:ADQ131479 AMN131477:ANM131479 AWJ131477:AXI131479 BGF131477:BHE131479 BQB131477:BRA131479 BZX131477:CAW131479 CJT131477:CKS131479 CTP131477:CUO131479 DDL131477:DEK131479 DNH131477:DOG131479 DXD131477:DYC131479 EGZ131477:EHY131479 EQV131477:ERU131479 FAR131477:FBQ131479 FKN131477:FLM131479 FUJ131477:FVI131479 GEF131477:GFE131479 GOB131477:GPA131479 GXX131477:GYW131479 HHT131477:HIS131479 HRP131477:HSO131479 IBL131477:ICK131479 ILH131477:IMG131479 IVD131477:IWC131479 JEZ131477:JFY131479 JOV131477:JPU131479 JYR131477:JZQ131479 KIN131477:KJM131479 KSJ131477:KTI131479 LCF131477:LDE131479 LMB131477:LNA131479 LVX131477:LWW131479 MFT131477:MGS131479 MPP131477:MQO131479 MZL131477:NAK131479 NJH131477:NKG131479 NTD131477:NUC131479 OCZ131477:ODY131479 OMV131477:ONU131479 OWR131477:OXQ131479 PGN131477:PHM131479 PQJ131477:PRI131479 QAF131477:QBE131479 QKB131477:QLA131479 QTX131477:QUW131479 RDT131477:RES131479 RNP131477:ROO131479 RXL131477:RYK131479 SHH131477:SIG131479 SRD131477:SSC131479 TAZ131477:TBY131479 TKV131477:TLU131479 TUR131477:TVQ131479 UEN131477:UFM131479 UOJ131477:UPI131479 UYF131477:UZE131479 VIB131477:VJA131479 VRX131477:VSW131479 WBT131477:WCS131479 WLP131477:WMO131479 WVL131477:WWK131479 D197013:AC197015 IZ197013:JY197015 SV197013:TU197015 ACR197013:ADQ197015 AMN197013:ANM197015 AWJ197013:AXI197015 BGF197013:BHE197015 BQB197013:BRA197015 BZX197013:CAW197015 CJT197013:CKS197015 CTP197013:CUO197015 DDL197013:DEK197015 DNH197013:DOG197015 DXD197013:DYC197015 EGZ197013:EHY197015 EQV197013:ERU197015 FAR197013:FBQ197015 FKN197013:FLM197015 FUJ197013:FVI197015 GEF197013:GFE197015 GOB197013:GPA197015 GXX197013:GYW197015 HHT197013:HIS197015 HRP197013:HSO197015 IBL197013:ICK197015 ILH197013:IMG197015 IVD197013:IWC197015 JEZ197013:JFY197015 JOV197013:JPU197015 JYR197013:JZQ197015 KIN197013:KJM197015 KSJ197013:KTI197015 LCF197013:LDE197015 LMB197013:LNA197015 LVX197013:LWW197015 MFT197013:MGS197015 MPP197013:MQO197015 MZL197013:NAK197015 NJH197013:NKG197015 NTD197013:NUC197015 OCZ197013:ODY197015 OMV197013:ONU197015 OWR197013:OXQ197015 PGN197013:PHM197015 PQJ197013:PRI197015 QAF197013:QBE197015 QKB197013:QLA197015 QTX197013:QUW197015 RDT197013:RES197015 RNP197013:ROO197015 RXL197013:RYK197015 SHH197013:SIG197015 SRD197013:SSC197015 TAZ197013:TBY197015 TKV197013:TLU197015 TUR197013:TVQ197015 UEN197013:UFM197015 UOJ197013:UPI197015 UYF197013:UZE197015 VIB197013:VJA197015 VRX197013:VSW197015 WBT197013:WCS197015 WLP197013:WMO197015 WVL197013:WWK197015 D262549:AC262551 IZ262549:JY262551 SV262549:TU262551 ACR262549:ADQ262551 AMN262549:ANM262551 AWJ262549:AXI262551 BGF262549:BHE262551 BQB262549:BRA262551 BZX262549:CAW262551 CJT262549:CKS262551 CTP262549:CUO262551 DDL262549:DEK262551 DNH262549:DOG262551 DXD262549:DYC262551 EGZ262549:EHY262551 EQV262549:ERU262551 FAR262549:FBQ262551 FKN262549:FLM262551 FUJ262549:FVI262551 GEF262549:GFE262551 GOB262549:GPA262551 GXX262549:GYW262551 HHT262549:HIS262551 HRP262549:HSO262551 IBL262549:ICK262551 ILH262549:IMG262551 IVD262549:IWC262551 JEZ262549:JFY262551 JOV262549:JPU262551 JYR262549:JZQ262551 KIN262549:KJM262551 KSJ262549:KTI262551 LCF262549:LDE262551 LMB262549:LNA262551 LVX262549:LWW262551 MFT262549:MGS262551 MPP262549:MQO262551 MZL262549:NAK262551 NJH262549:NKG262551 NTD262549:NUC262551 OCZ262549:ODY262551 OMV262549:ONU262551 OWR262549:OXQ262551 PGN262549:PHM262551 PQJ262549:PRI262551 QAF262549:QBE262551 QKB262549:QLA262551 QTX262549:QUW262551 RDT262549:RES262551 RNP262549:ROO262551 RXL262549:RYK262551 SHH262549:SIG262551 SRD262549:SSC262551 TAZ262549:TBY262551 TKV262549:TLU262551 TUR262549:TVQ262551 UEN262549:UFM262551 UOJ262549:UPI262551 UYF262549:UZE262551 VIB262549:VJA262551 VRX262549:VSW262551 WBT262549:WCS262551 WLP262549:WMO262551 WVL262549:WWK262551 D328085:AC328087 IZ328085:JY328087 SV328085:TU328087 ACR328085:ADQ328087 AMN328085:ANM328087 AWJ328085:AXI328087 BGF328085:BHE328087 BQB328085:BRA328087 BZX328085:CAW328087 CJT328085:CKS328087 CTP328085:CUO328087 DDL328085:DEK328087 DNH328085:DOG328087 DXD328085:DYC328087 EGZ328085:EHY328087 EQV328085:ERU328087 FAR328085:FBQ328087 FKN328085:FLM328087 FUJ328085:FVI328087 GEF328085:GFE328087 GOB328085:GPA328087 GXX328085:GYW328087 HHT328085:HIS328087 HRP328085:HSO328087 IBL328085:ICK328087 ILH328085:IMG328087 IVD328085:IWC328087 JEZ328085:JFY328087 JOV328085:JPU328087 JYR328085:JZQ328087 KIN328085:KJM328087 KSJ328085:KTI328087 LCF328085:LDE328087 LMB328085:LNA328087 LVX328085:LWW328087 MFT328085:MGS328087 MPP328085:MQO328087 MZL328085:NAK328087 NJH328085:NKG328087 NTD328085:NUC328087 OCZ328085:ODY328087 OMV328085:ONU328087 OWR328085:OXQ328087 PGN328085:PHM328087 PQJ328085:PRI328087 QAF328085:QBE328087 QKB328085:QLA328087 QTX328085:QUW328087 RDT328085:RES328087 RNP328085:ROO328087 RXL328085:RYK328087 SHH328085:SIG328087 SRD328085:SSC328087 TAZ328085:TBY328087 TKV328085:TLU328087 TUR328085:TVQ328087 UEN328085:UFM328087 UOJ328085:UPI328087 UYF328085:UZE328087 VIB328085:VJA328087 VRX328085:VSW328087 WBT328085:WCS328087 WLP328085:WMO328087 WVL328085:WWK328087 D393621:AC393623 IZ393621:JY393623 SV393621:TU393623 ACR393621:ADQ393623 AMN393621:ANM393623 AWJ393621:AXI393623 BGF393621:BHE393623 BQB393621:BRA393623 BZX393621:CAW393623 CJT393621:CKS393623 CTP393621:CUO393623 DDL393621:DEK393623 DNH393621:DOG393623 DXD393621:DYC393623 EGZ393621:EHY393623 EQV393621:ERU393623 FAR393621:FBQ393623 FKN393621:FLM393623 FUJ393621:FVI393623 GEF393621:GFE393623 GOB393621:GPA393623 GXX393621:GYW393623 HHT393621:HIS393623 HRP393621:HSO393623 IBL393621:ICK393623 ILH393621:IMG393623 IVD393621:IWC393623 JEZ393621:JFY393623 JOV393621:JPU393623 JYR393621:JZQ393623 KIN393621:KJM393623 KSJ393621:KTI393623 LCF393621:LDE393623 LMB393621:LNA393623 LVX393621:LWW393623 MFT393621:MGS393623 MPP393621:MQO393623 MZL393621:NAK393623 NJH393621:NKG393623 NTD393621:NUC393623 OCZ393621:ODY393623 OMV393621:ONU393623 OWR393621:OXQ393623 PGN393621:PHM393623 PQJ393621:PRI393623 QAF393621:QBE393623 QKB393621:QLA393623 QTX393621:QUW393623 RDT393621:RES393623 RNP393621:ROO393623 RXL393621:RYK393623 SHH393621:SIG393623 SRD393621:SSC393623 TAZ393621:TBY393623 TKV393621:TLU393623 TUR393621:TVQ393623 UEN393621:UFM393623 UOJ393621:UPI393623 UYF393621:UZE393623 VIB393621:VJA393623 VRX393621:VSW393623 WBT393621:WCS393623 WLP393621:WMO393623 WVL393621:WWK393623 D459157:AC459159 IZ459157:JY459159 SV459157:TU459159 ACR459157:ADQ459159 AMN459157:ANM459159 AWJ459157:AXI459159 BGF459157:BHE459159 BQB459157:BRA459159 BZX459157:CAW459159 CJT459157:CKS459159 CTP459157:CUO459159 DDL459157:DEK459159 DNH459157:DOG459159 DXD459157:DYC459159 EGZ459157:EHY459159 EQV459157:ERU459159 FAR459157:FBQ459159 FKN459157:FLM459159 FUJ459157:FVI459159 GEF459157:GFE459159 GOB459157:GPA459159 GXX459157:GYW459159 HHT459157:HIS459159 HRP459157:HSO459159 IBL459157:ICK459159 ILH459157:IMG459159 IVD459157:IWC459159 JEZ459157:JFY459159 JOV459157:JPU459159 JYR459157:JZQ459159 KIN459157:KJM459159 KSJ459157:KTI459159 LCF459157:LDE459159 LMB459157:LNA459159 LVX459157:LWW459159 MFT459157:MGS459159 MPP459157:MQO459159 MZL459157:NAK459159 NJH459157:NKG459159 NTD459157:NUC459159 OCZ459157:ODY459159 OMV459157:ONU459159 OWR459157:OXQ459159 PGN459157:PHM459159 PQJ459157:PRI459159 QAF459157:QBE459159 QKB459157:QLA459159 QTX459157:QUW459159 RDT459157:RES459159 RNP459157:ROO459159 RXL459157:RYK459159 SHH459157:SIG459159 SRD459157:SSC459159 TAZ459157:TBY459159 TKV459157:TLU459159 TUR459157:TVQ459159 UEN459157:UFM459159 UOJ459157:UPI459159 UYF459157:UZE459159 VIB459157:VJA459159 VRX459157:VSW459159 WBT459157:WCS459159 WLP459157:WMO459159 WVL459157:WWK459159 D524693:AC524695 IZ524693:JY524695 SV524693:TU524695 ACR524693:ADQ524695 AMN524693:ANM524695 AWJ524693:AXI524695 BGF524693:BHE524695 BQB524693:BRA524695 BZX524693:CAW524695 CJT524693:CKS524695 CTP524693:CUO524695 DDL524693:DEK524695 DNH524693:DOG524695 DXD524693:DYC524695 EGZ524693:EHY524695 EQV524693:ERU524695 FAR524693:FBQ524695 FKN524693:FLM524695 FUJ524693:FVI524695 GEF524693:GFE524695 GOB524693:GPA524695 GXX524693:GYW524695 HHT524693:HIS524695 HRP524693:HSO524695 IBL524693:ICK524695 ILH524693:IMG524695 IVD524693:IWC524695 JEZ524693:JFY524695 JOV524693:JPU524695 JYR524693:JZQ524695 KIN524693:KJM524695 KSJ524693:KTI524695 LCF524693:LDE524695 LMB524693:LNA524695 LVX524693:LWW524695 MFT524693:MGS524695 MPP524693:MQO524695 MZL524693:NAK524695 NJH524693:NKG524695 NTD524693:NUC524695 OCZ524693:ODY524695 OMV524693:ONU524695 OWR524693:OXQ524695 PGN524693:PHM524695 PQJ524693:PRI524695 QAF524693:QBE524695 QKB524693:QLA524695 QTX524693:QUW524695 RDT524693:RES524695 RNP524693:ROO524695 RXL524693:RYK524695 SHH524693:SIG524695 SRD524693:SSC524695 TAZ524693:TBY524695 TKV524693:TLU524695 TUR524693:TVQ524695 UEN524693:UFM524695 UOJ524693:UPI524695 UYF524693:UZE524695 VIB524693:VJA524695 VRX524693:VSW524695 WBT524693:WCS524695 WLP524693:WMO524695 WVL524693:WWK524695 D590229:AC590231 IZ590229:JY590231 SV590229:TU590231 ACR590229:ADQ590231 AMN590229:ANM590231 AWJ590229:AXI590231 BGF590229:BHE590231 BQB590229:BRA590231 BZX590229:CAW590231 CJT590229:CKS590231 CTP590229:CUO590231 DDL590229:DEK590231 DNH590229:DOG590231 DXD590229:DYC590231 EGZ590229:EHY590231 EQV590229:ERU590231 FAR590229:FBQ590231 FKN590229:FLM590231 FUJ590229:FVI590231 GEF590229:GFE590231 GOB590229:GPA590231 GXX590229:GYW590231 HHT590229:HIS590231 HRP590229:HSO590231 IBL590229:ICK590231 ILH590229:IMG590231 IVD590229:IWC590231 JEZ590229:JFY590231 JOV590229:JPU590231 JYR590229:JZQ590231 KIN590229:KJM590231 KSJ590229:KTI590231 LCF590229:LDE590231 LMB590229:LNA590231 LVX590229:LWW590231 MFT590229:MGS590231 MPP590229:MQO590231 MZL590229:NAK590231 NJH590229:NKG590231 NTD590229:NUC590231 OCZ590229:ODY590231 OMV590229:ONU590231 OWR590229:OXQ590231 PGN590229:PHM590231 PQJ590229:PRI590231 QAF590229:QBE590231 QKB590229:QLA590231 QTX590229:QUW590231 RDT590229:RES590231 RNP590229:ROO590231 RXL590229:RYK590231 SHH590229:SIG590231 SRD590229:SSC590231 TAZ590229:TBY590231 TKV590229:TLU590231 TUR590229:TVQ590231 UEN590229:UFM590231 UOJ590229:UPI590231 UYF590229:UZE590231 VIB590229:VJA590231 VRX590229:VSW590231 WBT590229:WCS590231 WLP590229:WMO590231 WVL590229:WWK590231 D655765:AC655767 IZ655765:JY655767 SV655765:TU655767 ACR655765:ADQ655767 AMN655765:ANM655767 AWJ655765:AXI655767 BGF655765:BHE655767 BQB655765:BRA655767 BZX655765:CAW655767 CJT655765:CKS655767 CTP655765:CUO655767 DDL655765:DEK655767 DNH655765:DOG655767 DXD655765:DYC655767 EGZ655765:EHY655767 EQV655765:ERU655767 FAR655765:FBQ655767 FKN655765:FLM655767 FUJ655765:FVI655767 GEF655765:GFE655767 GOB655765:GPA655767 GXX655765:GYW655767 HHT655765:HIS655767 HRP655765:HSO655767 IBL655765:ICK655767 ILH655765:IMG655767 IVD655765:IWC655767 JEZ655765:JFY655767 JOV655765:JPU655767 JYR655765:JZQ655767 KIN655765:KJM655767 KSJ655765:KTI655767 LCF655765:LDE655767 LMB655765:LNA655767 LVX655765:LWW655767 MFT655765:MGS655767 MPP655765:MQO655767 MZL655765:NAK655767 NJH655765:NKG655767 NTD655765:NUC655767 OCZ655765:ODY655767 OMV655765:ONU655767 OWR655765:OXQ655767 PGN655765:PHM655767 PQJ655765:PRI655767 QAF655765:QBE655767 QKB655765:QLA655767 QTX655765:QUW655767 RDT655765:RES655767 RNP655765:ROO655767 RXL655765:RYK655767 SHH655765:SIG655767 SRD655765:SSC655767 TAZ655765:TBY655767 TKV655765:TLU655767 TUR655765:TVQ655767 UEN655765:UFM655767 UOJ655765:UPI655767 UYF655765:UZE655767 VIB655765:VJA655767 VRX655765:VSW655767 WBT655765:WCS655767 WLP655765:WMO655767 WVL655765:WWK655767 D721301:AC721303 IZ721301:JY721303 SV721301:TU721303 ACR721301:ADQ721303 AMN721301:ANM721303 AWJ721301:AXI721303 BGF721301:BHE721303 BQB721301:BRA721303 BZX721301:CAW721303 CJT721301:CKS721303 CTP721301:CUO721303 DDL721301:DEK721303 DNH721301:DOG721303 DXD721301:DYC721303 EGZ721301:EHY721303 EQV721301:ERU721303 FAR721301:FBQ721303 FKN721301:FLM721303 FUJ721301:FVI721303 GEF721301:GFE721303 GOB721301:GPA721303 GXX721301:GYW721303 HHT721301:HIS721303 HRP721301:HSO721303 IBL721301:ICK721303 ILH721301:IMG721303 IVD721301:IWC721303 JEZ721301:JFY721303 JOV721301:JPU721303 JYR721301:JZQ721303 KIN721301:KJM721303 KSJ721301:KTI721303 LCF721301:LDE721303 LMB721301:LNA721303 LVX721301:LWW721303 MFT721301:MGS721303 MPP721301:MQO721303 MZL721301:NAK721303 NJH721301:NKG721303 NTD721301:NUC721303 OCZ721301:ODY721303 OMV721301:ONU721303 OWR721301:OXQ721303 PGN721301:PHM721303 PQJ721301:PRI721303 QAF721301:QBE721303 QKB721301:QLA721303 QTX721301:QUW721303 RDT721301:RES721303 RNP721301:ROO721303 RXL721301:RYK721303 SHH721301:SIG721303 SRD721301:SSC721303 TAZ721301:TBY721303 TKV721301:TLU721303 TUR721301:TVQ721303 UEN721301:UFM721303 UOJ721301:UPI721303 UYF721301:UZE721303 VIB721301:VJA721303 VRX721301:VSW721303 WBT721301:WCS721303 WLP721301:WMO721303 WVL721301:WWK721303 D786837:AC786839 IZ786837:JY786839 SV786837:TU786839 ACR786837:ADQ786839 AMN786837:ANM786839 AWJ786837:AXI786839 BGF786837:BHE786839 BQB786837:BRA786839 BZX786837:CAW786839 CJT786837:CKS786839 CTP786837:CUO786839 DDL786837:DEK786839 DNH786837:DOG786839 DXD786837:DYC786839 EGZ786837:EHY786839 EQV786837:ERU786839 FAR786837:FBQ786839 FKN786837:FLM786839 FUJ786837:FVI786839 GEF786837:GFE786839 GOB786837:GPA786839 GXX786837:GYW786839 HHT786837:HIS786839 HRP786837:HSO786839 IBL786837:ICK786839 ILH786837:IMG786839 IVD786837:IWC786839 JEZ786837:JFY786839 JOV786837:JPU786839 JYR786837:JZQ786839 KIN786837:KJM786839 KSJ786837:KTI786839 LCF786837:LDE786839 LMB786837:LNA786839 LVX786837:LWW786839 MFT786837:MGS786839 MPP786837:MQO786839 MZL786837:NAK786839 NJH786837:NKG786839 NTD786837:NUC786839 OCZ786837:ODY786839 OMV786837:ONU786839 OWR786837:OXQ786839 PGN786837:PHM786839 PQJ786837:PRI786839 QAF786837:QBE786839 QKB786837:QLA786839 QTX786837:QUW786839 RDT786837:RES786839 RNP786837:ROO786839 RXL786837:RYK786839 SHH786837:SIG786839 SRD786837:SSC786839 TAZ786837:TBY786839 TKV786837:TLU786839 TUR786837:TVQ786839 UEN786837:UFM786839 UOJ786837:UPI786839 UYF786837:UZE786839 VIB786837:VJA786839 VRX786837:VSW786839 WBT786837:WCS786839 WLP786837:WMO786839 WVL786837:WWK786839 D852373:AC852375 IZ852373:JY852375 SV852373:TU852375 ACR852373:ADQ852375 AMN852373:ANM852375 AWJ852373:AXI852375 BGF852373:BHE852375 BQB852373:BRA852375 BZX852373:CAW852375 CJT852373:CKS852375 CTP852373:CUO852375 DDL852373:DEK852375 DNH852373:DOG852375 DXD852373:DYC852375 EGZ852373:EHY852375 EQV852373:ERU852375 FAR852373:FBQ852375 FKN852373:FLM852375 FUJ852373:FVI852375 GEF852373:GFE852375 GOB852373:GPA852375 GXX852373:GYW852375 HHT852373:HIS852375 HRP852373:HSO852375 IBL852373:ICK852375 ILH852373:IMG852375 IVD852373:IWC852375 JEZ852373:JFY852375 JOV852373:JPU852375 JYR852373:JZQ852375 KIN852373:KJM852375 KSJ852373:KTI852375 LCF852373:LDE852375 LMB852373:LNA852375 LVX852373:LWW852375 MFT852373:MGS852375 MPP852373:MQO852375 MZL852373:NAK852375 NJH852373:NKG852375 NTD852373:NUC852375 OCZ852373:ODY852375 OMV852373:ONU852375 OWR852373:OXQ852375 PGN852373:PHM852375 PQJ852373:PRI852375 QAF852373:QBE852375 QKB852373:QLA852375 QTX852373:QUW852375 RDT852373:RES852375 RNP852373:ROO852375 RXL852373:RYK852375 SHH852373:SIG852375 SRD852373:SSC852375 TAZ852373:TBY852375 TKV852373:TLU852375 TUR852373:TVQ852375 UEN852373:UFM852375 UOJ852373:UPI852375 UYF852373:UZE852375 VIB852373:VJA852375 VRX852373:VSW852375 WBT852373:WCS852375 WLP852373:WMO852375 WVL852373:WWK852375 D917909:AC917911 IZ917909:JY917911 SV917909:TU917911 ACR917909:ADQ917911 AMN917909:ANM917911 AWJ917909:AXI917911 BGF917909:BHE917911 BQB917909:BRA917911 BZX917909:CAW917911 CJT917909:CKS917911 CTP917909:CUO917911 DDL917909:DEK917911 DNH917909:DOG917911 DXD917909:DYC917911 EGZ917909:EHY917911 EQV917909:ERU917911 FAR917909:FBQ917911 FKN917909:FLM917911 FUJ917909:FVI917911 GEF917909:GFE917911 GOB917909:GPA917911 GXX917909:GYW917911 HHT917909:HIS917911 HRP917909:HSO917911 IBL917909:ICK917911 ILH917909:IMG917911 IVD917909:IWC917911 JEZ917909:JFY917911 JOV917909:JPU917911 JYR917909:JZQ917911 KIN917909:KJM917911 KSJ917909:KTI917911 LCF917909:LDE917911 LMB917909:LNA917911 LVX917909:LWW917911 MFT917909:MGS917911 MPP917909:MQO917911 MZL917909:NAK917911 NJH917909:NKG917911 NTD917909:NUC917911 OCZ917909:ODY917911 OMV917909:ONU917911 OWR917909:OXQ917911 PGN917909:PHM917911 PQJ917909:PRI917911 QAF917909:QBE917911 QKB917909:QLA917911 QTX917909:QUW917911 RDT917909:RES917911 RNP917909:ROO917911 RXL917909:RYK917911 SHH917909:SIG917911 SRD917909:SSC917911 TAZ917909:TBY917911 TKV917909:TLU917911 TUR917909:TVQ917911 UEN917909:UFM917911 UOJ917909:UPI917911 UYF917909:UZE917911 VIB917909:VJA917911 VRX917909:VSW917911 WBT917909:WCS917911 WLP917909:WMO917911 WVL917909:WWK917911 D983445:AC983447 IZ983445:JY983447 SV983445:TU983447 ACR983445:ADQ983447 AMN983445:ANM983447 AWJ983445:AXI983447 BGF983445:BHE983447 BQB983445:BRA983447 BZX983445:CAW983447 CJT983445:CKS983447 CTP983445:CUO983447 DDL983445:DEK983447 DNH983445:DOG983447 DXD983445:DYC983447 EGZ983445:EHY983447 EQV983445:ERU983447 FAR983445:FBQ983447 FKN983445:FLM983447 FUJ983445:FVI983447 GEF983445:GFE983447 GOB983445:GPA983447 GXX983445:GYW983447 HHT983445:HIS983447 HRP983445:HSO983447 IBL983445:ICK983447 ILH983445:IMG983447 IVD983445:IWC983447 JEZ983445:JFY983447 JOV983445:JPU983447 JYR983445:JZQ983447 KIN983445:KJM983447 KSJ983445:KTI983447 LCF983445:LDE983447 LMB983445:LNA983447 LVX983445:LWW983447 MFT983445:MGS983447 MPP983445:MQO983447 MZL983445:NAK983447 NJH983445:NKG983447 NTD983445:NUC983447 OCZ983445:ODY983447 OMV983445:ONU983447 OWR983445:OXQ983447 PGN983445:PHM983447 PQJ983445:PRI983447 QAF983445:QBE983447 QKB983445:QLA983447 QTX983445:QUW983447 RDT983445:RES983447 RNP983445:ROO983447 RXL983445:RYK983447 SHH983445:SIG983447 SRD983445:SSC983447 TAZ983445:TBY983447 TKV983445:TLU983447 TUR983445:TVQ983447 UEN983445:UFM983447 UOJ983445:UPI983447 UYF983445:UZE983447 VIB983445:VJA983447 VRX983445:VSW983447 WBT983445:WCS983447 WLP983445:WMO983447 WVL983445:WWK983447 D365:Y368 IZ365:JU368 SV365:TQ368 ACR365:ADM368 AMN365:ANI368 AWJ365:AXE368 BGF365:BHA368 BQB365:BQW368 BZX365:CAS368 CJT365:CKO368 CTP365:CUK368 DDL365:DEG368 DNH365:DOC368 DXD365:DXY368 EGZ365:EHU368 EQV365:ERQ368 FAR365:FBM368 FKN365:FLI368 FUJ365:FVE368 GEF365:GFA368 GOB365:GOW368 GXX365:GYS368 HHT365:HIO368 HRP365:HSK368 IBL365:ICG368 ILH365:IMC368 IVD365:IVY368 JEZ365:JFU368 JOV365:JPQ368 JYR365:JZM368 KIN365:KJI368 KSJ365:KTE368 LCF365:LDA368 LMB365:LMW368 LVX365:LWS368 MFT365:MGO368 MPP365:MQK368 MZL365:NAG368 NJH365:NKC368 NTD365:NTY368 OCZ365:ODU368 OMV365:ONQ368 OWR365:OXM368 PGN365:PHI368 PQJ365:PRE368 QAF365:QBA368 QKB365:QKW368 QTX365:QUS368 RDT365:REO368 RNP365:ROK368 RXL365:RYG368 SHH365:SIC368 SRD365:SRY368 TAZ365:TBU368 TKV365:TLQ368 TUR365:TVM368 UEN365:UFI368 UOJ365:UPE368 UYF365:UZA368 VIB365:VIW368 VRX365:VSS368 WBT365:WCO368 WLP365:WMK368 WVL365:WWG368 D65947:Y65950 IZ65947:JU65950 SV65947:TQ65950 ACR65947:ADM65950 AMN65947:ANI65950 AWJ65947:AXE65950 BGF65947:BHA65950 BQB65947:BQW65950 BZX65947:CAS65950 CJT65947:CKO65950 CTP65947:CUK65950 DDL65947:DEG65950 DNH65947:DOC65950 DXD65947:DXY65950 EGZ65947:EHU65950 EQV65947:ERQ65950 FAR65947:FBM65950 FKN65947:FLI65950 FUJ65947:FVE65950 GEF65947:GFA65950 GOB65947:GOW65950 GXX65947:GYS65950 HHT65947:HIO65950 HRP65947:HSK65950 IBL65947:ICG65950 ILH65947:IMC65950 IVD65947:IVY65950 JEZ65947:JFU65950 JOV65947:JPQ65950 JYR65947:JZM65950 KIN65947:KJI65950 KSJ65947:KTE65950 LCF65947:LDA65950 LMB65947:LMW65950 LVX65947:LWS65950 MFT65947:MGO65950 MPP65947:MQK65950 MZL65947:NAG65950 NJH65947:NKC65950 NTD65947:NTY65950 OCZ65947:ODU65950 OMV65947:ONQ65950 OWR65947:OXM65950 PGN65947:PHI65950 PQJ65947:PRE65950 QAF65947:QBA65950 QKB65947:QKW65950 QTX65947:QUS65950 RDT65947:REO65950 RNP65947:ROK65950 RXL65947:RYG65950 SHH65947:SIC65950 SRD65947:SRY65950 TAZ65947:TBU65950 TKV65947:TLQ65950 TUR65947:TVM65950 UEN65947:UFI65950 UOJ65947:UPE65950 UYF65947:UZA65950 VIB65947:VIW65950 VRX65947:VSS65950 WBT65947:WCO65950 WLP65947:WMK65950 WVL65947:WWG65950 D131483:Y131486 IZ131483:JU131486 SV131483:TQ131486 ACR131483:ADM131486 AMN131483:ANI131486 AWJ131483:AXE131486 BGF131483:BHA131486 BQB131483:BQW131486 BZX131483:CAS131486 CJT131483:CKO131486 CTP131483:CUK131486 DDL131483:DEG131486 DNH131483:DOC131486 DXD131483:DXY131486 EGZ131483:EHU131486 EQV131483:ERQ131486 FAR131483:FBM131486 FKN131483:FLI131486 FUJ131483:FVE131486 GEF131483:GFA131486 GOB131483:GOW131486 GXX131483:GYS131486 HHT131483:HIO131486 HRP131483:HSK131486 IBL131483:ICG131486 ILH131483:IMC131486 IVD131483:IVY131486 JEZ131483:JFU131486 JOV131483:JPQ131486 JYR131483:JZM131486 KIN131483:KJI131486 KSJ131483:KTE131486 LCF131483:LDA131486 LMB131483:LMW131486 LVX131483:LWS131486 MFT131483:MGO131486 MPP131483:MQK131486 MZL131483:NAG131486 NJH131483:NKC131486 NTD131483:NTY131486 OCZ131483:ODU131486 OMV131483:ONQ131486 OWR131483:OXM131486 PGN131483:PHI131486 PQJ131483:PRE131486 QAF131483:QBA131486 QKB131483:QKW131486 QTX131483:QUS131486 RDT131483:REO131486 RNP131483:ROK131486 RXL131483:RYG131486 SHH131483:SIC131486 SRD131483:SRY131486 TAZ131483:TBU131486 TKV131483:TLQ131486 TUR131483:TVM131486 UEN131483:UFI131486 UOJ131483:UPE131486 UYF131483:UZA131486 VIB131483:VIW131486 VRX131483:VSS131486 WBT131483:WCO131486 WLP131483:WMK131486 WVL131483:WWG131486 D197019:Y197022 IZ197019:JU197022 SV197019:TQ197022 ACR197019:ADM197022 AMN197019:ANI197022 AWJ197019:AXE197022 BGF197019:BHA197022 BQB197019:BQW197022 BZX197019:CAS197022 CJT197019:CKO197022 CTP197019:CUK197022 DDL197019:DEG197022 DNH197019:DOC197022 DXD197019:DXY197022 EGZ197019:EHU197022 EQV197019:ERQ197022 FAR197019:FBM197022 FKN197019:FLI197022 FUJ197019:FVE197022 GEF197019:GFA197022 GOB197019:GOW197022 GXX197019:GYS197022 HHT197019:HIO197022 HRP197019:HSK197022 IBL197019:ICG197022 ILH197019:IMC197022 IVD197019:IVY197022 JEZ197019:JFU197022 JOV197019:JPQ197022 JYR197019:JZM197022 KIN197019:KJI197022 KSJ197019:KTE197022 LCF197019:LDA197022 LMB197019:LMW197022 LVX197019:LWS197022 MFT197019:MGO197022 MPP197019:MQK197022 MZL197019:NAG197022 NJH197019:NKC197022 NTD197019:NTY197022 OCZ197019:ODU197022 OMV197019:ONQ197022 OWR197019:OXM197022 PGN197019:PHI197022 PQJ197019:PRE197022 QAF197019:QBA197022 QKB197019:QKW197022 QTX197019:QUS197022 RDT197019:REO197022 RNP197019:ROK197022 RXL197019:RYG197022 SHH197019:SIC197022 SRD197019:SRY197022 TAZ197019:TBU197022 TKV197019:TLQ197022 TUR197019:TVM197022 UEN197019:UFI197022 UOJ197019:UPE197022 UYF197019:UZA197022 VIB197019:VIW197022 VRX197019:VSS197022 WBT197019:WCO197022 WLP197019:WMK197022 WVL197019:WWG197022 D262555:Y262558 IZ262555:JU262558 SV262555:TQ262558 ACR262555:ADM262558 AMN262555:ANI262558 AWJ262555:AXE262558 BGF262555:BHA262558 BQB262555:BQW262558 BZX262555:CAS262558 CJT262555:CKO262558 CTP262555:CUK262558 DDL262555:DEG262558 DNH262555:DOC262558 DXD262555:DXY262558 EGZ262555:EHU262558 EQV262555:ERQ262558 FAR262555:FBM262558 FKN262555:FLI262558 FUJ262555:FVE262558 GEF262555:GFA262558 GOB262555:GOW262558 GXX262555:GYS262558 HHT262555:HIO262558 HRP262555:HSK262558 IBL262555:ICG262558 ILH262555:IMC262558 IVD262555:IVY262558 JEZ262555:JFU262558 JOV262555:JPQ262558 JYR262555:JZM262558 KIN262555:KJI262558 KSJ262555:KTE262558 LCF262555:LDA262558 LMB262555:LMW262558 LVX262555:LWS262558 MFT262555:MGO262558 MPP262555:MQK262558 MZL262555:NAG262558 NJH262555:NKC262558 NTD262555:NTY262558 OCZ262555:ODU262558 OMV262555:ONQ262558 OWR262555:OXM262558 PGN262555:PHI262558 PQJ262555:PRE262558 QAF262555:QBA262558 QKB262555:QKW262558 QTX262555:QUS262558 RDT262555:REO262558 RNP262555:ROK262558 RXL262555:RYG262558 SHH262555:SIC262558 SRD262555:SRY262558 TAZ262555:TBU262558 TKV262555:TLQ262558 TUR262555:TVM262558 UEN262555:UFI262558 UOJ262555:UPE262558 UYF262555:UZA262558 VIB262555:VIW262558 VRX262555:VSS262558 WBT262555:WCO262558 WLP262555:WMK262558 WVL262555:WWG262558 D328091:Y328094 IZ328091:JU328094 SV328091:TQ328094 ACR328091:ADM328094 AMN328091:ANI328094 AWJ328091:AXE328094 BGF328091:BHA328094 BQB328091:BQW328094 BZX328091:CAS328094 CJT328091:CKO328094 CTP328091:CUK328094 DDL328091:DEG328094 DNH328091:DOC328094 DXD328091:DXY328094 EGZ328091:EHU328094 EQV328091:ERQ328094 FAR328091:FBM328094 FKN328091:FLI328094 FUJ328091:FVE328094 GEF328091:GFA328094 GOB328091:GOW328094 GXX328091:GYS328094 HHT328091:HIO328094 HRP328091:HSK328094 IBL328091:ICG328094 ILH328091:IMC328094 IVD328091:IVY328094 JEZ328091:JFU328094 JOV328091:JPQ328094 JYR328091:JZM328094 KIN328091:KJI328094 KSJ328091:KTE328094 LCF328091:LDA328094 LMB328091:LMW328094 LVX328091:LWS328094 MFT328091:MGO328094 MPP328091:MQK328094 MZL328091:NAG328094 NJH328091:NKC328094 NTD328091:NTY328094 OCZ328091:ODU328094 OMV328091:ONQ328094 OWR328091:OXM328094 PGN328091:PHI328094 PQJ328091:PRE328094 QAF328091:QBA328094 QKB328091:QKW328094 QTX328091:QUS328094 RDT328091:REO328094 RNP328091:ROK328094 RXL328091:RYG328094 SHH328091:SIC328094 SRD328091:SRY328094 TAZ328091:TBU328094 TKV328091:TLQ328094 TUR328091:TVM328094 UEN328091:UFI328094 UOJ328091:UPE328094 UYF328091:UZA328094 VIB328091:VIW328094 VRX328091:VSS328094 WBT328091:WCO328094 WLP328091:WMK328094 WVL328091:WWG328094 D393627:Y393630 IZ393627:JU393630 SV393627:TQ393630 ACR393627:ADM393630 AMN393627:ANI393630 AWJ393627:AXE393630 BGF393627:BHA393630 BQB393627:BQW393630 BZX393627:CAS393630 CJT393627:CKO393630 CTP393627:CUK393630 DDL393627:DEG393630 DNH393627:DOC393630 DXD393627:DXY393630 EGZ393627:EHU393630 EQV393627:ERQ393630 FAR393627:FBM393630 FKN393627:FLI393630 FUJ393627:FVE393630 GEF393627:GFA393630 GOB393627:GOW393630 GXX393627:GYS393630 HHT393627:HIO393630 HRP393627:HSK393630 IBL393627:ICG393630 ILH393627:IMC393630 IVD393627:IVY393630 JEZ393627:JFU393630 JOV393627:JPQ393630 JYR393627:JZM393630 KIN393627:KJI393630 KSJ393627:KTE393630 LCF393627:LDA393630 LMB393627:LMW393630 LVX393627:LWS393630 MFT393627:MGO393630 MPP393627:MQK393630 MZL393627:NAG393630 NJH393627:NKC393630 NTD393627:NTY393630 OCZ393627:ODU393630 OMV393627:ONQ393630 OWR393627:OXM393630 PGN393627:PHI393630 PQJ393627:PRE393630 QAF393627:QBA393630 QKB393627:QKW393630 QTX393627:QUS393630 RDT393627:REO393630 RNP393627:ROK393630 RXL393627:RYG393630 SHH393627:SIC393630 SRD393627:SRY393630 TAZ393627:TBU393630 TKV393627:TLQ393630 TUR393627:TVM393630 UEN393627:UFI393630 UOJ393627:UPE393630 UYF393627:UZA393630 VIB393627:VIW393630 VRX393627:VSS393630 WBT393627:WCO393630 WLP393627:WMK393630 WVL393627:WWG393630 D459163:Y459166 IZ459163:JU459166 SV459163:TQ459166 ACR459163:ADM459166 AMN459163:ANI459166 AWJ459163:AXE459166 BGF459163:BHA459166 BQB459163:BQW459166 BZX459163:CAS459166 CJT459163:CKO459166 CTP459163:CUK459166 DDL459163:DEG459166 DNH459163:DOC459166 DXD459163:DXY459166 EGZ459163:EHU459166 EQV459163:ERQ459166 FAR459163:FBM459166 FKN459163:FLI459166 FUJ459163:FVE459166 GEF459163:GFA459166 GOB459163:GOW459166 GXX459163:GYS459166 HHT459163:HIO459166 HRP459163:HSK459166 IBL459163:ICG459166 ILH459163:IMC459166 IVD459163:IVY459166 JEZ459163:JFU459166 JOV459163:JPQ459166 JYR459163:JZM459166 KIN459163:KJI459166 KSJ459163:KTE459166 LCF459163:LDA459166 LMB459163:LMW459166 LVX459163:LWS459166 MFT459163:MGO459166 MPP459163:MQK459166 MZL459163:NAG459166 NJH459163:NKC459166 NTD459163:NTY459166 OCZ459163:ODU459166 OMV459163:ONQ459166 OWR459163:OXM459166 PGN459163:PHI459166 PQJ459163:PRE459166 QAF459163:QBA459166 QKB459163:QKW459166 QTX459163:QUS459166 RDT459163:REO459166 RNP459163:ROK459166 RXL459163:RYG459166 SHH459163:SIC459166 SRD459163:SRY459166 TAZ459163:TBU459166 TKV459163:TLQ459166 TUR459163:TVM459166 UEN459163:UFI459166 UOJ459163:UPE459166 UYF459163:UZA459166 VIB459163:VIW459166 VRX459163:VSS459166 WBT459163:WCO459166 WLP459163:WMK459166 WVL459163:WWG459166 D524699:Y524702 IZ524699:JU524702 SV524699:TQ524702 ACR524699:ADM524702 AMN524699:ANI524702 AWJ524699:AXE524702 BGF524699:BHA524702 BQB524699:BQW524702 BZX524699:CAS524702 CJT524699:CKO524702 CTP524699:CUK524702 DDL524699:DEG524702 DNH524699:DOC524702 DXD524699:DXY524702 EGZ524699:EHU524702 EQV524699:ERQ524702 FAR524699:FBM524702 FKN524699:FLI524702 FUJ524699:FVE524702 GEF524699:GFA524702 GOB524699:GOW524702 GXX524699:GYS524702 HHT524699:HIO524702 HRP524699:HSK524702 IBL524699:ICG524702 ILH524699:IMC524702 IVD524699:IVY524702 JEZ524699:JFU524702 JOV524699:JPQ524702 JYR524699:JZM524702 KIN524699:KJI524702 KSJ524699:KTE524702 LCF524699:LDA524702 LMB524699:LMW524702 LVX524699:LWS524702 MFT524699:MGO524702 MPP524699:MQK524702 MZL524699:NAG524702 NJH524699:NKC524702 NTD524699:NTY524702 OCZ524699:ODU524702 OMV524699:ONQ524702 OWR524699:OXM524702 PGN524699:PHI524702 PQJ524699:PRE524702 QAF524699:QBA524702 QKB524699:QKW524702 QTX524699:QUS524702 RDT524699:REO524702 RNP524699:ROK524702 RXL524699:RYG524702 SHH524699:SIC524702 SRD524699:SRY524702 TAZ524699:TBU524702 TKV524699:TLQ524702 TUR524699:TVM524702 UEN524699:UFI524702 UOJ524699:UPE524702 UYF524699:UZA524702 VIB524699:VIW524702 VRX524699:VSS524702 WBT524699:WCO524702 WLP524699:WMK524702 WVL524699:WWG524702 D590235:Y590238 IZ590235:JU590238 SV590235:TQ590238 ACR590235:ADM590238 AMN590235:ANI590238 AWJ590235:AXE590238 BGF590235:BHA590238 BQB590235:BQW590238 BZX590235:CAS590238 CJT590235:CKO590238 CTP590235:CUK590238 DDL590235:DEG590238 DNH590235:DOC590238 DXD590235:DXY590238 EGZ590235:EHU590238 EQV590235:ERQ590238 FAR590235:FBM590238 FKN590235:FLI590238 FUJ590235:FVE590238 GEF590235:GFA590238 GOB590235:GOW590238 GXX590235:GYS590238 HHT590235:HIO590238 HRP590235:HSK590238 IBL590235:ICG590238 ILH590235:IMC590238 IVD590235:IVY590238 JEZ590235:JFU590238 JOV590235:JPQ590238 JYR590235:JZM590238 KIN590235:KJI590238 KSJ590235:KTE590238 LCF590235:LDA590238 LMB590235:LMW590238 LVX590235:LWS590238 MFT590235:MGO590238 MPP590235:MQK590238 MZL590235:NAG590238 NJH590235:NKC590238 NTD590235:NTY590238 OCZ590235:ODU590238 OMV590235:ONQ590238 OWR590235:OXM590238 PGN590235:PHI590238 PQJ590235:PRE590238 QAF590235:QBA590238 QKB590235:QKW590238 QTX590235:QUS590238 RDT590235:REO590238 RNP590235:ROK590238 RXL590235:RYG590238 SHH590235:SIC590238 SRD590235:SRY590238 TAZ590235:TBU590238 TKV590235:TLQ590238 TUR590235:TVM590238 UEN590235:UFI590238 UOJ590235:UPE590238 UYF590235:UZA590238 VIB590235:VIW590238 VRX590235:VSS590238 WBT590235:WCO590238 WLP590235:WMK590238 WVL590235:WWG590238 D655771:Y655774 IZ655771:JU655774 SV655771:TQ655774 ACR655771:ADM655774 AMN655771:ANI655774 AWJ655771:AXE655774 BGF655771:BHA655774 BQB655771:BQW655774 BZX655771:CAS655774 CJT655771:CKO655774 CTP655771:CUK655774 DDL655771:DEG655774 DNH655771:DOC655774 DXD655771:DXY655774 EGZ655771:EHU655774 EQV655771:ERQ655774 FAR655771:FBM655774 FKN655771:FLI655774 FUJ655771:FVE655774 GEF655771:GFA655774 GOB655771:GOW655774 GXX655771:GYS655774 HHT655771:HIO655774 HRP655771:HSK655774 IBL655771:ICG655774 ILH655771:IMC655774 IVD655771:IVY655774 JEZ655771:JFU655774 JOV655771:JPQ655774 JYR655771:JZM655774 KIN655771:KJI655774 KSJ655771:KTE655774 LCF655771:LDA655774 LMB655771:LMW655774 LVX655771:LWS655774 MFT655771:MGO655774 MPP655771:MQK655774 MZL655771:NAG655774 NJH655771:NKC655774 NTD655771:NTY655774 OCZ655771:ODU655774 OMV655771:ONQ655774 OWR655771:OXM655774 PGN655771:PHI655774 PQJ655771:PRE655774 QAF655771:QBA655774 QKB655771:QKW655774 QTX655771:QUS655774 RDT655771:REO655774 RNP655771:ROK655774 RXL655771:RYG655774 SHH655771:SIC655774 SRD655771:SRY655774 TAZ655771:TBU655774 TKV655771:TLQ655774 TUR655771:TVM655774 UEN655771:UFI655774 UOJ655771:UPE655774 UYF655771:UZA655774 VIB655771:VIW655774 VRX655771:VSS655774 WBT655771:WCO655774 WLP655771:WMK655774 WVL655771:WWG655774 D721307:Y721310 IZ721307:JU721310 SV721307:TQ721310 ACR721307:ADM721310 AMN721307:ANI721310 AWJ721307:AXE721310 BGF721307:BHA721310 BQB721307:BQW721310 BZX721307:CAS721310 CJT721307:CKO721310 CTP721307:CUK721310 DDL721307:DEG721310 DNH721307:DOC721310 DXD721307:DXY721310 EGZ721307:EHU721310 EQV721307:ERQ721310 FAR721307:FBM721310 FKN721307:FLI721310 FUJ721307:FVE721310 GEF721307:GFA721310 GOB721307:GOW721310 GXX721307:GYS721310 HHT721307:HIO721310 HRP721307:HSK721310 IBL721307:ICG721310 ILH721307:IMC721310 IVD721307:IVY721310 JEZ721307:JFU721310 JOV721307:JPQ721310 JYR721307:JZM721310 KIN721307:KJI721310 KSJ721307:KTE721310 LCF721307:LDA721310 LMB721307:LMW721310 LVX721307:LWS721310 MFT721307:MGO721310 MPP721307:MQK721310 MZL721307:NAG721310 NJH721307:NKC721310 NTD721307:NTY721310 OCZ721307:ODU721310 OMV721307:ONQ721310 OWR721307:OXM721310 PGN721307:PHI721310 PQJ721307:PRE721310 QAF721307:QBA721310 QKB721307:QKW721310 QTX721307:QUS721310 RDT721307:REO721310 RNP721307:ROK721310 RXL721307:RYG721310 SHH721307:SIC721310 SRD721307:SRY721310 TAZ721307:TBU721310 TKV721307:TLQ721310 TUR721307:TVM721310 UEN721307:UFI721310 UOJ721307:UPE721310 UYF721307:UZA721310 VIB721307:VIW721310 VRX721307:VSS721310 WBT721307:WCO721310 WLP721307:WMK721310 WVL721307:WWG721310 D786843:Y786846 IZ786843:JU786846 SV786843:TQ786846 ACR786843:ADM786846 AMN786843:ANI786846 AWJ786843:AXE786846 BGF786843:BHA786846 BQB786843:BQW786846 BZX786843:CAS786846 CJT786843:CKO786846 CTP786843:CUK786846 DDL786843:DEG786846 DNH786843:DOC786846 DXD786843:DXY786846 EGZ786843:EHU786846 EQV786843:ERQ786846 FAR786843:FBM786846 FKN786843:FLI786846 FUJ786843:FVE786846 GEF786843:GFA786846 GOB786843:GOW786846 GXX786843:GYS786846 HHT786843:HIO786846 HRP786843:HSK786846 IBL786843:ICG786846 ILH786843:IMC786846 IVD786843:IVY786846 JEZ786843:JFU786846 JOV786843:JPQ786846 JYR786843:JZM786846 KIN786843:KJI786846 KSJ786843:KTE786846 LCF786843:LDA786846 LMB786843:LMW786846 LVX786843:LWS786846 MFT786843:MGO786846 MPP786843:MQK786846 MZL786843:NAG786846 NJH786843:NKC786846 NTD786843:NTY786846 OCZ786843:ODU786846 OMV786843:ONQ786846 OWR786843:OXM786846 PGN786843:PHI786846 PQJ786843:PRE786846 QAF786843:QBA786846 QKB786843:QKW786846 QTX786843:QUS786846 RDT786843:REO786846 RNP786843:ROK786846 RXL786843:RYG786846 SHH786843:SIC786846 SRD786843:SRY786846 TAZ786843:TBU786846 TKV786843:TLQ786846 TUR786843:TVM786846 UEN786843:UFI786846 UOJ786843:UPE786846 UYF786843:UZA786846 VIB786843:VIW786846 VRX786843:VSS786846 WBT786843:WCO786846 WLP786843:WMK786846 WVL786843:WWG786846 D852379:Y852382 IZ852379:JU852382 SV852379:TQ852382 ACR852379:ADM852382 AMN852379:ANI852382 AWJ852379:AXE852382 BGF852379:BHA852382 BQB852379:BQW852382 BZX852379:CAS852382 CJT852379:CKO852382 CTP852379:CUK852382 DDL852379:DEG852382 DNH852379:DOC852382 DXD852379:DXY852382 EGZ852379:EHU852382 EQV852379:ERQ852382 FAR852379:FBM852382 FKN852379:FLI852382 FUJ852379:FVE852382 GEF852379:GFA852382 GOB852379:GOW852382 GXX852379:GYS852382 HHT852379:HIO852382 HRP852379:HSK852382 IBL852379:ICG852382 ILH852379:IMC852382 IVD852379:IVY852382 JEZ852379:JFU852382 JOV852379:JPQ852382 JYR852379:JZM852382 KIN852379:KJI852382 KSJ852379:KTE852382 LCF852379:LDA852382 LMB852379:LMW852382 LVX852379:LWS852382 MFT852379:MGO852382 MPP852379:MQK852382 MZL852379:NAG852382 NJH852379:NKC852382 NTD852379:NTY852382 OCZ852379:ODU852382 OMV852379:ONQ852382 OWR852379:OXM852382 PGN852379:PHI852382 PQJ852379:PRE852382 QAF852379:QBA852382 QKB852379:QKW852382 QTX852379:QUS852382 RDT852379:REO852382 RNP852379:ROK852382 RXL852379:RYG852382 SHH852379:SIC852382 SRD852379:SRY852382 TAZ852379:TBU852382 TKV852379:TLQ852382 TUR852379:TVM852382 UEN852379:UFI852382 UOJ852379:UPE852382 UYF852379:UZA852382 VIB852379:VIW852382 VRX852379:VSS852382 WBT852379:WCO852382 WLP852379:WMK852382 WVL852379:WWG852382 D917915:Y917918 IZ917915:JU917918 SV917915:TQ917918 ACR917915:ADM917918 AMN917915:ANI917918 AWJ917915:AXE917918 BGF917915:BHA917918 BQB917915:BQW917918 BZX917915:CAS917918 CJT917915:CKO917918 CTP917915:CUK917918 DDL917915:DEG917918 DNH917915:DOC917918 DXD917915:DXY917918 EGZ917915:EHU917918 EQV917915:ERQ917918 FAR917915:FBM917918 FKN917915:FLI917918 FUJ917915:FVE917918 GEF917915:GFA917918 GOB917915:GOW917918 GXX917915:GYS917918 HHT917915:HIO917918 HRP917915:HSK917918 IBL917915:ICG917918 ILH917915:IMC917918 IVD917915:IVY917918 JEZ917915:JFU917918 JOV917915:JPQ917918 JYR917915:JZM917918 KIN917915:KJI917918 KSJ917915:KTE917918 LCF917915:LDA917918 LMB917915:LMW917918 LVX917915:LWS917918 MFT917915:MGO917918 MPP917915:MQK917918 MZL917915:NAG917918 NJH917915:NKC917918 NTD917915:NTY917918 OCZ917915:ODU917918 OMV917915:ONQ917918 OWR917915:OXM917918 PGN917915:PHI917918 PQJ917915:PRE917918 QAF917915:QBA917918 QKB917915:QKW917918 QTX917915:QUS917918 RDT917915:REO917918 RNP917915:ROK917918 RXL917915:RYG917918 SHH917915:SIC917918 SRD917915:SRY917918 TAZ917915:TBU917918 TKV917915:TLQ917918 TUR917915:TVM917918 UEN917915:UFI917918 UOJ917915:UPE917918 UYF917915:UZA917918 VIB917915:VIW917918 VRX917915:VSS917918 WBT917915:WCO917918 WLP917915:WMK917918 WVL917915:WWG917918 D983451:Y983454 IZ983451:JU983454 SV983451:TQ983454 ACR983451:ADM983454 AMN983451:ANI983454 AWJ983451:AXE983454 BGF983451:BHA983454 BQB983451:BQW983454 BZX983451:CAS983454 CJT983451:CKO983454 CTP983451:CUK983454 DDL983451:DEG983454 DNH983451:DOC983454 DXD983451:DXY983454 EGZ983451:EHU983454 EQV983451:ERQ983454 FAR983451:FBM983454 FKN983451:FLI983454 FUJ983451:FVE983454 GEF983451:GFA983454 GOB983451:GOW983454 GXX983451:GYS983454 HHT983451:HIO983454 HRP983451:HSK983454 IBL983451:ICG983454 ILH983451:IMC983454 IVD983451:IVY983454 JEZ983451:JFU983454 JOV983451:JPQ983454 JYR983451:JZM983454 KIN983451:KJI983454 KSJ983451:KTE983454 LCF983451:LDA983454 LMB983451:LMW983454 LVX983451:LWS983454 MFT983451:MGO983454 MPP983451:MQK983454 MZL983451:NAG983454 NJH983451:NKC983454 NTD983451:NTY983454 OCZ983451:ODU983454 OMV983451:ONQ983454 OWR983451:OXM983454 PGN983451:PHI983454 PQJ983451:PRE983454 QAF983451:QBA983454 QKB983451:QKW983454 QTX983451:QUS983454 RDT983451:REO983454 RNP983451:ROK983454 RXL983451:RYG983454 SHH983451:SIC983454 SRD983451:SRY983454 TAZ983451:TBU983454 TKV983451:TLQ983454 TUR983451:TVM983454 UEN983451:UFI983454 UOJ983451:UPE983454 UYF983451:UZA983454 VIB983451:VIW983454 VRX983451:VSS983454 WBT983451:WCO983454 WLP983451:WMK983454 WVL983451:WWG983454 E411:Z412 JA411:JV412 SW411:TR412 ACS411:ADN412 AMO411:ANJ412 AWK411:AXF412 BGG411:BHB412 BQC411:BQX412 BZY411:CAT412 CJU411:CKP412 CTQ411:CUL412 DDM411:DEH412 DNI411:DOD412 DXE411:DXZ412 EHA411:EHV412 EQW411:ERR412 FAS411:FBN412 FKO411:FLJ412 FUK411:FVF412 GEG411:GFB412 GOC411:GOX412 GXY411:GYT412 HHU411:HIP412 HRQ411:HSL412 IBM411:ICH412 ILI411:IMD412 IVE411:IVZ412 JFA411:JFV412 JOW411:JPR412 JYS411:JZN412 KIO411:KJJ412 KSK411:KTF412 LCG411:LDB412 LMC411:LMX412 LVY411:LWT412 MFU411:MGP412 MPQ411:MQL412 MZM411:NAH412 NJI411:NKD412 NTE411:NTZ412 ODA411:ODV412 OMW411:ONR412 OWS411:OXN412 PGO411:PHJ412 PQK411:PRF412 QAG411:QBB412 QKC411:QKX412 QTY411:QUT412 RDU411:REP412 RNQ411:ROL412 RXM411:RYH412 SHI411:SID412 SRE411:SRZ412 TBA411:TBV412 TKW411:TLR412 TUS411:TVN412 UEO411:UFJ412 UOK411:UPF412 UYG411:UZB412 VIC411:VIX412 VRY411:VST412 WBU411:WCP412 WLQ411:WML412 WVM411:WWH412 E65993:Z65994 JA65993:JV65994 SW65993:TR65994 ACS65993:ADN65994 AMO65993:ANJ65994 AWK65993:AXF65994 BGG65993:BHB65994 BQC65993:BQX65994 BZY65993:CAT65994 CJU65993:CKP65994 CTQ65993:CUL65994 DDM65993:DEH65994 DNI65993:DOD65994 DXE65993:DXZ65994 EHA65993:EHV65994 EQW65993:ERR65994 FAS65993:FBN65994 FKO65993:FLJ65994 FUK65993:FVF65994 GEG65993:GFB65994 GOC65993:GOX65994 GXY65993:GYT65994 HHU65993:HIP65994 HRQ65993:HSL65994 IBM65993:ICH65994 ILI65993:IMD65994 IVE65993:IVZ65994 JFA65993:JFV65994 JOW65993:JPR65994 JYS65993:JZN65994 KIO65993:KJJ65994 KSK65993:KTF65994 LCG65993:LDB65994 LMC65993:LMX65994 LVY65993:LWT65994 MFU65993:MGP65994 MPQ65993:MQL65994 MZM65993:NAH65994 NJI65993:NKD65994 NTE65993:NTZ65994 ODA65993:ODV65994 OMW65993:ONR65994 OWS65993:OXN65994 PGO65993:PHJ65994 PQK65993:PRF65994 QAG65993:QBB65994 QKC65993:QKX65994 QTY65993:QUT65994 RDU65993:REP65994 RNQ65993:ROL65994 RXM65993:RYH65994 SHI65993:SID65994 SRE65993:SRZ65994 TBA65993:TBV65994 TKW65993:TLR65994 TUS65993:TVN65994 UEO65993:UFJ65994 UOK65993:UPF65994 UYG65993:UZB65994 VIC65993:VIX65994 VRY65993:VST65994 WBU65993:WCP65994 WLQ65993:WML65994 WVM65993:WWH65994 E131529:Z131530 JA131529:JV131530 SW131529:TR131530 ACS131529:ADN131530 AMO131529:ANJ131530 AWK131529:AXF131530 BGG131529:BHB131530 BQC131529:BQX131530 BZY131529:CAT131530 CJU131529:CKP131530 CTQ131529:CUL131530 DDM131529:DEH131530 DNI131529:DOD131530 DXE131529:DXZ131530 EHA131529:EHV131530 EQW131529:ERR131530 FAS131529:FBN131530 FKO131529:FLJ131530 FUK131529:FVF131530 GEG131529:GFB131530 GOC131529:GOX131530 GXY131529:GYT131530 HHU131529:HIP131530 HRQ131529:HSL131530 IBM131529:ICH131530 ILI131529:IMD131530 IVE131529:IVZ131530 JFA131529:JFV131530 JOW131529:JPR131530 JYS131529:JZN131530 KIO131529:KJJ131530 KSK131529:KTF131530 LCG131529:LDB131530 LMC131529:LMX131530 LVY131529:LWT131530 MFU131529:MGP131530 MPQ131529:MQL131530 MZM131529:NAH131530 NJI131529:NKD131530 NTE131529:NTZ131530 ODA131529:ODV131530 OMW131529:ONR131530 OWS131529:OXN131530 PGO131529:PHJ131530 PQK131529:PRF131530 QAG131529:QBB131530 QKC131529:QKX131530 QTY131529:QUT131530 RDU131529:REP131530 RNQ131529:ROL131530 RXM131529:RYH131530 SHI131529:SID131530 SRE131529:SRZ131530 TBA131529:TBV131530 TKW131529:TLR131530 TUS131529:TVN131530 UEO131529:UFJ131530 UOK131529:UPF131530 UYG131529:UZB131530 VIC131529:VIX131530 VRY131529:VST131530 WBU131529:WCP131530 WLQ131529:WML131530 WVM131529:WWH131530 E197065:Z197066 JA197065:JV197066 SW197065:TR197066 ACS197065:ADN197066 AMO197065:ANJ197066 AWK197065:AXF197066 BGG197065:BHB197066 BQC197065:BQX197066 BZY197065:CAT197066 CJU197065:CKP197066 CTQ197065:CUL197066 DDM197065:DEH197066 DNI197065:DOD197066 DXE197065:DXZ197066 EHA197065:EHV197066 EQW197065:ERR197066 FAS197065:FBN197066 FKO197065:FLJ197066 FUK197065:FVF197066 GEG197065:GFB197066 GOC197065:GOX197066 GXY197065:GYT197066 HHU197065:HIP197066 HRQ197065:HSL197066 IBM197065:ICH197066 ILI197065:IMD197066 IVE197065:IVZ197066 JFA197065:JFV197066 JOW197065:JPR197066 JYS197065:JZN197066 KIO197065:KJJ197066 KSK197065:KTF197066 LCG197065:LDB197066 LMC197065:LMX197066 LVY197065:LWT197066 MFU197065:MGP197066 MPQ197065:MQL197066 MZM197065:NAH197066 NJI197065:NKD197066 NTE197065:NTZ197066 ODA197065:ODV197066 OMW197065:ONR197066 OWS197065:OXN197066 PGO197065:PHJ197066 PQK197065:PRF197066 QAG197065:QBB197066 QKC197065:QKX197066 QTY197065:QUT197066 RDU197065:REP197066 RNQ197065:ROL197066 RXM197065:RYH197066 SHI197065:SID197066 SRE197065:SRZ197066 TBA197065:TBV197066 TKW197065:TLR197066 TUS197065:TVN197066 UEO197065:UFJ197066 UOK197065:UPF197066 UYG197065:UZB197066 VIC197065:VIX197066 VRY197065:VST197066 WBU197065:WCP197066 WLQ197065:WML197066 WVM197065:WWH197066 E262601:Z262602 JA262601:JV262602 SW262601:TR262602 ACS262601:ADN262602 AMO262601:ANJ262602 AWK262601:AXF262602 BGG262601:BHB262602 BQC262601:BQX262602 BZY262601:CAT262602 CJU262601:CKP262602 CTQ262601:CUL262602 DDM262601:DEH262602 DNI262601:DOD262602 DXE262601:DXZ262602 EHA262601:EHV262602 EQW262601:ERR262602 FAS262601:FBN262602 FKO262601:FLJ262602 FUK262601:FVF262602 GEG262601:GFB262602 GOC262601:GOX262602 GXY262601:GYT262602 HHU262601:HIP262602 HRQ262601:HSL262602 IBM262601:ICH262602 ILI262601:IMD262602 IVE262601:IVZ262602 JFA262601:JFV262602 JOW262601:JPR262602 JYS262601:JZN262602 KIO262601:KJJ262602 KSK262601:KTF262602 LCG262601:LDB262602 LMC262601:LMX262602 LVY262601:LWT262602 MFU262601:MGP262602 MPQ262601:MQL262602 MZM262601:NAH262602 NJI262601:NKD262602 NTE262601:NTZ262602 ODA262601:ODV262602 OMW262601:ONR262602 OWS262601:OXN262602 PGO262601:PHJ262602 PQK262601:PRF262602 QAG262601:QBB262602 QKC262601:QKX262602 QTY262601:QUT262602 RDU262601:REP262602 RNQ262601:ROL262602 RXM262601:RYH262602 SHI262601:SID262602 SRE262601:SRZ262602 TBA262601:TBV262602 TKW262601:TLR262602 TUS262601:TVN262602 UEO262601:UFJ262602 UOK262601:UPF262602 UYG262601:UZB262602 VIC262601:VIX262602 VRY262601:VST262602 WBU262601:WCP262602 WLQ262601:WML262602 WVM262601:WWH262602 E328137:Z328138 JA328137:JV328138 SW328137:TR328138 ACS328137:ADN328138 AMO328137:ANJ328138 AWK328137:AXF328138 BGG328137:BHB328138 BQC328137:BQX328138 BZY328137:CAT328138 CJU328137:CKP328138 CTQ328137:CUL328138 DDM328137:DEH328138 DNI328137:DOD328138 DXE328137:DXZ328138 EHA328137:EHV328138 EQW328137:ERR328138 FAS328137:FBN328138 FKO328137:FLJ328138 FUK328137:FVF328138 GEG328137:GFB328138 GOC328137:GOX328138 GXY328137:GYT328138 HHU328137:HIP328138 HRQ328137:HSL328138 IBM328137:ICH328138 ILI328137:IMD328138 IVE328137:IVZ328138 JFA328137:JFV328138 JOW328137:JPR328138 JYS328137:JZN328138 KIO328137:KJJ328138 KSK328137:KTF328138 LCG328137:LDB328138 LMC328137:LMX328138 LVY328137:LWT328138 MFU328137:MGP328138 MPQ328137:MQL328138 MZM328137:NAH328138 NJI328137:NKD328138 NTE328137:NTZ328138 ODA328137:ODV328138 OMW328137:ONR328138 OWS328137:OXN328138 PGO328137:PHJ328138 PQK328137:PRF328138 QAG328137:QBB328138 QKC328137:QKX328138 QTY328137:QUT328138 RDU328137:REP328138 RNQ328137:ROL328138 RXM328137:RYH328138 SHI328137:SID328138 SRE328137:SRZ328138 TBA328137:TBV328138 TKW328137:TLR328138 TUS328137:TVN328138 UEO328137:UFJ328138 UOK328137:UPF328138 UYG328137:UZB328138 VIC328137:VIX328138 VRY328137:VST328138 WBU328137:WCP328138 WLQ328137:WML328138 WVM328137:WWH328138 E393673:Z393674 JA393673:JV393674 SW393673:TR393674 ACS393673:ADN393674 AMO393673:ANJ393674 AWK393673:AXF393674 BGG393673:BHB393674 BQC393673:BQX393674 BZY393673:CAT393674 CJU393673:CKP393674 CTQ393673:CUL393674 DDM393673:DEH393674 DNI393673:DOD393674 DXE393673:DXZ393674 EHA393673:EHV393674 EQW393673:ERR393674 FAS393673:FBN393674 FKO393673:FLJ393674 FUK393673:FVF393674 GEG393673:GFB393674 GOC393673:GOX393674 GXY393673:GYT393674 HHU393673:HIP393674 HRQ393673:HSL393674 IBM393673:ICH393674 ILI393673:IMD393674 IVE393673:IVZ393674 JFA393673:JFV393674 JOW393673:JPR393674 JYS393673:JZN393674 KIO393673:KJJ393674 KSK393673:KTF393674 LCG393673:LDB393674 LMC393673:LMX393674 LVY393673:LWT393674 MFU393673:MGP393674 MPQ393673:MQL393674 MZM393673:NAH393674 NJI393673:NKD393674 NTE393673:NTZ393674 ODA393673:ODV393674 OMW393673:ONR393674 OWS393673:OXN393674 PGO393673:PHJ393674 PQK393673:PRF393674 QAG393673:QBB393674 QKC393673:QKX393674 QTY393673:QUT393674 RDU393673:REP393674 RNQ393673:ROL393674 RXM393673:RYH393674 SHI393673:SID393674 SRE393673:SRZ393674 TBA393673:TBV393674 TKW393673:TLR393674 TUS393673:TVN393674 UEO393673:UFJ393674 UOK393673:UPF393674 UYG393673:UZB393674 VIC393673:VIX393674 VRY393673:VST393674 WBU393673:WCP393674 WLQ393673:WML393674 WVM393673:WWH393674 E459209:Z459210 JA459209:JV459210 SW459209:TR459210 ACS459209:ADN459210 AMO459209:ANJ459210 AWK459209:AXF459210 BGG459209:BHB459210 BQC459209:BQX459210 BZY459209:CAT459210 CJU459209:CKP459210 CTQ459209:CUL459210 DDM459209:DEH459210 DNI459209:DOD459210 DXE459209:DXZ459210 EHA459209:EHV459210 EQW459209:ERR459210 FAS459209:FBN459210 FKO459209:FLJ459210 FUK459209:FVF459210 GEG459209:GFB459210 GOC459209:GOX459210 GXY459209:GYT459210 HHU459209:HIP459210 HRQ459209:HSL459210 IBM459209:ICH459210 ILI459209:IMD459210 IVE459209:IVZ459210 JFA459209:JFV459210 JOW459209:JPR459210 JYS459209:JZN459210 KIO459209:KJJ459210 KSK459209:KTF459210 LCG459209:LDB459210 LMC459209:LMX459210 LVY459209:LWT459210 MFU459209:MGP459210 MPQ459209:MQL459210 MZM459209:NAH459210 NJI459209:NKD459210 NTE459209:NTZ459210 ODA459209:ODV459210 OMW459209:ONR459210 OWS459209:OXN459210 PGO459209:PHJ459210 PQK459209:PRF459210 QAG459209:QBB459210 QKC459209:QKX459210 QTY459209:QUT459210 RDU459209:REP459210 RNQ459209:ROL459210 RXM459209:RYH459210 SHI459209:SID459210 SRE459209:SRZ459210 TBA459209:TBV459210 TKW459209:TLR459210 TUS459209:TVN459210 UEO459209:UFJ459210 UOK459209:UPF459210 UYG459209:UZB459210 VIC459209:VIX459210 VRY459209:VST459210 WBU459209:WCP459210 WLQ459209:WML459210 WVM459209:WWH459210 E524745:Z524746 JA524745:JV524746 SW524745:TR524746 ACS524745:ADN524746 AMO524745:ANJ524746 AWK524745:AXF524746 BGG524745:BHB524746 BQC524745:BQX524746 BZY524745:CAT524746 CJU524745:CKP524746 CTQ524745:CUL524746 DDM524745:DEH524746 DNI524745:DOD524746 DXE524745:DXZ524746 EHA524745:EHV524746 EQW524745:ERR524746 FAS524745:FBN524746 FKO524745:FLJ524746 FUK524745:FVF524746 GEG524745:GFB524746 GOC524745:GOX524746 GXY524745:GYT524746 HHU524745:HIP524746 HRQ524745:HSL524746 IBM524745:ICH524746 ILI524745:IMD524746 IVE524745:IVZ524746 JFA524745:JFV524746 JOW524745:JPR524746 JYS524745:JZN524746 KIO524745:KJJ524746 KSK524745:KTF524746 LCG524745:LDB524746 LMC524745:LMX524746 LVY524745:LWT524746 MFU524745:MGP524746 MPQ524745:MQL524746 MZM524745:NAH524746 NJI524745:NKD524746 NTE524745:NTZ524746 ODA524745:ODV524746 OMW524745:ONR524746 OWS524745:OXN524746 PGO524745:PHJ524746 PQK524745:PRF524746 QAG524745:QBB524746 QKC524745:QKX524746 QTY524745:QUT524746 RDU524745:REP524746 RNQ524745:ROL524746 RXM524745:RYH524746 SHI524745:SID524746 SRE524745:SRZ524746 TBA524745:TBV524746 TKW524745:TLR524746 TUS524745:TVN524746 UEO524745:UFJ524746 UOK524745:UPF524746 UYG524745:UZB524746 VIC524745:VIX524746 VRY524745:VST524746 WBU524745:WCP524746 WLQ524745:WML524746 WVM524745:WWH524746 E590281:Z590282 JA590281:JV590282 SW590281:TR590282 ACS590281:ADN590282 AMO590281:ANJ590282 AWK590281:AXF590282 BGG590281:BHB590282 BQC590281:BQX590282 BZY590281:CAT590282 CJU590281:CKP590282 CTQ590281:CUL590282 DDM590281:DEH590282 DNI590281:DOD590282 DXE590281:DXZ590282 EHA590281:EHV590282 EQW590281:ERR590282 FAS590281:FBN590282 FKO590281:FLJ590282 FUK590281:FVF590282 GEG590281:GFB590282 GOC590281:GOX590282 GXY590281:GYT590282 HHU590281:HIP590282 HRQ590281:HSL590282 IBM590281:ICH590282 ILI590281:IMD590282 IVE590281:IVZ590282 JFA590281:JFV590282 JOW590281:JPR590282 JYS590281:JZN590282 KIO590281:KJJ590282 KSK590281:KTF590282 LCG590281:LDB590282 LMC590281:LMX590282 LVY590281:LWT590282 MFU590281:MGP590282 MPQ590281:MQL590282 MZM590281:NAH590282 NJI590281:NKD590282 NTE590281:NTZ590282 ODA590281:ODV590282 OMW590281:ONR590282 OWS590281:OXN590282 PGO590281:PHJ590282 PQK590281:PRF590282 QAG590281:QBB590282 QKC590281:QKX590282 QTY590281:QUT590282 RDU590281:REP590282 RNQ590281:ROL590282 RXM590281:RYH590282 SHI590281:SID590282 SRE590281:SRZ590282 TBA590281:TBV590282 TKW590281:TLR590282 TUS590281:TVN590282 UEO590281:UFJ590282 UOK590281:UPF590282 UYG590281:UZB590282 VIC590281:VIX590282 VRY590281:VST590282 WBU590281:WCP590282 WLQ590281:WML590282 WVM590281:WWH590282 E655817:Z655818 JA655817:JV655818 SW655817:TR655818 ACS655817:ADN655818 AMO655817:ANJ655818 AWK655817:AXF655818 BGG655817:BHB655818 BQC655817:BQX655818 BZY655817:CAT655818 CJU655817:CKP655818 CTQ655817:CUL655818 DDM655817:DEH655818 DNI655817:DOD655818 DXE655817:DXZ655818 EHA655817:EHV655818 EQW655817:ERR655818 FAS655817:FBN655818 FKO655817:FLJ655818 FUK655817:FVF655818 GEG655817:GFB655818 GOC655817:GOX655818 GXY655817:GYT655818 HHU655817:HIP655818 HRQ655817:HSL655818 IBM655817:ICH655818 ILI655817:IMD655818 IVE655817:IVZ655818 JFA655817:JFV655818 JOW655817:JPR655818 JYS655817:JZN655818 KIO655817:KJJ655818 KSK655817:KTF655818 LCG655817:LDB655818 LMC655817:LMX655818 LVY655817:LWT655818 MFU655817:MGP655818 MPQ655817:MQL655818 MZM655817:NAH655818 NJI655817:NKD655818 NTE655817:NTZ655818 ODA655817:ODV655818 OMW655817:ONR655818 OWS655817:OXN655818 PGO655817:PHJ655818 PQK655817:PRF655818 QAG655817:QBB655818 QKC655817:QKX655818 QTY655817:QUT655818 RDU655817:REP655818 RNQ655817:ROL655818 RXM655817:RYH655818 SHI655817:SID655818 SRE655817:SRZ655818 TBA655817:TBV655818 TKW655817:TLR655818 TUS655817:TVN655818 UEO655817:UFJ655818 UOK655817:UPF655818 UYG655817:UZB655818 VIC655817:VIX655818 VRY655817:VST655818 WBU655817:WCP655818 WLQ655817:WML655818 WVM655817:WWH655818 E721353:Z721354 JA721353:JV721354 SW721353:TR721354 ACS721353:ADN721354 AMO721353:ANJ721354 AWK721353:AXF721354 BGG721353:BHB721354 BQC721353:BQX721354 BZY721353:CAT721354 CJU721353:CKP721354 CTQ721353:CUL721354 DDM721353:DEH721354 DNI721353:DOD721354 DXE721353:DXZ721354 EHA721353:EHV721354 EQW721353:ERR721354 FAS721353:FBN721354 FKO721353:FLJ721354 FUK721353:FVF721354 GEG721353:GFB721354 GOC721353:GOX721354 GXY721353:GYT721354 HHU721353:HIP721354 HRQ721353:HSL721354 IBM721353:ICH721354 ILI721353:IMD721354 IVE721353:IVZ721354 JFA721353:JFV721354 JOW721353:JPR721354 JYS721353:JZN721354 KIO721353:KJJ721354 KSK721353:KTF721354 LCG721353:LDB721354 LMC721353:LMX721354 LVY721353:LWT721354 MFU721353:MGP721354 MPQ721353:MQL721354 MZM721353:NAH721354 NJI721353:NKD721354 NTE721353:NTZ721354 ODA721353:ODV721354 OMW721353:ONR721354 OWS721353:OXN721354 PGO721353:PHJ721354 PQK721353:PRF721354 QAG721353:QBB721354 QKC721353:QKX721354 QTY721353:QUT721354 RDU721353:REP721354 RNQ721353:ROL721354 RXM721353:RYH721354 SHI721353:SID721354 SRE721353:SRZ721354 TBA721353:TBV721354 TKW721353:TLR721354 TUS721353:TVN721354 UEO721353:UFJ721354 UOK721353:UPF721354 UYG721353:UZB721354 VIC721353:VIX721354 VRY721353:VST721354 WBU721353:WCP721354 WLQ721353:WML721354 WVM721353:WWH721354 E786889:Z786890 JA786889:JV786890 SW786889:TR786890 ACS786889:ADN786890 AMO786889:ANJ786890 AWK786889:AXF786890 BGG786889:BHB786890 BQC786889:BQX786890 BZY786889:CAT786890 CJU786889:CKP786890 CTQ786889:CUL786890 DDM786889:DEH786890 DNI786889:DOD786890 DXE786889:DXZ786890 EHA786889:EHV786890 EQW786889:ERR786890 FAS786889:FBN786890 FKO786889:FLJ786890 FUK786889:FVF786890 GEG786889:GFB786890 GOC786889:GOX786890 GXY786889:GYT786890 HHU786889:HIP786890 HRQ786889:HSL786890 IBM786889:ICH786890 ILI786889:IMD786890 IVE786889:IVZ786890 JFA786889:JFV786890 JOW786889:JPR786890 JYS786889:JZN786890 KIO786889:KJJ786890 KSK786889:KTF786890 LCG786889:LDB786890 LMC786889:LMX786890 LVY786889:LWT786890 MFU786889:MGP786890 MPQ786889:MQL786890 MZM786889:NAH786890 NJI786889:NKD786890 NTE786889:NTZ786890 ODA786889:ODV786890 OMW786889:ONR786890 OWS786889:OXN786890 PGO786889:PHJ786890 PQK786889:PRF786890 QAG786889:QBB786890 QKC786889:QKX786890 QTY786889:QUT786890 RDU786889:REP786890 RNQ786889:ROL786890 RXM786889:RYH786890 SHI786889:SID786890 SRE786889:SRZ786890 TBA786889:TBV786890 TKW786889:TLR786890 TUS786889:TVN786890 UEO786889:UFJ786890 UOK786889:UPF786890 UYG786889:UZB786890 VIC786889:VIX786890 VRY786889:VST786890 WBU786889:WCP786890 WLQ786889:WML786890 WVM786889:WWH786890 E852425:Z852426 JA852425:JV852426 SW852425:TR852426 ACS852425:ADN852426 AMO852425:ANJ852426 AWK852425:AXF852426 BGG852425:BHB852426 BQC852425:BQX852426 BZY852425:CAT852426 CJU852425:CKP852426 CTQ852425:CUL852426 DDM852425:DEH852426 DNI852425:DOD852426 DXE852425:DXZ852426 EHA852425:EHV852426 EQW852425:ERR852426 FAS852425:FBN852426 FKO852425:FLJ852426 FUK852425:FVF852426 GEG852425:GFB852426 GOC852425:GOX852426 GXY852425:GYT852426 HHU852425:HIP852426 HRQ852425:HSL852426 IBM852425:ICH852426 ILI852425:IMD852426 IVE852425:IVZ852426 JFA852425:JFV852426 JOW852425:JPR852426 JYS852425:JZN852426 KIO852425:KJJ852426 KSK852425:KTF852426 LCG852425:LDB852426 LMC852425:LMX852426 LVY852425:LWT852426 MFU852425:MGP852426 MPQ852425:MQL852426 MZM852425:NAH852426 NJI852425:NKD852426 NTE852425:NTZ852426 ODA852425:ODV852426 OMW852425:ONR852426 OWS852425:OXN852426 PGO852425:PHJ852426 PQK852425:PRF852426 QAG852425:QBB852426 QKC852425:QKX852426 QTY852425:QUT852426 RDU852425:REP852426 RNQ852425:ROL852426 RXM852425:RYH852426 SHI852425:SID852426 SRE852425:SRZ852426 TBA852425:TBV852426 TKW852425:TLR852426 TUS852425:TVN852426 UEO852425:UFJ852426 UOK852425:UPF852426 UYG852425:UZB852426 VIC852425:VIX852426 VRY852425:VST852426 WBU852425:WCP852426 WLQ852425:WML852426 WVM852425:WWH852426 E917961:Z917962 JA917961:JV917962 SW917961:TR917962 ACS917961:ADN917962 AMO917961:ANJ917962 AWK917961:AXF917962 BGG917961:BHB917962 BQC917961:BQX917962 BZY917961:CAT917962 CJU917961:CKP917962 CTQ917961:CUL917962 DDM917961:DEH917962 DNI917961:DOD917962 DXE917961:DXZ917962 EHA917961:EHV917962 EQW917961:ERR917962 FAS917961:FBN917962 FKO917961:FLJ917962 FUK917961:FVF917962 GEG917961:GFB917962 GOC917961:GOX917962 GXY917961:GYT917962 HHU917961:HIP917962 HRQ917961:HSL917962 IBM917961:ICH917962 ILI917961:IMD917962 IVE917961:IVZ917962 JFA917961:JFV917962 JOW917961:JPR917962 JYS917961:JZN917962 KIO917961:KJJ917962 KSK917961:KTF917962 LCG917961:LDB917962 LMC917961:LMX917962 LVY917961:LWT917962 MFU917961:MGP917962 MPQ917961:MQL917962 MZM917961:NAH917962 NJI917961:NKD917962 NTE917961:NTZ917962 ODA917961:ODV917962 OMW917961:ONR917962 OWS917961:OXN917962 PGO917961:PHJ917962 PQK917961:PRF917962 QAG917961:QBB917962 QKC917961:QKX917962 QTY917961:QUT917962 RDU917961:REP917962 RNQ917961:ROL917962 RXM917961:RYH917962 SHI917961:SID917962 SRE917961:SRZ917962 TBA917961:TBV917962 TKW917961:TLR917962 TUS917961:TVN917962 UEO917961:UFJ917962 UOK917961:UPF917962 UYG917961:UZB917962 VIC917961:VIX917962 VRY917961:VST917962 WBU917961:WCP917962 WLQ917961:WML917962 WVM917961:WWH917962 E983497:Z983498 JA983497:JV983498 SW983497:TR983498 ACS983497:ADN983498 AMO983497:ANJ983498 AWK983497:AXF983498 BGG983497:BHB983498 BQC983497:BQX983498 BZY983497:CAT983498 CJU983497:CKP983498 CTQ983497:CUL983498 DDM983497:DEH983498 DNI983497:DOD983498 DXE983497:DXZ983498 EHA983497:EHV983498 EQW983497:ERR983498 FAS983497:FBN983498 FKO983497:FLJ983498 FUK983497:FVF983498 GEG983497:GFB983498 GOC983497:GOX983498 GXY983497:GYT983498 HHU983497:HIP983498 HRQ983497:HSL983498 IBM983497:ICH983498 ILI983497:IMD983498 IVE983497:IVZ983498 JFA983497:JFV983498 JOW983497:JPR983498 JYS983497:JZN983498 KIO983497:KJJ983498 KSK983497:KTF983498 LCG983497:LDB983498 LMC983497:LMX983498 LVY983497:LWT983498 MFU983497:MGP983498 MPQ983497:MQL983498 MZM983497:NAH983498 NJI983497:NKD983498 NTE983497:NTZ983498 ODA983497:ODV983498 OMW983497:ONR983498 OWS983497:OXN983498 PGO983497:PHJ983498 PQK983497:PRF983498 QAG983497:QBB983498 QKC983497:QKX983498 QTY983497:QUT983498 RDU983497:REP983498 RNQ983497:ROL983498 RXM983497:RYH983498 SHI983497:SID983498 SRE983497:SRZ983498 TBA983497:TBV983498 TKW983497:TLR983498 TUS983497:TVN983498 UEO983497:UFJ983498 UOK983497:UPF983498 UYG983497:UZB983498 VIC983497:VIX983498 VRY983497:VST983498 WBU983497:WCP983498 WLQ983497:WML983498 WVM983497:WWH983498 E437:Z438 JA437:JV438 SW437:TR438 ACS437:ADN438 AMO437:ANJ438 AWK437:AXF438 BGG437:BHB438 BQC437:BQX438 BZY437:CAT438 CJU437:CKP438 CTQ437:CUL438 DDM437:DEH438 DNI437:DOD438 DXE437:DXZ438 EHA437:EHV438 EQW437:ERR438 FAS437:FBN438 FKO437:FLJ438 FUK437:FVF438 GEG437:GFB438 GOC437:GOX438 GXY437:GYT438 HHU437:HIP438 HRQ437:HSL438 IBM437:ICH438 ILI437:IMD438 IVE437:IVZ438 JFA437:JFV438 JOW437:JPR438 JYS437:JZN438 KIO437:KJJ438 KSK437:KTF438 LCG437:LDB438 LMC437:LMX438 LVY437:LWT438 MFU437:MGP438 MPQ437:MQL438 MZM437:NAH438 NJI437:NKD438 NTE437:NTZ438 ODA437:ODV438 OMW437:ONR438 OWS437:OXN438 PGO437:PHJ438 PQK437:PRF438 QAG437:QBB438 QKC437:QKX438 QTY437:QUT438 RDU437:REP438 RNQ437:ROL438 RXM437:RYH438 SHI437:SID438 SRE437:SRZ438 TBA437:TBV438 TKW437:TLR438 TUS437:TVN438 UEO437:UFJ438 UOK437:UPF438 UYG437:UZB438 VIC437:VIX438 VRY437:VST438 WBU437:WCP438 WLQ437:WML438 WVM437:WWH438 E66019:Z66020 JA66019:JV66020 SW66019:TR66020 ACS66019:ADN66020 AMO66019:ANJ66020 AWK66019:AXF66020 BGG66019:BHB66020 BQC66019:BQX66020 BZY66019:CAT66020 CJU66019:CKP66020 CTQ66019:CUL66020 DDM66019:DEH66020 DNI66019:DOD66020 DXE66019:DXZ66020 EHA66019:EHV66020 EQW66019:ERR66020 FAS66019:FBN66020 FKO66019:FLJ66020 FUK66019:FVF66020 GEG66019:GFB66020 GOC66019:GOX66020 GXY66019:GYT66020 HHU66019:HIP66020 HRQ66019:HSL66020 IBM66019:ICH66020 ILI66019:IMD66020 IVE66019:IVZ66020 JFA66019:JFV66020 JOW66019:JPR66020 JYS66019:JZN66020 KIO66019:KJJ66020 KSK66019:KTF66020 LCG66019:LDB66020 LMC66019:LMX66020 LVY66019:LWT66020 MFU66019:MGP66020 MPQ66019:MQL66020 MZM66019:NAH66020 NJI66019:NKD66020 NTE66019:NTZ66020 ODA66019:ODV66020 OMW66019:ONR66020 OWS66019:OXN66020 PGO66019:PHJ66020 PQK66019:PRF66020 QAG66019:QBB66020 QKC66019:QKX66020 QTY66019:QUT66020 RDU66019:REP66020 RNQ66019:ROL66020 RXM66019:RYH66020 SHI66019:SID66020 SRE66019:SRZ66020 TBA66019:TBV66020 TKW66019:TLR66020 TUS66019:TVN66020 UEO66019:UFJ66020 UOK66019:UPF66020 UYG66019:UZB66020 VIC66019:VIX66020 VRY66019:VST66020 WBU66019:WCP66020 WLQ66019:WML66020 WVM66019:WWH66020 E131555:Z131556 JA131555:JV131556 SW131555:TR131556 ACS131555:ADN131556 AMO131555:ANJ131556 AWK131555:AXF131556 BGG131555:BHB131556 BQC131555:BQX131556 BZY131555:CAT131556 CJU131555:CKP131556 CTQ131555:CUL131556 DDM131555:DEH131556 DNI131555:DOD131556 DXE131555:DXZ131556 EHA131555:EHV131556 EQW131555:ERR131556 FAS131555:FBN131556 FKO131555:FLJ131556 FUK131555:FVF131556 GEG131555:GFB131556 GOC131555:GOX131556 GXY131555:GYT131556 HHU131555:HIP131556 HRQ131555:HSL131556 IBM131555:ICH131556 ILI131555:IMD131556 IVE131555:IVZ131556 JFA131555:JFV131556 JOW131555:JPR131556 JYS131555:JZN131556 KIO131555:KJJ131556 KSK131555:KTF131556 LCG131555:LDB131556 LMC131555:LMX131556 LVY131555:LWT131556 MFU131555:MGP131556 MPQ131555:MQL131556 MZM131555:NAH131556 NJI131555:NKD131556 NTE131555:NTZ131556 ODA131555:ODV131556 OMW131555:ONR131556 OWS131555:OXN131556 PGO131555:PHJ131556 PQK131555:PRF131556 QAG131555:QBB131556 QKC131555:QKX131556 QTY131555:QUT131556 RDU131555:REP131556 RNQ131555:ROL131556 RXM131555:RYH131556 SHI131555:SID131556 SRE131555:SRZ131556 TBA131555:TBV131556 TKW131555:TLR131556 TUS131555:TVN131556 UEO131555:UFJ131556 UOK131555:UPF131556 UYG131555:UZB131556 VIC131555:VIX131556 VRY131555:VST131556 WBU131555:WCP131556 WLQ131555:WML131556 WVM131555:WWH131556 E197091:Z197092 JA197091:JV197092 SW197091:TR197092 ACS197091:ADN197092 AMO197091:ANJ197092 AWK197091:AXF197092 BGG197091:BHB197092 BQC197091:BQX197092 BZY197091:CAT197092 CJU197091:CKP197092 CTQ197091:CUL197092 DDM197091:DEH197092 DNI197091:DOD197092 DXE197091:DXZ197092 EHA197091:EHV197092 EQW197091:ERR197092 FAS197091:FBN197092 FKO197091:FLJ197092 FUK197091:FVF197092 GEG197091:GFB197092 GOC197091:GOX197092 GXY197091:GYT197092 HHU197091:HIP197092 HRQ197091:HSL197092 IBM197091:ICH197092 ILI197091:IMD197092 IVE197091:IVZ197092 JFA197091:JFV197092 JOW197091:JPR197092 JYS197091:JZN197092 KIO197091:KJJ197092 KSK197091:KTF197092 LCG197091:LDB197092 LMC197091:LMX197092 LVY197091:LWT197092 MFU197091:MGP197092 MPQ197091:MQL197092 MZM197091:NAH197092 NJI197091:NKD197092 NTE197091:NTZ197092 ODA197091:ODV197092 OMW197091:ONR197092 OWS197091:OXN197092 PGO197091:PHJ197092 PQK197091:PRF197092 QAG197091:QBB197092 QKC197091:QKX197092 QTY197091:QUT197092 RDU197091:REP197092 RNQ197091:ROL197092 RXM197091:RYH197092 SHI197091:SID197092 SRE197091:SRZ197092 TBA197091:TBV197092 TKW197091:TLR197092 TUS197091:TVN197092 UEO197091:UFJ197092 UOK197091:UPF197092 UYG197091:UZB197092 VIC197091:VIX197092 VRY197091:VST197092 WBU197091:WCP197092 WLQ197091:WML197092 WVM197091:WWH197092 E262627:Z262628 JA262627:JV262628 SW262627:TR262628 ACS262627:ADN262628 AMO262627:ANJ262628 AWK262627:AXF262628 BGG262627:BHB262628 BQC262627:BQX262628 BZY262627:CAT262628 CJU262627:CKP262628 CTQ262627:CUL262628 DDM262627:DEH262628 DNI262627:DOD262628 DXE262627:DXZ262628 EHA262627:EHV262628 EQW262627:ERR262628 FAS262627:FBN262628 FKO262627:FLJ262628 FUK262627:FVF262628 GEG262627:GFB262628 GOC262627:GOX262628 GXY262627:GYT262628 HHU262627:HIP262628 HRQ262627:HSL262628 IBM262627:ICH262628 ILI262627:IMD262628 IVE262627:IVZ262628 JFA262627:JFV262628 JOW262627:JPR262628 JYS262627:JZN262628 KIO262627:KJJ262628 KSK262627:KTF262628 LCG262627:LDB262628 LMC262627:LMX262628 LVY262627:LWT262628 MFU262627:MGP262628 MPQ262627:MQL262628 MZM262627:NAH262628 NJI262627:NKD262628 NTE262627:NTZ262628 ODA262627:ODV262628 OMW262627:ONR262628 OWS262627:OXN262628 PGO262627:PHJ262628 PQK262627:PRF262628 QAG262627:QBB262628 QKC262627:QKX262628 QTY262627:QUT262628 RDU262627:REP262628 RNQ262627:ROL262628 RXM262627:RYH262628 SHI262627:SID262628 SRE262627:SRZ262628 TBA262627:TBV262628 TKW262627:TLR262628 TUS262627:TVN262628 UEO262627:UFJ262628 UOK262627:UPF262628 UYG262627:UZB262628 VIC262627:VIX262628 VRY262627:VST262628 WBU262627:WCP262628 WLQ262627:WML262628 WVM262627:WWH262628 E328163:Z328164 JA328163:JV328164 SW328163:TR328164 ACS328163:ADN328164 AMO328163:ANJ328164 AWK328163:AXF328164 BGG328163:BHB328164 BQC328163:BQX328164 BZY328163:CAT328164 CJU328163:CKP328164 CTQ328163:CUL328164 DDM328163:DEH328164 DNI328163:DOD328164 DXE328163:DXZ328164 EHA328163:EHV328164 EQW328163:ERR328164 FAS328163:FBN328164 FKO328163:FLJ328164 FUK328163:FVF328164 GEG328163:GFB328164 GOC328163:GOX328164 GXY328163:GYT328164 HHU328163:HIP328164 HRQ328163:HSL328164 IBM328163:ICH328164 ILI328163:IMD328164 IVE328163:IVZ328164 JFA328163:JFV328164 JOW328163:JPR328164 JYS328163:JZN328164 KIO328163:KJJ328164 KSK328163:KTF328164 LCG328163:LDB328164 LMC328163:LMX328164 LVY328163:LWT328164 MFU328163:MGP328164 MPQ328163:MQL328164 MZM328163:NAH328164 NJI328163:NKD328164 NTE328163:NTZ328164 ODA328163:ODV328164 OMW328163:ONR328164 OWS328163:OXN328164 PGO328163:PHJ328164 PQK328163:PRF328164 QAG328163:QBB328164 QKC328163:QKX328164 QTY328163:QUT328164 RDU328163:REP328164 RNQ328163:ROL328164 RXM328163:RYH328164 SHI328163:SID328164 SRE328163:SRZ328164 TBA328163:TBV328164 TKW328163:TLR328164 TUS328163:TVN328164 UEO328163:UFJ328164 UOK328163:UPF328164 UYG328163:UZB328164 VIC328163:VIX328164 VRY328163:VST328164 WBU328163:WCP328164 WLQ328163:WML328164 WVM328163:WWH328164 E393699:Z393700 JA393699:JV393700 SW393699:TR393700 ACS393699:ADN393700 AMO393699:ANJ393700 AWK393699:AXF393700 BGG393699:BHB393700 BQC393699:BQX393700 BZY393699:CAT393700 CJU393699:CKP393700 CTQ393699:CUL393700 DDM393699:DEH393700 DNI393699:DOD393700 DXE393699:DXZ393700 EHA393699:EHV393700 EQW393699:ERR393700 FAS393699:FBN393700 FKO393699:FLJ393700 FUK393699:FVF393700 GEG393699:GFB393700 GOC393699:GOX393700 GXY393699:GYT393700 HHU393699:HIP393700 HRQ393699:HSL393700 IBM393699:ICH393700 ILI393699:IMD393700 IVE393699:IVZ393700 JFA393699:JFV393700 JOW393699:JPR393700 JYS393699:JZN393700 KIO393699:KJJ393700 KSK393699:KTF393700 LCG393699:LDB393700 LMC393699:LMX393700 LVY393699:LWT393700 MFU393699:MGP393700 MPQ393699:MQL393700 MZM393699:NAH393700 NJI393699:NKD393700 NTE393699:NTZ393700 ODA393699:ODV393700 OMW393699:ONR393700 OWS393699:OXN393700 PGO393699:PHJ393700 PQK393699:PRF393700 QAG393699:QBB393700 QKC393699:QKX393700 QTY393699:QUT393700 RDU393699:REP393700 RNQ393699:ROL393700 RXM393699:RYH393700 SHI393699:SID393700 SRE393699:SRZ393700 TBA393699:TBV393700 TKW393699:TLR393700 TUS393699:TVN393700 UEO393699:UFJ393700 UOK393699:UPF393700 UYG393699:UZB393700 VIC393699:VIX393700 VRY393699:VST393700 WBU393699:WCP393700 WLQ393699:WML393700 WVM393699:WWH393700 E459235:Z459236 JA459235:JV459236 SW459235:TR459236 ACS459235:ADN459236 AMO459235:ANJ459236 AWK459235:AXF459236 BGG459235:BHB459236 BQC459235:BQX459236 BZY459235:CAT459236 CJU459235:CKP459236 CTQ459235:CUL459236 DDM459235:DEH459236 DNI459235:DOD459236 DXE459235:DXZ459236 EHA459235:EHV459236 EQW459235:ERR459236 FAS459235:FBN459236 FKO459235:FLJ459236 FUK459235:FVF459236 GEG459235:GFB459236 GOC459235:GOX459236 GXY459235:GYT459236 HHU459235:HIP459236 HRQ459235:HSL459236 IBM459235:ICH459236 ILI459235:IMD459236 IVE459235:IVZ459236 JFA459235:JFV459236 JOW459235:JPR459236 JYS459235:JZN459236 KIO459235:KJJ459236 KSK459235:KTF459236 LCG459235:LDB459236 LMC459235:LMX459236 LVY459235:LWT459236 MFU459235:MGP459236 MPQ459235:MQL459236 MZM459235:NAH459236 NJI459235:NKD459236 NTE459235:NTZ459236 ODA459235:ODV459236 OMW459235:ONR459236 OWS459235:OXN459236 PGO459235:PHJ459236 PQK459235:PRF459236 QAG459235:QBB459236 QKC459235:QKX459236 QTY459235:QUT459236 RDU459235:REP459236 RNQ459235:ROL459236 RXM459235:RYH459236 SHI459235:SID459236 SRE459235:SRZ459236 TBA459235:TBV459236 TKW459235:TLR459236 TUS459235:TVN459236 UEO459235:UFJ459236 UOK459235:UPF459236 UYG459235:UZB459236 VIC459235:VIX459236 VRY459235:VST459236 WBU459235:WCP459236 WLQ459235:WML459236 WVM459235:WWH459236 E524771:Z524772 JA524771:JV524772 SW524771:TR524772 ACS524771:ADN524772 AMO524771:ANJ524772 AWK524771:AXF524772 BGG524771:BHB524772 BQC524771:BQX524772 BZY524771:CAT524772 CJU524771:CKP524772 CTQ524771:CUL524772 DDM524771:DEH524772 DNI524771:DOD524772 DXE524771:DXZ524772 EHA524771:EHV524772 EQW524771:ERR524772 FAS524771:FBN524772 FKO524771:FLJ524772 FUK524771:FVF524772 GEG524771:GFB524772 GOC524771:GOX524772 GXY524771:GYT524772 HHU524771:HIP524772 HRQ524771:HSL524772 IBM524771:ICH524772 ILI524771:IMD524772 IVE524771:IVZ524772 JFA524771:JFV524772 JOW524771:JPR524772 JYS524771:JZN524772 KIO524771:KJJ524772 KSK524771:KTF524772 LCG524771:LDB524772 LMC524771:LMX524772 LVY524771:LWT524772 MFU524771:MGP524772 MPQ524771:MQL524772 MZM524771:NAH524772 NJI524771:NKD524772 NTE524771:NTZ524772 ODA524771:ODV524772 OMW524771:ONR524772 OWS524771:OXN524772 PGO524771:PHJ524772 PQK524771:PRF524772 QAG524771:QBB524772 QKC524771:QKX524772 QTY524771:QUT524772 RDU524771:REP524772 RNQ524771:ROL524772 RXM524771:RYH524772 SHI524771:SID524772 SRE524771:SRZ524772 TBA524771:TBV524772 TKW524771:TLR524772 TUS524771:TVN524772 UEO524771:UFJ524772 UOK524771:UPF524772 UYG524771:UZB524772 VIC524771:VIX524772 VRY524771:VST524772 WBU524771:WCP524772 WLQ524771:WML524772 WVM524771:WWH524772 E590307:Z590308 JA590307:JV590308 SW590307:TR590308 ACS590307:ADN590308 AMO590307:ANJ590308 AWK590307:AXF590308 BGG590307:BHB590308 BQC590307:BQX590308 BZY590307:CAT590308 CJU590307:CKP590308 CTQ590307:CUL590308 DDM590307:DEH590308 DNI590307:DOD590308 DXE590307:DXZ590308 EHA590307:EHV590308 EQW590307:ERR590308 FAS590307:FBN590308 FKO590307:FLJ590308 FUK590307:FVF590308 GEG590307:GFB590308 GOC590307:GOX590308 GXY590307:GYT590308 HHU590307:HIP590308 HRQ590307:HSL590308 IBM590307:ICH590308 ILI590307:IMD590308 IVE590307:IVZ590308 JFA590307:JFV590308 JOW590307:JPR590308 JYS590307:JZN590308 KIO590307:KJJ590308 KSK590307:KTF590308 LCG590307:LDB590308 LMC590307:LMX590308 LVY590307:LWT590308 MFU590307:MGP590308 MPQ590307:MQL590308 MZM590307:NAH590308 NJI590307:NKD590308 NTE590307:NTZ590308 ODA590307:ODV590308 OMW590307:ONR590308 OWS590307:OXN590308 PGO590307:PHJ590308 PQK590307:PRF590308 QAG590307:QBB590308 QKC590307:QKX590308 QTY590307:QUT590308 RDU590307:REP590308 RNQ590307:ROL590308 RXM590307:RYH590308 SHI590307:SID590308 SRE590307:SRZ590308 TBA590307:TBV590308 TKW590307:TLR590308 TUS590307:TVN590308 UEO590307:UFJ590308 UOK590307:UPF590308 UYG590307:UZB590308 VIC590307:VIX590308 VRY590307:VST590308 WBU590307:WCP590308 WLQ590307:WML590308 WVM590307:WWH590308 E655843:Z655844 JA655843:JV655844 SW655843:TR655844 ACS655843:ADN655844 AMO655843:ANJ655844 AWK655843:AXF655844 BGG655843:BHB655844 BQC655843:BQX655844 BZY655843:CAT655844 CJU655843:CKP655844 CTQ655843:CUL655844 DDM655843:DEH655844 DNI655843:DOD655844 DXE655843:DXZ655844 EHA655843:EHV655844 EQW655843:ERR655844 FAS655843:FBN655844 FKO655843:FLJ655844 FUK655843:FVF655844 GEG655843:GFB655844 GOC655843:GOX655844 GXY655843:GYT655844 HHU655843:HIP655844 HRQ655843:HSL655844 IBM655843:ICH655844 ILI655843:IMD655844 IVE655843:IVZ655844 JFA655843:JFV655844 JOW655843:JPR655844 JYS655843:JZN655844 KIO655843:KJJ655844 KSK655843:KTF655844 LCG655843:LDB655844 LMC655843:LMX655844 LVY655843:LWT655844 MFU655843:MGP655844 MPQ655843:MQL655844 MZM655843:NAH655844 NJI655843:NKD655844 NTE655843:NTZ655844 ODA655843:ODV655844 OMW655843:ONR655844 OWS655843:OXN655844 PGO655843:PHJ655844 PQK655843:PRF655844 QAG655843:QBB655844 QKC655843:QKX655844 QTY655843:QUT655844 RDU655843:REP655844 RNQ655843:ROL655844 RXM655843:RYH655844 SHI655843:SID655844 SRE655843:SRZ655844 TBA655843:TBV655844 TKW655843:TLR655844 TUS655843:TVN655844 UEO655843:UFJ655844 UOK655843:UPF655844 UYG655843:UZB655844 VIC655843:VIX655844 VRY655843:VST655844 WBU655843:WCP655844 WLQ655843:WML655844 WVM655843:WWH655844 E721379:Z721380 JA721379:JV721380 SW721379:TR721380 ACS721379:ADN721380 AMO721379:ANJ721380 AWK721379:AXF721380 BGG721379:BHB721380 BQC721379:BQX721380 BZY721379:CAT721380 CJU721379:CKP721380 CTQ721379:CUL721380 DDM721379:DEH721380 DNI721379:DOD721380 DXE721379:DXZ721380 EHA721379:EHV721380 EQW721379:ERR721380 FAS721379:FBN721380 FKO721379:FLJ721380 FUK721379:FVF721380 GEG721379:GFB721380 GOC721379:GOX721380 GXY721379:GYT721380 HHU721379:HIP721380 HRQ721379:HSL721380 IBM721379:ICH721380 ILI721379:IMD721380 IVE721379:IVZ721380 JFA721379:JFV721380 JOW721379:JPR721380 JYS721379:JZN721380 KIO721379:KJJ721380 KSK721379:KTF721380 LCG721379:LDB721380 LMC721379:LMX721380 LVY721379:LWT721380 MFU721379:MGP721380 MPQ721379:MQL721380 MZM721379:NAH721380 NJI721379:NKD721380 NTE721379:NTZ721380 ODA721379:ODV721380 OMW721379:ONR721380 OWS721379:OXN721380 PGO721379:PHJ721380 PQK721379:PRF721380 QAG721379:QBB721380 QKC721379:QKX721380 QTY721379:QUT721380 RDU721379:REP721380 RNQ721379:ROL721380 RXM721379:RYH721380 SHI721379:SID721380 SRE721379:SRZ721380 TBA721379:TBV721380 TKW721379:TLR721380 TUS721379:TVN721380 UEO721379:UFJ721380 UOK721379:UPF721380 UYG721379:UZB721380 VIC721379:VIX721380 VRY721379:VST721380 WBU721379:WCP721380 WLQ721379:WML721380 WVM721379:WWH721380 E786915:Z786916 JA786915:JV786916 SW786915:TR786916 ACS786915:ADN786916 AMO786915:ANJ786916 AWK786915:AXF786916 BGG786915:BHB786916 BQC786915:BQX786916 BZY786915:CAT786916 CJU786915:CKP786916 CTQ786915:CUL786916 DDM786915:DEH786916 DNI786915:DOD786916 DXE786915:DXZ786916 EHA786915:EHV786916 EQW786915:ERR786916 FAS786915:FBN786916 FKO786915:FLJ786916 FUK786915:FVF786916 GEG786915:GFB786916 GOC786915:GOX786916 GXY786915:GYT786916 HHU786915:HIP786916 HRQ786915:HSL786916 IBM786915:ICH786916 ILI786915:IMD786916 IVE786915:IVZ786916 JFA786915:JFV786916 JOW786915:JPR786916 JYS786915:JZN786916 KIO786915:KJJ786916 KSK786915:KTF786916 LCG786915:LDB786916 LMC786915:LMX786916 LVY786915:LWT786916 MFU786915:MGP786916 MPQ786915:MQL786916 MZM786915:NAH786916 NJI786915:NKD786916 NTE786915:NTZ786916 ODA786915:ODV786916 OMW786915:ONR786916 OWS786915:OXN786916 PGO786915:PHJ786916 PQK786915:PRF786916 QAG786915:QBB786916 QKC786915:QKX786916 QTY786915:QUT786916 RDU786915:REP786916 RNQ786915:ROL786916 RXM786915:RYH786916 SHI786915:SID786916 SRE786915:SRZ786916 TBA786915:TBV786916 TKW786915:TLR786916 TUS786915:TVN786916 UEO786915:UFJ786916 UOK786915:UPF786916 UYG786915:UZB786916 VIC786915:VIX786916 VRY786915:VST786916 WBU786915:WCP786916 WLQ786915:WML786916 WVM786915:WWH786916 E852451:Z852452 JA852451:JV852452 SW852451:TR852452 ACS852451:ADN852452 AMO852451:ANJ852452 AWK852451:AXF852452 BGG852451:BHB852452 BQC852451:BQX852452 BZY852451:CAT852452 CJU852451:CKP852452 CTQ852451:CUL852452 DDM852451:DEH852452 DNI852451:DOD852452 DXE852451:DXZ852452 EHA852451:EHV852452 EQW852451:ERR852452 FAS852451:FBN852452 FKO852451:FLJ852452 FUK852451:FVF852452 GEG852451:GFB852452 GOC852451:GOX852452 GXY852451:GYT852452 HHU852451:HIP852452 HRQ852451:HSL852452 IBM852451:ICH852452 ILI852451:IMD852452 IVE852451:IVZ852452 JFA852451:JFV852452 JOW852451:JPR852452 JYS852451:JZN852452 KIO852451:KJJ852452 KSK852451:KTF852452 LCG852451:LDB852452 LMC852451:LMX852452 LVY852451:LWT852452 MFU852451:MGP852452 MPQ852451:MQL852452 MZM852451:NAH852452 NJI852451:NKD852452 NTE852451:NTZ852452 ODA852451:ODV852452 OMW852451:ONR852452 OWS852451:OXN852452 PGO852451:PHJ852452 PQK852451:PRF852452 QAG852451:QBB852452 QKC852451:QKX852452 QTY852451:QUT852452 RDU852451:REP852452 RNQ852451:ROL852452 RXM852451:RYH852452 SHI852451:SID852452 SRE852451:SRZ852452 TBA852451:TBV852452 TKW852451:TLR852452 TUS852451:TVN852452 UEO852451:UFJ852452 UOK852451:UPF852452 UYG852451:UZB852452 VIC852451:VIX852452 VRY852451:VST852452 WBU852451:WCP852452 WLQ852451:WML852452 WVM852451:WWH852452 E917987:Z917988 JA917987:JV917988 SW917987:TR917988 ACS917987:ADN917988 AMO917987:ANJ917988 AWK917987:AXF917988 BGG917987:BHB917988 BQC917987:BQX917988 BZY917987:CAT917988 CJU917987:CKP917988 CTQ917987:CUL917988 DDM917987:DEH917988 DNI917987:DOD917988 DXE917987:DXZ917988 EHA917987:EHV917988 EQW917987:ERR917988 FAS917987:FBN917988 FKO917987:FLJ917988 FUK917987:FVF917988 GEG917987:GFB917988 GOC917987:GOX917988 GXY917987:GYT917988 HHU917987:HIP917988 HRQ917987:HSL917988 IBM917987:ICH917988 ILI917987:IMD917988 IVE917987:IVZ917988 JFA917987:JFV917988 JOW917987:JPR917988 JYS917987:JZN917988 KIO917987:KJJ917988 KSK917987:KTF917988 LCG917987:LDB917988 LMC917987:LMX917988 LVY917987:LWT917988 MFU917987:MGP917988 MPQ917987:MQL917988 MZM917987:NAH917988 NJI917987:NKD917988 NTE917987:NTZ917988 ODA917987:ODV917988 OMW917987:ONR917988 OWS917987:OXN917988 PGO917987:PHJ917988 PQK917987:PRF917988 QAG917987:QBB917988 QKC917987:QKX917988 QTY917987:QUT917988 RDU917987:REP917988 RNQ917987:ROL917988 RXM917987:RYH917988 SHI917987:SID917988 SRE917987:SRZ917988 TBA917987:TBV917988 TKW917987:TLR917988 TUS917987:TVN917988 UEO917987:UFJ917988 UOK917987:UPF917988 UYG917987:UZB917988 VIC917987:VIX917988 VRY917987:VST917988 WBU917987:WCP917988 WLQ917987:WML917988 WVM917987:WWH917988 E983523:Z983524 JA983523:JV983524 SW983523:TR983524 ACS983523:ADN983524 AMO983523:ANJ983524 AWK983523:AXF983524 BGG983523:BHB983524 BQC983523:BQX983524 BZY983523:CAT983524 CJU983523:CKP983524 CTQ983523:CUL983524 DDM983523:DEH983524 DNI983523:DOD983524 DXE983523:DXZ983524 EHA983523:EHV983524 EQW983523:ERR983524 FAS983523:FBN983524 FKO983523:FLJ983524 FUK983523:FVF983524 GEG983523:GFB983524 GOC983523:GOX983524 GXY983523:GYT983524 HHU983523:HIP983524 HRQ983523:HSL983524 IBM983523:ICH983524 ILI983523:IMD983524 IVE983523:IVZ983524 JFA983523:JFV983524 JOW983523:JPR983524 JYS983523:JZN983524 KIO983523:KJJ983524 KSK983523:KTF983524 LCG983523:LDB983524 LMC983523:LMX983524 LVY983523:LWT983524 MFU983523:MGP983524 MPQ983523:MQL983524 MZM983523:NAH983524 NJI983523:NKD983524 NTE983523:NTZ983524 ODA983523:ODV983524 OMW983523:ONR983524 OWS983523:OXN983524 PGO983523:PHJ983524 PQK983523:PRF983524 QAG983523:QBB983524 QKC983523:QKX983524 QTY983523:QUT983524 RDU983523:REP983524 RNQ983523:ROL983524 RXM983523:RYH983524 SHI983523:SID983524 SRE983523:SRZ983524 TBA983523:TBV983524 TKW983523:TLR983524 TUS983523:TVN983524 UEO983523:UFJ983524 UOK983523:UPF983524 UYG983523:UZB983524 VIC983523:VIX983524 VRY983523:VST983524 WBU983523:WCP983524 WLQ983523:WML983524 WVM983523:WWH983524 E434:Z435 JA434:JV435 SW434:TR435 ACS434:ADN435 AMO434:ANJ435 AWK434:AXF435 BGG434:BHB435 BQC434:BQX435 BZY434:CAT435 CJU434:CKP435 CTQ434:CUL435 DDM434:DEH435 DNI434:DOD435 DXE434:DXZ435 EHA434:EHV435 EQW434:ERR435 FAS434:FBN435 FKO434:FLJ435 FUK434:FVF435 GEG434:GFB435 GOC434:GOX435 GXY434:GYT435 HHU434:HIP435 HRQ434:HSL435 IBM434:ICH435 ILI434:IMD435 IVE434:IVZ435 JFA434:JFV435 JOW434:JPR435 JYS434:JZN435 KIO434:KJJ435 KSK434:KTF435 LCG434:LDB435 LMC434:LMX435 LVY434:LWT435 MFU434:MGP435 MPQ434:MQL435 MZM434:NAH435 NJI434:NKD435 NTE434:NTZ435 ODA434:ODV435 OMW434:ONR435 OWS434:OXN435 PGO434:PHJ435 PQK434:PRF435 QAG434:QBB435 QKC434:QKX435 QTY434:QUT435 RDU434:REP435 RNQ434:ROL435 RXM434:RYH435 SHI434:SID435 SRE434:SRZ435 TBA434:TBV435 TKW434:TLR435 TUS434:TVN435 UEO434:UFJ435 UOK434:UPF435 UYG434:UZB435 VIC434:VIX435 VRY434:VST435 WBU434:WCP435 WLQ434:WML435 WVM434:WWH435 E66016:Z66017 JA66016:JV66017 SW66016:TR66017 ACS66016:ADN66017 AMO66016:ANJ66017 AWK66016:AXF66017 BGG66016:BHB66017 BQC66016:BQX66017 BZY66016:CAT66017 CJU66016:CKP66017 CTQ66016:CUL66017 DDM66016:DEH66017 DNI66016:DOD66017 DXE66016:DXZ66017 EHA66016:EHV66017 EQW66016:ERR66017 FAS66016:FBN66017 FKO66016:FLJ66017 FUK66016:FVF66017 GEG66016:GFB66017 GOC66016:GOX66017 GXY66016:GYT66017 HHU66016:HIP66017 HRQ66016:HSL66017 IBM66016:ICH66017 ILI66016:IMD66017 IVE66016:IVZ66017 JFA66016:JFV66017 JOW66016:JPR66017 JYS66016:JZN66017 KIO66016:KJJ66017 KSK66016:KTF66017 LCG66016:LDB66017 LMC66016:LMX66017 LVY66016:LWT66017 MFU66016:MGP66017 MPQ66016:MQL66017 MZM66016:NAH66017 NJI66016:NKD66017 NTE66016:NTZ66017 ODA66016:ODV66017 OMW66016:ONR66017 OWS66016:OXN66017 PGO66016:PHJ66017 PQK66016:PRF66017 QAG66016:QBB66017 QKC66016:QKX66017 QTY66016:QUT66017 RDU66016:REP66017 RNQ66016:ROL66017 RXM66016:RYH66017 SHI66016:SID66017 SRE66016:SRZ66017 TBA66016:TBV66017 TKW66016:TLR66017 TUS66016:TVN66017 UEO66016:UFJ66017 UOK66016:UPF66017 UYG66016:UZB66017 VIC66016:VIX66017 VRY66016:VST66017 WBU66016:WCP66017 WLQ66016:WML66017 WVM66016:WWH66017 E131552:Z131553 JA131552:JV131553 SW131552:TR131553 ACS131552:ADN131553 AMO131552:ANJ131553 AWK131552:AXF131553 BGG131552:BHB131553 BQC131552:BQX131553 BZY131552:CAT131553 CJU131552:CKP131553 CTQ131552:CUL131553 DDM131552:DEH131553 DNI131552:DOD131553 DXE131552:DXZ131553 EHA131552:EHV131553 EQW131552:ERR131553 FAS131552:FBN131553 FKO131552:FLJ131553 FUK131552:FVF131553 GEG131552:GFB131553 GOC131552:GOX131553 GXY131552:GYT131553 HHU131552:HIP131553 HRQ131552:HSL131553 IBM131552:ICH131553 ILI131552:IMD131553 IVE131552:IVZ131553 JFA131552:JFV131553 JOW131552:JPR131553 JYS131552:JZN131553 KIO131552:KJJ131553 KSK131552:KTF131553 LCG131552:LDB131553 LMC131552:LMX131553 LVY131552:LWT131553 MFU131552:MGP131553 MPQ131552:MQL131553 MZM131552:NAH131553 NJI131552:NKD131553 NTE131552:NTZ131553 ODA131552:ODV131553 OMW131552:ONR131553 OWS131552:OXN131553 PGO131552:PHJ131553 PQK131552:PRF131553 QAG131552:QBB131553 QKC131552:QKX131553 QTY131552:QUT131553 RDU131552:REP131553 RNQ131552:ROL131553 RXM131552:RYH131553 SHI131552:SID131553 SRE131552:SRZ131553 TBA131552:TBV131553 TKW131552:TLR131553 TUS131552:TVN131553 UEO131552:UFJ131553 UOK131552:UPF131553 UYG131552:UZB131553 VIC131552:VIX131553 VRY131552:VST131553 WBU131552:WCP131553 WLQ131552:WML131553 WVM131552:WWH131553 E197088:Z197089 JA197088:JV197089 SW197088:TR197089 ACS197088:ADN197089 AMO197088:ANJ197089 AWK197088:AXF197089 BGG197088:BHB197089 BQC197088:BQX197089 BZY197088:CAT197089 CJU197088:CKP197089 CTQ197088:CUL197089 DDM197088:DEH197089 DNI197088:DOD197089 DXE197088:DXZ197089 EHA197088:EHV197089 EQW197088:ERR197089 FAS197088:FBN197089 FKO197088:FLJ197089 FUK197088:FVF197089 GEG197088:GFB197089 GOC197088:GOX197089 GXY197088:GYT197089 HHU197088:HIP197089 HRQ197088:HSL197089 IBM197088:ICH197089 ILI197088:IMD197089 IVE197088:IVZ197089 JFA197088:JFV197089 JOW197088:JPR197089 JYS197088:JZN197089 KIO197088:KJJ197089 KSK197088:KTF197089 LCG197088:LDB197089 LMC197088:LMX197089 LVY197088:LWT197089 MFU197088:MGP197089 MPQ197088:MQL197089 MZM197088:NAH197089 NJI197088:NKD197089 NTE197088:NTZ197089 ODA197088:ODV197089 OMW197088:ONR197089 OWS197088:OXN197089 PGO197088:PHJ197089 PQK197088:PRF197089 QAG197088:QBB197089 QKC197088:QKX197089 QTY197088:QUT197089 RDU197088:REP197089 RNQ197088:ROL197089 RXM197088:RYH197089 SHI197088:SID197089 SRE197088:SRZ197089 TBA197088:TBV197089 TKW197088:TLR197089 TUS197088:TVN197089 UEO197088:UFJ197089 UOK197088:UPF197089 UYG197088:UZB197089 VIC197088:VIX197089 VRY197088:VST197089 WBU197088:WCP197089 WLQ197088:WML197089 WVM197088:WWH197089 E262624:Z262625 JA262624:JV262625 SW262624:TR262625 ACS262624:ADN262625 AMO262624:ANJ262625 AWK262624:AXF262625 BGG262624:BHB262625 BQC262624:BQX262625 BZY262624:CAT262625 CJU262624:CKP262625 CTQ262624:CUL262625 DDM262624:DEH262625 DNI262624:DOD262625 DXE262624:DXZ262625 EHA262624:EHV262625 EQW262624:ERR262625 FAS262624:FBN262625 FKO262624:FLJ262625 FUK262624:FVF262625 GEG262624:GFB262625 GOC262624:GOX262625 GXY262624:GYT262625 HHU262624:HIP262625 HRQ262624:HSL262625 IBM262624:ICH262625 ILI262624:IMD262625 IVE262624:IVZ262625 JFA262624:JFV262625 JOW262624:JPR262625 JYS262624:JZN262625 KIO262624:KJJ262625 KSK262624:KTF262625 LCG262624:LDB262625 LMC262624:LMX262625 LVY262624:LWT262625 MFU262624:MGP262625 MPQ262624:MQL262625 MZM262624:NAH262625 NJI262624:NKD262625 NTE262624:NTZ262625 ODA262624:ODV262625 OMW262624:ONR262625 OWS262624:OXN262625 PGO262624:PHJ262625 PQK262624:PRF262625 QAG262624:QBB262625 QKC262624:QKX262625 QTY262624:QUT262625 RDU262624:REP262625 RNQ262624:ROL262625 RXM262624:RYH262625 SHI262624:SID262625 SRE262624:SRZ262625 TBA262624:TBV262625 TKW262624:TLR262625 TUS262624:TVN262625 UEO262624:UFJ262625 UOK262624:UPF262625 UYG262624:UZB262625 VIC262624:VIX262625 VRY262624:VST262625 WBU262624:WCP262625 WLQ262624:WML262625 WVM262624:WWH262625 E328160:Z328161 JA328160:JV328161 SW328160:TR328161 ACS328160:ADN328161 AMO328160:ANJ328161 AWK328160:AXF328161 BGG328160:BHB328161 BQC328160:BQX328161 BZY328160:CAT328161 CJU328160:CKP328161 CTQ328160:CUL328161 DDM328160:DEH328161 DNI328160:DOD328161 DXE328160:DXZ328161 EHA328160:EHV328161 EQW328160:ERR328161 FAS328160:FBN328161 FKO328160:FLJ328161 FUK328160:FVF328161 GEG328160:GFB328161 GOC328160:GOX328161 GXY328160:GYT328161 HHU328160:HIP328161 HRQ328160:HSL328161 IBM328160:ICH328161 ILI328160:IMD328161 IVE328160:IVZ328161 JFA328160:JFV328161 JOW328160:JPR328161 JYS328160:JZN328161 KIO328160:KJJ328161 KSK328160:KTF328161 LCG328160:LDB328161 LMC328160:LMX328161 LVY328160:LWT328161 MFU328160:MGP328161 MPQ328160:MQL328161 MZM328160:NAH328161 NJI328160:NKD328161 NTE328160:NTZ328161 ODA328160:ODV328161 OMW328160:ONR328161 OWS328160:OXN328161 PGO328160:PHJ328161 PQK328160:PRF328161 QAG328160:QBB328161 QKC328160:QKX328161 QTY328160:QUT328161 RDU328160:REP328161 RNQ328160:ROL328161 RXM328160:RYH328161 SHI328160:SID328161 SRE328160:SRZ328161 TBA328160:TBV328161 TKW328160:TLR328161 TUS328160:TVN328161 UEO328160:UFJ328161 UOK328160:UPF328161 UYG328160:UZB328161 VIC328160:VIX328161 VRY328160:VST328161 WBU328160:WCP328161 WLQ328160:WML328161 WVM328160:WWH328161 E393696:Z393697 JA393696:JV393697 SW393696:TR393697 ACS393696:ADN393697 AMO393696:ANJ393697 AWK393696:AXF393697 BGG393696:BHB393697 BQC393696:BQX393697 BZY393696:CAT393697 CJU393696:CKP393697 CTQ393696:CUL393697 DDM393696:DEH393697 DNI393696:DOD393697 DXE393696:DXZ393697 EHA393696:EHV393697 EQW393696:ERR393697 FAS393696:FBN393697 FKO393696:FLJ393697 FUK393696:FVF393697 GEG393696:GFB393697 GOC393696:GOX393697 GXY393696:GYT393697 HHU393696:HIP393697 HRQ393696:HSL393697 IBM393696:ICH393697 ILI393696:IMD393697 IVE393696:IVZ393697 JFA393696:JFV393697 JOW393696:JPR393697 JYS393696:JZN393697 KIO393696:KJJ393697 KSK393696:KTF393697 LCG393696:LDB393697 LMC393696:LMX393697 LVY393696:LWT393697 MFU393696:MGP393697 MPQ393696:MQL393697 MZM393696:NAH393697 NJI393696:NKD393697 NTE393696:NTZ393697 ODA393696:ODV393697 OMW393696:ONR393697 OWS393696:OXN393697 PGO393696:PHJ393697 PQK393696:PRF393697 QAG393696:QBB393697 QKC393696:QKX393697 QTY393696:QUT393697 RDU393696:REP393697 RNQ393696:ROL393697 RXM393696:RYH393697 SHI393696:SID393697 SRE393696:SRZ393697 TBA393696:TBV393697 TKW393696:TLR393697 TUS393696:TVN393697 UEO393696:UFJ393697 UOK393696:UPF393697 UYG393696:UZB393697 VIC393696:VIX393697 VRY393696:VST393697 WBU393696:WCP393697 WLQ393696:WML393697 WVM393696:WWH393697 E459232:Z459233 JA459232:JV459233 SW459232:TR459233 ACS459232:ADN459233 AMO459232:ANJ459233 AWK459232:AXF459233 BGG459232:BHB459233 BQC459232:BQX459233 BZY459232:CAT459233 CJU459232:CKP459233 CTQ459232:CUL459233 DDM459232:DEH459233 DNI459232:DOD459233 DXE459232:DXZ459233 EHA459232:EHV459233 EQW459232:ERR459233 FAS459232:FBN459233 FKO459232:FLJ459233 FUK459232:FVF459233 GEG459232:GFB459233 GOC459232:GOX459233 GXY459232:GYT459233 HHU459232:HIP459233 HRQ459232:HSL459233 IBM459232:ICH459233 ILI459232:IMD459233 IVE459232:IVZ459233 JFA459232:JFV459233 JOW459232:JPR459233 JYS459232:JZN459233 KIO459232:KJJ459233 KSK459232:KTF459233 LCG459232:LDB459233 LMC459232:LMX459233 LVY459232:LWT459233 MFU459232:MGP459233 MPQ459232:MQL459233 MZM459232:NAH459233 NJI459232:NKD459233 NTE459232:NTZ459233 ODA459232:ODV459233 OMW459232:ONR459233 OWS459232:OXN459233 PGO459232:PHJ459233 PQK459232:PRF459233 QAG459232:QBB459233 QKC459232:QKX459233 QTY459232:QUT459233 RDU459232:REP459233 RNQ459232:ROL459233 RXM459232:RYH459233 SHI459232:SID459233 SRE459232:SRZ459233 TBA459232:TBV459233 TKW459232:TLR459233 TUS459232:TVN459233 UEO459232:UFJ459233 UOK459232:UPF459233 UYG459232:UZB459233 VIC459232:VIX459233 VRY459232:VST459233 WBU459232:WCP459233 WLQ459232:WML459233 WVM459232:WWH459233 E524768:Z524769 JA524768:JV524769 SW524768:TR524769 ACS524768:ADN524769 AMO524768:ANJ524769 AWK524768:AXF524769 BGG524768:BHB524769 BQC524768:BQX524769 BZY524768:CAT524769 CJU524768:CKP524769 CTQ524768:CUL524769 DDM524768:DEH524769 DNI524768:DOD524769 DXE524768:DXZ524769 EHA524768:EHV524769 EQW524768:ERR524769 FAS524768:FBN524769 FKO524768:FLJ524769 FUK524768:FVF524769 GEG524768:GFB524769 GOC524768:GOX524769 GXY524768:GYT524769 HHU524768:HIP524769 HRQ524768:HSL524769 IBM524768:ICH524769 ILI524768:IMD524769 IVE524768:IVZ524769 JFA524768:JFV524769 JOW524768:JPR524769 JYS524768:JZN524769 KIO524768:KJJ524769 KSK524768:KTF524769 LCG524768:LDB524769 LMC524768:LMX524769 LVY524768:LWT524769 MFU524768:MGP524769 MPQ524768:MQL524769 MZM524768:NAH524769 NJI524768:NKD524769 NTE524768:NTZ524769 ODA524768:ODV524769 OMW524768:ONR524769 OWS524768:OXN524769 PGO524768:PHJ524769 PQK524768:PRF524769 QAG524768:QBB524769 QKC524768:QKX524769 QTY524768:QUT524769 RDU524768:REP524769 RNQ524768:ROL524769 RXM524768:RYH524769 SHI524768:SID524769 SRE524768:SRZ524769 TBA524768:TBV524769 TKW524768:TLR524769 TUS524768:TVN524769 UEO524768:UFJ524769 UOK524768:UPF524769 UYG524768:UZB524769 VIC524768:VIX524769 VRY524768:VST524769 WBU524768:WCP524769 WLQ524768:WML524769 WVM524768:WWH524769 E590304:Z590305 JA590304:JV590305 SW590304:TR590305 ACS590304:ADN590305 AMO590304:ANJ590305 AWK590304:AXF590305 BGG590304:BHB590305 BQC590304:BQX590305 BZY590304:CAT590305 CJU590304:CKP590305 CTQ590304:CUL590305 DDM590304:DEH590305 DNI590304:DOD590305 DXE590304:DXZ590305 EHA590304:EHV590305 EQW590304:ERR590305 FAS590304:FBN590305 FKO590304:FLJ590305 FUK590304:FVF590305 GEG590304:GFB590305 GOC590304:GOX590305 GXY590304:GYT590305 HHU590304:HIP590305 HRQ590304:HSL590305 IBM590304:ICH590305 ILI590304:IMD590305 IVE590304:IVZ590305 JFA590304:JFV590305 JOW590304:JPR590305 JYS590304:JZN590305 KIO590304:KJJ590305 KSK590304:KTF590305 LCG590304:LDB590305 LMC590304:LMX590305 LVY590304:LWT590305 MFU590304:MGP590305 MPQ590304:MQL590305 MZM590304:NAH590305 NJI590304:NKD590305 NTE590304:NTZ590305 ODA590304:ODV590305 OMW590304:ONR590305 OWS590304:OXN590305 PGO590304:PHJ590305 PQK590304:PRF590305 QAG590304:QBB590305 QKC590304:QKX590305 QTY590304:QUT590305 RDU590304:REP590305 RNQ590304:ROL590305 RXM590304:RYH590305 SHI590304:SID590305 SRE590304:SRZ590305 TBA590304:TBV590305 TKW590304:TLR590305 TUS590304:TVN590305 UEO590304:UFJ590305 UOK590304:UPF590305 UYG590304:UZB590305 VIC590304:VIX590305 VRY590304:VST590305 WBU590304:WCP590305 WLQ590304:WML590305 WVM590304:WWH590305 E655840:Z655841 JA655840:JV655841 SW655840:TR655841 ACS655840:ADN655841 AMO655840:ANJ655841 AWK655840:AXF655841 BGG655840:BHB655841 BQC655840:BQX655841 BZY655840:CAT655841 CJU655840:CKP655841 CTQ655840:CUL655841 DDM655840:DEH655841 DNI655840:DOD655841 DXE655840:DXZ655841 EHA655840:EHV655841 EQW655840:ERR655841 FAS655840:FBN655841 FKO655840:FLJ655841 FUK655840:FVF655841 GEG655840:GFB655841 GOC655840:GOX655841 GXY655840:GYT655841 HHU655840:HIP655841 HRQ655840:HSL655841 IBM655840:ICH655841 ILI655840:IMD655841 IVE655840:IVZ655841 JFA655840:JFV655841 JOW655840:JPR655841 JYS655840:JZN655841 KIO655840:KJJ655841 KSK655840:KTF655841 LCG655840:LDB655841 LMC655840:LMX655841 LVY655840:LWT655841 MFU655840:MGP655841 MPQ655840:MQL655841 MZM655840:NAH655841 NJI655840:NKD655841 NTE655840:NTZ655841 ODA655840:ODV655841 OMW655840:ONR655841 OWS655840:OXN655841 PGO655840:PHJ655841 PQK655840:PRF655841 QAG655840:QBB655841 QKC655840:QKX655841 QTY655840:QUT655841 RDU655840:REP655841 RNQ655840:ROL655841 RXM655840:RYH655841 SHI655840:SID655841 SRE655840:SRZ655841 TBA655840:TBV655841 TKW655840:TLR655841 TUS655840:TVN655841 UEO655840:UFJ655841 UOK655840:UPF655841 UYG655840:UZB655841 VIC655840:VIX655841 VRY655840:VST655841 WBU655840:WCP655841 WLQ655840:WML655841 WVM655840:WWH655841 E721376:Z721377 JA721376:JV721377 SW721376:TR721377 ACS721376:ADN721377 AMO721376:ANJ721377 AWK721376:AXF721377 BGG721376:BHB721377 BQC721376:BQX721377 BZY721376:CAT721377 CJU721376:CKP721377 CTQ721376:CUL721377 DDM721376:DEH721377 DNI721376:DOD721377 DXE721376:DXZ721377 EHA721376:EHV721377 EQW721376:ERR721377 FAS721376:FBN721377 FKO721376:FLJ721377 FUK721376:FVF721377 GEG721376:GFB721377 GOC721376:GOX721377 GXY721376:GYT721377 HHU721376:HIP721377 HRQ721376:HSL721377 IBM721376:ICH721377 ILI721376:IMD721377 IVE721376:IVZ721377 JFA721376:JFV721377 JOW721376:JPR721377 JYS721376:JZN721377 KIO721376:KJJ721377 KSK721376:KTF721377 LCG721376:LDB721377 LMC721376:LMX721377 LVY721376:LWT721377 MFU721376:MGP721377 MPQ721376:MQL721377 MZM721376:NAH721377 NJI721376:NKD721377 NTE721376:NTZ721377 ODA721376:ODV721377 OMW721376:ONR721377 OWS721376:OXN721377 PGO721376:PHJ721377 PQK721376:PRF721377 QAG721376:QBB721377 QKC721376:QKX721377 QTY721376:QUT721377 RDU721376:REP721377 RNQ721376:ROL721377 RXM721376:RYH721377 SHI721376:SID721377 SRE721376:SRZ721377 TBA721376:TBV721377 TKW721376:TLR721377 TUS721376:TVN721377 UEO721376:UFJ721377 UOK721376:UPF721377 UYG721376:UZB721377 VIC721376:VIX721377 VRY721376:VST721377 WBU721376:WCP721377 WLQ721376:WML721377 WVM721376:WWH721377 E786912:Z786913 JA786912:JV786913 SW786912:TR786913 ACS786912:ADN786913 AMO786912:ANJ786913 AWK786912:AXF786913 BGG786912:BHB786913 BQC786912:BQX786913 BZY786912:CAT786913 CJU786912:CKP786913 CTQ786912:CUL786913 DDM786912:DEH786913 DNI786912:DOD786913 DXE786912:DXZ786913 EHA786912:EHV786913 EQW786912:ERR786913 FAS786912:FBN786913 FKO786912:FLJ786913 FUK786912:FVF786913 GEG786912:GFB786913 GOC786912:GOX786913 GXY786912:GYT786913 HHU786912:HIP786913 HRQ786912:HSL786913 IBM786912:ICH786913 ILI786912:IMD786913 IVE786912:IVZ786913 JFA786912:JFV786913 JOW786912:JPR786913 JYS786912:JZN786913 KIO786912:KJJ786913 KSK786912:KTF786913 LCG786912:LDB786913 LMC786912:LMX786913 LVY786912:LWT786913 MFU786912:MGP786913 MPQ786912:MQL786913 MZM786912:NAH786913 NJI786912:NKD786913 NTE786912:NTZ786913 ODA786912:ODV786913 OMW786912:ONR786913 OWS786912:OXN786913 PGO786912:PHJ786913 PQK786912:PRF786913 QAG786912:QBB786913 QKC786912:QKX786913 QTY786912:QUT786913 RDU786912:REP786913 RNQ786912:ROL786913 RXM786912:RYH786913 SHI786912:SID786913 SRE786912:SRZ786913 TBA786912:TBV786913 TKW786912:TLR786913 TUS786912:TVN786913 UEO786912:UFJ786913 UOK786912:UPF786913 UYG786912:UZB786913 VIC786912:VIX786913 VRY786912:VST786913 WBU786912:WCP786913 WLQ786912:WML786913 WVM786912:WWH786913 E852448:Z852449 JA852448:JV852449 SW852448:TR852449 ACS852448:ADN852449 AMO852448:ANJ852449 AWK852448:AXF852449 BGG852448:BHB852449 BQC852448:BQX852449 BZY852448:CAT852449 CJU852448:CKP852449 CTQ852448:CUL852449 DDM852448:DEH852449 DNI852448:DOD852449 DXE852448:DXZ852449 EHA852448:EHV852449 EQW852448:ERR852449 FAS852448:FBN852449 FKO852448:FLJ852449 FUK852448:FVF852449 GEG852448:GFB852449 GOC852448:GOX852449 GXY852448:GYT852449 HHU852448:HIP852449 HRQ852448:HSL852449 IBM852448:ICH852449 ILI852448:IMD852449 IVE852448:IVZ852449 JFA852448:JFV852449 JOW852448:JPR852449 JYS852448:JZN852449 KIO852448:KJJ852449 KSK852448:KTF852449 LCG852448:LDB852449 LMC852448:LMX852449 LVY852448:LWT852449 MFU852448:MGP852449 MPQ852448:MQL852449 MZM852448:NAH852449 NJI852448:NKD852449 NTE852448:NTZ852449 ODA852448:ODV852449 OMW852448:ONR852449 OWS852448:OXN852449 PGO852448:PHJ852449 PQK852448:PRF852449 QAG852448:QBB852449 QKC852448:QKX852449 QTY852448:QUT852449 RDU852448:REP852449 RNQ852448:ROL852449 RXM852448:RYH852449 SHI852448:SID852449 SRE852448:SRZ852449 TBA852448:TBV852449 TKW852448:TLR852449 TUS852448:TVN852449 UEO852448:UFJ852449 UOK852448:UPF852449 UYG852448:UZB852449 VIC852448:VIX852449 VRY852448:VST852449 WBU852448:WCP852449 WLQ852448:WML852449 WVM852448:WWH852449 E917984:Z917985 JA917984:JV917985 SW917984:TR917985 ACS917984:ADN917985 AMO917984:ANJ917985 AWK917984:AXF917985 BGG917984:BHB917985 BQC917984:BQX917985 BZY917984:CAT917985 CJU917984:CKP917985 CTQ917984:CUL917985 DDM917984:DEH917985 DNI917984:DOD917985 DXE917984:DXZ917985 EHA917984:EHV917985 EQW917984:ERR917985 FAS917984:FBN917985 FKO917984:FLJ917985 FUK917984:FVF917985 GEG917984:GFB917985 GOC917984:GOX917985 GXY917984:GYT917985 HHU917984:HIP917985 HRQ917984:HSL917985 IBM917984:ICH917985 ILI917984:IMD917985 IVE917984:IVZ917985 JFA917984:JFV917985 JOW917984:JPR917985 JYS917984:JZN917985 KIO917984:KJJ917985 KSK917984:KTF917985 LCG917984:LDB917985 LMC917984:LMX917985 LVY917984:LWT917985 MFU917984:MGP917985 MPQ917984:MQL917985 MZM917984:NAH917985 NJI917984:NKD917985 NTE917984:NTZ917985 ODA917984:ODV917985 OMW917984:ONR917985 OWS917984:OXN917985 PGO917984:PHJ917985 PQK917984:PRF917985 QAG917984:QBB917985 QKC917984:QKX917985 QTY917984:QUT917985 RDU917984:REP917985 RNQ917984:ROL917985 RXM917984:RYH917985 SHI917984:SID917985 SRE917984:SRZ917985 TBA917984:TBV917985 TKW917984:TLR917985 TUS917984:TVN917985 UEO917984:UFJ917985 UOK917984:UPF917985 UYG917984:UZB917985 VIC917984:VIX917985 VRY917984:VST917985 WBU917984:WCP917985 WLQ917984:WML917985 WVM917984:WWH917985 E983520:Z983521 JA983520:JV983521 SW983520:TR983521 ACS983520:ADN983521 AMO983520:ANJ983521 AWK983520:AXF983521 BGG983520:BHB983521 BQC983520:BQX983521 BZY983520:CAT983521 CJU983520:CKP983521 CTQ983520:CUL983521 DDM983520:DEH983521 DNI983520:DOD983521 DXE983520:DXZ983521 EHA983520:EHV983521 EQW983520:ERR983521 FAS983520:FBN983521 FKO983520:FLJ983521 FUK983520:FVF983521 GEG983520:GFB983521 GOC983520:GOX983521 GXY983520:GYT983521 HHU983520:HIP983521 HRQ983520:HSL983521 IBM983520:ICH983521 ILI983520:IMD983521 IVE983520:IVZ983521 JFA983520:JFV983521 JOW983520:JPR983521 JYS983520:JZN983521 KIO983520:KJJ983521 KSK983520:KTF983521 LCG983520:LDB983521 LMC983520:LMX983521 LVY983520:LWT983521 MFU983520:MGP983521 MPQ983520:MQL983521 MZM983520:NAH983521 NJI983520:NKD983521 NTE983520:NTZ983521 ODA983520:ODV983521 OMW983520:ONR983521 OWS983520:OXN983521 PGO983520:PHJ983521 PQK983520:PRF983521 QAG983520:QBB983521 QKC983520:QKX983521 QTY983520:QUT983521 RDU983520:REP983521 RNQ983520:ROL983521 RXM983520:RYH983521 SHI983520:SID983521 SRE983520:SRZ983521 TBA983520:TBV983521 TKW983520:TLR983521 TUS983520:TVN983521 UEO983520:UFJ983521 UOK983520:UPF983521 UYG983520:UZB983521 VIC983520:VIX983521 VRY983520:VST983521 WBU983520:WCP983521 WLQ983520:WML983521 WVM983520:WWH983521 E224:Z225 JA224:JV225 SW224:TR225 ACS224:ADN225 AMO224:ANJ225 AWK224:AXF225 BGG224:BHB225 BQC224:BQX225 BZY224:CAT225 CJU224:CKP225 CTQ224:CUL225 DDM224:DEH225 DNI224:DOD225 DXE224:DXZ225 EHA224:EHV225 EQW224:ERR225 FAS224:FBN225 FKO224:FLJ225 FUK224:FVF225 GEG224:GFB225 GOC224:GOX225 GXY224:GYT225 HHU224:HIP225 HRQ224:HSL225 IBM224:ICH225 ILI224:IMD225 IVE224:IVZ225 JFA224:JFV225 JOW224:JPR225 JYS224:JZN225 KIO224:KJJ225 KSK224:KTF225 LCG224:LDB225 LMC224:LMX225 LVY224:LWT225 MFU224:MGP225 MPQ224:MQL225 MZM224:NAH225 NJI224:NKD225 NTE224:NTZ225 ODA224:ODV225 OMW224:ONR225 OWS224:OXN225 PGO224:PHJ225 PQK224:PRF225 QAG224:QBB225 QKC224:QKX225 QTY224:QUT225 RDU224:REP225 RNQ224:ROL225 RXM224:RYH225 SHI224:SID225 SRE224:SRZ225 TBA224:TBV225 TKW224:TLR225 TUS224:TVN225 UEO224:UFJ225 UOK224:UPF225 UYG224:UZB225 VIC224:VIX225 VRY224:VST225 WBU224:WCP225 WLQ224:WML225 WVM224:WWH225 E65889:Z65890 JA65889:JV65890 SW65889:TR65890 ACS65889:ADN65890 AMO65889:ANJ65890 AWK65889:AXF65890 BGG65889:BHB65890 BQC65889:BQX65890 BZY65889:CAT65890 CJU65889:CKP65890 CTQ65889:CUL65890 DDM65889:DEH65890 DNI65889:DOD65890 DXE65889:DXZ65890 EHA65889:EHV65890 EQW65889:ERR65890 FAS65889:FBN65890 FKO65889:FLJ65890 FUK65889:FVF65890 GEG65889:GFB65890 GOC65889:GOX65890 GXY65889:GYT65890 HHU65889:HIP65890 HRQ65889:HSL65890 IBM65889:ICH65890 ILI65889:IMD65890 IVE65889:IVZ65890 JFA65889:JFV65890 JOW65889:JPR65890 JYS65889:JZN65890 KIO65889:KJJ65890 KSK65889:KTF65890 LCG65889:LDB65890 LMC65889:LMX65890 LVY65889:LWT65890 MFU65889:MGP65890 MPQ65889:MQL65890 MZM65889:NAH65890 NJI65889:NKD65890 NTE65889:NTZ65890 ODA65889:ODV65890 OMW65889:ONR65890 OWS65889:OXN65890 PGO65889:PHJ65890 PQK65889:PRF65890 QAG65889:QBB65890 QKC65889:QKX65890 QTY65889:QUT65890 RDU65889:REP65890 RNQ65889:ROL65890 RXM65889:RYH65890 SHI65889:SID65890 SRE65889:SRZ65890 TBA65889:TBV65890 TKW65889:TLR65890 TUS65889:TVN65890 UEO65889:UFJ65890 UOK65889:UPF65890 UYG65889:UZB65890 VIC65889:VIX65890 VRY65889:VST65890 WBU65889:WCP65890 WLQ65889:WML65890 WVM65889:WWH65890 E131425:Z131426 JA131425:JV131426 SW131425:TR131426 ACS131425:ADN131426 AMO131425:ANJ131426 AWK131425:AXF131426 BGG131425:BHB131426 BQC131425:BQX131426 BZY131425:CAT131426 CJU131425:CKP131426 CTQ131425:CUL131426 DDM131425:DEH131426 DNI131425:DOD131426 DXE131425:DXZ131426 EHA131425:EHV131426 EQW131425:ERR131426 FAS131425:FBN131426 FKO131425:FLJ131426 FUK131425:FVF131426 GEG131425:GFB131426 GOC131425:GOX131426 GXY131425:GYT131426 HHU131425:HIP131426 HRQ131425:HSL131426 IBM131425:ICH131426 ILI131425:IMD131426 IVE131425:IVZ131426 JFA131425:JFV131426 JOW131425:JPR131426 JYS131425:JZN131426 KIO131425:KJJ131426 KSK131425:KTF131426 LCG131425:LDB131426 LMC131425:LMX131426 LVY131425:LWT131426 MFU131425:MGP131426 MPQ131425:MQL131426 MZM131425:NAH131426 NJI131425:NKD131426 NTE131425:NTZ131426 ODA131425:ODV131426 OMW131425:ONR131426 OWS131425:OXN131426 PGO131425:PHJ131426 PQK131425:PRF131426 QAG131425:QBB131426 QKC131425:QKX131426 QTY131425:QUT131426 RDU131425:REP131426 RNQ131425:ROL131426 RXM131425:RYH131426 SHI131425:SID131426 SRE131425:SRZ131426 TBA131425:TBV131426 TKW131425:TLR131426 TUS131425:TVN131426 UEO131425:UFJ131426 UOK131425:UPF131426 UYG131425:UZB131426 VIC131425:VIX131426 VRY131425:VST131426 WBU131425:WCP131426 WLQ131425:WML131426 WVM131425:WWH131426 E196961:Z196962 JA196961:JV196962 SW196961:TR196962 ACS196961:ADN196962 AMO196961:ANJ196962 AWK196961:AXF196962 BGG196961:BHB196962 BQC196961:BQX196962 BZY196961:CAT196962 CJU196961:CKP196962 CTQ196961:CUL196962 DDM196961:DEH196962 DNI196961:DOD196962 DXE196961:DXZ196962 EHA196961:EHV196962 EQW196961:ERR196962 FAS196961:FBN196962 FKO196961:FLJ196962 FUK196961:FVF196962 GEG196961:GFB196962 GOC196961:GOX196962 GXY196961:GYT196962 HHU196961:HIP196962 HRQ196961:HSL196962 IBM196961:ICH196962 ILI196961:IMD196962 IVE196961:IVZ196962 JFA196961:JFV196962 JOW196961:JPR196962 JYS196961:JZN196962 KIO196961:KJJ196962 KSK196961:KTF196962 LCG196961:LDB196962 LMC196961:LMX196962 LVY196961:LWT196962 MFU196961:MGP196962 MPQ196961:MQL196962 MZM196961:NAH196962 NJI196961:NKD196962 NTE196961:NTZ196962 ODA196961:ODV196962 OMW196961:ONR196962 OWS196961:OXN196962 PGO196961:PHJ196962 PQK196961:PRF196962 QAG196961:QBB196962 QKC196961:QKX196962 QTY196961:QUT196962 RDU196961:REP196962 RNQ196961:ROL196962 RXM196961:RYH196962 SHI196961:SID196962 SRE196961:SRZ196962 TBA196961:TBV196962 TKW196961:TLR196962 TUS196961:TVN196962 UEO196961:UFJ196962 UOK196961:UPF196962 UYG196961:UZB196962 VIC196961:VIX196962 VRY196961:VST196962 WBU196961:WCP196962 WLQ196961:WML196962 WVM196961:WWH196962 E262497:Z262498 JA262497:JV262498 SW262497:TR262498 ACS262497:ADN262498 AMO262497:ANJ262498 AWK262497:AXF262498 BGG262497:BHB262498 BQC262497:BQX262498 BZY262497:CAT262498 CJU262497:CKP262498 CTQ262497:CUL262498 DDM262497:DEH262498 DNI262497:DOD262498 DXE262497:DXZ262498 EHA262497:EHV262498 EQW262497:ERR262498 FAS262497:FBN262498 FKO262497:FLJ262498 FUK262497:FVF262498 GEG262497:GFB262498 GOC262497:GOX262498 GXY262497:GYT262498 HHU262497:HIP262498 HRQ262497:HSL262498 IBM262497:ICH262498 ILI262497:IMD262498 IVE262497:IVZ262498 JFA262497:JFV262498 JOW262497:JPR262498 JYS262497:JZN262498 KIO262497:KJJ262498 KSK262497:KTF262498 LCG262497:LDB262498 LMC262497:LMX262498 LVY262497:LWT262498 MFU262497:MGP262498 MPQ262497:MQL262498 MZM262497:NAH262498 NJI262497:NKD262498 NTE262497:NTZ262498 ODA262497:ODV262498 OMW262497:ONR262498 OWS262497:OXN262498 PGO262497:PHJ262498 PQK262497:PRF262498 QAG262497:QBB262498 QKC262497:QKX262498 QTY262497:QUT262498 RDU262497:REP262498 RNQ262497:ROL262498 RXM262497:RYH262498 SHI262497:SID262498 SRE262497:SRZ262498 TBA262497:TBV262498 TKW262497:TLR262498 TUS262497:TVN262498 UEO262497:UFJ262498 UOK262497:UPF262498 UYG262497:UZB262498 VIC262497:VIX262498 VRY262497:VST262498 WBU262497:WCP262498 WLQ262497:WML262498 WVM262497:WWH262498 E328033:Z328034 JA328033:JV328034 SW328033:TR328034 ACS328033:ADN328034 AMO328033:ANJ328034 AWK328033:AXF328034 BGG328033:BHB328034 BQC328033:BQX328034 BZY328033:CAT328034 CJU328033:CKP328034 CTQ328033:CUL328034 DDM328033:DEH328034 DNI328033:DOD328034 DXE328033:DXZ328034 EHA328033:EHV328034 EQW328033:ERR328034 FAS328033:FBN328034 FKO328033:FLJ328034 FUK328033:FVF328034 GEG328033:GFB328034 GOC328033:GOX328034 GXY328033:GYT328034 HHU328033:HIP328034 HRQ328033:HSL328034 IBM328033:ICH328034 ILI328033:IMD328034 IVE328033:IVZ328034 JFA328033:JFV328034 JOW328033:JPR328034 JYS328033:JZN328034 KIO328033:KJJ328034 KSK328033:KTF328034 LCG328033:LDB328034 LMC328033:LMX328034 LVY328033:LWT328034 MFU328033:MGP328034 MPQ328033:MQL328034 MZM328033:NAH328034 NJI328033:NKD328034 NTE328033:NTZ328034 ODA328033:ODV328034 OMW328033:ONR328034 OWS328033:OXN328034 PGO328033:PHJ328034 PQK328033:PRF328034 QAG328033:QBB328034 QKC328033:QKX328034 QTY328033:QUT328034 RDU328033:REP328034 RNQ328033:ROL328034 RXM328033:RYH328034 SHI328033:SID328034 SRE328033:SRZ328034 TBA328033:TBV328034 TKW328033:TLR328034 TUS328033:TVN328034 UEO328033:UFJ328034 UOK328033:UPF328034 UYG328033:UZB328034 VIC328033:VIX328034 VRY328033:VST328034 WBU328033:WCP328034 WLQ328033:WML328034 WVM328033:WWH328034 E393569:Z393570 JA393569:JV393570 SW393569:TR393570 ACS393569:ADN393570 AMO393569:ANJ393570 AWK393569:AXF393570 BGG393569:BHB393570 BQC393569:BQX393570 BZY393569:CAT393570 CJU393569:CKP393570 CTQ393569:CUL393570 DDM393569:DEH393570 DNI393569:DOD393570 DXE393569:DXZ393570 EHA393569:EHV393570 EQW393569:ERR393570 FAS393569:FBN393570 FKO393569:FLJ393570 FUK393569:FVF393570 GEG393569:GFB393570 GOC393569:GOX393570 GXY393569:GYT393570 HHU393569:HIP393570 HRQ393569:HSL393570 IBM393569:ICH393570 ILI393569:IMD393570 IVE393569:IVZ393570 JFA393569:JFV393570 JOW393569:JPR393570 JYS393569:JZN393570 KIO393569:KJJ393570 KSK393569:KTF393570 LCG393569:LDB393570 LMC393569:LMX393570 LVY393569:LWT393570 MFU393569:MGP393570 MPQ393569:MQL393570 MZM393569:NAH393570 NJI393569:NKD393570 NTE393569:NTZ393570 ODA393569:ODV393570 OMW393569:ONR393570 OWS393569:OXN393570 PGO393569:PHJ393570 PQK393569:PRF393570 QAG393569:QBB393570 QKC393569:QKX393570 QTY393569:QUT393570 RDU393569:REP393570 RNQ393569:ROL393570 RXM393569:RYH393570 SHI393569:SID393570 SRE393569:SRZ393570 TBA393569:TBV393570 TKW393569:TLR393570 TUS393569:TVN393570 UEO393569:UFJ393570 UOK393569:UPF393570 UYG393569:UZB393570 VIC393569:VIX393570 VRY393569:VST393570 WBU393569:WCP393570 WLQ393569:WML393570 WVM393569:WWH393570 E459105:Z459106 JA459105:JV459106 SW459105:TR459106 ACS459105:ADN459106 AMO459105:ANJ459106 AWK459105:AXF459106 BGG459105:BHB459106 BQC459105:BQX459106 BZY459105:CAT459106 CJU459105:CKP459106 CTQ459105:CUL459106 DDM459105:DEH459106 DNI459105:DOD459106 DXE459105:DXZ459106 EHA459105:EHV459106 EQW459105:ERR459106 FAS459105:FBN459106 FKO459105:FLJ459106 FUK459105:FVF459106 GEG459105:GFB459106 GOC459105:GOX459106 GXY459105:GYT459106 HHU459105:HIP459106 HRQ459105:HSL459106 IBM459105:ICH459106 ILI459105:IMD459106 IVE459105:IVZ459106 JFA459105:JFV459106 JOW459105:JPR459106 JYS459105:JZN459106 KIO459105:KJJ459106 KSK459105:KTF459106 LCG459105:LDB459106 LMC459105:LMX459106 LVY459105:LWT459106 MFU459105:MGP459106 MPQ459105:MQL459106 MZM459105:NAH459106 NJI459105:NKD459106 NTE459105:NTZ459106 ODA459105:ODV459106 OMW459105:ONR459106 OWS459105:OXN459106 PGO459105:PHJ459106 PQK459105:PRF459106 QAG459105:QBB459106 QKC459105:QKX459106 QTY459105:QUT459106 RDU459105:REP459106 RNQ459105:ROL459106 RXM459105:RYH459106 SHI459105:SID459106 SRE459105:SRZ459106 TBA459105:TBV459106 TKW459105:TLR459106 TUS459105:TVN459106 UEO459105:UFJ459106 UOK459105:UPF459106 UYG459105:UZB459106 VIC459105:VIX459106 VRY459105:VST459106 WBU459105:WCP459106 WLQ459105:WML459106 WVM459105:WWH459106 E524641:Z524642 JA524641:JV524642 SW524641:TR524642 ACS524641:ADN524642 AMO524641:ANJ524642 AWK524641:AXF524642 BGG524641:BHB524642 BQC524641:BQX524642 BZY524641:CAT524642 CJU524641:CKP524642 CTQ524641:CUL524642 DDM524641:DEH524642 DNI524641:DOD524642 DXE524641:DXZ524642 EHA524641:EHV524642 EQW524641:ERR524642 FAS524641:FBN524642 FKO524641:FLJ524642 FUK524641:FVF524642 GEG524641:GFB524642 GOC524641:GOX524642 GXY524641:GYT524642 HHU524641:HIP524642 HRQ524641:HSL524642 IBM524641:ICH524642 ILI524641:IMD524642 IVE524641:IVZ524642 JFA524641:JFV524642 JOW524641:JPR524642 JYS524641:JZN524642 KIO524641:KJJ524642 KSK524641:KTF524642 LCG524641:LDB524642 LMC524641:LMX524642 LVY524641:LWT524642 MFU524641:MGP524642 MPQ524641:MQL524642 MZM524641:NAH524642 NJI524641:NKD524642 NTE524641:NTZ524642 ODA524641:ODV524642 OMW524641:ONR524642 OWS524641:OXN524642 PGO524641:PHJ524642 PQK524641:PRF524642 QAG524641:QBB524642 QKC524641:QKX524642 QTY524641:QUT524642 RDU524641:REP524642 RNQ524641:ROL524642 RXM524641:RYH524642 SHI524641:SID524642 SRE524641:SRZ524642 TBA524641:TBV524642 TKW524641:TLR524642 TUS524641:TVN524642 UEO524641:UFJ524642 UOK524641:UPF524642 UYG524641:UZB524642 VIC524641:VIX524642 VRY524641:VST524642 WBU524641:WCP524642 WLQ524641:WML524642 WVM524641:WWH524642 E590177:Z590178 JA590177:JV590178 SW590177:TR590178 ACS590177:ADN590178 AMO590177:ANJ590178 AWK590177:AXF590178 BGG590177:BHB590178 BQC590177:BQX590178 BZY590177:CAT590178 CJU590177:CKP590178 CTQ590177:CUL590178 DDM590177:DEH590178 DNI590177:DOD590178 DXE590177:DXZ590178 EHA590177:EHV590178 EQW590177:ERR590178 FAS590177:FBN590178 FKO590177:FLJ590178 FUK590177:FVF590178 GEG590177:GFB590178 GOC590177:GOX590178 GXY590177:GYT590178 HHU590177:HIP590178 HRQ590177:HSL590178 IBM590177:ICH590178 ILI590177:IMD590178 IVE590177:IVZ590178 JFA590177:JFV590178 JOW590177:JPR590178 JYS590177:JZN590178 KIO590177:KJJ590178 KSK590177:KTF590178 LCG590177:LDB590178 LMC590177:LMX590178 LVY590177:LWT590178 MFU590177:MGP590178 MPQ590177:MQL590178 MZM590177:NAH590178 NJI590177:NKD590178 NTE590177:NTZ590178 ODA590177:ODV590178 OMW590177:ONR590178 OWS590177:OXN590178 PGO590177:PHJ590178 PQK590177:PRF590178 QAG590177:QBB590178 QKC590177:QKX590178 QTY590177:QUT590178 RDU590177:REP590178 RNQ590177:ROL590178 RXM590177:RYH590178 SHI590177:SID590178 SRE590177:SRZ590178 TBA590177:TBV590178 TKW590177:TLR590178 TUS590177:TVN590178 UEO590177:UFJ590178 UOK590177:UPF590178 UYG590177:UZB590178 VIC590177:VIX590178 VRY590177:VST590178 WBU590177:WCP590178 WLQ590177:WML590178 WVM590177:WWH590178 E655713:Z655714 JA655713:JV655714 SW655713:TR655714 ACS655713:ADN655714 AMO655713:ANJ655714 AWK655713:AXF655714 BGG655713:BHB655714 BQC655713:BQX655714 BZY655713:CAT655714 CJU655713:CKP655714 CTQ655713:CUL655714 DDM655713:DEH655714 DNI655713:DOD655714 DXE655713:DXZ655714 EHA655713:EHV655714 EQW655713:ERR655714 FAS655713:FBN655714 FKO655713:FLJ655714 FUK655713:FVF655714 GEG655713:GFB655714 GOC655713:GOX655714 GXY655713:GYT655714 HHU655713:HIP655714 HRQ655713:HSL655714 IBM655713:ICH655714 ILI655713:IMD655714 IVE655713:IVZ655714 JFA655713:JFV655714 JOW655713:JPR655714 JYS655713:JZN655714 KIO655713:KJJ655714 KSK655713:KTF655714 LCG655713:LDB655714 LMC655713:LMX655714 LVY655713:LWT655714 MFU655713:MGP655714 MPQ655713:MQL655714 MZM655713:NAH655714 NJI655713:NKD655714 NTE655713:NTZ655714 ODA655713:ODV655714 OMW655713:ONR655714 OWS655713:OXN655714 PGO655713:PHJ655714 PQK655713:PRF655714 QAG655713:QBB655714 QKC655713:QKX655714 QTY655713:QUT655714 RDU655713:REP655714 RNQ655713:ROL655714 RXM655713:RYH655714 SHI655713:SID655714 SRE655713:SRZ655714 TBA655713:TBV655714 TKW655713:TLR655714 TUS655713:TVN655714 UEO655713:UFJ655714 UOK655713:UPF655714 UYG655713:UZB655714 VIC655713:VIX655714 VRY655713:VST655714 WBU655713:WCP655714 WLQ655713:WML655714 WVM655713:WWH655714 E721249:Z721250 JA721249:JV721250 SW721249:TR721250 ACS721249:ADN721250 AMO721249:ANJ721250 AWK721249:AXF721250 BGG721249:BHB721250 BQC721249:BQX721250 BZY721249:CAT721250 CJU721249:CKP721250 CTQ721249:CUL721250 DDM721249:DEH721250 DNI721249:DOD721250 DXE721249:DXZ721250 EHA721249:EHV721250 EQW721249:ERR721250 FAS721249:FBN721250 FKO721249:FLJ721250 FUK721249:FVF721250 GEG721249:GFB721250 GOC721249:GOX721250 GXY721249:GYT721250 HHU721249:HIP721250 HRQ721249:HSL721250 IBM721249:ICH721250 ILI721249:IMD721250 IVE721249:IVZ721250 JFA721249:JFV721250 JOW721249:JPR721250 JYS721249:JZN721250 KIO721249:KJJ721250 KSK721249:KTF721250 LCG721249:LDB721250 LMC721249:LMX721250 LVY721249:LWT721250 MFU721249:MGP721250 MPQ721249:MQL721250 MZM721249:NAH721250 NJI721249:NKD721250 NTE721249:NTZ721250 ODA721249:ODV721250 OMW721249:ONR721250 OWS721249:OXN721250 PGO721249:PHJ721250 PQK721249:PRF721250 QAG721249:QBB721250 QKC721249:QKX721250 QTY721249:QUT721250 RDU721249:REP721250 RNQ721249:ROL721250 RXM721249:RYH721250 SHI721249:SID721250 SRE721249:SRZ721250 TBA721249:TBV721250 TKW721249:TLR721250 TUS721249:TVN721250 UEO721249:UFJ721250 UOK721249:UPF721250 UYG721249:UZB721250 VIC721249:VIX721250 VRY721249:VST721250 WBU721249:WCP721250 WLQ721249:WML721250 WVM721249:WWH721250 E786785:Z786786 JA786785:JV786786 SW786785:TR786786 ACS786785:ADN786786 AMO786785:ANJ786786 AWK786785:AXF786786 BGG786785:BHB786786 BQC786785:BQX786786 BZY786785:CAT786786 CJU786785:CKP786786 CTQ786785:CUL786786 DDM786785:DEH786786 DNI786785:DOD786786 DXE786785:DXZ786786 EHA786785:EHV786786 EQW786785:ERR786786 FAS786785:FBN786786 FKO786785:FLJ786786 FUK786785:FVF786786 GEG786785:GFB786786 GOC786785:GOX786786 GXY786785:GYT786786 HHU786785:HIP786786 HRQ786785:HSL786786 IBM786785:ICH786786 ILI786785:IMD786786 IVE786785:IVZ786786 JFA786785:JFV786786 JOW786785:JPR786786 JYS786785:JZN786786 KIO786785:KJJ786786 KSK786785:KTF786786 LCG786785:LDB786786 LMC786785:LMX786786 LVY786785:LWT786786 MFU786785:MGP786786 MPQ786785:MQL786786 MZM786785:NAH786786 NJI786785:NKD786786 NTE786785:NTZ786786 ODA786785:ODV786786 OMW786785:ONR786786 OWS786785:OXN786786 PGO786785:PHJ786786 PQK786785:PRF786786 QAG786785:QBB786786 QKC786785:QKX786786 QTY786785:QUT786786 RDU786785:REP786786 RNQ786785:ROL786786 RXM786785:RYH786786 SHI786785:SID786786 SRE786785:SRZ786786 TBA786785:TBV786786 TKW786785:TLR786786 TUS786785:TVN786786 UEO786785:UFJ786786 UOK786785:UPF786786 UYG786785:UZB786786 VIC786785:VIX786786 VRY786785:VST786786 WBU786785:WCP786786 WLQ786785:WML786786 WVM786785:WWH786786 E852321:Z852322 JA852321:JV852322 SW852321:TR852322 ACS852321:ADN852322 AMO852321:ANJ852322 AWK852321:AXF852322 BGG852321:BHB852322 BQC852321:BQX852322 BZY852321:CAT852322 CJU852321:CKP852322 CTQ852321:CUL852322 DDM852321:DEH852322 DNI852321:DOD852322 DXE852321:DXZ852322 EHA852321:EHV852322 EQW852321:ERR852322 FAS852321:FBN852322 FKO852321:FLJ852322 FUK852321:FVF852322 GEG852321:GFB852322 GOC852321:GOX852322 GXY852321:GYT852322 HHU852321:HIP852322 HRQ852321:HSL852322 IBM852321:ICH852322 ILI852321:IMD852322 IVE852321:IVZ852322 JFA852321:JFV852322 JOW852321:JPR852322 JYS852321:JZN852322 KIO852321:KJJ852322 KSK852321:KTF852322 LCG852321:LDB852322 LMC852321:LMX852322 LVY852321:LWT852322 MFU852321:MGP852322 MPQ852321:MQL852322 MZM852321:NAH852322 NJI852321:NKD852322 NTE852321:NTZ852322 ODA852321:ODV852322 OMW852321:ONR852322 OWS852321:OXN852322 PGO852321:PHJ852322 PQK852321:PRF852322 QAG852321:QBB852322 QKC852321:QKX852322 QTY852321:QUT852322 RDU852321:REP852322 RNQ852321:ROL852322 RXM852321:RYH852322 SHI852321:SID852322 SRE852321:SRZ852322 TBA852321:TBV852322 TKW852321:TLR852322 TUS852321:TVN852322 UEO852321:UFJ852322 UOK852321:UPF852322 UYG852321:UZB852322 VIC852321:VIX852322 VRY852321:VST852322 WBU852321:WCP852322 WLQ852321:WML852322 WVM852321:WWH852322 E917857:Z917858 JA917857:JV917858 SW917857:TR917858 ACS917857:ADN917858 AMO917857:ANJ917858 AWK917857:AXF917858 BGG917857:BHB917858 BQC917857:BQX917858 BZY917857:CAT917858 CJU917857:CKP917858 CTQ917857:CUL917858 DDM917857:DEH917858 DNI917857:DOD917858 DXE917857:DXZ917858 EHA917857:EHV917858 EQW917857:ERR917858 FAS917857:FBN917858 FKO917857:FLJ917858 FUK917857:FVF917858 GEG917857:GFB917858 GOC917857:GOX917858 GXY917857:GYT917858 HHU917857:HIP917858 HRQ917857:HSL917858 IBM917857:ICH917858 ILI917857:IMD917858 IVE917857:IVZ917858 JFA917857:JFV917858 JOW917857:JPR917858 JYS917857:JZN917858 KIO917857:KJJ917858 KSK917857:KTF917858 LCG917857:LDB917858 LMC917857:LMX917858 LVY917857:LWT917858 MFU917857:MGP917858 MPQ917857:MQL917858 MZM917857:NAH917858 NJI917857:NKD917858 NTE917857:NTZ917858 ODA917857:ODV917858 OMW917857:ONR917858 OWS917857:OXN917858 PGO917857:PHJ917858 PQK917857:PRF917858 QAG917857:QBB917858 QKC917857:QKX917858 QTY917857:QUT917858 RDU917857:REP917858 RNQ917857:ROL917858 RXM917857:RYH917858 SHI917857:SID917858 SRE917857:SRZ917858 TBA917857:TBV917858 TKW917857:TLR917858 TUS917857:TVN917858 UEO917857:UFJ917858 UOK917857:UPF917858 UYG917857:UZB917858 VIC917857:VIX917858 VRY917857:VST917858 WBU917857:WCP917858 WLQ917857:WML917858 WVM917857:WWH917858 E983393:Z983394 JA983393:JV983394 SW983393:TR983394 ACS983393:ADN983394 AMO983393:ANJ983394 AWK983393:AXF983394 BGG983393:BHB983394 BQC983393:BQX983394 BZY983393:CAT983394 CJU983393:CKP983394 CTQ983393:CUL983394 DDM983393:DEH983394 DNI983393:DOD983394 DXE983393:DXZ983394 EHA983393:EHV983394 EQW983393:ERR983394 FAS983393:FBN983394 FKO983393:FLJ983394 FUK983393:FVF983394 GEG983393:GFB983394 GOC983393:GOX983394 GXY983393:GYT983394 HHU983393:HIP983394 HRQ983393:HSL983394 IBM983393:ICH983394 ILI983393:IMD983394 IVE983393:IVZ983394 JFA983393:JFV983394 JOW983393:JPR983394 JYS983393:JZN983394 KIO983393:KJJ983394 KSK983393:KTF983394 LCG983393:LDB983394 LMC983393:LMX983394 LVY983393:LWT983394 MFU983393:MGP983394 MPQ983393:MQL983394 MZM983393:NAH983394 NJI983393:NKD983394 NTE983393:NTZ983394 ODA983393:ODV983394 OMW983393:ONR983394 OWS983393:OXN983394 PGO983393:PHJ983394 PQK983393:PRF983394 QAG983393:QBB983394 QKC983393:QKX983394 QTY983393:QUT983394 RDU983393:REP983394 RNQ983393:ROL983394 RXM983393:RYH983394 SHI983393:SID983394 SRE983393:SRZ983394 TBA983393:TBV983394 TKW983393:TLR983394 TUS983393:TVN983394 UEO983393:UFJ983394 UOK983393:UPF983394 UYG983393:UZB983394 VIC983393:VIX983394 VRY983393:VST983394 WBU983393:WCP983394 WLQ983393:WML983394 WVM983393:WWH983394 E227:Z228 JA227:JV228 SW227:TR228 ACS227:ADN228 AMO227:ANJ228 AWK227:AXF228 BGG227:BHB228 BQC227:BQX228 BZY227:CAT228 CJU227:CKP228 CTQ227:CUL228 DDM227:DEH228 DNI227:DOD228 DXE227:DXZ228 EHA227:EHV228 EQW227:ERR228 FAS227:FBN228 FKO227:FLJ228 FUK227:FVF228 GEG227:GFB228 GOC227:GOX228 GXY227:GYT228 HHU227:HIP228 HRQ227:HSL228 IBM227:ICH228 ILI227:IMD228 IVE227:IVZ228 JFA227:JFV228 JOW227:JPR228 JYS227:JZN228 KIO227:KJJ228 KSK227:KTF228 LCG227:LDB228 LMC227:LMX228 LVY227:LWT228 MFU227:MGP228 MPQ227:MQL228 MZM227:NAH228 NJI227:NKD228 NTE227:NTZ228 ODA227:ODV228 OMW227:ONR228 OWS227:OXN228 PGO227:PHJ228 PQK227:PRF228 QAG227:QBB228 QKC227:QKX228 QTY227:QUT228 RDU227:REP228 RNQ227:ROL228 RXM227:RYH228 SHI227:SID228 SRE227:SRZ228 TBA227:TBV228 TKW227:TLR228 TUS227:TVN228 UEO227:UFJ228 UOK227:UPF228 UYG227:UZB228 VIC227:VIX228 VRY227:VST228 WBU227:WCP228 WLQ227:WML228 WVM227:WWH228 E65892:Z65893 JA65892:JV65893 SW65892:TR65893 ACS65892:ADN65893 AMO65892:ANJ65893 AWK65892:AXF65893 BGG65892:BHB65893 BQC65892:BQX65893 BZY65892:CAT65893 CJU65892:CKP65893 CTQ65892:CUL65893 DDM65892:DEH65893 DNI65892:DOD65893 DXE65892:DXZ65893 EHA65892:EHV65893 EQW65892:ERR65893 FAS65892:FBN65893 FKO65892:FLJ65893 FUK65892:FVF65893 GEG65892:GFB65893 GOC65892:GOX65893 GXY65892:GYT65893 HHU65892:HIP65893 HRQ65892:HSL65893 IBM65892:ICH65893 ILI65892:IMD65893 IVE65892:IVZ65893 JFA65892:JFV65893 JOW65892:JPR65893 JYS65892:JZN65893 KIO65892:KJJ65893 KSK65892:KTF65893 LCG65892:LDB65893 LMC65892:LMX65893 LVY65892:LWT65893 MFU65892:MGP65893 MPQ65892:MQL65893 MZM65892:NAH65893 NJI65892:NKD65893 NTE65892:NTZ65893 ODA65892:ODV65893 OMW65892:ONR65893 OWS65892:OXN65893 PGO65892:PHJ65893 PQK65892:PRF65893 QAG65892:QBB65893 QKC65892:QKX65893 QTY65892:QUT65893 RDU65892:REP65893 RNQ65892:ROL65893 RXM65892:RYH65893 SHI65892:SID65893 SRE65892:SRZ65893 TBA65892:TBV65893 TKW65892:TLR65893 TUS65892:TVN65893 UEO65892:UFJ65893 UOK65892:UPF65893 UYG65892:UZB65893 VIC65892:VIX65893 VRY65892:VST65893 WBU65892:WCP65893 WLQ65892:WML65893 WVM65892:WWH65893 E131428:Z131429 JA131428:JV131429 SW131428:TR131429 ACS131428:ADN131429 AMO131428:ANJ131429 AWK131428:AXF131429 BGG131428:BHB131429 BQC131428:BQX131429 BZY131428:CAT131429 CJU131428:CKP131429 CTQ131428:CUL131429 DDM131428:DEH131429 DNI131428:DOD131429 DXE131428:DXZ131429 EHA131428:EHV131429 EQW131428:ERR131429 FAS131428:FBN131429 FKO131428:FLJ131429 FUK131428:FVF131429 GEG131428:GFB131429 GOC131428:GOX131429 GXY131428:GYT131429 HHU131428:HIP131429 HRQ131428:HSL131429 IBM131428:ICH131429 ILI131428:IMD131429 IVE131428:IVZ131429 JFA131428:JFV131429 JOW131428:JPR131429 JYS131428:JZN131429 KIO131428:KJJ131429 KSK131428:KTF131429 LCG131428:LDB131429 LMC131428:LMX131429 LVY131428:LWT131429 MFU131428:MGP131429 MPQ131428:MQL131429 MZM131428:NAH131429 NJI131428:NKD131429 NTE131428:NTZ131429 ODA131428:ODV131429 OMW131428:ONR131429 OWS131428:OXN131429 PGO131428:PHJ131429 PQK131428:PRF131429 QAG131428:QBB131429 QKC131428:QKX131429 QTY131428:QUT131429 RDU131428:REP131429 RNQ131428:ROL131429 RXM131428:RYH131429 SHI131428:SID131429 SRE131428:SRZ131429 TBA131428:TBV131429 TKW131428:TLR131429 TUS131428:TVN131429 UEO131428:UFJ131429 UOK131428:UPF131429 UYG131428:UZB131429 VIC131428:VIX131429 VRY131428:VST131429 WBU131428:WCP131429 WLQ131428:WML131429 WVM131428:WWH131429 E196964:Z196965 JA196964:JV196965 SW196964:TR196965 ACS196964:ADN196965 AMO196964:ANJ196965 AWK196964:AXF196965 BGG196964:BHB196965 BQC196964:BQX196965 BZY196964:CAT196965 CJU196964:CKP196965 CTQ196964:CUL196965 DDM196964:DEH196965 DNI196964:DOD196965 DXE196964:DXZ196965 EHA196964:EHV196965 EQW196964:ERR196965 FAS196964:FBN196965 FKO196964:FLJ196965 FUK196964:FVF196965 GEG196964:GFB196965 GOC196964:GOX196965 GXY196964:GYT196965 HHU196964:HIP196965 HRQ196964:HSL196965 IBM196964:ICH196965 ILI196964:IMD196965 IVE196964:IVZ196965 JFA196964:JFV196965 JOW196964:JPR196965 JYS196964:JZN196965 KIO196964:KJJ196965 KSK196964:KTF196965 LCG196964:LDB196965 LMC196964:LMX196965 LVY196964:LWT196965 MFU196964:MGP196965 MPQ196964:MQL196965 MZM196964:NAH196965 NJI196964:NKD196965 NTE196964:NTZ196965 ODA196964:ODV196965 OMW196964:ONR196965 OWS196964:OXN196965 PGO196964:PHJ196965 PQK196964:PRF196965 QAG196964:QBB196965 QKC196964:QKX196965 QTY196964:QUT196965 RDU196964:REP196965 RNQ196964:ROL196965 RXM196964:RYH196965 SHI196964:SID196965 SRE196964:SRZ196965 TBA196964:TBV196965 TKW196964:TLR196965 TUS196964:TVN196965 UEO196964:UFJ196965 UOK196964:UPF196965 UYG196964:UZB196965 VIC196964:VIX196965 VRY196964:VST196965 WBU196964:WCP196965 WLQ196964:WML196965 WVM196964:WWH196965 E262500:Z262501 JA262500:JV262501 SW262500:TR262501 ACS262500:ADN262501 AMO262500:ANJ262501 AWK262500:AXF262501 BGG262500:BHB262501 BQC262500:BQX262501 BZY262500:CAT262501 CJU262500:CKP262501 CTQ262500:CUL262501 DDM262500:DEH262501 DNI262500:DOD262501 DXE262500:DXZ262501 EHA262500:EHV262501 EQW262500:ERR262501 FAS262500:FBN262501 FKO262500:FLJ262501 FUK262500:FVF262501 GEG262500:GFB262501 GOC262500:GOX262501 GXY262500:GYT262501 HHU262500:HIP262501 HRQ262500:HSL262501 IBM262500:ICH262501 ILI262500:IMD262501 IVE262500:IVZ262501 JFA262500:JFV262501 JOW262500:JPR262501 JYS262500:JZN262501 KIO262500:KJJ262501 KSK262500:KTF262501 LCG262500:LDB262501 LMC262500:LMX262501 LVY262500:LWT262501 MFU262500:MGP262501 MPQ262500:MQL262501 MZM262500:NAH262501 NJI262500:NKD262501 NTE262500:NTZ262501 ODA262500:ODV262501 OMW262500:ONR262501 OWS262500:OXN262501 PGO262500:PHJ262501 PQK262500:PRF262501 QAG262500:QBB262501 QKC262500:QKX262501 QTY262500:QUT262501 RDU262500:REP262501 RNQ262500:ROL262501 RXM262500:RYH262501 SHI262500:SID262501 SRE262500:SRZ262501 TBA262500:TBV262501 TKW262500:TLR262501 TUS262500:TVN262501 UEO262500:UFJ262501 UOK262500:UPF262501 UYG262500:UZB262501 VIC262500:VIX262501 VRY262500:VST262501 WBU262500:WCP262501 WLQ262500:WML262501 WVM262500:WWH262501 E328036:Z328037 JA328036:JV328037 SW328036:TR328037 ACS328036:ADN328037 AMO328036:ANJ328037 AWK328036:AXF328037 BGG328036:BHB328037 BQC328036:BQX328037 BZY328036:CAT328037 CJU328036:CKP328037 CTQ328036:CUL328037 DDM328036:DEH328037 DNI328036:DOD328037 DXE328036:DXZ328037 EHA328036:EHV328037 EQW328036:ERR328037 FAS328036:FBN328037 FKO328036:FLJ328037 FUK328036:FVF328037 GEG328036:GFB328037 GOC328036:GOX328037 GXY328036:GYT328037 HHU328036:HIP328037 HRQ328036:HSL328037 IBM328036:ICH328037 ILI328036:IMD328037 IVE328036:IVZ328037 JFA328036:JFV328037 JOW328036:JPR328037 JYS328036:JZN328037 KIO328036:KJJ328037 KSK328036:KTF328037 LCG328036:LDB328037 LMC328036:LMX328037 LVY328036:LWT328037 MFU328036:MGP328037 MPQ328036:MQL328037 MZM328036:NAH328037 NJI328036:NKD328037 NTE328036:NTZ328037 ODA328036:ODV328037 OMW328036:ONR328037 OWS328036:OXN328037 PGO328036:PHJ328037 PQK328036:PRF328037 QAG328036:QBB328037 QKC328036:QKX328037 QTY328036:QUT328037 RDU328036:REP328037 RNQ328036:ROL328037 RXM328036:RYH328037 SHI328036:SID328037 SRE328036:SRZ328037 TBA328036:TBV328037 TKW328036:TLR328037 TUS328036:TVN328037 UEO328036:UFJ328037 UOK328036:UPF328037 UYG328036:UZB328037 VIC328036:VIX328037 VRY328036:VST328037 WBU328036:WCP328037 WLQ328036:WML328037 WVM328036:WWH328037 E393572:Z393573 JA393572:JV393573 SW393572:TR393573 ACS393572:ADN393573 AMO393572:ANJ393573 AWK393572:AXF393573 BGG393572:BHB393573 BQC393572:BQX393573 BZY393572:CAT393573 CJU393572:CKP393573 CTQ393572:CUL393573 DDM393572:DEH393573 DNI393572:DOD393573 DXE393572:DXZ393573 EHA393572:EHV393573 EQW393572:ERR393573 FAS393572:FBN393573 FKO393572:FLJ393573 FUK393572:FVF393573 GEG393572:GFB393573 GOC393572:GOX393573 GXY393572:GYT393573 HHU393572:HIP393573 HRQ393572:HSL393573 IBM393572:ICH393573 ILI393572:IMD393573 IVE393572:IVZ393573 JFA393572:JFV393573 JOW393572:JPR393573 JYS393572:JZN393573 KIO393572:KJJ393573 KSK393572:KTF393573 LCG393572:LDB393573 LMC393572:LMX393573 LVY393572:LWT393573 MFU393572:MGP393573 MPQ393572:MQL393573 MZM393572:NAH393573 NJI393572:NKD393573 NTE393572:NTZ393573 ODA393572:ODV393573 OMW393572:ONR393573 OWS393572:OXN393573 PGO393572:PHJ393573 PQK393572:PRF393573 QAG393572:QBB393573 QKC393572:QKX393573 QTY393572:QUT393573 RDU393572:REP393573 RNQ393572:ROL393573 RXM393572:RYH393573 SHI393572:SID393573 SRE393572:SRZ393573 TBA393572:TBV393573 TKW393572:TLR393573 TUS393572:TVN393573 UEO393572:UFJ393573 UOK393572:UPF393573 UYG393572:UZB393573 VIC393572:VIX393573 VRY393572:VST393573 WBU393572:WCP393573 WLQ393572:WML393573 WVM393572:WWH393573 E459108:Z459109 JA459108:JV459109 SW459108:TR459109 ACS459108:ADN459109 AMO459108:ANJ459109 AWK459108:AXF459109 BGG459108:BHB459109 BQC459108:BQX459109 BZY459108:CAT459109 CJU459108:CKP459109 CTQ459108:CUL459109 DDM459108:DEH459109 DNI459108:DOD459109 DXE459108:DXZ459109 EHA459108:EHV459109 EQW459108:ERR459109 FAS459108:FBN459109 FKO459108:FLJ459109 FUK459108:FVF459109 GEG459108:GFB459109 GOC459108:GOX459109 GXY459108:GYT459109 HHU459108:HIP459109 HRQ459108:HSL459109 IBM459108:ICH459109 ILI459108:IMD459109 IVE459108:IVZ459109 JFA459108:JFV459109 JOW459108:JPR459109 JYS459108:JZN459109 KIO459108:KJJ459109 KSK459108:KTF459109 LCG459108:LDB459109 LMC459108:LMX459109 LVY459108:LWT459109 MFU459108:MGP459109 MPQ459108:MQL459109 MZM459108:NAH459109 NJI459108:NKD459109 NTE459108:NTZ459109 ODA459108:ODV459109 OMW459108:ONR459109 OWS459108:OXN459109 PGO459108:PHJ459109 PQK459108:PRF459109 QAG459108:QBB459109 QKC459108:QKX459109 QTY459108:QUT459109 RDU459108:REP459109 RNQ459108:ROL459109 RXM459108:RYH459109 SHI459108:SID459109 SRE459108:SRZ459109 TBA459108:TBV459109 TKW459108:TLR459109 TUS459108:TVN459109 UEO459108:UFJ459109 UOK459108:UPF459109 UYG459108:UZB459109 VIC459108:VIX459109 VRY459108:VST459109 WBU459108:WCP459109 WLQ459108:WML459109 WVM459108:WWH459109 E524644:Z524645 JA524644:JV524645 SW524644:TR524645 ACS524644:ADN524645 AMO524644:ANJ524645 AWK524644:AXF524645 BGG524644:BHB524645 BQC524644:BQX524645 BZY524644:CAT524645 CJU524644:CKP524645 CTQ524644:CUL524645 DDM524644:DEH524645 DNI524644:DOD524645 DXE524644:DXZ524645 EHA524644:EHV524645 EQW524644:ERR524645 FAS524644:FBN524645 FKO524644:FLJ524645 FUK524644:FVF524645 GEG524644:GFB524645 GOC524644:GOX524645 GXY524644:GYT524645 HHU524644:HIP524645 HRQ524644:HSL524645 IBM524644:ICH524645 ILI524644:IMD524645 IVE524644:IVZ524645 JFA524644:JFV524645 JOW524644:JPR524645 JYS524644:JZN524645 KIO524644:KJJ524645 KSK524644:KTF524645 LCG524644:LDB524645 LMC524644:LMX524645 LVY524644:LWT524645 MFU524644:MGP524645 MPQ524644:MQL524645 MZM524644:NAH524645 NJI524644:NKD524645 NTE524644:NTZ524645 ODA524644:ODV524645 OMW524644:ONR524645 OWS524644:OXN524645 PGO524644:PHJ524645 PQK524644:PRF524645 QAG524644:QBB524645 QKC524644:QKX524645 QTY524644:QUT524645 RDU524644:REP524645 RNQ524644:ROL524645 RXM524644:RYH524645 SHI524644:SID524645 SRE524644:SRZ524645 TBA524644:TBV524645 TKW524644:TLR524645 TUS524644:TVN524645 UEO524644:UFJ524645 UOK524644:UPF524645 UYG524644:UZB524645 VIC524644:VIX524645 VRY524644:VST524645 WBU524644:WCP524645 WLQ524644:WML524645 WVM524644:WWH524645 E590180:Z590181 JA590180:JV590181 SW590180:TR590181 ACS590180:ADN590181 AMO590180:ANJ590181 AWK590180:AXF590181 BGG590180:BHB590181 BQC590180:BQX590181 BZY590180:CAT590181 CJU590180:CKP590181 CTQ590180:CUL590181 DDM590180:DEH590181 DNI590180:DOD590181 DXE590180:DXZ590181 EHA590180:EHV590181 EQW590180:ERR590181 FAS590180:FBN590181 FKO590180:FLJ590181 FUK590180:FVF590181 GEG590180:GFB590181 GOC590180:GOX590181 GXY590180:GYT590181 HHU590180:HIP590181 HRQ590180:HSL590181 IBM590180:ICH590181 ILI590180:IMD590181 IVE590180:IVZ590181 JFA590180:JFV590181 JOW590180:JPR590181 JYS590180:JZN590181 KIO590180:KJJ590181 KSK590180:KTF590181 LCG590180:LDB590181 LMC590180:LMX590181 LVY590180:LWT590181 MFU590180:MGP590181 MPQ590180:MQL590181 MZM590180:NAH590181 NJI590180:NKD590181 NTE590180:NTZ590181 ODA590180:ODV590181 OMW590180:ONR590181 OWS590180:OXN590181 PGO590180:PHJ590181 PQK590180:PRF590181 QAG590180:QBB590181 QKC590180:QKX590181 QTY590180:QUT590181 RDU590180:REP590181 RNQ590180:ROL590181 RXM590180:RYH590181 SHI590180:SID590181 SRE590180:SRZ590181 TBA590180:TBV590181 TKW590180:TLR590181 TUS590180:TVN590181 UEO590180:UFJ590181 UOK590180:UPF590181 UYG590180:UZB590181 VIC590180:VIX590181 VRY590180:VST590181 WBU590180:WCP590181 WLQ590180:WML590181 WVM590180:WWH590181 E655716:Z655717 JA655716:JV655717 SW655716:TR655717 ACS655716:ADN655717 AMO655716:ANJ655717 AWK655716:AXF655717 BGG655716:BHB655717 BQC655716:BQX655717 BZY655716:CAT655717 CJU655716:CKP655717 CTQ655716:CUL655717 DDM655716:DEH655717 DNI655716:DOD655717 DXE655716:DXZ655717 EHA655716:EHV655717 EQW655716:ERR655717 FAS655716:FBN655717 FKO655716:FLJ655717 FUK655716:FVF655717 GEG655716:GFB655717 GOC655716:GOX655717 GXY655716:GYT655717 HHU655716:HIP655717 HRQ655716:HSL655717 IBM655716:ICH655717 ILI655716:IMD655717 IVE655716:IVZ655717 JFA655716:JFV655717 JOW655716:JPR655717 JYS655716:JZN655717 KIO655716:KJJ655717 KSK655716:KTF655717 LCG655716:LDB655717 LMC655716:LMX655717 LVY655716:LWT655717 MFU655716:MGP655717 MPQ655716:MQL655717 MZM655716:NAH655717 NJI655716:NKD655717 NTE655716:NTZ655717 ODA655716:ODV655717 OMW655716:ONR655717 OWS655716:OXN655717 PGO655716:PHJ655717 PQK655716:PRF655717 QAG655716:QBB655717 QKC655716:QKX655717 QTY655716:QUT655717 RDU655716:REP655717 RNQ655716:ROL655717 RXM655716:RYH655717 SHI655716:SID655717 SRE655716:SRZ655717 TBA655716:TBV655717 TKW655716:TLR655717 TUS655716:TVN655717 UEO655716:UFJ655717 UOK655716:UPF655717 UYG655716:UZB655717 VIC655716:VIX655717 VRY655716:VST655717 WBU655716:WCP655717 WLQ655716:WML655717 WVM655716:WWH655717 E721252:Z721253 JA721252:JV721253 SW721252:TR721253 ACS721252:ADN721253 AMO721252:ANJ721253 AWK721252:AXF721253 BGG721252:BHB721253 BQC721252:BQX721253 BZY721252:CAT721253 CJU721252:CKP721253 CTQ721252:CUL721253 DDM721252:DEH721253 DNI721252:DOD721253 DXE721252:DXZ721253 EHA721252:EHV721253 EQW721252:ERR721253 FAS721252:FBN721253 FKO721252:FLJ721253 FUK721252:FVF721253 GEG721252:GFB721253 GOC721252:GOX721253 GXY721252:GYT721253 HHU721252:HIP721253 HRQ721252:HSL721253 IBM721252:ICH721253 ILI721252:IMD721253 IVE721252:IVZ721253 JFA721252:JFV721253 JOW721252:JPR721253 JYS721252:JZN721253 KIO721252:KJJ721253 KSK721252:KTF721253 LCG721252:LDB721253 LMC721252:LMX721253 LVY721252:LWT721253 MFU721252:MGP721253 MPQ721252:MQL721253 MZM721252:NAH721253 NJI721252:NKD721253 NTE721252:NTZ721253 ODA721252:ODV721253 OMW721252:ONR721253 OWS721252:OXN721253 PGO721252:PHJ721253 PQK721252:PRF721253 QAG721252:QBB721253 QKC721252:QKX721253 QTY721252:QUT721253 RDU721252:REP721253 RNQ721252:ROL721253 RXM721252:RYH721253 SHI721252:SID721253 SRE721252:SRZ721253 TBA721252:TBV721253 TKW721252:TLR721253 TUS721252:TVN721253 UEO721252:UFJ721253 UOK721252:UPF721253 UYG721252:UZB721253 VIC721252:VIX721253 VRY721252:VST721253 WBU721252:WCP721253 WLQ721252:WML721253 WVM721252:WWH721253 E786788:Z786789 JA786788:JV786789 SW786788:TR786789 ACS786788:ADN786789 AMO786788:ANJ786789 AWK786788:AXF786789 BGG786788:BHB786789 BQC786788:BQX786789 BZY786788:CAT786789 CJU786788:CKP786789 CTQ786788:CUL786789 DDM786788:DEH786789 DNI786788:DOD786789 DXE786788:DXZ786789 EHA786788:EHV786789 EQW786788:ERR786789 FAS786788:FBN786789 FKO786788:FLJ786789 FUK786788:FVF786789 GEG786788:GFB786789 GOC786788:GOX786789 GXY786788:GYT786789 HHU786788:HIP786789 HRQ786788:HSL786789 IBM786788:ICH786789 ILI786788:IMD786789 IVE786788:IVZ786789 JFA786788:JFV786789 JOW786788:JPR786789 JYS786788:JZN786789 KIO786788:KJJ786789 KSK786788:KTF786789 LCG786788:LDB786789 LMC786788:LMX786789 LVY786788:LWT786789 MFU786788:MGP786789 MPQ786788:MQL786789 MZM786788:NAH786789 NJI786788:NKD786789 NTE786788:NTZ786789 ODA786788:ODV786789 OMW786788:ONR786789 OWS786788:OXN786789 PGO786788:PHJ786789 PQK786788:PRF786789 QAG786788:QBB786789 QKC786788:QKX786789 QTY786788:QUT786789 RDU786788:REP786789 RNQ786788:ROL786789 RXM786788:RYH786789 SHI786788:SID786789 SRE786788:SRZ786789 TBA786788:TBV786789 TKW786788:TLR786789 TUS786788:TVN786789 UEO786788:UFJ786789 UOK786788:UPF786789 UYG786788:UZB786789 VIC786788:VIX786789 VRY786788:VST786789 WBU786788:WCP786789 WLQ786788:WML786789 WVM786788:WWH786789 E852324:Z852325 JA852324:JV852325 SW852324:TR852325 ACS852324:ADN852325 AMO852324:ANJ852325 AWK852324:AXF852325 BGG852324:BHB852325 BQC852324:BQX852325 BZY852324:CAT852325 CJU852324:CKP852325 CTQ852324:CUL852325 DDM852324:DEH852325 DNI852324:DOD852325 DXE852324:DXZ852325 EHA852324:EHV852325 EQW852324:ERR852325 FAS852324:FBN852325 FKO852324:FLJ852325 FUK852324:FVF852325 GEG852324:GFB852325 GOC852324:GOX852325 GXY852324:GYT852325 HHU852324:HIP852325 HRQ852324:HSL852325 IBM852324:ICH852325 ILI852324:IMD852325 IVE852324:IVZ852325 JFA852324:JFV852325 JOW852324:JPR852325 JYS852324:JZN852325 KIO852324:KJJ852325 KSK852324:KTF852325 LCG852324:LDB852325 LMC852324:LMX852325 LVY852324:LWT852325 MFU852324:MGP852325 MPQ852324:MQL852325 MZM852324:NAH852325 NJI852324:NKD852325 NTE852324:NTZ852325 ODA852324:ODV852325 OMW852324:ONR852325 OWS852324:OXN852325 PGO852324:PHJ852325 PQK852324:PRF852325 QAG852324:QBB852325 QKC852324:QKX852325 QTY852324:QUT852325 RDU852324:REP852325 RNQ852324:ROL852325 RXM852324:RYH852325 SHI852324:SID852325 SRE852324:SRZ852325 TBA852324:TBV852325 TKW852324:TLR852325 TUS852324:TVN852325 UEO852324:UFJ852325 UOK852324:UPF852325 UYG852324:UZB852325 VIC852324:VIX852325 VRY852324:VST852325 WBU852324:WCP852325 WLQ852324:WML852325 WVM852324:WWH852325 E917860:Z917861 JA917860:JV917861 SW917860:TR917861 ACS917860:ADN917861 AMO917860:ANJ917861 AWK917860:AXF917861 BGG917860:BHB917861 BQC917860:BQX917861 BZY917860:CAT917861 CJU917860:CKP917861 CTQ917860:CUL917861 DDM917860:DEH917861 DNI917860:DOD917861 DXE917860:DXZ917861 EHA917860:EHV917861 EQW917860:ERR917861 FAS917860:FBN917861 FKO917860:FLJ917861 FUK917860:FVF917861 GEG917860:GFB917861 GOC917860:GOX917861 GXY917860:GYT917861 HHU917860:HIP917861 HRQ917860:HSL917861 IBM917860:ICH917861 ILI917860:IMD917861 IVE917860:IVZ917861 JFA917860:JFV917861 JOW917860:JPR917861 JYS917860:JZN917861 KIO917860:KJJ917861 KSK917860:KTF917861 LCG917860:LDB917861 LMC917860:LMX917861 LVY917860:LWT917861 MFU917860:MGP917861 MPQ917860:MQL917861 MZM917860:NAH917861 NJI917860:NKD917861 NTE917860:NTZ917861 ODA917860:ODV917861 OMW917860:ONR917861 OWS917860:OXN917861 PGO917860:PHJ917861 PQK917860:PRF917861 QAG917860:QBB917861 QKC917860:QKX917861 QTY917860:QUT917861 RDU917860:REP917861 RNQ917860:ROL917861 RXM917860:RYH917861 SHI917860:SID917861 SRE917860:SRZ917861 TBA917860:TBV917861 TKW917860:TLR917861 TUS917860:TVN917861 UEO917860:UFJ917861 UOK917860:UPF917861 UYG917860:UZB917861 VIC917860:VIX917861 VRY917860:VST917861 WBU917860:WCP917861 WLQ917860:WML917861 WVM917860:WWH917861 E983396:Z983397 JA983396:JV983397 SW983396:TR983397 ACS983396:ADN983397 AMO983396:ANJ983397 AWK983396:AXF983397 BGG983396:BHB983397 BQC983396:BQX983397 BZY983396:CAT983397 CJU983396:CKP983397 CTQ983396:CUL983397 DDM983396:DEH983397 DNI983396:DOD983397 DXE983396:DXZ983397 EHA983396:EHV983397 EQW983396:ERR983397 FAS983396:FBN983397 FKO983396:FLJ983397 FUK983396:FVF983397 GEG983396:GFB983397 GOC983396:GOX983397 GXY983396:GYT983397 HHU983396:HIP983397 HRQ983396:HSL983397 IBM983396:ICH983397 ILI983396:IMD983397 IVE983396:IVZ983397 JFA983396:JFV983397 JOW983396:JPR983397 JYS983396:JZN983397 KIO983396:KJJ983397 KSK983396:KTF983397 LCG983396:LDB983397 LMC983396:LMX983397 LVY983396:LWT983397 MFU983396:MGP983397 MPQ983396:MQL983397 MZM983396:NAH983397 NJI983396:NKD983397 NTE983396:NTZ983397 ODA983396:ODV983397 OMW983396:ONR983397 OWS983396:OXN983397 PGO983396:PHJ983397 PQK983396:PRF983397 QAG983396:QBB983397 QKC983396:QKX983397 QTY983396:QUT983397 RDU983396:REP983397 RNQ983396:ROL983397 RXM983396:RYH983397 SHI983396:SID983397 SRE983396:SRZ983397 TBA983396:TBV983397 TKW983396:TLR983397 TUS983396:TVN983397 UEO983396:UFJ983397 UOK983396:UPF983397 UYG983396:UZB983397 VIC983396:VIX983397 VRY983396:VST983397 WBU983396:WCP983397 WLQ983396:WML983397 WVM983396:WWH983397 E204:Z205 JA204:JV205 SW204:TR205 ACS204:ADN205 AMO204:ANJ205 AWK204:AXF205 BGG204:BHB205 BQC204:BQX205 BZY204:CAT205 CJU204:CKP205 CTQ204:CUL205 DDM204:DEH205 DNI204:DOD205 DXE204:DXZ205 EHA204:EHV205 EQW204:ERR205 FAS204:FBN205 FKO204:FLJ205 FUK204:FVF205 GEG204:GFB205 GOC204:GOX205 GXY204:GYT205 HHU204:HIP205 HRQ204:HSL205 IBM204:ICH205 ILI204:IMD205 IVE204:IVZ205 JFA204:JFV205 JOW204:JPR205 JYS204:JZN205 KIO204:KJJ205 KSK204:KTF205 LCG204:LDB205 LMC204:LMX205 LVY204:LWT205 MFU204:MGP205 MPQ204:MQL205 MZM204:NAH205 NJI204:NKD205 NTE204:NTZ205 ODA204:ODV205 OMW204:ONR205 OWS204:OXN205 PGO204:PHJ205 PQK204:PRF205 QAG204:QBB205 QKC204:QKX205 QTY204:QUT205 RDU204:REP205 RNQ204:ROL205 RXM204:RYH205 SHI204:SID205 SRE204:SRZ205 TBA204:TBV205 TKW204:TLR205 TUS204:TVN205 UEO204:UFJ205 UOK204:UPF205 UYG204:UZB205 VIC204:VIX205 VRY204:VST205 WBU204:WCP205 WLQ204:WML205 WVM204:WWH205 E65869:Z65870 JA65869:JV65870 SW65869:TR65870 ACS65869:ADN65870 AMO65869:ANJ65870 AWK65869:AXF65870 BGG65869:BHB65870 BQC65869:BQX65870 BZY65869:CAT65870 CJU65869:CKP65870 CTQ65869:CUL65870 DDM65869:DEH65870 DNI65869:DOD65870 DXE65869:DXZ65870 EHA65869:EHV65870 EQW65869:ERR65870 FAS65869:FBN65870 FKO65869:FLJ65870 FUK65869:FVF65870 GEG65869:GFB65870 GOC65869:GOX65870 GXY65869:GYT65870 HHU65869:HIP65870 HRQ65869:HSL65870 IBM65869:ICH65870 ILI65869:IMD65870 IVE65869:IVZ65870 JFA65869:JFV65870 JOW65869:JPR65870 JYS65869:JZN65870 KIO65869:KJJ65870 KSK65869:KTF65870 LCG65869:LDB65870 LMC65869:LMX65870 LVY65869:LWT65870 MFU65869:MGP65870 MPQ65869:MQL65870 MZM65869:NAH65870 NJI65869:NKD65870 NTE65869:NTZ65870 ODA65869:ODV65870 OMW65869:ONR65870 OWS65869:OXN65870 PGO65869:PHJ65870 PQK65869:PRF65870 QAG65869:QBB65870 QKC65869:QKX65870 QTY65869:QUT65870 RDU65869:REP65870 RNQ65869:ROL65870 RXM65869:RYH65870 SHI65869:SID65870 SRE65869:SRZ65870 TBA65869:TBV65870 TKW65869:TLR65870 TUS65869:TVN65870 UEO65869:UFJ65870 UOK65869:UPF65870 UYG65869:UZB65870 VIC65869:VIX65870 VRY65869:VST65870 WBU65869:WCP65870 WLQ65869:WML65870 WVM65869:WWH65870 E131405:Z131406 JA131405:JV131406 SW131405:TR131406 ACS131405:ADN131406 AMO131405:ANJ131406 AWK131405:AXF131406 BGG131405:BHB131406 BQC131405:BQX131406 BZY131405:CAT131406 CJU131405:CKP131406 CTQ131405:CUL131406 DDM131405:DEH131406 DNI131405:DOD131406 DXE131405:DXZ131406 EHA131405:EHV131406 EQW131405:ERR131406 FAS131405:FBN131406 FKO131405:FLJ131406 FUK131405:FVF131406 GEG131405:GFB131406 GOC131405:GOX131406 GXY131405:GYT131406 HHU131405:HIP131406 HRQ131405:HSL131406 IBM131405:ICH131406 ILI131405:IMD131406 IVE131405:IVZ131406 JFA131405:JFV131406 JOW131405:JPR131406 JYS131405:JZN131406 KIO131405:KJJ131406 KSK131405:KTF131406 LCG131405:LDB131406 LMC131405:LMX131406 LVY131405:LWT131406 MFU131405:MGP131406 MPQ131405:MQL131406 MZM131405:NAH131406 NJI131405:NKD131406 NTE131405:NTZ131406 ODA131405:ODV131406 OMW131405:ONR131406 OWS131405:OXN131406 PGO131405:PHJ131406 PQK131405:PRF131406 QAG131405:QBB131406 QKC131405:QKX131406 QTY131405:QUT131406 RDU131405:REP131406 RNQ131405:ROL131406 RXM131405:RYH131406 SHI131405:SID131406 SRE131405:SRZ131406 TBA131405:TBV131406 TKW131405:TLR131406 TUS131405:TVN131406 UEO131405:UFJ131406 UOK131405:UPF131406 UYG131405:UZB131406 VIC131405:VIX131406 VRY131405:VST131406 WBU131405:WCP131406 WLQ131405:WML131406 WVM131405:WWH131406 E196941:Z196942 JA196941:JV196942 SW196941:TR196942 ACS196941:ADN196942 AMO196941:ANJ196942 AWK196941:AXF196942 BGG196941:BHB196942 BQC196941:BQX196942 BZY196941:CAT196942 CJU196941:CKP196942 CTQ196941:CUL196942 DDM196941:DEH196942 DNI196941:DOD196942 DXE196941:DXZ196942 EHA196941:EHV196942 EQW196941:ERR196942 FAS196941:FBN196942 FKO196941:FLJ196942 FUK196941:FVF196942 GEG196941:GFB196942 GOC196941:GOX196942 GXY196941:GYT196942 HHU196941:HIP196942 HRQ196941:HSL196942 IBM196941:ICH196942 ILI196941:IMD196942 IVE196941:IVZ196942 JFA196941:JFV196942 JOW196941:JPR196942 JYS196941:JZN196942 KIO196941:KJJ196942 KSK196941:KTF196942 LCG196941:LDB196942 LMC196941:LMX196942 LVY196941:LWT196942 MFU196941:MGP196942 MPQ196941:MQL196942 MZM196941:NAH196942 NJI196941:NKD196942 NTE196941:NTZ196942 ODA196941:ODV196942 OMW196941:ONR196942 OWS196941:OXN196942 PGO196941:PHJ196942 PQK196941:PRF196942 QAG196941:QBB196942 QKC196941:QKX196942 QTY196941:QUT196942 RDU196941:REP196942 RNQ196941:ROL196942 RXM196941:RYH196942 SHI196941:SID196942 SRE196941:SRZ196942 TBA196941:TBV196942 TKW196941:TLR196942 TUS196941:TVN196942 UEO196941:UFJ196942 UOK196941:UPF196942 UYG196941:UZB196942 VIC196941:VIX196942 VRY196941:VST196942 WBU196941:WCP196942 WLQ196941:WML196942 WVM196941:WWH196942 E262477:Z262478 JA262477:JV262478 SW262477:TR262478 ACS262477:ADN262478 AMO262477:ANJ262478 AWK262477:AXF262478 BGG262477:BHB262478 BQC262477:BQX262478 BZY262477:CAT262478 CJU262477:CKP262478 CTQ262477:CUL262478 DDM262477:DEH262478 DNI262477:DOD262478 DXE262477:DXZ262478 EHA262477:EHV262478 EQW262477:ERR262478 FAS262477:FBN262478 FKO262477:FLJ262478 FUK262477:FVF262478 GEG262477:GFB262478 GOC262477:GOX262478 GXY262477:GYT262478 HHU262477:HIP262478 HRQ262477:HSL262478 IBM262477:ICH262478 ILI262477:IMD262478 IVE262477:IVZ262478 JFA262477:JFV262478 JOW262477:JPR262478 JYS262477:JZN262478 KIO262477:KJJ262478 KSK262477:KTF262478 LCG262477:LDB262478 LMC262477:LMX262478 LVY262477:LWT262478 MFU262477:MGP262478 MPQ262477:MQL262478 MZM262477:NAH262478 NJI262477:NKD262478 NTE262477:NTZ262478 ODA262477:ODV262478 OMW262477:ONR262478 OWS262477:OXN262478 PGO262477:PHJ262478 PQK262477:PRF262478 QAG262477:QBB262478 QKC262477:QKX262478 QTY262477:QUT262478 RDU262477:REP262478 RNQ262477:ROL262478 RXM262477:RYH262478 SHI262477:SID262478 SRE262477:SRZ262478 TBA262477:TBV262478 TKW262477:TLR262478 TUS262477:TVN262478 UEO262477:UFJ262478 UOK262477:UPF262478 UYG262477:UZB262478 VIC262477:VIX262478 VRY262477:VST262478 WBU262477:WCP262478 WLQ262477:WML262478 WVM262477:WWH262478 E328013:Z328014 JA328013:JV328014 SW328013:TR328014 ACS328013:ADN328014 AMO328013:ANJ328014 AWK328013:AXF328014 BGG328013:BHB328014 BQC328013:BQX328014 BZY328013:CAT328014 CJU328013:CKP328014 CTQ328013:CUL328014 DDM328013:DEH328014 DNI328013:DOD328014 DXE328013:DXZ328014 EHA328013:EHV328014 EQW328013:ERR328014 FAS328013:FBN328014 FKO328013:FLJ328014 FUK328013:FVF328014 GEG328013:GFB328014 GOC328013:GOX328014 GXY328013:GYT328014 HHU328013:HIP328014 HRQ328013:HSL328014 IBM328013:ICH328014 ILI328013:IMD328014 IVE328013:IVZ328014 JFA328013:JFV328014 JOW328013:JPR328014 JYS328013:JZN328014 KIO328013:KJJ328014 KSK328013:KTF328014 LCG328013:LDB328014 LMC328013:LMX328014 LVY328013:LWT328014 MFU328013:MGP328014 MPQ328013:MQL328014 MZM328013:NAH328014 NJI328013:NKD328014 NTE328013:NTZ328014 ODA328013:ODV328014 OMW328013:ONR328014 OWS328013:OXN328014 PGO328013:PHJ328014 PQK328013:PRF328014 QAG328013:QBB328014 QKC328013:QKX328014 QTY328013:QUT328014 RDU328013:REP328014 RNQ328013:ROL328014 RXM328013:RYH328014 SHI328013:SID328014 SRE328013:SRZ328014 TBA328013:TBV328014 TKW328013:TLR328014 TUS328013:TVN328014 UEO328013:UFJ328014 UOK328013:UPF328014 UYG328013:UZB328014 VIC328013:VIX328014 VRY328013:VST328014 WBU328013:WCP328014 WLQ328013:WML328014 WVM328013:WWH328014 E393549:Z393550 JA393549:JV393550 SW393549:TR393550 ACS393549:ADN393550 AMO393549:ANJ393550 AWK393549:AXF393550 BGG393549:BHB393550 BQC393549:BQX393550 BZY393549:CAT393550 CJU393549:CKP393550 CTQ393549:CUL393550 DDM393549:DEH393550 DNI393549:DOD393550 DXE393549:DXZ393550 EHA393549:EHV393550 EQW393549:ERR393550 FAS393549:FBN393550 FKO393549:FLJ393550 FUK393549:FVF393550 GEG393549:GFB393550 GOC393549:GOX393550 GXY393549:GYT393550 HHU393549:HIP393550 HRQ393549:HSL393550 IBM393549:ICH393550 ILI393549:IMD393550 IVE393549:IVZ393550 JFA393549:JFV393550 JOW393549:JPR393550 JYS393549:JZN393550 KIO393549:KJJ393550 KSK393549:KTF393550 LCG393549:LDB393550 LMC393549:LMX393550 LVY393549:LWT393550 MFU393549:MGP393550 MPQ393549:MQL393550 MZM393549:NAH393550 NJI393549:NKD393550 NTE393549:NTZ393550 ODA393549:ODV393550 OMW393549:ONR393550 OWS393549:OXN393550 PGO393549:PHJ393550 PQK393549:PRF393550 QAG393549:QBB393550 QKC393549:QKX393550 QTY393549:QUT393550 RDU393549:REP393550 RNQ393549:ROL393550 RXM393549:RYH393550 SHI393549:SID393550 SRE393549:SRZ393550 TBA393549:TBV393550 TKW393549:TLR393550 TUS393549:TVN393550 UEO393549:UFJ393550 UOK393549:UPF393550 UYG393549:UZB393550 VIC393549:VIX393550 VRY393549:VST393550 WBU393549:WCP393550 WLQ393549:WML393550 WVM393549:WWH393550 E459085:Z459086 JA459085:JV459086 SW459085:TR459086 ACS459085:ADN459086 AMO459085:ANJ459086 AWK459085:AXF459086 BGG459085:BHB459086 BQC459085:BQX459086 BZY459085:CAT459086 CJU459085:CKP459086 CTQ459085:CUL459086 DDM459085:DEH459086 DNI459085:DOD459086 DXE459085:DXZ459086 EHA459085:EHV459086 EQW459085:ERR459086 FAS459085:FBN459086 FKO459085:FLJ459086 FUK459085:FVF459086 GEG459085:GFB459086 GOC459085:GOX459086 GXY459085:GYT459086 HHU459085:HIP459086 HRQ459085:HSL459086 IBM459085:ICH459086 ILI459085:IMD459086 IVE459085:IVZ459086 JFA459085:JFV459086 JOW459085:JPR459086 JYS459085:JZN459086 KIO459085:KJJ459086 KSK459085:KTF459086 LCG459085:LDB459086 LMC459085:LMX459086 LVY459085:LWT459086 MFU459085:MGP459086 MPQ459085:MQL459086 MZM459085:NAH459086 NJI459085:NKD459086 NTE459085:NTZ459086 ODA459085:ODV459086 OMW459085:ONR459086 OWS459085:OXN459086 PGO459085:PHJ459086 PQK459085:PRF459086 QAG459085:QBB459086 QKC459085:QKX459086 QTY459085:QUT459086 RDU459085:REP459086 RNQ459085:ROL459086 RXM459085:RYH459086 SHI459085:SID459086 SRE459085:SRZ459086 TBA459085:TBV459086 TKW459085:TLR459086 TUS459085:TVN459086 UEO459085:UFJ459086 UOK459085:UPF459086 UYG459085:UZB459086 VIC459085:VIX459086 VRY459085:VST459086 WBU459085:WCP459086 WLQ459085:WML459086 WVM459085:WWH459086 E524621:Z524622 JA524621:JV524622 SW524621:TR524622 ACS524621:ADN524622 AMO524621:ANJ524622 AWK524621:AXF524622 BGG524621:BHB524622 BQC524621:BQX524622 BZY524621:CAT524622 CJU524621:CKP524622 CTQ524621:CUL524622 DDM524621:DEH524622 DNI524621:DOD524622 DXE524621:DXZ524622 EHA524621:EHV524622 EQW524621:ERR524622 FAS524621:FBN524622 FKO524621:FLJ524622 FUK524621:FVF524622 GEG524621:GFB524622 GOC524621:GOX524622 GXY524621:GYT524622 HHU524621:HIP524622 HRQ524621:HSL524622 IBM524621:ICH524622 ILI524621:IMD524622 IVE524621:IVZ524622 JFA524621:JFV524622 JOW524621:JPR524622 JYS524621:JZN524622 KIO524621:KJJ524622 KSK524621:KTF524622 LCG524621:LDB524622 LMC524621:LMX524622 LVY524621:LWT524622 MFU524621:MGP524622 MPQ524621:MQL524622 MZM524621:NAH524622 NJI524621:NKD524622 NTE524621:NTZ524622 ODA524621:ODV524622 OMW524621:ONR524622 OWS524621:OXN524622 PGO524621:PHJ524622 PQK524621:PRF524622 QAG524621:QBB524622 QKC524621:QKX524622 QTY524621:QUT524622 RDU524621:REP524622 RNQ524621:ROL524622 RXM524621:RYH524622 SHI524621:SID524622 SRE524621:SRZ524622 TBA524621:TBV524622 TKW524621:TLR524622 TUS524621:TVN524622 UEO524621:UFJ524622 UOK524621:UPF524622 UYG524621:UZB524622 VIC524621:VIX524622 VRY524621:VST524622 WBU524621:WCP524622 WLQ524621:WML524622 WVM524621:WWH524622 E590157:Z590158 JA590157:JV590158 SW590157:TR590158 ACS590157:ADN590158 AMO590157:ANJ590158 AWK590157:AXF590158 BGG590157:BHB590158 BQC590157:BQX590158 BZY590157:CAT590158 CJU590157:CKP590158 CTQ590157:CUL590158 DDM590157:DEH590158 DNI590157:DOD590158 DXE590157:DXZ590158 EHA590157:EHV590158 EQW590157:ERR590158 FAS590157:FBN590158 FKO590157:FLJ590158 FUK590157:FVF590158 GEG590157:GFB590158 GOC590157:GOX590158 GXY590157:GYT590158 HHU590157:HIP590158 HRQ590157:HSL590158 IBM590157:ICH590158 ILI590157:IMD590158 IVE590157:IVZ590158 JFA590157:JFV590158 JOW590157:JPR590158 JYS590157:JZN590158 KIO590157:KJJ590158 KSK590157:KTF590158 LCG590157:LDB590158 LMC590157:LMX590158 LVY590157:LWT590158 MFU590157:MGP590158 MPQ590157:MQL590158 MZM590157:NAH590158 NJI590157:NKD590158 NTE590157:NTZ590158 ODA590157:ODV590158 OMW590157:ONR590158 OWS590157:OXN590158 PGO590157:PHJ590158 PQK590157:PRF590158 QAG590157:QBB590158 QKC590157:QKX590158 QTY590157:QUT590158 RDU590157:REP590158 RNQ590157:ROL590158 RXM590157:RYH590158 SHI590157:SID590158 SRE590157:SRZ590158 TBA590157:TBV590158 TKW590157:TLR590158 TUS590157:TVN590158 UEO590157:UFJ590158 UOK590157:UPF590158 UYG590157:UZB590158 VIC590157:VIX590158 VRY590157:VST590158 WBU590157:WCP590158 WLQ590157:WML590158 WVM590157:WWH590158 E655693:Z655694 JA655693:JV655694 SW655693:TR655694 ACS655693:ADN655694 AMO655693:ANJ655694 AWK655693:AXF655694 BGG655693:BHB655694 BQC655693:BQX655694 BZY655693:CAT655694 CJU655693:CKP655694 CTQ655693:CUL655694 DDM655693:DEH655694 DNI655693:DOD655694 DXE655693:DXZ655694 EHA655693:EHV655694 EQW655693:ERR655694 FAS655693:FBN655694 FKO655693:FLJ655694 FUK655693:FVF655694 GEG655693:GFB655694 GOC655693:GOX655694 GXY655693:GYT655694 HHU655693:HIP655694 HRQ655693:HSL655694 IBM655693:ICH655694 ILI655693:IMD655694 IVE655693:IVZ655694 JFA655693:JFV655694 JOW655693:JPR655694 JYS655693:JZN655694 KIO655693:KJJ655694 KSK655693:KTF655694 LCG655693:LDB655694 LMC655693:LMX655694 LVY655693:LWT655694 MFU655693:MGP655694 MPQ655693:MQL655694 MZM655693:NAH655694 NJI655693:NKD655694 NTE655693:NTZ655694 ODA655693:ODV655694 OMW655693:ONR655694 OWS655693:OXN655694 PGO655693:PHJ655694 PQK655693:PRF655694 QAG655693:QBB655694 QKC655693:QKX655694 QTY655693:QUT655694 RDU655693:REP655694 RNQ655693:ROL655694 RXM655693:RYH655694 SHI655693:SID655694 SRE655693:SRZ655694 TBA655693:TBV655694 TKW655693:TLR655694 TUS655693:TVN655694 UEO655693:UFJ655694 UOK655693:UPF655694 UYG655693:UZB655694 VIC655693:VIX655694 VRY655693:VST655694 WBU655693:WCP655694 WLQ655693:WML655694 WVM655693:WWH655694 E721229:Z721230 JA721229:JV721230 SW721229:TR721230 ACS721229:ADN721230 AMO721229:ANJ721230 AWK721229:AXF721230 BGG721229:BHB721230 BQC721229:BQX721230 BZY721229:CAT721230 CJU721229:CKP721230 CTQ721229:CUL721230 DDM721229:DEH721230 DNI721229:DOD721230 DXE721229:DXZ721230 EHA721229:EHV721230 EQW721229:ERR721230 FAS721229:FBN721230 FKO721229:FLJ721230 FUK721229:FVF721230 GEG721229:GFB721230 GOC721229:GOX721230 GXY721229:GYT721230 HHU721229:HIP721230 HRQ721229:HSL721230 IBM721229:ICH721230 ILI721229:IMD721230 IVE721229:IVZ721230 JFA721229:JFV721230 JOW721229:JPR721230 JYS721229:JZN721230 KIO721229:KJJ721230 KSK721229:KTF721230 LCG721229:LDB721230 LMC721229:LMX721230 LVY721229:LWT721230 MFU721229:MGP721230 MPQ721229:MQL721230 MZM721229:NAH721230 NJI721229:NKD721230 NTE721229:NTZ721230 ODA721229:ODV721230 OMW721229:ONR721230 OWS721229:OXN721230 PGO721229:PHJ721230 PQK721229:PRF721230 QAG721229:QBB721230 QKC721229:QKX721230 QTY721229:QUT721230 RDU721229:REP721230 RNQ721229:ROL721230 RXM721229:RYH721230 SHI721229:SID721230 SRE721229:SRZ721230 TBA721229:TBV721230 TKW721229:TLR721230 TUS721229:TVN721230 UEO721229:UFJ721230 UOK721229:UPF721230 UYG721229:UZB721230 VIC721229:VIX721230 VRY721229:VST721230 WBU721229:WCP721230 WLQ721229:WML721230 WVM721229:WWH721230 E786765:Z786766 JA786765:JV786766 SW786765:TR786766 ACS786765:ADN786766 AMO786765:ANJ786766 AWK786765:AXF786766 BGG786765:BHB786766 BQC786765:BQX786766 BZY786765:CAT786766 CJU786765:CKP786766 CTQ786765:CUL786766 DDM786765:DEH786766 DNI786765:DOD786766 DXE786765:DXZ786766 EHA786765:EHV786766 EQW786765:ERR786766 FAS786765:FBN786766 FKO786765:FLJ786766 FUK786765:FVF786766 GEG786765:GFB786766 GOC786765:GOX786766 GXY786765:GYT786766 HHU786765:HIP786766 HRQ786765:HSL786766 IBM786765:ICH786766 ILI786765:IMD786766 IVE786765:IVZ786766 JFA786765:JFV786766 JOW786765:JPR786766 JYS786765:JZN786766 KIO786765:KJJ786766 KSK786765:KTF786766 LCG786765:LDB786766 LMC786765:LMX786766 LVY786765:LWT786766 MFU786765:MGP786766 MPQ786765:MQL786766 MZM786765:NAH786766 NJI786765:NKD786766 NTE786765:NTZ786766 ODA786765:ODV786766 OMW786765:ONR786766 OWS786765:OXN786766 PGO786765:PHJ786766 PQK786765:PRF786766 QAG786765:QBB786766 QKC786765:QKX786766 QTY786765:QUT786766 RDU786765:REP786766 RNQ786765:ROL786766 RXM786765:RYH786766 SHI786765:SID786766 SRE786765:SRZ786766 TBA786765:TBV786766 TKW786765:TLR786766 TUS786765:TVN786766 UEO786765:UFJ786766 UOK786765:UPF786766 UYG786765:UZB786766 VIC786765:VIX786766 VRY786765:VST786766 WBU786765:WCP786766 WLQ786765:WML786766 WVM786765:WWH786766 E852301:Z852302 JA852301:JV852302 SW852301:TR852302 ACS852301:ADN852302 AMO852301:ANJ852302 AWK852301:AXF852302 BGG852301:BHB852302 BQC852301:BQX852302 BZY852301:CAT852302 CJU852301:CKP852302 CTQ852301:CUL852302 DDM852301:DEH852302 DNI852301:DOD852302 DXE852301:DXZ852302 EHA852301:EHV852302 EQW852301:ERR852302 FAS852301:FBN852302 FKO852301:FLJ852302 FUK852301:FVF852302 GEG852301:GFB852302 GOC852301:GOX852302 GXY852301:GYT852302 HHU852301:HIP852302 HRQ852301:HSL852302 IBM852301:ICH852302 ILI852301:IMD852302 IVE852301:IVZ852302 JFA852301:JFV852302 JOW852301:JPR852302 JYS852301:JZN852302 KIO852301:KJJ852302 KSK852301:KTF852302 LCG852301:LDB852302 LMC852301:LMX852302 LVY852301:LWT852302 MFU852301:MGP852302 MPQ852301:MQL852302 MZM852301:NAH852302 NJI852301:NKD852302 NTE852301:NTZ852302 ODA852301:ODV852302 OMW852301:ONR852302 OWS852301:OXN852302 PGO852301:PHJ852302 PQK852301:PRF852302 QAG852301:QBB852302 QKC852301:QKX852302 QTY852301:QUT852302 RDU852301:REP852302 RNQ852301:ROL852302 RXM852301:RYH852302 SHI852301:SID852302 SRE852301:SRZ852302 TBA852301:TBV852302 TKW852301:TLR852302 TUS852301:TVN852302 UEO852301:UFJ852302 UOK852301:UPF852302 UYG852301:UZB852302 VIC852301:VIX852302 VRY852301:VST852302 WBU852301:WCP852302 WLQ852301:WML852302 WVM852301:WWH852302 E917837:Z917838 JA917837:JV917838 SW917837:TR917838 ACS917837:ADN917838 AMO917837:ANJ917838 AWK917837:AXF917838 BGG917837:BHB917838 BQC917837:BQX917838 BZY917837:CAT917838 CJU917837:CKP917838 CTQ917837:CUL917838 DDM917837:DEH917838 DNI917837:DOD917838 DXE917837:DXZ917838 EHA917837:EHV917838 EQW917837:ERR917838 FAS917837:FBN917838 FKO917837:FLJ917838 FUK917837:FVF917838 GEG917837:GFB917838 GOC917837:GOX917838 GXY917837:GYT917838 HHU917837:HIP917838 HRQ917837:HSL917838 IBM917837:ICH917838 ILI917837:IMD917838 IVE917837:IVZ917838 JFA917837:JFV917838 JOW917837:JPR917838 JYS917837:JZN917838 KIO917837:KJJ917838 KSK917837:KTF917838 LCG917837:LDB917838 LMC917837:LMX917838 LVY917837:LWT917838 MFU917837:MGP917838 MPQ917837:MQL917838 MZM917837:NAH917838 NJI917837:NKD917838 NTE917837:NTZ917838 ODA917837:ODV917838 OMW917837:ONR917838 OWS917837:OXN917838 PGO917837:PHJ917838 PQK917837:PRF917838 QAG917837:QBB917838 QKC917837:QKX917838 QTY917837:QUT917838 RDU917837:REP917838 RNQ917837:ROL917838 RXM917837:RYH917838 SHI917837:SID917838 SRE917837:SRZ917838 TBA917837:TBV917838 TKW917837:TLR917838 TUS917837:TVN917838 UEO917837:UFJ917838 UOK917837:UPF917838 UYG917837:UZB917838 VIC917837:VIX917838 VRY917837:VST917838 WBU917837:WCP917838 WLQ917837:WML917838 WVM917837:WWH917838 E983373:Z983374 JA983373:JV983374 SW983373:TR983374 ACS983373:ADN983374 AMO983373:ANJ983374 AWK983373:AXF983374 BGG983373:BHB983374 BQC983373:BQX983374 BZY983373:CAT983374 CJU983373:CKP983374 CTQ983373:CUL983374 DDM983373:DEH983374 DNI983373:DOD983374 DXE983373:DXZ983374 EHA983373:EHV983374 EQW983373:ERR983374 FAS983373:FBN983374 FKO983373:FLJ983374 FUK983373:FVF983374 GEG983373:GFB983374 GOC983373:GOX983374 GXY983373:GYT983374 HHU983373:HIP983374 HRQ983373:HSL983374 IBM983373:ICH983374 ILI983373:IMD983374 IVE983373:IVZ983374 JFA983373:JFV983374 JOW983373:JPR983374 JYS983373:JZN983374 KIO983373:KJJ983374 KSK983373:KTF983374 LCG983373:LDB983374 LMC983373:LMX983374 LVY983373:LWT983374 MFU983373:MGP983374 MPQ983373:MQL983374 MZM983373:NAH983374 NJI983373:NKD983374 NTE983373:NTZ983374 ODA983373:ODV983374 OMW983373:ONR983374 OWS983373:OXN983374 PGO983373:PHJ983374 PQK983373:PRF983374 QAG983373:QBB983374 QKC983373:QKX983374 QTY983373:QUT983374 RDU983373:REP983374 RNQ983373:ROL983374 RXM983373:RYH983374 SHI983373:SID983374 SRE983373:SRZ983374 TBA983373:TBV983374 TKW983373:TLR983374 TUS983373:TVN983374 UEO983373:UFJ983374 UOK983373:UPF983374 UYG983373:UZB983374 VIC983373:VIX983374 VRY983373:VST983374 WBU983373:WCP983374 WLQ983373:WML983374 WVM983373:WWH983374 E201:Z202 JA201:JV202 SW201:TR202 ACS201:ADN202 AMO201:ANJ202 AWK201:AXF202 BGG201:BHB202 BQC201:BQX202 BZY201:CAT202 CJU201:CKP202 CTQ201:CUL202 DDM201:DEH202 DNI201:DOD202 DXE201:DXZ202 EHA201:EHV202 EQW201:ERR202 FAS201:FBN202 FKO201:FLJ202 FUK201:FVF202 GEG201:GFB202 GOC201:GOX202 GXY201:GYT202 HHU201:HIP202 HRQ201:HSL202 IBM201:ICH202 ILI201:IMD202 IVE201:IVZ202 JFA201:JFV202 JOW201:JPR202 JYS201:JZN202 KIO201:KJJ202 KSK201:KTF202 LCG201:LDB202 LMC201:LMX202 LVY201:LWT202 MFU201:MGP202 MPQ201:MQL202 MZM201:NAH202 NJI201:NKD202 NTE201:NTZ202 ODA201:ODV202 OMW201:ONR202 OWS201:OXN202 PGO201:PHJ202 PQK201:PRF202 QAG201:QBB202 QKC201:QKX202 QTY201:QUT202 RDU201:REP202 RNQ201:ROL202 RXM201:RYH202 SHI201:SID202 SRE201:SRZ202 TBA201:TBV202 TKW201:TLR202 TUS201:TVN202 UEO201:UFJ202 UOK201:UPF202 UYG201:UZB202 VIC201:VIX202 VRY201:VST202 WBU201:WCP202 WLQ201:WML202 WVM201:WWH202 E65866:Z65867 JA65866:JV65867 SW65866:TR65867 ACS65866:ADN65867 AMO65866:ANJ65867 AWK65866:AXF65867 BGG65866:BHB65867 BQC65866:BQX65867 BZY65866:CAT65867 CJU65866:CKP65867 CTQ65866:CUL65867 DDM65866:DEH65867 DNI65866:DOD65867 DXE65866:DXZ65867 EHA65866:EHV65867 EQW65866:ERR65867 FAS65866:FBN65867 FKO65866:FLJ65867 FUK65866:FVF65867 GEG65866:GFB65867 GOC65866:GOX65867 GXY65866:GYT65867 HHU65866:HIP65867 HRQ65866:HSL65867 IBM65866:ICH65867 ILI65866:IMD65867 IVE65866:IVZ65867 JFA65866:JFV65867 JOW65866:JPR65867 JYS65866:JZN65867 KIO65866:KJJ65867 KSK65866:KTF65867 LCG65866:LDB65867 LMC65866:LMX65867 LVY65866:LWT65867 MFU65866:MGP65867 MPQ65866:MQL65867 MZM65866:NAH65867 NJI65866:NKD65867 NTE65866:NTZ65867 ODA65866:ODV65867 OMW65866:ONR65867 OWS65866:OXN65867 PGO65866:PHJ65867 PQK65866:PRF65867 QAG65866:QBB65867 QKC65866:QKX65867 QTY65866:QUT65867 RDU65866:REP65867 RNQ65866:ROL65867 RXM65866:RYH65867 SHI65866:SID65867 SRE65866:SRZ65867 TBA65866:TBV65867 TKW65866:TLR65867 TUS65866:TVN65867 UEO65866:UFJ65867 UOK65866:UPF65867 UYG65866:UZB65867 VIC65866:VIX65867 VRY65866:VST65867 WBU65866:WCP65867 WLQ65866:WML65867 WVM65866:WWH65867 E131402:Z131403 JA131402:JV131403 SW131402:TR131403 ACS131402:ADN131403 AMO131402:ANJ131403 AWK131402:AXF131403 BGG131402:BHB131403 BQC131402:BQX131403 BZY131402:CAT131403 CJU131402:CKP131403 CTQ131402:CUL131403 DDM131402:DEH131403 DNI131402:DOD131403 DXE131402:DXZ131403 EHA131402:EHV131403 EQW131402:ERR131403 FAS131402:FBN131403 FKO131402:FLJ131403 FUK131402:FVF131403 GEG131402:GFB131403 GOC131402:GOX131403 GXY131402:GYT131403 HHU131402:HIP131403 HRQ131402:HSL131403 IBM131402:ICH131403 ILI131402:IMD131403 IVE131402:IVZ131403 JFA131402:JFV131403 JOW131402:JPR131403 JYS131402:JZN131403 KIO131402:KJJ131403 KSK131402:KTF131403 LCG131402:LDB131403 LMC131402:LMX131403 LVY131402:LWT131403 MFU131402:MGP131403 MPQ131402:MQL131403 MZM131402:NAH131403 NJI131402:NKD131403 NTE131402:NTZ131403 ODA131402:ODV131403 OMW131402:ONR131403 OWS131402:OXN131403 PGO131402:PHJ131403 PQK131402:PRF131403 QAG131402:QBB131403 QKC131402:QKX131403 QTY131402:QUT131403 RDU131402:REP131403 RNQ131402:ROL131403 RXM131402:RYH131403 SHI131402:SID131403 SRE131402:SRZ131403 TBA131402:TBV131403 TKW131402:TLR131403 TUS131402:TVN131403 UEO131402:UFJ131403 UOK131402:UPF131403 UYG131402:UZB131403 VIC131402:VIX131403 VRY131402:VST131403 WBU131402:WCP131403 WLQ131402:WML131403 WVM131402:WWH131403 E196938:Z196939 JA196938:JV196939 SW196938:TR196939 ACS196938:ADN196939 AMO196938:ANJ196939 AWK196938:AXF196939 BGG196938:BHB196939 BQC196938:BQX196939 BZY196938:CAT196939 CJU196938:CKP196939 CTQ196938:CUL196939 DDM196938:DEH196939 DNI196938:DOD196939 DXE196938:DXZ196939 EHA196938:EHV196939 EQW196938:ERR196939 FAS196938:FBN196939 FKO196938:FLJ196939 FUK196938:FVF196939 GEG196938:GFB196939 GOC196938:GOX196939 GXY196938:GYT196939 HHU196938:HIP196939 HRQ196938:HSL196939 IBM196938:ICH196939 ILI196938:IMD196939 IVE196938:IVZ196939 JFA196938:JFV196939 JOW196938:JPR196939 JYS196938:JZN196939 KIO196938:KJJ196939 KSK196938:KTF196939 LCG196938:LDB196939 LMC196938:LMX196939 LVY196938:LWT196939 MFU196938:MGP196939 MPQ196938:MQL196939 MZM196938:NAH196939 NJI196938:NKD196939 NTE196938:NTZ196939 ODA196938:ODV196939 OMW196938:ONR196939 OWS196938:OXN196939 PGO196938:PHJ196939 PQK196938:PRF196939 QAG196938:QBB196939 QKC196938:QKX196939 QTY196938:QUT196939 RDU196938:REP196939 RNQ196938:ROL196939 RXM196938:RYH196939 SHI196938:SID196939 SRE196938:SRZ196939 TBA196938:TBV196939 TKW196938:TLR196939 TUS196938:TVN196939 UEO196938:UFJ196939 UOK196938:UPF196939 UYG196938:UZB196939 VIC196938:VIX196939 VRY196938:VST196939 WBU196938:WCP196939 WLQ196938:WML196939 WVM196938:WWH196939 E262474:Z262475 JA262474:JV262475 SW262474:TR262475 ACS262474:ADN262475 AMO262474:ANJ262475 AWK262474:AXF262475 BGG262474:BHB262475 BQC262474:BQX262475 BZY262474:CAT262475 CJU262474:CKP262475 CTQ262474:CUL262475 DDM262474:DEH262475 DNI262474:DOD262475 DXE262474:DXZ262475 EHA262474:EHV262475 EQW262474:ERR262475 FAS262474:FBN262475 FKO262474:FLJ262475 FUK262474:FVF262475 GEG262474:GFB262475 GOC262474:GOX262475 GXY262474:GYT262475 HHU262474:HIP262475 HRQ262474:HSL262475 IBM262474:ICH262475 ILI262474:IMD262475 IVE262474:IVZ262475 JFA262474:JFV262475 JOW262474:JPR262475 JYS262474:JZN262475 KIO262474:KJJ262475 KSK262474:KTF262475 LCG262474:LDB262475 LMC262474:LMX262475 LVY262474:LWT262475 MFU262474:MGP262475 MPQ262474:MQL262475 MZM262474:NAH262475 NJI262474:NKD262475 NTE262474:NTZ262475 ODA262474:ODV262475 OMW262474:ONR262475 OWS262474:OXN262475 PGO262474:PHJ262475 PQK262474:PRF262475 QAG262474:QBB262475 QKC262474:QKX262475 QTY262474:QUT262475 RDU262474:REP262475 RNQ262474:ROL262475 RXM262474:RYH262475 SHI262474:SID262475 SRE262474:SRZ262475 TBA262474:TBV262475 TKW262474:TLR262475 TUS262474:TVN262475 UEO262474:UFJ262475 UOK262474:UPF262475 UYG262474:UZB262475 VIC262474:VIX262475 VRY262474:VST262475 WBU262474:WCP262475 WLQ262474:WML262475 WVM262474:WWH262475 E328010:Z328011 JA328010:JV328011 SW328010:TR328011 ACS328010:ADN328011 AMO328010:ANJ328011 AWK328010:AXF328011 BGG328010:BHB328011 BQC328010:BQX328011 BZY328010:CAT328011 CJU328010:CKP328011 CTQ328010:CUL328011 DDM328010:DEH328011 DNI328010:DOD328011 DXE328010:DXZ328011 EHA328010:EHV328011 EQW328010:ERR328011 FAS328010:FBN328011 FKO328010:FLJ328011 FUK328010:FVF328011 GEG328010:GFB328011 GOC328010:GOX328011 GXY328010:GYT328011 HHU328010:HIP328011 HRQ328010:HSL328011 IBM328010:ICH328011 ILI328010:IMD328011 IVE328010:IVZ328011 JFA328010:JFV328011 JOW328010:JPR328011 JYS328010:JZN328011 KIO328010:KJJ328011 KSK328010:KTF328011 LCG328010:LDB328011 LMC328010:LMX328011 LVY328010:LWT328011 MFU328010:MGP328011 MPQ328010:MQL328011 MZM328010:NAH328011 NJI328010:NKD328011 NTE328010:NTZ328011 ODA328010:ODV328011 OMW328010:ONR328011 OWS328010:OXN328011 PGO328010:PHJ328011 PQK328010:PRF328011 QAG328010:QBB328011 QKC328010:QKX328011 QTY328010:QUT328011 RDU328010:REP328011 RNQ328010:ROL328011 RXM328010:RYH328011 SHI328010:SID328011 SRE328010:SRZ328011 TBA328010:TBV328011 TKW328010:TLR328011 TUS328010:TVN328011 UEO328010:UFJ328011 UOK328010:UPF328011 UYG328010:UZB328011 VIC328010:VIX328011 VRY328010:VST328011 WBU328010:WCP328011 WLQ328010:WML328011 WVM328010:WWH328011 E393546:Z393547 JA393546:JV393547 SW393546:TR393547 ACS393546:ADN393547 AMO393546:ANJ393547 AWK393546:AXF393547 BGG393546:BHB393547 BQC393546:BQX393547 BZY393546:CAT393547 CJU393546:CKP393547 CTQ393546:CUL393547 DDM393546:DEH393547 DNI393546:DOD393547 DXE393546:DXZ393547 EHA393546:EHV393547 EQW393546:ERR393547 FAS393546:FBN393547 FKO393546:FLJ393547 FUK393546:FVF393547 GEG393546:GFB393547 GOC393546:GOX393547 GXY393546:GYT393547 HHU393546:HIP393547 HRQ393546:HSL393547 IBM393546:ICH393547 ILI393546:IMD393547 IVE393546:IVZ393547 JFA393546:JFV393547 JOW393546:JPR393547 JYS393546:JZN393547 KIO393546:KJJ393547 KSK393546:KTF393547 LCG393546:LDB393547 LMC393546:LMX393547 LVY393546:LWT393547 MFU393546:MGP393547 MPQ393546:MQL393547 MZM393546:NAH393547 NJI393546:NKD393547 NTE393546:NTZ393547 ODA393546:ODV393547 OMW393546:ONR393547 OWS393546:OXN393547 PGO393546:PHJ393547 PQK393546:PRF393547 QAG393546:QBB393547 QKC393546:QKX393547 QTY393546:QUT393547 RDU393546:REP393547 RNQ393546:ROL393547 RXM393546:RYH393547 SHI393546:SID393547 SRE393546:SRZ393547 TBA393546:TBV393547 TKW393546:TLR393547 TUS393546:TVN393547 UEO393546:UFJ393547 UOK393546:UPF393547 UYG393546:UZB393547 VIC393546:VIX393547 VRY393546:VST393547 WBU393546:WCP393547 WLQ393546:WML393547 WVM393546:WWH393547 E459082:Z459083 JA459082:JV459083 SW459082:TR459083 ACS459082:ADN459083 AMO459082:ANJ459083 AWK459082:AXF459083 BGG459082:BHB459083 BQC459082:BQX459083 BZY459082:CAT459083 CJU459082:CKP459083 CTQ459082:CUL459083 DDM459082:DEH459083 DNI459082:DOD459083 DXE459082:DXZ459083 EHA459082:EHV459083 EQW459082:ERR459083 FAS459082:FBN459083 FKO459082:FLJ459083 FUK459082:FVF459083 GEG459082:GFB459083 GOC459082:GOX459083 GXY459082:GYT459083 HHU459082:HIP459083 HRQ459082:HSL459083 IBM459082:ICH459083 ILI459082:IMD459083 IVE459082:IVZ459083 JFA459082:JFV459083 JOW459082:JPR459083 JYS459082:JZN459083 KIO459082:KJJ459083 KSK459082:KTF459083 LCG459082:LDB459083 LMC459082:LMX459083 LVY459082:LWT459083 MFU459082:MGP459083 MPQ459082:MQL459083 MZM459082:NAH459083 NJI459082:NKD459083 NTE459082:NTZ459083 ODA459082:ODV459083 OMW459082:ONR459083 OWS459082:OXN459083 PGO459082:PHJ459083 PQK459082:PRF459083 QAG459082:QBB459083 QKC459082:QKX459083 QTY459082:QUT459083 RDU459082:REP459083 RNQ459082:ROL459083 RXM459082:RYH459083 SHI459082:SID459083 SRE459082:SRZ459083 TBA459082:TBV459083 TKW459082:TLR459083 TUS459082:TVN459083 UEO459082:UFJ459083 UOK459082:UPF459083 UYG459082:UZB459083 VIC459082:VIX459083 VRY459082:VST459083 WBU459082:WCP459083 WLQ459082:WML459083 WVM459082:WWH459083 E524618:Z524619 JA524618:JV524619 SW524618:TR524619 ACS524618:ADN524619 AMO524618:ANJ524619 AWK524618:AXF524619 BGG524618:BHB524619 BQC524618:BQX524619 BZY524618:CAT524619 CJU524618:CKP524619 CTQ524618:CUL524619 DDM524618:DEH524619 DNI524618:DOD524619 DXE524618:DXZ524619 EHA524618:EHV524619 EQW524618:ERR524619 FAS524618:FBN524619 FKO524618:FLJ524619 FUK524618:FVF524619 GEG524618:GFB524619 GOC524618:GOX524619 GXY524618:GYT524619 HHU524618:HIP524619 HRQ524618:HSL524619 IBM524618:ICH524619 ILI524618:IMD524619 IVE524618:IVZ524619 JFA524618:JFV524619 JOW524618:JPR524619 JYS524618:JZN524619 KIO524618:KJJ524619 KSK524618:KTF524619 LCG524618:LDB524619 LMC524618:LMX524619 LVY524618:LWT524619 MFU524618:MGP524619 MPQ524618:MQL524619 MZM524618:NAH524619 NJI524618:NKD524619 NTE524618:NTZ524619 ODA524618:ODV524619 OMW524618:ONR524619 OWS524618:OXN524619 PGO524618:PHJ524619 PQK524618:PRF524619 QAG524618:QBB524619 QKC524618:QKX524619 QTY524618:QUT524619 RDU524618:REP524619 RNQ524618:ROL524619 RXM524618:RYH524619 SHI524618:SID524619 SRE524618:SRZ524619 TBA524618:TBV524619 TKW524618:TLR524619 TUS524618:TVN524619 UEO524618:UFJ524619 UOK524618:UPF524619 UYG524618:UZB524619 VIC524618:VIX524619 VRY524618:VST524619 WBU524618:WCP524619 WLQ524618:WML524619 WVM524618:WWH524619 E590154:Z590155 JA590154:JV590155 SW590154:TR590155 ACS590154:ADN590155 AMO590154:ANJ590155 AWK590154:AXF590155 BGG590154:BHB590155 BQC590154:BQX590155 BZY590154:CAT590155 CJU590154:CKP590155 CTQ590154:CUL590155 DDM590154:DEH590155 DNI590154:DOD590155 DXE590154:DXZ590155 EHA590154:EHV590155 EQW590154:ERR590155 FAS590154:FBN590155 FKO590154:FLJ590155 FUK590154:FVF590155 GEG590154:GFB590155 GOC590154:GOX590155 GXY590154:GYT590155 HHU590154:HIP590155 HRQ590154:HSL590155 IBM590154:ICH590155 ILI590154:IMD590155 IVE590154:IVZ590155 JFA590154:JFV590155 JOW590154:JPR590155 JYS590154:JZN590155 KIO590154:KJJ590155 KSK590154:KTF590155 LCG590154:LDB590155 LMC590154:LMX590155 LVY590154:LWT590155 MFU590154:MGP590155 MPQ590154:MQL590155 MZM590154:NAH590155 NJI590154:NKD590155 NTE590154:NTZ590155 ODA590154:ODV590155 OMW590154:ONR590155 OWS590154:OXN590155 PGO590154:PHJ590155 PQK590154:PRF590155 QAG590154:QBB590155 QKC590154:QKX590155 QTY590154:QUT590155 RDU590154:REP590155 RNQ590154:ROL590155 RXM590154:RYH590155 SHI590154:SID590155 SRE590154:SRZ590155 TBA590154:TBV590155 TKW590154:TLR590155 TUS590154:TVN590155 UEO590154:UFJ590155 UOK590154:UPF590155 UYG590154:UZB590155 VIC590154:VIX590155 VRY590154:VST590155 WBU590154:WCP590155 WLQ590154:WML590155 WVM590154:WWH590155 E655690:Z655691 JA655690:JV655691 SW655690:TR655691 ACS655690:ADN655691 AMO655690:ANJ655691 AWK655690:AXF655691 BGG655690:BHB655691 BQC655690:BQX655691 BZY655690:CAT655691 CJU655690:CKP655691 CTQ655690:CUL655691 DDM655690:DEH655691 DNI655690:DOD655691 DXE655690:DXZ655691 EHA655690:EHV655691 EQW655690:ERR655691 FAS655690:FBN655691 FKO655690:FLJ655691 FUK655690:FVF655691 GEG655690:GFB655691 GOC655690:GOX655691 GXY655690:GYT655691 HHU655690:HIP655691 HRQ655690:HSL655691 IBM655690:ICH655691 ILI655690:IMD655691 IVE655690:IVZ655691 JFA655690:JFV655691 JOW655690:JPR655691 JYS655690:JZN655691 KIO655690:KJJ655691 KSK655690:KTF655691 LCG655690:LDB655691 LMC655690:LMX655691 LVY655690:LWT655691 MFU655690:MGP655691 MPQ655690:MQL655691 MZM655690:NAH655691 NJI655690:NKD655691 NTE655690:NTZ655691 ODA655690:ODV655691 OMW655690:ONR655691 OWS655690:OXN655691 PGO655690:PHJ655691 PQK655690:PRF655691 QAG655690:QBB655691 QKC655690:QKX655691 QTY655690:QUT655691 RDU655690:REP655691 RNQ655690:ROL655691 RXM655690:RYH655691 SHI655690:SID655691 SRE655690:SRZ655691 TBA655690:TBV655691 TKW655690:TLR655691 TUS655690:TVN655691 UEO655690:UFJ655691 UOK655690:UPF655691 UYG655690:UZB655691 VIC655690:VIX655691 VRY655690:VST655691 WBU655690:WCP655691 WLQ655690:WML655691 WVM655690:WWH655691 E721226:Z721227 JA721226:JV721227 SW721226:TR721227 ACS721226:ADN721227 AMO721226:ANJ721227 AWK721226:AXF721227 BGG721226:BHB721227 BQC721226:BQX721227 BZY721226:CAT721227 CJU721226:CKP721227 CTQ721226:CUL721227 DDM721226:DEH721227 DNI721226:DOD721227 DXE721226:DXZ721227 EHA721226:EHV721227 EQW721226:ERR721227 FAS721226:FBN721227 FKO721226:FLJ721227 FUK721226:FVF721227 GEG721226:GFB721227 GOC721226:GOX721227 GXY721226:GYT721227 HHU721226:HIP721227 HRQ721226:HSL721227 IBM721226:ICH721227 ILI721226:IMD721227 IVE721226:IVZ721227 JFA721226:JFV721227 JOW721226:JPR721227 JYS721226:JZN721227 KIO721226:KJJ721227 KSK721226:KTF721227 LCG721226:LDB721227 LMC721226:LMX721227 LVY721226:LWT721227 MFU721226:MGP721227 MPQ721226:MQL721227 MZM721226:NAH721227 NJI721226:NKD721227 NTE721226:NTZ721227 ODA721226:ODV721227 OMW721226:ONR721227 OWS721226:OXN721227 PGO721226:PHJ721227 PQK721226:PRF721227 QAG721226:QBB721227 QKC721226:QKX721227 QTY721226:QUT721227 RDU721226:REP721227 RNQ721226:ROL721227 RXM721226:RYH721227 SHI721226:SID721227 SRE721226:SRZ721227 TBA721226:TBV721227 TKW721226:TLR721227 TUS721226:TVN721227 UEO721226:UFJ721227 UOK721226:UPF721227 UYG721226:UZB721227 VIC721226:VIX721227 VRY721226:VST721227 WBU721226:WCP721227 WLQ721226:WML721227 WVM721226:WWH721227 E786762:Z786763 JA786762:JV786763 SW786762:TR786763 ACS786762:ADN786763 AMO786762:ANJ786763 AWK786762:AXF786763 BGG786762:BHB786763 BQC786762:BQX786763 BZY786762:CAT786763 CJU786762:CKP786763 CTQ786762:CUL786763 DDM786762:DEH786763 DNI786762:DOD786763 DXE786762:DXZ786763 EHA786762:EHV786763 EQW786762:ERR786763 FAS786762:FBN786763 FKO786762:FLJ786763 FUK786762:FVF786763 GEG786762:GFB786763 GOC786762:GOX786763 GXY786762:GYT786763 HHU786762:HIP786763 HRQ786762:HSL786763 IBM786762:ICH786763 ILI786762:IMD786763 IVE786762:IVZ786763 JFA786762:JFV786763 JOW786762:JPR786763 JYS786762:JZN786763 KIO786762:KJJ786763 KSK786762:KTF786763 LCG786762:LDB786763 LMC786762:LMX786763 LVY786762:LWT786763 MFU786762:MGP786763 MPQ786762:MQL786763 MZM786762:NAH786763 NJI786762:NKD786763 NTE786762:NTZ786763 ODA786762:ODV786763 OMW786762:ONR786763 OWS786762:OXN786763 PGO786762:PHJ786763 PQK786762:PRF786763 QAG786762:QBB786763 QKC786762:QKX786763 QTY786762:QUT786763 RDU786762:REP786763 RNQ786762:ROL786763 RXM786762:RYH786763 SHI786762:SID786763 SRE786762:SRZ786763 TBA786762:TBV786763 TKW786762:TLR786763 TUS786762:TVN786763 UEO786762:UFJ786763 UOK786762:UPF786763 UYG786762:UZB786763 VIC786762:VIX786763 VRY786762:VST786763 WBU786762:WCP786763 WLQ786762:WML786763 WVM786762:WWH786763 E852298:Z852299 JA852298:JV852299 SW852298:TR852299 ACS852298:ADN852299 AMO852298:ANJ852299 AWK852298:AXF852299 BGG852298:BHB852299 BQC852298:BQX852299 BZY852298:CAT852299 CJU852298:CKP852299 CTQ852298:CUL852299 DDM852298:DEH852299 DNI852298:DOD852299 DXE852298:DXZ852299 EHA852298:EHV852299 EQW852298:ERR852299 FAS852298:FBN852299 FKO852298:FLJ852299 FUK852298:FVF852299 GEG852298:GFB852299 GOC852298:GOX852299 GXY852298:GYT852299 HHU852298:HIP852299 HRQ852298:HSL852299 IBM852298:ICH852299 ILI852298:IMD852299 IVE852298:IVZ852299 JFA852298:JFV852299 JOW852298:JPR852299 JYS852298:JZN852299 KIO852298:KJJ852299 KSK852298:KTF852299 LCG852298:LDB852299 LMC852298:LMX852299 LVY852298:LWT852299 MFU852298:MGP852299 MPQ852298:MQL852299 MZM852298:NAH852299 NJI852298:NKD852299 NTE852298:NTZ852299 ODA852298:ODV852299 OMW852298:ONR852299 OWS852298:OXN852299 PGO852298:PHJ852299 PQK852298:PRF852299 QAG852298:QBB852299 QKC852298:QKX852299 QTY852298:QUT852299 RDU852298:REP852299 RNQ852298:ROL852299 RXM852298:RYH852299 SHI852298:SID852299 SRE852298:SRZ852299 TBA852298:TBV852299 TKW852298:TLR852299 TUS852298:TVN852299 UEO852298:UFJ852299 UOK852298:UPF852299 UYG852298:UZB852299 VIC852298:VIX852299 VRY852298:VST852299 WBU852298:WCP852299 WLQ852298:WML852299 WVM852298:WWH852299 E917834:Z917835 JA917834:JV917835 SW917834:TR917835 ACS917834:ADN917835 AMO917834:ANJ917835 AWK917834:AXF917835 BGG917834:BHB917835 BQC917834:BQX917835 BZY917834:CAT917835 CJU917834:CKP917835 CTQ917834:CUL917835 DDM917834:DEH917835 DNI917834:DOD917835 DXE917834:DXZ917835 EHA917834:EHV917835 EQW917834:ERR917835 FAS917834:FBN917835 FKO917834:FLJ917835 FUK917834:FVF917835 GEG917834:GFB917835 GOC917834:GOX917835 GXY917834:GYT917835 HHU917834:HIP917835 HRQ917834:HSL917835 IBM917834:ICH917835 ILI917834:IMD917835 IVE917834:IVZ917835 JFA917834:JFV917835 JOW917834:JPR917835 JYS917834:JZN917835 KIO917834:KJJ917835 KSK917834:KTF917835 LCG917834:LDB917835 LMC917834:LMX917835 LVY917834:LWT917835 MFU917834:MGP917835 MPQ917834:MQL917835 MZM917834:NAH917835 NJI917834:NKD917835 NTE917834:NTZ917835 ODA917834:ODV917835 OMW917834:ONR917835 OWS917834:OXN917835 PGO917834:PHJ917835 PQK917834:PRF917835 QAG917834:QBB917835 QKC917834:QKX917835 QTY917834:QUT917835 RDU917834:REP917835 RNQ917834:ROL917835 RXM917834:RYH917835 SHI917834:SID917835 SRE917834:SRZ917835 TBA917834:TBV917835 TKW917834:TLR917835 TUS917834:TVN917835 UEO917834:UFJ917835 UOK917834:UPF917835 UYG917834:UZB917835 VIC917834:VIX917835 VRY917834:VST917835 WBU917834:WCP917835 WLQ917834:WML917835 WVM917834:WWH917835 E983370:Z983371 JA983370:JV983371 SW983370:TR983371 ACS983370:ADN983371 AMO983370:ANJ983371 AWK983370:AXF983371 BGG983370:BHB983371 BQC983370:BQX983371 BZY983370:CAT983371 CJU983370:CKP983371 CTQ983370:CUL983371 DDM983370:DEH983371 DNI983370:DOD983371 DXE983370:DXZ983371 EHA983370:EHV983371 EQW983370:ERR983371 FAS983370:FBN983371 FKO983370:FLJ983371 FUK983370:FVF983371 GEG983370:GFB983371 GOC983370:GOX983371 GXY983370:GYT983371 HHU983370:HIP983371 HRQ983370:HSL983371 IBM983370:ICH983371 ILI983370:IMD983371 IVE983370:IVZ983371 JFA983370:JFV983371 JOW983370:JPR983371 JYS983370:JZN983371 KIO983370:KJJ983371 KSK983370:KTF983371 LCG983370:LDB983371 LMC983370:LMX983371 LVY983370:LWT983371 MFU983370:MGP983371 MPQ983370:MQL983371 MZM983370:NAH983371 NJI983370:NKD983371 NTE983370:NTZ983371 ODA983370:ODV983371 OMW983370:ONR983371 OWS983370:OXN983371 PGO983370:PHJ983371 PQK983370:PRF983371 QAG983370:QBB983371 QKC983370:QKX983371 QTY983370:QUT983371 RDU983370:REP983371 RNQ983370:ROL983371 RXM983370:RYH983371 SHI983370:SID983371 SRE983370:SRZ983371 TBA983370:TBV983371 TKW983370:TLR983371 TUS983370:TVN983371 UEO983370:UFJ983371 UOK983370:UPF983371 UYG983370:UZB983371 VIC983370:VIX983371 VRY983370:VST983371 WBU983370:WCP983371 WLQ983370:WML983371 WVM983370:WWH983371 E247:Z248 JA247:JV248 SW247:TR248 ACS247:ADN248 AMO247:ANJ248 AWK247:AXF248 BGG247:BHB248 BQC247:BQX248 BZY247:CAT248 CJU247:CKP248 CTQ247:CUL248 DDM247:DEH248 DNI247:DOD248 DXE247:DXZ248 EHA247:EHV248 EQW247:ERR248 FAS247:FBN248 FKO247:FLJ248 FUK247:FVF248 GEG247:GFB248 GOC247:GOX248 GXY247:GYT248 HHU247:HIP248 HRQ247:HSL248 IBM247:ICH248 ILI247:IMD248 IVE247:IVZ248 JFA247:JFV248 JOW247:JPR248 JYS247:JZN248 KIO247:KJJ248 KSK247:KTF248 LCG247:LDB248 LMC247:LMX248 LVY247:LWT248 MFU247:MGP248 MPQ247:MQL248 MZM247:NAH248 NJI247:NKD248 NTE247:NTZ248 ODA247:ODV248 OMW247:ONR248 OWS247:OXN248 PGO247:PHJ248 PQK247:PRF248 QAG247:QBB248 QKC247:QKX248 QTY247:QUT248 RDU247:REP248 RNQ247:ROL248 RXM247:RYH248 SHI247:SID248 SRE247:SRZ248 TBA247:TBV248 TKW247:TLR248 TUS247:TVN248 UEO247:UFJ248 UOK247:UPF248 UYG247:UZB248 VIC247:VIX248 VRY247:VST248 WBU247:WCP248 WLQ247:WML248 WVM247:WWH248 E250:Z251 JA250:JV251 SW250:TR251 ACS250:ADN251 AMO250:ANJ251 AWK250:AXF251 BGG250:BHB251 BQC250:BQX251 BZY250:CAT251 CJU250:CKP251 CTQ250:CUL251 DDM250:DEH251 DNI250:DOD251 DXE250:DXZ251 EHA250:EHV251 EQW250:ERR251 FAS250:FBN251 FKO250:FLJ251 FUK250:FVF251 GEG250:GFB251 GOC250:GOX251 GXY250:GYT251 HHU250:HIP251 HRQ250:HSL251 IBM250:ICH251 ILI250:IMD251 IVE250:IVZ251 JFA250:JFV251 JOW250:JPR251 JYS250:JZN251 KIO250:KJJ251 KSK250:KTF251 LCG250:LDB251 LMC250:LMX251 LVY250:LWT251 MFU250:MGP251 MPQ250:MQL251 MZM250:NAH251 NJI250:NKD251 NTE250:NTZ251 ODA250:ODV251 OMW250:ONR251 OWS250:OXN251 PGO250:PHJ251 PQK250:PRF251 QAG250:QBB251 QKC250:QKX251 QTY250:QUT251 RDU250:REP251 RNQ250:ROL251 RXM250:RYH251 SHI250:SID251 SRE250:SRZ251 TBA250:TBV251 TKW250:TLR251 TUS250:TVN251 UEO250:UFJ251 UOK250:UPF251 UYG250:UZB251 VIC250:VIX251 VRY250:VST251 WBU250:WCP251 WLQ250:WML251 WVM250:WWH251 E271:Z272 JA271:JV272 SW271:TR272 ACS271:ADN272 AMO271:ANJ272 AWK271:AXF272 BGG271:BHB272 BQC271:BQX272 BZY271:CAT272 CJU271:CKP272 CTQ271:CUL272 DDM271:DEH272 DNI271:DOD272 DXE271:DXZ272 EHA271:EHV272 EQW271:ERR272 FAS271:FBN272 FKO271:FLJ272 FUK271:FVF272 GEG271:GFB272 GOC271:GOX272 GXY271:GYT272 HHU271:HIP272 HRQ271:HSL272 IBM271:ICH272 ILI271:IMD272 IVE271:IVZ272 JFA271:JFV272 JOW271:JPR272 JYS271:JZN272 KIO271:KJJ272 KSK271:KTF272 LCG271:LDB272 LMC271:LMX272 LVY271:LWT272 MFU271:MGP272 MPQ271:MQL272 MZM271:NAH272 NJI271:NKD272 NTE271:NTZ272 ODA271:ODV272 OMW271:ONR272 OWS271:OXN272 PGO271:PHJ272 PQK271:PRF272 QAG271:QBB272 QKC271:QKX272 QTY271:QUT272 RDU271:REP272 RNQ271:ROL272 RXM271:RYH272 SHI271:SID272 SRE271:SRZ272 TBA271:TBV272 TKW271:TLR272 TUS271:TVN272 UEO271:UFJ272 UOK271:UPF272 UYG271:UZB272 VIC271:VIX272 VRY271:VST272 WBU271:WCP272 WLQ271:WML272 WVM271:WWH272 E274:Z275 JA274:JV275 SW274:TR275 ACS274:ADN275 AMO274:ANJ275 AWK274:AXF275 BGG274:BHB275 BQC274:BQX275 BZY274:CAT275 CJU274:CKP275 CTQ274:CUL275 DDM274:DEH275 DNI274:DOD275 DXE274:DXZ275 EHA274:EHV275 EQW274:ERR275 FAS274:FBN275 FKO274:FLJ275 FUK274:FVF275 GEG274:GFB275 GOC274:GOX275 GXY274:GYT275 HHU274:HIP275 HRQ274:HSL275 IBM274:ICH275 ILI274:IMD275 IVE274:IVZ275 JFA274:JFV275 JOW274:JPR275 JYS274:JZN275 KIO274:KJJ275 KSK274:KTF275 LCG274:LDB275 LMC274:LMX275 LVY274:LWT275 MFU274:MGP275 MPQ274:MQL275 MZM274:NAH275 NJI274:NKD275 NTE274:NTZ275 ODA274:ODV275 OMW274:ONR275 OWS274:OXN275 PGO274:PHJ275 PQK274:PRF275 QAG274:QBB275 QKC274:QKX275 QTY274:QUT275 RDU274:REP275 RNQ274:ROL275 RXM274:RYH275 SHI274:SID275 SRE274:SRZ275 TBA274:TBV275 TKW274:TLR275 TUS274:TVN275 UEO274:UFJ275 UOK274:UPF275 UYG274:UZB275 VIC274:VIX275 VRY274:VST275 WBU274:WCP275 WLQ274:WML275 WVM274:WWH275 E550:Z551 JA550:JV551 SW550:TR551 ACS550:ADN551 AMO550:ANJ551 AWK550:AXF551 BGG550:BHB551 BQC550:BQX551 BZY550:CAT551 CJU550:CKP551 CTQ550:CUL551 DDM550:DEH551 DNI550:DOD551 DXE550:DXZ551 EHA550:EHV551 EQW550:ERR551 FAS550:FBN551 FKO550:FLJ551 FUK550:FVF551 GEG550:GFB551 GOC550:GOX551 GXY550:GYT551 HHU550:HIP551 HRQ550:HSL551 IBM550:ICH551 ILI550:IMD551 IVE550:IVZ551 JFA550:JFV551 JOW550:JPR551 JYS550:JZN551 KIO550:KJJ551 KSK550:KTF551 LCG550:LDB551 LMC550:LMX551 LVY550:LWT551 MFU550:MGP551 MPQ550:MQL551 MZM550:NAH551 NJI550:NKD551 NTE550:NTZ551 ODA550:ODV551 OMW550:ONR551 OWS550:OXN551 PGO550:PHJ551 PQK550:PRF551 QAG550:QBB551 QKC550:QKX551 QTY550:QUT551 RDU550:REP551 RNQ550:ROL551 RXM550:RYH551 SHI550:SID551 SRE550:SRZ551 TBA550:TBV551 TKW550:TLR551 TUS550:TVN551 UEO550:UFJ551 UOK550:UPF551 UYG550:UZB551 VIC550:VIX551 VRY550:VST551 WBU550:WCP551 WLQ550:WML551 WVM550:WWH551 E553:Z554 JA553:JV554 SW553:TR554 ACS553:ADN554 AMO553:ANJ554 AWK553:AXF554 BGG553:BHB554 BQC553:BQX554 BZY553:CAT554 CJU553:CKP554 CTQ553:CUL554 DDM553:DEH554 DNI553:DOD554 DXE553:DXZ554 EHA553:EHV554 EQW553:ERR554 FAS553:FBN554 FKO553:FLJ554 FUK553:FVF554 GEG553:GFB554 GOC553:GOX554 GXY553:GYT554 HHU553:HIP554 HRQ553:HSL554 IBM553:ICH554 ILI553:IMD554 IVE553:IVZ554 JFA553:JFV554 JOW553:JPR554 JYS553:JZN554 KIO553:KJJ554 KSK553:KTF554 LCG553:LDB554 LMC553:LMX554 LVY553:LWT554 MFU553:MGP554 MPQ553:MQL554 MZM553:NAH554 NJI553:NKD554 NTE553:NTZ554 ODA553:ODV554 OMW553:ONR554 OWS553:OXN554 PGO553:PHJ554 PQK553:PRF554 QAG553:QBB554 QKC553:QKX554 QTY553:QUT554 RDU553:REP554 RNQ553:ROL554 RXM553:RYH554 SHI553:SID554 SRE553:SRZ554 TBA553:TBV554 TKW553:TLR554 TUS553:TVN554 UEO553:UFJ554 UOK553:UPF554 UYG553:UZB554 VIC553:VIX554 VRY553:VST554 WBU553:WCP554 WLQ553:WML554 WVM553:WWH554</xm:sqref>
        </x14:dataValidation>
        <x14:dataValidation imeMode="off" allowBlank="1" showInputMessage="1" showErrorMessage="1" xr:uid="{00000000-0002-0000-0400-000001000000}">
          <xm:sqref>E487:H487 JA487:JD487 SW487:SZ487 ACS487:ACV487 AMO487:AMR487 AWK487:AWN487 BGG487:BGJ487 BQC487:BQF487 BZY487:CAB487 CJU487:CJX487 CTQ487:CTT487 DDM487:DDP487 DNI487:DNL487 DXE487:DXH487 EHA487:EHD487 EQW487:EQZ487 FAS487:FAV487 FKO487:FKR487 FUK487:FUN487 GEG487:GEJ487 GOC487:GOF487 GXY487:GYB487 HHU487:HHX487 HRQ487:HRT487 IBM487:IBP487 ILI487:ILL487 IVE487:IVH487 JFA487:JFD487 JOW487:JOZ487 JYS487:JYV487 KIO487:KIR487 KSK487:KSN487 LCG487:LCJ487 LMC487:LMF487 LVY487:LWB487 MFU487:MFX487 MPQ487:MPT487 MZM487:MZP487 NJI487:NJL487 NTE487:NTH487 ODA487:ODD487 OMW487:OMZ487 OWS487:OWV487 PGO487:PGR487 PQK487:PQN487 QAG487:QAJ487 QKC487:QKF487 QTY487:QUB487 RDU487:RDX487 RNQ487:RNT487 RXM487:RXP487 SHI487:SHL487 SRE487:SRH487 TBA487:TBD487 TKW487:TKZ487 TUS487:TUV487 UEO487:UER487 UOK487:UON487 UYG487:UYJ487 VIC487:VIF487 VRY487:VSB487 WBU487:WBX487 WLQ487:WLT487 WVM487:WVP487 E66069:H66069 JA66069:JD66069 SW66069:SZ66069 ACS66069:ACV66069 AMO66069:AMR66069 AWK66069:AWN66069 BGG66069:BGJ66069 BQC66069:BQF66069 BZY66069:CAB66069 CJU66069:CJX66069 CTQ66069:CTT66069 DDM66069:DDP66069 DNI66069:DNL66069 DXE66069:DXH66069 EHA66069:EHD66069 EQW66069:EQZ66069 FAS66069:FAV66069 FKO66069:FKR66069 FUK66069:FUN66069 GEG66069:GEJ66069 GOC66069:GOF66069 GXY66069:GYB66069 HHU66069:HHX66069 HRQ66069:HRT66069 IBM66069:IBP66069 ILI66069:ILL66069 IVE66069:IVH66069 JFA66069:JFD66069 JOW66069:JOZ66069 JYS66069:JYV66069 KIO66069:KIR66069 KSK66069:KSN66069 LCG66069:LCJ66069 LMC66069:LMF66069 LVY66069:LWB66069 MFU66069:MFX66069 MPQ66069:MPT66069 MZM66069:MZP66069 NJI66069:NJL66069 NTE66069:NTH66069 ODA66069:ODD66069 OMW66069:OMZ66069 OWS66069:OWV66069 PGO66069:PGR66069 PQK66069:PQN66069 QAG66069:QAJ66069 QKC66069:QKF66069 QTY66069:QUB66069 RDU66069:RDX66069 RNQ66069:RNT66069 RXM66069:RXP66069 SHI66069:SHL66069 SRE66069:SRH66069 TBA66069:TBD66069 TKW66069:TKZ66069 TUS66069:TUV66069 UEO66069:UER66069 UOK66069:UON66069 UYG66069:UYJ66069 VIC66069:VIF66069 VRY66069:VSB66069 WBU66069:WBX66069 WLQ66069:WLT66069 WVM66069:WVP66069 E131605:H131605 JA131605:JD131605 SW131605:SZ131605 ACS131605:ACV131605 AMO131605:AMR131605 AWK131605:AWN131605 BGG131605:BGJ131605 BQC131605:BQF131605 BZY131605:CAB131605 CJU131605:CJX131605 CTQ131605:CTT131605 DDM131605:DDP131605 DNI131605:DNL131605 DXE131605:DXH131605 EHA131605:EHD131605 EQW131605:EQZ131605 FAS131605:FAV131605 FKO131605:FKR131605 FUK131605:FUN131605 GEG131605:GEJ131605 GOC131605:GOF131605 GXY131605:GYB131605 HHU131605:HHX131605 HRQ131605:HRT131605 IBM131605:IBP131605 ILI131605:ILL131605 IVE131605:IVH131605 JFA131605:JFD131605 JOW131605:JOZ131605 JYS131605:JYV131605 KIO131605:KIR131605 KSK131605:KSN131605 LCG131605:LCJ131605 LMC131605:LMF131605 LVY131605:LWB131605 MFU131605:MFX131605 MPQ131605:MPT131605 MZM131605:MZP131605 NJI131605:NJL131605 NTE131605:NTH131605 ODA131605:ODD131605 OMW131605:OMZ131605 OWS131605:OWV131605 PGO131605:PGR131605 PQK131605:PQN131605 QAG131605:QAJ131605 QKC131605:QKF131605 QTY131605:QUB131605 RDU131605:RDX131605 RNQ131605:RNT131605 RXM131605:RXP131605 SHI131605:SHL131605 SRE131605:SRH131605 TBA131605:TBD131605 TKW131605:TKZ131605 TUS131605:TUV131605 UEO131605:UER131605 UOK131605:UON131605 UYG131605:UYJ131605 VIC131605:VIF131605 VRY131605:VSB131605 WBU131605:WBX131605 WLQ131605:WLT131605 WVM131605:WVP131605 E197141:H197141 JA197141:JD197141 SW197141:SZ197141 ACS197141:ACV197141 AMO197141:AMR197141 AWK197141:AWN197141 BGG197141:BGJ197141 BQC197141:BQF197141 BZY197141:CAB197141 CJU197141:CJX197141 CTQ197141:CTT197141 DDM197141:DDP197141 DNI197141:DNL197141 DXE197141:DXH197141 EHA197141:EHD197141 EQW197141:EQZ197141 FAS197141:FAV197141 FKO197141:FKR197141 FUK197141:FUN197141 GEG197141:GEJ197141 GOC197141:GOF197141 GXY197141:GYB197141 HHU197141:HHX197141 HRQ197141:HRT197141 IBM197141:IBP197141 ILI197141:ILL197141 IVE197141:IVH197141 JFA197141:JFD197141 JOW197141:JOZ197141 JYS197141:JYV197141 KIO197141:KIR197141 KSK197141:KSN197141 LCG197141:LCJ197141 LMC197141:LMF197141 LVY197141:LWB197141 MFU197141:MFX197141 MPQ197141:MPT197141 MZM197141:MZP197141 NJI197141:NJL197141 NTE197141:NTH197141 ODA197141:ODD197141 OMW197141:OMZ197141 OWS197141:OWV197141 PGO197141:PGR197141 PQK197141:PQN197141 QAG197141:QAJ197141 QKC197141:QKF197141 QTY197141:QUB197141 RDU197141:RDX197141 RNQ197141:RNT197141 RXM197141:RXP197141 SHI197141:SHL197141 SRE197141:SRH197141 TBA197141:TBD197141 TKW197141:TKZ197141 TUS197141:TUV197141 UEO197141:UER197141 UOK197141:UON197141 UYG197141:UYJ197141 VIC197141:VIF197141 VRY197141:VSB197141 WBU197141:WBX197141 WLQ197141:WLT197141 WVM197141:WVP197141 E262677:H262677 JA262677:JD262677 SW262677:SZ262677 ACS262677:ACV262677 AMO262677:AMR262677 AWK262677:AWN262677 BGG262677:BGJ262677 BQC262677:BQF262677 BZY262677:CAB262677 CJU262677:CJX262677 CTQ262677:CTT262677 DDM262677:DDP262677 DNI262677:DNL262677 DXE262677:DXH262677 EHA262677:EHD262677 EQW262677:EQZ262677 FAS262677:FAV262677 FKO262677:FKR262677 FUK262677:FUN262677 GEG262677:GEJ262677 GOC262677:GOF262677 GXY262677:GYB262677 HHU262677:HHX262677 HRQ262677:HRT262677 IBM262677:IBP262677 ILI262677:ILL262677 IVE262677:IVH262677 JFA262677:JFD262677 JOW262677:JOZ262677 JYS262677:JYV262677 KIO262677:KIR262677 KSK262677:KSN262677 LCG262677:LCJ262677 LMC262677:LMF262677 LVY262677:LWB262677 MFU262677:MFX262677 MPQ262677:MPT262677 MZM262677:MZP262677 NJI262677:NJL262677 NTE262677:NTH262677 ODA262677:ODD262677 OMW262677:OMZ262677 OWS262677:OWV262677 PGO262677:PGR262677 PQK262677:PQN262677 QAG262677:QAJ262677 QKC262677:QKF262677 QTY262677:QUB262677 RDU262677:RDX262677 RNQ262677:RNT262677 RXM262677:RXP262677 SHI262677:SHL262677 SRE262677:SRH262677 TBA262677:TBD262677 TKW262677:TKZ262677 TUS262677:TUV262677 UEO262677:UER262677 UOK262677:UON262677 UYG262677:UYJ262677 VIC262677:VIF262677 VRY262677:VSB262677 WBU262677:WBX262677 WLQ262677:WLT262677 WVM262677:WVP262677 E328213:H328213 JA328213:JD328213 SW328213:SZ328213 ACS328213:ACV328213 AMO328213:AMR328213 AWK328213:AWN328213 BGG328213:BGJ328213 BQC328213:BQF328213 BZY328213:CAB328213 CJU328213:CJX328213 CTQ328213:CTT328213 DDM328213:DDP328213 DNI328213:DNL328213 DXE328213:DXH328213 EHA328213:EHD328213 EQW328213:EQZ328213 FAS328213:FAV328213 FKO328213:FKR328213 FUK328213:FUN328213 GEG328213:GEJ328213 GOC328213:GOF328213 GXY328213:GYB328213 HHU328213:HHX328213 HRQ328213:HRT328213 IBM328213:IBP328213 ILI328213:ILL328213 IVE328213:IVH328213 JFA328213:JFD328213 JOW328213:JOZ328213 JYS328213:JYV328213 KIO328213:KIR328213 KSK328213:KSN328213 LCG328213:LCJ328213 LMC328213:LMF328213 LVY328213:LWB328213 MFU328213:MFX328213 MPQ328213:MPT328213 MZM328213:MZP328213 NJI328213:NJL328213 NTE328213:NTH328213 ODA328213:ODD328213 OMW328213:OMZ328213 OWS328213:OWV328213 PGO328213:PGR328213 PQK328213:PQN328213 QAG328213:QAJ328213 QKC328213:QKF328213 QTY328213:QUB328213 RDU328213:RDX328213 RNQ328213:RNT328213 RXM328213:RXP328213 SHI328213:SHL328213 SRE328213:SRH328213 TBA328213:TBD328213 TKW328213:TKZ328213 TUS328213:TUV328213 UEO328213:UER328213 UOK328213:UON328213 UYG328213:UYJ328213 VIC328213:VIF328213 VRY328213:VSB328213 WBU328213:WBX328213 WLQ328213:WLT328213 WVM328213:WVP328213 E393749:H393749 JA393749:JD393749 SW393749:SZ393749 ACS393749:ACV393749 AMO393749:AMR393749 AWK393749:AWN393749 BGG393749:BGJ393749 BQC393749:BQF393749 BZY393749:CAB393749 CJU393749:CJX393749 CTQ393749:CTT393749 DDM393749:DDP393749 DNI393749:DNL393749 DXE393749:DXH393749 EHA393749:EHD393749 EQW393749:EQZ393749 FAS393749:FAV393749 FKO393749:FKR393749 FUK393749:FUN393749 GEG393749:GEJ393749 GOC393749:GOF393749 GXY393749:GYB393749 HHU393749:HHX393749 HRQ393749:HRT393749 IBM393749:IBP393749 ILI393749:ILL393749 IVE393749:IVH393749 JFA393749:JFD393749 JOW393749:JOZ393749 JYS393749:JYV393749 KIO393749:KIR393749 KSK393749:KSN393749 LCG393749:LCJ393749 LMC393749:LMF393749 LVY393749:LWB393749 MFU393749:MFX393749 MPQ393749:MPT393749 MZM393749:MZP393749 NJI393749:NJL393749 NTE393749:NTH393749 ODA393749:ODD393749 OMW393749:OMZ393749 OWS393749:OWV393749 PGO393749:PGR393749 PQK393749:PQN393749 QAG393749:QAJ393749 QKC393749:QKF393749 QTY393749:QUB393749 RDU393749:RDX393749 RNQ393749:RNT393749 RXM393749:RXP393749 SHI393749:SHL393749 SRE393749:SRH393749 TBA393749:TBD393749 TKW393749:TKZ393749 TUS393749:TUV393749 UEO393749:UER393749 UOK393749:UON393749 UYG393749:UYJ393749 VIC393749:VIF393749 VRY393749:VSB393749 WBU393749:WBX393749 WLQ393749:WLT393749 WVM393749:WVP393749 E459285:H459285 JA459285:JD459285 SW459285:SZ459285 ACS459285:ACV459285 AMO459285:AMR459285 AWK459285:AWN459285 BGG459285:BGJ459285 BQC459285:BQF459285 BZY459285:CAB459285 CJU459285:CJX459285 CTQ459285:CTT459285 DDM459285:DDP459285 DNI459285:DNL459285 DXE459285:DXH459285 EHA459285:EHD459285 EQW459285:EQZ459285 FAS459285:FAV459285 FKO459285:FKR459285 FUK459285:FUN459285 GEG459285:GEJ459285 GOC459285:GOF459285 GXY459285:GYB459285 HHU459285:HHX459285 HRQ459285:HRT459285 IBM459285:IBP459285 ILI459285:ILL459285 IVE459285:IVH459285 JFA459285:JFD459285 JOW459285:JOZ459285 JYS459285:JYV459285 KIO459285:KIR459285 KSK459285:KSN459285 LCG459285:LCJ459285 LMC459285:LMF459285 LVY459285:LWB459285 MFU459285:MFX459285 MPQ459285:MPT459285 MZM459285:MZP459285 NJI459285:NJL459285 NTE459285:NTH459285 ODA459285:ODD459285 OMW459285:OMZ459285 OWS459285:OWV459285 PGO459285:PGR459285 PQK459285:PQN459285 QAG459285:QAJ459285 QKC459285:QKF459285 QTY459285:QUB459285 RDU459285:RDX459285 RNQ459285:RNT459285 RXM459285:RXP459285 SHI459285:SHL459285 SRE459285:SRH459285 TBA459285:TBD459285 TKW459285:TKZ459285 TUS459285:TUV459285 UEO459285:UER459285 UOK459285:UON459285 UYG459285:UYJ459285 VIC459285:VIF459285 VRY459285:VSB459285 WBU459285:WBX459285 WLQ459285:WLT459285 WVM459285:WVP459285 E524821:H524821 JA524821:JD524821 SW524821:SZ524821 ACS524821:ACV524821 AMO524821:AMR524821 AWK524821:AWN524821 BGG524821:BGJ524821 BQC524821:BQF524821 BZY524821:CAB524821 CJU524821:CJX524821 CTQ524821:CTT524821 DDM524821:DDP524821 DNI524821:DNL524821 DXE524821:DXH524821 EHA524821:EHD524821 EQW524821:EQZ524821 FAS524821:FAV524821 FKO524821:FKR524821 FUK524821:FUN524821 GEG524821:GEJ524821 GOC524821:GOF524821 GXY524821:GYB524821 HHU524821:HHX524821 HRQ524821:HRT524821 IBM524821:IBP524821 ILI524821:ILL524821 IVE524821:IVH524821 JFA524821:JFD524821 JOW524821:JOZ524821 JYS524821:JYV524821 KIO524821:KIR524821 KSK524821:KSN524821 LCG524821:LCJ524821 LMC524821:LMF524821 LVY524821:LWB524821 MFU524821:MFX524821 MPQ524821:MPT524821 MZM524821:MZP524821 NJI524821:NJL524821 NTE524821:NTH524821 ODA524821:ODD524821 OMW524821:OMZ524821 OWS524821:OWV524821 PGO524821:PGR524821 PQK524821:PQN524821 QAG524821:QAJ524821 QKC524821:QKF524821 QTY524821:QUB524821 RDU524821:RDX524821 RNQ524821:RNT524821 RXM524821:RXP524821 SHI524821:SHL524821 SRE524821:SRH524821 TBA524821:TBD524821 TKW524821:TKZ524821 TUS524821:TUV524821 UEO524821:UER524821 UOK524821:UON524821 UYG524821:UYJ524821 VIC524821:VIF524821 VRY524821:VSB524821 WBU524821:WBX524821 WLQ524821:WLT524821 WVM524821:WVP524821 E590357:H590357 JA590357:JD590357 SW590357:SZ590357 ACS590357:ACV590357 AMO590357:AMR590357 AWK590357:AWN590357 BGG590357:BGJ590357 BQC590357:BQF590357 BZY590357:CAB590357 CJU590357:CJX590357 CTQ590357:CTT590357 DDM590357:DDP590357 DNI590357:DNL590357 DXE590357:DXH590357 EHA590357:EHD590357 EQW590357:EQZ590357 FAS590357:FAV590357 FKO590357:FKR590357 FUK590357:FUN590357 GEG590357:GEJ590357 GOC590357:GOF590357 GXY590357:GYB590357 HHU590357:HHX590357 HRQ590357:HRT590357 IBM590357:IBP590357 ILI590357:ILL590357 IVE590357:IVH590357 JFA590357:JFD590357 JOW590357:JOZ590357 JYS590357:JYV590357 KIO590357:KIR590357 KSK590357:KSN590357 LCG590357:LCJ590357 LMC590357:LMF590357 LVY590357:LWB590357 MFU590357:MFX590357 MPQ590357:MPT590357 MZM590357:MZP590357 NJI590357:NJL590357 NTE590357:NTH590357 ODA590357:ODD590357 OMW590357:OMZ590357 OWS590357:OWV590357 PGO590357:PGR590357 PQK590357:PQN590357 QAG590357:QAJ590357 QKC590357:QKF590357 QTY590357:QUB590357 RDU590357:RDX590357 RNQ590357:RNT590357 RXM590357:RXP590357 SHI590357:SHL590357 SRE590357:SRH590357 TBA590357:TBD590357 TKW590357:TKZ590357 TUS590357:TUV590357 UEO590357:UER590357 UOK590357:UON590357 UYG590357:UYJ590357 VIC590357:VIF590357 VRY590357:VSB590357 WBU590357:WBX590357 WLQ590357:WLT590357 WVM590357:WVP590357 E655893:H655893 JA655893:JD655893 SW655893:SZ655893 ACS655893:ACV655893 AMO655893:AMR655893 AWK655893:AWN655893 BGG655893:BGJ655893 BQC655893:BQF655893 BZY655893:CAB655893 CJU655893:CJX655893 CTQ655893:CTT655893 DDM655893:DDP655893 DNI655893:DNL655893 DXE655893:DXH655893 EHA655893:EHD655893 EQW655893:EQZ655893 FAS655893:FAV655893 FKO655893:FKR655893 FUK655893:FUN655893 GEG655893:GEJ655893 GOC655893:GOF655893 GXY655893:GYB655893 HHU655893:HHX655893 HRQ655893:HRT655893 IBM655893:IBP655893 ILI655893:ILL655893 IVE655893:IVH655893 JFA655893:JFD655893 JOW655893:JOZ655893 JYS655893:JYV655893 KIO655893:KIR655893 KSK655893:KSN655893 LCG655893:LCJ655893 LMC655893:LMF655893 LVY655893:LWB655893 MFU655893:MFX655893 MPQ655893:MPT655893 MZM655893:MZP655893 NJI655893:NJL655893 NTE655893:NTH655893 ODA655893:ODD655893 OMW655893:OMZ655893 OWS655893:OWV655893 PGO655893:PGR655893 PQK655893:PQN655893 QAG655893:QAJ655893 QKC655893:QKF655893 QTY655893:QUB655893 RDU655893:RDX655893 RNQ655893:RNT655893 RXM655893:RXP655893 SHI655893:SHL655893 SRE655893:SRH655893 TBA655893:TBD655893 TKW655893:TKZ655893 TUS655893:TUV655893 UEO655893:UER655893 UOK655893:UON655893 UYG655893:UYJ655893 VIC655893:VIF655893 VRY655893:VSB655893 WBU655893:WBX655893 WLQ655893:WLT655893 WVM655893:WVP655893 E721429:H721429 JA721429:JD721429 SW721429:SZ721429 ACS721429:ACV721429 AMO721429:AMR721429 AWK721429:AWN721429 BGG721429:BGJ721429 BQC721429:BQF721429 BZY721429:CAB721429 CJU721429:CJX721429 CTQ721429:CTT721429 DDM721429:DDP721429 DNI721429:DNL721429 DXE721429:DXH721429 EHA721429:EHD721429 EQW721429:EQZ721429 FAS721429:FAV721429 FKO721429:FKR721429 FUK721429:FUN721429 GEG721429:GEJ721429 GOC721429:GOF721429 GXY721429:GYB721429 HHU721429:HHX721429 HRQ721429:HRT721429 IBM721429:IBP721429 ILI721429:ILL721429 IVE721429:IVH721429 JFA721429:JFD721429 JOW721429:JOZ721429 JYS721429:JYV721429 KIO721429:KIR721429 KSK721429:KSN721429 LCG721429:LCJ721429 LMC721429:LMF721429 LVY721429:LWB721429 MFU721429:MFX721429 MPQ721429:MPT721429 MZM721429:MZP721429 NJI721429:NJL721429 NTE721429:NTH721429 ODA721429:ODD721429 OMW721429:OMZ721429 OWS721429:OWV721429 PGO721429:PGR721429 PQK721429:PQN721429 QAG721429:QAJ721429 QKC721429:QKF721429 QTY721429:QUB721429 RDU721429:RDX721429 RNQ721429:RNT721429 RXM721429:RXP721429 SHI721429:SHL721429 SRE721429:SRH721429 TBA721429:TBD721429 TKW721429:TKZ721429 TUS721429:TUV721429 UEO721429:UER721429 UOK721429:UON721429 UYG721429:UYJ721429 VIC721429:VIF721429 VRY721429:VSB721429 WBU721429:WBX721429 WLQ721429:WLT721429 WVM721429:WVP721429 E786965:H786965 JA786965:JD786965 SW786965:SZ786965 ACS786965:ACV786965 AMO786965:AMR786965 AWK786965:AWN786965 BGG786965:BGJ786965 BQC786965:BQF786965 BZY786965:CAB786965 CJU786965:CJX786965 CTQ786965:CTT786965 DDM786965:DDP786965 DNI786965:DNL786965 DXE786965:DXH786965 EHA786965:EHD786965 EQW786965:EQZ786965 FAS786965:FAV786965 FKO786965:FKR786965 FUK786965:FUN786965 GEG786965:GEJ786965 GOC786965:GOF786965 GXY786965:GYB786965 HHU786965:HHX786965 HRQ786965:HRT786965 IBM786965:IBP786965 ILI786965:ILL786965 IVE786965:IVH786965 JFA786965:JFD786965 JOW786965:JOZ786965 JYS786965:JYV786965 KIO786965:KIR786965 KSK786965:KSN786965 LCG786965:LCJ786965 LMC786965:LMF786965 LVY786965:LWB786965 MFU786965:MFX786965 MPQ786965:MPT786965 MZM786965:MZP786965 NJI786965:NJL786965 NTE786965:NTH786965 ODA786965:ODD786965 OMW786965:OMZ786965 OWS786965:OWV786965 PGO786965:PGR786965 PQK786965:PQN786965 QAG786965:QAJ786965 QKC786965:QKF786965 QTY786965:QUB786965 RDU786965:RDX786965 RNQ786965:RNT786965 RXM786965:RXP786965 SHI786965:SHL786965 SRE786965:SRH786965 TBA786965:TBD786965 TKW786965:TKZ786965 TUS786965:TUV786965 UEO786965:UER786965 UOK786965:UON786965 UYG786965:UYJ786965 VIC786965:VIF786965 VRY786965:VSB786965 WBU786965:WBX786965 WLQ786965:WLT786965 WVM786965:WVP786965 E852501:H852501 JA852501:JD852501 SW852501:SZ852501 ACS852501:ACV852501 AMO852501:AMR852501 AWK852501:AWN852501 BGG852501:BGJ852501 BQC852501:BQF852501 BZY852501:CAB852501 CJU852501:CJX852501 CTQ852501:CTT852501 DDM852501:DDP852501 DNI852501:DNL852501 DXE852501:DXH852501 EHA852501:EHD852501 EQW852501:EQZ852501 FAS852501:FAV852501 FKO852501:FKR852501 FUK852501:FUN852501 GEG852501:GEJ852501 GOC852501:GOF852501 GXY852501:GYB852501 HHU852501:HHX852501 HRQ852501:HRT852501 IBM852501:IBP852501 ILI852501:ILL852501 IVE852501:IVH852501 JFA852501:JFD852501 JOW852501:JOZ852501 JYS852501:JYV852501 KIO852501:KIR852501 KSK852501:KSN852501 LCG852501:LCJ852501 LMC852501:LMF852501 LVY852501:LWB852501 MFU852501:MFX852501 MPQ852501:MPT852501 MZM852501:MZP852501 NJI852501:NJL852501 NTE852501:NTH852501 ODA852501:ODD852501 OMW852501:OMZ852501 OWS852501:OWV852501 PGO852501:PGR852501 PQK852501:PQN852501 QAG852501:QAJ852501 QKC852501:QKF852501 QTY852501:QUB852501 RDU852501:RDX852501 RNQ852501:RNT852501 RXM852501:RXP852501 SHI852501:SHL852501 SRE852501:SRH852501 TBA852501:TBD852501 TKW852501:TKZ852501 TUS852501:TUV852501 UEO852501:UER852501 UOK852501:UON852501 UYG852501:UYJ852501 VIC852501:VIF852501 VRY852501:VSB852501 WBU852501:WBX852501 WLQ852501:WLT852501 WVM852501:WVP852501 E918037:H918037 JA918037:JD918037 SW918037:SZ918037 ACS918037:ACV918037 AMO918037:AMR918037 AWK918037:AWN918037 BGG918037:BGJ918037 BQC918037:BQF918037 BZY918037:CAB918037 CJU918037:CJX918037 CTQ918037:CTT918037 DDM918037:DDP918037 DNI918037:DNL918037 DXE918037:DXH918037 EHA918037:EHD918037 EQW918037:EQZ918037 FAS918037:FAV918037 FKO918037:FKR918037 FUK918037:FUN918037 GEG918037:GEJ918037 GOC918037:GOF918037 GXY918037:GYB918037 HHU918037:HHX918037 HRQ918037:HRT918037 IBM918037:IBP918037 ILI918037:ILL918037 IVE918037:IVH918037 JFA918037:JFD918037 JOW918037:JOZ918037 JYS918037:JYV918037 KIO918037:KIR918037 KSK918037:KSN918037 LCG918037:LCJ918037 LMC918037:LMF918037 LVY918037:LWB918037 MFU918037:MFX918037 MPQ918037:MPT918037 MZM918037:MZP918037 NJI918037:NJL918037 NTE918037:NTH918037 ODA918037:ODD918037 OMW918037:OMZ918037 OWS918037:OWV918037 PGO918037:PGR918037 PQK918037:PQN918037 QAG918037:QAJ918037 QKC918037:QKF918037 QTY918037:QUB918037 RDU918037:RDX918037 RNQ918037:RNT918037 RXM918037:RXP918037 SHI918037:SHL918037 SRE918037:SRH918037 TBA918037:TBD918037 TKW918037:TKZ918037 TUS918037:TUV918037 UEO918037:UER918037 UOK918037:UON918037 UYG918037:UYJ918037 VIC918037:VIF918037 VRY918037:VSB918037 WBU918037:WBX918037 WLQ918037:WLT918037 WVM918037:WVP918037 E983573:H983573 JA983573:JD983573 SW983573:SZ983573 ACS983573:ACV983573 AMO983573:AMR983573 AWK983573:AWN983573 BGG983573:BGJ983573 BQC983573:BQF983573 BZY983573:CAB983573 CJU983573:CJX983573 CTQ983573:CTT983573 DDM983573:DDP983573 DNI983573:DNL983573 DXE983573:DXH983573 EHA983573:EHD983573 EQW983573:EQZ983573 FAS983573:FAV983573 FKO983573:FKR983573 FUK983573:FUN983573 GEG983573:GEJ983573 GOC983573:GOF983573 GXY983573:GYB983573 HHU983573:HHX983573 HRQ983573:HRT983573 IBM983573:IBP983573 ILI983573:ILL983573 IVE983573:IVH983573 JFA983573:JFD983573 JOW983573:JOZ983573 JYS983573:JYV983573 KIO983573:KIR983573 KSK983573:KSN983573 LCG983573:LCJ983573 LMC983573:LMF983573 LVY983573:LWB983573 MFU983573:MFX983573 MPQ983573:MPT983573 MZM983573:MZP983573 NJI983573:NJL983573 NTE983573:NTH983573 ODA983573:ODD983573 OMW983573:OMZ983573 OWS983573:OWV983573 PGO983573:PGR983573 PQK983573:PQN983573 QAG983573:QAJ983573 QKC983573:QKF983573 QTY983573:QUB983573 RDU983573:RDX983573 RNQ983573:RNT983573 RXM983573:RXP983573 SHI983573:SHL983573 SRE983573:SRH983573 TBA983573:TBD983573 TKW983573:TKZ983573 TUS983573:TUV983573 UEO983573:UER983573 UOK983573:UON983573 UYG983573:UYJ983573 VIC983573:VIF983573 VRY983573:VSB983573 WBU983573:WBX983573 WLQ983573:WLT983573 WVM983573:WVP983573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E65850:H65850 JA65850:JD65850 SW65850:SZ65850 ACS65850:ACV65850 AMO65850:AMR65850 AWK65850:AWN65850 BGG65850:BGJ65850 BQC65850:BQF65850 BZY65850:CAB65850 CJU65850:CJX65850 CTQ65850:CTT65850 DDM65850:DDP65850 DNI65850:DNL65850 DXE65850:DXH65850 EHA65850:EHD65850 EQW65850:EQZ65850 FAS65850:FAV65850 FKO65850:FKR65850 FUK65850:FUN65850 GEG65850:GEJ65850 GOC65850:GOF65850 GXY65850:GYB65850 HHU65850:HHX65850 HRQ65850:HRT65850 IBM65850:IBP65850 ILI65850:ILL65850 IVE65850:IVH65850 JFA65850:JFD65850 JOW65850:JOZ65850 JYS65850:JYV65850 KIO65850:KIR65850 KSK65850:KSN65850 LCG65850:LCJ65850 LMC65850:LMF65850 LVY65850:LWB65850 MFU65850:MFX65850 MPQ65850:MPT65850 MZM65850:MZP65850 NJI65850:NJL65850 NTE65850:NTH65850 ODA65850:ODD65850 OMW65850:OMZ65850 OWS65850:OWV65850 PGO65850:PGR65850 PQK65850:PQN65850 QAG65850:QAJ65850 QKC65850:QKF65850 QTY65850:QUB65850 RDU65850:RDX65850 RNQ65850:RNT65850 RXM65850:RXP65850 SHI65850:SHL65850 SRE65850:SRH65850 TBA65850:TBD65850 TKW65850:TKZ65850 TUS65850:TUV65850 UEO65850:UER65850 UOK65850:UON65850 UYG65850:UYJ65850 VIC65850:VIF65850 VRY65850:VSB65850 WBU65850:WBX65850 WLQ65850:WLT65850 WVM65850:WVP65850 E131386:H131386 JA131386:JD131386 SW131386:SZ131386 ACS131386:ACV131386 AMO131386:AMR131386 AWK131386:AWN131386 BGG131386:BGJ131386 BQC131386:BQF131386 BZY131386:CAB131386 CJU131386:CJX131386 CTQ131386:CTT131386 DDM131386:DDP131386 DNI131386:DNL131386 DXE131386:DXH131386 EHA131386:EHD131386 EQW131386:EQZ131386 FAS131386:FAV131386 FKO131386:FKR131386 FUK131386:FUN131386 GEG131386:GEJ131386 GOC131386:GOF131386 GXY131386:GYB131386 HHU131386:HHX131386 HRQ131386:HRT131386 IBM131386:IBP131386 ILI131386:ILL131386 IVE131386:IVH131386 JFA131386:JFD131386 JOW131386:JOZ131386 JYS131386:JYV131386 KIO131386:KIR131386 KSK131386:KSN131386 LCG131386:LCJ131386 LMC131386:LMF131386 LVY131386:LWB131386 MFU131386:MFX131386 MPQ131386:MPT131386 MZM131386:MZP131386 NJI131386:NJL131386 NTE131386:NTH131386 ODA131386:ODD131386 OMW131386:OMZ131386 OWS131386:OWV131386 PGO131386:PGR131386 PQK131386:PQN131386 QAG131386:QAJ131386 QKC131386:QKF131386 QTY131386:QUB131386 RDU131386:RDX131386 RNQ131386:RNT131386 RXM131386:RXP131386 SHI131386:SHL131386 SRE131386:SRH131386 TBA131386:TBD131386 TKW131386:TKZ131386 TUS131386:TUV131386 UEO131386:UER131386 UOK131386:UON131386 UYG131386:UYJ131386 VIC131386:VIF131386 VRY131386:VSB131386 WBU131386:WBX131386 WLQ131386:WLT131386 WVM131386:WVP131386 E196922:H196922 JA196922:JD196922 SW196922:SZ196922 ACS196922:ACV196922 AMO196922:AMR196922 AWK196922:AWN196922 BGG196922:BGJ196922 BQC196922:BQF196922 BZY196922:CAB196922 CJU196922:CJX196922 CTQ196922:CTT196922 DDM196922:DDP196922 DNI196922:DNL196922 DXE196922:DXH196922 EHA196922:EHD196922 EQW196922:EQZ196922 FAS196922:FAV196922 FKO196922:FKR196922 FUK196922:FUN196922 GEG196922:GEJ196922 GOC196922:GOF196922 GXY196922:GYB196922 HHU196922:HHX196922 HRQ196922:HRT196922 IBM196922:IBP196922 ILI196922:ILL196922 IVE196922:IVH196922 JFA196922:JFD196922 JOW196922:JOZ196922 JYS196922:JYV196922 KIO196922:KIR196922 KSK196922:KSN196922 LCG196922:LCJ196922 LMC196922:LMF196922 LVY196922:LWB196922 MFU196922:MFX196922 MPQ196922:MPT196922 MZM196922:MZP196922 NJI196922:NJL196922 NTE196922:NTH196922 ODA196922:ODD196922 OMW196922:OMZ196922 OWS196922:OWV196922 PGO196922:PGR196922 PQK196922:PQN196922 QAG196922:QAJ196922 QKC196922:QKF196922 QTY196922:QUB196922 RDU196922:RDX196922 RNQ196922:RNT196922 RXM196922:RXP196922 SHI196922:SHL196922 SRE196922:SRH196922 TBA196922:TBD196922 TKW196922:TKZ196922 TUS196922:TUV196922 UEO196922:UER196922 UOK196922:UON196922 UYG196922:UYJ196922 VIC196922:VIF196922 VRY196922:VSB196922 WBU196922:WBX196922 WLQ196922:WLT196922 WVM196922:WVP196922 E262458:H262458 JA262458:JD262458 SW262458:SZ262458 ACS262458:ACV262458 AMO262458:AMR262458 AWK262458:AWN262458 BGG262458:BGJ262458 BQC262458:BQF262458 BZY262458:CAB262458 CJU262458:CJX262458 CTQ262458:CTT262458 DDM262458:DDP262458 DNI262458:DNL262458 DXE262458:DXH262458 EHA262458:EHD262458 EQW262458:EQZ262458 FAS262458:FAV262458 FKO262458:FKR262458 FUK262458:FUN262458 GEG262458:GEJ262458 GOC262458:GOF262458 GXY262458:GYB262458 HHU262458:HHX262458 HRQ262458:HRT262458 IBM262458:IBP262458 ILI262458:ILL262458 IVE262458:IVH262458 JFA262458:JFD262458 JOW262458:JOZ262458 JYS262458:JYV262458 KIO262458:KIR262458 KSK262458:KSN262458 LCG262458:LCJ262458 LMC262458:LMF262458 LVY262458:LWB262458 MFU262458:MFX262458 MPQ262458:MPT262458 MZM262458:MZP262458 NJI262458:NJL262458 NTE262458:NTH262458 ODA262458:ODD262458 OMW262458:OMZ262458 OWS262458:OWV262458 PGO262458:PGR262458 PQK262458:PQN262458 QAG262458:QAJ262458 QKC262458:QKF262458 QTY262458:QUB262458 RDU262458:RDX262458 RNQ262458:RNT262458 RXM262458:RXP262458 SHI262458:SHL262458 SRE262458:SRH262458 TBA262458:TBD262458 TKW262458:TKZ262458 TUS262458:TUV262458 UEO262458:UER262458 UOK262458:UON262458 UYG262458:UYJ262458 VIC262458:VIF262458 VRY262458:VSB262458 WBU262458:WBX262458 WLQ262458:WLT262458 WVM262458:WVP262458 E327994:H327994 JA327994:JD327994 SW327994:SZ327994 ACS327994:ACV327994 AMO327994:AMR327994 AWK327994:AWN327994 BGG327994:BGJ327994 BQC327994:BQF327994 BZY327994:CAB327994 CJU327994:CJX327994 CTQ327994:CTT327994 DDM327994:DDP327994 DNI327994:DNL327994 DXE327994:DXH327994 EHA327994:EHD327994 EQW327994:EQZ327994 FAS327994:FAV327994 FKO327994:FKR327994 FUK327994:FUN327994 GEG327994:GEJ327994 GOC327994:GOF327994 GXY327994:GYB327994 HHU327994:HHX327994 HRQ327994:HRT327994 IBM327994:IBP327994 ILI327994:ILL327994 IVE327994:IVH327994 JFA327994:JFD327994 JOW327994:JOZ327994 JYS327994:JYV327994 KIO327994:KIR327994 KSK327994:KSN327994 LCG327994:LCJ327994 LMC327994:LMF327994 LVY327994:LWB327994 MFU327994:MFX327994 MPQ327994:MPT327994 MZM327994:MZP327994 NJI327994:NJL327994 NTE327994:NTH327994 ODA327994:ODD327994 OMW327994:OMZ327994 OWS327994:OWV327994 PGO327994:PGR327994 PQK327994:PQN327994 QAG327994:QAJ327994 QKC327994:QKF327994 QTY327994:QUB327994 RDU327994:RDX327994 RNQ327994:RNT327994 RXM327994:RXP327994 SHI327994:SHL327994 SRE327994:SRH327994 TBA327994:TBD327994 TKW327994:TKZ327994 TUS327994:TUV327994 UEO327994:UER327994 UOK327994:UON327994 UYG327994:UYJ327994 VIC327994:VIF327994 VRY327994:VSB327994 WBU327994:WBX327994 WLQ327994:WLT327994 WVM327994:WVP327994 E393530:H393530 JA393530:JD393530 SW393530:SZ393530 ACS393530:ACV393530 AMO393530:AMR393530 AWK393530:AWN393530 BGG393530:BGJ393530 BQC393530:BQF393530 BZY393530:CAB393530 CJU393530:CJX393530 CTQ393530:CTT393530 DDM393530:DDP393530 DNI393530:DNL393530 DXE393530:DXH393530 EHA393530:EHD393530 EQW393530:EQZ393530 FAS393530:FAV393530 FKO393530:FKR393530 FUK393530:FUN393530 GEG393530:GEJ393530 GOC393530:GOF393530 GXY393530:GYB393530 HHU393530:HHX393530 HRQ393530:HRT393530 IBM393530:IBP393530 ILI393530:ILL393530 IVE393530:IVH393530 JFA393530:JFD393530 JOW393530:JOZ393530 JYS393530:JYV393530 KIO393530:KIR393530 KSK393530:KSN393530 LCG393530:LCJ393530 LMC393530:LMF393530 LVY393530:LWB393530 MFU393530:MFX393530 MPQ393530:MPT393530 MZM393530:MZP393530 NJI393530:NJL393530 NTE393530:NTH393530 ODA393530:ODD393530 OMW393530:OMZ393530 OWS393530:OWV393530 PGO393530:PGR393530 PQK393530:PQN393530 QAG393530:QAJ393530 QKC393530:QKF393530 QTY393530:QUB393530 RDU393530:RDX393530 RNQ393530:RNT393530 RXM393530:RXP393530 SHI393530:SHL393530 SRE393530:SRH393530 TBA393530:TBD393530 TKW393530:TKZ393530 TUS393530:TUV393530 UEO393530:UER393530 UOK393530:UON393530 UYG393530:UYJ393530 VIC393530:VIF393530 VRY393530:VSB393530 WBU393530:WBX393530 WLQ393530:WLT393530 WVM393530:WVP393530 E459066:H459066 JA459066:JD459066 SW459066:SZ459066 ACS459066:ACV459066 AMO459066:AMR459066 AWK459066:AWN459066 BGG459066:BGJ459066 BQC459066:BQF459066 BZY459066:CAB459066 CJU459066:CJX459066 CTQ459066:CTT459066 DDM459066:DDP459066 DNI459066:DNL459066 DXE459066:DXH459066 EHA459066:EHD459066 EQW459066:EQZ459066 FAS459066:FAV459066 FKO459066:FKR459066 FUK459066:FUN459066 GEG459066:GEJ459066 GOC459066:GOF459066 GXY459066:GYB459066 HHU459066:HHX459066 HRQ459066:HRT459066 IBM459066:IBP459066 ILI459066:ILL459066 IVE459066:IVH459066 JFA459066:JFD459066 JOW459066:JOZ459066 JYS459066:JYV459066 KIO459066:KIR459066 KSK459066:KSN459066 LCG459066:LCJ459066 LMC459066:LMF459066 LVY459066:LWB459066 MFU459066:MFX459066 MPQ459066:MPT459066 MZM459066:MZP459066 NJI459066:NJL459066 NTE459066:NTH459066 ODA459066:ODD459066 OMW459066:OMZ459066 OWS459066:OWV459066 PGO459066:PGR459066 PQK459066:PQN459066 QAG459066:QAJ459066 QKC459066:QKF459066 QTY459066:QUB459066 RDU459066:RDX459066 RNQ459066:RNT459066 RXM459066:RXP459066 SHI459066:SHL459066 SRE459066:SRH459066 TBA459066:TBD459066 TKW459066:TKZ459066 TUS459066:TUV459066 UEO459066:UER459066 UOK459066:UON459066 UYG459066:UYJ459066 VIC459066:VIF459066 VRY459066:VSB459066 WBU459066:WBX459066 WLQ459066:WLT459066 WVM459066:WVP459066 E524602:H524602 JA524602:JD524602 SW524602:SZ524602 ACS524602:ACV524602 AMO524602:AMR524602 AWK524602:AWN524602 BGG524602:BGJ524602 BQC524602:BQF524602 BZY524602:CAB524602 CJU524602:CJX524602 CTQ524602:CTT524602 DDM524602:DDP524602 DNI524602:DNL524602 DXE524602:DXH524602 EHA524602:EHD524602 EQW524602:EQZ524602 FAS524602:FAV524602 FKO524602:FKR524602 FUK524602:FUN524602 GEG524602:GEJ524602 GOC524602:GOF524602 GXY524602:GYB524602 HHU524602:HHX524602 HRQ524602:HRT524602 IBM524602:IBP524602 ILI524602:ILL524602 IVE524602:IVH524602 JFA524602:JFD524602 JOW524602:JOZ524602 JYS524602:JYV524602 KIO524602:KIR524602 KSK524602:KSN524602 LCG524602:LCJ524602 LMC524602:LMF524602 LVY524602:LWB524602 MFU524602:MFX524602 MPQ524602:MPT524602 MZM524602:MZP524602 NJI524602:NJL524602 NTE524602:NTH524602 ODA524602:ODD524602 OMW524602:OMZ524602 OWS524602:OWV524602 PGO524602:PGR524602 PQK524602:PQN524602 QAG524602:QAJ524602 QKC524602:QKF524602 QTY524602:QUB524602 RDU524602:RDX524602 RNQ524602:RNT524602 RXM524602:RXP524602 SHI524602:SHL524602 SRE524602:SRH524602 TBA524602:TBD524602 TKW524602:TKZ524602 TUS524602:TUV524602 UEO524602:UER524602 UOK524602:UON524602 UYG524602:UYJ524602 VIC524602:VIF524602 VRY524602:VSB524602 WBU524602:WBX524602 WLQ524602:WLT524602 WVM524602:WVP524602 E590138:H590138 JA590138:JD590138 SW590138:SZ590138 ACS590138:ACV590138 AMO590138:AMR590138 AWK590138:AWN590138 BGG590138:BGJ590138 BQC590138:BQF590138 BZY590138:CAB590138 CJU590138:CJX590138 CTQ590138:CTT590138 DDM590138:DDP590138 DNI590138:DNL590138 DXE590138:DXH590138 EHA590138:EHD590138 EQW590138:EQZ590138 FAS590138:FAV590138 FKO590138:FKR590138 FUK590138:FUN590138 GEG590138:GEJ590138 GOC590138:GOF590138 GXY590138:GYB590138 HHU590138:HHX590138 HRQ590138:HRT590138 IBM590138:IBP590138 ILI590138:ILL590138 IVE590138:IVH590138 JFA590138:JFD590138 JOW590138:JOZ590138 JYS590138:JYV590138 KIO590138:KIR590138 KSK590138:KSN590138 LCG590138:LCJ590138 LMC590138:LMF590138 LVY590138:LWB590138 MFU590138:MFX590138 MPQ590138:MPT590138 MZM590138:MZP590138 NJI590138:NJL590138 NTE590138:NTH590138 ODA590138:ODD590138 OMW590138:OMZ590138 OWS590138:OWV590138 PGO590138:PGR590138 PQK590138:PQN590138 QAG590138:QAJ590138 QKC590138:QKF590138 QTY590138:QUB590138 RDU590138:RDX590138 RNQ590138:RNT590138 RXM590138:RXP590138 SHI590138:SHL590138 SRE590138:SRH590138 TBA590138:TBD590138 TKW590138:TKZ590138 TUS590138:TUV590138 UEO590138:UER590138 UOK590138:UON590138 UYG590138:UYJ590138 VIC590138:VIF590138 VRY590138:VSB590138 WBU590138:WBX590138 WLQ590138:WLT590138 WVM590138:WVP590138 E655674:H655674 JA655674:JD655674 SW655674:SZ655674 ACS655674:ACV655674 AMO655674:AMR655674 AWK655674:AWN655674 BGG655674:BGJ655674 BQC655674:BQF655674 BZY655674:CAB655674 CJU655674:CJX655674 CTQ655674:CTT655674 DDM655674:DDP655674 DNI655674:DNL655674 DXE655674:DXH655674 EHA655674:EHD655674 EQW655674:EQZ655674 FAS655674:FAV655674 FKO655674:FKR655674 FUK655674:FUN655674 GEG655674:GEJ655674 GOC655674:GOF655674 GXY655674:GYB655674 HHU655674:HHX655674 HRQ655674:HRT655674 IBM655674:IBP655674 ILI655674:ILL655674 IVE655674:IVH655674 JFA655674:JFD655674 JOW655674:JOZ655674 JYS655674:JYV655674 KIO655674:KIR655674 KSK655674:KSN655674 LCG655674:LCJ655674 LMC655674:LMF655674 LVY655674:LWB655674 MFU655674:MFX655674 MPQ655674:MPT655674 MZM655674:MZP655674 NJI655674:NJL655674 NTE655674:NTH655674 ODA655674:ODD655674 OMW655674:OMZ655674 OWS655674:OWV655674 PGO655674:PGR655674 PQK655674:PQN655674 QAG655674:QAJ655674 QKC655674:QKF655674 QTY655674:QUB655674 RDU655674:RDX655674 RNQ655674:RNT655674 RXM655674:RXP655674 SHI655674:SHL655674 SRE655674:SRH655674 TBA655674:TBD655674 TKW655674:TKZ655674 TUS655674:TUV655674 UEO655674:UER655674 UOK655674:UON655674 UYG655674:UYJ655674 VIC655674:VIF655674 VRY655674:VSB655674 WBU655674:WBX655674 WLQ655674:WLT655674 WVM655674:WVP655674 E721210:H721210 JA721210:JD721210 SW721210:SZ721210 ACS721210:ACV721210 AMO721210:AMR721210 AWK721210:AWN721210 BGG721210:BGJ721210 BQC721210:BQF721210 BZY721210:CAB721210 CJU721210:CJX721210 CTQ721210:CTT721210 DDM721210:DDP721210 DNI721210:DNL721210 DXE721210:DXH721210 EHA721210:EHD721210 EQW721210:EQZ721210 FAS721210:FAV721210 FKO721210:FKR721210 FUK721210:FUN721210 GEG721210:GEJ721210 GOC721210:GOF721210 GXY721210:GYB721210 HHU721210:HHX721210 HRQ721210:HRT721210 IBM721210:IBP721210 ILI721210:ILL721210 IVE721210:IVH721210 JFA721210:JFD721210 JOW721210:JOZ721210 JYS721210:JYV721210 KIO721210:KIR721210 KSK721210:KSN721210 LCG721210:LCJ721210 LMC721210:LMF721210 LVY721210:LWB721210 MFU721210:MFX721210 MPQ721210:MPT721210 MZM721210:MZP721210 NJI721210:NJL721210 NTE721210:NTH721210 ODA721210:ODD721210 OMW721210:OMZ721210 OWS721210:OWV721210 PGO721210:PGR721210 PQK721210:PQN721210 QAG721210:QAJ721210 QKC721210:QKF721210 QTY721210:QUB721210 RDU721210:RDX721210 RNQ721210:RNT721210 RXM721210:RXP721210 SHI721210:SHL721210 SRE721210:SRH721210 TBA721210:TBD721210 TKW721210:TKZ721210 TUS721210:TUV721210 UEO721210:UER721210 UOK721210:UON721210 UYG721210:UYJ721210 VIC721210:VIF721210 VRY721210:VSB721210 WBU721210:WBX721210 WLQ721210:WLT721210 WVM721210:WVP721210 E786746:H786746 JA786746:JD786746 SW786746:SZ786746 ACS786746:ACV786746 AMO786746:AMR786746 AWK786746:AWN786746 BGG786746:BGJ786746 BQC786746:BQF786746 BZY786746:CAB786746 CJU786746:CJX786746 CTQ786746:CTT786746 DDM786746:DDP786746 DNI786746:DNL786746 DXE786746:DXH786746 EHA786746:EHD786746 EQW786746:EQZ786746 FAS786746:FAV786746 FKO786746:FKR786746 FUK786746:FUN786746 GEG786746:GEJ786746 GOC786746:GOF786746 GXY786746:GYB786746 HHU786746:HHX786746 HRQ786746:HRT786746 IBM786746:IBP786746 ILI786746:ILL786746 IVE786746:IVH786746 JFA786746:JFD786746 JOW786746:JOZ786746 JYS786746:JYV786746 KIO786746:KIR786746 KSK786746:KSN786746 LCG786746:LCJ786746 LMC786746:LMF786746 LVY786746:LWB786746 MFU786746:MFX786746 MPQ786746:MPT786746 MZM786746:MZP786746 NJI786746:NJL786746 NTE786746:NTH786746 ODA786746:ODD786746 OMW786746:OMZ786746 OWS786746:OWV786746 PGO786746:PGR786746 PQK786746:PQN786746 QAG786746:QAJ786746 QKC786746:QKF786746 QTY786746:QUB786746 RDU786746:RDX786746 RNQ786746:RNT786746 RXM786746:RXP786746 SHI786746:SHL786746 SRE786746:SRH786746 TBA786746:TBD786746 TKW786746:TKZ786746 TUS786746:TUV786746 UEO786746:UER786746 UOK786746:UON786746 UYG786746:UYJ786746 VIC786746:VIF786746 VRY786746:VSB786746 WBU786746:WBX786746 WLQ786746:WLT786746 WVM786746:WVP786746 E852282:H852282 JA852282:JD852282 SW852282:SZ852282 ACS852282:ACV852282 AMO852282:AMR852282 AWK852282:AWN852282 BGG852282:BGJ852282 BQC852282:BQF852282 BZY852282:CAB852282 CJU852282:CJX852282 CTQ852282:CTT852282 DDM852282:DDP852282 DNI852282:DNL852282 DXE852282:DXH852282 EHA852282:EHD852282 EQW852282:EQZ852282 FAS852282:FAV852282 FKO852282:FKR852282 FUK852282:FUN852282 GEG852282:GEJ852282 GOC852282:GOF852282 GXY852282:GYB852282 HHU852282:HHX852282 HRQ852282:HRT852282 IBM852282:IBP852282 ILI852282:ILL852282 IVE852282:IVH852282 JFA852282:JFD852282 JOW852282:JOZ852282 JYS852282:JYV852282 KIO852282:KIR852282 KSK852282:KSN852282 LCG852282:LCJ852282 LMC852282:LMF852282 LVY852282:LWB852282 MFU852282:MFX852282 MPQ852282:MPT852282 MZM852282:MZP852282 NJI852282:NJL852282 NTE852282:NTH852282 ODA852282:ODD852282 OMW852282:OMZ852282 OWS852282:OWV852282 PGO852282:PGR852282 PQK852282:PQN852282 QAG852282:QAJ852282 QKC852282:QKF852282 QTY852282:QUB852282 RDU852282:RDX852282 RNQ852282:RNT852282 RXM852282:RXP852282 SHI852282:SHL852282 SRE852282:SRH852282 TBA852282:TBD852282 TKW852282:TKZ852282 TUS852282:TUV852282 UEO852282:UER852282 UOK852282:UON852282 UYG852282:UYJ852282 VIC852282:VIF852282 VRY852282:VSB852282 WBU852282:WBX852282 WLQ852282:WLT852282 WVM852282:WVP852282 E917818:H917818 JA917818:JD917818 SW917818:SZ917818 ACS917818:ACV917818 AMO917818:AMR917818 AWK917818:AWN917818 BGG917818:BGJ917818 BQC917818:BQF917818 BZY917818:CAB917818 CJU917818:CJX917818 CTQ917818:CTT917818 DDM917818:DDP917818 DNI917818:DNL917818 DXE917818:DXH917818 EHA917818:EHD917818 EQW917818:EQZ917818 FAS917818:FAV917818 FKO917818:FKR917818 FUK917818:FUN917818 GEG917818:GEJ917818 GOC917818:GOF917818 GXY917818:GYB917818 HHU917818:HHX917818 HRQ917818:HRT917818 IBM917818:IBP917818 ILI917818:ILL917818 IVE917818:IVH917818 JFA917818:JFD917818 JOW917818:JOZ917818 JYS917818:JYV917818 KIO917818:KIR917818 KSK917818:KSN917818 LCG917818:LCJ917818 LMC917818:LMF917818 LVY917818:LWB917818 MFU917818:MFX917818 MPQ917818:MPT917818 MZM917818:MZP917818 NJI917818:NJL917818 NTE917818:NTH917818 ODA917818:ODD917818 OMW917818:OMZ917818 OWS917818:OWV917818 PGO917818:PGR917818 PQK917818:PQN917818 QAG917818:QAJ917818 QKC917818:QKF917818 QTY917818:QUB917818 RDU917818:RDX917818 RNQ917818:RNT917818 RXM917818:RXP917818 SHI917818:SHL917818 SRE917818:SRH917818 TBA917818:TBD917818 TKW917818:TKZ917818 TUS917818:TUV917818 UEO917818:UER917818 UOK917818:UON917818 UYG917818:UYJ917818 VIC917818:VIF917818 VRY917818:VSB917818 WBU917818:WBX917818 WLQ917818:WLT917818 WVM917818:WVP917818 E983354:H983354 JA983354:JD983354 SW983354:SZ983354 ACS983354:ACV983354 AMO983354:AMR983354 AWK983354:AWN983354 BGG983354:BGJ983354 BQC983354:BQF983354 BZY983354:CAB983354 CJU983354:CJX983354 CTQ983354:CTT983354 DDM983354:DDP983354 DNI983354:DNL983354 DXE983354:DXH983354 EHA983354:EHD983354 EQW983354:EQZ983354 FAS983354:FAV983354 FKO983354:FKR983354 FUK983354:FUN983354 GEG983354:GEJ983354 GOC983354:GOF983354 GXY983354:GYB983354 HHU983354:HHX983354 HRQ983354:HRT983354 IBM983354:IBP983354 ILI983354:ILL983354 IVE983354:IVH983354 JFA983354:JFD983354 JOW983354:JOZ983354 JYS983354:JYV983354 KIO983354:KIR983354 KSK983354:KSN983354 LCG983354:LCJ983354 LMC983354:LMF983354 LVY983354:LWB983354 MFU983354:MFX983354 MPQ983354:MPT983354 MZM983354:MZP983354 NJI983354:NJL983354 NTE983354:NTH983354 ODA983354:ODD983354 OMW983354:OMZ983354 OWS983354:OWV983354 PGO983354:PGR983354 PQK983354:PQN983354 QAG983354:QAJ983354 QKC983354:QKF983354 QTY983354:QUB983354 RDU983354:RDX983354 RNQ983354:RNT983354 RXM983354:RXP983354 SHI983354:SHL983354 SRE983354:SRH983354 TBA983354:TBD983354 TKW983354:TKZ983354 TUS983354:TUV983354 UEO983354:UER983354 UOK983354:UON983354 UYG983354:UYJ983354 VIC983354:VIF983354 VRY983354:VSB983354 WBU983354:WBX983354 WLQ983354:WLT983354 WVM983354:WVP983354 B168 IX168 ST168 ACP168 AML168 AWH168 BGD168 BPZ168 BZV168 CJR168 CTN168 DDJ168 DNF168 DXB168 EGX168 EQT168 FAP168 FKL168 FUH168 GED168 GNZ168 GXV168 HHR168 HRN168 IBJ168 ILF168 IVB168 JEX168 JOT168 JYP168 KIL168 KSH168 LCD168 LLZ168 LVV168 MFR168 MPN168 MZJ168 NJF168 NTB168 OCX168 OMT168 OWP168 PGL168 PQH168 QAD168 QJZ168 QTV168 RDR168 RNN168 RXJ168 SHF168 SRB168 TAX168 TKT168 TUP168 UEL168 UOH168 UYD168 VHZ168 VRV168 WBR168 WLN168 WVJ168 B65833 IX65833 ST65833 ACP65833 AML65833 AWH65833 BGD65833 BPZ65833 BZV65833 CJR65833 CTN65833 DDJ65833 DNF65833 DXB65833 EGX65833 EQT65833 FAP65833 FKL65833 FUH65833 GED65833 GNZ65833 GXV65833 HHR65833 HRN65833 IBJ65833 ILF65833 IVB65833 JEX65833 JOT65833 JYP65833 KIL65833 KSH65833 LCD65833 LLZ65833 LVV65833 MFR65833 MPN65833 MZJ65833 NJF65833 NTB65833 OCX65833 OMT65833 OWP65833 PGL65833 PQH65833 QAD65833 QJZ65833 QTV65833 RDR65833 RNN65833 RXJ65833 SHF65833 SRB65833 TAX65833 TKT65833 TUP65833 UEL65833 UOH65833 UYD65833 VHZ65833 VRV65833 WBR65833 WLN65833 WVJ65833 B131369 IX131369 ST131369 ACP131369 AML131369 AWH131369 BGD131369 BPZ131369 BZV131369 CJR131369 CTN131369 DDJ131369 DNF131369 DXB131369 EGX131369 EQT131369 FAP131369 FKL131369 FUH131369 GED131369 GNZ131369 GXV131369 HHR131369 HRN131369 IBJ131369 ILF131369 IVB131369 JEX131369 JOT131369 JYP131369 KIL131369 KSH131369 LCD131369 LLZ131369 LVV131369 MFR131369 MPN131369 MZJ131369 NJF131369 NTB131369 OCX131369 OMT131369 OWP131369 PGL131369 PQH131369 QAD131369 QJZ131369 QTV131369 RDR131369 RNN131369 RXJ131369 SHF131369 SRB131369 TAX131369 TKT131369 TUP131369 UEL131369 UOH131369 UYD131369 VHZ131369 VRV131369 WBR131369 WLN131369 WVJ131369 B196905 IX196905 ST196905 ACP196905 AML196905 AWH196905 BGD196905 BPZ196905 BZV196905 CJR196905 CTN196905 DDJ196905 DNF196905 DXB196905 EGX196905 EQT196905 FAP196905 FKL196905 FUH196905 GED196905 GNZ196905 GXV196905 HHR196905 HRN196905 IBJ196905 ILF196905 IVB196905 JEX196905 JOT196905 JYP196905 KIL196905 KSH196905 LCD196905 LLZ196905 LVV196905 MFR196905 MPN196905 MZJ196905 NJF196905 NTB196905 OCX196905 OMT196905 OWP196905 PGL196905 PQH196905 QAD196905 QJZ196905 QTV196905 RDR196905 RNN196905 RXJ196905 SHF196905 SRB196905 TAX196905 TKT196905 TUP196905 UEL196905 UOH196905 UYD196905 VHZ196905 VRV196905 WBR196905 WLN196905 WVJ196905 B262441 IX262441 ST262441 ACP262441 AML262441 AWH262441 BGD262441 BPZ262441 BZV262441 CJR262441 CTN262441 DDJ262441 DNF262441 DXB262441 EGX262441 EQT262441 FAP262441 FKL262441 FUH262441 GED262441 GNZ262441 GXV262441 HHR262441 HRN262441 IBJ262441 ILF262441 IVB262441 JEX262441 JOT262441 JYP262441 KIL262441 KSH262441 LCD262441 LLZ262441 LVV262441 MFR262441 MPN262441 MZJ262441 NJF262441 NTB262441 OCX262441 OMT262441 OWP262441 PGL262441 PQH262441 QAD262441 QJZ262441 QTV262441 RDR262441 RNN262441 RXJ262441 SHF262441 SRB262441 TAX262441 TKT262441 TUP262441 UEL262441 UOH262441 UYD262441 VHZ262441 VRV262441 WBR262441 WLN262441 WVJ262441 B327977 IX327977 ST327977 ACP327977 AML327977 AWH327977 BGD327977 BPZ327977 BZV327977 CJR327977 CTN327977 DDJ327977 DNF327977 DXB327977 EGX327977 EQT327977 FAP327977 FKL327977 FUH327977 GED327977 GNZ327977 GXV327977 HHR327977 HRN327977 IBJ327977 ILF327977 IVB327977 JEX327977 JOT327977 JYP327977 KIL327977 KSH327977 LCD327977 LLZ327977 LVV327977 MFR327977 MPN327977 MZJ327977 NJF327977 NTB327977 OCX327977 OMT327977 OWP327977 PGL327977 PQH327977 QAD327977 QJZ327977 QTV327977 RDR327977 RNN327977 RXJ327977 SHF327977 SRB327977 TAX327977 TKT327977 TUP327977 UEL327977 UOH327977 UYD327977 VHZ327977 VRV327977 WBR327977 WLN327977 WVJ327977 B393513 IX393513 ST393513 ACP393513 AML393513 AWH393513 BGD393513 BPZ393513 BZV393513 CJR393513 CTN393513 DDJ393513 DNF393513 DXB393513 EGX393513 EQT393513 FAP393513 FKL393513 FUH393513 GED393513 GNZ393513 GXV393513 HHR393513 HRN393513 IBJ393513 ILF393513 IVB393513 JEX393513 JOT393513 JYP393513 KIL393513 KSH393513 LCD393513 LLZ393513 LVV393513 MFR393513 MPN393513 MZJ393513 NJF393513 NTB393513 OCX393513 OMT393513 OWP393513 PGL393513 PQH393513 QAD393513 QJZ393513 QTV393513 RDR393513 RNN393513 RXJ393513 SHF393513 SRB393513 TAX393513 TKT393513 TUP393513 UEL393513 UOH393513 UYD393513 VHZ393513 VRV393513 WBR393513 WLN393513 WVJ393513 B459049 IX459049 ST459049 ACP459049 AML459049 AWH459049 BGD459049 BPZ459049 BZV459049 CJR459049 CTN459049 DDJ459049 DNF459049 DXB459049 EGX459049 EQT459049 FAP459049 FKL459049 FUH459049 GED459049 GNZ459049 GXV459049 HHR459049 HRN459049 IBJ459049 ILF459049 IVB459049 JEX459049 JOT459049 JYP459049 KIL459049 KSH459049 LCD459049 LLZ459049 LVV459049 MFR459049 MPN459049 MZJ459049 NJF459049 NTB459049 OCX459049 OMT459049 OWP459049 PGL459049 PQH459049 QAD459049 QJZ459049 QTV459049 RDR459049 RNN459049 RXJ459049 SHF459049 SRB459049 TAX459049 TKT459049 TUP459049 UEL459049 UOH459049 UYD459049 VHZ459049 VRV459049 WBR459049 WLN459049 WVJ459049 B524585 IX524585 ST524585 ACP524585 AML524585 AWH524585 BGD524585 BPZ524585 BZV524585 CJR524585 CTN524585 DDJ524585 DNF524585 DXB524585 EGX524585 EQT524585 FAP524585 FKL524585 FUH524585 GED524585 GNZ524585 GXV524585 HHR524585 HRN524585 IBJ524585 ILF524585 IVB524585 JEX524585 JOT524585 JYP524585 KIL524585 KSH524585 LCD524585 LLZ524585 LVV524585 MFR524585 MPN524585 MZJ524585 NJF524585 NTB524585 OCX524585 OMT524585 OWP524585 PGL524585 PQH524585 QAD524585 QJZ524585 QTV524585 RDR524585 RNN524585 RXJ524585 SHF524585 SRB524585 TAX524585 TKT524585 TUP524585 UEL524585 UOH524585 UYD524585 VHZ524585 VRV524585 WBR524585 WLN524585 WVJ524585 B590121 IX590121 ST590121 ACP590121 AML590121 AWH590121 BGD590121 BPZ590121 BZV590121 CJR590121 CTN590121 DDJ590121 DNF590121 DXB590121 EGX590121 EQT590121 FAP590121 FKL590121 FUH590121 GED590121 GNZ590121 GXV590121 HHR590121 HRN590121 IBJ590121 ILF590121 IVB590121 JEX590121 JOT590121 JYP590121 KIL590121 KSH590121 LCD590121 LLZ590121 LVV590121 MFR590121 MPN590121 MZJ590121 NJF590121 NTB590121 OCX590121 OMT590121 OWP590121 PGL590121 PQH590121 QAD590121 QJZ590121 QTV590121 RDR590121 RNN590121 RXJ590121 SHF590121 SRB590121 TAX590121 TKT590121 TUP590121 UEL590121 UOH590121 UYD590121 VHZ590121 VRV590121 WBR590121 WLN590121 WVJ590121 B655657 IX655657 ST655657 ACP655657 AML655657 AWH655657 BGD655657 BPZ655657 BZV655657 CJR655657 CTN655657 DDJ655657 DNF655657 DXB655657 EGX655657 EQT655657 FAP655657 FKL655657 FUH655657 GED655657 GNZ655657 GXV655657 HHR655657 HRN655657 IBJ655657 ILF655657 IVB655657 JEX655657 JOT655657 JYP655657 KIL655657 KSH655657 LCD655657 LLZ655657 LVV655657 MFR655657 MPN655657 MZJ655657 NJF655657 NTB655657 OCX655657 OMT655657 OWP655657 PGL655657 PQH655657 QAD655657 QJZ655657 QTV655657 RDR655657 RNN655657 RXJ655657 SHF655657 SRB655657 TAX655657 TKT655657 TUP655657 UEL655657 UOH655657 UYD655657 VHZ655657 VRV655657 WBR655657 WLN655657 WVJ655657 B721193 IX721193 ST721193 ACP721193 AML721193 AWH721193 BGD721193 BPZ721193 BZV721193 CJR721193 CTN721193 DDJ721193 DNF721193 DXB721193 EGX721193 EQT721193 FAP721193 FKL721193 FUH721193 GED721193 GNZ721193 GXV721193 HHR721193 HRN721193 IBJ721193 ILF721193 IVB721193 JEX721193 JOT721193 JYP721193 KIL721193 KSH721193 LCD721193 LLZ721193 LVV721193 MFR721193 MPN721193 MZJ721193 NJF721193 NTB721193 OCX721193 OMT721193 OWP721193 PGL721193 PQH721193 QAD721193 QJZ721193 QTV721193 RDR721193 RNN721193 RXJ721193 SHF721193 SRB721193 TAX721193 TKT721193 TUP721193 UEL721193 UOH721193 UYD721193 VHZ721193 VRV721193 WBR721193 WLN721193 WVJ721193 B786729 IX786729 ST786729 ACP786729 AML786729 AWH786729 BGD786729 BPZ786729 BZV786729 CJR786729 CTN786729 DDJ786729 DNF786729 DXB786729 EGX786729 EQT786729 FAP786729 FKL786729 FUH786729 GED786729 GNZ786729 GXV786729 HHR786729 HRN786729 IBJ786729 ILF786729 IVB786729 JEX786729 JOT786729 JYP786729 KIL786729 KSH786729 LCD786729 LLZ786729 LVV786729 MFR786729 MPN786729 MZJ786729 NJF786729 NTB786729 OCX786729 OMT786729 OWP786729 PGL786729 PQH786729 QAD786729 QJZ786729 QTV786729 RDR786729 RNN786729 RXJ786729 SHF786729 SRB786729 TAX786729 TKT786729 TUP786729 UEL786729 UOH786729 UYD786729 VHZ786729 VRV786729 WBR786729 WLN786729 WVJ786729 B852265 IX852265 ST852265 ACP852265 AML852265 AWH852265 BGD852265 BPZ852265 BZV852265 CJR852265 CTN852265 DDJ852265 DNF852265 DXB852265 EGX852265 EQT852265 FAP852265 FKL852265 FUH852265 GED852265 GNZ852265 GXV852265 HHR852265 HRN852265 IBJ852265 ILF852265 IVB852265 JEX852265 JOT852265 JYP852265 KIL852265 KSH852265 LCD852265 LLZ852265 LVV852265 MFR852265 MPN852265 MZJ852265 NJF852265 NTB852265 OCX852265 OMT852265 OWP852265 PGL852265 PQH852265 QAD852265 QJZ852265 QTV852265 RDR852265 RNN852265 RXJ852265 SHF852265 SRB852265 TAX852265 TKT852265 TUP852265 UEL852265 UOH852265 UYD852265 VHZ852265 VRV852265 WBR852265 WLN852265 WVJ852265 B917801 IX917801 ST917801 ACP917801 AML917801 AWH917801 BGD917801 BPZ917801 BZV917801 CJR917801 CTN917801 DDJ917801 DNF917801 DXB917801 EGX917801 EQT917801 FAP917801 FKL917801 FUH917801 GED917801 GNZ917801 GXV917801 HHR917801 HRN917801 IBJ917801 ILF917801 IVB917801 JEX917801 JOT917801 JYP917801 KIL917801 KSH917801 LCD917801 LLZ917801 LVV917801 MFR917801 MPN917801 MZJ917801 NJF917801 NTB917801 OCX917801 OMT917801 OWP917801 PGL917801 PQH917801 QAD917801 QJZ917801 QTV917801 RDR917801 RNN917801 RXJ917801 SHF917801 SRB917801 TAX917801 TKT917801 TUP917801 UEL917801 UOH917801 UYD917801 VHZ917801 VRV917801 WBR917801 WLN917801 WVJ917801 B983337 IX983337 ST983337 ACP983337 AML983337 AWH983337 BGD983337 BPZ983337 BZV983337 CJR983337 CTN983337 DDJ983337 DNF983337 DXB983337 EGX983337 EQT983337 FAP983337 FKL983337 FUH983337 GED983337 GNZ983337 GXV983337 HHR983337 HRN983337 IBJ983337 ILF983337 IVB983337 JEX983337 JOT983337 JYP983337 KIL983337 KSH983337 LCD983337 LLZ983337 LVV983337 MFR983337 MPN983337 MZJ983337 NJF983337 NTB983337 OCX983337 OMT983337 OWP983337 PGL983337 PQH983337 QAD983337 QJZ983337 QTV983337 RDR983337 RNN983337 RXJ983337 SHF983337 SRB983337 TAX983337 TKT983337 TUP983337 UEL983337 UOH983337 UYD983337 VHZ983337 VRV983337 WBR983337 WLN983337 WVJ983337 D99:G99 IZ99:JC99 SV99:SY99 ACR99:ACU99 AMN99:AMQ99 AWJ99:AWM99 BGF99:BGI99 BQB99:BQE99 BZX99:CAA99 CJT99:CJW99 CTP99:CTS99 DDL99:DDO99 DNH99:DNK99 DXD99:DXG99 EGZ99:EHC99 EQV99:EQY99 FAR99:FAU99 FKN99:FKQ99 FUJ99:FUM99 GEF99:GEI99 GOB99:GOE99 GXX99:GYA99 HHT99:HHW99 HRP99:HRS99 IBL99:IBO99 ILH99:ILK99 IVD99:IVG99 JEZ99:JFC99 JOV99:JOY99 JYR99:JYU99 KIN99:KIQ99 KSJ99:KSM99 LCF99:LCI99 LMB99:LME99 LVX99:LWA99 MFT99:MFW99 MPP99:MPS99 MZL99:MZO99 NJH99:NJK99 NTD99:NTG99 OCZ99:ODC99 OMV99:OMY99 OWR99:OWU99 PGN99:PGQ99 PQJ99:PQM99 QAF99:QAI99 QKB99:QKE99 QTX99:QUA99 RDT99:RDW99 RNP99:RNS99 RXL99:RXO99 SHH99:SHK99 SRD99:SRG99 TAZ99:TBC99 TKV99:TKY99 TUR99:TUU99 UEN99:UEQ99 UOJ99:UOM99 UYF99:UYI99 VIB99:VIE99 VRX99:VSA99 WBT99:WBW99 WLP99:WLS99 WVL99:WVO99 D65764:G65764 IZ65764:JC65764 SV65764:SY65764 ACR65764:ACU65764 AMN65764:AMQ65764 AWJ65764:AWM65764 BGF65764:BGI65764 BQB65764:BQE65764 BZX65764:CAA65764 CJT65764:CJW65764 CTP65764:CTS65764 DDL65764:DDO65764 DNH65764:DNK65764 DXD65764:DXG65764 EGZ65764:EHC65764 EQV65764:EQY65764 FAR65764:FAU65764 FKN65764:FKQ65764 FUJ65764:FUM65764 GEF65764:GEI65764 GOB65764:GOE65764 GXX65764:GYA65764 HHT65764:HHW65764 HRP65764:HRS65764 IBL65764:IBO65764 ILH65764:ILK65764 IVD65764:IVG65764 JEZ65764:JFC65764 JOV65764:JOY65764 JYR65764:JYU65764 KIN65764:KIQ65764 KSJ65764:KSM65764 LCF65764:LCI65764 LMB65764:LME65764 LVX65764:LWA65764 MFT65764:MFW65764 MPP65764:MPS65764 MZL65764:MZO65764 NJH65764:NJK65764 NTD65764:NTG65764 OCZ65764:ODC65764 OMV65764:OMY65764 OWR65764:OWU65764 PGN65764:PGQ65764 PQJ65764:PQM65764 QAF65764:QAI65764 QKB65764:QKE65764 QTX65764:QUA65764 RDT65764:RDW65764 RNP65764:RNS65764 RXL65764:RXO65764 SHH65764:SHK65764 SRD65764:SRG65764 TAZ65764:TBC65764 TKV65764:TKY65764 TUR65764:TUU65764 UEN65764:UEQ65764 UOJ65764:UOM65764 UYF65764:UYI65764 VIB65764:VIE65764 VRX65764:VSA65764 WBT65764:WBW65764 WLP65764:WLS65764 WVL65764:WVO65764 D131300:G131300 IZ131300:JC131300 SV131300:SY131300 ACR131300:ACU131300 AMN131300:AMQ131300 AWJ131300:AWM131300 BGF131300:BGI131300 BQB131300:BQE131300 BZX131300:CAA131300 CJT131300:CJW131300 CTP131300:CTS131300 DDL131300:DDO131300 DNH131300:DNK131300 DXD131300:DXG131300 EGZ131300:EHC131300 EQV131300:EQY131300 FAR131300:FAU131300 FKN131300:FKQ131300 FUJ131300:FUM131300 GEF131300:GEI131300 GOB131300:GOE131300 GXX131300:GYA131300 HHT131300:HHW131300 HRP131300:HRS131300 IBL131300:IBO131300 ILH131300:ILK131300 IVD131300:IVG131300 JEZ131300:JFC131300 JOV131300:JOY131300 JYR131300:JYU131300 KIN131300:KIQ131300 KSJ131300:KSM131300 LCF131300:LCI131300 LMB131300:LME131300 LVX131300:LWA131300 MFT131300:MFW131300 MPP131300:MPS131300 MZL131300:MZO131300 NJH131300:NJK131300 NTD131300:NTG131300 OCZ131300:ODC131300 OMV131300:OMY131300 OWR131300:OWU131300 PGN131300:PGQ131300 PQJ131300:PQM131300 QAF131300:QAI131300 QKB131300:QKE131300 QTX131300:QUA131300 RDT131300:RDW131300 RNP131300:RNS131300 RXL131300:RXO131300 SHH131300:SHK131300 SRD131300:SRG131300 TAZ131300:TBC131300 TKV131300:TKY131300 TUR131300:TUU131300 UEN131300:UEQ131300 UOJ131300:UOM131300 UYF131300:UYI131300 VIB131300:VIE131300 VRX131300:VSA131300 WBT131300:WBW131300 WLP131300:WLS131300 WVL131300:WVO131300 D196836:G196836 IZ196836:JC196836 SV196836:SY196836 ACR196836:ACU196836 AMN196836:AMQ196836 AWJ196836:AWM196836 BGF196836:BGI196836 BQB196836:BQE196836 BZX196836:CAA196836 CJT196836:CJW196836 CTP196836:CTS196836 DDL196836:DDO196836 DNH196836:DNK196836 DXD196836:DXG196836 EGZ196836:EHC196836 EQV196836:EQY196836 FAR196836:FAU196836 FKN196836:FKQ196836 FUJ196836:FUM196836 GEF196836:GEI196836 GOB196836:GOE196836 GXX196836:GYA196836 HHT196836:HHW196836 HRP196836:HRS196836 IBL196836:IBO196836 ILH196836:ILK196836 IVD196836:IVG196836 JEZ196836:JFC196836 JOV196836:JOY196836 JYR196836:JYU196836 KIN196836:KIQ196836 KSJ196836:KSM196836 LCF196836:LCI196836 LMB196836:LME196836 LVX196836:LWA196836 MFT196836:MFW196836 MPP196836:MPS196836 MZL196836:MZO196836 NJH196836:NJK196836 NTD196836:NTG196836 OCZ196836:ODC196836 OMV196836:OMY196836 OWR196836:OWU196836 PGN196836:PGQ196836 PQJ196836:PQM196836 QAF196836:QAI196836 QKB196836:QKE196836 QTX196836:QUA196836 RDT196836:RDW196836 RNP196836:RNS196836 RXL196836:RXO196836 SHH196836:SHK196836 SRD196836:SRG196836 TAZ196836:TBC196836 TKV196836:TKY196836 TUR196836:TUU196836 UEN196836:UEQ196836 UOJ196836:UOM196836 UYF196836:UYI196836 VIB196836:VIE196836 VRX196836:VSA196836 WBT196836:WBW196836 WLP196836:WLS196836 WVL196836:WVO196836 D262372:G262372 IZ262372:JC262372 SV262372:SY262372 ACR262372:ACU262372 AMN262372:AMQ262372 AWJ262372:AWM262372 BGF262372:BGI262372 BQB262372:BQE262372 BZX262372:CAA262372 CJT262372:CJW262372 CTP262372:CTS262372 DDL262372:DDO262372 DNH262372:DNK262372 DXD262372:DXG262372 EGZ262372:EHC262372 EQV262372:EQY262372 FAR262372:FAU262372 FKN262372:FKQ262372 FUJ262372:FUM262372 GEF262372:GEI262372 GOB262372:GOE262372 GXX262372:GYA262372 HHT262372:HHW262372 HRP262372:HRS262372 IBL262372:IBO262372 ILH262372:ILK262372 IVD262372:IVG262372 JEZ262372:JFC262372 JOV262372:JOY262372 JYR262372:JYU262372 KIN262372:KIQ262372 KSJ262372:KSM262372 LCF262372:LCI262372 LMB262372:LME262372 LVX262372:LWA262372 MFT262372:MFW262372 MPP262372:MPS262372 MZL262372:MZO262372 NJH262372:NJK262372 NTD262372:NTG262372 OCZ262372:ODC262372 OMV262372:OMY262372 OWR262372:OWU262372 PGN262372:PGQ262372 PQJ262372:PQM262372 QAF262372:QAI262372 QKB262372:QKE262372 QTX262372:QUA262372 RDT262372:RDW262372 RNP262372:RNS262372 RXL262372:RXO262372 SHH262372:SHK262372 SRD262372:SRG262372 TAZ262372:TBC262372 TKV262372:TKY262372 TUR262372:TUU262372 UEN262372:UEQ262372 UOJ262372:UOM262372 UYF262372:UYI262372 VIB262372:VIE262372 VRX262372:VSA262372 WBT262372:WBW262372 WLP262372:WLS262372 WVL262372:WVO262372 D327908:G327908 IZ327908:JC327908 SV327908:SY327908 ACR327908:ACU327908 AMN327908:AMQ327908 AWJ327908:AWM327908 BGF327908:BGI327908 BQB327908:BQE327908 BZX327908:CAA327908 CJT327908:CJW327908 CTP327908:CTS327908 DDL327908:DDO327908 DNH327908:DNK327908 DXD327908:DXG327908 EGZ327908:EHC327908 EQV327908:EQY327908 FAR327908:FAU327908 FKN327908:FKQ327908 FUJ327908:FUM327908 GEF327908:GEI327908 GOB327908:GOE327908 GXX327908:GYA327908 HHT327908:HHW327908 HRP327908:HRS327908 IBL327908:IBO327908 ILH327908:ILK327908 IVD327908:IVG327908 JEZ327908:JFC327908 JOV327908:JOY327908 JYR327908:JYU327908 KIN327908:KIQ327908 KSJ327908:KSM327908 LCF327908:LCI327908 LMB327908:LME327908 LVX327908:LWA327908 MFT327908:MFW327908 MPP327908:MPS327908 MZL327908:MZO327908 NJH327908:NJK327908 NTD327908:NTG327908 OCZ327908:ODC327908 OMV327908:OMY327908 OWR327908:OWU327908 PGN327908:PGQ327908 PQJ327908:PQM327908 QAF327908:QAI327908 QKB327908:QKE327908 QTX327908:QUA327908 RDT327908:RDW327908 RNP327908:RNS327908 RXL327908:RXO327908 SHH327908:SHK327908 SRD327908:SRG327908 TAZ327908:TBC327908 TKV327908:TKY327908 TUR327908:TUU327908 UEN327908:UEQ327908 UOJ327908:UOM327908 UYF327908:UYI327908 VIB327908:VIE327908 VRX327908:VSA327908 WBT327908:WBW327908 WLP327908:WLS327908 WVL327908:WVO327908 D393444:G393444 IZ393444:JC393444 SV393444:SY393444 ACR393444:ACU393444 AMN393444:AMQ393444 AWJ393444:AWM393444 BGF393444:BGI393444 BQB393444:BQE393444 BZX393444:CAA393444 CJT393444:CJW393444 CTP393444:CTS393444 DDL393444:DDO393444 DNH393444:DNK393444 DXD393444:DXG393444 EGZ393444:EHC393444 EQV393444:EQY393444 FAR393444:FAU393444 FKN393444:FKQ393444 FUJ393444:FUM393444 GEF393444:GEI393444 GOB393444:GOE393444 GXX393444:GYA393444 HHT393444:HHW393444 HRP393444:HRS393444 IBL393444:IBO393444 ILH393444:ILK393444 IVD393444:IVG393444 JEZ393444:JFC393444 JOV393444:JOY393444 JYR393444:JYU393444 KIN393444:KIQ393444 KSJ393444:KSM393444 LCF393444:LCI393444 LMB393444:LME393444 LVX393444:LWA393444 MFT393444:MFW393444 MPP393444:MPS393444 MZL393444:MZO393444 NJH393444:NJK393444 NTD393444:NTG393444 OCZ393444:ODC393444 OMV393444:OMY393444 OWR393444:OWU393444 PGN393444:PGQ393444 PQJ393444:PQM393444 QAF393444:QAI393444 QKB393444:QKE393444 QTX393444:QUA393444 RDT393444:RDW393444 RNP393444:RNS393444 RXL393444:RXO393444 SHH393444:SHK393444 SRD393444:SRG393444 TAZ393444:TBC393444 TKV393444:TKY393444 TUR393444:TUU393444 UEN393444:UEQ393444 UOJ393444:UOM393444 UYF393444:UYI393444 VIB393444:VIE393444 VRX393444:VSA393444 WBT393444:WBW393444 WLP393444:WLS393444 WVL393444:WVO393444 D458980:G458980 IZ458980:JC458980 SV458980:SY458980 ACR458980:ACU458980 AMN458980:AMQ458980 AWJ458980:AWM458980 BGF458980:BGI458980 BQB458980:BQE458980 BZX458980:CAA458980 CJT458980:CJW458980 CTP458980:CTS458980 DDL458980:DDO458980 DNH458980:DNK458980 DXD458980:DXG458980 EGZ458980:EHC458980 EQV458980:EQY458980 FAR458980:FAU458980 FKN458980:FKQ458980 FUJ458980:FUM458980 GEF458980:GEI458980 GOB458980:GOE458980 GXX458980:GYA458980 HHT458980:HHW458980 HRP458980:HRS458980 IBL458980:IBO458980 ILH458980:ILK458980 IVD458980:IVG458980 JEZ458980:JFC458980 JOV458980:JOY458980 JYR458980:JYU458980 KIN458980:KIQ458980 KSJ458980:KSM458980 LCF458980:LCI458980 LMB458980:LME458980 LVX458980:LWA458980 MFT458980:MFW458980 MPP458980:MPS458980 MZL458980:MZO458980 NJH458980:NJK458980 NTD458980:NTG458980 OCZ458980:ODC458980 OMV458980:OMY458980 OWR458980:OWU458980 PGN458980:PGQ458980 PQJ458980:PQM458980 QAF458980:QAI458980 QKB458980:QKE458980 QTX458980:QUA458980 RDT458980:RDW458980 RNP458980:RNS458980 RXL458980:RXO458980 SHH458980:SHK458980 SRD458980:SRG458980 TAZ458980:TBC458980 TKV458980:TKY458980 TUR458980:TUU458980 UEN458980:UEQ458980 UOJ458980:UOM458980 UYF458980:UYI458980 VIB458980:VIE458980 VRX458980:VSA458980 WBT458980:WBW458980 WLP458980:WLS458980 WVL458980:WVO458980 D524516:G524516 IZ524516:JC524516 SV524516:SY524516 ACR524516:ACU524516 AMN524516:AMQ524516 AWJ524516:AWM524516 BGF524516:BGI524516 BQB524516:BQE524516 BZX524516:CAA524516 CJT524516:CJW524516 CTP524516:CTS524516 DDL524516:DDO524516 DNH524516:DNK524516 DXD524516:DXG524516 EGZ524516:EHC524516 EQV524516:EQY524516 FAR524516:FAU524516 FKN524516:FKQ524516 FUJ524516:FUM524516 GEF524516:GEI524516 GOB524516:GOE524516 GXX524516:GYA524516 HHT524516:HHW524516 HRP524516:HRS524516 IBL524516:IBO524516 ILH524516:ILK524516 IVD524516:IVG524516 JEZ524516:JFC524516 JOV524516:JOY524516 JYR524516:JYU524516 KIN524516:KIQ524516 KSJ524516:KSM524516 LCF524516:LCI524516 LMB524516:LME524516 LVX524516:LWA524516 MFT524516:MFW524516 MPP524516:MPS524516 MZL524516:MZO524516 NJH524516:NJK524516 NTD524516:NTG524516 OCZ524516:ODC524516 OMV524516:OMY524516 OWR524516:OWU524516 PGN524516:PGQ524516 PQJ524516:PQM524516 QAF524516:QAI524516 QKB524516:QKE524516 QTX524516:QUA524516 RDT524516:RDW524516 RNP524516:RNS524516 RXL524516:RXO524516 SHH524516:SHK524516 SRD524516:SRG524516 TAZ524516:TBC524516 TKV524516:TKY524516 TUR524516:TUU524516 UEN524516:UEQ524516 UOJ524516:UOM524516 UYF524516:UYI524516 VIB524516:VIE524516 VRX524516:VSA524516 WBT524516:WBW524516 WLP524516:WLS524516 WVL524516:WVO524516 D590052:G590052 IZ590052:JC590052 SV590052:SY590052 ACR590052:ACU590052 AMN590052:AMQ590052 AWJ590052:AWM590052 BGF590052:BGI590052 BQB590052:BQE590052 BZX590052:CAA590052 CJT590052:CJW590052 CTP590052:CTS590052 DDL590052:DDO590052 DNH590052:DNK590052 DXD590052:DXG590052 EGZ590052:EHC590052 EQV590052:EQY590052 FAR590052:FAU590052 FKN590052:FKQ590052 FUJ590052:FUM590052 GEF590052:GEI590052 GOB590052:GOE590052 GXX590052:GYA590052 HHT590052:HHW590052 HRP590052:HRS590052 IBL590052:IBO590052 ILH590052:ILK590052 IVD590052:IVG590052 JEZ590052:JFC590052 JOV590052:JOY590052 JYR590052:JYU590052 KIN590052:KIQ590052 KSJ590052:KSM590052 LCF590052:LCI590052 LMB590052:LME590052 LVX590052:LWA590052 MFT590052:MFW590052 MPP590052:MPS590052 MZL590052:MZO590052 NJH590052:NJK590052 NTD590052:NTG590052 OCZ590052:ODC590052 OMV590052:OMY590052 OWR590052:OWU590052 PGN590052:PGQ590052 PQJ590052:PQM590052 QAF590052:QAI590052 QKB590052:QKE590052 QTX590052:QUA590052 RDT590052:RDW590052 RNP590052:RNS590052 RXL590052:RXO590052 SHH590052:SHK590052 SRD590052:SRG590052 TAZ590052:TBC590052 TKV590052:TKY590052 TUR590052:TUU590052 UEN590052:UEQ590052 UOJ590052:UOM590052 UYF590052:UYI590052 VIB590052:VIE590052 VRX590052:VSA590052 WBT590052:WBW590052 WLP590052:WLS590052 WVL590052:WVO590052 D655588:G655588 IZ655588:JC655588 SV655588:SY655588 ACR655588:ACU655588 AMN655588:AMQ655588 AWJ655588:AWM655588 BGF655588:BGI655588 BQB655588:BQE655588 BZX655588:CAA655588 CJT655588:CJW655588 CTP655588:CTS655588 DDL655588:DDO655588 DNH655588:DNK655588 DXD655588:DXG655588 EGZ655588:EHC655588 EQV655588:EQY655588 FAR655588:FAU655588 FKN655588:FKQ655588 FUJ655588:FUM655588 GEF655588:GEI655588 GOB655588:GOE655588 GXX655588:GYA655588 HHT655588:HHW655588 HRP655588:HRS655588 IBL655588:IBO655588 ILH655588:ILK655588 IVD655588:IVG655588 JEZ655588:JFC655588 JOV655588:JOY655588 JYR655588:JYU655588 KIN655588:KIQ655588 KSJ655588:KSM655588 LCF655588:LCI655588 LMB655588:LME655588 LVX655588:LWA655588 MFT655588:MFW655588 MPP655588:MPS655588 MZL655588:MZO655588 NJH655588:NJK655588 NTD655588:NTG655588 OCZ655588:ODC655588 OMV655588:OMY655588 OWR655588:OWU655588 PGN655588:PGQ655588 PQJ655588:PQM655588 QAF655588:QAI655588 QKB655588:QKE655588 QTX655588:QUA655588 RDT655588:RDW655588 RNP655588:RNS655588 RXL655588:RXO655588 SHH655588:SHK655588 SRD655588:SRG655588 TAZ655588:TBC655588 TKV655588:TKY655588 TUR655588:TUU655588 UEN655588:UEQ655588 UOJ655588:UOM655588 UYF655588:UYI655588 VIB655588:VIE655588 VRX655588:VSA655588 WBT655588:WBW655588 WLP655588:WLS655588 WVL655588:WVO655588 D721124:G721124 IZ721124:JC721124 SV721124:SY721124 ACR721124:ACU721124 AMN721124:AMQ721124 AWJ721124:AWM721124 BGF721124:BGI721124 BQB721124:BQE721124 BZX721124:CAA721124 CJT721124:CJW721124 CTP721124:CTS721124 DDL721124:DDO721124 DNH721124:DNK721124 DXD721124:DXG721124 EGZ721124:EHC721124 EQV721124:EQY721124 FAR721124:FAU721124 FKN721124:FKQ721124 FUJ721124:FUM721124 GEF721124:GEI721124 GOB721124:GOE721124 GXX721124:GYA721124 HHT721124:HHW721124 HRP721124:HRS721124 IBL721124:IBO721124 ILH721124:ILK721124 IVD721124:IVG721124 JEZ721124:JFC721124 JOV721124:JOY721124 JYR721124:JYU721124 KIN721124:KIQ721124 KSJ721124:KSM721124 LCF721124:LCI721124 LMB721124:LME721124 LVX721124:LWA721124 MFT721124:MFW721124 MPP721124:MPS721124 MZL721124:MZO721124 NJH721124:NJK721124 NTD721124:NTG721124 OCZ721124:ODC721124 OMV721124:OMY721124 OWR721124:OWU721124 PGN721124:PGQ721124 PQJ721124:PQM721124 QAF721124:QAI721124 QKB721124:QKE721124 QTX721124:QUA721124 RDT721124:RDW721124 RNP721124:RNS721124 RXL721124:RXO721124 SHH721124:SHK721124 SRD721124:SRG721124 TAZ721124:TBC721124 TKV721124:TKY721124 TUR721124:TUU721124 UEN721124:UEQ721124 UOJ721124:UOM721124 UYF721124:UYI721124 VIB721124:VIE721124 VRX721124:VSA721124 WBT721124:WBW721124 WLP721124:WLS721124 WVL721124:WVO721124 D786660:G786660 IZ786660:JC786660 SV786660:SY786660 ACR786660:ACU786660 AMN786660:AMQ786660 AWJ786660:AWM786660 BGF786660:BGI786660 BQB786660:BQE786660 BZX786660:CAA786660 CJT786660:CJW786660 CTP786660:CTS786660 DDL786660:DDO786660 DNH786660:DNK786660 DXD786660:DXG786660 EGZ786660:EHC786660 EQV786660:EQY786660 FAR786660:FAU786660 FKN786660:FKQ786660 FUJ786660:FUM786660 GEF786660:GEI786660 GOB786660:GOE786660 GXX786660:GYA786660 HHT786660:HHW786660 HRP786660:HRS786660 IBL786660:IBO786660 ILH786660:ILK786660 IVD786660:IVG786660 JEZ786660:JFC786660 JOV786660:JOY786660 JYR786660:JYU786660 KIN786660:KIQ786660 KSJ786660:KSM786660 LCF786660:LCI786660 LMB786660:LME786660 LVX786660:LWA786660 MFT786660:MFW786660 MPP786660:MPS786660 MZL786660:MZO786660 NJH786660:NJK786660 NTD786660:NTG786660 OCZ786660:ODC786660 OMV786660:OMY786660 OWR786660:OWU786660 PGN786660:PGQ786660 PQJ786660:PQM786660 QAF786660:QAI786660 QKB786660:QKE786660 QTX786660:QUA786660 RDT786660:RDW786660 RNP786660:RNS786660 RXL786660:RXO786660 SHH786660:SHK786660 SRD786660:SRG786660 TAZ786660:TBC786660 TKV786660:TKY786660 TUR786660:TUU786660 UEN786660:UEQ786660 UOJ786660:UOM786660 UYF786660:UYI786660 VIB786660:VIE786660 VRX786660:VSA786660 WBT786660:WBW786660 WLP786660:WLS786660 WVL786660:WVO786660 D852196:G852196 IZ852196:JC852196 SV852196:SY852196 ACR852196:ACU852196 AMN852196:AMQ852196 AWJ852196:AWM852196 BGF852196:BGI852196 BQB852196:BQE852196 BZX852196:CAA852196 CJT852196:CJW852196 CTP852196:CTS852196 DDL852196:DDO852196 DNH852196:DNK852196 DXD852196:DXG852196 EGZ852196:EHC852196 EQV852196:EQY852196 FAR852196:FAU852196 FKN852196:FKQ852196 FUJ852196:FUM852196 GEF852196:GEI852196 GOB852196:GOE852196 GXX852196:GYA852196 HHT852196:HHW852196 HRP852196:HRS852196 IBL852196:IBO852196 ILH852196:ILK852196 IVD852196:IVG852196 JEZ852196:JFC852196 JOV852196:JOY852196 JYR852196:JYU852196 KIN852196:KIQ852196 KSJ852196:KSM852196 LCF852196:LCI852196 LMB852196:LME852196 LVX852196:LWA852196 MFT852196:MFW852196 MPP852196:MPS852196 MZL852196:MZO852196 NJH852196:NJK852196 NTD852196:NTG852196 OCZ852196:ODC852196 OMV852196:OMY852196 OWR852196:OWU852196 PGN852196:PGQ852196 PQJ852196:PQM852196 QAF852196:QAI852196 QKB852196:QKE852196 QTX852196:QUA852196 RDT852196:RDW852196 RNP852196:RNS852196 RXL852196:RXO852196 SHH852196:SHK852196 SRD852196:SRG852196 TAZ852196:TBC852196 TKV852196:TKY852196 TUR852196:TUU852196 UEN852196:UEQ852196 UOJ852196:UOM852196 UYF852196:UYI852196 VIB852196:VIE852196 VRX852196:VSA852196 WBT852196:WBW852196 WLP852196:WLS852196 WVL852196:WVO852196 D917732:G917732 IZ917732:JC917732 SV917732:SY917732 ACR917732:ACU917732 AMN917732:AMQ917732 AWJ917732:AWM917732 BGF917732:BGI917732 BQB917732:BQE917732 BZX917732:CAA917732 CJT917732:CJW917732 CTP917732:CTS917732 DDL917732:DDO917732 DNH917732:DNK917732 DXD917732:DXG917732 EGZ917732:EHC917732 EQV917732:EQY917732 FAR917732:FAU917732 FKN917732:FKQ917732 FUJ917732:FUM917732 GEF917732:GEI917732 GOB917732:GOE917732 GXX917732:GYA917732 HHT917732:HHW917732 HRP917732:HRS917732 IBL917732:IBO917732 ILH917732:ILK917732 IVD917732:IVG917732 JEZ917732:JFC917732 JOV917732:JOY917732 JYR917732:JYU917732 KIN917732:KIQ917732 KSJ917732:KSM917732 LCF917732:LCI917732 LMB917732:LME917732 LVX917732:LWA917732 MFT917732:MFW917732 MPP917732:MPS917732 MZL917732:MZO917732 NJH917732:NJK917732 NTD917732:NTG917732 OCZ917732:ODC917732 OMV917732:OMY917732 OWR917732:OWU917732 PGN917732:PGQ917732 PQJ917732:PQM917732 QAF917732:QAI917732 QKB917732:QKE917732 QTX917732:QUA917732 RDT917732:RDW917732 RNP917732:RNS917732 RXL917732:RXO917732 SHH917732:SHK917732 SRD917732:SRG917732 TAZ917732:TBC917732 TKV917732:TKY917732 TUR917732:TUU917732 UEN917732:UEQ917732 UOJ917732:UOM917732 UYF917732:UYI917732 VIB917732:VIE917732 VRX917732:VSA917732 WBT917732:WBW917732 WLP917732:WLS917732 WVL917732:WVO917732 D983268:G983268 IZ983268:JC983268 SV983268:SY983268 ACR983268:ACU983268 AMN983268:AMQ983268 AWJ983268:AWM983268 BGF983268:BGI983268 BQB983268:BQE983268 BZX983268:CAA983268 CJT983268:CJW983268 CTP983268:CTS983268 DDL983268:DDO983268 DNH983268:DNK983268 DXD983268:DXG983268 EGZ983268:EHC983268 EQV983268:EQY983268 FAR983268:FAU983268 FKN983268:FKQ983268 FUJ983268:FUM983268 GEF983268:GEI983268 GOB983268:GOE983268 GXX983268:GYA983268 HHT983268:HHW983268 HRP983268:HRS983268 IBL983268:IBO983268 ILH983268:ILK983268 IVD983268:IVG983268 JEZ983268:JFC983268 JOV983268:JOY983268 JYR983268:JYU983268 KIN983268:KIQ983268 KSJ983268:KSM983268 LCF983268:LCI983268 LMB983268:LME983268 LVX983268:LWA983268 MFT983268:MFW983268 MPP983268:MPS983268 MZL983268:MZO983268 NJH983268:NJK983268 NTD983268:NTG983268 OCZ983268:ODC983268 OMV983268:OMY983268 OWR983268:OWU983268 PGN983268:PGQ983268 PQJ983268:PQM983268 QAF983268:QAI983268 QKB983268:QKE983268 QTX983268:QUA983268 RDT983268:RDW983268 RNP983268:RNS983268 RXL983268:RXO983268 SHH983268:SHK983268 SRD983268:SRG983268 TAZ983268:TBC983268 TKV983268:TKY983268 TUR983268:TUU983268 UEN983268:UEQ983268 UOJ983268:UOM983268 UYF983268:UYI983268 VIB983268:VIE983268 VRX983268:VSA983268 WBT983268:WBW983268 WLP983268:WLS983268 WVL983268:WVO983268 E93:H98 JA93:JD98 SW93:SZ98 ACS93:ACV98 AMO93:AMR98 AWK93:AWN98 BGG93:BGJ98 BQC93:BQF98 BZY93:CAB98 CJU93:CJX98 CTQ93:CTT98 DDM93:DDP98 DNI93:DNL98 DXE93:DXH98 EHA93:EHD98 EQW93:EQZ98 FAS93:FAV98 FKO93:FKR98 FUK93:FUN98 GEG93:GEJ98 GOC93:GOF98 GXY93:GYB98 HHU93:HHX98 HRQ93:HRT98 IBM93:IBP98 ILI93:ILL98 IVE93:IVH98 JFA93:JFD98 JOW93:JOZ98 JYS93:JYV98 KIO93:KIR98 KSK93:KSN98 LCG93:LCJ98 LMC93:LMF98 LVY93:LWB98 MFU93:MFX98 MPQ93:MPT98 MZM93:MZP98 NJI93:NJL98 NTE93:NTH98 ODA93:ODD98 OMW93:OMZ98 OWS93:OWV98 PGO93:PGR98 PQK93:PQN98 QAG93:QAJ98 QKC93:QKF98 QTY93:QUB98 RDU93:RDX98 RNQ93:RNT98 RXM93:RXP98 SHI93:SHL98 SRE93:SRH98 TBA93:TBD98 TKW93:TKZ98 TUS93:TUV98 UEO93:UER98 UOK93:UON98 UYG93:UYJ98 VIC93:VIF98 VRY93:VSB98 WBU93:WBX98 WLQ93:WLT98 WVM93:WVP98 E65758:H65763 JA65758:JD65763 SW65758:SZ65763 ACS65758:ACV65763 AMO65758:AMR65763 AWK65758:AWN65763 BGG65758:BGJ65763 BQC65758:BQF65763 BZY65758:CAB65763 CJU65758:CJX65763 CTQ65758:CTT65763 DDM65758:DDP65763 DNI65758:DNL65763 DXE65758:DXH65763 EHA65758:EHD65763 EQW65758:EQZ65763 FAS65758:FAV65763 FKO65758:FKR65763 FUK65758:FUN65763 GEG65758:GEJ65763 GOC65758:GOF65763 GXY65758:GYB65763 HHU65758:HHX65763 HRQ65758:HRT65763 IBM65758:IBP65763 ILI65758:ILL65763 IVE65758:IVH65763 JFA65758:JFD65763 JOW65758:JOZ65763 JYS65758:JYV65763 KIO65758:KIR65763 KSK65758:KSN65763 LCG65758:LCJ65763 LMC65758:LMF65763 LVY65758:LWB65763 MFU65758:MFX65763 MPQ65758:MPT65763 MZM65758:MZP65763 NJI65758:NJL65763 NTE65758:NTH65763 ODA65758:ODD65763 OMW65758:OMZ65763 OWS65758:OWV65763 PGO65758:PGR65763 PQK65758:PQN65763 QAG65758:QAJ65763 QKC65758:QKF65763 QTY65758:QUB65763 RDU65758:RDX65763 RNQ65758:RNT65763 RXM65758:RXP65763 SHI65758:SHL65763 SRE65758:SRH65763 TBA65758:TBD65763 TKW65758:TKZ65763 TUS65758:TUV65763 UEO65758:UER65763 UOK65758:UON65763 UYG65758:UYJ65763 VIC65758:VIF65763 VRY65758:VSB65763 WBU65758:WBX65763 WLQ65758:WLT65763 WVM65758:WVP65763 E131294:H131299 JA131294:JD131299 SW131294:SZ131299 ACS131294:ACV131299 AMO131294:AMR131299 AWK131294:AWN131299 BGG131294:BGJ131299 BQC131294:BQF131299 BZY131294:CAB131299 CJU131294:CJX131299 CTQ131294:CTT131299 DDM131294:DDP131299 DNI131294:DNL131299 DXE131294:DXH131299 EHA131294:EHD131299 EQW131294:EQZ131299 FAS131294:FAV131299 FKO131294:FKR131299 FUK131294:FUN131299 GEG131294:GEJ131299 GOC131294:GOF131299 GXY131294:GYB131299 HHU131294:HHX131299 HRQ131294:HRT131299 IBM131294:IBP131299 ILI131294:ILL131299 IVE131294:IVH131299 JFA131294:JFD131299 JOW131294:JOZ131299 JYS131294:JYV131299 KIO131294:KIR131299 KSK131294:KSN131299 LCG131294:LCJ131299 LMC131294:LMF131299 LVY131294:LWB131299 MFU131294:MFX131299 MPQ131294:MPT131299 MZM131294:MZP131299 NJI131294:NJL131299 NTE131294:NTH131299 ODA131294:ODD131299 OMW131294:OMZ131299 OWS131294:OWV131299 PGO131294:PGR131299 PQK131294:PQN131299 QAG131294:QAJ131299 QKC131294:QKF131299 QTY131294:QUB131299 RDU131294:RDX131299 RNQ131294:RNT131299 RXM131294:RXP131299 SHI131294:SHL131299 SRE131294:SRH131299 TBA131294:TBD131299 TKW131294:TKZ131299 TUS131294:TUV131299 UEO131294:UER131299 UOK131294:UON131299 UYG131294:UYJ131299 VIC131294:VIF131299 VRY131294:VSB131299 WBU131294:WBX131299 WLQ131294:WLT131299 WVM131294:WVP131299 E196830:H196835 JA196830:JD196835 SW196830:SZ196835 ACS196830:ACV196835 AMO196830:AMR196835 AWK196830:AWN196835 BGG196830:BGJ196835 BQC196830:BQF196835 BZY196830:CAB196835 CJU196830:CJX196835 CTQ196830:CTT196835 DDM196830:DDP196835 DNI196830:DNL196835 DXE196830:DXH196835 EHA196830:EHD196835 EQW196830:EQZ196835 FAS196830:FAV196835 FKO196830:FKR196835 FUK196830:FUN196835 GEG196830:GEJ196835 GOC196830:GOF196835 GXY196830:GYB196835 HHU196830:HHX196835 HRQ196830:HRT196835 IBM196830:IBP196835 ILI196830:ILL196835 IVE196830:IVH196835 JFA196830:JFD196835 JOW196830:JOZ196835 JYS196830:JYV196835 KIO196830:KIR196835 KSK196830:KSN196835 LCG196830:LCJ196835 LMC196830:LMF196835 LVY196830:LWB196835 MFU196830:MFX196835 MPQ196830:MPT196835 MZM196830:MZP196835 NJI196830:NJL196835 NTE196830:NTH196835 ODA196830:ODD196835 OMW196830:OMZ196835 OWS196830:OWV196835 PGO196830:PGR196835 PQK196830:PQN196835 QAG196830:QAJ196835 QKC196830:QKF196835 QTY196830:QUB196835 RDU196830:RDX196835 RNQ196830:RNT196835 RXM196830:RXP196835 SHI196830:SHL196835 SRE196830:SRH196835 TBA196830:TBD196835 TKW196830:TKZ196835 TUS196830:TUV196835 UEO196830:UER196835 UOK196830:UON196835 UYG196830:UYJ196835 VIC196830:VIF196835 VRY196830:VSB196835 WBU196830:WBX196835 WLQ196830:WLT196835 WVM196830:WVP196835 E262366:H262371 JA262366:JD262371 SW262366:SZ262371 ACS262366:ACV262371 AMO262366:AMR262371 AWK262366:AWN262371 BGG262366:BGJ262371 BQC262366:BQF262371 BZY262366:CAB262371 CJU262366:CJX262371 CTQ262366:CTT262371 DDM262366:DDP262371 DNI262366:DNL262371 DXE262366:DXH262371 EHA262366:EHD262371 EQW262366:EQZ262371 FAS262366:FAV262371 FKO262366:FKR262371 FUK262366:FUN262371 GEG262366:GEJ262371 GOC262366:GOF262371 GXY262366:GYB262371 HHU262366:HHX262371 HRQ262366:HRT262371 IBM262366:IBP262371 ILI262366:ILL262371 IVE262366:IVH262371 JFA262366:JFD262371 JOW262366:JOZ262371 JYS262366:JYV262371 KIO262366:KIR262371 KSK262366:KSN262371 LCG262366:LCJ262371 LMC262366:LMF262371 LVY262366:LWB262371 MFU262366:MFX262371 MPQ262366:MPT262371 MZM262366:MZP262371 NJI262366:NJL262371 NTE262366:NTH262371 ODA262366:ODD262371 OMW262366:OMZ262371 OWS262366:OWV262371 PGO262366:PGR262371 PQK262366:PQN262371 QAG262366:QAJ262371 QKC262366:QKF262371 QTY262366:QUB262371 RDU262366:RDX262371 RNQ262366:RNT262371 RXM262366:RXP262371 SHI262366:SHL262371 SRE262366:SRH262371 TBA262366:TBD262371 TKW262366:TKZ262371 TUS262366:TUV262371 UEO262366:UER262371 UOK262366:UON262371 UYG262366:UYJ262371 VIC262366:VIF262371 VRY262366:VSB262371 WBU262366:WBX262371 WLQ262366:WLT262371 WVM262366:WVP262371 E327902:H327907 JA327902:JD327907 SW327902:SZ327907 ACS327902:ACV327907 AMO327902:AMR327907 AWK327902:AWN327907 BGG327902:BGJ327907 BQC327902:BQF327907 BZY327902:CAB327907 CJU327902:CJX327907 CTQ327902:CTT327907 DDM327902:DDP327907 DNI327902:DNL327907 DXE327902:DXH327907 EHA327902:EHD327907 EQW327902:EQZ327907 FAS327902:FAV327907 FKO327902:FKR327907 FUK327902:FUN327907 GEG327902:GEJ327907 GOC327902:GOF327907 GXY327902:GYB327907 HHU327902:HHX327907 HRQ327902:HRT327907 IBM327902:IBP327907 ILI327902:ILL327907 IVE327902:IVH327907 JFA327902:JFD327907 JOW327902:JOZ327907 JYS327902:JYV327907 KIO327902:KIR327907 KSK327902:KSN327907 LCG327902:LCJ327907 LMC327902:LMF327907 LVY327902:LWB327907 MFU327902:MFX327907 MPQ327902:MPT327907 MZM327902:MZP327907 NJI327902:NJL327907 NTE327902:NTH327907 ODA327902:ODD327907 OMW327902:OMZ327907 OWS327902:OWV327907 PGO327902:PGR327907 PQK327902:PQN327907 QAG327902:QAJ327907 QKC327902:QKF327907 QTY327902:QUB327907 RDU327902:RDX327907 RNQ327902:RNT327907 RXM327902:RXP327907 SHI327902:SHL327907 SRE327902:SRH327907 TBA327902:TBD327907 TKW327902:TKZ327907 TUS327902:TUV327907 UEO327902:UER327907 UOK327902:UON327907 UYG327902:UYJ327907 VIC327902:VIF327907 VRY327902:VSB327907 WBU327902:WBX327907 WLQ327902:WLT327907 WVM327902:WVP327907 E393438:H393443 JA393438:JD393443 SW393438:SZ393443 ACS393438:ACV393443 AMO393438:AMR393443 AWK393438:AWN393443 BGG393438:BGJ393443 BQC393438:BQF393443 BZY393438:CAB393443 CJU393438:CJX393443 CTQ393438:CTT393443 DDM393438:DDP393443 DNI393438:DNL393443 DXE393438:DXH393443 EHA393438:EHD393443 EQW393438:EQZ393443 FAS393438:FAV393443 FKO393438:FKR393443 FUK393438:FUN393443 GEG393438:GEJ393443 GOC393438:GOF393443 GXY393438:GYB393443 HHU393438:HHX393443 HRQ393438:HRT393443 IBM393438:IBP393443 ILI393438:ILL393443 IVE393438:IVH393443 JFA393438:JFD393443 JOW393438:JOZ393443 JYS393438:JYV393443 KIO393438:KIR393443 KSK393438:KSN393443 LCG393438:LCJ393443 LMC393438:LMF393443 LVY393438:LWB393443 MFU393438:MFX393443 MPQ393438:MPT393443 MZM393438:MZP393443 NJI393438:NJL393443 NTE393438:NTH393443 ODA393438:ODD393443 OMW393438:OMZ393443 OWS393438:OWV393443 PGO393438:PGR393443 PQK393438:PQN393443 QAG393438:QAJ393443 QKC393438:QKF393443 QTY393438:QUB393443 RDU393438:RDX393443 RNQ393438:RNT393443 RXM393438:RXP393443 SHI393438:SHL393443 SRE393438:SRH393443 TBA393438:TBD393443 TKW393438:TKZ393443 TUS393438:TUV393443 UEO393438:UER393443 UOK393438:UON393443 UYG393438:UYJ393443 VIC393438:VIF393443 VRY393438:VSB393443 WBU393438:WBX393443 WLQ393438:WLT393443 WVM393438:WVP393443 E458974:H458979 JA458974:JD458979 SW458974:SZ458979 ACS458974:ACV458979 AMO458974:AMR458979 AWK458974:AWN458979 BGG458974:BGJ458979 BQC458974:BQF458979 BZY458974:CAB458979 CJU458974:CJX458979 CTQ458974:CTT458979 DDM458974:DDP458979 DNI458974:DNL458979 DXE458974:DXH458979 EHA458974:EHD458979 EQW458974:EQZ458979 FAS458974:FAV458979 FKO458974:FKR458979 FUK458974:FUN458979 GEG458974:GEJ458979 GOC458974:GOF458979 GXY458974:GYB458979 HHU458974:HHX458979 HRQ458974:HRT458979 IBM458974:IBP458979 ILI458974:ILL458979 IVE458974:IVH458979 JFA458974:JFD458979 JOW458974:JOZ458979 JYS458974:JYV458979 KIO458974:KIR458979 KSK458974:KSN458979 LCG458974:LCJ458979 LMC458974:LMF458979 LVY458974:LWB458979 MFU458974:MFX458979 MPQ458974:MPT458979 MZM458974:MZP458979 NJI458974:NJL458979 NTE458974:NTH458979 ODA458974:ODD458979 OMW458974:OMZ458979 OWS458974:OWV458979 PGO458974:PGR458979 PQK458974:PQN458979 QAG458974:QAJ458979 QKC458974:QKF458979 QTY458974:QUB458979 RDU458974:RDX458979 RNQ458974:RNT458979 RXM458974:RXP458979 SHI458974:SHL458979 SRE458974:SRH458979 TBA458974:TBD458979 TKW458974:TKZ458979 TUS458974:TUV458979 UEO458974:UER458979 UOK458974:UON458979 UYG458974:UYJ458979 VIC458974:VIF458979 VRY458974:VSB458979 WBU458974:WBX458979 WLQ458974:WLT458979 WVM458974:WVP458979 E524510:H524515 JA524510:JD524515 SW524510:SZ524515 ACS524510:ACV524515 AMO524510:AMR524515 AWK524510:AWN524515 BGG524510:BGJ524515 BQC524510:BQF524515 BZY524510:CAB524515 CJU524510:CJX524515 CTQ524510:CTT524515 DDM524510:DDP524515 DNI524510:DNL524515 DXE524510:DXH524515 EHA524510:EHD524515 EQW524510:EQZ524515 FAS524510:FAV524515 FKO524510:FKR524515 FUK524510:FUN524515 GEG524510:GEJ524515 GOC524510:GOF524515 GXY524510:GYB524515 HHU524510:HHX524515 HRQ524510:HRT524515 IBM524510:IBP524515 ILI524510:ILL524515 IVE524510:IVH524515 JFA524510:JFD524515 JOW524510:JOZ524515 JYS524510:JYV524515 KIO524510:KIR524515 KSK524510:KSN524515 LCG524510:LCJ524515 LMC524510:LMF524515 LVY524510:LWB524515 MFU524510:MFX524515 MPQ524510:MPT524515 MZM524510:MZP524515 NJI524510:NJL524515 NTE524510:NTH524515 ODA524510:ODD524515 OMW524510:OMZ524515 OWS524510:OWV524515 PGO524510:PGR524515 PQK524510:PQN524515 QAG524510:QAJ524515 QKC524510:QKF524515 QTY524510:QUB524515 RDU524510:RDX524515 RNQ524510:RNT524515 RXM524510:RXP524515 SHI524510:SHL524515 SRE524510:SRH524515 TBA524510:TBD524515 TKW524510:TKZ524515 TUS524510:TUV524515 UEO524510:UER524515 UOK524510:UON524515 UYG524510:UYJ524515 VIC524510:VIF524515 VRY524510:VSB524515 WBU524510:WBX524515 WLQ524510:WLT524515 WVM524510:WVP524515 E590046:H590051 JA590046:JD590051 SW590046:SZ590051 ACS590046:ACV590051 AMO590046:AMR590051 AWK590046:AWN590051 BGG590046:BGJ590051 BQC590046:BQF590051 BZY590046:CAB590051 CJU590046:CJX590051 CTQ590046:CTT590051 DDM590046:DDP590051 DNI590046:DNL590051 DXE590046:DXH590051 EHA590046:EHD590051 EQW590046:EQZ590051 FAS590046:FAV590051 FKO590046:FKR590051 FUK590046:FUN590051 GEG590046:GEJ590051 GOC590046:GOF590051 GXY590046:GYB590051 HHU590046:HHX590051 HRQ590046:HRT590051 IBM590046:IBP590051 ILI590046:ILL590051 IVE590046:IVH590051 JFA590046:JFD590051 JOW590046:JOZ590051 JYS590046:JYV590051 KIO590046:KIR590051 KSK590046:KSN590051 LCG590046:LCJ590051 LMC590046:LMF590051 LVY590046:LWB590051 MFU590046:MFX590051 MPQ590046:MPT590051 MZM590046:MZP590051 NJI590046:NJL590051 NTE590046:NTH590051 ODA590046:ODD590051 OMW590046:OMZ590051 OWS590046:OWV590051 PGO590046:PGR590051 PQK590046:PQN590051 QAG590046:QAJ590051 QKC590046:QKF590051 QTY590046:QUB590051 RDU590046:RDX590051 RNQ590046:RNT590051 RXM590046:RXP590051 SHI590046:SHL590051 SRE590046:SRH590051 TBA590046:TBD590051 TKW590046:TKZ590051 TUS590046:TUV590051 UEO590046:UER590051 UOK590046:UON590051 UYG590046:UYJ590051 VIC590046:VIF590051 VRY590046:VSB590051 WBU590046:WBX590051 WLQ590046:WLT590051 WVM590046:WVP590051 E655582:H655587 JA655582:JD655587 SW655582:SZ655587 ACS655582:ACV655587 AMO655582:AMR655587 AWK655582:AWN655587 BGG655582:BGJ655587 BQC655582:BQF655587 BZY655582:CAB655587 CJU655582:CJX655587 CTQ655582:CTT655587 DDM655582:DDP655587 DNI655582:DNL655587 DXE655582:DXH655587 EHA655582:EHD655587 EQW655582:EQZ655587 FAS655582:FAV655587 FKO655582:FKR655587 FUK655582:FUN655587 GEG655582:GEJ655587 GOC655582:GOF655587 GXY655582:GYB655587 HHU655582:HHX655587 HRQ655582:HRT655587 IBM655582:IBP655587 ILI655582:ILL655587 IVE655582:IVH655587 JFA655582:JFD655587 JOW655582:JOZ655587 JYS655582:JYV655587 KIO655582:KIR655587 KSK655582:KSN655587 LCG655582:LCJ655587 LMC655582:LMF655587 LVY655582:LWB655587 MFU655582:MFX655587 MPQ655582:MPT655587 MZM655582:MZP655587 NJI655582:NJL655587 NTE655582:NTH655587 ODA655582:ODD655587 OMW655582:OMZ655587 OWS655582:OWV655587 PGO655582:PGR655587 PQK655582:PQN655587 QAG655582:QAJ655587 QKC655582:QKF655587 QTY655582:QUB655587 RDU655582:RDX655587 RNQ655582:RNT655587 RXM655582:RXP655587 SHI655582:SHL655587 SRE655582:SRH655587 TBA655582:TBD655587 TKW655582:TKZ655587 TUS655582:TUV655587 UEO655582:UER655587 UOK655582:UON655587 UYG655582:UYJ655587 VIC655582:VIF655587 VRY655582:VSB655587 WBU655582:WBX655587 WLQ655582:WLT655587 WVM655582:WVP655587 E721118:H721123 JA721118:JD721123 SW721118:SZ721123 ACS721118:ACV721123 AMO721118:AMR721123 AWK721118:AWN721123 BGG721118:BGJ721123 BQC721118:BQF721123 BZY721118:CAB721123 CJU721118:CJX721123 CTQ721118:CTT721123 DDM721118:DDP721123 DNI721118:DNL721123 DXE721118:DXH721123 EHA721118:EHD721123 EQW721118:EQZ721123 FAS721118:FAV721123 FKO721118:FKR721123 FUK721118:FUN721123 GEG721118:GEJ721123 GOC721118:GOF721123 GXY721118:GYB721123 HHU721118:HHX721123 HRQ721118:HRT721123 IBM721118:IBP721123 ILI721118:ILL721123 IVE721118:IVH721123 JFA721118:JFD721123 JOW721118:JOZ721123 JYS721118:JYV721123 KIO721118:KIR721123 KSK721118:KSN721123 LCG721118:LCJ721123 LMC721118:LMF721123 LVY721118:LWB721123 MFU721118:MFX721123 MPQ721118:MPT721123 MZM721118:MZP721123 NJI721118:NJL721123 NTE721118:NTH721123 ODA721118:ODD721123 OMW721118:OMZ721123 OWS721118:OWV721123 PGO721118:PGR721123 PQK721118:PQN721123 QAG721118:QAJ721123 QKC721118:QKF721123 QTY721118:QUB721123 RDU721118:RDX721123 RNQ721118:RNT721123 RXM721118:RXP721123 SHI721118:SHL721123 SRE721118:SRH721123 TBA721118:TBD721123 TKW721118:TKZ721123 TUS721118:TUV721123 UEO721118:UER721123 UOK721118:UON721123 UYG721118:UYJ721123 VIC721118:VIF721123 VRY721118:VSB721123 WBU721118:WBX721123 WLQ721118:WLT721123 WVM721118:WVP721123 E786654:H786659 JA786654:JD786659 SW786654:SZ786659 ACS786654:ACV786659 AMO786654:AMR786659 AWK786654:AWN786659 BGG786654:BGJ786659 BQC786654:BQF786659 BZY786654:CAB786659 CJU786654:CJX786659 CTQ786654:CTT786659 DDM786654:DDP786659 DNI786654:DNL786659 DXE786654:DXH786659 EHA786654:EHD786659 EQW786654:EQZ786659 FAS786654:FAV786659 FKO786654:FKR786659 FUK786654:FUN786659 GEG786654:GEJ786659 GOC786654:GOF786659 GXY786654:GYB786659 HHU786654:HHX786659 HRQ786654:HRT786659 IBM786654:IBP786659 ILI786654:ILL786659 IVE786654:IVH786659 JFA786654:JFD786659 JOW786654:JOZ786659 JYS786654:JYV786659 KIO786654:KIR786659 KSK786654:KSN786659 LCG786654:LCJ786659 LMC786654:LMF786659 LVY786654:LWB786659 MFU786654:MFX786659 MPQ786654:MPT786659 MZM786654:MZP786659 NJI786654:NJL786659 NTE786654:NTH786659 ODA786654:ODD786659 OMW786654:OMZ786659 OWS786654:OWV786659 PGO786654:PGR786659 PQK786654:PQN786659 QAG786654:QAJ786659 QKC786654:QKF786659 QTY786654:QUB786659 RDU786654:RDX786659 RNQ786654:RNT786659 RXM786654:RXP786659 SHI786654:SHL786659 SRE786654:SRH786659 TBA786654:TBD786659 TKW786654:TKZ786659 TUS786654:TUV786659 UEO786654:UER786659 UOK786654:UON786659 UYG786654:UYJ786659 VIC786654:VIF786659 VRY786654:VSB786659 WBU786654:WBX786659 WLQ786654:WLT786659 WVM786654:WVP786659 E852190:H852195 JA852190:JD852195 SW852190:SZ852195 ACS852190:ACV852195 AMO852190:AMR852195 AWK852190:AWN852195 BGG852190:BGJ852195 BQC852190:BQF852195 BZY852190:CAB852195 CJU852190:CJX852195 CTQ852190:CTT852195 DDM852190:DDP852195 DNI852190:DNL852195 DXE852190:DXH852195 EHA852190:EHD852195 EQW852190:EQZ852195 FAS852190:FAV852195 FKO852190:FKR852195 FUK852190:FUN852195 GEG852190:GEJ852195 GOC852190:GOF852195 GXY852190:GYB852195 HHU852190:HHX852195 HRQ852190:HRT852195 IBM852190:IBP852195 ILI852190:ILL852195 IVE852190:IVH852195 JFA852190:JFD852195 JOW852190:JOZ852195 JYS852190:JYV852195 KIO852190:KIR852195 KSK852190:KSN852195 LCG852190:LCJ852195 LMC852190:LMF852195 LVY852190:LWB852195 MFU852190:MFX852195 MPQ852190:MPT852195 MZM852190:MZP852195 NJI852190:NJL852195 NTE852190:NTH852195 ODA852190:ODD852195 OMW852190:OMZ852195 OWS852190:OWV852195 PGO852190:PGR852195 PQK852190:PQN852195 QAG852190:QAJ852195 QKC852190:QKF852195 QTY852190:QUB852195 RDU852190:RDX852195 RNQ852190:RNT852195 RXM852190:RXP852195 SHI852190:SHL852195 SRE852190:SRH852195 TBA852190:TBD852195 TKW852190:TKZ852195 TUS852190:TUV852195 UEO852190:UER852195 UOK852190:UON852195 UYG852190:UYJ852195 VIC852190:VIF852195 VRY852190:VSB852195 WBU852190:WBX852195 WLQ852190:WLT852195 WVM852190:WVP852195 E917726:H917731 JA917726:JD917731 SW917726:SZ917731 ACS917726:ACV917731 AMO917726:AMR917731 AWK917726:AWN917731 BGG917726:BGJ917731 BQC917726:BQF917731 BZY917726:CAB917731 CJU917726:CJX917731 CTQ917726:CTT917731 DDM917726:DDP917731 DNI917726:DNL917731 DXE917726:DXH917731 EHA917726:EHD917731 EQW917726:EQZ917731 FAS917726:FAV917731 FKO917726:FKR917731 FUK917726:FUN917731 GEG917726:GEJ917731 GOC917726:GOF917731 GXY917726:GYB917731 HHU917726:HHX917731 HRQ917726:HRT917731 IBM917726:IBP917731 ILI917726:ILL917731 IVE917726:IVH917731 JFA917726:JFD917731 JOW917726:JOZ917731 JYS917726:JYV917731 KIO917726:KIR917731 KSK917726:KSN917731 LCG917726:LCJ917731 LMC917726:LMF917731 LVY917726:LWB917731 MFU917726:MFX917731 MPQ917726:MPT917731 MZM917726:MZP917731 NJI917726:NJL917731 NTE917726:NTH917731 ODA917726:ODD917731 OMW917726:OMZ917731 OWS917726:OWV917731 PGO917726:PGR917731 PQK917726:PQN917731 QAG917726:QAJ917731 QKC917726:QKF917731 QTY917726:QUB917731 RDU917726:RDX917731 RNQ917726:RNT917731 RXM917726:RXP917731 SHI917726:SHL917731 SRE917726:SRH917731 TBA917726:TBD917731 TKW917726:TKZ917731 TUS917726:TUV917731 UEO917726:UER917731 UOK917726:UON917731 UYG917726:UYJ917731 VIC917726:VIF917731 VRY917726:VSB917731 WBU917726:WBX917731 WLQ917726:WLT917731 WVM917726:WVP917731 E983262:H983267 JA983262:JD983267 SW983262:SZ983267 ACS983262:ACV983267 AMO983262:AMR983267 AWK983262:AWN983267 BGG983262:BGJ983267 BQC983262:BQF983267 BZY983262:CAB983267 CJU983262:CJX983267 CTQ983262:CTT983267 DDM983262:DDP983267 DNI983262:DNL983267 DXE983262:DXH983267 EHA983262:EHD983267 EQW983262:EQZ983267 FAS983262:FAV983267 FKO983262:FKR983267 FUK983262:FUN983267 GEG983262:GEJ983267 GOC983262:GOF983267 GXY983262:GYB983267 HHU983262:HHX983267 HRQ983262:HRT983267 IBM983262:IBP983267 ILI983262:ILL983267 IVE983262:IVH983267 JFA983262:JFD983267 JOW983262:JOZ983267 JYS983262:JYV983267 KIO983262:KIR983267 KSK983262:KSN983267 LCG983262:LCJ983267 LMC983262:LMF983267 LVY983262:LWB983267 MFU983262:MFX983267 MPQ983262:MPT983267 MZM983262:MZP983267 NJI983262:NJL983267 NTE983262:NTH983267 ODA983262:ODD983267 OMW983262:OMZ983267 OWS983262:OWV983267 PGO983262:PGR983267 PQK983262:PQN983267 QAG983262:QAJ983267 QKC983262:QKF983267 QTY983262:QUB983267 RDU983262:RDX983267 RNQ983262:RNT983267 RXM983262:RXP983267 SHI983262:SHL983267 SRE983262:SRH983267 TBA983262:TBD983267 TKW983262:TKZ983267 TUS983262:TUV983267 UEO983262:UER983267 UOK983262:UON983267 UYG983262:UYJ983267 VIC983262:VIF983267 VRY983262:VSB983267 WBU983262:WBX983267 WLQ983262:WLT983267 WVM983262:WVP983267 I99:K99 JE99:JG99 TA99:TC99 ACW99:ACY99 AMS99:AMU99 AWO99:AWQ99 BGK99:BGM99 BQG99:BQI99 CAC99:CAE99 CJY99:CKA99 CTU99:CTW99 DDQ99:DDS99 DNM99:DNO99 DXI99:DXK99 EHE99:EHG99 ERA99:ERC99 FAW99:FAY99 FKS99:FKU99 FUO99:FUQ99 GEK99:GEM99 GOG99:GOI99 GYC99:GYE99 HHY99:HIA99 HRU99:HRW99 IBQ99:IBS99 ILM99:ILO99 IVI99:IVK99 JFE99:JFG99 JPA99:JPC99 JYW99:JYY99 KIS99:KIU99 KSO99:KSQ99 LCK99:LCM99 LMG99:LMI99 LWC99:LWE99 MFY99:MGA99 MPU99:MPW99 MZQ99:MZS99 NJM99:NJO99 NTI99:NTK99 ODE99:ODG99 ONA99:ONC99 OWW99:OWY99 PGS99:PGU99 PQO99:PQQ99 QAK99:QAM99 QKG99:QKI99 QUC99:QUE99 RDY99:REA99 RNU99:RNW99 RXQ99:RXS99 SHM99:SHO99 SRI99:SRK99 TBE99:TBG99 TLA99:TLC99 TUW99:TUY99 UES99:UEU99 UOO99:UOQ99 UYK99:UYM99 VIG99:VII99 VSC99:VSE99 WBY99:WCA99 WLU99:WLW99 WVQ99:WVS99 I65764:K65764 JE65764:JG65764 TA65764:TC65764 ACW65764:ACY65764 AMS65764:AMU65764 AWO65764:AWQ65764 BGK65764:BGM65764 BQG65764:BQI65764 CAC65764:CAE65764 CJY65764:CKA65764 CTU65764:CTW65764 DDQ65764:DDS65764 DNM65764:DNO65764 DXI65764:DXK65764 EHE65764:EHG65764 ERA65764:ERC65764 FAW65764:FAY65764 FKS65764:FKU65764 FUO65764:FUQ65764 GEK65764:GEM65764 GOG65764:GOI65764 GYC65764:GYE65764 HHY65764:HIA65764 HRU65764:HRW65764 IBQ65764:IBS65764 ILM65764:ILO65764 IVI65764:IVK65764 JFE65764:JFG65764 JPA65764:JPC65764 JYW65764:JYY65764 KIS65764:KIU65764 KSO65764:KSQ65764 LCK65764:LCM65764 LMG65764:LMI65764 LWC65764:LWE65764 MFY65764:MGA65764 MPU65764:MPW65764 MZQ65764:MZS65764 NJM65764:NJO65764 NTI65764:NTK65764 ODE65764:ODG65764 ONA65764:ONC65764 OWW65764:OWY65764 PGS65764:PGU65764 PQO65764:PQQ65764 QAK65764:QAM65764 QKG65764:QKI65764 QUC65764:QUE65764 RDY65764:REA65764 RNU65764:RNW65764 RXQ65764:RXS65764 SHM65764:SHO65764 SRI65764:SRK65764 TBE65764:TBG65764 TLA65764:TLC65764 TUW65764:TUY65764 UES65764:UEU65764 UOO65764:UOQ65764 UYK65764:UYM65764 VIG65764:VII65764 VSC65764:VSE65764 WBY65764:WCA65764 WLU65764:WLW65764 WVQ65764:WVS65764 I131300:K131300 JE131300:JG131300 TA131300:TC131300 ACW131300:ACY131300 AMS131300:AMU131300 AWO131300:AWQ131300 BGK131300:BGM131300 BQG131300:BQI131300 CAC131300:CAE131300 CJY131300:CKA131300 CTU131300:CTW131300 DDQ131300:DDS131300 DNM131300:DNO131300 DXI131300:DXK131300 EHE131300:EHG131300 ERA131300:ERC131300 FAW131300:FAY131300 FKS131300:FKU131300 FUO131300:FUQ131300 GEK131300:GEM131300 GOG131300:GOI131300 GYC131300:GYE131300 HHY131300:HIA131300 HRU131300:HRW131300 IBQ131300:IBS131300 ILM131300:ILO131300 IVI131300:IVK131300 JFE131300:JFG131300 JPA131300:JPC131300 JYW131300:JYY131300 KIS131300:KIU131300 KSO131300:KSQ131300 LCK131300:LCM131300 LMG131300:LMI131300 LWC131300:LWE131300 MFY131300:MGA131300 MPU131300:MPW131300 MZQ131300:MZS131300 NJM131300:NJO131300 NTI131300:NTK131300 ODE131300:ODG131300 ONA131300:ONC131300 OWW131300:OWY131300 PGS131300:PGU131300 PQO131300:PQQ131300 QAK131300:QAM131300 QKG131300:QKI131300 QUC131300:QUE131300 RDY131300:REA131300 RNU131300:RNW131300 RXQ131300:RXS131300 SHM131300:SHO131300 SRI131300:SRK131300 TBE131300:TBG131300 TLA131300:TLC131300 TUW131300:TUY131300 UES131300:UEU131300 UOO131300:UOQ131300 UYK131300:UYM131300 VIG131300:VII131300 VSC131300:VSE131300 WBY131300:WCA131300 WLU131300:WLW131300 WVQ131300:WVS131300 I196836:K196836 JE196836:JG196836 TA196836:TC196836 ACW196836:ACY196836 AMS196836:AMU196836 AWO196836:AWQ196836 BGK196836:BGM196836 BQG196836:BQI196836 CAC196836:CAE196836 CJY196836:CKA196836 CTU196836:CTW196836 DDQ196836:DDS196836 DNM196836:DNO196836 DXI196836:DXK196836 EHE196836:EHG196836 ERA196836:ERC196836 FAW196836:FAY196836 FKS196836:FKU196836 FUO196836:FUQ196836 GEK196836:GEM196836 GOG196836:GOI196836 GYC196836:GYE196836 HHY196836:HIA196836 HRU196836:HRW196836 IBQ196836:IBS196836 ILM196836:ILO196836 IVI196836:IVK196836 JFE196836:JFG196836 JPA196836:JPC196836 JYW196836:JYY196836 KIS196836:KIU196836 KSO196836:KSQ196836 LCK196836:LCM196836 LMG196836:LMI196836 LWC196836:LWE196836 MFY196836:MGA196836 MPU196836:MPW196836 MZQ196836:MZS196836 NJM196836:NJO196836 NTI196836:NTK196836 ODE196836:ODG196836 ONA196836:ONC196836 OWW196836:OWY196836 PGS196836:PGU196836 PQO196836:PQQ196836 QAK196836:QAM196836 QKG196836:QKI196836 QUC196836:QUE196836 RDY196836:REA196836 RNU196836:RNW196836 RXQ196836:RXS196836 SHM196836:SHO196836 SRI196836:SRK196836 TBE196836:TBG196836 TLA196836:TLC196836 TUW196836:TUY196836 UES196836:UEU196836 UOO196836:UOQ196836 UYK196836:UYM196836 VIG196836:VII196836 VSC196836:VSE196836 WBY196836:WCA196836 WLU196836:WLW196836 WVQ196836:WVS196836 I262372:K262372 JE262372:JG262372 TA262372:TC262372 ACW262372:ACY262372 AMS262372:AMU262372 AWO262372:AWQ262372 BGK262372:BGM262372 BQG262372:BQI262372 CAC262372:CAE262372 CJY262372:CKA262372 CTU262372:CTW262372 DDQ262372:DDS262372 DNM262372:DNO262372 DXI262372:DXK262372 EHE262372:EHG262372 ERA262372:ERC262372 FAW262372:FAY262372 FKS262372:FKU262372 FUO262372:FUQ262372 GEK262372:GEM262372 GOG262372:GOI262372 GYC262372:GYE262372 HHY262372:HIA262372 HRU262372:HRW262372 IBQ262372:IBS262372 ILM262372:ILO262372 IVI262372:IVK262372 JFE262372:JFG262372 JPA262372:JPC262372 JYW262372:JYY262372 KIS262372:KIU262372 KSO262372:KSQ262372 LCK262372:LCM262372 LMG262372:LMI262372 LWC262372:LWE262372 MFY262372:MGA262372 MPU262372:MPW262372 MZQ262372:MZS262372 NJM262372:NJO262372 NTI262372:NTK262372 ODE262372:ODG262372 ONA262372:ONC262372 OWW262372:OWY262372 PGS262372:PGU262372 PQO262372:PQQ262372 QAK262372:QAM262372 QKG262372:QKI262372 QUC262372:QUE262372 RDY262372:REA262372 RNU262372:RNW262372 RXQ262372:RXS262372 SHM262372:SHO262372 SRI262372:SRK262372 TBE262372:TBG262372 TLA262372:TLC262372 TUW262372:TUY262372 UES262372:UEU262372 UOO262372:UOQ262372 UYK262372:UYM262372 VIG262372:VII262372 VSC262372:VSE262372 WBY262372:WCA262372 WLU262372:WLW262372 WVQ262372:WVS262372 I327908:K327908 JE327908:JG327908 TA327908:TC327908 ACW327908:ACY327908 AMS327908:AMU327908 AWO327908:AWQ327908 BGK327908:BGM327908 BQG327908:BQI327908 CAC327908:CAE327908 CJY327908:CKA327908 CTU327908:CTW327908 DDQ327908:DDS327908 DNM327908:DNO327908 DXI327908:DXK327908 EHE327908:EHG327908 ERA327908:ERC327908 FAW327908:FAY327908 FKS327908:FKU327908 FUO327908:FUQ327908 GEK327908:GEM327908 GOG327908:GOI327908 GYC327908:GYE327908 HHY327908:HIA327908 HRU327908:HRW327908 IBQ327908:IBS327908 ILM327908:ILO327908 IVI327908:IVK327908 JFE327908:JFG327908 JPA327908:JPC327908 JYW327908:JYY327908 KIS327908:KIU327908 KSO327908:KSQ327908 LCK327908:LCM327908 LMG327908:LMI327908 LWC327908:LWE327908 MFY327908:MGA327908 MPU327908:MPW327908 MZQ327908:MZS327908 NJM327908:NJO327908 NTI327908:NTK327908 ODE327908:ODG327908 ONA327908:ONC327908 OWW327908:OWY327908 PGS327908:PGU327908 PQO327908:PQQ327908 QAK327908:QAM327908 QKG327908:QKI327908 QUC327908:QUE327908 RDY327908:REA327908 RNU327908:RNW327908 RXQ327908:RXS327908 SHM327908:SHO327908 SRI327908:SRK327908 TBE327908:TBG327908 TLA327908:TLC327908 TUW327908:TUY327908 UES327908:UEU327908 UOO327908:UOQ327908 UYK327908:UYM327908 VIG327908:VII327908 VSC327908:VSE327908 WBY327908:WCA327908 WLU327908:WLW327908 WVQ327908:WVS327908 I393444:K393444 JE393444:JG393444 TA393444:TC393444 ACW393444:ACY393444 AMS393444:AMU393444 AWO393444:AWQ393444 BGK393444:BGM393444 BQG393444:BQI393444 CAC393444:CAE393444 CJY393444:CKA393444 CTU393444:CTW393444 DDQ393444:DDS393444 DNM393444:DNO393444 DXI393444:DXK393444 EHE393444:EHG393444 ERA393444:ERC393444 FAW393444:FAY393444 FKS393444:FKU393444 FUO393444:FUQ393444 GEK393444:GEM393444 GOG393444:GOI393444 GYC393444:GYE393444 HHY393444:HIA393444 HRU393444:HRW393444 IBQ393444:IBS393444 ILM393444:ILO393444 IVI393444:IVK393444 JFE393444:JFG393444 JPA393444:JPC393444 JYW393444:JYY393444 KIS393444:KIU393444 KSO393444:KSQ393444 LCK393444:LCM393444 LMG393444:LMI393444 LWC393444:LWE393444 MFY393444:MGA393444 MPU393444:MPW393444 MZQ393444:MZS393444 NJM393444:NJO393444 NTI393444:NTK393444 ODE393444:ODG393444 ONA393444:ONC393444 OWW393444:OWY393444 PGS393444:PGU393444 PQO393444:PQQ393444 QAK393444:QAM393444 QKG393444:QKI393444 QUC393444:QUE393444 RDY393444:REA393444 RNU393444:RNW393444 RXQ393444:RXS393444 SHM393444:SHO393444 SRI393444:SRK393444 TBE393444:TBG393444 TLA393444:TLC393444 TUW393444:TUY393444 UES393444:UEU393444 UOO393444:UOQ393444 UYK393444:UYM393444 VIG393444:VII393444 VSC393444:VSE393444 WBY393444:WCA393444 WLU393444:WLW393444 WVQ393444:WVS393444 I458980:K458980 JE458980:JG458980 TA458980:TC458980 ACW458980:ACY458980 AMS458980:AMU458980 AWO458980:AWQ458980 BGK458980:BGM458980 BQG458980:BQI458980 CAC458980:CAE458980 CJY458980:CKA458980 CTU458980:CTW458980 DDQ458980:DDS458980 DNM458980:DNO458980 DXI458980:DXK458980 EHE458980:EHG458980 ERA458980:ERC458980 FAW458980:FAY458980 FKS458980:FKU458980 FUO458980:FUQ458980 GEK458980:GEM458980 GOG458980:GOI458980 GYC458980:GYE458980 HHY458980:HIA458980 HRU458980:HRW458980 IBQ458980:IBS458980 ILM458980:ILO458980 IVI458980:IVK458980 JFE458980:JFG458980 JPA458980:JPC458980 JYW458980:JYY458980 KIS458980:KIU458980 KSO458980:KSQ458980 LCK458980:LCM458980 LMG458980:LMI458980 LWC458980:LWE458980 MFY458980:MGA458980 MPU458980:MPW458980 MZQ458980:MZS458980 NJM458980:NJO458980 NTI458980:NTK458980 ODE458980:ODG458980 ONA458980:ONC458980 OWW458980:OWY458980 PGS458980:PGU458980 PQO458980:PQQ458980 QAK458980:QAM458980 QKG458980:QKI458980 QUC458980:QUE458980 RDY458980:REA458980 RNU458980:RNW458980 RXQ458980:RXS458980 SHM458980:SHO458980 SRI458980:SRK458980 TBE458980:TBG458980 TLA458980:TLC458980 TUW458980:TUY458980 UES458980:UEU458980 UOO458980:UOQ458980 UYK458980:UYM458980 VIG458980:VII458980 VSC458980:VSE458980 WBY458980:WCA458980 WLU458980:WLW458980 WVQ458980:WVS458980 I524516:K524516 JE524516:JG524516 TA524516:TC524516 ACW524516:ACY524516 AMS524516:AMU524516 AWO524516:AWQ524516 BGK524516:BGM524516 BQG524516:BQI524516 CAC524516:CAE524516 CJY524516:CKA524516 CTU524516:CTW524516 DDQ524516:DDS524516 DNM524516:DNO524516 DXI524516:DXK524516 EHE524516:EHG524516 ERA524516:ERC524516 FAW524516:FAY524516 FKS524516:FKU524516 FUO524516:FUQ524516 GEK524516:GEM524516 GOG524516:GOI524516 GYC524516:GYE524516 HHY524516:HIA524516 HRU524516:HRW524516 IBQ524516:IBS524516 ILM524516:ILO524516 IVI524516:IVK524516 JFE524516:JFG524516 JPA524516:JPC524516 JYW524516:JYY524516 KIS524516:KIU524516 KSO524516:KSQ524516 LCK524516:LCM524516 LMG524516:LMI524516 LWC524516:LWE524516 MFY524516:MGA524516 MPU524516:MPW524516 MZQ524516:MZS524516 NJM524516:NJO524516 NTI524516:NTK524516 ODE524516:ODG524516 ONA524516:ONC524516 OWW524516:OWY524516 PGS524516:PGU524516 PQO524516:PQQ524516 QAK524516:QAM524516 QKG524516:QKI524516 QUC524516:QUE524516 RDY524516:REA524516 RNU524516:RNW524516 RXQ524516:RXS524516 SHM524516:SHO524516 SRI524516:SRK524516 TBE524516:TBG524516 TLA524516:TLC524516 TUW524516:TUY524516 UES524516:UEU524516 UOO524516:UOQ524516 UYK524516:UYM524516 VIG524516:VII524516 VSC524516:VSE524516 WBY524516:WCA524516 WLU524516:WLW524516 WVQ524516:WVS524516 I590052:K590052 JE590052:JG590052 TA590052:TC590052 ACW590052:ACY590052 AMS590052:AMU590052 AWO590052:AWQ590052 BGK590052:BGM590052 BQG590052:BQI590052 CAC590052:CAE590052 CJY590052:CKA590052 CTU590052:CTW590052 DDQ590052:DDS590052 DNM590052:DNO590052 DXI590052:DXK590052 EHE590052:EHG590052 ERA590052:ERC590052 FAW590052:FAY590052 FKS590052:FKU590052 FUO590052:FUQ590052 GEK590052:GEM590052 GOG590052:GOI590052 GYC590052:GYE590052 HHY590052:HIA590052 HRU590052:HRW590052 IBQ590052:IBS590052 ILM590052:ILO590052 IVI590052:IVK590052 JFE590052:JFG590052 JPA590052:JPC590052 JYW590052:JYY590052 KIS590052:KIU590052 KSO590052:KSQ590052 LCK590052:LCM590052 LMG590052:LMI590052 LWC590052:LWE590052 MFY590052:MGA590052 MPU590052:MPW590052 MZQ590052:MZS590052 NJM590052:NJO590052 NTI590052:NTK590052 ODE590052:ODG590052 ONA590052:ONC590052 OWW590052:OWY590052 PGS590052:PGU590052 PQO590052:PQQ590052 QAK590052:QAM590052 QKG590052:QKI590052 QUC590052:QUE590052 RDY590052:REA590052 RNU590052:RNW590052 RXQ590052:RXS590052 SHM590052:SHO590052 SRI590052:SRK590052 TBE590052:TBG590052 TLA590052:TLC590052 TUW590052:TUY590052 UES590052:UEU590052 UOO590052:UOQ590052 UYK590052:UYM590052 VIG590052:VII590052 VSC590052:VSE590052 WBY590052:WCA590052 WLU590052:WLW590052 WVQ590052:WVS590052 I655588:K655588 JE655588:JG655588 TA655588:TC655588 ACW655588:ACY655588 AMS655588:AMU655588 AWO655588:AWQ655588 BGK655588:BGM655588 BQG655588:BQI655588 CAC655588:CAE655588 CJY655588:CKA655588 CTU655588:CTW655588 DDQ655588:DDS655588 DNM655588:DNO655588 DXI655588:DXK655588 EHE655588:EHG655588 ERA655588:ERC655588 FAW655588:FAY655588 FKS655588:FKU655588 FUO655588:FUQ655588 GEK655588:GEM655588 GOG655588:GOI655588 GYC655588:GYE655588 HHY655588:HIA655588 HRU655588:HRW655588 IBQ655588:IBS655588 ILM655588:ILO655588 IVI655588:IVK655588 JFE655588:JFG655588 JPA655588:JPC655588 JYW655588:JYY655588 KIS655588:KIU655588 KSO655588:KSQ655588 LCK655588:LCM655588 LMG655588:LMI655588 LWC655588:LWE655588 MFY655588:MGA655588 MPU655588:MPW655588 MZQ655588:MZS655588 NJM655588:NJO655588 NTI655588:NTK655588 ODE655588:ODG655588 ONA655588:ONC655588 OWW655588:OWY655588 PGS655588:PGU655588 PQO655588:PQQ655588 QAK655588:QAM655588 QKG655588:QKI655588 QUC655588:QUE655588 RDY655588:REA655588 RNU655588:RNW655588 RXQ655588:RXS655588 SHM655588:SHO655588 SRI655588:SRK655588 TBE655588:TBG655588 TLA655588:TLC655588 TUW655588:TUY655588 UES655588:UEU655588 UOO655588:UOQ655588 UYK655588:UYM655588 VIG655588:VII655588 VSC655588:VSE655588 WBY655588:WCA655588 WLU655588:WLW655588 WVQ655588:WVS655588 I721124:K721124 JE721124:JG721124 TA721124:TC721124 ACW721124:ACY721124 AMS721124:AMU721124 AWO721124:AWQ721124 BGK721124:BGM721124 BQG721124:BQI721124 CAC721124:CAE721124 CJY721124:CKA721124 CTU721124:CTW721124 DDQ721124:DDS721124 DNM721124:DNO721124 DXI721124:DXK721124 EHE721124:EHG721124 ERA721124:ERC721124 FAW721124:FAY721124 FKS721124:FKU721124 FUO721124:FUQ721124 GEK721124:GEM721124 GOG721124:GOI721124 GYC721124:GYE721124 HHY721124:HIA721124 HRU721124:HRW721124 IBQ721124:IBS721124 ILM721124:ILO721124 IVI721124:IVK721124 JFE721124:JFG721124 JPA721124:JPC721124 JYW721124:JYY721124 KIS721124:KIU721124 KSO721124:KSQ721124 LCK721124:LCM721124 LMG721124:LMI721124 LWC721124:LWE721124 MFY721124:MGA721124 MPU721124:MPW721124 MZQ721124:MZS721124 NJM721124:NJO721124 NTI721124:NTK721124 ODE721124:ODG721124 ONA721124:ONC721124 OWW721124:OWY721124 PGS721124:PGU721124 PQO721124:PQQ721124 QAK721124:QAM721124 QKG721124:QKI721124 QUC721124:QUE721124 RDY721124:REA721124 RNU721124:RNW721124 RXQ721124:RXS721124 SHM721124:SHO721124 SRI721124:SRK721124 TBE721124:TBG721124 TLA721124:TLC721124 TUW721124:TUY721124 UES721124:UEU721124 UOO721124:UOQ721124 UYK721124:UYM721124 VIG721124:VII721124 VSC721124:VSE721124 WBY721124:WCA721124 WLU721124:WLW721124 WVQ721124:WVS721124 I786660:K786660 JE786660:JG786660 TA786660:TC786660 ACW786660:ACY786660 AMS786660:AMU786660 AWO786660:AWQ786660 BGK786660:BGM786660 BQG786660:BQI786660 CAC786660:CAE786660 CJY786660:CKA786660 CTU786660:CTW786660 DDQ786660:DDS786660 DNM786660:DNO786660 DXI786660:DXK786660 EHE786660:EHG786660 ERA786660:ERC786660 FAW786660:FAY786660 FKS786660:FKU786660 FUO786660:FUQ786660 GEK786660:GEM786660 GOG786660:GOI786660 GYC786660:GYE786660 HHY786660:HIA786660 HRU786660:HRW786660 IBQ786660:IBS786660 ILM786660:ILO786660 IVI786660:IVK786660 JFE786660:JFG786660 JPA786660:JPC786660 JYW786660:JYY786660 KIS786660:KIU786660 KSO786660:KSQ786660 LCK786660:LCM786660 LMG786660:LMI786660 LWC786660:LWE786660 MFY786660:MGA786660 MPU786660:MPW786660 MZQ786660:MZS786660 NJM786660:NJO786660 NTI786660:NTK786660 ODE786660:ODG786660 ONA786660:ONC786660 OWW786660:OWY786660 PGS786660:PGU786660 PQO786660:PQQ786660 QAK786660:QAM786660 QKG786660:QKI786660 QUC786660:QUE786660 RDY786660:REA786660 RNU786660:RNW786660 RXQ786660:RXS786660 SHM786660:SHO786660 SRI786660:SRK786660 TBE786660:TBG786660 TLA786660:TLC786660 TUW786660:TUY786660 UES786660:UEU786660 UOO786660:UOQ786660 UYK786660:UYM786660 VIG786660:VII786660 VSC786660:VSE786660 WBY786660:WCA786660 WLU786660:WLW786660 WVQ786660:WVS786660 I852196:K852196 JE852196:JG852196 TA852196:TC852196 ACW852196:ACY852196 AMS852196:AMU852196 AWO852196:AWQ852196 BGK852196:BGM852196 BQG852196:BQI852196 CAC852196:CAE852196 CJY852196:CKA852196 CTU852196:CTW852196 DDQ852196:DDS852196 DNM852196:DNO852196 DXI852196:DXK852196 EHE852196:EHG852196 ERA852196:ERC852196 FAW852196:FAY852196 FKS852196:FKU852196 FUO852196:FUQ852196 GEK852196:GEM852196 GOG852196:GOI852196 GYC852196:GYE852196 HHY852196:HIA852196 HRU852196:HRW852196 IBQ852196:IBS852196 ILM852196:ILO852196 IVI852196:IVK852196 JFE852196:JFG852196 JPA852196:JPC852196 JYW852196:JYY852196 KIS852196:KIU852196 KSO852196:KSQ852196 LCK852196:LCM852196 LMG852196:LMI852196 LWC852196:LWE852196 MFY852196:MGA852196 MPU852196:MPW852196 MZQ852196:MZS852196 NJM852196:NJO852196 NTI852196:NTK852196 ODE852196:ODG852196 ONA852196:ONC852196 OWW852196:OWY852196 PGS852196:PGU852196 PQO852196:PQQ852196 QAK852196:QAM852196 QKG852196:QKI852196 QUC852196:QUE852196 RDY852196:REA852196 RNU852196:RNW852196 RXQ852196:RXS852196 SHM852196:SHO852196 SRI852196:SRK852196 TBE852196:TBG852196 TLA852196:TLC852196 TUW852196:TUY852196 UES852196:UEU852196 UOO852196:UOQ852196 UYK852196:UYM852196 VIG852196:VII852196 VSC852196:VSE852196 WBY852196:WCA852196 WLU852196:WLW852196 WVQ852196:WVS852196 I917732:K917732 JE917732:JG917732 TA917732:TC917732 ACW917732:ACY917732 AMS917732:AMU917732 AWO917732:AWQ917732 BGK917732:BGM917732 BQG917732:BQI917732 CAC917732:CAE917732 CJY917732:CKA917732 CTU917732:CTW917732 DDQ917732:DDS917732 DNM917732:DNO917732 DXI917732:DXK917732 EHE917732:EHG917732 ERA917732:ERC917732 FAW917732:FAY917732 FKS917732:FKU917732 FUO917732:FUQ917732 GEK917732:GEM917732 GOG917732:GOI917732 GYC917732:GYE917732 HHY917732:HIA917732 HRU917732:HRW917732 IBQ917732:IBS917732 ILM917732:ILO917732 IVI917732:IVK917732 JFE917732:JFG917732 JPA917732:JPC917732 JYW917732:JYY917732 KIS917732:KIU917732 KSO917732:KSQ917732 LCK917732:LCM917732 LMG917732:LMI917732 LWC917732:LWE917732 MFY917732:MGA917732 MPU917732:MPW917732 MZQ917732:MZS917732 NJM917732:NJO917732 NTI917732:NTK917732 ODE917732:ODG917732 ONA917732:ONC917732 OWW917732:OWY917732 PGS917732:PGU917732 PQO917732:PQQ917732 QAK917732:QAM917732 QKG917732:QKI917732 QUC917732:QUE917732 RDY917732:REA917732 RNU917732:RNW917732 RXQ917732:RXS917732 SHM917732:SHO917732 SRI917732:SRK917732 TBE917732:TBG917732 TLA917732:TLC917732 TUW917732:TUY917732 UES917732:UEU917732 UOO917732:UOQ917732 UYK917732:UYM917732 VIG917732:VII917732 VSC917732:VSE917732 WBY917732:WCA917732 WLU917732:WLW917732 WVQ917732:WVS917732 I983268:K983268 JE983268:JG983268 TA983268:TC983268 ACW983268:ACY983268 AMS983268:AMU983268 AWO983268:AWQ983268 BGK983268:BGM983268 BQG983268:BQI983268 CAC983268:CAE983268 CJY983268:CKA983268 CTU983268:CTW983268 DDQ983268:DDS983268 DNM983268:DNO983268 DXI983268:DXK983268 EHE983268:EHG983268 ERA983268:ERC983268 FAW983268:FAY983268 FKS983268:FKU983268 FUO983268:FUQ983268 GEK983268:GEM983268 GOG983268:GOI983268 GYC983268:GYE983268 HHY983268:HIA983268 HRU983268:HRW983268 IBQ983268:IBS983268 ILM983268:ILO983268 IVI983268:IVK983268 JFE983268:JFG983268 JPA983268:JPC983268 JYW983268:JYY983268 KIS983268:KIU983268 KSO983268:KSQ983268 LCK983268:LCM983268 LMG983268:LMI983268 LWC983268:LWE983268 MFY983268:MGA983268 MPU983268:MPW983268 MZQ983268:MZS983268 NJM983268:NJO983268 NTI983268:NTK983268 ODE983268:ODG983268 ONA983268:ONC983268 OWW983268:OWY983268 PGS983268:PGU983268 PQO983268:PQQ983268 QAK983268:QAM983268 QKG983268:QKI983268 QUC983268:QUE983268 RDY983268:REA983268 RNU983268:RNW983268 RXQ983268:RXS983268 SHM983268:SHO983268 SRI983268:SRK983268 TBE983268:TBG983268 TLA983268:TLC983268 TUW983268:TUY983268 UES983268:UEU983268 UOO983268:UOQ983268 UYK983268:UYM983268 VIG983268:VII983268 VSC983268:VSE983268 WBY983268:WCA983268 WLU983268:WLW983268 WVQ983268:WVS983268 J93:L98 JF93:JH98 TB93:TD98 ACX93:ACZ98 AMT93:AMV98 AWP93:AWR98 BGL93:BGN98 BQH93:BQJ98 CAD93:CAF98 CJZ93:CKB98 CTV93:CTX98 DDR93:DDT98 DNN93:DNP98 DXJ93:DXL98 EHF93:EHH98 ERB93:ERD98 FAX93:FAZ98 FKT93:FKV98 FUP93:FUR98 GEL93:GEN98 GOH93:GOJ98 GYD93:GYF98 HHZ93:HIB98 HRV93:HRX98 IBR93:IBT98 ILN93:ILP98 IVJ93:IVL98 JFF93:JFH98 JPB93:JPD98 JYX93:JYZ98 KIT93:KIV98 KSP93:KSR98 LCL93:LCN98 LMH93:LMJ98 LWD93:LWF98 MFZ93:MGB98 MPV93:MPX98 MZR93:MZT98 NJN93:NJP98 NTJ93:NTL98 ODF93:ODH98 ONB93:OND98 OWX93:OWZ98 PGT93:PGV98 PQP93:PQR98 QAL93:QAN98 QKH93:QKJ98 QUD93:QUF98 RDZ93:REB98 RNV93:RNX98 RXR93:RXT98 SHN93:SHP98 SRJ93:SRL98 TBF93:TBH98 TLB93:TLD98 TUX93:TUZ98 UET93:UEV98 UOP93:UOR98 UYL93:UYN98 VIH93:VIJ98 VSD93:VSF98 WBZ93:WCB98 WLV93:WLX98 WVR93:WVT98 J65758:L65763 JF65758:JH65763 TB65758:TD65763 ACX65758:ACZ65763 AMT65758:AMV65763 AWP65758:AWR65763 BGL65758:BGN65763 BQH65758:BQJ65763 CAD65758:CAF65763 CJZ65758:CKB65763 CTV65758:CTX65763 DDR65758:DDT65763 DNN65758:DNP65763 DXJ65758:DXL65763 EHF65758:EHH65763 ERB65758:ERD65763 FAX65758:FAZ65763 FKT65758:FKV65763 FUP65758:FUR65763 GEL65758:GEN65763 GOH65758:GOJ65763 GYD65758:GYF65763 HHZ65758:HIB65763 HRV65758:HRX65763 IBR65758:IBT65763 ILN65758:ILP65763 IVJ65758:IVL65763 JFF65758:JFH65763 JPB65758:JPD65763 JYX65758:JYZ65763 KIT65758:KIV65763 KSP65758:KSR65763 LCL65758:LCN65763 LMH65758:LMJ65763 LWD65758:LWF65763 MFZ65758:MGB65763 MPV65758:MPX65763 MZR65758:MZT65763 NJN65758:NJP65763 NTJ65758:NTL65763 ODF65758:ODH65763 ONB65758:OND65763 OWX65758:OWZ65763 PGT65758:PGV65763 PQP65758:PQR65763 QAL65758:QAN65763 QKH65758:QKJ65763 QUD65758:QUF65763 RDZ65758:REB65763 RNV65758:RNX65763 RXR65758:RXT65763 SHN65758:SHP65763 SRJ65758:SRL65763 TBF65758:TBH65763 TLB65758:TLD65763 TUX65758:TUZ65763 UET65758:UEV65763 UOP65758:UOR65763 UYL65758:UYN65763 VIH65758:VIJ65763 VSD65758:VSF65763 WBZ65758:WCB65763 WLV65758:WLX65763 WVR65758:WVT65763 J131294:L131299 JF131294:JH131299 TB131294:TD131299 ACX131294:ACZ131299 AMT131294:AMV131299 AWP131294:AWR131299 BGL131294:BGN131299 BQH131294:BQJ131299 CAD131294:CAF131299 CJZ131294:CKB131299 CTV131294:CTX131299 DDR131294:DDT131299 DNN131294:DNP131299 DXJ131294:DXL131299 EHF131294:EHH131299 ERB131294:ERD131299 FAX131294:FAZ131299 FKT131294:FKV131299 FUP131294:FUR131299 GEL131294:GEN131299 GOH131294:GOJ131299 GYD131294:GYF131299 HHZ131294:HIB131299 HRV131294:HRX131299 IBR131294:IBT131299 ILN131294:ILP131299 IVJ131294:IVL131299 JFF131294:JFH131299 JPB131294:JPD131299 JYX131294:JYZ131299 KIT131294:KIV131299 KSP131294:KSR131299 LCL131294:LCN131299 LMH131294:LMJ131299 LWD131294:LWF131299 MFZ131294:MGB131299 MPV131294:MPX131299 MZR131294:MZT131299 NJN131294:NJP131299 NTJ131294:NTL131299 ODF131294:ODH131299 ONB131294:OND131299 OWX131294:OWZ131299 PGT131294:PGV131299 PQP131294:PQR131299 QAL131294:QAN131299 QKH131294:QKJ131299 QUD131294:QUF131299 RDZ131294:REB131299 RNV131294:RNX131299 RXR131294:RXT131299 SHN131294:SHP131299 SRJ131294:SRL131299 TBF131294:TBH131299 TLB131294:TLD131299 TUX131294:TUZ131299 UET131294:UEV131299 UOP131294:UOR131299 UYL131294:UYN131299 VIH131294:VIJ131299 VSD131294:VSF131299 WBZ131294:WCB131299 WLV131294:WLX131299 WVR131294:WVT131299 J196830:L196835 JF196830:JH196835 TB196830:TD196835 ACX196830:ACZ196835 AMT196830:AMV196835 AWP196830:AWR196835 BGL196830:BGN196835 BQH196830:BQJ196835 CAD196830:CAF196835 CJZ196830:CKB196835 CTV196830:CTX196835 DDR196830:DDT196835 DNN196830:DNP196835 DXJ196830:DXL196835 EHF196830:EHH196835 ERB196830:ERD196835 FAX196830:FAZ196835 FKT196830:FKV196835 FUP196830:FUR196835 GEL196830:GEN196835 GOH196830:GOJ196835 GYD196830:GYF196835 HHZ196830:HIB196835 HRV196830:HRX196835 IBR196830:IBT196835 ILN196830:ILP196835 IVJ196830:IVL196835 JFF196830:JFH196835 JPB196830:JPD196835 JYX196830:JYZ196835 KIT196830:KIV196835 KSP196830:KSR196835 LCL196830:LCN196835 LMH196830:LMJ196835 LWD196830:LWF196835 MFZ196830:MGB196835 MPV196830:MPX196835 MZR196830:MZT196835 NJN196830:NJP196835 NTJ196830:NTL196835 ODF196830:ODH196835 ONB196830:OND196835 OWX196830:OWZ196835 PGT196830:PGV196835 PQP196830:PQR196835 QAL196830:QAN196835 QKH196830:QKJ196835 QUD196830:QUF196835 RDZ196830:REB196835 RNV196830:RNX196835 RXR196830:RXT196835 SHN196830:SHP196835 SRJ196830:SRL196835 TBF196830:TBH196835 TLB196830:TLD196835 TUX196830:TUZ196835 UET196830:UEV196835 UOP196830:UOR196835 UYL196830:UYN196835 VIH196830:VIJ196835 VSD196830:VSF196835 WBZ196830:WCB196835 WLV196830:WLX196835 WVR196830:WVT196835 J262366:L262371 JF262366:JH262371 TB262366:TD262371 ACX262366:ACZ262371 AMT262366:AMV262371 AWP262366:AWR262371 BGL262366:BGN262371 BQH262366:BQJ262371 CAD262366:CAF262371 CJZ262366:CKB262371 CTV262366:CTX262371 DDR262366:DDT262371 DNN262366:DNP262371 DXJ262366:DXL262371 EHF262366:EHH262371 ERB262366:ERD262371 FAX262366:FAZ262371 FKT262366:FKV262371 FUP262366:FUR262371 GEL262366:GEN262371 GOH262366:GOJ262371 GYD262366:GYF262371 HHZ262366:HIB262371 HRV262366:HRX262371 IBR262366:IBT262371 ILN262366:ILP262371 IVJ262366:IVL262371 JFF262366:JFH262371 JPB262366:JPD262371 JYX262366:JYZ262371 KIT262366:KIV262371 KSP262366:KSR262371 LCL262366:LCN262371 LMH262366:LMJ262371 LWD262366:LWF262371 MFZ262366:MGB262371 MPV262366:MPX262371 MZR262366:MZT262371 NJN262366:NJP262371 NTJ262366:NTL262371 ODF262366:ODH262371 ONB262366:OND262371 OWX262366:OWZ262371 PGT262366:PGV262371 PQP262366:PQR262371 QAL262366:QAN262371 QKH262366:QKJ262371 QUD262366:QUF262371 RDZ262366:REB262371 RNV262366:RNX262371 RXR262366:RXT262371 SHN262366:SHP262371 SRJ262366:SRL262371 TBF262366:TBH262371 TLB262366:TLD262371 TUX262366:TUZ262371 UET262366:UEV262371 UOP262366:UOR262371 UYL262366:UYN262371 VIH262366:VIJ262371 VSD262366:VSF262371 WBZ262366:WCB262371 WLV262366:WLX262371 WVR262366:WVT262371 J327902:L327907 JF327902:JH327907 TB327902:TD327907 ACX327902:ACZ327907 AMT327902:AMV327907 AWP327902:AWR327907 BGL327902:BGN327907 BQH327902:BQJ327907 CAD327902:CAF327907 CJZ327902:CKB327907 CTV327902:CTX327907 DDR327902:DDT327907 DNN327902:DNP327907 DXJ327902:DXL327907 EHF327902:EHH327907 ERB327902:ERD327907 FAX327902:FAZ327907 FKT327902:FKV327907 FUP327902:FUR327907 GEL327902:GEN327907 GOH327902:GOJ327907 GYD327902:GYF327907 HHZ327902:HIB327907 HRV327902:HRX327907 IBR327902:IBT327907 ILN327902:ILP327907 IVJ327902:IVL327907 JFF327902:JFH327907 JPB327902:JPD327907 JYX327902:JYZ327907 KIT327902:KIV327907 KSP327902:KSR327907 LCL327902:LCN327907 LMH327902:LMJ327907 LWD327902:LWF327907 MFZ327902:MGB327907 MPV327902:MPX327907 MZR327902:MZT327907 NJN327902:NJP327907 NTJ327902:NTL327907 ODF327902:ODH327907 ONB327902:OND327907 OWX327902:OWZ327907 PGT327902:PGV327907 PQP327902:PQR327907 QAL327902:QAN327907 QKH327902:QKJ327907 QUD327902:QUF327907 RDZ327902:REB327907 RNV327902:RNX327907 RXR327902:RXT327907 SHN327902:SHP327907 SRJ327902:SRL327907 TBF327902:TBH327907 TLB327902:TLD327907 TUX327902:TUZ327907 UET327902:UEV327907 UOP327902:UOR327907 UYL327902:UYN327907 VIH327902:VIJ327907 VSD327902:VSF327907 WBZ327902:WCB327907 WLV327902:WLX327907 WVR327902:WVT327907 J393438:L393443 JF393438:JH393443 TB393438:TD393443 ACX393438:ACZ393443 AMT393438:AMV393443 AWP393438:AWR393443 BGL393438:BGN393443 BQH393438:BQJ393443 CAD393438:CAF393443 CJZ393438:CKB393443 CTV393438:CTX393443 DDR393438:DDT393443 DNN393438:DNP393443 DXJ393438:DXL393443 EHF393438:EHH393443 ERB393438:ERD393443 FAX393438:FAZ393443 FKT393438:FKV393443 FUP393438:FUR393443 GEL393438:GEN393443 GOH393438:GOJ393443 GYD393438:GYF393443 HHZ393438:HIB393443 HRV393438:HRX393443 IBR393438:IBT393443 ILN393438:ILP393443 IVJ393438:IVL393443 JFF393438:JFH393443 JPB393438:JPD393443 JYX393438:JYZ393443 KIT393438:KIV393443 KSP393438:KSR393443 LCL393438:LCN393443 LMH393438:LMJ393443 LWD393438:LWF393443 MFZ393438:MGB393443 MPV393438:MPX393443 MZR393438:MZT393443 NJN393438:NJP393443 NTJ393438:NTL393443 ODF393438:ODH393443 ONB393438:OND393443 OWX393438:OWZ393443 PGT393438:PGV393443 PQP393438:PQR393443 QAL393438:QAN393443 QKH393438:QKJ393443 QUD393438:QUF393443 RDZ393438:REB393443 RNV393438:RNX393443 RXR393438:RXT393443 SHN393438:SHP393443 SRJ393438:SRL393443 TBF393438:TBH393443 TLB393438:TLD393443 TUX393438:TUZ393443 UET393438:UEV393443 UOP393438:UOR393443 UYL393438:UYN393443 VIH393438:VIJ393443 VSD393438:VSF393443 WBZ393438:WCB393443 WLV393438:WLX393443 WVR393438:WVT393443 J458974:L458979 JF458974:JH458979 TB458974:TD458979 ACX458974:ACZ458979 AMT458974:AMV458979 AWP458974:AWR458979 BGL458974:BGN458979 BQH458974:BQJ458979 CAD458974:CAF458979 CJZ458974:CKB458979 CTV458974:CTX458979 DDR458974:DDT458979 DNN458974:DNP458979 DXJ458974:DXL458979 EHF458974:EHH458979 ERB458974:ERD458979 FAX458974:FAZ458979 FKT458974:FKV458979 FUP458974:FUR458979 GEL458974:GEN458979 GOH458974:GOJ458979 GYD458974:GYF458979 HHZ458974:HIB458979 HRV458974:HRX458979 IBR458974:IBT458979 ILN458974:ILP458979 IVJ458974:IVL458979 JFF458974:JFH458979 JPB458974:JPD458979 JYX458974:JYZ458979 KIT458974:KIV458979 KSP458974:KSR458979 LCL458974:LCN458979 LMH458974:LMJ458979 LWD458974:LWF458979 MFZ458974:MGB458979 MPV458974:MPX458979 MZR458974:MZT458979 NJN458974:NJP458979 NTJ458974:NTL458979 ODF458974:ODH458979 ONB458974:OND458979 OWX458974:OWZ458979 PGT458974:PGV458979 PQP458974:PQR458979 QAL458974:QAN458979 QKH458974:QKJ458979 QUD458974:QUF458979 RDZ458974:REB458979 RNV458974:RNX458979 RXR458974:RXT458979 SHN458974:SHP458979 SRJ458974:SRL458979 TBF458974:TBH458979 TLB458974:TLD458979 TUX458974:TUZ458979 UET458974:UEV458979 UOP458974:UOR458979 UYL458974:UYN458979 VIH458974:VIJ458979 VSD458974:VSF458979 WBZ458974:WCB458979 WLV458974:WLX458979 WVR458974:WVT458979 J524510:L524515 JF524510:JH524515 TB524510:TD524515 ACX524510:ACZ524515 AMT524510:AMV524515 AWP524510:AWR524515 BGL524510:BGN524515 BQH524510:BQJ524515 CAD524510:CAF524515 CJZ524510:CKB524515 CTV524510:CTX524515 DDR524510:DDT524515 DNN524510:DNP524515 DXJ524510:DXL524515 EHF524510:EHH524515 ERB524510:ERD524515 FAX524510:FAZ524515 FKT524510:FKV524515 FUP524510:FUR524515 GEL524510:GEN524515 GOH524510:GOJ524515 GYD524510:GYF524515 HHZ524510:HIB524515 HRV524510:HRX524515 IBR524510:IBT524515 ILN524510:ILP524515 IVJ524510:IVL524515 JFF524510:JFH524515 JPB524510:JPD524515 JYX524510:JYZ524515 KIT524510:KIV524515 KSP524510:KSR524515 LCL524510:LCN524515 LMH524510:LMJ524515 LWD524510:LWF524515 MFZ524510:MGB524515 MPV524510:MPX524515 MZR524510:MZT524515 NJN524510:NJP524515 NTJ524510:NTL524515 ODF524510:ODH524515 ONB524510:OND524515 OWX524510:OWZ524515 PGT524510:PGV524515 PQP524510:PQR524515 QAL524510:QAN524515 QKH524510:QKJ524515 QUD524510:QUF524515 RDZ524510:REB524515 RNV524510:RNX524515 RXR524510:RXT524515 SHN524510:SHP524515 SRJ524510:SRL524515 TBF524510:TBH524515 TLB524510:TLD524515 TUX524510:TUZ524515 UET524510:UEV524515 UOP524510:UOR524515 UYL524510:UYN524515 VIH524510:VIJ524515 VSD524510:VSF524515 WBZ524510:WCB524515 WLV524510:WLX524515 WVR524510:WVT524515 J590046:L590051 JF590046:JH590051 TB590046:TD590051 ACX590046:ACZ590051 AMT590046:AMV590051 AWP590046:AWR590051 BGL590046:BGN590051 BQH590046:BQJ590051 CAD590046:CAF590051 CJZ590046:CKB590051 CTV590046:CTX590051 DDR590046:DDT590051 DNN590046:DNP590051 DXJ590046:DXL590051 EHF590046:EHH590051 ERB590046:ERD590051 FAX590046:FAZ590051 FKT590046:FKV590051 FUP590046:FUR590051 GEL590046:GEN590051 GOH590046:GOJ590051 GYD590046:GYF590051 HHZ590046:HIB590051 HRV590046:HRX590051 IBR590046:IBT590051 ILN590046:ILP590051 IVJ590046:IVL590051 JFF590046:JFH590051 JPB590046:JPD590051 JYX590046:JYZ590051 KIT590046:KIV590051 KSP590046:KSR590051 LCL590046:LCN590051 LMH590046:LMJ590051 LWD590046:LWF590051 MFZ590046:MGB590051 MPV590046:MPX590051 MZR590046:MZT590051 NJN590046:NJP590051 NTJ590046:NTL590051 ODF590046:ODH590051 ONB590046:OND590051 OWX590046:OWZ590051 PGT590046:PGV590051 PQP590046:PQR590051 QAL590046:QAN590051 QKH590046:QKJ590051 QUD590046:QUF590051 RDZ590046:REB590051 RNV590046:RNX590051 RXR590046:RXT590051 SHN590046:SHP590051 SRJ590046:SRL590051 TBF590046:TBH590051 TLB590046:TLD590051 TUX590046:TUZ590051 UET590046:UEV590051 UOP590046:UOR590051 UYL590046:UYN590051 VIH590046:VIJ590051 VSD590046:VSF590051 WBZ590046:WCB590051 WLV590046:WLX590051 WVR590046:WVT590051 J655582:L655587 JF655582:JH655587 TB655582:TD655587 ACX655582:ACZ655587 AMT655582:AMV655587 AWP655582:AWR655587 BGL655582:BGN655587 BQH655582:BQJ655587 CAD655582:CAF655587 CJZ655582:CKB655587 CTV655582:CTX655587 DDR655582:DDT655587 DNN655582:DNP655587 DXJ655582:DXL655587 EHF655582:EHH655587 ERB655582:ERD655587 FAX655582:FAZ655587 FKT655582:FKV655587 FUP655582:FUR655587 GEL655582:GEN655587 GOH655582:GOJ655587 GYD655582:GYF655587 HHZ655582:HIB655587 HRV655582:HRX655587 IBR655582:IBT655587 ILN655582:ILP655587 IVJ655582:IVL655587 JFF655582:JFH655587 JPB655582:JPD655587 JYX655582:JYZ655587 KIT655582:KIV655587 KSP655582:KSR655587 LCL655582:LCN655587 LMH655582:LMJ655587 LWD655582:LWF655587 MFZ655582:MGB655587 MPV655582:MPX655587 MZR655582:MZT655587 NJN655582:NJP655587 NTJ655582:NTL655587 ODF655582:ODH655587 ONB655582:OND655587 OWX655582:OWZ655587 PGT655582:PGV655587 PQP655582:PQR655587 QAL655582:QAN655587 QKH655582:QKJ655587 QUD655582:QUF655587 RDZ655582:REB655587 RNV655582:RNX655587 RXR655582:RXT655587 SHN655582:SHP655587 SRJ655582:SRL655587 TBF655582:TBH655587 TLB655582:TLD655587 TUX655582:TUZ655587 UET655582:UEV655587 UOP655582:UOR655587 UYL655582:UYN655587 VIH655582:VIJ655587 VSD655582:VSF655587 WBZ655582:WCB655587 WLV655582:WLX655587 WVR655582:WVT655587 J721118:L721123 JF721118:JH721123 TB721118:TD721123 ACX721118:ACZ721123 AMT721118:AMV721123 AWP721118:AWR721123 BGL721118:BGN721123 BQH721118:BQJ721123 CAD721118:CAF721123 CJZ721118:CKB721123 CTV721118:CTX721123 DDR721118:DDT721123 DNN721118:DNP721123 DXJ721118:DXL721123 EHF721118:EHH721123 ERB721118:ERD721123 FAX721118:FAZ721123 FKT721118:FKV721123 FUP721118:FUR721123 GEL721118:GEN721123 GOH721118:GOJ721123 GYD721118:GYF721123 HHZ721118:HIB721123 HRV721118:HRX721123 IBR721118:IBT721123 ILN721118:ILP721123 IVJ721118:IVL721123 JFF721118:JFH721123 JPB721118:JPD721123 JYX721118:JYZ721123 KIT721118:KIV721123 KSP721118:KSR721123 LCL721118:LCN721123 LMH721118:LMJ721123 LWD721118:LWF721123 MFZ721118:MGB721123 MPV721118:MPX721123 MZR721118:MZT721123 NJN721118:NJP721123 NTJ721118:NTL721123 ODF721118:ODH721123 ONB721118:OND721123 OWX721118:OWZ721123 PGT721118:PGV721123 PQP721118:PQR721123 QAL721118:QAN721123 QKH721118:QKJ721123 QUD721118:QUF721123 RDZ721118:REB721123 RNV721118:RNX721123 RXR721118:RXT721123 SHN721118:SHP721123 SRJ721118:SRL721123 TBF721118:TBH721123 TLB721118:TLD721123 TUX721118:TUZ721123 UET721118:UEV721123 UOP721118:UOR721123 UYL721118:UYN721123 VIH721118:VIJ721123 VSD721118:VSF721123 WBZ721118:WCB721123 WLV721118:WLX721123 WVR721118:WVT721123 J786654:L786659 JF786654:JH786659 TB786654:TD786659 ACX786654:ACZ786659 AMT786654:AMV786659 AWP786654:AWR786659 BGL786654:BGN786659 BQH786654:BQJ786659 CAD786654:CAF786659 CJZ786654:CKB786659 CTV786654:CTX786659 DDR786654:DDT786659 DNN786654:DNP786659 DXJ786654:DXL786659 EHF786654:EHH786659 ERB786654:ERD786659 FAX786654:FAZ786659 FKT786654:FKV786659 FUP786654:FUR786659 GEL786654:GEN786659 GOH786654:GOJ786659 GYD786654:GYF786659 HHZ786654:HIB786659 HRV786654:HRX786659 IBR786654:IBT786659 ILN786654:ILP786659 IVJ786654:IVL786659 JFF786654:JFH786659 JPB786654:JPD786659 JYX786654:JYZ786659 KIT786654:KIV786659 KSP786654:KSR786659 LCL786654:LCN786659 LMH786654:LMJ786659 LWD786654:LWF786659 MFZ786654:MGB786659 MPV786654:MPX786659 MZR786654:MZT786659 NJN786654:NJP786659 NTJ786654:NTL786659 ODF786654:ODH786659 ONB786654:OND786659 OWX786654:OWZ786659 PGT786654:PGV786659 PQP786654:PQR786659 QAL786654:QAN786659 QKH786654:QKJ786659 QUD786654:QUF786659 RDZ786654:REB786659 RNV786654:RNX786659 RXR786654:RXT786659 SHN786654:SHP786659 SRJ786654:SRL786659 TBF786654:TBH786659 TLB786654:TLD786659 TUX786654:TUZ786659 UET786654:UEV786659 UOP786654:UOR786659 UYL786654:UYN786659 VIH786654:VIJ786659 VSD786654:VSF786659 WBZ786654:WCB786659 WLV786654:WLX786659 WVR786654:WVT786659 J852190:L852195 JF852190:JH852195 TB852190:TD852195 ACX852190:ACZ852195 AMT852190:AMV852195 AWP852190:AWR852195 BGL852190:BGN852195 BQH852190:BQJ852195 CAD852190:CAF852195 CJZ852190:CKB852195 CTV852190:CTX852195 DDR852190:DDT852195 DNN852190:DNP852195 DXJ852190:DXL852195 EHF852190:EHH852195 ERB852190:ERD852195 FAX852190:FAZ852195 FKT852190:FKV852195 FUP852190:FUR852195 GEL852190:GEN852195 GOH852190:GOJ852195 GYD852190:GYF852195 HHZ852190:HIB852195 HRV852190:HRX852195 IBR852190:IBT852195 ILN852190:ILP852195 IVJ852190:IVL852195 JFF852190:JFH852195 JPB852190:JPD852195 JYX852190:JYZ852195 KIT852190:KIV852195 KSP852190:KSR852195 LCL852190:LCN852195 LMH852190:LMJ852195 LWD852190:LWF852195 MFZ852190:MGB852195 MPV852190:MPX852195 MZR852190:MZT852195 NJN852190:NJP852195 NTJ852190:NTL852195 ODF852190:ODH852195 ONB852190:OND852195 OWX852190:OWZ852195 PGT852190:PGV852195 PQP852190:PQR852195 QAL852190:QAN852195 QKH852190:QKJ852195 QUD852190:QUF852195 RDZ852190:REB852195 RNV852190:RNX852195 RXR852190:RXT852195 SHN852190:SHP852195 SRJ852190:SRL852195 TBF852190:TBH852195 TLB852190:TLD852195 TUX852190:TUZ852195 UET852190:UEV852195 UOP852190:UOR852195 UYL852190:UYN852195 VIH852190:VIJ852195 VSD852190:VSF852195 WBZ852190:WCB852195 WLV852190:WLX852195 WVR852190:WVT852195 J917726:L917731 JF917726:JH917731 TB917726:TD917731 ACX917726:ACZ917731 AMT917726:AMV917731 AWP917726:AWR917731 BGL917726:BGN917731 BQH917726:BQJ917731 CAD917726:CAF917731 CJZ917726:CKB917731 CTV917726:CTX917731 DDR917726:DDT917731 DNN917726:DNP917731 DXJ917726:DXL917731 EHF917726:EHH917731 ERB917726:ERD917731 FAX917726:FAZ917731 FKT917726:FKV917731 FUP917726:FUR917731 GEL917726:GEN917731 GOH917726:GOJ917731 GYD917726:GYF917731 HHZ917726:HIB917731 HRV917726:HRX917731 IBR917726:IBT917731 ILN917726:ILP917731 IVJ917726:IVL917731 JFF917726:JFH917731 JPB917726:JPD917731 JYX917726:JYZ917731 KIT917726:KIV917731 KSP917726:KSR917731 LCL917726:LCN917731 LMH917726:LMJ917731 LWD917726:LWF917731 MFZ917726:MGB917731 MPV917726:MPX917731 MZR917726:MZT917731 NJN917726:NJP917731 NTJ917726:NTL917731 ODF917726:ODH917731 ONB917726:OND917731 OWX917726:OWZ917731 PGT917726:PGV917731 PQP917726:PQR917731 QAL917726:QAN917731 QKH917726:QKJ917731 QUD917726:QUF917731 RDZ917726:REB917731 RNV917726:RNX917731 RXR917726:RXT917731 SHN917726:SHP917731 SRJ917726:SRL917731 TBF917726:TBH917731 TLB917726:TLD917731 TUX917726:TUZ917731 UET917726:UEV917731 UOP917726:UOR917731 UYL917726:UYN917731 VIH917726:VIJ917731 VSD917726:VSF917731 WBZ917726:WCB917731 WLV917726:WLX917731 WVR917726:WVT917731 J983262:L983267 JF983262:JH983267 TB983262:TD983267 ACX983262:ACZ983267 AMT983262:AMV983267 AWP983262:AWR983267 BGL983262:BGN983267 BQH983262:BQJ983267 CAD983262:CAF983267 CJZ983262:CKB983267 CTV983262:CTX983267 DDR983262:DDT983267 DNN983262:DNP983267 DXJ983262:DXL983267 EHF983262:EHH983267 ERB983262:ERD983267 FAX983262:FAZ983267 FKT983262:FKV983267 FUP983262:FUR983267 GEL983262:GEN983267 GOH983262:GOJ983267 GYD983262:GYF983267 HHZ983262:HIB983267 HRV983262:HRX983267 IBR983262:IBT983267 ILN983262:ILP983267 IVJ983262:IVL983267 JFF983262:JFH983267 JPB983262:JPD983267 JYX983262:JYZ983267 KIT983262:KIV983267 KSP983262:KSR983267 LCL983262:LCN983267 LMH983262:LMJ983267 LWD983262:LWF983267 MFZ983262:MGB983267 MPV983262:MPX983267 MZR983262:MZT983267 NJN983262:NJP983267 NTJ983262:NTL983267 ODF983262:ODH983267 ONB983262:OND983267 OWX983262:OWZ983267 PGT983262:PGV983267 PQP983262:PQR983267 QAL983262:QAN983267 QKH983262:QKJ983267 QUD983262:QUF983267 RDZ983262:REB983267 RNV983262:RNX983267 RXR983262:RXT983267 SHN983262:SHP983267 SRJ983262:SRL983267 TBF983262:TBH983267 TLB983262:TLD983267 TUX983262:TUZ983267 UET983262:UEV983267 UOP983262:UOR983267 UYL983262:UYN983267 VIH983262:VIJ983267 VSD983262:VSF983267 WBZ983262:WCB983267 WLV983262:WLX983267 WVR983262:WVT983267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D65702:G65702 IZ65702:JC65702 SV65702:SY65702 ACR65702:ACU65702 AMN65702:AMQ65702 AWJ65702:AWM65702 BGF65702:BGI65702 BQB65702:BQE65702 BZX65702:CAA65702 CJT65702:CJW65702 CTP65702:CTS65702 DDL65702:DDO65702 DNH65702:DNK65702 DXD65702:DXG65702 EGZ65702:EHC65702 EQV65702:EQY65702 FAR65702:FAU65702 FKN65702:FKQ65702 FUJ65702:FUM65702 GEF65702:GEI65702 GOB65702:GOE65702 GXX65702:GYA65702 HHT65702:HHW65702 HRP65702:HRS65702 IBL65702:IBO65702 ILH65702:ILK65702 IVD65702:IVG65702 JEZ65702:JFC65702 JOV65702:JOY65702 JYR65702:JYU65702 KIN65702:KIQ65702 KSJ65702:KSM65702 LCF65702:LCI65702 LMB65702:LME65702 LVX65702:LWA65702 MFT65702:MFW65702 MPP65702:MPS65702 MZL65702:MZO65702 NJH65702:NJK65702 NTD65702:NTG65702 OCZ65702:ODC65702 OMV65702:OMY65702 OWR65702:OWU65702 PGN65702:PGQ65702 PQJ65702:PQM65702 QAF65702:QAI65702 QKB65702:QKE65702 QTX65702:QUA65702 RDT65702:RDW65702 RNP65702:RNS65702 RXL65702:RXO65702 SHH65702:SHK65702 SRD65702:SRG65702 TAZ65702:TBC65702 TKV65702:TKY65702 TUR65702:TUU65702 UEN65702:UEQ65702 UOJ65702:UOM65702 UYF65702:UYI65702 VIB65702:VIE65702 VRX65702:VSA65702 WBT65702:WBW65702 WLP65702:WLS65702 WVL65702:WVO65702 D131238:G131238 IZ131238:JC131238 SV131238:SY131238 ACR131238:ACU131238 AMN131238:AMQ131238 AWJ131238:AWM131238 BGF131238:BGI131238 BQB131238:BQE131238 BZX131238:CAA131238 CJT131238:CJW131238 CTP131238:CTS131238 DDL131238:DDO131238 DNH131238:DNK131238 DXD131238:DXG131238 EGZ131238:EHC131238 EQV131238:EQY131238 FAR131238:FAU131238 FKN131238:FKQ131238 FUJ131238:FUM131238 GEF131238:GEI131238 GOB131238:GOE131238 GXX131238:GYA131238 HHT131238:HHW131238 HRP131238:HRS131238 IBL131238:IBO131238 ILH131238:ILK131238 IVD131238:IVG131238 JEZ131238:JFC131238 JOV131238:JOY131238 JYR131238:JYU131238 KIN131238:KIQ131238 KSJ131238:KSM131238 LCF131238:LCI131238 LMB131238:LME131238 LVX131238:LWA131238 MFT131238:MFW131238 MPP131238:MPS131238 MZL131238:MZO131238 NJH131238:NJK131238 NTD131238:NTG131238 OCZ131238:ODC131238 OMV131238:OMY131238 OWR131238:OWU131238 PGN131238:PGQ131238 PQJ131238:PQM131238 QAF131238:QAI131238 QKB131238:QKE131238 QTX131238:QUA131238 RDT131238:RDW131238 RNP131238:RNS131238 RXL131238:RXO131238 SHH131238:SHK131238 SRD131238:SRG131238 TAZ131238:TBC131238 TKV131238:TKY131238 TUR131238:TUU131238 UEN131238:UEQ131238 UOJ131238:UOM131238 UYF131238:UYI131238 VIB131238:VIE131238 VRX131238:VSA131238 WBT131238:WBW131238 WLP131238:WLS131238 WVL131238:WVO131238 D196774:G196774 IZ196774:JC196774 SV196774:SY196774 ACR196774:ACU196774 AMN196774:AMQ196774 AWJ196774:AWM196774 BGF196774:BGI196774 BQB196774:BQE196774 BZX196774:CAA196774 CJT196774:CJW196774 CTP196774:CTS196774 DDL196774:DDO196774 DNH196774:DNK196774 DXD196774:DXG196774 EGZ196774:EHC196774 EQV196774:EQY196774 FAR196774:FAU196774 FKN196774:FKQ196774 FUJ196774:FUM196774 GEF196774:GEI196774 GOB196774:GOE196774 GXX196774:GYA196774 HHT196774:HHW196774 HRP196774:HRS196774 IBL196774:IBO196774 ILH196774:ILK196774 IVD196774:IVG196774 JEZ196774:JFC196774 JOV196774:JOY196774 JYR196774:JYU196774 KIN196774:KIQ196774 KSJ196774:KSM196774 LCF196774:LCI196774 LMB196774:LME196774 LVX196774:LWA196774 MFT196774:MFW196774 MPP196774:MPS196774 MZL196774:MZO196774 NJH196774:NJK196774 NTD196774:NTG196774 OCZ196774:ODC196774 OMV196774:OMY196774 OWR196774:OWU196774 PGN196774:PGQ196774 PQJ196774:PQM196774 QAF196774:QAI196774 QKB196774:QKE196774 QTX196774:QUA196774 RDT196774:RDW196774 RNP196774:RNS196774 RXL196774:RXO196774 SHH196774:SHK196774 SRD196774:SRG196774 TAZ196774:TBC196774 TKV196774:TKY196774 TUR196774:TUU196774 UEN196774:UEQ196774 UOJ196774:UOM196774 UYF196774:UYI196774 VIB196774:VIE196774 VRX196774:VSA196774 WBT196774:WBW196774 WLP196774:WLS196774 WVL196774:WVO196774 D262310:G262310 IZ262310:JC262310 SV262310:SY262310 ACR262310:ACU262310 AMN262310:AMQ262310 AWJ262310:AWM262310 BGF262310:BGI262310 BQB262310:BQE262310 BZX262310:CAA262310 CJT262310:CJW262310 CTP262310:CTS262310 DDL262310:DDO262310 DNH262310:DNK262310 DXD262310:DXG262310 EGZ262310:EHC262310 EQV262310:EQY262310 FAR262310:FAU262310 FKN262310:FKQ262310 FUJ262310:FUM262310 GEF262310:GEI262310 GOB262310:GOE262310 GXX262310:GYA262310 HHT262310:HHW262310 HRP262310:HRS262310 IBL262310:IBO262310 ILH262310:ILK262310 IVD262310:IVG262310 JEZ262310:JFC262310 JOV262310:JOY262310 JYR262310:JYU262310 KIN262310:KIQ262310 KSJ262310:KSM262310 LCF262310:LCI262310 LMB262310:LME262310 LVX262310:LWA262310 MFT262310:MFW262310 MPP262310:MPS262310 MZL262310:MZO262310 NJH262310:NJK262310 NTD262310:NTG262310 OCZ262310:ODC262310 OMV262310:OMY262310 OWR262310:OWU262310 PGN262310:PGQ262310 PQJ262310:PQM262310 QAF262310:QAI262310 QKB262310:QKE262310 QTX262310:QUA262310 RDT262310:RDW262310 RNP262310:RNS262310 RXL262310:RXO262310 SHH262310:SHK262310 SRD262310:SRG262310 TAZ262310:TBC262310 TKV262310:TKY262310 TUR262310:TUU262310 UEN262310:UEQ262310 UOJ262310:UOM262310 UYF262310:UYI262310 VIB262310:VIE262310 VRX262310:VSA262310 WBT262310:WBW262310 WLP262310:WLS262310 WVL262310:WVO262310 D327846:G327846 IZ327846:JC327846 SV327846:SY327846 ACR327846:ACU327846 AMN327846:AMQ327846 AWJ327846:AWM327846 BGF327846:BGI327846 BQB327846:BQE327846 BZX327846:CAA327846 CJT327846:CJW327846 CTP327846:CTS327846 DDL327846:DDO327846 DNH327846:DNK327846 DXD327846:DXG327846 EGZ327846:EHC327846 EQV327846:EQY327846 FAR327846:FAU327846 FKN327846:FKQ327846 FUJ327846:FUM327846 GEF327846:GEI327846 GOB327846:GOE327846 GXX327846:GYA327846 HHT327846:HHW327846 HRP327846:HRS327846 IBL327846:IBO327846 ILH327846:ILK327846 IVD327846:IVG327846 JEZ327846:JFC327846 JOV327846:JOY327846 JYR327846:JYU327846 KIN327846:KIQ327846 KSJ327846:KSM327846 LCF327846:LCI327846 LMB327846:LME327846 LVX327846:LWA327846 MFT327846:MFW327846 MPP327846:MPS327846 MZL327846:MZO327846 NJH327846:NJK327846 NTD327846:NTG327846 OCZ327846:ODC327846 OMV327846:OMY327846 OWR327846:OWU327846 PGN327846:PGQ327846 PQJ327846:PQM327846 QAF327846:QAI327846 QKB327846:QKE327846 QTX327846:QUA327846 RDT327846:RDW327846 RNP327846:RNS327846 RXL327846:RXO327846 SHH327846:SHK327846 SRD327846:SRG327846 TAZ327846:TBC327846 TKV327846:TKY327846 TUR327846:TUU327846 UEN327846:UEQ327846 UOJ327846:UOM327846 UYF327846:UYI327846 VIB327846:VIE327846 VRX327846:VSA327846 WBT327846:WBW327846 WLP327846:WLS327846 WVL327846:WVO327846 D393382:G393382 IZ393382:JC393382 SV393382:SY393382 ACR393382:ACU393382 AMN393382:AMQ393382 AWJ393382:AWM393382 BGF393382:BGI393382 BQB393382:BQE393382 BZX393382:CAA393382 CJT393382:CJW393382 CTP393382:CTS393382 DDL393382:DDO393382 DNH393382:DNK393382 DXD393382:DXG393382 EGZ393382:EHC393382 EQV393382:EQY393382 FAR393382:FAU393382 FKN393382:FKQ393382 FUJ393382:FUM393382 GEF393382:GEI393382 GOB393382:GOE393382 GXX393382:GYA393382 HHT393382:HHW393382 HRP393382:HRS393382 IBL393382:IBO393382 ILH393382:ILK393382 IVD393382:IVG393382 JEZ393382:JFC393382 JOV393382:JOY393382 JYR393382:JYU393382 KIN393382:KIQ393382 KSJ393382:KSM393382 LCF393382:LCI393382 LMB393382:LME393382 LVX393382:LWA393382 MFT393382:MFW393382 MPP393382:MPS393382 MZL393382:MZO393382 NJH393382:NJK393382 NTD393382:NTG393382 OCZ393382:ODC393382 OMV393382:OMY393382 OWR393382:OWU393382 PGN393382:PGQ393382 PQJ393382:PQM393382 QAF393382:QAI393382 QKB393382:QKE393382 QTX393382:QUA393382 RDT393382:RDW393382 RNP393382:RNS393382 RXL393382:RXO393382 SHH393382:SHK393382 SRD393382:SRG393382 TAZ393382:TBC393382 TKV393382:TKY393382 TUR393382:TUU393382 UEN393382:UEQ393382 UOJ393382:UOM393382 UYF393382:UYI393382 VIB393382:VIE393382 VRX393382:VSA393382 WBT393382:WBW393382 WLP393382:WLS393382 WVL393382:WVO393382 D458918:G458918 IZ458918:JC458918 SV458918:SY458918 ACR458918:ACU458918 AMN458918:AMQ458918 AWJ458918:AWM458918 BGF458918:BGI458918 BQB458918:BQE458918 BZX458918:CAA458918 CJT458918:CJW458918 CTP458918:CTS458918 DDL458918:DDO458918 DNH458918:DNK458918 DXD458918:DXG458918 EGZ458918:EHC458918 EQV458918:EQY458918 FAR458918:FAU458918 FKN458918:FKQ458918 FUJ458918:FUM458918 GEF458918:GEI458918 GOB458918:GOE458918 GXX458918:GYA458918 HHT458918:HHW458918 HRP458918:HRS458918 IBL458918:IBO458918 ILH458918:ILK458918 IVD458918:IVG458918 JEZ458918:JFC458918 JOV458918:JOY458918 JYR458918:JYU458918 KIN458918:KIQ458918 KSJ458918:KSM458918 LCF458918:LCI458918 LMB458918:LME458918 LVX458918:LWA458918 MFT458918:MFW458918 MPP458918:MPS458918 MZL458918:MZO458918 NJH458918:NJK458918 NTD458918:NTG458918 OCZ458918:ODC458918 OMV458918:OMY458918 OWR458918:OWU458918 PGN458918:PGQ458918 PQJ458918:PQM458918 QAF458918:QAI458918 QKB458918:QKE458918 QTX458918:QUA458918 RDT458918:RDW458918 RNP458918:RNS458918 RXL458918:RXO458918 SHH458918:SHK458918 SRD458918:SRG458918 TAZ458918:TBC458918 TKV458918:TKY458918 TUR458918:TUU458918 UEN458918:UEQ458918 UOJ458918:UOM458918 UYF458918:UYI458918 VIB458918:VIE458918 VRX458918:VSA458918 WBT458918:WBW458918 WLP458918:WLS458918 WVL458918:WVO458918 D524454:G524454 IZ524454:JC524454 SV524454:SY524454 ACR524454:ACU524454 AMN524454:AMQ524454 AWJ524454:AWM524454 BGF524454:BGI524454 BQB524454:BQE524454 BZX524454:CAA524454 CJT524454:CJW524454 CTP524454:CTS524454 DDL524454:DDO524454 DNH524454:DNK524454 DXD524454:DXG524454 EGZ524454:EHC524454 EQV524454:EQY524454 FAR524454:FAU524454 FKN524454:FKQ524454 FUJ524454:FUM524454 GEF524454:GEI524454 GOB524454:GOE524454 GXX524454:GYA524454 HHT524454:HHW524454 HRP524454:HRS524454 IBL524454:IBO524454 ILH524454:ILK524454 IVD524454:IVG524454 JEZ524454:JFC524454 JOV524454:JOY524454 JYR524454:JYU524454 KIN524454:KIQ524454 KSJ524454:KSM524454 LCF524454:LCI524454 LMB524454:LME524454 LVX524454:LWA524454 MFT524454:MFW524454 MPP524454:MPS524454 MZL524454:MZO524454 NJH524454:NJK524454 NTD524454:NTG524454 OCZ524454:ODC524454 OMV524454:OMY524454 OWR524454:OWU524454 PGN524454:PGQ524454 PQJ524454:PQM524454 QAF524454:QAI524454 QKB524454:QKE524454 QTX524454:QUA524454 RDT524454:RDW524454 RNP524454:RNS524454 RXL524454:RXO524454 SHH524454:SHK524454 SRD524454:SRG524454 TAZ524454:TBC524454 TKV524454:TKY524454 TUR524454:TUU524454 UEN524454:UEQ524454 UOJ524454:UOM524454 UYF524454:UYI524454 VIB524454:VIE524454 VRX524454:VSA524454 WBT524454:WBW524454 WLP524454:WLS524454 WVL524454:WVO524454 D589990:G589990 IZ589990:JC589990 SV589990:SY589990 ACR589990:ACU589990 AMN589990:AMQ589990 AWJ589990:AWM589990 BGF589990:BGI589990 BQB589990:BQE589990 BZX589990:CAA589990 CJT589990:CJW589990 CTP589990:CTS589990 DDL589990:DDO589990 DNH589990:DNK589990 DXD589990:DXG589990 EGZ589990:EHC589990 EQV589990:EQY589990 FAR589990:FAU589990 FKN589990:FKQ589990 FUJ589990:FUM589990 GEF589990:GEI589990 GOB589990:GOE589990 GXX589990:GYA589990 HHT589990:HHW589990 HRP589990:HRS589990 IBL589990:IBO589990 ILH589990:ILK589990 IVD589990:IVG589990 JEZ589990:JFC589990 JOV589990:JOY589990 JYR589990:JYU589990 KIN589990:KIQ589990 KSJ589990:KSM589990 LCF589990:LCI589990 LMB589990:LME589990 LVX589990:LWA589990 MFT589990:MFW589990 MPP589990:MPS589990 MZL589990:MZO589990 NJH589990:NJK589990 NTD589990:NTG589990 OCZ589990:ODC589990 OMV589990:OMY589990 OWR589990:OWU589990 PGN589990:PGQ589990 PQJ589990:PQM589990 QAF589990:QAI589990 QKB589990:QKE589990 QTX589990:QUA589990 RDT589990:RDW589990 RNP589990:RNS589990 RXL589990:RXO589990 SHH589990:SHK589990 SRD589990:SRG589990 TAZ589990:TBC589990 TKV589990:TKY589990 TUR589990:TUU589990 UEN589990:UEQ589990 UOJ589990:UOM589990 UYF589990:UYI589990 VIB589990:VIE589990 VRX589990:VSA589990 WBT589990:WBW589990 WLP589990:WLS589990 WVL589990:WVO589990 D655526:G655526 IZ655526:JC655526 SV655526:SY655526 ACR655526:ACU655526 AMN655526:AMQ655526 AWJ655526:AWM655526 BGF655526:BGI655526 BQB655526:BQE655526 BZX655526:CAA655526 CJT655526:CJW655526 CTP655526:CTS655526 DDL655526:DDO655526 DNH655526:DNK655526 DXD655526:DXG655526 EGZ655526:EHC655526 EQV655526:EQY655526 FAR655526:FAU655526 FKN655526:FKQ655526 FUJ655526:FUM655526 GEF655526:GEI655526 GOB655526:GOE655526 GXX655526:GYA655526 HHT655526:HHW655526 HRP655526:HRS655526 IBL655526:IBO655526 ILH655526:ILK655526 IVD655526:IVG655526 JEZ655526:JFC655526 JOV655526:JOY655526 JYR655526:JYU655526 KIN655526:KIQ655526 KSJ655526:KSM655526 LCF655526:LCI655526 LMB655526:LME655526 LVX655526:LWA655526 MFT655526:MFW655526 MPP655526:MPS655526 MZL655526:MZO655526 NJH655526:NJK655526 NTD655526:NTG655526 OCZ655526:ODC655526 OMV655526:OMY655526 OWR655526:OWU655526 PGN655526:PGQ655526 PQJ655526:PQM655526 QAF655526:QAI655526 QKB655526:QKE655526 QTX655526:QUA655526 RDT655526:RDW655526 RNP655526:RNS655526 RXL655526:RXO655526 SHH655526:SHK655526 SRD655526:SRG655526 TAZ655526:TBC655526 TKV655526:TKY655526 TUR655526:TUU655526 UEN655526:UEQ655526 UOJ655526:UOM655526 UYF655526:UYI655526 VIB655526:VIE655526 VRX655526:VSA655526 WBT655526:WBW655526 WLP655526:WLS655526 WVL655526:WVO655526 D721062:G721062 IZ721062:JC721062 SV721062:SY721062 ACR721062:ACU721062 AMN721062:AMQ721062 AWJ721062:AWM721062 BGF721062:BGI721062 BQB721062:BQE721062 BZX721062:CAA721062 CJT721062:CJW721062 CTP721062:CTS721062 DDL721062:DDO721062 DNH721062:DNK721062 DXD721062:DXG721062 EGZ721062:EHC721062 EQV721062:EQY721062 FAR721062:FAU721062 FKN721062:FKQ721062 FUJ721062:FUM721062 GEF721062:GEI721062 GOB721062:GOE721062 GXX721062:GYA721062 HHT721062:HHW721062 HRP721062:HRS721062 IBL721062:IBO721062 ILH721062:ILK721062 IVD721062:IVG721062 JEZ721062:JFC721062 JOV721062:JOY721062 JYR721062:JYU721062 KIN721062:KIQ721062 KSJ721062:KSM721062 LCF721062:LCI721062 LMB721062:LME721062 LVX721062:LWA721062 MFT721062:MFW721062 MPP721062:MPS721062 MZL721062:MZO721062 NJH721062:NJK721062 NTD721062:NTG721062 OCZ721062:ODC721062 OMV721062:OMY721062 OWR721062:OWU721062 PGN721062:PGQ721062 PQJ721062:PQM721062 QAF721062:QAI721062 QKB721062:QKE721062 QTX721062:QUA721062 RDT721062:RDW721062 RNP721062:RNS721062 RXL721062:RXO721062 SHH721062:SHK721062 SRD721062:SRG721062 TAZ721062:TBC721062 TKV721062:TKY721062 TUR721062:TUU721062 UEN721062:UEQ721062 UOJ721062:UOM721062 UYF721062:UYI721062 VIB721062:VIE721062 VRX721062:VSA721062 WBT721062:WBW721062 WLP721062:WLS721062 WVL721062:WVO721062 D786598:G786598 IZ786598:JC786598 SV786598:SY786598 ACR786598:ACU786598 AMN786598:AMQ786598 AWJ786598:AWM786598 BGF786598:BGI786598 BQB786598:BQE786598 BZX786598:CAA786598 CJT786598:CJW786598 CTP786598:CTS786598 DDL786598:DDO786598 DNH786598:DNK786598 DXD786598:DXG786598 EGZ786598:EHC786598 EQV786598:EQY786598 FAR786598:FAU786598 FKN786598:FKQ786598 FUJ786598:FUM786598 GEF786598:GEI786598 GOB786598:GOE786598 GXX786598:GYA786598 HHT786598:HHW786598 HRP786598:HRS786598 IBL786598:IBO786598 ILH786598:ILK786598 IVD786598:IVG786598 JEZ786598:JFC786598 JOV786598:JOY786598 JYR786598:JYU786598 KIN786598:KIQ786598 KSJ786598:KSM786598 LCF786598:LCI786598 LMB786598:LME786598 LVX786598:LWA786598 MFT786598:MFW786598 MPP786598:MPS786598 MZL786598:MZO786598 NJH786598:NJK786598 NTD786598:NTG786598 OCZ786598:ODC786598 OMV786598:OMY786598 OWR786598:OWU786598 PGN786598:PGQ786598 PQJ786598:PQM786598 QAF786598:QAI786598 QKB786598:QKE786598 QTX786598:QUA786598 RDT786598:RDW786598 RNP786598:RNS786598 RXL786598:RXO786598 SHH786598:SHK786598 SRD786598:SRG786598 TAZ786598:TBC786598 TKV786598:TKY786598 TUR786598:TUU786598 UEN786598:UEQ786598 UOJ786598:UOM786598 UYF786598:UYI786598 VIB786598:VIE786598 VRX786598:VSA786598 WBT786598:WBW786598 WLP786598:WLS786598 WVL786598:WVO786598 D852134:G852134 IZ852134:JC852134 SV852134:SY852134 ACR852134:ACU852134 AMN852134:AMQ852134 AWJ852134:AWM852134 BGF852134:BGI852134 BQB852134:BQE852134 BZX852134:CAA852134 CJT852134:CJW852134 CTP852134:CTS852134 DDL852134:DDO852134 DNH852134:DNK852134 DXD852134:DXG852134 EGZ852134:EHC852134 EQV852134:EQY852134 FAR852134:FAU852134 FKN852134:FKQ852134 FUJ852134:FUM852134 GEF852134:GEI852134 GOB852134:GOE852134 GXX852134:GYA852134 HHT852134:HHW852134 HRP852134:HRS852134 IBL852134:IBO852134 ILH852134:ILK852134 IVD852134:IVG852134 JEZ852134:JFC852134 JOV852134:JOY852134 JYR852134:JYU852134 KIN852134:KIQ852134 KSJ852134:KSM852134 LCF852134:LCI852134 LMB852134:LME852134 LVX852134:LWA852134 MFT852134:MFW852134 MPP852134:MPS852134 MZL852134:MZO852134 NJH852134:NJK852134 NTD852134:NTG852134 OCZ852134:ODC852134 OMV852134:OMY852134 OWR852134:OWU852134 PGN852134:PGQ852134 PQJ852134:PQM852134 QAF852134:QAI852134 QKB852134:QKE852134 QTX852134:QUA852134 RDT852134:RDW852134 RNP852134:RNS852134 RXL852134:RXO852134 SHH852134:SHK852134 SRD852134:SRG852134 TAZ852134:TBC852134 TKV852134:TKY852134 TUR852134:TUU852134 UEN852134:UEQ852134 UOJ852134:UOM852134 UYF852134:UYI852134 VIB852134:VIE852134 VRX852134:VSA852134 WBT852134:WBW852134 WLP852134:WLS852134 WVL852134:WVO852134 D917670:G917670 IZ917670:JC917670 SV917670:SY917670 ACR917670:ACU917670 AMN917670:AMQ917670 AWJ917670:AWM917670 BGF917670:BGI917670 BQB917670:BQE917670 BZX917670:CAA917670 CJT917670:CJW917670 CTP917670:CTS917670 DDL917670:DDO917670 DNH917670:DNK917670 DXD917670:DXG917670 EGZ917670:EHC917670 EQV917670:EQY917670 FAR917670:FAU917670 FKN917670:FKQ917670 FUJ917670:FUM917670 GEF917670:GEI917670 GOB917670:GOE917670 GXX917670:GYA917670 HHT917670:HHW917670 HRP917670:HRS917670 IBL917670:IBO917670 ILH917670:ILK917670 IVD917670:IVG917670 JEZ917670:JFC917670 JOV917670:JOY917670 JYR917670:JYU917670 KIN917670:KIQ917670 KSJ917670:KSM917670 LCF917670:LCI917670 LMB917670:LME917670 LVX917670:LWA917670 MFT917670:MFW917670 MPP917670:MPS917670 MZL917670:MZO917670 NJH917670:NJK917670 NTD917670:NTG917670 OCZ917670:ODC917670 OMV917670:OMY917670 OWR917670:OWU917670 PGN917670:PGQ917670 PQJ917670:PQM917670 QAF917670:QAI917670 QKB917670:QKE917670 QTX917670:QUA917670 RDT917670:RDW917670 RNP917670:RNS917670 RXL917670:RXO917670 SHH917670:SHK917670 SRD917670:SRG917670 TAZ917670:TBC917670 TKV917670:TKY917670 TUR917670:TUU917670 UEN917670:UEQ917670 UOJ917670:UOM917670 UYF917670:UYI917670 VIB917670:VIE917670 VRX917670:VSA917670 WBT917670:WBW917670 WLP917670:WLS917670 WVL917670:WVO917670 D983206:G983206 IZ983206:JC983206 SV983206:SY983206 ACR983206:ACU983206 AMN983206:AMQ983206 AWJ983206:AWM983206 BGF983206:BGI983206 BQB983206:BQE983206 BZX983206:CAA983206 CJT983206:CJW983206 CTP983206:CTS983206 DDL983206:DDO983206 DNH983206:DNK983206 DXD983206:DXG983206 EGZ983206:EHC983206 EQV983206:EQY983206 FAR983206:FAU983206 FKN983206:FKQ983206 FUJ983206:FUM983206 GEF983206:GEI983206 GOB983206:GOE983206 GXX983206:GYA983206 HHT983206:HHW983206 HRP983206:HRS983206 IBL983206:IBO983206 ILH983206:ILK983206 IVD983206:IVG983206 JEZ983206:JFC983206 JOV983206:JOY983206 JYR983206:JYU983206 KIN983206:KIQ983206 KSJ983206:KSM983206 LCF983206:LCI983206 LMB983206:LME983206 LVX983206:LWA983206 MFT983206:MFW983206 MPP983206:MPS983206 MZL983206:MZO983206 NJH983206:NJK983206 NTD983206:NTG983206 OCZ983206:ODC983206 OMV983206:OMY983206 OWR983206:OWU983206 PGN983206:PGQ983206 PQJ983206:PQM983206 QAF983206:QAI983206 QKB983206:QKE983206 QTX983206:QUA983206 RDT983206:RDW983206 RNP983206:RNS983206 RXL983206:RXO983206 SHH983206:SHK983206 SRD983206:SRG983206 TAZ983206:TBC983206 TKV983206:TKY983206 TUR983206:TUU983206 UEN983206:UEQ983206 UOJ983206:UOM983206 UYF983206:UYI983206 VIB983206:VIE983206 VRX983206:VSA983206 WBT983206:WBW983206 WLP983206:WLS983206 WVL983206:WVO983206 B99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B65764 IX65764 ST65764 ACP65764 AML65764 AWH65764 BGD65764 BPZ65764 BZV65764 CJR65764 CTN65764 DDJ65764 DNF65764 DXB65764 EGX65764 EQT65764 FAP65764 FKL65764 FUH65764 GED65764 GNZ65764 GXV65764 HHR65764 HRN65764 IBJ65764 ILF65764 IVB65764 JEX65764 JOT65764 JYP65764 KIL65764 KSH65764 LCD65764 LLZ65764 LVV65764 MFR65764 MPN65764 MZJ65764 NJF65764 NTB65764 OCX65764 OMT65764 OWP65764 PGL65764 PQH65764 QAD65764 QJZ65764 QTV65764 RDR65764 RNN65764 RXJ65764 SHF65764 SRB65764 TAX65764 TKT65764 TUP65764 UEL65764 UOH65764 UYD65764 VHZ65764 VRV65764 WBR65764 WLN65764 WVJ65764 B131300 IX131300 ST131300 ACP131300 AML131300 AWH131300 BGD131300 BPZ131300 BZV131300 CJR131300 CTN131300 DDJ131300 DNF131300 DXB131300 EGX131300 EQT131300 FAP131300 FKL131300 FUH131300 GED131300 GNZ131300 GXV131300 HHR131300 HRN131300 IBJ131300 ILF131300 IVB131300 JEX131300 JOT131300 JYP131300 KIL131300 KSH131300 LCD131300 LLZ131300 LVV131300 MFR131300 MPN131300 MZJ131300 NJF131300 NTB131300 OCX131300 OMT131300 OWP131300 PGL131300 PQH131300 QAD131300 QJZ131300 QTV131300 RDR131300 RNN131300 RXJ131300 SHF131300 SRB131300 TAX131300 TKT131300 TUP131300 UEL131300 UOH131300 UYD131300 VHZ131300 VRV131300 WBR131300 WLN131300 WVJ131300 B196836 IX196836 ST196836 ACP196836 AML196836 AWH196836 BGD196836 BPZ196836 BZV196836 CJR196836 CTN196836 DDJ196836 DNF196836 DXB196836 EGX196836 EQT196836 FAP196836 FKL196836 FUH196836 GED196836 GNZ196836 GXV196836 HHR196836 HRN196836 IBJ196836 ILF196836 IVB196836 JEX196836 JOT196836 JYP196836 KIL196836 KSH196836 LCD196836 LLZ196836 LVV196836 MFR196836 MPN196836 MZJ196836 NJF196836 NTB196836 OCX196836 OMT196836 OWP196836 PGL196836 PQH196836 QAD196836 QJZ196836 QTV196836 RDR196836 RNN196836 RXJ196836 SHF196836 SRB196836 TAX196836 TKT196836 TUP196836 UEL196836 UOH196836 UYD196836 VHZ196836 VRV196836 WBR196836 WLN196836 WVJ196836 B262372 IX262372 ST262372 ACP262372 AML262372 AWH262372 BGD262372 BPZ262372 BZV262372 CJR262372 CTN262372 DDJ262372 DNF262372 DXB262372 EGX262372 EQT262372 FAP262372 FKL262372 FUH262372 GED262372 GNZ262372 GXV262372 HHR262372 HRN262372 IBJ262372 ILF262372 IVB262372 JEX262372 JOT262372 JYP262372 KIL262372 KSH262372 LCD262372 LLZ262372 LVV262372 MFR262372 MPN262372 MZJ262372 NJF262372 NTB262372 OCX262372 OMT262372 OWP262372 PGL262372 PQH262372 QAD262372 QJZ262372 QTV262372 RDR262372 RNN262372 RXJ262372 SHF262372 SRB262372 TAX262372 TKT262372 TUP262372 UEL262372 UOH262372 UYD262372 VHZ262372 VRV262372 WBR262372 WLN262372 WVJ262372 B327908 IX327908 ST327908 ACP327908 AML327908 AWH327908 BGD327908 BPZ327908 BZV327908 CJR327908 CTN327908 DDJ327908 DNF327908 DXB327908 EGX327908 EQT327908 FAP327908 FKL327908 FUH327908 GED327908 GNZ327908 GXV327908 HHR327908 HRN327908 IBJ327908 ILF327908 IVB327908 JEX327908 JOT327908 JYP327908 KIL327908 KSH327908 LCD327908 LLZ327908 LVV327908 MFR327908 MPN327908 MZJ327908 NJF327908 NTB327908 OCX327908 OMT327908 OWP327908 PGL327908 PQH327908 QAD327908 QJZ327908 QTV327908 RDR327908 RNN327908 RXJ327908 SHF327908 SRB327908 TAX327908 TKT327908 TUP327908 UEL327908 UOH327908 UYD327908 VHZ327908 VRV327908 WBR327908 WLN327908 WVJ327908 B393444 IX393444 ST393444 ACP393444 AML393444 AWH393444 BGD393444 BPZ393444 BZV393444 CJR393444 CTN393444 DDJ393444 DNF393444 DXB393444 EGX393444 EQT393444 FAP393444 FKL393444 FUH393444 GED393444 GNZ393444 GXV393444 HHR393444 HRN393444 IBJ393444 ILF393444 IVB393444 JEX393444 JOT393444 JYP393444 KIL393444 KSH393444 LCD393444 LLZ393444 LVV393444 MFR393444 MPN393444 MZJ393444 NJF393444 NTB393444 OCX393444 OMT393444 OWP393444 PGL393444 PQH393444 QAD393444 QJZ393444 QTV393444 RDR393444 RNN393444 RXJ393444 SHF393444 SRB393444 TAX393444 TKT393444 TUP393444 UEL393444 UOH393444 UYD393444 VHZ393444 VRV393444 WBR393444 WLN393444 WVJ393444 B458980 IX458980 ST458980 ACP458980 AML458980 AWH458980 BGD458980 BPZ458980 BZV458980 CJR458980 CTN458980 DDJ458980 DNF458980 DXB458980 EGX458980 EQT458980 FAP458980 FKL458980 FUH458980 GED458980 GNZ458980 GXV458980 HHR458980 HRN458980 IBJ458980 ILF458980 IVB458980 JEX458980 JOT458980 JYP458980 KIL458980 KSH458980 LCD458980 LLZ458980 LVV458980 MFR458980 MPN458980 MZJ458980 NJF458980 NTB458980 OCX458980 OMT458980 OWP458980 PGL458980 PQH458980 QAD458980 QJZ458980 QTV458980 RDR458980 RNN458980 RXJ458980 SHF458980 SRB458980 TAX458980 TKT458980 TUP458980 UEL458980 UOH458980 UYD458980 VHZ458980 VRV458980 WBR458980 WLN458980 WVJ458980 B524516 IX524516 ST524516 ACP524516 AML524516 AWH524516 BGD524516 BPZ524516 BZV524516 CJR524516 CTN524516 DDJ524516 DNF524516 DXB524516 EGX524516 EQT524516 FAP524516 FKL524516 FUH524516 GED524516 GNZ524516 GXV524516 HHR524516 HRN524516 IBJ524516 ILF524516 IVB524516 JEX524516 JOT524516 JYP524516 KIL524516 KSH524516 LCD524516 LLZ524516 LVV524516 MFR524516 MPN524516 MZJ524516 NJF524516 NTB524516 OCX524516 OMT524516 OWP524516 PGL524516 PQH524516 QAD524516 QJZ524516 QTV524516 RDR524516 RNN524516 RXJ524516 SHF524516 SRB524516 TAX524516 TKT524516 TUP524516 UEL524516 UOH524516 UYD524516 VHZ524516 VRV524516 WBR524516 WLN524516 WVJ524516 B590052 IX590052 ST590052 ACP590052 AML590052 AWH590052 BGD590052 BPZ590052 BZV590052 CJR590052 CTN590052 DDJ590052 DNF590052 DXB590052 EGX590052 EQT590052 FAP590052 FKL590052 FUH590052 GED590052 GNZ590052 GXV590052 HHR590052 HRN590052 IBJ590052 ILF590052 IVB590052 JEX590052 JOT590052 JYP590052 KIL590052 KSH590052 LCD590052 LLZ590052 LVV590052 MFR590052 MPN590052 MZJ590052 NJF590052 NTB590052 OCX590052 OMT590052 OWP590052 PGL590052 PQH590052 QAD590052 QJZ590052 QTV590052 RDR590052 RNN590052 RXJ590052 SHF590052 SRB590052 TAX590052 TKT590052 TUP590052 UEL590052 UOH590052 UYD590052 VHZ590052 VRV590052 WBR590052 WLN590052 WVJ590052 B655588 IX655588 ST655588 ACP655588 AML655588 AWH655588 BGD655588 BPZ655588 BZV655588 CJR655588 CTN655588 DDJ655588 DNF655588 DXB655588 EGX655588 EQT655588 FAP655588 FKL655588 FUH655588 GED655588 GNZ655588 GXV655588 HHR655588 HRN655588 IBJ655588 ILF655588 IVB655588 JEX655588 JOT655588 JYP655588 KIL655588 KSH655588 LCD655588 LLZ655588 LVV655588 MFR655588 MPN655588 MZJ655588 NJF655588 NTB655588 OCX655588 OMT655588 OWP655588 PGL655588 PQH655588 QAD655588 QJZ655588 QTV655588 RDR655588 RNN655588 RXJ655588 SHF655588 SRB655588 TAX655588 TKT655588 TUP655588 UEL655588 UOH655588 UYD655588 VHZ655588 VRV655588 WBR655588 WLN655588 WVJ655588 B721124 IX721124 ST721124 ACP721124 AML721124 AWH721124 BGD721124 BPZ721124 BZV721124 CJR721124 CTN721124 DDJ721124 DNF721124 DXB721124 EGX721124 EQT721124 FAP721124 FKL721124 FUH721124 GED721124 GNZ721124 GXV721124 HHR721124 HRN721124 IBJ721124 ILF721124 IVB721124 JEX721124 JOT721124 JYP721124 KIL721124 KSH721124 LCD721124 LLZ721124 LVV721124 MFR721124 MPN721124 MZJ721124 NJF721124 NTB721124 OCX721124 OMT721124 OWP721124 PGL721124 PQH721124 QAD721124 QJZ721124 QTV721124 RDR721124 RNN721124 RXJ721124 SHF721124 SRB721124 TAX721124 TKT721124 TUP721124 UEL721124 UOH721124 UYD721124 VHZ721124 VRV721124 WBR721124 WLN721124 WVJ721124 B786660 IX786660 ST786660 ACP786660 AML786660 AWH786660 BGD786660 BPZ786660 BZV786660 CJR786660 CTN786660 DDJ786660 DNF786660 DXB786660 EGX786660 EQT786660 FAP786660 FKL786660 FUH786660 GED786660 GNZ786660 GXV786660 HHR786660 HRN786660 IBJ786660 ILF786660 IVB786660 JEX786660 JOT786660 JYP786660 KIL786660 KSH786660 LCD786660 LLZ786660 LVV786660 MFR786660 MPN786660 MZJ786660 NJF786660 NTB786660 OCX786660 OMT786660 OWP786660 PGL786660 PQH786660 QAD786660 QJZ786660 QTV786660 RDR786660 RNN786660 RXJ786660 SHF786660 SRB786660 TAX786660 TKT786660 TUP786660 UEL786660 UOH786660 UYD786660 VHZ786660 VRV786660 WBR786660 WLN786660 WVJ786660 B852196 IX852196 ST852196 ACP852196 AML852196 AWH852196 BGD852196 BPZ852196 BZV852196 CJR852196 CTN852196 DDJ852196 DNF852196 DXB852196 EGX852196 EQT852196 FAP852196 FKL852196 FUH852196 GED852196 GNZ852196 GXV852196 HHR852196 HRN852196 IBJ852196 ILF852196 IVB852196 JEX852196 JOT852196 JYP852196 KIL852196 KSH852196 LCD852196 LLZ852196 LVV852196 MFR852196 MPN852196 MZJ852196 NJF852196 NTB852196 OCX852196 OMT852196 OWP852196 PGL852196 PQH852196 QAD852196 QJZ852196 QTV852196 RDR852196 RNN852196 RXJ852196 SHF852196 SRB852196 TAX852196 TKT852196 TUP852196 UEL852196 UOH852196 UYD852196 VHZ852196 VRV852196 WBR852196 WLN852196 WVJ852196 B917732 IX917732 ST917732 ACP917732 AML917732 AWH917732 BGD917732 BPZ917732 BZV917732 CJR917732 CTN917732 DDJ917732 DNF917732 DXB917732 EGX917732 EQT917732 FAP917732 FKL917732 FUH917732 GED917732 GNZ917732 GXV917732 HHR917732 HRN917732 IBJ917732 ILF917732 IVB917732 JEX917732 JOT917732 JYP917732 KIL917732 KSH917732 LCD917732 LLZ917732 LVV917732 MFR917732 MPN917732 MZJ917732 NJF917732 NTB917732 OCX917732 OMT917732 OWP917732 PGL917732 PQH917732 QAD917732 QJZ917732 QTV917732 RDR917732 RNN917732 RXJ917732 SHF917732 SRB917732 TAX917732 TKT917732 TUP917732 UEL917732 UOH917732 UYD917732 VHZ917732 VRV917732 WBR917732 WLN917732 WVJ917732 B983268 IX983268 ST983268 ACP983268 AML983268 AWH983268 BGD983268 BPZ983268 BZV983268 CJR983268 CTN983268 DDJ983268 DNF983268 DXB983268 EGX983268 EQT983268 FAP983268 FKL983268 FUH983268 GED983268 GNZ983268 GXV983268 HHR983268 HRN983268 IBJ983268 ILF983268 IVB983268 JEX983268 JOT983268 JYP983268 KIL983268 KSH983268 LCD983268 LLZ983268 LVV983268 MFR983268 MPN983268 MZJ983268 NJF983268 NTB983268 OCX983268 OMT983268 OWP983268 PGL983268 PQH983268 QAD983268 QJZ983268 QTV983268 RDR983268 RNN983268 RXJ983268 SHF983268 SRB983268 TAX983268 TKT983268 TUP983268 UEL983268 UOH983268 UYD983268 VHZ983268 VRV983268 WBR983268 WLN983268 WVJ983268 E116:H121 JA116:JD121 SW116:SZ121 ACS116:ACV121 AMO116:AMR121 AWK116:AWN121 BGG116:BGJ121 BQC116:BQF121 BZY116:CAB121 CJU116:CJX121 CTQ116:CTT121 DDM116:DDP121 DNI116:DNL121 DXE116:DXH121 EHA116:EHD121 EQW116:EQZ121 FAS116:FAV121 FKO116:FKR121 FUK116:FUN121 GEG116:GEJ121 GOC116:GOF121 GXY116:GYB121 HHU116:HHX121 HRQ116:HRT121 IBM116:IBP121 ILI116:ILL121 IVE116:IVH121 JFA116:JFD121 JOW116:JOZ121 JYS116:JYV121 KIO116:KIR121 KSK116:KSN121 LCG116:LCJ121 LMC116:LMF121 LVY116:LWB121 MFU116:MFX121 MPQ116:MPT121 MZM116:MZP121 NJI116:NJL121 NTE116:NTH121 ODA116:ODD121 OMW116:OMZ121 OWS116:OWV121 PGO116:PGR121 PQK116:PQN121 QAG116:QAJ121 QKC116:QKF121 QTY116:QUB121 RDU116:RDX121 RNQ116:RNT121 RXM116:RXP121 SHI116:SHL121 SRE116:SRH121 TBA116:TBD121 TKW116:TKZ121 TUS116:TUV121 UEO116:UER121 UOK116:UON121 UYG116:UYJ121 VIC116:VIF121 VRY116:VSB121 WBU116:WBX121 WLQ116:WLT121 WVM116:WVP121 E65781:H65786 JA65781:JD65786 SW65781:SZ65786 ACS65781:ACV65786 AMO65781:AMR65786 AWK65781:AWN65786 BGG65781:BGJ65786 BQC65781:BQF65786 BZY65781:CAB65786 CJU65781:CJX65786 CTQ65781:CTT65786 DDM65781:DDP65786 DNI65781:DNL65786 DXE65781:DXH65786 EHA65781:EHD65786 EQW65781:EQZ65786 FAS65781:FAV65786 FKO65781:FKR65786 FUK65781:FUN65786 GEG65781:GEJ65786 GOC65781:GOF65786 GXY65781:GYB65786 HHU65781:HHX65786 HRQ65781:HRT65786 IBM65781:IBP65786 ILI65781:ILL65786 IVE65781:IVH65786 JFA65781:JFD65786 JOW65781:JOZ65786 JYS65781:JYV65786 KIO65781:KIR65786 KSK65781:KSN65786 LCG65781:LCJ65786 LMC65781:LMF65786 LVY65781:LWB65786 MFU65781:MFX65786 MPQ65781:MPT65786 MZM65781:MZP65786 NJI65781:NJL65786 NTE65781:NTH65786 ODA65781:ODD65786 OMW65781:OMZ65786 OWS65781:OWV65786 PGO65781:PGR65786 PQK65781:PQN65786 QAG65781:QAJ65786 QKC65781:QKF65786 QTY65781:QUB65786 RDU65781:RDX65786 RNQ65781:RNT65786 RXM65781:RXP65786 SHI65781:SHL65786 SRE65781:SRH65786 TBA65781:TBD65786 TKW65781:TKZ65786 TUS65781:TUV65786 UEO65781:UER65786 UOK65781:UON65786 UYG65781:UYJ65786 VIC65781:VIF65786 VRY65781:VSB65786 WBU65781:WBX65786 WLQ65781:WLT65786 WVM65781:WVP65786 E131317:H131322 JA131317:JD131322 SW131317:SZ131322 ACS131317:ACV131322 AMO131317:AMR131322 AWK131317:AWN131322 BGG131317:BGJ131322 BQC131317:BQF131322 BZY131317:CAB131322 CJU131317:CJX131322 CTQ131317:CTT131322 DDM131317:DDP131322 DNI131317:DNL131322 DXE131317:DXH131322 EHA131317:EHD131322 EQW131317:EQZ131322 FAS131317:FAV131322 FKO131317:FKR131322 FUK131317:FUN131322 GEG131317:GEJ131322 GOC131317:GOF131322 GXY131317:GYB131322 HHU131317:HHX131322 HRQ131317:HRT131322 IBM131317:IBP131322 ILI131317:ILL131322 IVE131317:IVH131322 JFA131317:JFD131322 JOW131317:JOZ131322 JYS131317:JYV131322 KIO131317:KIR131322 KSK131317:KSN131322 LCG131317:LCJ131322 LMC131317:LMF131322 LVY131317:LWB131322 MFU131317:MFX131322 MPQ131317:MPT131322 MZM131317:MZP131322 NJI131317:NJL131322 NTE131317:NTH131322 ODA131317:ODD131322 OMW131317:OMZ131322 OWS131317:OWV131322 PGO131317:PGR131322 PQK131317:PQN131322 QAG131317:QAJ131322 QKC131317:QKF131322 QTY131317:QUB131322 RDU131317:RDX131322 RNQ131317:RNT131322 RXM131317:RXP131322 SHI131317:SHL131322 SRE131317:SRH131322 TBA131317:TBD131322 TKW131317:TKZ131322 TUS131317:TUV131322 UEO131317:UER131322 UOK131317:UON131322 UYG131317:UYJ131322 VIC131317:VIF131322 VRY131317:VSB131322 WBU131317:WBX131322 WLQ131317:WLT131322 WVM131317:WVP131322 E196853:H196858 JA196853:JD196858 SW196853:SZ196858 ACS196853:ACV196858 AMO196853:AMR196858 AWK196853:AWN196858 BGG196853:BGJ196858 BQC196853:BQF196858 BZY196853:CAB196858 CJU196853:CJX196858 CTQ196853:CTT196858 DDM196853:DDP196858 DNI196853:DNL196858 DXE196853:DXH196858 EHA196853:EHD196858 EQW196853:EQZ196858 FAS196853:FAV196858 FKO196853:FKR196858 FUK196853:FUN196858 GEG196853:GEJ196858 GOC196853:GOF196858 GXY196853:GYB196858 HHU196853:HHX196858 HRQ196853:HRT196858 IBM196853:IBP196858 ILI196853:ILL196858 IVE196853:IVH196858 JFA196853:JFD196858 JOW196853:JOZ196858 JYS196853:JYV196858 KIO196853:KIR196858 KSK196853:KSN196858 LCG196853:LCJ196858 LMC196853:LMF196858 LVY196853:LWB196858 MFU196853:MFX196858 MPQ196853:MPT196858 MZM196853:MZP196858 NJI196853:NJL196858 NTE196853:NTH196858 ODA196853:ODD196858 OMW196853:OMZ196858 OWS196853:OWV196858 PGO196853:PGR196858 PQK196853:PQN196858 QAG196853:QAJ196858 QKC196853:QKF196858 QTY196853:QUB196858 RDU196853:RDX196858 RNQ196853:RNT196858 RXM196853:RXP196858 SHI196853:SHL196858 SRE196853:SRH196858 TBA196853:TBD196858 TKW196853:TKZ196858 TUS196853:TUV196858 UEO196853:UER196858 UOK196853:UON196858 UYG196853:UYJ196858 VIC196853:VIF196858 VRY196853:VSB196858 WBU196853:WBX196858 WLQ196853:WLT196858 WVM196853:WVP196858 E262389:H262394 JA262389:JD262394 SW262389:SZ262394 ACS262389:ACV262394 AMO262389:AMR262394 AWK262389:AWN262394 BGG262389:BGJ262394 BQC262389:BQF262394 BZY262389:CAB262394 CJU262389:CJX262394 CTQ262389:CTT262394 DDM262389:DDP262394 DNI262389:DNL262394 DXE262389:DXH262394 EHA262389:EHD262394 EQW262389:EQZ262394 FAS262389:FAV262394 FKO262389:FKR262394 FUK262389:FUN262394 GEG262389:GEJ262394 GOC262389:GOF262394 GXY262389:GYB262394 HHU262389:HHX262394 HRQ262389:HRT262394 IBM262389:IBP262394 ILI262389:ILL262394 IVE262389:IVH262394 JFA262389:JFD262394 JOW262389:JOZ262394 JYS262389:JYV262394 KIO262389:KIR262394 KSK262389:KSN262394 LCG262389:LCJ262394 LMC262389:LMF262394 LVY262389:LWB262394 MFU262389:MFX262394 MPQ262389:MPT262394 MZM262389:MZP262394 NJI262389:NJL262394 NTE262389:NTH262394 ODA262389:ODD262394 OMW262389:OMZ262394 OWS262389:OWV262394 PGO262389:PGR262394 PQK262389:PQN262394 QAG262389:QAJ262394 QKC262389:QKF262394 QTY262389:QUB262394 RDU262389:RDX262394 RNQ262389:RNT262394 RXM262389:RXP262394 SHI262389:SHL262394 SRE262389:SRH262394 TBA262389:TBD262394 TKW262389:TKZ262394 TUS262389:TUV262394 UEO262389:UER262394 UOK262389:UON262394 UYG262389:UYJ262394 VIC262389:VIF262394 VRY262389:VSB262394 WBU262389:WBX262394 WLQ262389:WLT262394 WVM262389:WVP262394 E327925:H327930 JA327925:JD327930 SW327925:SZ327930 ACS327925:ACV327930 AMO327925:AMR327930 AWK327925:AWN327930 BGG327925:BGJ327930 BQC327925:BQF327930 BZY327925:CAB327930 CJU327925:CJX327930 CTQ327925:CTT327930 DDM327925:DDP327930 DNI327925:DNL327930 DXE327925:DXH327930 EHA327925:EHD327930 EQW327925:EQZ327930 FAS327925:FAV327930 FKO327925:FKR327930 FUK327925:FUN327930 GEG327925:GEJ327930 GOC327925:GOF327930 GXY327925:GYB327930 HHU327925:HHX327930 HRQ327925:HRT327930 IBM327925:IBP327930 ILI327925:ILL327930 IVE327925:IVH327930 JFA327925:JFD327930 JOW327925:JOZ327930 JYS327925:JYV327930 KIO327925:KIR327930 KSK327925:KSN327930 LCG327925:LCJ327930 LMC327925:LMF327930 LVY327925:LWB327930 MFU327925:MFX327930 MPQ327925:MPT327930 MZM327925:MZP327930 NJI327925:NJL327930 NTE327925:NTH327930 ODA327925:ODD327930 OMW327925:OMZ327930 OWS327925:OWV327930 PGO327925:PGR327930 PQK327925:PQN327930 QAG327925:QAJ327930 QKC327925:QKF327930 QTY327925:QUB327930 RDU327925:RDX327930 RNQ327925:RNT327930 RXM327925:RXP327930 SHI327925:SHL327930 SRE327925:SRH327930 TBA327925:TBD327930 TKW327925:TKZ327930 TUS327925:TUV327930 UEO327925:UER327930 UOK327925:UON327930 UYG327925:UYJ327930 VIC327925:VIF327930 VRY327925:VSB327930 WBU327925:WBX327930 WLQ327925:WLT327930 WVM327925:WVP327930 E393461:H393466 JA393461:JD393466 SW393461:SZ393466 ACS393461:ACV393466 AMO393461:AMR393466 AWK393461:AWN393466 BGG393461:BGJ393466 BQC393461:BQF393466 BZY393461:CAB393466 CJU393461:CJX393466 CTQ393461:CTT393466 DDM393461:DDP393466 DNI393461:DNL393466 DXE393461:DXH393466 EHA393461:EHD393466 EQW393461:EQZ393466 FAS393461:FAV393466 FKO393461:FKR393466 FUK393461:FUN393466 GEG393461:GEJ393466 GOC393461:GOF393466 GXY393461:GYB393466 HHU393461:HHX393466 HRQ393461:HRT393466 IBM393461:IBP393466 ILI393461:ILL393466 IVE393461:IVH393466 JFA393461:JFD393466 JOW393461:JOZ393466 JYS393461:JYV393466 KIO393461:KIR393466 KSK393461:KSN393466 LCG393461:LCJ393466 LMC393461:LMF393466 LVY393461:LWB393466 MFU393461:MFX393466 MPQ393461:MPT393466 MZM393461:MZP393466 NJI393461:NJL393466 NTE393461:NTH393466 ODA393461:ODD393466 OMW393461:OMZ393466 OWS393461:OWV393466 PGO393461:PGR393466 PQK393461:PQN393466 QAG393461:QAJ393466 QKC393461:QKF393466 QTY393461:QUB393466 RDU393461:RDX393466 RNQ393461:RNT393466 RXM393461:RXP393466 SHI393461:SHL393466 SRE393461:SRH393466 TBA393461:TBD393466 TKW393461:TKZ393466 TUS393461:TUV393466 UEO393461:UER393466 UOK393461:UON393466 UYG393461:UYJ393466 VIC393461:VIF393466 VRY393461:VSB393466 WBU393461:WBX393466 WLQ393461:WLT393466 WVM393461:WVP393466 E458997:H459002 JA458997:JD459002 SW458997:SZ459002 ACS458997:ACV459002 AMO458997:AMR459002 AWK458997:AWN459002 BGG458997:BGJ459002 BQC458997:BQF459002 BZY458997:CAB459002 CJU458997:CJX459002 CTQ458997:CTT459002 DDM458997:DDP459002 DNI458997:DNL459002 DXE458997:DXH459002 EHA458997:EHD459002 EQW458997:EQZ459002 FAS458997:FAV459002 FKO458997:FKR459002 FUK458997:FUN459002 GEG458997:GEJ459002 GOC458997:GOF459002 GXY458997:GYB459002 HHU458997:HHX459002 HRQ458997:HRT459002 IBM458997:IBP459002 ILI458997:ILL459002 IVE458997:IVH459002 JFA458997:JFD459002 JOW458997:JOZ459002 JYS458997:JYV459002 KIO458997:KIR459002 KSK458997:KSN459002 LCG458997:LCJ459002 LMC458997:LMF459002 LVY458997:LWB459002 MFU458997:MFX459002 MPQ458997:MPT459002 MZM458997:MZP459002 NJI458997:NJL459002 NTE458997:NTH459002 ODA458997:ODD459002 OMW458997:OMZ459002 OWS458997:OWV459002 PGO458997:PGR459002 PQK458997:PQN459002 QAG458997:QAJ459002 QKC458997:QKF459002 QTY458997:QUB459002 RDU458997:RDX459002 RNQ458997:RNT459002 RXM458997:RXP459002 SHI458997:SHL459002 SRE458997:SRH459002 TBA458997:TBD459002 TKW458997:TKZ459002 TUS458997:TUV459002 UEO458997:UER459002 UOK458997:UON459002 UYG458997:UYJ459002 VIC458997:VIF459002 VRY458997:VSB459002 WBU458997:WBX459002 WLQ458997:WLT459002 WVM458997:WVP459002 E524533:H524538 JA524533:JD524538 SW524533:SZ524538 ACS524533:ACV524538 AMO524533:AMR524538 AWK524533:AWN524538 BGG524533:BGJ524538 BQC524533:BQF524538 BZY524533:CAB524538 CJU524533:CJX524538 CTQ524533:CTT524538 DDM524533:DDP524538 DNI524533:DNL524538 DXE524533:DXH524538 EHA524533:EHD524538 EQW524533:EQZ524538 FAS524533:FAV524538 FKO524533:FKR524538 FUK524533:FUN524538 GEG524533:GEJ524538 GOC524533:GOF524538 GXY524533:GYB524538 HHU524533:HHX524538 HRQ524533:HRT524538 IBM524533:IBP524538 ILI524533:ILL524538 IVE524533:IVH524538 JFA524533:JFD524538 JOW524533:JOZ524538 JYS524533:JYV524538 KIO524533:KIR524538 KSK524533:KSN524538 LCG524533:LCJ524538 LMC524533:LMF524538 LVY524533:LWB524538 MFU524533:MFX524538 MPQ524533:MPT524538 MZM524533:MZP524538 NJI524533:NJL524538 NTE524533:NTH524538 ODA524533:ODD524538 OMW524533:OMZ524538 OWS524533:OWV524538 PGO524533:PGR524538 PQK524533:PQN524538 QAG524533:QAJ524538 QKC524533:QKF524538 QTY524533:QUB524538 RDU524533:RDX524538 RNQ524533:RNT524538 RXM524533:RXP524538 SHI524533:SHL524538 SRE524533:SRH524538 TBA524533:TBD524538 TKW524533:TKZ524538 TUS524533:TUV524538 UEO524533:UER524538 UOK524533:UON524538 UYG524533:UYJ524538 VIC524533:VIF524538 VRY524533:VSB524538 WBU524533:WBX524538 WLQ524533:WLT524538 WVM524533:WVP524538 E590069:H590074 JA590069:JD590074 SW590069:SZ590074 ACS590069:ACV590074 AMO590069:AMR590074 AWK590069:AWN590074 BGG590069:BGJ590074 BQC590069:BQF590074 BZY590069:CAB590074 CJU590069:CJX590074 CTQ590069:CTT590074 DDM590069:DDP590074 DNI590069:DNL590074 DXE590069:DXH590074 EHA590069:EHD590074 EQW590069:EQZ590074 FAS590069:FAV590074 FKO590069:FKR590074 FUK590069:FUN590074 GEG590069:GEJ590074 GOC590069:GOF590074 GXY590069:GYB590074 HHU590069:HHX590074 HRQ590069:HRT590074 IBM590069:IBP590074 ILI590069:ILL590074 IVE590069:IVH590074 JFA590069:JFD590074 JOW590069:JOZ590074 JYS590069:JYV590074 KIO590069:KIR590074 KSK590069:KSN590074 LCG590069:LCJ590074 LMC590069:LMF590074 LVY590069:LWB590074 MFU590069:MFX590074 MPQ590069:MPT590074 MZM590069:MZP590074 NJI590069:NJL590074 NTE590069:NTH590074 ODA590069:ODD590074 OMW590069:OMZ590074 OWS590069:OWV590074 PGO590069:PGR590074 PQK590069:PQN590074 QAG590069:QAJ590074 QKC590069:QKF590074 QTY590069:QUB590074 RDU590069:RDX590074 RNQ590069:RNT590074 RXM590069:RXP590074 SHI590069:SHL590074 SRE590069:SRH590074 TBA590069:TBD590074 TKW590069:TKZ590074 TUS590069:TUV590074 UEO590069:UER590074 UOK590069:UON590074 UYG590069:UYJ590074 VIC590069:VIF590074 VRY590069:VSB590074 WBU590069:WBX590074 WLQ590069:WLT590074 WVM590069:WVP590074 E655605:H655610 JA655605:JD655610 SW655605:SZ655610 ACS655605:ACV655610 AMO655605:AMR655610 AWK655605:AWN655610 BGG655605:BGJ655610 BQC655605:BQF655610 BZY655605:CAB655610 CJU655605:CJX655610 CTQ655605:CTT655610 DDM655605:DDP655610 DNI655605:DNL655610 DXE655605:DXH655610 EHA655605:EHD655610 EQW655605:EQZ655610 FAS655605:FAV655610 FKO655605:FKR655610 FUK655605:FUN655610 GEG655605:GEJ655610 GOC655605:GOF655610 GXY655605:GYB655610 HHU655605:HHX655610 HRQ655605:HRT655610 IBM655605:IBP655610 ILI655605:ILL655610 IVE655605:IVH655610 JFA655605:JFD655610 JOW655605:JOZ655610 JYS655605:JYV655610 KIO655605:KIR655610 KSK655605:KSN655610 LCG655605:LCJ655610 LMC655605:LMF655610 LVY655605:LWB655610 MFU655605:MFX655610 MPQ655605:MPT655610 MZM655605:MZP655610 NJI655605:NJL655610 NTE655605:NTH655610 ODA655605:ODD655610 OMW655605:OMZ655610 OWS655605:OWV655610 PGO655605:PGR655610 PQK655605:PQN655610 QAG655605:QAJ655610 QKC655605:QKF655610 QTY655605:QUB655610 RDU655605:RDX655610 RNQ655605:RNT655610 RXM655605:RXP655610 SHI655605:SHL655610 SRE655605:SRH655610 TBA655605:TBD655610 TKW655605:TKZ655610 TUS655605:TUV655610 UEO655605:UER655610 UOK655605:UON655610 UYG655605:UYJ655610 VIC655605:VIF655610 VRY655605:VSB655610 WBU655605:WBX655610 WLQ655605:WLT655610 WVM655605:WVP655610 E721141:H721146 JA721141:JD721146 SW721141:SZ721146 ACS721141:ACV721146 AMO721141:AMR721146 AWK721141:AWN721146 BGG721141:BGJ721146 BQC721141:BQF721146 BZY721141:CAB721146 CJU721141:CJX721146 CTQ721141:CTT721146 DDM721141:DDP721146 DNI721141:DNL721146 DXE721141:DXH721146 EHA721141:EHD721146 EQW721141:EQZ721146 FAS721141:FAV721146 FKO721141:FKR721146 FUK721141:FUN721146 GEG721141:GEJ721146 GOC721141:GOF721146 GXY721141:GYB721146 HHU721141:HHX721146 HRQ721141:HRT721146 IBM721141:IBP721146 ILI721141:ILL721146 IVE721141:IVH721146 JFA721141:JFD721146 JOW721141:JOZ721146 JYS721141:JYV721146 KIO721141:KIR721146 KSK721141:KSN721146 LCG721141:LCJ721146 LMC721141:LMF721146 LVY721141:LWB721146 MFU721141:MFX721146 MPQ721141:MPT721146 MZM721141:MZP721146 NJI721141:NJL721146 NTE721141:NTH721146 ODA721141:ODD721146 OMW721141:OMZ721146 OWS721141:OWV721146 PGO721141:PGR721146 PQK721141:PQN721146 QAG721141:QAJ721146 QKC721141:QKF721146 QTY721141:QUB721146 RDU721141:RDX721146 RNQ721141:RNT721146 RXM721141:RXP721146 SHI721141:SHL721146 SRE721141:SRH721146 TBA721141:TBD721146 TKW721141:TKZ721146 TUS721141:TUV721146 UEO721141:UER721146 UOK721141:UON721146 UYG721141:UYJ721146 VIC721141:VIF721146 VRY721141:VSB721146 WBU721141:WBX721146 WLQ721141:WLT721146 WVM721141:WVP721146 E786677:H786682 JA786677:JD786682 SW786677:SZ786682 ACS786677:ACV786682 AMO786677:AMR786682 AWK786677:AWN786682 BGG786677:BGJ786682 BQC786677:BQF786682 BZY786677:CAB786682 CJU786677:CJX786682 CTQ786677:CTT786682 DDM786677:DDP786682 DNI786677:DNL786682 DXE786677:DXH786682 EHA786677:EHD786682 EQW786677:EQZ786682 FAS786677:FAV786682 FKO786677:FKR786682 FUK786677:FUN786682 GEG786677:GEJ786682 GOC786677:GOF786682 GXY786677:GYB786682 HHU786677:HHX786682 HRQ786677:HRT786682 IBM786677:IBP786682 ILI786677:ILL786682 IVE786677:IVH786682 JFA786677:JFD786682 JOW786677:JOZ786682 JYS786677:JYV786682 KIO786677:KIR786682 KSK786677:KSN786682 LCG786677:LCJ786682 LMC786677:LMF786682 LVY786677:LWB786682 MFU786677:MFX786682 MPQ786677:MPT786682 MZM786677:MZP786682 NJI786677:NJL786682 NTE786677:NTH786682 ODA786677:ODD786682 OMW786677:OMZ786682 OWS786677:OWV786682 PGO786677:PGR786682 PQK786677:PQN786682 QAG786677:QAJ786682 QKC786677:QKF786682 QTY786677:QUB786682 RDU786677:RDX786682 RNQ786677:RNT786682 RXM786677:RXP786682 SHI786677:SHL786682 SRE786677:SRH786682 TBA786677:TBD786682 TKW786677:TKZ786682 TUS786677:TUV786682 UEO786677:UER786682 UOK786677:UON786682 UYG786677:UYJ786682 VIC786677:VIF786682 VRY786677:VSB786682 WBU786677:WBX786682 WLQ786677:WLT786682 WVM786677:WVP786682 E852213:H852218 JA852213:JD852218 SW852213:SZ852218 ACS852213:ACV852218 AMO852213:AMR852218 AWK852213:AWN852218 BGG852213:BGJ852218 BQC852213:BQF852218 BZY852213:CAB852218 CJU852213:CJX852218 CTQ852213:CTT852218 DDM852213:DDP852218 DNI852213:DNL852218 DXE852213:DXH852218 EHA852213:EHD852218 EQW852213:EQZ852218 FAS852213:FAV852218 FKO852213:FKR852218 FUK852213:FUN852218 GEG852213:GEJ852218 GOC852213:GOF852218 GXY852213:GYB852218 HHU852213:HHX852218 HRQ852213:HRT852218 IBM852213:IBP852218 ILI852213:ILL852218 IVE852213:IVH852218 JFA852213:JFD852218 JOW852213:JOZ852218 JYS852213:JYV852218 KIO852213:KIR852218 KSK852213:KSN852218 LCG852213:LCJ852218 LMC852213:LMF852218 LVY852213:LWB852218 MFU852213:MFX852218 MPQ852213:MPT852218 MZM852213:MZP852218 NJI852213:NJL852218 NTE852213:NTH852218 ODA852213:ODD852218 OMW852213:OMZ852218 OWS852213:OWV852218 PGO852213:PGR852218 PQK852213:PQN852218 QAG852213:QAJ852218 QKC852213:QKF852218 QTY852213:QUB852218 RDU852213:RDX852218 RNQ852213:RNT852218 RXM852213:RXP852218 SHI852213:SHL852218 SRE852213:SRH852218 TBA852213:TBD852218 TKW852213:TKZ852218 TUS852213:TUV852218 UEO852213:UER852218 UOK852213:UON852218 UYG852213:UYJ852218 VIC852213:VIF852218 VRY852213:VSB852218 WBU852213:WBX852218 WLQ852213:WLT852218 WVM852213:WVP852218 E917749:H917754 JA917749:JD917754 SW917749:SZ917754 ACS917749:ACV917754 AMO917749:AMR917754 AWK917749:AWN917754 BGG917749:BGJ917754 BQC917749:BQF917754 BZY917749:CAB917754 CJU917749:CJX917754 CTQ917749:CTT917754 DDM917749:DDP917754 DNI917749:DNL917754 DXE917749:DXH917754 EHA917749:EHD917754 EQW917749:EQZ917754 FAS917749:FAV917754 FKO917749:FKR917754 FUK917749:FUN917754 GEG917749:GEJ917754 GOC917749:GOF917754 GXY917749:GYB917754 HHU917749:HHX917754 HRQ917749:HRT917754 IBM917749:IBP917754 ILI917749:ILL917754 IVE917749:IVH917754 JFA917749:JFD917754 JOW917749:JOZ917754 JYS917749:JYV917754 KIO917749:KIR917754 KSK917749:KSN917754 LCG917749:LCJ917754 LMC917749:LMF917754 LVY917749:LWB917754 MFU917749:MFX917754 MPQ917749:MPT917754 MZM917749:MZP917754 NJI917749:NJL917754 NTE917749:NTH917754 ODA917749:ODD917754 OMW917749:OMZ917754 OWS917749:OWV917754 PGO917749:PGR917754 PQK917749:PQN917754 QAG917749:QAJ917754 QKC917749:QKF917754 QTY917749:QUB917754 RDU917749:RDX917754 RNQ917749:RNT917754 RXM917749:RXP917754 SHI917749:SHL917754 SRE917749:SRH917754 TBA917749:TBD917754 TKW917749:TKZ917754 TUS917749:TUV917754 UEO917749:UER917754 UOK917749:UON917754 UYG917749:UYJ917754 VIC917749:VIF917754 VRY917749:VSB917754 WBU917749:WBX917754 WLQ917749:WLT917754 WVM917749:WVP917754 E983285:H983290 JA983285:JD983290 SW983285:SZ983290 ACS983285:ACV983290 AMO983285:AMR983290 AWK983285:AWN983290 BGG983285:BGJ983290 BQC983285:BQF983290 BZY983285:CAB983290 CJU983285:CJX983290 CTQ983285:CTT983290 DDM983285:DDP983290 DNI983285:DNL983290 DXE983285:DXH983290 EHA983285:EHD983290 EQW983285:EQZ983290 FAS983285:FAV983290 FKO983285:FKR983290 FUK983285:FUN983290 GEG983285:GEJ983290 GOC983285:GOF983290 GXY983285:GYB983290 HHU983285:HHX983290 HRQ983285:HRT983290 IBM983285:IBP983290 ILI983285:ILL983290 IVE983285:IVH983290 JFA983285:JFD983290 JOW983285:JOZ983290 JYS983285:JYV983290 KIO983285:KIR983290 KSK983285:KSN983290 LCG983285:LCJ983290 LMC983285:LMF983290 LVY983285:LWB983290 MFU983285:MFX983290 MPQ983285:MPT983290 MZM983285:MZP983290 NJI983285:NJL983290 NTE983285:NTH983290 ODA983285:ODD983290 OMW983285:OMZ983290 OWS983285:OWV983290 PGO983285:PGR983290 PQK983285:PQN983290 QAG983285:QAJ983290 QKC983285:QKF983290 QTY983285:QUB983290 RDU983285:RDX983290 RNQ983285:RNT983290 RXM983285:RXP983290 SHI983285:SHL983290 SRE983285:SRH983290 TBA983285:TBD983290 TKW983285:TKZ983290 TUS983285:TUV983290 UEO983285:UER983290 UOK983285:UON983290 UYG983285:UYJ983290 VIC983285:VIF983290 VRY983285:VSB983290 WBU983285:WBX983290 WLQ983285:WLT983290 WVM983285:WVP983290 E139:H144 JA139:JD144 SW139:SZ144 ACS139:ACV144 AMO139:AMR144 AWK139:AWN144 BGG139:BGJ144 BQC139:BQF144 BZY139:CAB144 CJU139:CJX144 CTQ139:CTT144 DDM139:DDP144 DNI139:DNL144 DXE139:DXH144 EHA139:EHD144 EQW139:EQZ144 FAS139:FAV144 FKO139:FKR144 FUK139:FUN144 GEG139:GEJ144 GOC139:GOF144 GXY139:GYB144 HHU139:HHX144 HRQ139:HRT144 IBM139:IBP144 ILI139:ILL144 IVE139:IVH144 JFA139:JFD144 JOW139:JOZ144 JYS139:JYV144 KIO139:KIR144 KSK139:KSN144 LCG139:LCJ144 LMC139:LMF144 LVY139:LWB144 MFU139:MFX144 MPQ139:MPT144 MZM139:MZP144 NJI139:NJL144 NTE139:NTH144 ODA139:ODD144 OMW139:OMZ144 OWS139:OWV144 PGO139:PGR144 PQK139:PQN144 QAG139:QAJ144 QKC139:QKF144 QTY139:QUB144 RDU139:RDX144 RNQ139:RNT144 RXM139:RXP144 SHI139:SHL144 SRE139:SRH144 TBA139:TBD144 TKW139:TKZ144 TUS139:TUV144 UEO139:UER144 UOK139:UON144 UYG139:UYJ144 VIC139:VIF144 VRY139:VSB144 WBU139:WBX144 WLQ139:WLT144 WVM139:WVP144 E65804:H65809 JA65804:JD65809 SW65804:SZ65809 ACS65804:ACV65809 AMO65804:AMR65809 AWK65804:AWN65809 BGG65804:BGJ65809 BQC65804:BQF65809 BZY65804:CAB65809 CJU65804:CJX65809 CTQ65804:CTT65809 DDM65804:DDP65809 DNI65804:DNL65809 DXE65804:DXH65809 EHA65804:EHD65809 EQW65804:EQZ65809 FAS65804:FAV65809 FKO65804:FKR65809 FUK65804:FUN65809 GEG65804:GEJ65809 GOC65804:GOF65809 GXY65804:GYB65809 HHU65804:HHX65809 HRQ65804:HRT65809 IBM65804:IBP65809 ILI65804:ILL65809 IVE65804:IVH65809 JFA65804:JFD65809 JOW65804:JOZ65809 JYS65804:JYV65809 KIO65804:KIR65809 KSK65804:KSN65809 LCG65804:LCJ65809 LMC65804:LMF65809 LVY65804:LWB65809 MFU65804:MFX65809 MPQ65804:MPT65809 MZM65804:MZP65809 NJI65804:NJL65809 NTE65804:NTH65809 ODA65804:ODD65809 OMW65804:OMZ65809 OWS65804:OWV65809 PGO65804:PGR65809 PQK65804:PQN65809 QAG65804:QAJ65809 QKC65804:QKF65809 QTY65804:QUB65809 RDU65804:RDX65809 RNQ65804:RNT65809 RXM65804:RXP65809 SHI65804:SHL65809 SRE65804:SRH65809 TBA65804:TBD65809 TKW65804:TKZ65809 TUS65804:TUV65809 UEO65804:UER65809 UOK65804:UON65809 UYG65804:UYJ65809 VIC65804:VIF65809 VRY65804:VSB65809 WBU65804:WBX65809 WLQ65804:WLT65809 WVM65804:WVP65809 E131340:H131345 JA131340:JD131345 SW131340:SZ131345 ACS131340:ACV131345 AMO131340:AMR131345 AWK131340:AWN131345 BGG131340:BGJ131345 BQC131340:BQF131345 BZY131340:CAB131345 CJU131340:CJX131345 CTQ131340:CTT131345 DDM131340:DDP131345 DNI131340:DNL131345 DXE131340:DXH131345 EHA131340:EHD131345 EQW131340:EQZ131345 FAS131340:FAV131345 FKO131340:FKR131345 FUK131340:FUN131345 GEG131340:GEJ131345 GOC131340:GOF131345 GXY131340:GYB131345 HHU131340:HHX131345 HRQ131340:HRT131345 IBM131340:IBP131345 ILI131340:ILL131345 IVE131340:IVH131345 JFA131340:JFD131345 JOW131340:JOZ131345 JYS131340:JYV131345 KIO131340:KIR131345 KSK131340:KSN131345 LCG131340:LCJ131345 LMC131340:LMF131345 LVY131340:LWB131345 MFU131340:MFX131345 MPQ131340:MPT131345 MZM131340:MZP131345 NJI131340:NJL131345 NTE131340:NTH131345 ODA131340:ODD131345 OMW131340:OMZ131345 OWS131340:OWV131345 PGO131340:PGR131345 PQK131340:PQN131345 QAG131340:QAJ131345 QKC131340:QKF131345 QTY131340:QUB131345 RDU131340:RDX131345 RNQ131340:RNT131345 RXM131340:RXP131345 SHI131340:SHL131345 SRE131340:SRH131345 TBA131340:TBD131345 TKW131340:TKZ131345 TUS131340:TUV131345 UEO131340:UER131345 UOK131340:UON131345 UYG131340:UYJ131345 VIC131340:VIF131345 VRY131340:VSB131345 WBU131340:WBX131345 WLQ131340:WLT131345 WVM131340:WVP131345 E196876:H196881 JA196876:JD196881 SW196876:SZ196881 ACS196876:ACV196881 AMO196876:AMR196881 AWK196876:AWN196881 BGG196876:BGJ196881 BQC196876:BQF196881 BZY196876:CAB196881 CJU196876:CJX196881 CTQ196876:CTT196881 DDM196876:DDP196881 DNI196876:DNL196881 DXE196876:DXH196881 EHA196876:EHD196881 EQW196876:EQZ196881 FAS196876:FAV196881 FKO196876:FKR196881 FUK196876:FUN196881 GEG196876:GEJ196881 GOC196876:GOF196881 GXY196876:GYB196881 HHU196876:HHX196881 HRQ196876:HRT196881 IBM196876:IBP196881 ILI196876:ILL196881 IVE196876:IVH196881 JFA196876:JFD196881 JOW196876:JOZ196881 JYS196876:JYV196881 KIO196876:KIR196881 KSK196876:KSN196881 LCG196876:LCJ196881 LMC196876:LMF196881 LVY196876:LWB196881 MFU196876:MFX196881 MPQ196876:MPT196881 MZM196876:MZP196881 NJI196876:NJL196881 NTE196876:NTH196881 ODA196876:ODD196881 OMW196876:OMZ196881 OWS196876:OWV196881 PGO196876:PGR196881 PQK196876:PQN196881 QAG196876:QAJ196881 QKC196876:QKF196881 QTY196876:QUB196881 RDU196876:RDX196881 RNQ196876:RNT196881 RXM196876:RXP196881 SHI196876:SHL196881 SRE196876:SRH196881 TBA196876:TBD196881 TKW196876:TKZ196881 TUS196876:TUV196881 UEO196876:UER196881 UOK196876:UON196881 UYG196876:UYJ196881 VIC196876:VIF196881 VRY196876:VSB196881 WBU196876:WBX196881 WLQ196876:WLT196881 WVM196876:WVP196881 E262412:H262417 JA262412:JD262417 SW262412:SZ262417 ACS262412:ACV262417 AMO262412:AMR262417 AWK262412:AWN262417 BGG262412:BGJ262417 BQC262412:BQF262417 BZY262412:CAB262417 CJU262412:CJX262417 CTQ262412:CTT262417 DDM262412:DDP262417 DNI262412:DNL262417 DXE262412:DXH262417 EHA262412:EHD262417 EQW262412:EQZ262417 FAS262412:FAV262417 FKO262412:FKR262417 FUK262412:FUN262417 GEG262412:GEJ262417 GOC262412:GOF262417 GXY262412:GYB262417 HHU262412:HHX262417 HRQ262412:HRT262417 IBM262412:IBP262417 ILI262412:ILL262417 IVE262412:IVH262417 JFA262412:JFD262417 JOW262412:JOZ262417 JYS262412:JYV262417 KIO262412:KIR262417 KSK262412:KSN262417 LCG262412:LCJ262417 LMC262412:LMF262417 LVY262412:LWB262417 MFU262412:MFX262417 MPQ262412:MPT262417 MZM262412:MZP262417 NJI262412:NJL262417 NTE262412:NTH262417 ODA262412:ODD262417 OMW262412:OMZ262417 OWS262412:OWV262417 PGO262412:PGR262417 PQK262412:PQN262417 QAG262412:QAJ262417 QKC262412:QKF262417 QTY262412:QUB262417 RDU262412:RDX262417 RNQ262412:RNT262417 RXM262412:RXP262417 SHI262412:SHL262417 SRE262412:SRH262417 TBA262412:TBD262417 TKW262412:TKZ262417 TUS262412:TUV262417 UEO262412:UER262417 UOK262412:UON262417 UYG262412:UYJ262417 VIC262412:VIF262417 VRY262412:VSB262417 WBU262412:WBX262417 WLQ262412:WLT262417 WVM262412:WVP262417 E327948:H327953 JA327948:JD327953 SW327948:SZ327953 ACS327948:ACV327953 AMO327948:AMR327953 AWK327948:AWN327953 BGG327948:BGJ327953 BQC327948:BQF327953 BZY327948:CAB327953 CJU327948:CJX327953 CTQ327948:CTT327953 DDM327948:DDP327953 DNI327948:DNL327953 DXE327948:DXH327953 EHA327948:EHD327953 EQW327948:EQZ327953 FAS327948:FAV327953 FKO327948:FKR327953 FUK327948:FUN327953 GEG327948:GEJ327953 GOC327948:GOF327953 GXY327948:GYB327953 HHU327948:HHX327953 HRQ327948:HRT327953 IBM327948:IBP327953 ILI327948:ILL327953 IVE327948:IVH327953 JFA327948:JFD327953 JOW327948:JOZ327953 JYS327948:JYV327953 KIO327948:KIR327953 KSK327948:KSN327953 LCG327948:LCJ327953 LMC327948:LMF327953 LVY327948:LWB327953 MFU327948:MFX327953 MPQ327948:MPT327953 MZM327948:MZP327953 NJI327948:NJL327953 NTE327948:NTH327953 ODA327948:ODD327953 OMW327948:OMZ327953 OWS327948:OWV327953 PGO327948:PGR327953 PQK327948:PQN327953 QAG327948:QAJ327953 QKC327948:QKF327953 QTY327948:QUB327953 RDU327948:RDX327953 RNQ327948:RNT327953 RXM327948:RXP327953 SHI327948:SHL327953 SRE327948:SRH327953 TBA327948:TBD327953 TKW327948:TKZ327953 TUS327948:TUV327953 UEO327948:UER327953 UOK327948:UON327953 UYG327948:UYJ327953 VIC327948:VIF327953 VRY327948:VSB327953 WBU327948:WBX327953 WLQ327948:WLT327953 WVM327948:WVP327953 E393484:H393489 JA393484:JD393489 SW393484:SZ393489 ACS393484:ACV393489 AMO393484:AMR393489 AWK393484:AWN393489 BGG393484:BGJ393489 BQC393484:BQF393489 BZY393484:CAB393489 CJU393484:CJX393489 CTQ393484:CTT393489 DDM393484:DDP393489 DNI393484:DNL393489 DXE393484:DXH393489 EHA393484:EHD393489 EQW393484:EQZ393489 FAS393484:FAV393489 FKO393484:FKR393489 FUK393484:FUN393489 GEG393484:GEJ393489 GOC393484:GOF393489 GXY393484:GYB393489 HHU393484:HHX393489 HRQ393484:HRT393489 IBM393484:IBP393489 ILI393484:ILL393489 IVE393484:IVH393489 JFA393484:JFD393489 JOW393484:JOZ393489 JYS393484:JYV393489 KIO393484:KIR393489 KSK393484:KSN393489 LCG393484:LCJ393489 LMC393484:LMF393489 LVY393484:LWB393489 MFU393484:MFX393489 MPQ393484:MPT393489 MZM393484:MZP393489 NJI393484:NJL393489 NTE393484:NTH393489 ODA393484:ODD393489 OMW393484:OMZ393489 OWS393484:OWV393489 PGO393484:PGR393489 PQK393484:PQN393489 QAG393484:QAJ393489 QKC393484:QKF393489 QTY393484:QUB393489 RDU393484:RDX393489 RNQ393484:RNT393489 RXM393484:RXP393489 SHI393484:SHL393489 SRE393484:SRH393489 TBA393484:TBD393489 TKW393484:TKZ393489 TUS393484:TUV393489 UEO393484:UER393489 UOK393484:UON393489 UYG393484:UYJ393489 VIC393484:VIF393489 VRY393484:VSB393489 WBU393484:WBX393489 WLQ393484:WLT393489 WVM393484:WVP393489 E459020:H459025 JA459020:JD459025 SW459020:SZ459025 ACS459020:ACV459025 AMO459020:AMR459025 AWK459020:AWN459025 BGG459020:BGJ459025 BQC459020:BQF459025 BZY459020:CAB459025 CJU459020:CJX459025 CTQ459020:CTT459025 DDM459020:DDP459025 DNI459020:DNL459025 DXE459020:DXH459025 EHA459020:EHD459025 EQW459020:EQZ459025 FAS459020:FAV459025 FKO459020:FKR459025 FUK459020:FUN459025 GEG459020:GEJ459025 GOC459020:GOF459025 GXY459020:GYB459025 HHU459020:HHX459025 HRQ459020:HRT459025 IBM459020:IBP459025 ILI459020:ILL459025 IVE459020:IVH459025 JFA459020:JFD459025 JOW459020:JOZ459025 JYS459020:JYV459025 KIO459020:KIR459025 KSK459020:KSN459025 LCG459020:LCJ459025 LMC459020:LMF459025 LVY459020:LWB459025 MFU459020:MFX459025 MPQ459020:MPT459025 MZM459020:MZP459025 NJI459020:NJL459025 NTE459020:NTH459025 ODA459020:ODD459025 OMW459020:OMZ459025 OWS459020:OWV459025 PGO459020:PGR459025 PQK459020:PQN459025 QAG459020:QAJ459025 QKC459020:QKF459025 QTY459020:QUB459025 RDU459020:RDX459025 RNQ459020:RNT459025 RXM459020:RXP459025 SHI459020:SHL459025 SRE459020:SRH459025 TBA459020:TBD459025 TKW459020:TKZ459025 TUS459020:TUV459025 UEO459020:UER459025 UOK459020:UON459025 UYG459020:UYJ459025 VIC459020:VIF459025 VRY459020:VSB459025 WBU459020:WBX459025 WLQ459020:WLT459025 WVM459020:WVP459025 E524556:H524561 JA524556:JD524561 SW524556:SZ524561 ACS524556:ACV524561 AMO524556:AMR524561 AWK524556:AWN524561 BGG524556:BGJ524561 BQC524556:BQF524561 BZY524556:CAB524561 CJU524556:CJX524561 CTQ524556:CTT524561 DDM524556:DDP524561 DNI524556:DNL524561 DXE524556:DXH524561 EHA524556:EHD524561 EQW524556:EQZ524561 FAS524556:FAV524561 FKO524556:FKR524561 FUK524556:FUN524561 GEG524556:GEJ524561 GOC524556:GOF524561 GXY524556:GYB524561 HHU524556:HHX524561 HRQ524556:HRT524561 IBM524556:IBP524561 ILI524556:ILL524561 IVE524556:IVH524561 JFA524556:JFD524561 JOW524556:JOZ524561 JYS524556:JYV524561 KIO524556:KIR524561 KSK524556:KSN524561 LCG524556:LCJ524561 LMC524556:LMF524561 LVY524556:LWB524561 MFU524556:MFX524561 MPQ524556:MPT524561 MZM524556:MZP524561 NJI524556:NJL524561 NTE524556:NTH524561 ODA524556:ODD524561 OMW524556:OMZ524561 OWS524556:OWV524561 PGO524556:PGR524561 PQK524556:PQN524561 QAG524556:QAJ524561 QKC524556:QKF524561 QTY524556:QUB524561 RDU524556:RDX524561 RNQ524556:RNT524561 RXM524556:RXP524561 SHI524556:SHL524561 SRE524556:SRH524561 TBA524556:TBD524561 TKW524556:TKZ524561 TUS524556:TUV524561 UEO524556:UER524561 UOK524556:UON524561 UYG524556:UYJ524561 VIC524556:VIF524561 VRY524556:VSB524561 WBU524556:WBX524561 WLQ524556:WLT524561 WVM524556:WVP524561 E590092:H590097 JA590092:JD590097 SW590092:SZ590097 ACS590092:ACV590097 AMO590092:AMR590097 AWK590092:AWN590097 BGG590092:BGJ590097 BQC590092:BQF590097 BZY590092:CAB590097 CJU590092:CJX590097 CTQ590092:CTT590097 DDM590092:DDP590097 DNI590092:DNL590097 DXE590092:DXH590097 EHA590092:EHD590097 EQW590092:EQZ590097 FAS590092:FAV590097 FKO590092:FKR590097 FUK590092:FUN590097 GEG590092:GEJ590097 GOC590092:GOF590097 GXY590092:GYB590097 HHU590092:HHX590097 HRQ590092:HRT590097 IBM590092:IBP590097 ILI590092:ILL590097 IVE590092:IVH590097 JFA590092:JFD590097 JOW590092:JOZ590097 JYS590092:JYV590097 KIO590092:KIR590097 KSK590092:KSN590097 LCG590092:LCJ590097 LMC590092:LMF590097 LVY590092:LWB590097 MFU590092:MFX590097 MPQ590092:MPT590097 MZM590092:MZP590097 NJI590092:NJL590097 NTE590092:NTH590097 ODA590092:ODD590097 OMW590092:OMZ590097 OWS590092:OWV590097 PGO590092:PGR590097 PQK590092:PQN590097 QAG590092:QAJ590097 QKC590092:QKF590097 QTY590092:QUB590097 RDU590092:RDX590097 RNQ590092:RNT590097 RXM590092:RXP590097 SHI590092:SHL590097 SRE590092:SRH590097 TBA590092:TBD590097 TKW590092:TKZ590097 TUS590092:TUV590097 UEO590092:UER590097 UOK590092:UON590097 UYG590092:UYJ590097 VIC590092:VIF590097 VRY590092:VSB590097 WBU590092:WBX590097 WLQ590092:WLT590097 WVM590092:WVP590097 E655628:H655633 JA655628:JD655633 SW655628:SZ655633 ACS655628:ACV655633 AMO655628:AMR655633 AWK655628:AWN655633 BGG655628:BGJ655633 BQC655628:BQF655633 BZY655628:CAB655633 CJU655628:CJX655633 CTQ655628:CTT655633 DDM655628:DDP655633 DNI655628:DNL655633 DXE655628:DXH655633 EHA655628:EHD655633 EQW655628:EQZ655633 FAS655628:FAV655633 FKO655628:FKR655633 FUK655628:FUN655633 GEG655628:GEJ655633 GOC655628:GOF655633 GXY655628:GYB655633 HHU655628:HHX655633 HRQ655628:HRT655633 IBM655628:IBP655633 ILI655628:ILL655633 IVE655628:IVH655633 JFA655628:JFD655633 JOW655628:JOZ655633 JYS655628:JYV655633 KIO655628:KIR655633 KSK655628:KSN655633 LCG655628:LCJ655633 LMC655628:LMF655633 LVY655628:LWB655633 MFU655628:MFX655633 MPQ655628:MPT655633 MZM655628:MZP655633 NJI655628:NJL655633 NTE655628:NTH655633 ODA655628:ODD655633 OMW655628:OMZ655633 OWS655628:OWV655633 PGO655628:PGR655633 PQK655628:PQN655633 QAG655628:QAJ655633 QKC655628:QKF655633 QTY655628:QUB655633 RDU655628:RDX655633 RNQ655628:RNT655633 RXM655628:RXP655633 SHI655628:SHL655633 SRE655628:SRH655633 TBA655628:TBD655633 TKW655628:TKZ655633 TUS655628:TUV655633 UEO655628:UER655633 UOK655628:UON655633 UYG655628:UYJ655633 VIC655628:VIF655633 VRY655628:VSB655633 WBU655628:WBX655633 WLQ655628:WLT655633 WVM655628:WVP655633 E721164:H721169 JA721164:JD721169 SW721164:SZ721169 ACS721164:ACV721169 AMO721164:AMR721169 AWK721164:AWN721169 BGG721164:BGJ721169 BQC721164:BQF721169 BZY721164:CAB721169 CJU721164:CJX721169 CTQ721164:CTT721169 DDM721164:DDP721169 DNI721164:DNL721169 DXE721164:DXH721169 EHA721164:EHD721169 EQW721164:EQZ721169 FAS721164:FAV721169 FKO721164:FKR721169 FUK721164:FUN721169 GEG721164:GEJ721169 GOC721164:GOF721169 GXY721164:GYB721169 HHU721164:HHX721169 HRQ721164:HRT721169 IBM721164:IBP721169 ILI721164:ILL721169 IVE721164:IVH721169 JFA721164:JFD721169 JOW721164:JOZ721169 JYS721164:JYV721169 KIO721164:KIR721169 KSK721164:KSN721169 LCG721164:LCJ721169 LMC721164:LMF721169 LVY721164:LWB721169 MFU721164:MFX721169 MPQ721164:MPT721169 MZM721164:MZP721169 NJI721164:NJL721169 NTE721164:NTH721169 ODA721164:ODD721169 OMW721164:OMZ721169 OWS721164:OWV721169 PGO721164:PGR721169 PQK721164:PQN721169 QAG721164:QAJ721169 QKC721164:QKF721169 QTY721164:QUB721169 RDU721164:RDX721169 RNQ721164:RNT721169 RXM721164:RXP721169 SHI721164:SHL721169 SRE721164:SRH721169 TBA721164:TBD721169 TKW721164:TKZ721169 TUS721164:TUV721169 UEO721164:UER721169 UOK721164:UON721169 UYG721164:UYJ721169 VIC721164:VIF721169 VRY721164:VSB721169 WBU721164:WBX721169 WLQ721164:WLT721169 WVM721164:WVP721169 E786700:H786705 JA786700:JD786705 SW786700:SZ786705 ACS786700:ACV786705 AMO786700:AMR786705 AWK786700:AWN786705 BGG786700:BGJ786705 BQC786700:BQF786705 BZY786700:CAB786705 CJU786700:CJX786705 CTQ786700:CTT786705 DDM786700:DDP786705 DNI786700:DNL786705 DXE786700:DXH786705 EHA786700:EHD786705 EQW786700:EQZ786705 FAS786700:FAV786705 FKO786700:FKR786705 FUK786700:FUN786705 GEG786700:GEJ786705 GOC786700:GOF786705 GXY786700:GYB786705 HHU786700:HHX786705 HRQ786700:HRT786705 IBM786700:IBP786705 ILI786700:ILL786705 IVE786700:IVH786705 JFA786700:JFD786705 JOW786700:JOZ786705 JYS786700:JYV786705 KIO786700:KIR786705 KSK786700:KSN786705 LCG786700:LCJ786705 LMC786700:LMF786705 LVY786700:LWB786705 MFU786700:MFX786705 MPQ786700:MPT786705 MZM786700:MZP786705 NJI786700:NJL786705 NTE786700:NTH786705 ODA786700:ODD786705 OMW786700:OMZ786705 OWS786700:OWV786705 PGO786700:PGR786705 PQK786700:PQN786705 QAG786700:QAJ786705 QKC786700:QKF786705 QTY786700:QUB786705 RDU786700:RDX786705 RNQ786700:RNT786705 RXM786700:RXP786705 SHI786700:SHL786705 SRE786700:SRH786705 TBA786700:TBD786705 TKW786700:TKZ786705 TUS786700:TUV786705 UEO786700:UER786705 UOK786700:UON786705 UYG786700:UYJ786705 VIC786700:VIF786705 VRY786700:VSB786705 WBU786700:WBX786705 WLQ786700:WLT786705 WVM786700:WVP786705 E852236:H852241 JA852236:JD852241 SW852236:SZ852241 ACS852236:ACV852241 AMO852236:AMR852241 AWK852236:AWN852241 BGG852236:BGJ852241 BQC852236:BQF852241 BZY852236:CAB852241 CJU852236:CJX852241 CTQ852236:CTT852241 DDM852236:DDP852241 DNI852236:DNL852241 DXE852236:DXH852241 EHA852236:EHD852241 EQW852236:EQZ852241 FAS852236:FAV852241 FKO852236:FKR852241 FUK852236:FUN852241 GEG852236:GEJ852241 GOC852236:GOF852241 GXY852236:GYB852241 HHU852236:HHX852241 HRQ852236:HRT852241 IBM852236:IBP852241 ILI852236:ILL852241 IVE852236:IVH852241 JFA852236:JFD852241 JOW852236:JOZ852241 JYS852236:JYV852241 KIO852236:KIR852241 KSK852236:KSN852241 LCG852236:LCJ852241 LMC852236:LMF852241 LVY852236:LWB852241 MFU852236:MFX852241 MPQ852236:MPT852241 MZM852236:MZP852241 NJI852236:NJL852241 NTE852236:NTH852241 ODA852236:ODD852241 OMW852236:OMZ852241 OWS852236:OWV852241 PGO852236:PGR852241 PQK852236:PQN852241 QAG852236:QAJ852241 QKC852236:QKF852241 QTY852236:QUB852241 RDU852236:RDX852241 RNQ852236:RNT852241 RXM852236:RXP852241 SHI852236:SHL852241 SRE852236:SRH852241 TBA852236:TBD852241 TKW852236:TKZ852241 TUS852236:TUV852241 UEO852236:UER852241 UOK852236:UON852241 UYG852236:UYJ852241 VIC852236:VIF852241 VRY852236:VSB852241 WBU852236:WBX852241 WLQ852236:WLT852241 WVM852236:WVP852241 E917772:H917777 JA917772:JD917777 SW917772:SZ917777 ACS917772:ACV917777 AMO917772:AMR917777 AWK917772:AWN917777 BGG917772:BGJ917777 BQC917772:BQF917777 BZY917772:CAB917777 CJU917772:CJX917777 CTQ917772:CTT917777 DDM917772:DDP917777 DNI917772:DNL917777 DXE917772:DXH917777 EHA917772:EHD917777 EQW917772:EQZ917777 FAS917772:FAV917777 FKO917772:FKR917777 FUK917772:FUN917777 GEG917772:GEJ917777 GOC917772:GOF917777 GXY917772:GYB917777 HHU917772:HHX917777 HRQ917772:HRT917777 IBM917772:IBP917777 ILI917772:ILL917777 IVE917772:IVH917777 JFA917772:JFD917777 JOW917772:JOZ917777 JYS917772:JYV917777 KIO917772:KIR917777 KSK917772:KSN917777 LCG917772:LCJ917777 LMC917772:LMF917777 LVY917772:LWB917777 MFU917772:MFX917777 MPQ917772:MPT917777 MZM917772:MZP917777 NJI917772:NJL917777 NTE917772:NTH917777 ODA917772:ODD917777 OMW917772:OMZ917777 OWS917772:OWV917777 PGO917772:PGR917777 PQK917772:PQN917777 QAG917772:QAJ917777 QKC917772:QKF917777 QTY917772:QUB917777 RDU917772:RDX917777 RNQ917772:RNT917777 RXM917772:RXP917777 SHI917772:SHL917777 SRE917772:SRH917777 TBA917772:TBD917777 TKW917772:TKZ917777 TUS917772:TUV917777 UEO917772:UER917777 UOK917772:UON917777 UYG917772:UYJ917777 VIC917772:VIF917777 VRY917772:VSB917777 WBU917772:WBX917777 WLQ917772:WLT917777 WVM917772:WVP917777 E983308:H983313 JA983308:JD983313 SW983308:SZ983313 ACS983308:ACV983313 AMO983308:AMR983313 AWK983308:AWN983313 BGG983308:BGJ983313 BQC983308:BQF983313 BZY983308:CAB983313 CJU983308:CJX983313 CTQ983308:CTT983313 DDM983308:DDP983313 DNI983308:DNL983313 DXE983308:DXH983313 EHA983308:EHD983313 EQW983308:EQZ983313 FAS983308:FAV983313 FKO983308:FKR983313 FUK983308:FUN983313 GEG983308:GEJ983313 GOC983308:GOF983313 GXY983308:GYB983313 HHU983308:HHX983313 HRQ983308:HRT983313 IBM983308:IBP983313 ILI983308:ILL983313 IVE983308:IVH983313 JFA983308:JFD983313 JOW983308:JOZ983313 JYS983308:JYV983313 KIO983308:KIR983313 KSK983308:KSN983313 LCG983308:LCJ983313 LMC983308:LMF983313 LVY983308:LWB983313 MFU983308:MFX983313 MPQ983308:MPT983313 MZM983308:MZP983313 NJI983308:NJL983313 NTE983308:NTH983313 ODA983308:ODD983313 OMW983308:OMZ983313 OWS983308:OWV983313 PGO983308:PGR983313 PQK983308:PQN983313 QAG983308:QAJ983313 QKC983308:QKF983313 QTY983308:QUB983313 RDU983308:RDX983313 RNQ983308:RNT983313 RXM983308:RXP983313 SHI983308:SHL983313 SRE983308:SRH983313 TBA983308:TBD983313 TKW983308:TKZ983313 TUS983308:TUV983313 UEO983308:UER983313 UOK983308:UON983313 UYG983308:UYJ983313 VIC983308:VIF983313 VRY983308:VSB983313 WBU983308:WBX983313 WLQ983308:WLT983313 WVM983308:WVP983313 E162:H167 JA162:JD167 SW162:SZ167 ACS162:ACV167 AMO162:AMR167 AWK162:AWN167 BGG162:BGJ167 BQC162:BQF167 BZY162:CAB167 CJU162:CJX167 CTQ162:CTT167 DDM162:DDP167 DNI162:DNL167 DXE162:DXH167 EHA162:EHD167 EQW162:EQZ167 FAS162:FAV167 FKO162:FKR167 FUK162:FUN167 GEG162:GEJ167 GOC162:GOF167 GXY162:GYB167 HHU162:HHX167 HRQ162:HRT167 IBM162:IBP167 ILI162:ILL167 IVE162:IVH167 JFA162:JFD167 JOW162:JOZ167 JYS162:JYV167 KIO162:KIR167 KSK162:KSN167 LCG162:LCJ167 LMC162:LMF167 LVY162:LWB167 MFU162:MFX167 MPQ162:MPT167 MZM162:MZP167 NJI162:NJL167 NTE162:NTH167 ODA162:ODD167 OMW162:OMZ167 OWS162:OWV167 PGO162:PGR167 PQK162:PQN167 QAG162:QAJ167 QKC162:QKF167 QTY162:QUB167 RDU162:RDX167 RNQ162:RNT167 RXM162:RXP167 SHI162:SHL167 SRE162:SRH167 TBA162:TBD167 TKW162:TKZ167 TUS162:TUV167 UEO162:UER167 UOK162:UON167 UYG162:UYJ167 VIC162:VIF167 VRY162:VSB167 WBU162:WBX167 WLQ162:WLT167 WVM162:WVP167 E65827:H65832 JA65827:JD65832 SW65827:SZ65832 ACS65827:ACV65832 AMO65827:AMR65832 AWK65827:AWN65832 BGG65827:BGJ65832 BQC65827:BQF65832 BZY65827:CAB65832 CJU65827:CJX65832 CTQ65827:CTT65832 DDM65827:DDP65832 DNI65827:DNL65832 DXE65827:DXH65832 EHA65827:EHD65832 EQW65827:EQZ65832 FAS65827:FAV65832 FKO65827:FKR65832 FUK65827:FUN65832 GEG65827:GEJ65832 GOC65827:GOF65832 GXY65827:GYB65832 HHU65827:HHX65832 HRQ65827:HRT65832 IBM65827:IBP65832 ILI65827:ILL65832 IVE65827:IVH65832 JFA65827:JFD65832 JOW65827:JOZ65832 JYS65827:JYV65832 KIO65827:KIR65832 KSK65827:KSN65832 LCG65827:LCJ65832 LMC65827:LMF65832 LVY65827:LWB65832 MFU65827:MFX65832 MPQ65827:MPT65832 MZM65827:MZP65832 NJI65827:NJL65832 NTE65827:NTH65832 ODA65827:ODD65832 OMW65827:OMZ65832 OWS65827:OWV65832 PGO65827:PGR65832 PQK65827:PQN65832 QAG65827:QAJ65832 QKC65827:QKF65832 QTY65827:QUB65832 RDU65827:RDX65832 RNQ65827:RNT65832 RXM65827:RXP65832 SHI65827:SHL65832 SRE65827:SRH65832 TBA65827:TBD65832 TKW65827:TKZ65832 TUS65827:TUV65832 UEO65827:UER65832 UOK65827:UON65832 UYG65827:UYJ65832 VIC65827:VIF65832 VRY65827:VSB65832 WBU65827:WBX65832 WLQ65827:WLT65832 WVM65827:WVP65832 E131363:H131368 JA131363:JD131368 SW131363:SZ131368 ACS131363:ACV131368 AMO131363:AMR131368 AWK131363:AWN131368 BGG131363:BGJ131368 BQC131363:BQF131368 BZY131363:CAB131368 CJU131363:CJX131368 CTQ131363:CTT131368 DDM131363:DDP131368 DNI131363:DNL131368 DXE131363:DXH131368 EHA131363:EHD131368 EQW131363:EQZ131368 FAS131363:FAV131368 FKO131363:FKR131368 FUK131363:FUN131368 GEG131363:GEJ131368 GOC131363:GOF131368 GXY131363:GYB131368 HHU131363:HHX131368 HRQ131363:HRT131368 IBM131363:IBP131368 ILI131363:ILL131368 IVE131363:IVH131368 JFA131363:JFD131368 JOW131363:JOZ131368 JYS131363:JYV131368 KIO131363:KIR131368 KSK131363:KSN131368 LCG131363:LCJ131368 LMC131363:LMF131368 LVY131363:LWB131368 MFU131363:MFX131368 MPQ131363:MPT131368 MZM131363:MZP131368 NJI131363:NJL131368 NTE131363:NTH131368 ODA131363:ODD131368 OMW131363:OMZ131368 OWS131363:OWV131368 PGO131363:PGR131368 PQK131363:PQN131368 QAG131363:QAJ131368 QKC131363:QKF131368 QTY131363:QUB131368 RDU131363:RDX131368 RNQ131363:RNT131368 RXM131363:RXP131368 SHI131363:SHL131368 SRE131363:SRH131368 TBA131363:TBD131368 TKW131363:TKZ131368 TUS131363:TUV131368 UEO131363:UER131368 UOK131363:UON131368 UYG131363:UYJ131368 VIC131363:VIF131368 VRY131363:VSB131368 WBU131363:WBX131368 WLQ131363:WLT131368 WVM131363:WVP131368 E196899:H196904 JA196899:JD196904 SW196899:SZ196904 ACS196899:ACV196904 AMO196899:AMR196904 AWK196899:AWN196904 BGG196899:BGJ196904 BQC196899:BQF196904 BZY196899:CAB196904 CJU196899:CJX196904 CTQ196899:CTT196904 DDM196899:DDP196904 DNI196899:DNL196904 DXE196899:DXH196904 EHA196899:EHD196904 EQW196899:EQZ196904 FAS196899:FAV196904 FKO196899:FKR196904 FUK196899:FUN196904 GEG196899:GEJ196904 GOC196899:GOF196904 GXY196899:GYB196904 HHU196899:HHX196904 HRQ196899:HRT196904 IBM196899:IBP196904 ILI196899:ILL196904 IVE196899:IVH196904 JFA196899:JFD196904 JOW196899:JOZ196904 JYS196899:JYV196904 KIO196899:KIR196904 KSK196899:KSN196904 LCG196899:LCJ196904 LMC196899:LMF196904 LVY196899:LWB196904 MFU196899:MFX196904 MPQ196899:MPT196904 MZM196899:MZP196904 NJI196899:NJL196904 NTE196899:NTH196904 ODA196899:ODD196904 OMW196899:OMZ196904 OWS196899:OWV196904 PGO196899:PGR196904 PQK196899:PQN196904 QAG196899:QAJ196904 QKC196899:QKF196904 QTY196899:QUB196904 RDU196899:RDX196904 RNQ196899:RNT196904 RXM196899:RXP196904 SHI196899:SHL196904 SRE196899:SRH196904 TBA196899:TBD196904 TKW196899:TKZ196904 TUS196899:TUV196904 UEO196899:UER196904 UOK196899:UON196904 UYG196899:UYJ196904 VIC196899:VIF196904 VRY196899:VSB196904 WBU196899:WBX196904 WLQ196899:WLT196904 WVM196899:WVP196904 E262435:H262440 JA262435:JD262440 SW262435:SZ262440 ACS262435:ACV262440 AMO262435:AMR262440 AWK262435:AWN262440 BGG262435:BGJ262440 BQC262435:BQF262440 BZY262435:CAB262440 CJU262435:CJX262440 CTQ262435:CTT262440 DDM262435:DDP262440 DNI262435:DNL262440 DXE262435:DXH262440 EHA262435:EHD262440 EQW262435:EQZ262440 FAS262435:FAV262440 FKO262435:FKR262440 FUK262435:FUN262440 GEG262435:GEJ262440 GOC262435:GOF262440 GXY262435:GYB262440 HHU262435:HHX262440 HRQ262435:HRT262440 IBM262435:IBP262440 ILI262435:ILL262440 IVE262435:IVH262440 JFA262435:JFD262440 JOW262435:JOZ262440 JYS262435:JYV262440 KIO262435:KIR262440 KSK262435:KSN262440 LCG262435:LCJ262440 LMC262435:LMF262440 LVY262435:LWB262440 MFU262435:MFX262440 MPQ262435:MPT262440 MZM262435:MZP262440 NJI262435:NJL262440 NTE262435:NTH262440 ODA262435:ODD262440 OMW262435:OMZ262440 OWS262435:OWV262440 PGO262435:PGR262440 PQK262435:PQN262440 QAG262435:QAJ262440 QKC262435:QKF262440 QTY262435:QUB262440 RDU262435:RDX262440 RNQ262435:RNT262440 RXM262435:RXP262440 SHI262435:SHL262440 SRE262435:SRH262440 TBA262435:TBD262440 TKW262435:TKZ262440 TUS262435:TUV262440 UEO262435:UER262440 UOK262435:UON262440 UYG262435:UYJ262440 VIC262435:VIF262440 VRY262435:VSB262440 WBU262435:WBX262440 WLQ262435:WLT262440 WVM262435:WVP262440 E327971:H327976 JA327971:JD327976 SW327971:SZ327976 ACS327971:ACV327976 AMO327971:AMR327976 AWK327971:AWN327976 BGG327971:BGJ327976 BQC327971:BQF327976 BZY327971:CAB327976 CJU327971:CJX327976 CTQ327971:CTT327976 DDM327971:DDP327976 DNI327971:DNL327976 DXE327971:DXH327976 EHA327971:EHD327976 EQW327971:EQZ327976 FAS327971:FAV327976 FKO327971:FKR327976 FUK327971:FUN327976 GEG327971:GEJ327976 GOC327971:GOF327976 GXY327971:GYB327976 HHU327971:HHX327976 HRQ327971:HRT327976 IBM327971:IBP327976 ILI327971:ILL327976 IVE327971:IVH327976 JFA327971:JFD327976 JOW327971:JOZ327976 JYS327971:JYV327976 KIO327971:KIR327976 KSK327971:KSN327976 LCG327971:LCJ327976 LMC327971:LMF327976 LVY327971:LWB327976 MFU327971:MFX327976 MPQ327971:MPT327976 MZM327971:MZP327976 NJI327971:NJL327976 NTE327971:NTH327976 ODA327971:ODD327976 OMW327971:OMZ327976 OWS327971:OWV327976 PGO327971:PGR327976 PQK327971:PQN327976 QAG327971:QAJ327976 QKC327971:QKF327976 QTY327971:QUB327976 RDU327971:RDX327976 RNQ327971:RNT327976 RXM327971:RXP327976 SHI327971:SHL327976 SRE327971:SRH327976 TBA327971:TBD327976 TKW327971:TKZ327976 TUS327971:TUV327976 UEO327971:UER327976 UOK327971:UON327976 UYG327971:UYJ327976 VIC327971:VIF327976 VRY327971:VSB327976 WBU327971:WBX327976 WLQ327971:WLT327976 WVM327971:WVP327976 E393507:H393512 JA393507:JD393512 SW393507:SZ393512 ACS393507:ACV393512 AMO393507:AMR393512 AWK393507:AWN393512 BGG393507:BGJ393512 BQC393507:BQF393512 BZY393507:CAB393512 CJU393507:CJX393512 CTQ393507:CTT393512 DDM393507:DDP393512 DNI393507:DNL393512 DXE393507:DXH393512 EHA393507:EHD393512 EQW393507:EQZ393512 FAS393507:FAV393512 FKO393507:FKR393512 FUK393507:FUN393512 GEG393507:GEJ393512 GOC393507:GOF393512 GXY393507:GYB393512 HHU393507:HHX393512 HRQ393507:HRT393512 IBM393507:IBP393512 ILI393507:ILL393512 IVE393507:IVH393512 JFA393507:JFD393512 JOW393507:JOZ393512 JYS393507:JYV393512 KIO393507:KIR393512 KSK393507:KSN393512 LCG393507:LCJ393512 LMC393507:LMF393512 LVY393507:LWB393512 MFU393507:MFX393512 MPQ393507:MPT393512 MZM393507:MZP393512 NJI393507:NJL393512 NTE393507:NTH393512 ODA393507:ODD393512 OMW393507:OMZ393512 OWS393507:OWV393512 PGO393507:PGR393512 PQK393507:PQN393512 QAG393507:QAJ393512 QKC393507:QKF393512 QTY393507:QUB393512 RDU393507:RDX393512 RNQ393507:RNT393512 RXM393507:RXP393512 SHI393507:SHL393512 SRE393507:SRH393512 TBA393507:TBD393512 TKW393507:TKZ393512 TUS393507:TUV393512 UEO393507:UER393512 UOK393507:UON393512 UYG393507:UYJ393512 VIC393507:VIF393512 VRY393507:VSB393512 WBU393507:WBX393512 WLQ393507:WLT393512 WVM393507:WVP393512 E459043:H459048 JA459043:JD459048 SW459043:SZ459048 ACS459043:ACV459048 AMO459043:AMR459048 AWK459043:AWN459048 BGG459043:BGJ459048 BQC459043:BQF459048 BZY459043:CAB459048 CJU459043:CJX459048 CTQ459043:CTT459048 DDM459043:DDP459048 DNI459043:DNL459048 DXE459043:DXH459048 EHA459043:EHD459048 EQW459043:EQZ459048 FAS459043:FAV459048 FKO459043:FKR459048 FUK459043:FUN459048 GEG459043:GEJ459048 GOC459043:GOF459048 GXY459043:GYB459048 HHU459043:HHX459048 HRQ459043:HRT459048 IBM459043:IBP459048 ILI459043:ILL459048 IVE459043:IVH459048 JFA459043:JFD459048 JOW459043:JOZ459048 JYS459043:JYV459048 KIO459043:KIR459048 KSK459043:KSN459048 LCG459043:LCJ459048 LMC459043:LMF459048 LVY459043:LWB459048 MFU459043:MFX459048 MPQ459043:MPT459048 MZM459043:MZP459048 NJI459043:NJL459048 NTE459043:NTH459048 ODA459043:ODD459048 OMW459043:OMZ459048 OWS459043:OWV459048 PGO459043:PGR459048 PQK459043:PQN459048 QAG459043:QAJ459048 QKC459043:QKF459048 QTY459043:QUB459048 RDU459043:RDX459048 RNQ459043:RNT459048 RXM459043:RXP459048 SHI459043:SHL459048 SRE459043:SRH459048 TBA459043:TBD459048 TKW459043:TKZ459048 TUS459043:TUV459048 UEO459043:UER459048 UOK459043:UON459048 UYG459043:UYJ459048 VIC459043:VIF459048 VRY459043:VSB459048 WBU459043:WBX459048 WLQ459043:WLT459048 WVM459043:WVP459048 E524579:H524584 JA524579:JD524584 SW524579:SZ524584 ACS524579:ACV524584 AMO524579:AMR524584 AWK524579:AWN524584 BGG524579:BGJ524584 BQC524579:BQF524584 BZY524579:CAB524584 CJU524579:CJX524584 CTQ524579:CTT524584 DDM524579:DDP524584 DNI524579:DNL524584 DXE524579:DXH524584 EHA524579:EHD524584 EQW524579:EQZ524584 FAS524579:FAV524584 FKO524579:FKR524584 FUK524579:FUN524584 GEG524579:GEJ524584 GOC524579:GOF524584 GXY524579:GYB524584 HHU524579:HHX524584 HRQ524579:HRT524584 IBM524579:IBP524584 ILI524579:ILL524584 IVE524579:IVH524584 JFA524579:JFD524584 JOW524579:JOZ524584 JYS524579:JYV524584 KIO524579:KIR524584 KSK524579:KSN524584 LCG524579:LCJ524584 LMC524579:LMF524584 LVY524579:LWB524584 MFU524579:MFX524584 MPQ524579:MPT524584 MZM524579:MZP524584 NJI524579:NJL524584 NTE524579:NTH524584 ODA524579:ODD524584 OMW524579:OMZ524584 OWS524579:OWV524584 PGO524579:PGR524584 PQK524579:PQN524584 QAG524579:QAJ524584 QKC524579:QKF524584 QTY524579:QUB524584 RDU524579:RDX524584 RNQ524579:RNT524584 RXM524579:RXP524584 SHI524579:SHL524584 SRE524579:SRH524584 TBA524579:TBD524584 TKW524579:TKZ524584 TUS524579:TUV524584 UEO524579:UER524584 UOK524579:UON524584 UYG524579:UYJ524584 VIC524579:VIF524584 VRY524579:VSB524584 WBU524579:WBX524584 WLQ524579:WLT524584 WVM524579:WVP524584 E590115:H590120 JA590115:JD590120 SW590115:SZ590120 ACS590115:ACV590120 AMO590115:AMR590120 AWK590115:AWN590120 BGG590115:BGJ590120 BQC590115:BQF590120 BZY590115:CAB590120 CJU590115:CJX590120 CTQ590115:CTT590120 DDM590115:DDP590120 DNI590115:DNL590120 DXE590115:DXH590120 EHA590115:EHD590120 EQW590115:EQZ590120 FAS590115:FAV590120 FKO590115:FKR590120 FUK590115:FUN590120 GEG590115:GEJ590120 GOC590115:GOF590120 GXY590115:GYB590120 HHU590115:HHX590120 HRQ590115:HRT590120 IBM590115:IBP590120 ILI590115:ILL590120 IVE590115:IVH590120 JFA590115:JFD590120 JOW590115:JOZ590120 JYS590115:JYV590120 KIO590115:KIR590120 KSK590115:KSN590120 LCG590115:LCJ590120 LMC590115:LMF590120 LVY590115:LWB590120 MFU590115:MFX590120 MPQ590115:MPT590120 MZM590115:MZP590120 NJI590115:NJL590120 NTE590115:NTH590120 ODA590115:ODD590120 OMW590115:OMZ590120 OWS590115:OWV590120 PGO590115:PGR590120 PQK590115:PQN590120 QAG590115:QAJ590120 QKC590115:QKF590120 QTY590115:QUB590120 RDU590115:RDX590120 RNQ590115:RNT590120 RXM590115:RXP590120 SHI590115:SHL590120 SRE590115:SRH590120 TBA590115:TBD590120 TKW590115:TKZ590120 TUS590115:TUV590120 UEO590115:UER590120 UOK590115:UON590120 UYG590115:UYJ590120 VIC590115:VIF590120 VRY590115:VSB590120 WBU590115:WBX590120 WLQ590115:WLT590120 WVM590115:WVP590120 E655651:H655656 JA655651:JD655656 SW655651:SZ655656 ACS655651:ACV655656 AMO655651:AMR655656 AWK655651:AWN655656 BGG655651:BGJ655656 BQC655651:BQF655656 BZY655651:CAB655656 CJU655651:CJX655656 CTQ655651:CTT655656 DDM655651:DDP655656 DNI655651:DNL655656 DXE655651:DXH655656 EHA655651:EHD655656 EQW655651:EQZ655656 FAS655651:FAV655656 FKO655651:FKR655656 FUK655651:FUN655656 GEG655651:GEJ655656 GOC655651:GOF655656 GXY655651:GYB655656 HHU655651:HHX655656 HRQ655651:HRT655656 IBM655651:IBP655656 ILI655651:ILL655656 IVE655651:IVH655656 JFA655651:JFD655656 JOW655651:JOZ655656 JYS655651:JYV655656 KIO655651:KIR655656 KSK655651:KSN655656 LCG655651:LCJ655656 LMC655651:LMF655656 LVY655651:LWB655656 MFU655651:MFX655656 MPQ655651:MPT655656 MZM655651:MZP655656 NJI655651:NJL655656 NTE655651:NTH655656 ODA655651:ODD655656 OMW655651:OMZ655656 OWS655651:OWV655656 PGO655651:PGR655656 PQK655651:PQN655656 QAG655651:QAJ655656 QKC655651:QKF655656 QTY655651:QUB655656 RDU655651:RDX655656 RNQ655651:RNT655656 RXM655651:RXP655656 SHI655651:SHL655656 SRE655651:SRH655656 TBA655651:TBD655656 TKW655651:TKZ655656 TUS655651:TUV655656 UEO655651:UER655656 UOK655651:UON655656 UYG655651:UYJ655656 VIC655651:VIF655656 VRY655651:VSB655656 WBU655651:WBX655656 WLQ655651:WLT655656 WVM655651:WVP655656 E721187:H721192 JA721187:JD721192 SW721187:SZ721192 ACS721187:ACV721192 AMO721187:AMR721192 AWK721187:AWN721192 BGG721187:BGJ721192 BQC721187:BQF721192 BZY721187:CAB721192 CJU721187:CJX721192 CTQ721187:CTT721192 DDM721187:DDP721192 DNI721187:DNL721192 DXE721187:DXH721192 EHA721187:EHD721192 EQW721187:EQZ721192 FAS721187:FAV721192 FKO721187:FKR721192 FUK721187:FUN721192 GEG721187:GEJ721192 GOC721187:GOF721192 GXY721187:GYB721192 HHU721187:HHX721192 HRQ721187:HRT721192 IBM721187:IBP721192 ILI721187:ILL721192 IVE721187:IVH721192 JFA721187:JFD721192 JOW721187:JOZ721192 JYS721187:JYV721192 KIO721187:KIR721192 KSK721187:KSN721192 LCG721187:LCJ721192 LMC721187:LMF721192 LVY721187:LWB721192 MFU721187:MFX721192 MPQ721187:MPT721192 MZM721187:MZP721192 NJI721187:NJL721192 NTE721187:NTH721192 ODA721187:ODD721192 OMW721187:OMZ721192 OWS721187:OWV721192 PGO721187:PGR721192 PQK721187:PQN721192 QAG721187:QAJ721192 QKC721187:QKF721192 QTY721187:QUB721192 RDU721187:RDX721192 RNQ721187:RNT721192 RXM721187:RXP721192 SHI721187:SHL721192 SRE721187:SRH721192 TBA721187:TBD721192 TKW721187:TKZ721192 TUS721187:TUV721192 UEO721187:UER721192 UOK721187:UON721192 UYG721187:UYJ721192 VIC721187:VIF721192 VRY721187:VSB721192 WBU721187:WBX721192 WLQ721187:WLT721192 WVM721187:WVP721192 E786723:H786728 JA786723:JD786728 SW786723:SZ786728 ACS786723:ACV786728 AMO786723:AMR786728 AWK786723:AWN786728 BGG786723:BGJ786728 BQC786723:BQF786728 BZY786723:CAB786728 CJU786723:CJX786728 CTQ786723:CTT786728 DDM786723:DDP786728 DNI786723:DNL786728 DXE786723:DXH786728 EHA786723:EHD786728 EQW786723:EQZ786728 FAS786723:FAV786728 FKO786723:FKR786728 FUK786723:FUN786728 GEG786723:GEJ786728 GOC786723:GOF786728 GXY786723:GYB786728 HHU786723:HHX786728 HRQ786723:HRT786728 IBM786723:IBP786728 ILI786723:ILL786728 IVE786723:IVH786728 JFA786723:JFD786728 JOW786723:JOZ786728 JYS786723:JYV786728 KIO786723:KIR786728 KSK786723:KSN786728 LCG786723:LCJ786728 LMC786723:LMF786728 LVY786723:LWB786728 MFU786723:MFX786728 MPQ786723:MPT786728 MZM786723:MZP786728 NJI786723:NJL786728 NTE786723:NTH786728 ODA786723:ODD786728 OMW786723:OMZ786728 OWS786723:OWV786728 PGO786723:PGR786728 PQK786723:PQN786728 QAG786723:QAJ786728 QKC786723:QKF786728 QTY786723:QUB786728 RDU786723:RDX786728 RNQ786723:RNT786728 RXM786723:RXP786728 SHI786723:SHL786728 SRE786723:SRH786728 TBA786723:TBD786728 TKW786723:TKZ786728 TUS786723:TUV786728 UEO786723:UER786728 UOK786723:UON786728 UYG786723:UYJ786728 VIC786723:VIF786728 VRY786723:VSB786728 WBU786723:WBX786728 WLQ786723:WLT786728 WVM786723:WVP786728 E852259:H852264 JA852259:JD852264 SW852259:SZ852264 ACS852259:ACV852264 AMO852259:AMR852264 AWK852259:AWN852264 BGG852259:BGJ852264 BQC852259:BQF852264 BZY852259:CAB852264 CJU852259:CJX852264 CTQ852259:CTT852264 DDM852259:DDP852264 DNI852259:DNL852264 DXE852259:DXH852264 EHA852259:EHD852264 EQW852259:EQZ852264 FAS852259:FAV852264 FKO852259:FKR852264 FUK852259:FUN852264 GEG852259:GEJ852264 GOC852259:GOF852264 GXY852259:GYB852264 HHU852259:HHX852264 HRQ852259:HRT852264 IBM852259:IBP852264 ILI852259:ILL852264 IVE852259:IVH852264 JFA852259:JFD852264 JOW852259:JOZ852264 JYS852259:JYV852264 KIO852259:KIR852264 KSK852259:KSN852264 LCG852259:LCJ852264 LMC852259:LMF852264 LVY852259:LWB852264 MFU852259:MFX852264 MPQ852259:MPT852264 MZM852259:MZP852264 NJI852259:NJL852264 NTE852259:NTH852264 ODA852259:ODD852264 OMW852259:OMZ852264 OWS852259:OWV852264 PGO852259:PGR852264 PQK852259:PQN852264 QAG852259:QAJ852264 QKC852259:QKF852264 QTY852259:QUB852264 RDU852259:RDX852264 RNQ852259:RNT852264 RXM852259:RXP852264 SHI852259:SHL852264 SRE852259:SRH852264 TBA852259:TBD852264 TKW852259:TKZ852264 TUS852259:TUV852264 UEO852259:UER852264 UOK852259:UON852264 UYG852259:UYJ852264 VIC852259:VIF852264 VRY852259:VSB852264 WBU852259:WBX852264 WLQ852259:WLT852264 WVM852259:WVP852264 E917795:H917800 JA917795:JD917800 SW917795:SZ917800 ACS917795:ACV917800 AMO917795:AMR917800 AWK917795:AWN917800 BGG917795:BGJ917800 BQC917795:BQF917800 BZY917795:CAB917800 CJU917795:CJX917800 CTQ917795:CTT917800 DDM917795:DDP917800 DNI917795:DNL917800 DXE917795:DXH917800 EHA917795:EHD917800 EQW917795:EQZ917800 FAS917795:FAV917800 FKO917795:FKR917800 FUK917795:FUN917800 GEG917795:GEJ917800 GOC917795:GOF917800 GXY917795:GYB917800 HHU917795:HHX917800 HRQ917795:HRT917800 IBM917795:IBP917800 ILI917795:ILL917800 IVE917795:IVH917800 JFA917795:JFD917800 JOW917795:JOZ917800 JYS917795:JYV917800 KIO917795:KIR917800 KSK917795:KSN917800 LCG917795:LCJ917800 LMC917795:LMF917800 LVY917795:LWB917800 MFU917795:MFX917800 MPQ917795:MPT917800 MZM917795:MZP917800 NJI917795:NJL917800 NTE917795:NTH917800 ODA917795:ODD917800 OMW917795:OMZ917800 OWS917795:OWV917800 PGO917795:PGR917800 PQK917795:PQN917800 QAG917795:QAJ917800 QKC917795:QKF917800 QTY917795:QUB917800 RDU917795:RDX917800 RNQ917795:RNT917800 RXM917795:RXP917800 SHI917795:SHL917800 SRE917795:SRH917800 TBA917795:TBD917800 TKW917795:TKZ917800 TUS917795:TUV917800 UEO917795:UER917800 UOK917795:UON917800 UYG917795:UYJ917800 VIC917795:VIF917800 VRY917795:VSB917800 WBU917795:WBX917800 WLQ917795:WLT917800 WVM917795:WVP917800 E983331:H983336 JA983331:JD983336 SW983331:SZ983336 ACS983331:ACV983336 AMO983331:AMR983336 AWK983331:AWN983336 BGG983331:BGJ983336 BQC983331:BQF983336 BZY983331:CAB983336 CJU983331:CJX983336 CTQ983331:CTT983336 DDM983331:DDP983336 DNI983331:DNL983336 DXE983331:DXH983336 EHA983331:EHD983336 EQW983331:EQZ983336 FAS983331:FAV983336 FKO983331:FKR983336 FUK983331:FUN983336 GEG983331:GEJ983336 GOC983331:GOF983336 GXY983331:GYB983336 HHU983331:HHX983336 HRQ983331:HRT983336 IBM983331:IBP983336 ILI983331:ILL983336 IVE983331:IVH983336 JFA983331:JFD983336 JOW983331:JOZ983336 JYS983331:JYV983336 KIO983331:KIR983336 KSK983331:KSN983336 LCG983331:LCJ983336 LMC983331:LMF983336 LVY983331:LWB983336 MFU983331:MFX983336 MPQ983331:MPT983336 MZM983331:MZP983336 NJI983331:NJL983336 NTE983331:NTH983336 ODA983331:ODD983336 OMW983331:OMZ983336 OWS983331:OWV983336 PGO983331:PGR983336 PQK983331:PQN983336 QAG983331:QAJ983336 QKC983331:QKF983336 QTY983331:QUB983336 RDU983331:RDX983336 RNQ983331:RNT983336 RXM983331:RXP983336 SHI983331:SHL983336 SRE983331:SRH983336 TBA983331:TBD983336 TKW983331:TKZ983336 TUS983331:TUV983336 UEO983331:UER983336 UOK983331:UON983336 UYG983331:UYJ983336 VIC983331:VIF983336 VRY983331:VSB983336 WBU983331:WBX983336 WLQ983331:WLT983336 WVM983331:WVP983336 V125:Y130 JR125:JU130 TN125:TQ130 ADJ125:ADM130 ANF125:ANI130 AXB125:AXE130 BGX125:BHA130 BQT125:BQW130 CAP125:CAS130 CKL125:CKO130 CUH125:CUK130 DED125:DEG130 DNZ125:DOC130 DXV125:DXY130 EHR125:EHU130 ERN125:ERQ130 FBJ125:FBM130 FLF125:FLI130 FVB125:FVE130 GEX125:GFA130 GOT125:GOW130 GYP125:GYS130 HIL125:HIO130 HSH125:HSK130 ICD125:ICG130 ILZ125:IMC130 IVV125:IVY130 JFR125:JFU130 JPN125:JPQ130 JZJ125:JZM130 KJF125:KJI130 KTB125:KTE130 LCX125:LDA130 LMT125:LMW130 LWP125:LWS130 MGL125:MGO130 MQH125:MQK130 NAD125:NAG130 NJZ125:NKC130 NTV125:NTY130 ODR125:ODU130 ONN125:ONQ130 OXJ125:OXM130 PHF125:PHI130 PRB125:PRE130 QAX125:QBA130 QKT125:QKW130 QUP125:QUS130 REL125:REO130 ROH125:ROK130 RYD125:RYG130 SHZ125:SIC130 SRV125:SRY130 TBR125:TBU130 TLN125:TLQ130 TVJ125:TVM130 UFF125:UFI130 UPB125:UPE130 UYX125:UZA130 VIT125:VIW130 VSP125:VSS130 WCL125:WCO130 WMH125:WMK130 WWD125:WWG130 V65790:Y65795 JR65790:JU65795 TN65790:TQ65795 ADJ65790:ADM65795 ANF65790:ANI65795 AXB65790:AXE65795 BGX65790:BHA65795 BQT65790:BQW65795 CAP65790:CAS65795 CKL65790:CKO65795 CUH65790:CUK65795 DED65790:DEG65795 DNZ65790:DOC65795 DXV65790:DXY65795 EHR65790:EHU65795 ERN65790:ERQ65795 FBJ65790:FBM65795 FLF65790:FLI65795 FVB65790:FVE65795 GEX65790:GFA65795 GOT65790:GOW65795 GYP65790:GYS65795 HIL65790:HIO65795 HSH65790:HSK65795 ICD65790:ICG65795 ILZ65790:IMC65795 IVV65790:IVY65795 JFR65790:JFU65795 JPN65790:JPQ65795 JZJ65790:JZM65795 KJF65790:KJI65795 KTB65790:KTE65795 LCX65790:LDA65795 LMT65790:LMW65795 LWP65790:LWS65795 MGL65790:MGO65795 MQH65790:MQK65795 NAD65790:NAG65795 NJZ65790:NKC65795 NTV65790:NTY65795 ODR65790:ODU65795 ONN65790:ONQ65795 OXJ65790:OXM65795 PHF65790:PHI65795 PRB65790:PRE65795 QAX65790:QBA65795 QKT65790:QKW65795 QUP65790:QUS65795 REL65790:REO65795 ROH65790:ROK65795 RYD65790:RYG65795 SHZ65790:SIC65795 SRV65790:SRY65795 TBR65790:TBU65795 TLN65790:TLQ65795 TVJ65790:TVM65795 UFF65790:UFI65795 UPB65790:UPE65795 UYX65790:UZA65795 VIT65790:VIW65795 VSP65790:VSS65795 WCL65790:WCO65795 WMH65790:WMK65795 WWD65790:WWG65795 V131326:Y131331 JR131326:JU131331 TN131326:TQ131331 ADJ131326:ADM131331 ANF131326:ANI131331 AXB131326:AXE131331 BGX131326:BHA131331 BQT131326:BQW131331 CAP131326:CAS131331 CKL131326:CKO131331 CUH131326:CUK131331 DED131326:DEG131331 DNZ131326:DOC131331 DXV131326:DXY131331 EHR131326:EHU131331 ERN131326:ERQ131331 FBJ131326:FBM131331 FLF131326:FLI131331 FVB131326:FVE131331 GEX131326:GFA131331 GOT131326:GOW131331 GYP131326:GYS131331 HIL131326:HIO131331 HSH131326:HSK131331 ICD131326:ICG131331 ILZ131326:IMC131331 IVV131326:IVY131331 JFR131326:JFU131331 JPN131326:JPQ131331 JZJ131326:JZM131331 KJF131326:KJI131331 KTB131326:KTE131331 LCX131326:LDA131331 LMT131326:LMW131331 LWP131326:LWS131331 MGL131326:MGO131331 MQH131326:MQK131331 NAD131326:NAG131331 NJZ131326:NKC131331 NTV131326:NTY131331 ODR131326:ODU131331 ONN131326:ONQ131331 OXJ131326:OXM131331 PHF131326:PHI131331 PRB131326:PRE131331 QAX131326:QBA131331 QKT131326:QKW131331 QUP131326:QUS131331 REL131326:REO131331 ROH131326:ROK131331 RYD131326:RYG131331 SHZ131326:SIC131331 SRV131326:SRY131331 TBR131326:TBU131331 TLN131326:TLQ131331 TVJ131326:TVM131331 UFF131326:UFI131331 UPB131326:UPE131331 UYX131326:UZA131331 VIT131326:VIW131331 VSP131326:VSS131331 WCL131326:WCO131331 WMH131326:WMK131331 WWD131326:WWG131331 V196862:Y196867 JR196862:JU196867 TN196862:TQ196867 ADJ196862:ADM196867 ANF196862:ANI196867 AXB196862:AXE196867 BGX196862:BHA196867 BQT196862:BQW196867 CAP196862:CAS196867 CKL196862:CKO196867 CUH196862:CUK196867 DED196862:DEG196867 DNZ196862:DOC196867 DXV196862:DXY196867 EHR196862:EHU196867 ERN196862:ERQ196867 FBJ196862:FBM196867 FLF196862:FLI196867 FVB196862:FVE196867 GEX196862:GFA196867 GOT196862:GOW196867 GYP196862:GYS196867 HIL196862:HIO196867 HSH196862:HSK196867 ICD196862:ICG196867 ILZ196862:IMC196867 IVV196862:IVY196867 JFR196862:JFU196867 JPN196862:JPQ196867 JZJ196862:JZM196867 KJF196862:KJI196867 KTB196862:KTE196867 LCX196862:LDA196867 LMT196862:LMW196867 LWP196862:LWS196867 MGL196862:MGO196867 MQH196862:MQK196867 NAD196862:NAG196867 NJZ196862:NKC196867 NTV196862:NTY196867 ODR196862:ODU196867 ONN196862:ONQ196867 OXJ196862:OXM196867 PHF196862:PHI196867 PRB196862:PRE196867 QAX196862:QBA196867 QKT196862:QKW196867 QUP196862:QUS196867 REL196862:REO196867 ROH196862:ROK196867 RYD196862:RYG196867 SHZ196862:SIC196867 SRV196862:SRY196867 TBR196862:TBU196867 TLN196862:TLQ196867 TVJ196862:TVM196867 UFF196862:UFI196867 UPB196862:UPE196867 UYX196862:UZA196867 VIT196862:VIW196867 VSP196862:VSS196867 WCL196862:WCO196867 WMH196862:WMK196867 WWD196862:WWG196867 V262398:Y262403 JR262398:JU262403 TN262398:TQ262403 ADJ262398:ADM262403 ANF262398:ANI262403 AXB262398:AXE262403 BGX262398:BHA262403 BQT262398:BQW262403 CAP262398:CAS262403 CKL262398:CKO262403 CUH262398:CUK262403 DED262398:DEG262403 DNZ262398:DOC262403 DXV262398:DXY262403 EHR262398:EHU262403 ERN262398:ERQ262403 FBJ262398:FBM262403 FLF262398:FLI262403 FVB262398:FVE262403 GEX262398:GFA262403 GOT262398:GOW262403 GYP262398:GYS262403 HIL262398:HIO262403 HSH262398:HSK262403 ICD262398:ICG262403 ILZ262398:IMC262403 IVV262398:IVY262403 JFR262398:JFU262403 JPN262398:JPQ262403 JZJ262398:JZM262403 KJF262398:KJI262403 KTB262398:KTE262403 LCX262398:LDA262403 LMT262398:LMW262403 LWP262398:LWS262403 MGL262398:MGO262403 MQH262398:MQK262403 NAD262398:NAG262403 NJZ262398:NKC262403 NTV262398:NTY262403 ODR262398:ODU262403 ONN262398:ONQ262403 OXJ262398:OXM262403 PHF262398:PHI262403 PRB262398:PRE262403 QAX262398:QBA262403 QKT262398:QKW262403 QUP262398:QUS262403 REL262398:REO262403 ROH262398:ROK262403 RYD262398:RYG262403 SHZ262398:SIC262403 SRV262398:SRY262403 TBR262398:TBU262403 TLN262398:TLQ262403 TVJ262398:TVM262403 UFF262398:UFI262403 UPB262398:UPE262403 UYX262398:UZA262403 VIT262398:VIW262403 VSP262398:VSS262403 WCL262398:WCO262403 WMH262398:WMK262403 WWD262398:WWG262403 V327934:Y327939 JR327934:JU327939 TN327934:TQ327939 ADJ327934:ADM327939 ANF327934:ANI327939 AXB327934:AXE327939 BGX327934:BHA327939 BQT327934:BQW327939 CAP327934:CAS327939 CKL327934:CKO327939 CUH327934:CUK327939 DED327934:DEG327939 DNZ327934:DOC327939 DXV327934:DXY327939 EHR327934:EHU327939 ERN327934:ERQ327939 FBJ327934:FBM327939 FLF327934:FLI327939 FVB327934:FVE327939 GEX327934:GFA327939 GOT327934:GOW327939 GYP327934:GYS327939 HIL327934:HIO327939 HSH327934:HSK327939 ICD327934:ICG327939 ILZ327934:IMC327939 IVV327934:IVY327939 JFR327934:JFU327939 JPN327934:JPQ327939 JZJ327934:JZM327939 KJF327934:KJI327939 KTB327934:KTE327939 LCX327934:LDA327939 LMT327934:LMW327939 LWP327934:LWS327939 MGL327934:MGO327939 MQH327934:MQK327939 NAD327934:NAG327939 NJZ327934:NKC327939 NTV327934:NTY327939 ODR327934:ODU327939 ONN327934:ONQ327939 OXJ327934:OXM327939 PHF327934:PHI327939 PRB327934:PRE327939 QAX327934:QBA327939 QKT327934:QKW327939 QUP327934:QUS327939 REL327934:REO327939 ROH327934:ROK327939 RYD327934:RYG327939 SHZ327934:SIC327939 SRV327934:SRY327939 TBR327934:TBU327939 TLN327934:TLQ327939 TVJ327934:TVM327939 UFF327934:UFI327939 UPB327934:UPE327939 UYX327934:UZA327939 VIT327934:VIW327939 VSP327934:VSS327939 WCL327934:WCO327939 WMH327934:WMK327939 WWD327934:WWG327939 V393470:Y393475 JR393470:JU393475 TN393470:TQ393475 ADJ393470:ADM393475 ANF393470:ANI393475 AXB393470:AXE393475 BGX393470:BHA393475 BQT393470:BQW393475 CAP393470:CAS393475 CKL393470:CKO393475 CUH393470:CUK393475 DED393470:DEG393475 DNZ393470:DOC393475 DXV393470:DXY393475 EHR393470:EHU393475 ERN393470:ERQ393475 FBJ393470:FBM393475 FLF393470:FLI393475 FVB393470:FVE393475 GEX393470:GFA393475 GOT393470:GOW393475 GYP393470:GYS393475 HIL393470:HIO393475 HSH393470:HSK393475 ICD393470:ICG393475 ILZ393470:IMC393475 IVV393470:IVY393475 JFR393470:JFU393475 JPN393470:JPQ393475 JZJ393470:JZM393475 KJF393470:KJI393475 KTB393470:KTE393475 LCX393470:LDA393475 LMT393470:LMW393475 LWP393470:LWS393475 MGL393470:MGO393475 MQH393470:MQK393475 NAD393470:NAG393475 NJZ393470:NKC393475 NTV393470:NTY393475 ODR393470:ODU393475 ONN393470:ONQ393475 OXJ393470:OXM393475 PHF393470:PHI393475 PRB393470:PRE393475 QAX393470:QBA393475 QKT393470:QKW393475 QUP393470:QUS393475 REL393470:REO393475 ROH393470:ROK393475 RYD393470:RYG393475 SHZ393470:SIC393475 SRV393470:SRY393475 TBR393470:TBU393475 TLN393470:TLQ393475 TVJ393470:TVM393475 UFF393470:UFI393475 UPB393470:UPE393475 UYX393470:UZA393475 VIT393470:VIW393475 VSP393470:VSS393475 WCL393470:WCO393475 WMH393470:WMK393475 WWD393470:WWG393475 V459006:Y459011 JR459006:JU459011 TN459006:TQ459011 ADJ459006:ADM459011 ANF459006:ANI459011 AXB459006:AXE459011 BGX459006:BHA459011 BQT459006:BQW459011 CAP459006:CAS459011 CKL459006:CKO459011 CUH459006:CUK459011 DED459006:DEG459011 DNZ459006:DOC459011 DXV459006:DXY459011 EHR459006:EHU459011 ERN459006:ERQ459011 FBJ459006:FBM459011 FLF459006:FLI459011 FVB459006:FVE459011 GEX459006:GFA459011 GOT459006:GOW459011 GYP459006:GYS459011 HIL459006:HIO459011 HSH459006:HSK459011 ICD459006:ICG459011 ILZ459006:IMC459011 IVV459006:IVY459011 JFR459006:JFU459011 JPN459006:JPQ459011 JZJ459006:JZM459011 KJF459006:KJI459011 KTB459006:KTE459011 LCX459006:LDA459011 LMT459006:LMW459011 LWP459006:LWS459011 MGL459006:MGO459011 MQH459006:MQK459011 NAD459006:NAG459011 NJZ459006:NKC459011 NTV459006:NTY459011 ODR459006:ODU459011 ONN459006:ONQ459011 OXJ459006:OXM459011 PHF459006:PHI459011 PRB459006:PRE459011 QAX459006:QBA459011 QKT459006:QKW459011 QUP459006:QUS459011 REL459006:REO459011 ROH459006:ROK459011 RYD459006:RYG459011 SHZ459006:SIC459011 SRV459006:SRY459011 TBR459006:TBU459011 TLN459006:TLQ459011 TVJ459006:TVM459011 UFF459006:UFI459011 UPB459006:UPE459011 UYX459006:UZA459011 VIT459006:VIW459011 VSP459006:VSS459011 WCL459006:WCO459011 WMH459006:WMK459011 WWD459006:WWG459011 V524542:Y524547 JR524542:JU524547 TN524542:TQ524547 ADJ524542:ADM524547 ANF524542:ANI524547 AXB524542:AXE524547 BGX524542:BHA524547 BQT524542:BQW524547 CAP524542:CAS524547 CKL524542:CKO524547 CUH524542:CUK524547 DED524542:DEG524547 DNZ524542:DOC524547 DXV524542:DXY524547 EHR524542:EHU524547 ERN524542:ERQ524547 FBJ524542:FBM524547 FLF524542:FLI524547 FVB524542:FVE524547 GEX524542:GFA524547 GOT524542:GOW524547 GYP524542:GYS524547 HIL524542:HIO524547 HSH524542:HSK524547 ICD524542:ICG524547 ILZ524542:IMC524547 IVV524542:IVY524547 JFR524542:JFU524547 JPN524542:JPQ524547 JZJ524542:JZM524547 KJF524542:KJI524547 KTB524542:KTE524547 LCX524542:LDA524547 LMT524542:LMW524547 LWP524542:LWS524547 MGL524542:MGO524547 MQH524542:MQK524547 NAD524542:NAG524547 NJZ524542:NKC524547 NTV524542:NTY524547 ODR524542:ODU524547 ONN524542:ONQ524547 OXJ524542:OXM524547 PHF524542:PHI524547 PRB524542:PRE524547 QAX524542:QBA524547 QKT524542:QKW524547 QUP524542:QUS524547 REL524542:REO524547 ROH524542:ROK524547 RYD524542:RYG524547 SHZ524542:SIC524547 SRV524542:SRY524547 TBR524542:TBU524547 TLN524542:TLQ524547 TVJ524542:TVM524547 UFF524542:UFI524547 UPB524542:UPE524547 UYX524542:UZA524547 VIT524542:VIW524547 VSP524542:VSS524547 WCL524542:WCO524547 WMH524542:WMK524547 WWD524542:WWG524547 V590078:Y590083 JR590078:JU590083 TN590078:TQ590083 ADJ590078:ADM590083 ANF590078:ANI590083 AXB590078:AXE590083 BGX590078:BHA590083 BQT590078:BQW590083 CAP590078:CAS590083 CKL590078:CKO590083 CUH590078:CUK590083 DED590078:DEG590083 DNZ590078:DOC590083 DXV590078:DXY590083 EHR590078:EHU590083 ERN590078:ERQ590083 FBJ590078:FBM590083 FLF590078:FLI590083 FVB590078:FVE590083 GEX590078:GFA590083 GOT590078:GOW590083 GYP590078:GYS590083 HIL590078:HIO590083 HSH590078:HSK590083 ICD590078:ICG590083 ILZ590078:IMC590083 IVV590078:IVY590083 JFR590078:JFU590083 JPN590078:JPQ590083 JZJ590078:JZM590083 KJF590078:KJI590083 KTB590078:KTE590083 LCX590078:LDA590083 LMT590078:LMW590083 LWP590078:LWS590083 MGL590078:MGO590083 MQH590078:MQK590083 NAD590078:NAG590083 NJZ590078:NKC590083 NTV590078:NTY590083 ODR590078:ODU590083 ONN590078:ONQ590083 OXJ590078:OXM590083 PHF590078:PHI590083 PRB590078:PRE590083 QAX590078:QBA590083 QKT590078:QKW590083 QUP590078:QUS590083 REL590078:REO590083 ROH590078:ROK590083 RYD590078:RYG590083 SHZ590078:SIC590083 SRV590078:SRY590083 TBR590078:TBU590083 TLN590078:TLQ590083 TVJ590078:TVM590083 UFF590078:UFI590083 UPB590078:UPE590083 UYX590078:UZA590083 VIT590078:VIW590083 VSP590078:VSS590083 WCL590078:WCO590083 WMH590078:WMK590083 WWD590078:WWG590083 V655614:Y655619 JR655614:JU655619 TN655614:TQ655619 ADJ655614:ADM655619 ANF655614:ANI655619 AXB655614:AXE655619 BGX655614:BHA655619 BQT655614:BQW655619 CAP655614:CAS655619 CKL655614:CKO655619 CUH655614:CUK655619 DED655614:DEG655619 DNZ655614:DOC655619 DXV655614:DXY655619 EHR655614:EHU655619 ERN655614:ERQ655619 FBJ655614:FBM655619 FLF655614:FLI655619 FVB655614:FVE655619 GEX655614:GFA655619 GOT655614:GOW655619 GYP655614:GYS655619 HIL655614:HIO655619 HSH655614:HSK655619 ICD655614:ICG655619 ILZ655614:IMC655619 IVV655614:IVY655619 JFR655614:JFU655619 JPN655614:JPQ655619 JZJ655614:JZM655619 KJF655614:KJI655619 KTB655614:KTE655619 LCX655614:LDA655619 LMT655614:LMW655619 LWP655614:LWS655619 MGL655614:MGO655619 MQH655614:MQK655619 NAD655614:NAG655619 NJZ655614:NKC655619 NTV655614:NTY655619 ODR655614:ODU655619 ONN655614:ONQ655619 OXJ655614:OXM655619 PHF655614:PHI655619 PRB655614:PRE655619 QAX655614:QBA655619 QKT655614:QKW655619 QUP655614:QUS655619 REL655614:REO655619 ROH655614:ROK655619 RYD655614:RYG655619 SHZ655614:SIC655619 SRV655614:SRY655619 TBR655614:TBU655619 TLN655614:TLQ655619 TVJ655614:TVM655619 UFF655614:UFI655619 UPB655614:UPE655619 UYX655614:UZA655619 VIT655614:VIW655619 VSP655614:VSS655619 WCL655614:WCO655619 WMH655614:WMK655619 WWD655614:WWG655619 V721150:Y721155 JR721150:JU721155 TN721150:TQ721155 ADJ721150:ADM721155 ANF721150:ANI721155 AXB721150:AXE721155 BGX721150:BHA721155 BQT721150:BQW721155 CAP721150:CAS721155 CKL721150:CKO721155 CUH721150:CUK721155 DED721150:DEG721155 DNZ721150:DOC721155 DXV721150:DXY721155 EHR721150:EHU721155 ERN721150:ERQ721155 FBJ721150:FBM721155 FLF721150:FLI721155 FVB721150:FVE721155 GEX721150:GFA721155 GOT721150:GOW721155 GYP721150:GYS721155 HIL721150:HIO721155 HSH721150:HSK721155 ICD721150:ICG721155 ILZ721150:IMC721155 IVV721150:IVY721155 JFR721150:JFU721155 JPN721150:JPQ721155 JZJ721150:JZM721155 KJF721150:KJI721155 KTB721150:KTE721155 LCX721150:LDA721155 LMT721150:LMW721155 LWP721150:LWS721155 MGL721150:MGO721155 MQH721150:MQK721155 NAD721150:NAG721155 NJZ721150:NKC721155 NTV721150:NTY721155 ODR721150:ODU721155 ONN721150:ONQ721155 OXJ721150:OXM721155 PHF721150:PHI721155 PRB721150:PRE721155 QAX721150:QBA721155 QKT721150:QKW721155 QUP721150:QUS721155 REL721150:REO721155 ROH721150:ROK721155 RYD721150:RYG721155 SHZ721150:SIC721155 SRV721150:SRY721155 TBR721150:TBU721155 TLN721150:TLQ721155 TVJ721150:TVM721155 UFF721150:UFI721155 UPB721150:UPE721155 UYX721150:UZA721155 VIT721150:VIW721155 VSP721150:VSS721155 WCL721150:WCO721155 WMH721150:WMK721155 WWD721150:WWG721155 V786686:Y786691 JR786686:JU786691 TN786686:TQ786691 ADJ786686:ADM786691 ANF786686:ANI786691 AXB786686:AXE786691 BGX786686:BHA786691 BQT786686:BQW786691 CAP786686:CAS786691 CKL786686:CKO786691 CUH786686:CUK786691 DED786686:DEG786691 DNZ786686:DOC786691 DXV786686:DXY786691 EHR786686:EHU786691 ERN786686:ERQ786691 FBJ786686:FBM786691 FLF786686:FLI786691 FVB786686:FVE786691 GEX786686:GFA786691 GOT786686:GOW786691 GYP786686:GYS786691 HIL786686:HIO786691 HSH786686:HSK786691 ICD786686:ICG786691 ILZ786686:IMC786691 IVV786686:IVY786691 JFR786686:JFU786691 JPN786686:JPQ786691 JZJ786686:JZM786691 KJF786686:KJI786691 KTB786686:KTE786691 LCX786686:LDA786691 LMT786686:LMW786691 LWP786686:LWS786691 MGL786686:MGO786691 MQH786686:MQK786691 NAD786686:NAG786691 NJZ786686:NKC786691 NTV786686:NTY786691 ODR786686:ODU786691 ONN786686:ONQ786691 OXJ786686:OXM786691 PHF786686:PHI786691 PRB786686:PRE786691 QAX786686:QBA786691 QKT786686:QKW786691 QUP786686:QUS786691 REL786686:REO786691 ROH786686:ROK786691 RYD786686:RYG786691 SHZ786686:SIC786691 SRV786686:SRY786691 TBR786686:TBU786691 TLN786686:TLQ786691 TVJ786686:TVM786691 UFF786686:UFI786691 UPB786686:UPE786691 UYX786686:UZA786691 VIT786686:VIW786691 VSP786686:VSS786691 WCL786686:WCO786691 WMH786686:WMK786691 WWD786686:WWG786691 V852222:Y852227 JR852222:JU852227 TN852222:TQ852227 ADJ852222:ADM852227 ANF852222:ANI852227 AXB852222:AXE852227 BGX852222:BHA852227 BQT852222:BQW852227 CAP852222:CAS852227 CKL852222:CKO852227 CUH852222:CUK852227 DED852222:DEG852227 DNZ852222:DOC852227 DXV852222:DXY852227 EHR852222:EHU852227 ERN852222:ERQ852227 FBJ852222:FBM852227 FLF852222:FLI852227 FVB852222:FVE852227 GEX852222:GFA852227 GOT852222:GOW852227 GYP852222:GYS852227 HIL852222:HIO852227 HSH852222:HSK852227 ICD852222:ICG852227 ILZ852222:IMC852227 IVV852222:IVY852227 JFR852222:JFU852227 JPN852222:JPQ852227 JZJ852222:JZM852227 KJF852222:KJI852227 KTB852222:KTE852227 LCX852222:LDA852227 LMT852222:LMW852227 LWP852222:LWS852227 MGL852222:MGO852227 MQH852222:MQK852227 NAD852222:NAG852227 NJZ852222:NKC852227 NTV852222:NTY852227 ODR852222:ODU852227 ONN852222:ONQ852227 OXJ852222:OXM852227 PHF852222:PHI852227 PRB852222:PRE852227 QAX852222:QBA852227 QKT852222:QKW852227 QUP852222:QUS852227 REL852222:REO852227 ROH852222:ROK852227 RYD852222:RYG852227 SHZ852222:SIC852227 SRV852222:SRY852227 TBR852222:TBU852227 TLN852222:TLQ852227 TVJ852222:TVM852227 UFF852222:UFI852227 UPB852222:UPE852227 UYX852222:UZA852227 VIT852222:VIW852227 VSP852222:VSS852227 WCL852222:WCO852227 WMH852222:WMK852227 WWD852222:WWG852227 V917758:Y917763 JR917758:JU917763 TN917758:TQ917763 ADJ917758:ADM917763 ANF917758:ANI917763 AXB917758:AXE917763 BGX917758:BHA917763 BQT917758:BQW917763 CAP917758:CAS917763 CKL917758:CKO917763 CUH917758:CUK917763 DED917758:DEG917763 DNZ917758:DOC917763 DXV917758:DXY917763 EHR917758:EHU917763 ERN917758:ERQ917763 FBJ917758:FBM917763 FLF917758:FLI917763 FVB917758:FVE917763 GEX917758:GFA917763 GOT917758:GOW917763 GYP917758:GYS917763 HIL917758:HIO917763 HSH917758:HSK917763 ICD917758:ICG917763 ILZ917758:IMC917763 IVV917758:IVY917763 JFR917758:JFU917763 JPN917758:JPQ917763 JZJ917758:JZM917763 KJF917758:KJI917763 KTB917758:KTE917763 LCX917758:LDA917763 LMT917758:LMW917763 LWP917758:LWS917763 MGL917758:MGO917763 MQH917758:MQK917763 NAD917758:NAG917763 NJZ917758:NKC917763 NTV917758:NTY917763 ODR917758:ODU917763 ONN917758:ONQ917763 OXJ917758:OXM917763 PHF917758:PHI917763 PRB917758:PRE917763 QAX917758:QBA917763 QKT917758:QKW917763 QUP917758:QUS917763 REL917758:REO917763 ROH917758:ROK917763 RYD917758:RYG917763 SHZ917758:SIC917763 SRV917758:SRY917763 TBR917758:TBU917763 TLN917758:TLQ917763 TVJ917758:TVM917763 UFF917758:UFI917763 UPB917758:UPE917763 UYX917758:UZA917763 VIT917758:VIW917763 VSP917758:VSS917763 WCL917758:WCO917763 WMH917758:WMK917763 WWD917758:WWG917763 V983294:Y983299 JR983294:JU983299 TN983294:TQ983299 ADJ983294:ADM983299 ANF983294:ANI983299 AXB983294:AXE983299 BGX983294:BHA983299 BQT983294:BQW983299 CAP983294:CAS983299 CKL983294:CKO983299 CUH983294:CUK983299 DED983294:DEG983299 DNZ983294:DOC983299 DXV983294:DXY983299 EHR983294:EHU983299 ERN983294:ERQ983299 FBJ983294:FBM983299 FLF983294:FLI983299 FVB983294:FVE983299 GEX983294:GFA983299 GOT983294:GOW983299 GYP983294:GYS983299 HIL983294:HIO983299 HSH983294:HSK983299 ICD983294:ICG983299 ILZ983294:IMC983299 IVV983294:IVY983299 JFR983294:JFU983299 JPN983294:JPQ983299 JZJ983294:JZM983299 KJF983294:KJI983299 KTB983294:KTE983299 LCX983294:LDA983299 LMT983294:LMW983299 LWP983294:LWS983299 MGL983294:MGO983299 MQH983294:MQK983299 NAD983294:NAG983299 NJZ983294:NKC983299 NTV983294:NTY983299 ODR983294:ODU983299 ONN983294:ONQ983299 OXJ983294:OXM983299 PHF983294:PHI983299 PRB983294:PRE983299 QAX983294:QBA983299 QKT983294:QKW983299 QUP983294:QUS983299 REL983294:REO983299 ROH983294:ROK983299 RYD983294:RYG983299 SHZ983294:SIC983299 SRV983294:SRY983299 TBR983294:TBU983299 TLN983294:TLQ983299 TVJ983294:TVM983299 UFF983294:UFI983299 UPB983294:UPE983299 UYX983294:UZA983299 VIT983294:VIW983299 VSP983294:VSS983299 WCL983294:WCO983299 WMH983294:WMK983299 WWD983294:WWG983299 U102:Y107 JQ102:JU107 TM102:TQ107 ADI102:ADM107 ANE102:ANI107 AXA102:AXE107 BGW102:BHA107 BQS102:BQW107 CAO102:CAS107 CKK102:CKO107 CUG102:CUK107 DEC102:DEG107 DNY102:DOC107 DXU102:DXY107 EHQ102:EHU107 ERM102:ERQ107 FBI102:FBM107 FLE102:FLI107 FVA102:FVE107 GEW102:GFA107 GOS102:GOW107 GYO102:GYS107 HIK102:HIO107 HSG102:HSK107 ICC102:ICG107 ILY102:IMC107 IVU102:IVY107 JFQ102:JFU107 JPM102:JPQ107 JZI102:JZM107 KJE102:KJI107 KTA102:KTE107 LCW102:LDA107 LMS102:LMW107 LWO102:LWS107 MGK102:MGO107 MQG102:MQK107 NAC102:NAG107 NJY102:NKC107 NTU102:NTY107 ODQ102:ODU107 ONM102:ONQ107 OXI102:OXM107 PHE102:PHI107 PRA102:PRE107 QAW102:QBA107 QKS102:QKW107 QUO102:QUS107 REK102:REO107 ROG102:ROK107 RYC102:RYG107 SHY102:SIC107 SRU102:SRY107 TBQ102:TBU107 TLM102:TLQ107 TVI102:TVM107 UFE102:UFI107 UPA102:UPE107 UYW102:UZA107 VIS102:VIW107 VSO102:VSS107 WCK102:WCO107 WMG102:WMK107 WWC102:WWG107 U65767:Y65772 JQ65767:JU65772 TM65767:TQ65772 ADI65767:ADM65772 ANE65767:ANI65772 AXA65767:AXE65772 BGW65767:BHA65772 BQS65767:BQW65772 CAO65767:CAS65772 CKK65767:CKO65772 CUG65767:CUK65772 DEC65767:DEG65772 DNY65767:DOC65772 DXU65767:DXY65772 EHQ65767:EHU65772 ERM65767:ERQ65772 FBI65767:FBM65772 FLE65767:FLI65772 FVA65767:FVE65772 GEW65767:GFA65772 GOS65767:GOW65772 GYO65767:GYS65772 HIK65767:HIO65772 HSG65767:HSK65772 ICC65767:ICG65772 ILY65767:IMC65772 IVU65767:IVY65772 JFQ65767:JFU65772 JPM65767:JPQ65772 JZI65767:JZM65772 KJE65767:KJI65772 KTA65767:KTE65772 LCW65767:LDA65772 LMS65767:LMW65772 LWO65767:LWS65772 MGK65767:MGO65772 MQG65767:MQK65772 NAC65767:NAG65772 NJY65767:NKC65772 NTU65767:NTY65772 ODQ65767:ODU65772 ONM65767:ONQ65772 OXI65767:OXM65772 PHE65767:PHI65772 PRA65767:PRE65772 QAW65767:QBA65772 QKS65767:QKW65772 QUO65767:QUS65772 REK65767:REO65772 ROG65767:ROK65772 RYC65767:RYG65772 SHY65767:SIC65772 SRU65767:SRY65772 TBQ65767:TBU65772 TLM65767:TLQ65772 TVI65767:TVM65772 UFE65767:UFI65772 UPA65767:UPE65772 UYW65767:UZA65772 VIS65767:VIW65772 VSO65767:VSS65772 WCK65767:WCO65772 WMG65767:WMK65772 WWC65767:WWG65772 U131303:Y131308 JQ131303:JU131308 TM131303:TQ131308 ADI131303:ADM131308 ANE131303:ANI131308 AXA131303:AXE131308 BGW131303:BHA131308 BQS131303:BQW131308 CAO131303:CAS131308 CKK131303:CKO131308 CUG131303:CUK131308 DEC131303:DEG131308 DNY131303:DOC131308 DXU131303:DXY131308 EHQ131303:EHU131308 ERM131303:ERQ131308 FBI131303:FBM131308 FLE131303:FLI131308 FVA131303:FVE131308 GEW131303:GFA131308 GOS131303:GOW131308 GYO131303:GYS131308 HIK131303:HIO131308 HSG131303:HSK131308 ICC131303:ICG131308 ILY131303:IMC131308 IVU131303:IVY131308 JFQ131303:JFU131308 JPM131303:JPQ131308 JZI131303:JZM131308 KJE131303:KJI131308 KTA131303:KTE131308 LCW131303:LDA131308 LMS131303:LMW131308 LWO131303:LWS131308 MGK131303:MGO131308 MQG131303:MQK131308 NAC131303:NAG131308 NJY131303:NKC131308 NTU131303:NTY131308 ODQ131303:ODU131308 ONM131303:ONQ131308 OXI131303:OXM131308 PHE131303:PHI131308 PRA131303:PRE131308 QAW131303:QBA131308 QKS131303:QKW131308 QUO131303:QUS131308 REK131303:REO131308 ROG131303:ROK131308 RYC131303:RYG131308 SHY131303:SIC131308 SRU131303:SRY131308 TBQ131303:TBU131308 TLM131303:TLQ131308 TVI131303:TVM131308 UFE131303:UFI131308 UPA131303:UPE131308 UYW131303:UZA131308 VIS131303:VIW131308 VSO131303:VSS131308 WCK131303:WCO131308 WMG131303:WMK131308 WWC131303:WWG131308 U196839:Y196844 JQ196839:JU196844 TM196839:TQ196844 ADI196839:ADM196844 ANE196839:ANI196844 AXA196839:AXE196844 BGW196839:BHA196844 BQS196839:BQW196844 CAO196839:CAS196844 CKK196839:CKO196844 CUG196839:CUK196844 DEC196839:DEG196844 DNY196839:DOC196844 DXU196839:DXY196844 EHQ196839:EHU196844 ERM196839:ERQ196844 FBI196839:FBM196844 FLE196839:FLI196844 FVA196839:FVE196844 GEW196839:GFA196844 GOS196839:GOW196844 GYO196839:GYS196844 HIK196839:HIO196844 HSG196839:HSK196844 ICC196839:ICG196844 ILY196839:IMC196844 IVU196839:IVY196844 JFQ196839:JFU196844 JPM196839:JPQ196844 JZI196839:JZM196844 KJE196839:KJI196844 KTA196839:KTE196844 LCW196839:LDA196844 LMS196839:LMW196844 LWO196839:LWS196844 MGK196839:MGO196844 MQG196839:MQK196844 NAC196839:NAG196844 NJY196839:NKC196844 NTU196839:NTY196844 ODQ196839:ODU196844 ONM196839:ONQ196844 OXI196839:OXM196844 PHE196839:PHI196844 PRA196839:PRE196844 QAW196839:QBA196844 QKS196839:QKW196844 QUO196839:QUS196844 REK196839:REO196844 ROG196839:ROK196844 RYC196839:RYG196844 SHY196839:SIC196844 SRU196839:SRY196844 TBQ196839:TBU196844 TLM196839:TLQ196844 TVI196839:TVM196844 UFE196839:UFI196844 UPA196839:UPE196844 UYW196839:UZA196844 VIS196839:VIW196844 VSO196839:VSS196844 WCK196839:WCO196844 WMG196839:WMK196844 WWC196839:WWG196844 U262375:Y262380 JQ262375:JU262380 TM262375:TQ262380 ADI262375:ADM262380 ANE262375:ANI262380 AXA262375:AXE262380 BGW262375:BHA262380 BQS262375:BQW262380 CAO262375:CAS262380 CKK262375:CKO262380 CUG262375:CUK262380 DEC262375:DEG262380 DNY262375:DOC262380 DXU262375:DXY262380 EHQ262375:EHU262380 ERM262375:ERQ262380 FBI262375:FBM262380 FLE262375:FLI262380 FVA262375:FVE262380 GEW262375:GFA262380 GOS262375:GOW262380 GYO262375:GYS262380 HIK262375:HIO262380 HSG262375:HSK262380 ICC262375:ICG262380 ILY262375:IMC262380 IVU262375:IVY262380 JFQ262375:JFU262380 JPM262375:JPQ262380 JZI262375:JZM262380 KJE262375:KJI262380 KTA262375:KTE262380 LCW262375:LDA262380 LMS262375:LMW262380 LWO262375:LWS262380 MGK262375:MGO262380 MQG262375:MQK262380 NAC262375:NAG262380 NJY262375:NKC262380 NTU262375:NTY262380 ODQ262375:ODU262380 ONM262375:ONQ262380 OXI262375:OXM262380 PHE262375:PHI262380 PRA262375:PRE262380 QAW262375:QBA262380 QKS262375:QKW262380 QUO262375:QUS262380 REK262375:REO262380 ROG262375:ROK262380 RYC262375:RYG262380 SHY262375:SIC262380 SRU262375:SRY262380 TBQ262375:TBU262380 TLM262375:TLQ262380 TVI262375:TVM262380 UFE262375:UFI262380 UPA262375:UPE262380 UYW262375:UZA262380 VIS262375:VIW262380 VSO262375:VSS262380 WCK262375:WCO262380 WMG262375:WMK262380 WWC262375:WWG262380 U327911:Y327916 JQ327911:JU327916 TM327911:TQ327916 ADI327911:ADM327916 ANE327911:ANI327916 AXA327911:AXE327916 BGW327911:BHA327916 BQS327911:BQW327916 CAO327911:CAS327916 CKK327911:CKO327916 CUG327911:CUK327916 DEC327911:DEG327916 DNY327911:DOC327916 DXU327911:DXY327916 EHQ327911:EHU327916 ERM327911:ERQ327916 FBI327911:FBM327916 FLE327911:FLI327916 FVA327911:FVE327916 GEW327911:GFA327916 GOS327911:GOW327916 GYO327911:GYS327916 HIK327911:HIO327916 HSG327911:HSK327916 ICC327911:ICG327916 ILY327911:IMC327916 IVU327911:IVY327916 JFQ327911:JFU327916 JPM327911:JPQ327916 JZI327911:JZM327916 KJE327911:KJI327916 KTA327911:KTE327916 LCW327911:LDA327916 LMS327911:LMW327916 LWO327911:LWS327916 MGK327911:MGO327916 MQG327911:MQK327916 NAC327911:NAG327916 NJY327911:NKC327916 NTU327911:NTY327916 ODQ327911:ODU327916 ONM327911:ONQ327916 OXI327911:OXM327916 PHE327911:PHI327916 PRA327911:PRE327916 QAW327911:QBA327916 QKS327911:QKW327916 QUO327911:QUS327916 REK327911:REO327916 ROG327911:ROK327916 RYC327911:RYG327916 SHY327911:SIC327916 SRU327911:SRY327916 TBQ327911:TBU327916 TLM327911:TLQ327916 TVI327911:TVM327916 UFE327911:UFI327916 UPA327911:UPE327916 UYW327911:UZA327916 VIS327911:VIW327916 VSO327911:VSS327916 WCK327911:WCO327916 WMG327911:WMK327916 WWC327911:WWG327916 U393447:Y393452 JQ393447:JU393452 TM393447:TQ393452 ADI393447:ADM393452 ANE393447:ANI393452 AXA393447:AXE393452 BGW393447:BHA393452 BQS393447:BQW393452 CAO393447:CAS393452 CKK393447:CKO393452 CUG393447:CUK393452 DEC393447:DEG393452 DNY393447:DOC393452 DXU393447:DXY393452 EHQ393447:EHU393452 ERM393447:ERQ393452 FBI393447:FBM393452 FLE393447:FLI393452 FVA393447:FVE393452 GEW393447:GFA393452 GOS393447:GOW393452 GYO393447:GYS393452 HIK393447:HIO393452 HSG393447:HSK393452 ICC393447:ICG393452 ILY393447:IMC393452 IVU393447:IVY393452 JFQ393447:JFU393452 JPM393447:JPQ393452 JZI393447:JZM393452 KJE393447:KJI393452 KTA393447:KTE393452 LCW393447:LDA393452 LMS393447:LMW393452 LWO393447:LWS393452 MGK393447:MGO393452 MQG393447:MQK393452 NAC393447:NAG393452 NJY393447:NKC393452 NTU393447:NTY393452 ODQ393447:ODU393452 ONM393447:ONQ393452 OXI393447:OXM393452 PHE393447:PHI393452 PRA393447:PRE393452 QAW393447:QBA393452 QKS393447:QKW393452 QUO393447:QUS393452 REK393447:REO393452 ROG393447:ROK393452 RYC393447:RYG393452 SHY393447:SIC393452 SRU393447:SRY393452 TBQ393447:TBU393452 TLM393447:TLQ393452 TVI393447:TVM393452 UFE393447:UFI393452 UPA393447:UPE393452 UYW393447:UZA393452 VIS393447:VIW393452 VSO393447:VSS393452 WCK393447:WCO393452 WMG393447:WMK393452 WWC393447:WWG393452 U458983:Y458988 JQ458983:JU458988 TM458983:TQ458988 ADI458983:ADM458988 ANE458983:ANI458988 AXA458983:AXE458988 BGW458983:BHA458988 BQS458983:BQW458988 CAO458983:CAS458988 CKK458983:CKO458988 CUG458983:CUK458988 DEC458983:DEG458988 DNY458983:DOC458988 DXU458983:DXY458988 EHQ458983:EHU458988 ERM458983:ERQ458988 FBI458983:FBM458988 FLE458983:FLI458988 FVA458983:FVE458988 GEW458983:GFA458988 GOS458983:GOW458988 GYO458983:GYS458988 HIK458983:HIO458988 HSG458983:HSK458988 ICC458983:ICG458988 ILY458983:IMC458988 IVU458983:IVY458988 JFQ458983:JFU458988 JPM458983:JPQ458988 JZI458983:JZM458988 KJE458983:KJI458988 KTA458983:KTE458988 LCW458983:LDA458988 LMS458983:LMW458988 LWO458983:LWS458988 MGK458983:MGO458988 MQG458983:MQK458988 NAC458983:NAG458988 NJY458983:NKC458988 NTU458983:NTY458988 ODQ458983:ODU458988 ONM458983:ONQ458988 OXI458983:OXM458988 PHE458983:PHI458988 PRA458983:PRE458988 QAW458983:QBA458988 QKS458983:QKW458988 QUO458983:QUS458988 REK458983:REO458988 ROG458983:ROK458988 RYC458983:RYG458988 SHY458983:SIC458988 SRU458983:SRY458988 TBQ458983:TBU458988 TLM458983:TLQ458988 TVI458983:TVM458988 UFE458983:UFI458988 UPA458983:UPE458988 UYW458983:UZA458988 VIS458983:VIW458988 VSO458983:VSS458988 WCK458983:WCO458988 WMG458983:WMK458988 WWC458983:WWG458988 U524519:Y524524 JQ524519:JU524524 TM524519:TQ524524 ADI524519:ADM524524 ANE524519:ANI524524 AXA524519:AXE524524 BGW524519:BHA524524 BQS524519:BQW524524 CAO524519:CAS524524 CKK524519:CKO524524 CUG524519:CUK524524 DEC524519:DEG524524 DNY524519:DOC524524 DXU524519:DXY524524 EHQ524519:EHU524524 ERM524519:ERQ524524 FBI524519:FBM524524 FLE524519:FLI524524 FVA524519:FVE524524 GEW524519:GFA524524 GOS524519:GOW524524 GYO524519:GYS524524 HIK524519:HIO524524 HSG524519:HSK524524 ICC524519:ICG524524 ILY524519:IMC524524 IVU524519:IVY524524 JFQ524519:JFU524524 JPM524519:JPQ524524 JZI524519:JZM524524 KJE524519:KJI524524 KTA524519:KTE524524 LCW524519:LDA524524 LMS524519:LMW524524 LWO524519:LWS524524 MGK524519:MGO524524 MQG524519:MQK524524 NAC524519:NAG524524 NJY524519:NKC524524 NTU524519:NTY524524 ODQ524519:ODU524524 ONM524519:ONQ524524 OXI524519:OXM524524 PHE524519:PHI524524 PRA524519:PRE524524 QAW524519:QBA524524 QKS524519:QKW524524 QUO524519:QUS524524 REK524519:REO524524 ROG524519:ROK524524 RYC524519:RYG524524 SHY524519:SIC524524 SRU524519:SRY524524 TBQ524519:TBU524524 TLM524519:TLQ524524 TVI524519:TVM524524 UFE524519:UFI524524 UPA524519:UPE524524 UYW524519:UZA524524 VIS524519:VIW524524 VSO524519:VSS524524 WCK524519:WCO524524 WMG524519:WMK524524 WWC524519:WWG524524 U590055:Y590060 JQ590055:JU590060 TM590055:TQ590060 ADI590055:ADM590060 ANE590055:ANI590060 AXA590055:AXE590060 BGW590055:BHA590060 BQS590055:BQW590060 CAO590055:CAS590060 CKK590055:CKO590060 CUG590055:CUK590060 DEC590055:DEG590060 DNY590055:DOC590060 DXU590055:DXY590060 EHQ590055:EHU590060 ERM590055:ERQ590060 FBI590055:FBM590060 FLE590055:FLI590060 FVA590055:FVE590060 GEW590055:GFA590060 GOS590055:GOW590060 GYO590055:GYS590060 HIK590055:HIO590060 HSG590055:HSK590060 ICC590055:ICG590060 ILY590055:IMC590060 IVU590055:IVY590060 JFQ590055:JFU590060 JPM590055:JPQ590060 JZI590055:JZM590060 KJE590055:KJI590060 KTA590055:KTE590060 LCW590055:LDA590060 LMS590055:LMW590060 LWO590055:LWS590060 MGK590055:MGO590060 MQG590055:MQK590060 NAC590055:NAG590060 NJY590055:NKC590060 NTU590055:NTY590060 ODQ590055:ODU590060 ONM590055:ONQ590060 OXI590055:OXM590060 PHE590055:PHI590060 PRA590055:PRE590060 QAW590055:QBA590060 QKS590055:QKW590060 QUO590055:QUS590060 REK590055:REO590060 ROG590055:ROK590060 RYC590055:RYG590060 SHY590055:SIC590060 SRU590055:SRY590060 TBQ590055:TBU590060 TLM590055:TLQ590060 TVI590055:TVM590060 UFE590055:UFI590060 UPA590055:UPE590060 UYW590055:UZA590060 VIS590055:VIW590060 VSO590055:VSS590060 WCK590055:WCO590060 WMG590055:WMK590060 WWC590055:WWG590060 U655591:Y655596 JQ655591:JU655596 TM655591:TQ655596 ADI655591:ADM655596 ANE655591:ANI655596 AXA655591:AXE655596 BGW655591:BHA655596 BQS655591:BQW655596 CAO655591:CAS655596 CKK655591:CKO655596 CUG655591:CUK655596 DEC655591:DEG655596 DNY655591:DOC655596 DXU655591:DXY655596 EHQ655591:EHU655596 ERM655591:ERQ655596 FBI655591:FBM655596 FLE655591:FLI655596 FVA655591:FVE655596 GEW655591:GFA655596 GOS655591:GOW655596 GYO655591:GYS655596 HIK655591:HIO655596 HSG655591:HSK655596 ICC655591:ICG655596 ILY655591:IMC655596 IVU655591:IVY655596 JFQ655591:JFU655596 JPM655591:JPQ655596 JZI655591:JZM655596 KJE655591:KJI655596 KTA655591:KTE655596 LCW655591:LDA655596 LMS655591:LMW655596 LWO655591:LWS655596 MGK655591:MGO655596 MQG655591:MQK655596 NAC655591:NAG655596 NJY655591:NKC655596 NTU655591:NTY655596 ODQ655591:ODU655596 ONM655591:ONQ655596 OXI655591:OXM655596 PHE655591:PHI655596 PRA655591:PRE655596 QAW655591:QBA655596 QKS655591:QKW655596 QUO655591:QUS655596 REK655591:REO655596 ROG655591:ROK655596 RYC655591:RYG655596 SHY655591:SIC655596 SRU655591:SRY655596 TBQ655591:TBU655596 TLM655591:TLQ655596 TVI655591:TVM655596 UFE655591:UFI655596 UPA655591:UPE655596 UYW655591:UZA655596 VIS655591:VIW655596 VSO655591:VSS655596 WCK655591:WCO655596 WMG655591:WMK655596 WWC655591:WWG655596 U721127:Y721132 JQ721127:JU721132 TM721127:TQ721132 ADI721127:ADM721132 ANE721127:ANI721132 AXA721127:AXE721132 BGW721127:BHA721132 BQS721127:BQW721132 CAO721127:CAS721132 CKK721127:CKO721132 CUG721127:CUK721132 DEC721127:DEG721132 DNY721127:DOC721132 DXU721127:DXY721132 EHQ721127:EHU721132 ERM721127:ERQ721132 FBI721127:FBM721132 FLE721127:FLI721132 FVA721127:FVE721132 GEW721127:GFA721132 GOS721127:GOW721132 GYO721127:GYS721132 HIK721127:HIO721132 HSG721127:HSK721132 ICC721127:ICG721132 ILY721127:IMC721132 IVU721127:IVY721132 JFQ721127:JFU721132 JPM721127:JPQ721132 JZI721127:JZM721132 KJE721127:KJI721132 KTA721127:KTE721132 LCW721127:LDA721132 LMS721127:LMW721132 LWO721127:LWS721132 MGK721127:MGO721132 MQG721127:MQK721132 NAC721127:NAG721132 NJY721127:NKC721132 NTU721127:NTY721132 ODQ721127:ODU721132 ONM721127:ONQ721132 OXI721127:OXM721132 PHE721127:PHI721132 PRA721127:PRE721132 QAW721127:QBA721132 QKS721127:QKW721132 QUO721127:QUS721132 REK721127:REO721132 ROG721127:ROK721132 RYC721127:RYG721132 SHY721127:SIC721132 SRU721127:SRY721132 TBQ721127:TBU721132 TLM721127:TLQ721132 TVI721127:TVM721132 UFE721127:UFI721132 UPA721127:UPE721132 UYW721127:UZA721132 VIS721127:VIW721132 VSO721127:VSS721132 WCK721127:WCO721132 WMG721127:WMK721132 WWC721127:WWG721132 U786663:Y786668 JQ786663:JU786668 TM786663:TQ786668 ADI786663:ADM786668 ANE786663:ANI786668 AXA786663:AXE786668 BGW786663:BHA786668 BQS786663:BQW786668 CAO786663:CAS786668 CKK786663:CKO786668 CUG786663:CUK786668 DEC786663:DEG786668 DNY786663:DOC786668 DXU786663:DXY786668 EHQ786663:EHU786668 ERM786663:ERQ786668 FBI786663:FBM786668 FLE786663:FLI786668 FVA786663:FVE786668 GEW786663:GFA786668 GOS786663:GOW786668 GYO786663:GYS786668 HIK786663:HIO786668 HSG786663:HSK786668 ICC786663:ICG786668 ILY786663:IMC786668 IVU786663:IVY786668 JFQ786663:JFU786668 JPM786663:JPQ786668 JZI786663:JZM786668 KJE786663:KJI786668 KTA786663:KTE786668 LCW786663:LDA786668 LMS786663:LMW786668 LWO786663:LWS786668 MGK786663:MGO786668 MQG786663:MQK786668 NAC786663:NAG786668 NJY786663:NKC786668 NTU786663:NTY786668 ODQ786663:ODU786668 ONM786663:ONQ786668 OXI786663:OXM786668 PHE786663:PHI786668 PRA786663:PRE786668 QAW786663:QBA786668 QKS786663:QKW786668 QUO786663:QUS786668 REK786663:REO786668 ROG786663:ROK786668 RYC786663:RYG786668 SHY786663:SIC786668 SRU786663:SRY786668 TBQ786663:TBU786668 TLM786663:TLQ786668 TVI786663:TVM786668 UFE786663:UFI786668 UPA786663:UPE786668 UYW786663:UZA786668 VIS786663:VIW786668 VSO786663:VSS786668 WCK786663:WCO786668 WMG786663:WMK786668 WWC786663:WWG786668 U852199:Y852204 JQ852199:JU852204 TM852199:TQ852204 ADI852199:ADM852204 ANE852199:ANI852204 AXA852199:AXE852204 BGW852199:BHA852204 BQS852199:BQW852204 CAO852199:CAS852204 CKK852199:CKO852204 CUG852199:CUK852204 DEC852199:DEG852204 DNY852199:DOC852204 DXU852199:DXY852204 EHQ852199:EHU852204 ERM852199:ERQ852204 FBI852199:FBM852204 FLE852199:FLI852204 FVA852199:FVE852204 GEW852199:GFA852204 GOS852199:GOW852204 GYO852199:GYS852204 HIK852199:HIO852204 HSG852199:HSK852204 ICC852199:ICG852204 ILY852199:IMC852204 IVU852199:IVY852204 JFQ852199:JFU852204 JPM852199:JPQ852204 JZI852199:JZM852204 KJE852199:KJI852204 KTA852199:KTE852204 LCW852199:LDA852204 LMS852199:LMW852204 LWO852199:LWS852204 MGK852199:MGO852204 MQG852199:MQK852204 NAC852199:NAG852204 NJY852199:NKC852204 NTU852199:NTY852204 ODQ852199:ODU852204 ONM852199:ONQ852204 OXI852199:OXM852204 PHE852199:PHI852204 PRA852199:PRE852204 QAW852199:QBA852204 QKS852199:QKW852204 QUO852199:QUS852204 REK852199:REO852204 ROG852199:ROK852204 RYC852199:RYG852204 SHY852199:SIC852204 SRU852199:SRY852204 TBQ852199:TBU852204 TLM852199:TLQ852204 TVI852199:TVM852204 UFE852199:UFI852204 UPA852199:UPE852204 UYW852199:UZA852204 VIS852199:VIW852204 VSO852199:VSS852204 WCK852199:WCO852204 WMG852199:WMK852204 WWC852199:WWG852204 U917735:Y917740 JQ917735:JU917740 TM917735:TQ917740 ADI917735:ADM917740 ANE917735:ANI917740 AXA917735:AXE917740 BGW917735:BHA917740 BQS917735:BQW917740 CAO917735:CAS917740 CKK917735:CKO917740 CUG917735:CUK917740 DEC917735:DEG917740 DNY917735:DOC917740 DXU917735:DXY917740 EHQ917735:EHU917740 ERM917735:ERQ917740 FBI917735:FBM917740 FLE917735:FLI917740 FVA917735:FVE917740 GEW917735:GFA917740 GOS917735:GOW917740 GYO917735:GYS917740 HIK917735:HIO917740 HSG917735:HSK917740 ICC917735:ICG917740 ILY917735:IMC917740 IVU917735:IVY917740 JFQ917735:JFU917740 JPM917735:JPQ917740 JZI917735:JZM917740 KJE917735:KJI917740 KTA917735:KTE917740 LCW917735:LDA917740 LMS917735:LMW917740 LWO917735:LWS917740 MGK917735:MGO917740 MQG917735:MQK917740 NAC917735:NAG917740 NJY917735:NKC917740 NTU917735:NTY917740 ODQ917735:ODU917740 ONM917735:ONQ917740 OXI917735:OXM917740 PHE917735:PHI917740 PRA917735:PRE917740 QAW917735:QBA917740 QKS917735:QKW917740 QUO917735:QUS917740 REK917735:REO917740 ROG917735:ROK917740 RYC917735:RYG917740 SHY917735:SIC917740 SRU917735:SRY917740 TBQ917735:TBU917740 TLM917735:TLQ917740 TVI917735:TVM917740 UFE917735:UFI917740 UPA917735:UPE917740 UYW917735:UZA917740 VIS917735:VIW917740 VSO917735:VSS917740 WCK917735:WCO917740 WMG917735:WMK917740 WWC917735:WWG917740 U983271:Y983276 JQ983271:JU983276 TM983271:TQ983276 ADI983271:ADM983276 ANE983271:ANI983276 AXA983271:AXE983276 BGW983271:BHA983276 BQS983271:BQW983276 CAO983271:CAS983276 CKK983271:CKO983276 CUG983271:CUK983276 DEC983271:DEG983276 DNY983271:DOC983276 DXU983271:DXY983276 EHQ983271:EHU983276 ERM983271:ERQ983276 FBI983271:FBM983276 FLE983271:FLI983276 FVA983271:FVE983276 GEW983271:GFA983276 GOS983271:GOW983276 GYO983271:GYS983276 HIK983271:HIO983276 HSG983271:HSK983276 ICC983271:ICG983276 ILY983271:IMC983276 IVU983271:IVY983276 JFQ983271:JFU983276 JPM983271:JPQ983276 JZI983271:JZM983276 KJE983271:KJI983276 KTA983271:KTE983276 LCW983271:LDA983276 LMS983271:LMW983276 LWO983271:LWS983276 MGK983271:MGO983276 MQG983271:MQK983276 NAC983271:NAG983276 NJY983271:NKC983276 NTU983271:NTY983276 ODQ983271:ODU983276 ONM983271:ONQ983276 OXI983271:OXM983276 PHE983271:PHI983276 PRA983271:PRE983276 QAW983271:QBA983276 QKS983271:QKW983276 QUO983271:QUS983276 REK983271:REO983276 ROG983271:ROK983276 RYC983271:RYG983276 SHY983271:SIC983276 SRU983271:SRY983276 TBQ983271:TBU983276 TLM983271:TLQ983276 TVI983271:TVM983276 UFE983271:UFI983276 UPA983271:UPE983276 UYW983271:UZA983276 VIS983271:VIW983276 VSO983271:VSS983276 WCK983271:WCO983276 WMG983271:WMK983276 WWC983271:WWG983276 V171:Y176 JR171:JU176 TN171:TQ176 ADJ171:ADM176 ANF171:ANI176 AXB171:AXE176 BGX171:BHA176 BQT171:BQW176 CAP171:CAS176 CKL171:CKO176 CUH171:CUK176 DED171:DEG176 DNZ171:DOC176 DXV171:DXY176 EHR171:EHU176 ERN171:ERQ176 FBJ171:FBM176 FLF171:FLI176 FVB171:FVE176 GEX171:GFA176 GOT171:GOW176 GYP171:GYS176 HIL171:HIO176 HSH171:HSK176 ICD171:ICG176 ILZ171:IMC176 IVV171:IVY176 JFR171:JFU176 JPN171:JPQ176 JZJ171:JZM176 KJF171:KJI176 KTB171:KTE176 LCX171:LDA176 LMT171:LMW176 LWP171:LWS176 MGL171:MGO176 MQH171:MQK176 NAD171:NAG176 NJZ171:NKC176 NTV171:NTY176 ODR171:ODU176 ONN171:ONQ176 OXJ171:OXM176 PHF171:PHI176 PRB171:PRE176 QAX171:QBA176 QKT171:QKW176 QUP171:QUS176 REL171:REO176 ROH171:ROK176 RYD171:RYG176 SHZ171:SIC176 SRV171:SRY176 TBR171:TBU176 TLN171:TLQ176 TVJ171:TVM176 UFF171:UFI176 UPB171:UPE176 UYX171:UZA176 VIT171:VIW176 VSP171:VSS176 WCL171:WCO176 WMH171:WMK176 WWD171:WWG176 V65836:Y65841 JR65836:JU65841 TN65836:TQ65841 ADJ65836:ADM65841 ANF65836:ANI65841 AXB65836:AXE65841 BGX65836:BHA65841 BQT65836:BQW65841 CAP65836:CAS65841 CKL65836:CKO65841 CUH65836:CUK65841 DED65836:DEG65841 DNZ65836:DOC65841 DXV65836:DXY65841 EHR65836:EHU65841 ERN65836:ERQ65841 FBJ65836:FBM65841 FLF65836:FLI65841 FVB65836:FVE65841 GEX65836:GFA65841 GOT65836:GOW65841 GYP65836:GYS65841 HIL65836:HIO65841 HSH65836:HSK65841 ICD65836:ICG65841 ILZ65836:IMC65841 IVV65836:IVY65841 JFR65836:JFU65841 JPN65836:JPQ65841 JZJ65836:JZM65841 KJF65836:KJI65841 KTB65836:KTE65841 LCX65836:LDA65841 LMT65836:LMW65841 LWP65836:LWS65841 MGL65836:MGO65841 MQH65836:MQK65841 NAD65836:NAG65841 NJZ65836:NKC65841 NTV65836:NTY65841 ODR65836:ODU65841 ONN65836:ONQ65841 OXJ65836:OXM65841 PHF65836:PHI65841 PRB65836:PRE65841 QAX65836:QBA65841 QKT65836:QKW65841 QUP65836:QUS65841 REL65836:REO65841 ROH65836:ROK65841 RYD65836:RYG65841 SHZ65836:SIC65841 SRV65836:SRY65841 TBR65836:TBU65841 TLN65836:TLQ65841 TVJ65836:TVM65841 UFF65836:UFI65841 UPB65836:UPE65841 UYX65836:UZA65841 VIT65836:VIW65841 VSP65836:VSS65841 WCL65836:WCO65841 WMH65836:WMK65841 WWD65836:WWG65841 V131372:Y131377 JR131372:JU131377 TN131372:TQ131377 ADJ131372:ADM131377 ANF131372:ANI131377 AXB131372:AXE131377 BGX131372:BHA131377 BQT131372:BQW131377 CAP131372:CAS131377 CKL131372:CKO131377 CUH131372:CUK131377 DED131372:DEG131377 DNZ131372:DOC131377 DXV131372:DXY131377 EHR131372:EHU131377 ERN131372:ERQ131377 FBJ131372:FBM131377 FLF131372:FLI131377 FVB131372:FVE131377 GEX131372:GFA131377 GOT131372:GOW131377 GYP131372:GYS131377 HIL131372:HIO131377 HSH131372:HSK131377 ICD131372:ICG131377 ILZ131372:IMC131377 IVV131372:IVY131377 JFR131372:JFU131377 JPN131372:JPQ131377 JZJ131372:JZM131377 KJF131372:KJI131377 KTB131372:KTE131377 LCX131372:LDA131377 LMT131372:LMW131377 LWP131372:LWS131377 MGL131372:MGO131377 MQH131372:MQK131377 NAD131372:NAG131377 NJZ131372:NKC131377 NTV131372:NTY131377 ODR131372:ODU131377 ONN131372:ONQ131377 OXJ131372:OXM131377 PHF131372:PHI131377 PRB131372:PRE131377 QAX131372:QBA131377 QKT131372:QKW131377 QUP131372:QUS131377 REL131372:REO131377 ROH131372:ROK131377 RYD131372:RYG131377 SHZ131372:SIC131377 SRV131372:SRY131377 TBR131372:TBU131377 TLN131372:TLQ131377 TVJ131372:TVM131377 UFF131372:UFI131377 UPB131372:UPE131377 UYX131372:UZA131377 VIT131372:VIW131377 VSP131372:VSS131377 WCL131372:WCO131377 WMH131372:WMK131377 WWD131372:WWG131377 V196908:Y196913 JR196908:JU196913 TN196908:TQ196913 ADJ196908:ADM196913 ANF196908:ANI196913 AXB196908:AXE196913 BGX196908:BHA196913 BQT196908:BQW196913 CAP196908:CAS196913 CKL196908:CKO196913 CUH196908:CUK196913 DED196908:DEG196913 DNZ196908:DOC196913 DXV196908:DXY196913 EHR196908:EHU196913 ERN196908:ERQ196913 FBJ196908:FBM196913 FLF196908:FLI196913 FVB196908:FVE196913 GEX196908:GFA196913 GOT196908:GOW196913 GYP196908:GYS196913 HIL196908:HIO196913 HSH196908:HSK196913 ICD196908:ICG196913 ILZ196908:IMC196913 IVV196908:IVY196913 JFR196908:JFU196913 JPN196908:JPQ196913 JZJ196908:JZM196913 KJF196908:KJI196913 KTB196908:KTE196913 LCX196908:LDA196913 LMT196908:LMW196913 LWP196908:LWS196913 MGL196908:MGO196913 MQH196908:MQK196913 NAD196908:NAG196913 NJZ196908:NKC196913 NTV196908:NTY196913 ODR196908:ODU196913 ONN196908:ONQ196913 OXJ196908:OXM196913 PHF196908:PHI196913 PRB196908:PRE196913 QAX196908:QBA196913 QKT196908:QKW196913 QUP196908:QUS196913 REL196908:REO196913 ROH196908:ROK196913 RYD196908:RYG196913 SHZ196908:SIC196913 SRV196908:SRY196913 TBR196908:TBU196913 TLN196908:TLQ196913 TVJ196908:TVM196913 UFF196908:UFI196913 UPB196908:UPE196913 UYX196908:UZA196913 VIT196908:VIW196913 VSP196908:VSS196913 WCL196908:WCO196913 WMH196908:WMK196913 WWD196908:WWG196913 V262444:Y262449 JR262444:JU262449 TN262444:TQ262449 ADJ262444:ADM262449 ANF262444:ANI262449 AXB262444:AXE262449 BGX262444:BHA262449 BQT262444:BQW262449 CAP262444:CAS262449 CKL262444:CKO262449 CUH262444:CUK262449 DED262444:DEG262449 DNZ262444:DOC262449 DXV262444:DXY262449 EHR262444:EHU262449 ERN262444:ERQ262449 FBJ262444:FBM262449 FLF262444:FLI262449 FVB262444:FVE262449 GEX262444:GFA262449 GOT262444:GOW262449 GYP262444:GYS262449 HIL262444:HIO262449 HSH262444:HSK262449 ICD262444:ICG262449 ILZ262444:IMC262449 IVV262444:IVY262449 JFR262444:JFU262449 JPN262444:JPQ262449 JZJ262444:JZM262449 KJF262444:KJI262449 KTB262444:KTE262449 LCX262444:LDA262449 LMT262444:LMW262449 LWP262444:LWS262449 MGL262444:MGO262449 MQH262444:MQK262449 NAD262444:NAG262449 NJZ262444:NKC262449 NTV262444:NTY262449 ODR262444:ODU262449 ONN262444:ONQ262449 OXJ262444:OXM262449 PHF262444:PHI262449 PRB262444:PRE262449 QAX262444:QBA262449 QKT262444:QKW262449 QUP262444:QUS262449 REL262444:REO262449 ROH262444:ROK262449 RYD262444:RYG262449 SHZ262444:SIC262449 SRV262444:SRY262449 TBR262444:TBU262449 TLN262444:TLQ262449 TVJ262444:TVM262449 UFF262444:UFI262449 UPB262444:UPE262449 UYX262444:UZA262449 VIT262444:VIW262449 VSP262444:VSS262449 WCL262444:WCO262449 WMH262444:WMK262449 WWD262444:WWG262449 V327980:Y327985 JR327980:JU327985 TN327980:TQ327985 ADJ327980:ADM327985 ANF327980:ANI327985 AXB327980:AXE327985 BGX327980:BHA327985 BQT327980:BQW327985 CAP327980:CAS327985 CKL327980:CKO327985 CUH327980:CUK327985 DED327980:DEG327985 DNZ327980:DOC327985 DXV327980:DXY327985 EHR327980:EHU327985 ERN327980:ERQ327985 FBJ327980:FBM327985 FLF327980:FLI327985 FVB327980:FVE327985 GEX327980:GFA327985 GOT327980:GOW327985 GYP327980:GYS327985 HIL327980:HIO327985 HSH327980:HSK327985 ICD327980:ICG327985 ILZ327980:IMC327985 IVV327980:IVY327985 JFR327980:JFU327985 JPN327980:JPQ327985 JZJ327980:JZM327985 KJF327980:KJI327985 KTB327980:KTE327985 LCX327980:LDA327985 LMT327980:LMW327985 LWP327980:LWS327985 MGL327980:MGO327985 MQH327980:MQK327985 NAD327980:NAG327985 NJZ327980:NKC327985 NTV327980:NTY327985 ODR327980:ODU327985 ONN327980:ONQ327985 OXJ327980:OXM327985 PHF327980:PHI327985 PRB327980:PRE327985 QAX327980:QBA327985 QKT327980:QKW327985 QUP327980:QUS327985 REL327980:REO327985 ROH327980:ROK327985 RYD327980:RYG327985 SHZ327980:SIC327985 SRV327980:SRY327985 TBR327980:TBU327985 TLN327980:TLQ327985 TVJ327980:TVM327985 UFF327980:UFI327985 UPB327980:UPE327985 UYX327980:UZA327985 VIT327980:VIW327985 VSP327980:VSS327985 WCL327980:WCO327985 WMH327980:WMK327985 WWD327980:WWG327985 V393516:Y393521 JR393516:JU393521 TN393516:TQ393521 ADJ393516:ADM393521 ANF393516:ANI393521 AXB393516:AXE393521 BGX393516:BHA393521 BQT393516:BQW393521 CAP393516:CAS393521 CKL393516:CKO393521 CUH393516:CUK393521 DED393516:DEG393521 DNZ393516:DOC393521 DXV393516:DXY393521 EHR393516:EHU393521 ERN393516:ERQ393521 FBJ393516:FBM393521 FLF393516:FLI393521 FVB393516:FVE393521 GEX393516:GFA393521 GOT393516:GOW393521 GYP393516:GYS393521 HIL393516:HIO393521 HSH393516:HSK393521 ICD393516:ICG393521 ILZ393516:IMC393521 IVV393516:IVY393521 JFR393516:JFU393521 JPN393516:JPQ393521 JZJ393516:JZM393521 KJF393516:KJI393521 KTB393516:KTE393521 LCX393516:LDA393521 LMT393516:LMW393521 LWP393516:LWS393521 MGL393516:MGO393521 MQH393516:MQK393521 NAD393516:NAG393521 NJZ393516:NKC393521 NTV393516:NTY393521 ODR393516:ODU393521 ONN393516:ONQ393521 OXJ393516:OXM393521 PHF393516:PHI393521 PRB393516:PRE393521 QAX393516:QBA393521 QKT393516:QKW393521 QUP393516:QUS393521 REL393516:REO393521 ROH393516:ROK393521 RYD393516:RYG393521 SHZ393516:SIC393521 SRV393516:SRY393521 TBR393516:TBU393521 TLN393516:TLQ393521 TVJ393516:TVM393521 UFF393516:UFI393521 UPB393516:UPE393521 UYX393516:UZA393521 VIT393516:VIW393521 VSP393516:VSS393521 WCL393516:WCO393521 WMH393516:WMK393521 WWD393516:WWG393521 V459052:Y459057 JR459052:JU459057 TN459052:TQ459057 ADJ459052:ADM459057 ANF459052:ANI459057 AXB459052:AXE459057 BGX459052:BHA459057 BQT459052:BQW459057 CAP459052:CAS459057 CKL459052:CKO459057 CUH459052:CUK459057 DED459052:DEG459057 DNZ459052:DOC459057 DXV459052:DXY459057 EHR459052:EHU459057 ERN459052:ERQ459057 FBJ459052:FBM459057 FLF459052:FLI459057 FVB459052:FVE459057 GEX459052:GFA459057 GOT459052:GOW459057 GYP459052:GYS459057 HIL459052:HIO459057 HSH459052:HSK459057 ICD459052:ICG459057 ILZ459052:IMC459057 IVV459052:IVY459057 JFR459052:JFU459057 JPN459052:JPQ459057 JZJ459052:JZM459057 KJF459052:KJI459057 KTB459052:KTE459057 LCX459052:LDA459057 LMT459052:LMW459057 LWP459052:LWS459057 MGL459052:MGO459057 MQH459052:MQK459057 NAD459052:NAG459057 NJZ459052:NKC459057 NTV459052:NTY459057 ODR459052:ODU459057 ONN459052:ONQ459057 OXJ459052:OXM459057 PHF459052:PHI459057 PRB459052:PRE459057 QAX459052:QBA459057 QKT459052:QKW459057 QUP459052:QUS459057 REL459052:REO459057 ROH459052:ROK459057 RYD459052:RYG459057 SHZ459052:SIC459057 SRV459052:SRY459057 TBR459052:TBU459057 TLN459052:TLQ459057 TVJ459052:TVM459057 UFF459052:UFI459057 UPB459052:UPE459057 UYX459052:UZA459057 VIT459052:VIW459057 VSP459052:VSS459057 WCL459052:WCO459057 WMH459052:WMK459057 WWD459052:WWG459057 V524588:Y524593 JR524588:JU524593 TN524588:TQ524593 ADJ524588:ADM524593 ANF524588:ANI524593 AXB524588:AXE524593 BGX524588:BHA524593 BQT524588:BQW524593 CAP524588:CAS524593 CKL524588:CKO524593 CUH524588:CUK524593 DED524588:DEG524593 DNZ524588:DOC524593 DXV524588:DXY524593 EHR524588:EHU524593 ERN524588:ERQ524593 FBJ524588:FBM524593 FLF524588:FLI524593 FVB524588:FVE524593 GEX524588:GFA524593 GOT524588:GOW524593 GYP524588:GYS524593 HIL524588:HIO524593 HSH524588:HSK524593 ICD524588:ICG524593 ILZ524588:IMC524593 IVV524588:IVY524593 JFR524588:JFU524593 JPN524588:JPQ524593 JZJ524588:JZM524593 KJF524588:KJI524593 KTB524588:KTE524593 LCX524588:LDA524593 LMT524588:LMW524593 LWP524588:LWS524593 MGL524588:MGO524593 MQH524588:MQK524593 NAD524588:NAG524593 NJZ524588:NKC524593 NTV524588:NTY524593 ODR524588:ODU524593 ONN524588:ONQ524593 OXJ524588:OXM524593 PHF524588:PHI524593 PRB524588:PRE524593 QAX524588:QBA524593 QKT524588:QKW524593 QUP524588:QUS524593 REL524588:REO524593 ROH524588:ROK524593 RYD524588:RYG524593 SHZ524588:SIC524593 SRV524588:SRY524593 TBR524588:TBU524593 TLN524588:TLQ524593 TVJ524588:TVM524593 UFF524588:UFI524593 UPB524588:UPE524593 UYX524588:UZA524593 VIT524588:VIW524593 VSP524588:VSS524593 WCL524588:WCO524593 WMH524588:WMK524593 WWD524588:WWG524593 V590124:Y590129 JR590124:JU590129 TN590124:TQ590129 ADJ590124:ADM590129 ANF590124:ANI590129 AXB590124:AXE590129 BGX590124:BHA590129 BQT590124:BQW590129 CAP590124:CAS590129 CKL590124:CKO590129 CUH590124:CUK590129 DED590124:DEG590129 DNZ590124:DOC590129 DXV590124:DXY590129 EHR590124:EHU590129 ERN590124:ERQ590129 FBJ590124:FBM590129 FLF590124:FLI590129 FVB590124:FVE590129 GEX590124:GFA590129 GOT590124:GOW590129 GYP590124:GYS590129 HIL590124:HIO590129 HSH590124:HSK590129 ICD590124:ICG590129 ILZ590124:IMC590129 IVV590124:IVY590129 JFR590124:JFU590129 JPN590124:JPQ590129 JZJ590124:JZM590129 KJF590124:KJI590129 KTB590124:KTE590129 LCX590124:LDA590129 LMT590124:LMW590129 LWP590124:LWS590129 MGL590124:MGO590129 MQH590124:MQK590129 NAD590124:NAG590129 NJZ590124:NKC590129 NTV590124:NTY590129 ODR590124:ODU590129 ONN590124:ONQ590129 OXJ590124:OXM590129 PHF590124:PHI590129 PRB590124:PRE590129 QAX590124:QBA590129 QKT590124:QKW590129 QUP590124:QUS590129 REL590124:REO590129 ROH590124:ROK590129 RYD590124:RYG590129 SHZ590124:SIC590129 SRV590124:SRY590129 TBR590124:TBU590129 TLN590124:TLQ590129 TVJ590124:TVM590129 UFF590124:UFI590129 UPB590124:UPE590129 UYX590124:UZA590129 VIT590124:VIW590129 VSP590124:VSS590129 WCL590124:WCO590129 WMH590124:WMK590129 WWD590124:WWG590129 V655660:Y655665 JR655660:JU655665 TN655660:TQ655665 ADJ655660:ADM655665 ANF655660:ANI655665 AXB655660:AXE655665 BGX655660:BHA655665 BQT655660:BQW655665 CAP655660:CAS655665 CKL655660:CKO655665 CUH655660:CUK655665 DED655660:DEG655665 DNZ655660:DOC655665 DXV655660:DXY655665 EHR655660:EHU655665 ERN655660:ERQ655665 FBJ655660:FBM655665 FLF655660:FLI655665 FVB655660:FVE655665 GEX655660:GFA655665 GOT655660:GOW655665 GYP655660:GYS655665 HIL655660:HIO655665 HSH655660:HSK655665 ICD655660:ICG655665 ILZ655660:IMC655665 IVV655660:IVY655665 JFR655660:JFU655665 JPN655660:JPQ655665 JZJ655660:JZM655665 KJF655660:KJI655665 KTB655660:KTE655665 LCX655660:LDA655665 LMT655660:LMW655665 LWP655660:LWS655665 MGL655660:MGO655665 MQH655660:MQK655665 NAD655660:NAG655665 NJZ655660:NKC655665 NTV655660:NTY655665 ODR655660:ODU655665 ONN655660:ONQ655665 OXJ655660:OXM655665 PHF655660:PHI655665 PRB655660:PRE655665 QAX655660:QBA655665 QKT655660:QKW655665 QUP655660:QUS655665 REL655660:REO655665 ROH655660:ROK655665 RYD655660:RYG655665 SHZ655660:SIC655665 SRV655660:SRY655665 TBR655660:TBU655665 TLN655660:TLQ655665 TVJ655660:TVM655665 UFF655660:UFI655665 UPB655660:UPE655665 UYX655660:UZA655665 VIT655660:VIW655665 VSP655660:VSS655665 WCL655660:WCO655665 WMH655660:WMK655665 WWD655660:WWG655665 V721196:Y721201 JR721196:JU721201 TN721196:TQ721201 ADJ721196:ADM721201 ANF721196:ANI721201 AXB721196:AXE721201 BGX721196:BHA721201 BQT721196:BQW721201 CAP721196:CAS721201 CKL721196:CKO721201 CUH721196:CUK721201 DED721196:DEG721201 DNZ721196:DOC721201 DXV721196:DXY721201 EHR721196:EHU721201 ERN721196:ERQ721201 FBJ721196:FBM721201 FLF721196:FLI721201 FVB721196:FVE721201 GEX721196:GFA721201 GOT721196:GOW721201 GYP721196:GYS721201 HIL721196:HIO721201 HSH721196:HSK721201 ICD721196:ICG721201 ILZ721196:IMC721201 IVV721196:IVY721201 JFR721196:JFU721201 JPN721196:JPQ721201 JZJ721196:JZM721201 KJF721196:KJI721201 KTB721196:KTE721201 LCX721196:LDA721201 LMT721196:LMW721201 LWP721196:LWS721201 MGL721196:MGO721201 MQH721196:MQK721201 NAD721196:NAG721201 NJZ721196:NKC721201 NTV721196:NTY721201 ODR721196:ODU721201 ONN721196:ONQ721201 OXJ721196:OXM721201 PHF721196:PHI721201 PRB721196:PRE721201 QAX721196:QBA721201 QKT721196:QKW721201 QUP721196:QUS721201 REL721196:REO721201 ROH721196:ROK721201 RYD721196:RYG721201 SHZ721196:SIC721201 SRV721196:SRY721201 TBR721196:TBU721201 TLN721196:TLQ721201 TVJ721196:TVM721201 UFF721196:UFI721201 UPB721196:UPE721201 UYX721196:UZA721201 VIT721196:VIW721201 VSP721196:VSS721201 WCL721196:WCO721201 WMH721196:WMK721201 WWD721196:WWG721201 V786732:Y786737 JR786732:JU786737 TN786732:TQ786737 ADJ786732:ADM786737 ANF786732:ANI786737 AXB786732:AXE786737 BGX786732:BHA786737 BQT786732:BQW786737 CAP786732:CAS786737 CKL786732:CKO786737 CUH786732:CUK786737 DED786732:DEG786737 DNZ786732:DOC786737 DXV786732:DXY786737 EHR786732:EHU786737 ERN786732:ERQ786737 FBJ786732:FBM786737 FLF786732:FLI786737 FVB786732:FVE786737 GEX786732:GFA786737 GOT786732:GOW786737 GYP786732:GYS786737 HIL786732:HIO786737 HSH786732:HSK786737 ICD786732:ICG786737 ILZ786732:IMC786737 IVV786732:IVY786737 JFR786732:JFU786737 JPN786732:JPQ786737 JZJ786732:JZM786737 KJF786732:KJI786737 KTB786732:KTE786737 LCX786732:LDA786737 LMT786732:LMW786737 LWP786732:LWS786737 MGL786732:MGO786737 MQH786732:MQK786737 NAD786732:NAG786737 NJZ786732:NKC786737 NTV786732:NTY786737 ODR786732:ODU786737 ONN786732:ONQ786737 OXJ786732:OXM786737 PHF786732:PHI786737 PRB786732:PRE786737 QAX786732:QBA786737 QKT786732:QKW786737 QUP786732:QUS786737 REL786732:REO786737 ROH786732:ROK786737 RYD786732:RYG786737 SHZ786732:SIC786737 SRV786732:SRY786737 TBR786732:TBU786737 TLN786732:TLQ786737 TVJ786732:TVM786737 UFF786732:UFI786737 UPB786732:UPE786737 UYX786732:UZA786737 VIT786732:VIW786737 VSP786732:VSS786737 WCL786732:WCO786737 WMH786732:WMK786737 WWD786732:WWG786737 V852268:Y852273 JR852268:JU852273 TN852268:TQ852273 ADJ852268:ADM852273 ANF852268:ANI852273 AXB852268:AXE852273 BGX852268:BHA852273 BQT852268:BQW852273 CAP852268:CAS852273 CKL852268:CKO852273 CUH852268:CUK852273 DED852268:DEG852273 DNZ852268:DOC852273 DXV852268:DXY852273 EHR852268:EHU852273 ERN852268:ERQ852273 FBJ852268:FBM852273 FLF852268:FLI852273 FVB852268:FVE852273 GEX852268:GFA852273 GOT852268:GOW852273 GYP852268:GYS852273 HIL852268:HIO852273 HSH852268:HSK852273 ICD852268:ICG852273 ILZ852268:IMC852273 IVV852268:IVY852273 JFR852268:JFU852273 JPN852268:JPQ852273 JZJ852268:JZM852273 KJF852268:KJI852273 KTB852268:KTE852273 LCX852268:LDA852273 LMT852268:LMW852273 LWP852268:LWS852273 MGL852268:MGO852273 MQH852268:MQK852273 NAD852268:NAG852273 NJZ852268:NKC852273 NTV852268:NTY852273 ODR852268:ODU852273 ONN852268:ONQ852273 OXJ852268:OXM852273 PHF852268:PHI852273 PRB852268:PRE852273 QAX852268:QBA852273 QKT852268:QKW852273 QUP852268:QUS852273 REL852268:REO852273 ROH852268:ROK852273 RYD852268:RYG852273 SHZ852268:SIC852273 SRV852268:SRY852273 TBR852268:TBU852273 TLN852268:TLQ852273 TVJ852268:TVM852273 UFF852268:UFI852273 UPB852268:UPE852273 UYX852268:UZA852273 VIT852268:VIW852273 VSP852268:VSS852273 WCL852268:WCO852273 WMH852268:WMK852273 WWD852268:WWG852273 V917804:Y917809 JR917804:JU917809 TN917804:TQ917809 ADJ917804:ADM917809 ANF917804:ANI917809 AXB917804:AXE917809 BGX917804:BHA917809 BQT917804:BQW917809 CAP917804:CAS917809 CKL917804:CKO917809 CUH917804:CUK917809 DED917804:DEG917809 DNZ917804:DOC917809 DXV917804:DXY917809 EHR917804:EHU917809 ERN917804:ERQ917809 FBJ917804:FBM917809 FLF917804:FLI917809 FVB917804:FVE917809 GEX917804:GFA917809 GOT917804:GOW917809 GYP917804:GYS917809 HIL917804:HIO917809 HSH917804:HSK917809 ICD917804:ICG917809 ILZ917804:IMC917809 IVV917804:IVY917809 JFR917804:JFU917809 JPN917804:JPQ917809 JZJ917804:JZM917809 KJF917804:KJI917809 KTB917804:KTE917809 LCX917804:LDA917809 LMT917804:LMW917809 LWP917804:LWS917809 MGL917804:MGO917809 MQH917804:MQK917809 NAD917804:NAG917809 NJZ917804:NKC917809 NTV917804:NTY917809 ODR917804:ODU917809 ONN917804:ONQ917809 OXJ917804:OXM917809 PHF917804:PHI917809 PRB917804:PRE917809 QAX917804:QBA917809 QKT917804:QKW917809 QUP917804:QUS917809 REL917804:REO917809 ROH917804:ROK917809 RYD917804:RYG917809 SHZ917804:SIC917809 SRV917804:SRY917809 TBR917804:TBU917809 TLN917804:TLQ917809 TVJ917804:TVM917809 UFF917804:UFI917809 UPB917804:UPE917809 UYX917804:UZA917809 VIT917804:VIW917809 VSP917804:VSS917809 WCL917804:WCO917809 WMH917804:WMK917809 WWD917804:WWG917809 V983340:Y983345 JR983340:JU983345 TN983340:TQ983345 ADJ983340:ADM983345 ANF983340:ANI983345 AXB983340:AXE983345 BGX983340:BHA983345 BQT983340:BQW983345 CAP983340:CAS983345 CKL983340:CKO983345 CUH983340:CUK983345 DED983340:DEG983345 DNZ983340:DOC983345 DXV983340:DXY983345 EHR983340:EHU983345 ERN983340:ERQ983345 FBJ983340:FBM983345 FLF983340:FLI983345 FVB983340:FVE983345 GEX983340:GFA983345 GOT983340:GOW983345 GYP983340:GYS983345 HIL983340:HIO983345 HSH983340:HSK983345 ICD983340:ICG983345 ILZ983340:IMC983345 IVV983340:IVY983345 JFR983340:JFU983345 JPN983340:JPQ983345 JZJ983340:JZM983345 KJF983340:KJI983345 KTB983340:KTE983345 LCX983340:LDA983345 LMT983340:LMW983345 LWP983340:LWS983345 MGL983340:MGO983345 MQH983340:MQK983345 NAD983340:NAG983345 NJZ983340:NKC983345 NTV983340:NTY983345 ODR983340:ODU983345 ONN983340:ONQ983345 OXJ983340:OXM983345 PHF983340:PHI983345 PRB983340:PRE983345 QAX983340:QBA983345 QKT983340:QKW983345 QUP983340:QUS983345 REL983340:REO983345 ROH983340:ROK983345 RYD983340:RYG983345 SHZ983340:SIC983345 SRV983340:SRY983345 TBR983340:TBU983345 TLN983340:TLQ983345 TVJ983340:TVM983345 UFF983340:UFI983345 UPB983340:UPE983345 UYX983340:UZA983345 VIT983340:VIW983345 VSP983340:VSS983345 WCL983340:WCO983345 WMH983340:WMK983345 WWD983340:WWG983345 B122 IX122 ST122 ACP122 AML122 AWH122 BGD122 BPZ122 BZV122 CJR122 CTN122 DDJ122 DNF122 DXB122 EGX122 EQT122 FAP122 FKL122 FUH122 GED122 GNZ122 GXV122 HHR122 HRN122 IBJ122 ILF122 IVB122 JEX122 JOT122 JYP122 KIL122 KSH122 LCD122 LLZ122 LVV122 MFR122 MPN122 MZJ122 NJF122 NTB122 OCX122 OMT122 OWP122 PGL122 PQH122 QAD122 QJZ122 QTV122 RDR122 RNN122 RXJ122 SHF122 SRB122 TAX122 TKT122 TUP122 UEL122 UOH122 UYD122 VHZ122 VRV122 WBR122 WLN122 WVJ122 B65787 IX65787 ST65787 ACP65787 AML65787 AWH65787 BGD65787 BPZ65787 BZV65787 CJR65787 CTN65787 DDJ65787 DNF65787 DXB65787 EGX65787 EQT65787 FAP65787 FKL65787 FUH65787 GED65787 GNZ65787 GXV65787 HHR65787 HRN65787 IBJ65787 ILF65787 IVB65787 JEX65787 JOT65787 JYP65787 KIL65787 KSH65787 LCD65787 LLZ65787 LVV65787 MFR65787 MPN65787 MZJ65787 NJF65787 NTB65787 OCX65787 OMT65787 OWP65787 PGL65787 PQH65787 QAD65787 QJZ65787 QTV65787 RDR65787 RNN65787 RXJ65787 SHF65787 SRB65787 TAX65787 TKT65787 TUP65787 UEL65787 UOH65787 UYD65787 VHZ65787 VRV65787 WBR65787 WLN65787 WVJ65787 B131323 IX131323 ST131323 ACP131323 AML131323 AWH131323 BGD131323 BPZ131323 BZV131323 CJR131323 CTN131323 DDJ131323 DNF131323 DXB131323 EGX131323 EQT131323 FAP131323 FKL131323 FUH131323 GED131323 GNZ131323 GXV131323 HHR131323 HRN131323 IBJ131323 ILF131323 IVB131323 JEX131323 JOT131323 JYP131323 KIL131323 KSH131323 LCD131323 LLZ131323 LVV131323 MFR131323 MPN131323 MZJ131323 NJF131323 NTB131323 OCX131323 OMT131323 OWP131323 PGL131323 PQH131323 QAD131323 QJZ131323 QTV131323 RDR131323 RNN131323 RXJ131323 SHF131323 SRB131323 TAX131323 TKT131323 TUP131323 UEL131323 UOH131323 UYD131323 VHZ131323 VRV131323 WBR131323 WLN131323 WVJ131323 B196859 IX196859 ST196859 ACP196859 AML196859 AWH196859 BGD196859 BPZ196859 BZV196859 CJR196859 CTN196859 DDJ196859 DNF196859 DXB196859 EGX196859 EQT196859 FAP196859 FKL196859 FUH196859 GED196859 GNZ196859 GXV196859 HHR196859 HRN196859 IBJ196859 ILF196859 IVB196859 JEX196859 JOT196859 JYP196859 KIL196859 KSH196859 LCD196859 LLZ196859 LVV196859 MFR196859 MPN196859 MZJ196859 NJF196859 NTB196859 OCX196859 OMT196859 OWP196859 PGL196859 PQH196859 QAD196859 QJZ196859 QTV196859 RDR196859 RNN196859 RXJ196859 SHF196859 SRB196859 TAX196859 TKT196859 TUP196859 UEL196859 UOH196859 UYD196859 VHZ196859 VRV196859 WBR196859 WLN196859 WVJ196859 B262395 IX262395 ST262395 ACP262395 AML262395 AWH262395 BGD262395 BPZ262395 BZV262395 CJR262395 CTN262395 DDJ262395 DNF262395 DXB262395 EGX262395 EQT262395 FAP262395 FKL262395 FUH262395 GED262395 GNZ262395 GXV262395 HHR262395 HRN262395 IBJ262395 ILF262395 IVB262395 JEX262395 JOT262395 JYP262395 KIL262395 KSH262395 LCD262395 LLZ262395 LVV262395 MFR262395 MPN262395 MZJ262395 NJF262395 NTB262395 OCX262395 OMT262395 OWP262395 PGL262395 PQH262395 QAD262395 QJZ262395 QTV262395 RDR262395 RNN262395 RXJ262395 SHF262395 SRB262395 TAX262395 TKT262395 TUP262395 UEL262395 UOH262395 UYD262395 VHZ262395 VRV262395 WBR262395 WLN262395 WVJ262395 B327931 IX327931 ST327931 ACP327931 AML327931 AWH327931 BGD327931 BPZ327931 BZV327931 CJR327931 CTN327931 DDJ327931 DNF327931 DXB327931 EGX327931 EQT327931 FAP327931 FKL327931 FUH327931 GED327931 GNZ327931 GXV327931 HHR327931 HRN327931 IBJ327931 ILF327931 IVB327931 JEX327931 JOT327931 JYP327931 KIL327931 KSH327931 LCD327931 LLZ327931 LVV327931 MFR327931 MPN327931 MZJ327931 NJF327931 NTB327931 OCX327931 OMT327931 OWP327931 PGL327931 PQH327931 QAD327931 QJZ327931 QTV327931 RDR327931 RNN327931 RXJ327931 SHF327931 SRB327931 TAX327931 TKT327931 TUP327931 UEL327931 UOH327931 UYD327931 VHZ327931 VRV327931 WBR327931 WLN327931 WVJ327931 B393467 IX393467 ST393467 ACP393467 AML393467 AWH393467 BGD393467 BPZ393467 BZV393467 CJR393467 CTN393467 DDJ393467 DNF393467 DXB393467 EGX393467 EQT393467 FAP393467 FKL393467 FUH393467 GED393467 GNZ393467 GXV393467 HHR393467 HRN393467 IBJ393467 ILF393467 IVB393467 JEX393467 JOT393467 JYP393467 KIL393467 KSH393467 LCD393467 LLZ393467 LVV393467 MFR393467 MPN393467 MZJ393467 NJF393467 NTB393467 OCX393467 OMT393467 OWP393467 PGL393467 PQH393467 QAD393467 QJZ393467 QTV393467 RDR393467 RNN393467 RXJ393467 SHF393467 SRB393467 TAX393467 TKT393467 TUP393467 UEL393467 UOH393467 UYD393467 VHZ393467 VRV393467 WBR393467 WLN393467 WVJ393467 B459003 IX459003 ST459003 ACP459003 AML459003 AWH459003 BGD459003 BPZ459003 BZV459003 CJR459003 CTN459003 DDJ459003 DNF459003 DXB459003 EGX459003 EQT459003 FAP459003 FKL459003 FUH459003 GED459003 GNZ459003 GXV459003 HHR459003 HRN459003 IBJ459003 ILF459003 IVB459003 JEX459003 JOT459003 JYP459003 KIL459003 KSH459003 LCD459003 LLZ459003 LVV459003 MFR459003 MPN459003 MZJ459003 NJF459003 NTB459003 OCX459003 OMT459003 OWP459003 PGL459003 PQH459003 QAD459003 QJZ459003 QTV459003 RDR459003 RNN459003 RXJ459003 SHF459003 SRB459003 TAX459003 TKT459003 TUP459003 UEL459003 UOH459003 UYD459003 VHZ459003 VRV459003 WBR459003 WLN459003 WVJ459003 B524539 IX524539 ST524539 ACP524539 AML524539 AWH524539 BGD524539 BPZ524539 BZV524539 CJR524539 CTN524539 DDJ524539 DNF524539 DXB524539 EGX524539 EQT524539 FAP524539 FKL524539 FUH524539 GED524539 GNZ524539 GXV524539 HHR524539 HRN524539 IBJ524539 ILF524539 IVB524539 JEX524539 JOT524539 JYP524539 KIL524539 KSH524539 LCD524539 LLZ524539 LVV524539 MFR524539 MPN524539 MZJ524539 NJF524539 NTB524539 OCX524539 OMT524539 OWP524539 PGL524539 PQH524539 QAD524539 QJZ524539 QTV524539 RDR524539 RNN524539 RXJ524539 SHF524539 SRB524539 TAX524539 TKT524539 TUP524539 UEL524539 UOH524539 UYD524539 VHZ524539 VRV524539 WBR524539 WLN524539 WVJ524539 B590075 IX590075 ST590075 ACP590075 AML590075 AWH590075 BGD590075 BPZ590075 BZV590075 CJR590075 CTN590075 DDJ590075 DNF590075 DXB590075 EGX590075 EQT590075 FAP590075 FKL590075 FUH590075 GED590075 GNZ590075 GXV590075 HHR590075 HRN590075 IBJ590075 ILF590075 IVB590075 JEX590075 JOT590075 JYP590075 KIL590075 KSH590075 LCD590075 LLZ590075 LVV590075 MFR590075 MPN590075 MZJ590075 NJF590075 NTB590075 OCX590075 OMT590075 OWP590075 PGL590075 PQH590075 QAD590075 QJZ590075 QTV590075 RDR590075 RNN590075 RXJ590075 SHF590075 SRB590075 TAX590075 TKT590075 TUP590075 UEL590075 UOH590075 UYD590075 VHZ590075 VRV590075 WBR590075 WLN590075 WVJ590075 B655611 IX655611 ST655611 ACP655611 AML655611 AWH655611 BGD655611 BPZ655611 BZV655611 CJR655611 CTN655611 DDJ655611 DNF655611 DXB655611 EGX655611 EQT655611 FAP655611 FKL655611 FUH655611 GED655611 GNZ655611 GXV655611 HHR655611 HRN655611 IBJ655611 ILF655611 IVB655611 JEX655611 JOT655611 JYP655611 KIL655611 KSH655611 LCD655611 LLZ655611 LVV655611 MFR655611 MPN655611 MZJ655611 NJF655611 NTB655611 OCX655611 OMT655611 OWP655611 PGL655611 PQH655611 QAD655611 QJZ655611 QTV655611 RDR655611 RNN655611 RXJ655611 SHF655611 SRB655611 TAX655611 TKT655611 TUP655611 UEL655611 UOH655611 UYD655611 VHZ655611 VRV655611 WBR655611 WLN655611 WVJ655611 B721147 IX721147 ST721147 ACP721147 AML721147 AWH721147 BGD721147 BPZ721147 BZV721147 CJR721147 CTN721147 DDJ721147 DNF721147 DXB721147 EGX721147 EQT721147 FAP721147 FKL721147 FUH721147 GED721147 GNZ721147 GXV721147 HHR721147 HRN721147 IBJ721147 ILF721147 IVB721147 JEX721147 JOT721147 JYP721147 KIL721147 KSH721147 LCD721147 LLZ721147 LVV721147 MFR721147 MPN721147 MZJ721147 NJF721147 NTB721147 OCX721147 OMT721147 OWP721147 PGL721147 PQH721147 QAD721147 QJZ721147 QTV721147 RDR721147 RNN721147 RXJ721147 SHF721147 SRB721147 TAX721147 TKT721147 TUP721147 UEL721147 UOH721147 UYD721147 VHZ721147 VRV721147 WBR721147 WLN721147 WVJ721147 B786683 IX786683 ST786683 ACP786683 AML786683 AWH786683 BGD786683 BPZ786683 BZV786683 CJR786683 CTN786683 DDJ786683 DNF786683 DXB786683 EGX786683 EQT786683 FAP786683 FKL786683 FUH786683 GED786683 GNZ786683 GXV786683 HHR786683 HRN786683 IBJ786683 ILF786683 IVB786683 JEX786683 JOT786683 JYP786683 KIL786683 KSH786683 LCD786683 LLZ786683 LVV786683 MFR786683 MPN786683 MZJ786683 NJF786683 NTB786683 OCX786683 OMT786683 OWP786683 PGL786683 PQH786683 QAD786683 QJZ786683 QTV786683 RDR786683 RNN786683 RXJ786683 SHF786683 SRB786683 TAX786683 TKT786683 TUP786683 UEL786683 UOH786683 UYD786683 VHZ786683 VRV786683 WBR786683 WLN786683 WVJ786683 B852219 IX852219 ST852219 ACP852219 AML852219 AWH852219 BGD852219 BPZ852219 BZV852219 CJR852219 CTN852219 DDJ852219 DNF852219 DXB852219 EGX852219 EQT852219 FAP852219 FKL852219 FUH852219 GED852219 GNZ852219 GXV852219 HHR852219 HRN852219 IBJ852219 ILF852219 IVB852219 JEX852219 JOT852219 JYP852219 KIL852219 KSH852219 LCD852219 LLZ852219 LVV852219 MFR852219 MPN852219 MZJ852219 NJF852219 NTB852219 OCX852219 OMT852219 OWP852219 PGL852219 PQH852219 QAD852219 QJZ852219 QTV852219 RDR852219 RNN852219 RXJ852219 SHF852219 SRB852219 TAX852219 TKT852219 TUP852219 UEL852219 UOH852219 UYD852219 VHZ852219 VRV852219 WBR852219 WLN852219 WVJ852219 B917755 IX917755 ST917755 ACP917755 AML917755 AWH917755 BGD917755 BPZ917755 BZV917755 CJR917755 CTN917755 DDJ917755 DNF917755 DXB917755 EGX917755 EQT917755 FAP917755 FKL917755 FUH917755 GED917755 GNZ917755 GXV917755 HHR917755 HRN917755 IBJ917755 ILF917755 IVB917755 JEX917755 JOT917755 JYP917755 KIL917755 KSH917755 LCD917755 LLZ917755 LVV917755 MFR917755 MPN917755 MZJ917755 NJF917755 NTB917755 OCX917755 OMT917755 OWP917755 PGL917755 PQH917755 QAD917755 QJZ917755 QTV917755 RDR917755 RNN917755 RXJ917755 SHF917755 SRB917755 TAX917755 TKT917755 TUP917755 UEL917755 UOH917755 UYD917755 VHZ917755 VRV917755 WBR917755 WLN917755 WVJ917755 B983291 IX983291 ST983291 ACP983291 AML983291 AWH983291 BGD983291 BPZ983291 BZV983291 CJR983291 CTN983291 DDJ983291 DNF983291 DXB983291 EGX983291 EQT983291 FAP983291 FKL983291 FUH983291 GED983291 GNZ983291 GXV983291 HHR983291 HRN983291 IBJ983291 ILF983291 IVB983291 JEX983291 JOT983291 JYP983291 KIL983291 KSH983291 LCD983291 LLZ983291 LVV983291 MFR983291 MPN983291 MZJ983291 NJF983291 NTB983291 OCX983291 OMT983291 OWP983291 PGL983291 PQH983291 QAD983291 QJZ983291 QTV983291 RDR983291 RNN983291 RXJ983291 SHF983291 SRB983291 TAX983291 TKT983291 TUP983291 UEL983291 UOH983291 UYD983291 VHZ983291 VRV983291 WBR983291 WLN983291 WVJ983291 JR148:JU153 TN148:TQ153 ADJ148:ADM153 ANF148:ANI153 AXB148:AXE153 BGX148:BHA153 BQT148:BQW153 CAP148:CAS153 CKL148:CKO153 CUH148:CUK153 DED148:DEG153 DNZ148:DOC153 DXV148:DXY153 EHR148:EHU153 ERN148:ERQ153 FBJ148:FBM153 FLF148:FLI153 FVB148:FVE153 GEX148:GFA153 GOT148:GOW153 GYP148:GYS153 HIL148:HIO153 HSH148:HSK153 ICD148:ICG153 ILZ148:IMC153 IVV148:IVY153 JFR148:JFU153 JPN148:JPQ153 JZJ148:JZM153 KJF148:KJI153 KTB148:KTE153 LCX148:LDA153 LMT148:LMW153 LWP148:LWS153 MGL148:MGO153 MQH148:MQK153 NAD148:NAG153 NJZ148:NKC153 NTV148:NTY153 ODR148:ODU153 ONN148:ONQ153 OXJ148:OXM153 PHF148:PHI153 PRB148:PRE153 QAX148:QBA153 QKT148:QKW153 QUP148:QUS153 REL148:REO153 ROH148:ROK153 RYD148:RYG153 SHZ148:SIC153 SRV148:SRY153 TBR148:TBU153 TLN148:TLQ153 TVJ148:TVM153 UFF148:UFI153 UPB148:UPE153 UYX148:UZA153 VIT148:VIW153 VSP148:VSS153 WCL148:WCO153 WMH148:WMK153 WWD148:WWG153 V65813:Y65818 JR65813:JU65818 TN65813:TQ65818 ADJ65813:ADM65818 ANF65813:ANI65818 AXB65813:AXE65818 BGX65813:BHA65818 BQT65813:BQW65818 CAP65813:CAS65818 CKL65813:CKO65818 CUH65813:CUK65818 DED65813:DEG65818 DNZ65813:DOC65818 DXV65813:DXY65818 EHR65813:EHU65818 ERN65813:ERQ65818 FBJ65813:FBM65818 FLF65813:FLI65818 FVB65813:FVE65818 GEX65813:GFA65818 GOT65813:GOW65818 GYP65813:GYS65818 HIL65813:HIO65818 HSH65813:HSK65818 ICD65813:ICG65818 ILZ65813:IMC65818 IVV65813:IVY65818 JFR65813:JFU65818 JPN65813:JPQ65818 JZJ65813:JZM65818 KJF65813:KJI65818 KTB65813:KTE65818 LCX65813:LDA65818 LMT65813:LMW65818 LWP65813:LWS65818 MGL65813:MGO65818 MQH65813:MQK65818 NAD65813:NAG65818 NJZ65813:NKC65818 NTV65813:NTY65818 ODR65813:ODU65818 ONN65813:ONQ65818 OXJ65813:OXM65818 PHF65813:PHI65818 PRB65813:PRE65818 QAX65813:QBA65818 QKT65813:QKW65818 QUP65813:QUS65818 REL65813:REO65818 ROH65813:ROK65818 RYD65813:RYG65818 SHZ65813:SIC65818 SRV65813:SRY65818 TBR65813:TBU65818 TLN65813:TLQ65818 TVJ65813:TVM65818 UFF65813:UFI65818 UPB65813:UPE65818 UYX65813:UZA65818 VIT65813:VIW65818 VSP65813:VSS65818 WCL65813:WCO65818 WMH65813:WMK65818 WWD65813:WWG65818 V131349:Y131354 JR131349:JU131354 TN131349:TQ131354 ADJ131349:ADM131354 ANF131349:ANI131354 AXB131349:AXE131354 BGX131349:BHA131354 BQT131349:BQW131354 CAP131349:CAS131354 CKL131349:CKO131354 CUH131349:CUK131354 DED131349:DEG131354 DNZ131349:DOC131354 DXV131349:DXY131354 EHR131349:EHU131354 ERN131349:ERQ131354 FBJ131349:FBM131354 FLF131349:FLI131354 FVB131349:FVE131354 GEX131349:GFA131354 GOT131349:GOW131354 GYP131349:GYS131354 HIL131349:HIO131354 HSH131349:HSK131354 ICD131349:ICG131354 ILZ131349:IMC131354 IVV131349:IVY131354 JFR131349:JFU131354 JPN131349:JPQ131354 JZJ131349:JZM131354 KJF131349:KJI131354 KTB131349:KTE131354 LCX131349:LDA131354 LMT131349:LMW131354 LWP131349:LWS131354 MGL131349:MGO131354 MQH131349:MQK131354 NAD131349:NAG131354 NJZ131349:NKC131354 NTV131349:NTY131354 ODR131349:ODU131354 ONN131349:ONQ131354 OXJ131349:OXM131354 PHF131349:PHI131354 PRB131349:PRE131354 QAX131349:QBA131354 QKT131349:QKW131354 QUP131349:QUS131354 REL131349:REO131354 ROH131349:ROK131354 RYD131349:RYG131354 SHZ131349:SIC131354 SRV131349:SRY131354 TBR131349:TBU131354 TLN131349:TLQ131354 TVJ131349:TVM131354 UFF131349:UFI131354 UPB131349:UPE131354 UYX131349:UZA131354 VIT131349:VIW131354 VSP131349:VSS131354 WCL131349:WCO131354 WMH131349:WMK131354 WWD131349:WWG131354 V196885:Y196890 JR196885:JU196890 TN196885:TQ196890 ADJ196885:ADM196890 ANF196885:ANI196890 AXB196885:AXE196890 BGX196885:BHA196890 BQT196885:BQW196890 CAP196885:CAS196890 CKL196885:CKO196890 CUH196885:CUK196890 DED196885:DEG196890 DNZ196885:DOC196890 DXV196885:DXY196890 EHR196885:EHU196890 ERN196885:ERQ196890 FBJ196885:FBM196890 FLF196885:FLI196890 FVB196885:FVE196890 GEX196885:GFA196890 GOT196885:GOW196890 GYP196885:GYS196890 HIL196885:HIO196890 HSH196885:HSK196890 ICD196885:ICG196890 ILZ196885:IMC196890 IVV196885:IVY196890 JFR196885:JFU196890 JPN196885:JPQ196890 JZJ196885:JZM196890 KJF196885:KJI196890 KTB196885:KTE196890 LCX196885:LDA196890 LMT196885:LMW196890 LWP196885:LWS196890 MGL196885:MGO196890 MQH196885:MQK196890 NAD196885:NAG196890 NJZ196885:NKC196890 NTV196885:NTY196890 ODR196885:ODU196890 ONN196885:ONQ196890 OXJ196885:OXM196890 PHF196885:PHI196890 PRB196885:PRE196890 QAX196885:QBA196890 QKT196885:QKW196890 QUP196885:QUS196890 REL196885:REO196890 ROH196885:ROK196890 RYD196885:RYG196890 SHZ196885:SIC196890 SRV196885:SRY196890 TBR196885:TBU196890 TLN196885:TLQ196890 TVJ196885:TVM196890 UFF196885:UFI196890 UPB196885:UPE196890 UYX196885:UZA196890 VIT196885:VIW196890 VSP196885:VSS196890 WCL196885:WCO196890 WMH196885:WMK196890 WWD196885:WWG196890 V262421:Y262426 JR262421:JU262426 TN262421:TQ262426 ADJ262421:ADM262426 ANF262421:ANI262426 AXB262421:AXE262426 BGX262421:BHA262426 BQT262421:BQW262426 CAP262421:CAS262426 CKL262421:CKO262426 CUH262421:CUK262426 DED262421:DEG262426 DNZ262421:DOC262426 DXV262421:DXY262426 EHR262421:EHU262426 ERN262421:ERQ262426 FBJ262421:FBM262426 FLF262421:FLI262426 FVB262421:FVE262426 GEX262421:GFA262426 GOT262421:GOW262426 GYP262421:GYS262426 HIL262421:HIO262426 HSH262421:HSK262426 ICD262421:ICG262426 ILZ262421:IMC262426 IVV262421:IVY262426 JFR262421:JFU262426 JPN262421:JPQ262426 JZJ262421:JZM262426 KJF262421:KJI262426 KTB262421:KTE262426 LCX262421:LDA262426 LMT262421:LMW262426 LWP262421:LWS262426 MGL262421:MGO262426 MQH262421:MQK262426 NAD262421:NAG262426 NJZ262421:NKC262426 NTV262421:NTY262426 ODR262421:ODU262426 ONN262421:ONQ262426 OXJ262421:OXM262426 PHF262421:PHI262426 PRB262421:PRE262426 QAX262421:QBA262426 QKT262421:QKW262426 QUP262421:QUS262426 REL262421:REO262426 ROH262421:ROK262426 RYD262421:RYG262426 SHZ262421:SIC262426 SRV262421:SRY262426 TBR262421:TBU262426 TLN262421:TLQ262426 TVJ262421:TVM262426 UFF262421:UFI262426 UPB262421:UPE262426 UYX262421:UZA262426 VIT262421:VIW262426 VSP262421:VSS262426 WCL262421:WCO262426 WMH262421:WMK262426 WWD262421:WWG262426 V327957:Y327962 JR327957:JU327962 TN327957:TQ327962 ADJ327957:ADM327962 ANF327957:ANI327962 AXB327957:AXE327962 BGX327957:BHA327962 BQT327957:BQW327962 CAP327957:CAS327962 CKL327957:CKO327962 CUH327957:CUK327962 DED327957:DEG327962 DNZ327957:DOC327962 DXV327957:DXY327962 EHR327957:EHU327962 ERN327957:ERQ327962 FBJ327957:FBM327962 FLF327957:FLI327962 FVB327957:FVE327962 GEX327957:GFA327962 GOT327957:GOW327962 GYP327957:GYS327962 HIL327957:HIO327962 HSH327957:HSK327962 ICD327957:ICG327962 ILZ327957:IMC327962 IVV327957:IVY327962 JFR327957:JFU327962 JPN327957:JPQ327962 JZJ327957:JZM327962 KJF327957:KJI327962 KTB327957:KTE327962 LCX327957:LDA327962 LMT327957:LMW327962 LWP327957:LWS327962 MGL327957:MGO327962 MQH327957:MQK327962 NAD327957:NAG327962 NJZ327957:NKC327962 NTV327957:NTY327962 ODR327957:ODU327962 ONN327957:ONQ327962 OXJ327957:OXM327962 PHF327957:PHI327962 PRB327957:PRE327962 QAX327957:QBA327962 QKT327957:QKW327962 QUP327957:QUS327962 REL327957:REO327962 ROH327957:ROK327962 RYD327957:RYG327962 SHZ327957:SIC327962 SRV327957:SRY327962 TBR327957:TBU327962 TLN327957:TLQ327962 TVJ327957:TVM327962 UFF327957:UFI327962 UPB327957:UPE327962 UYX327957:UZA327962 VIT327957:VIW327962 VSP327957:VSS327962 WCL327957:WCO327962 WMH327957:WMK327962 WWD327957:WWG327962 V393493:Y393498 JR393493:JU393498 TN393493:TQ393498 ADJ393493:ADM393498 ANF393493:ANI393498 AXB393493:AXE393498 BGX393493:BHA393498 BQT393493:BQW393498 CAP393493:CAS393498 CKL393493:CKO393498 CUH393493:CUK393498 DED393493:DEG393498 DNZ393493:DOC393498 DXV393493:DXY393498 EHR393493:EHU393498 ERN393493:ERQ393498 FBJ393493:FBM393498 FLF393493:FLI393498 FVB393493:FVE393498 GEX393493:GFA393498 GOT393493:GOW393498 GYP393493:GYS393498 HIL393493:HIO393498 HSH393493:HSK393498 ICD393493:ICG393498 ILZ393493:IMC393498 IVV393493:IVY393498 JFR393493:JFU393498 JPN393493:JPQ393498 JZJ393493:JZM393498 KJF393493:KJI393498 KTB393493:KTE393498 LCX393493:LDA393498 LMT393493:LMW393498 LWP393493:LWS393498 MGL393493:MGO393498 MQH393493:MQK393498 NAD393493:NAG393498 NJZ393493:NKC393498 NTV393493:NTY393498 ODR393493:ODU393498 ONN393493:ONQ393498 OXJ393493:OXM393498 PHF393493:PHI393498 PRB393493:PRE393498 QAX393493:QBA393498 QKT393493:QKW393498 QUP393493:QUS393498 REL393493:REO393498 ROH393493:ROK393498 RYD393493:RYG393498 SHZ393493:SIC393498 SRV393493:SRY393498 TBR393493:TBU393498 TLN393493:TLQ393498 TVJ393493:TVM393498 UFF393493:UFI393498 UPB393493:UPE393498 UYX393493:UZA393498 VIT393493:VIW393498 VSP393493:VSS393498 WCL393493:WCO393498 WMH393493:WMK393498 WWD393493:WWG393498 V459029:Y459034 JR459029:JU459034 TN459029:TQ459034 ADJ459029:ADM459034 ANF459029:ANI459034 AXB459029:AXE459034 BGX459029:BHA459034 BQT459029:BQW459034 CAP459029:CAS459034 CKL459029:CKO459034 CUH459029:CUK459034 DED459029:DEG459034 DNZ459029:DOC459034 DXV459029:DXY459034 EHR459029:EHU459034 ERN459029:ERQ459034 FBJ459029:FBM459034 FLF459029:FLI459034 FVB459029:FVE459034 GEX459029:GFA459034 GOT459029:GOW459034 GYP459029:GYS459034 HIL459029:HIO459034 HSH459029:HSK459034 ICD459029:ICG459034 ILZ459029:IMC459034 IVV459029:IVY459034 JFR459029:JFU459034 JPN459029:JPQ459034 JZJ459029:JZM459034 KJF459029:KJI459034 KTB459029:KTE459034 LCX459029:LDA459034 LMT459029:LMW459034 LWP459029:LWS459034 MGL459029:MGO459034 MQH459029:MQK459034 NAD459029:NAG459034 NJZ459029:NKC459034 NTV459029:NTY459034 ODR459029:ODU459034 ONN459029:ONQ459034 OXJ459029:OXM459034 PHF459029:PHI459034 PRB459029:PRE459034 QAX459029:QBA459034 QKT459029:QKW459034 QUP459029:QUS459034 REL459029:REO459034 ROH459029:ROK459034 RYD459029:RYG459034 SHZ459029:SIC459034 SRV459029:SRY459034 TBR459029:TBU459034 TLN459029:TLQ459034 TVJ459029:TVM459034 UFF459029:UFI459034 UPB459029:UPE459034 UYX459029:UZA459034 VIT459029:VIW459034 VSP459029:VSS459034 WCL459029:WCO459034 WMH459029:WMK459034 WWD459029:WWG459034 V524565:Y524570 JR524565:JU524570 TN524565:TQ524570 ADJ524565:ADM524570 ANF524565:ANI524570 AXB524565:AXE524570 BGX524565:BHA524570 BQT524565:BQW524570 CAP524565:CAS524570 CKL524565:CKO524570 CUH524565:CUK524570 DED524565:DEG524570 DNZ524565:DOC524570 DXV524565:DXY524570 EHR524565:EHU524570 ERN524565:ERQ524570 FBJ524565:FBM524570 FLF524565:FLI524570 FVB524565:FVE524570 GEX524565:GFA524570 GOT524565:GOW524570 GYP524565:GYS524570 HIL524565:HIO524570 HSH524565:HSK524570 ICD524565:ICG524570 ILZ524565:IMC524570 IVV524565:IVY524570 JFR524565:JFU524570 JPN524565:JPQ524570 JZJ524565:JZM524570 KJF524565:KJI524570 KTB524565:KTE524570 LCX524565:LDA524570 LMT524565:LMW524570 LWP524565:LWS524570 MGL524565:MGO524570 MQH524565:MQK524570 NAD524565:NAG524570 NJZ524565:NKC524570 NTV524565:NTY524570 ODR524565:ODU524570 ONN524565:ONQ524570 OXJ524565:OXM524570 PHF524565:PHI524570 PRB524565:PRE524570 QAX524565:QBA524570 QKT524565:QKW524570 QUP524565:QUS524570 REL524565:REO524570 ROH524565:ROK524570 RYD524565:RYG524570 SHZ524565:SIC524570 SRV524565:SRY524570 TBR524565:TBU524570 TLN524565:TLQ524570 TVJ524565:TVM524570 UFF524565:UFI524570 UPB524565:UPE524570 UYX524565:UZA524570 VIT524565:VIW524570 VSP524565:VSS524570 WCL524565:WCO524570 WMH524565:WMK524570 WWD524565:WWG524570 V590101:Y590106 JR590101:JU590106 TN590101:TQ590106 ADJ590101:ADM590106 ANF590101:ANI590106 AXB590101:AXE590106 BGX590101:BHA590106 BQT590101:BQW590106 CAP590101:CAS590106 CKL590101:CKO590106 CUH590101:CUK590106 DED590101:DEG590106 DNZ590101:DOC590106 DXV590101:DXY590106 EHR590101:EHU590106 ERN590101:ERQ590106 FBJ590101:FBM590106 FLF590101:FLI590106 FVB590101:FVE590106 GEX590101:GFA590106 GOT590101:GOW590106 GYP590101:GYS590106 HIL590101:HIO590106 HSH590101:HSK590106 ICD590101:ICG590106 ILZ590101:IMC590106 IVV590101:IVY590106 JFR590101:JFU590106 JPN590101:JPQ590106 JZJ590101:JZM590106 KJF590101:KJI590106 KTB590101:KTE590106 LCX590101:LDA590106 LMT590101:LMW590106 LWP590101:LWS590106 MGL590101:MGO590106 MQH590101:MQK590106 NAD590101:NAG590106 NJZ590101:NKC590106 NTV590101:NTY590106 ODR590101:ODU590106 ONN590101:ONQ590106 OXJ590101:OXM590106 PHF590101:PHI590106 PRB590101:PRE590106 QAX590101:QBA590106 QKT590101:QKW590106 QUP590101:QUS590106 REL590101:REO590106 ROH590101:ROK590106 RYD590101:RYG590106 SHZ590101:SIC590106 SRV590101:SRY590106 TBR590101:TBU590106 TLN590101:TLQ590106 TVJ590101:TVM590106 UFF590101:UFI590106 UPB590101:UPE590106 UYX590101:UZA590106 VIT590101:VIW590106 VSP590101:VSS590106 WCL590101:WCO590106 WMH590101:WMK590106 WWD590101:WWG590106 V655637:Y655642 JR655637:JU655642 TN655637:TQ655642 ADJ655637:ADM655642 ANF655637:ANI655642 AXB655637:AXE655642 BGX655637:BHA655642 BQT655637:BQW655642 CAP655637:CAS655642 CKL655637:CKO655642 CUH655637:CUK655642 DED655637:DEG655642 DNZ655637:DOC655642 DXV655637:DXY655642 EHR655637:EHU655642 ERN655637:ERQ655642 FBJ655637:FBM655642 FLF655637:FLI655642 FVB655637:FVE655642 GEX655637:GFA655642 GOT655637:GOW655642 GYP655637:GYS655642 HIL655637:HIO655642 HSH655637:HSK655642 ICD655637:ICG655642 ILZ655637:IMC655642 IVV655637:IVY655642 JFR655637:JFU655642 JPN655637:JPQ655642 JZJ655637:JZM655642 KJF655637:KJI655642 KTB655637:KTE655642 LCX655637:LDA655642 LMT655637:LMW655642 LWP655637:LWS655642 MGL655637:MGO655642 MQH655637:MQK655642 NAD655637:NAG655642 NJZ655637:NKC655642 NTV655637:NTY655642 ODR655637:ODU655642 ONN655637:ONQ655642 OXJ655637:OXM655642 PHF655637:PHI655642 PRB655637:PRE655642 QAX655637:QBA655642 QKT655637:QKW655642 QUP655637:QUS655642 REL655637:REO655642 ROH655637:ROK655642 RYD655637:RYG655642 SHZ655637:SIC655642 SRV655637:SRY655642 TBR655637:TBU655642 TLN655637:TLQ655642 TVJ655637:TVM655642 UFF655637:UFI655642 UPB655637:UPE655642 UYX655637:UZA655642 VIT655637:VIW655642 VSP655637:VSS655642 WCL655637:WCO655642 WMH655637:WMK655642 WWD655637:WWG655642 V721173:Y721178 JR721173:JU721178 TN721173:TQ721178 ADJ721173:ADM721178 ANF721173:ANI721178 AXB721173:AXE721178 BGX721173:BHA721178 BQT721173:BQW721178 CAP721173:CAS721178 CKL721173:CKO721178 CUH721173:CUK721178 DED721173:DEG721178 DNZ721173:DOC721178 DXV721173:DXY721178 EHR721173:EHU721178 ERN721173:ERQ721178 FBJ721173:FBM721178 FLF721173:FLI721178 FVB721173:FVE721178 GEX721173:GFA721178 GOT721173:GOW721178 GYP721173:GYS721178 HIL721173:HIO721178 HSH721173:HSK721178 ICD721173:ICG721178 ILZ721173:IMC721178 IVV721173:IVY721178 JFR721173:JFU721178 JPN721173:JPQ721178 JZJ721173:JZM721178 KJF721173:KJI721178 KTB721173:KTE721178 LCX721173:LDA721178 LMT721173:LMW721178 LWP721173:LWS721178 MGL721173:MGO721178 MQH721173:MQK721178 NAD721173:NAG721178 NJZ721173:NKC721178 NTV721173:NTY721178 ODR721173:ODU721178 ONN721173:ONQ721178 OXJ721173:OXM721178 PHF721173:PHI721178 PRB721173:PRE721178 QAX721173:QBA721178 QKT721173:QKW721178 QUP721173:QUS721178 REL721173:REO721178 ROH721173:ROK721178 RYD721173:RYG721178 SHZ721173:SIC721178 SRV721173:SRY721178 TBR721173:TBU721178 TLN721173:TLQ721178 TVJ721173:TVM721178 UFF721173:UFI721178 UPB721173:UPE721178 UYX721173:UZA721178 VIT721173:VIW721178 VSP721173:VSS721178 WCL721173:WCO721178 WMH721173:WMK721178 WWD721173:WWG721178 V786709:Y786714 JR786709:JU786714 TN786709:TQ786714 ADJ786709:ADM786714 ANF786709:ANI786714 AXB786709:AXE786714 BGX786709:BHA786714 BQT786709:BQW786714 CAP786709:CAS786714 CKL786709:CKO786714 CUH786709:CUK786714 DED786709:DEG786714 DNZ786709:DOC786714 DXV786709:DXY786714 EHR786709:EHU786714 ERN786709:ERQ786714 FBJ786709:FBM786714 FLF786709:FLI786714 FVB786709:FVE786714 GEX786709:GFA786714 GOT786709:GOW786714 GYP786709:GYS786714 HIL786709:HIO786714 HSH786709:HSK786714 ICD786709:ICG786714 ILZ786709:IMC786714 IVV786709:IVY786714 JFR786709:JFU786714 JPN786709:JPQ786714 JZJ786709:JZM786714 KJF786709:KJI786714 KTB786709:KTE786714 LCX786709:LDA786714 LMT786709:LMW786714 LWP786709:LWS786714 MGL786709:MGO786714 MQH786709:MQK786714 NAD786709:NAG786714 NJZ786709:NKC786714 NTV786709:NTY786714 ODR786709:ODU786714 ONN786709:ONQ786714 OXJ786709:OXM786714 PHF786709:PHI786714 PRB786709:PRE786714 QAX786709:QBA786714 QKT786709:QKW786714 QUP786709:QUS786714 REL786709:REO786714 ROH786709:ROK786714 RYD786709:RYG786714 SHZ786709:SIC786714 SRV786709:SRY786714 TBR786709:TBU786714 TLN786709:TLQ786714 TVJ786709:TVM786714 UFF786709:UFI786714 UPB786709:UPE786714 UYX786709:UZA786714 VIT786709:VIW786714 VSP786709:VSS786714 WCL786709:WCO786714 WMH786709:WMK786714 WWD786709:WWG786714 V852245:Y852250 JR852245:JU852250 TN852245:TQ852250 ADJ852245:ADM852250 ANF852245:ANI852250 AXB852245:AXE852250 BGX852245:BHA852250 BQT852245:BQW852250 CAP852245:CAS852250 CKL852245:CKO852250 CUH852245:CUK852250 DED852245:DEG852250 DNZ852245:DOC852250 DXV852245:DXY852250 EHR852245:EHU852250 ERN852245:ERQ852250 FBJ852245:FBM852250 FLF852245:FLI852250 FVB852245:FVE852250 GEX852245:GFA852250 GOT852245:GOW852250 GYP852245:GYS852250 HIL852245:HIO852250 HSH852245:HSK852250 ICD852245:ICG852250 ILZ852245:IMC852250 IVV852245:IVY852250 JFR852245:JFU852250 JPN852245:JPQ852250 JZJ852245:JZM852250 KJF852245:KJI852250 KTB852245:KTE852250 LCX852245:LDA852250 LMT852245:LMW852250 LWP852245:LWS852250 MGL852245:MGO852250 MQH852245:MQK852250 NAD852245:NAG852250 NJZ852245:NKC852250 NTV852245:NTY852250 ODR852245:ODU852250 ONN852245:ONQ852250 OXJ852245:OXM852250 PHF852245:PHI852250 PRB852245:PRE852250 QAX852245:QBA852250 QKT852245:QKW852250 QUP852245:QUS852250 REL852245:REO852250 ROH852245:ROK852250 RYD852245:RYG852250 SHZ852245:SIC852250 SRV852245:SRY852250 TBR852245:TBU852250 TLN852245:TLQ852250 TVJ852245:TVM852250 UFF852245:UFI852250 UPB852245:UPE852250 UYX852245:UZA852250 VIT852245:VIW852250 VSP852245:VSS852250 WCL852245:WCO852250 WMH852245:WMK852250 WWD852245:WWG852250 V917781:Y917786 JR917781:JU917786 TN917781:TQ917786 ADJ917781:ADM917786 ANF917781:ANI917786 AXB917781:AXE917786 BGX917781:BHA917786 BQT917781:BQW917786 CAP917781:CAS917786 CKL917781:CKO917786 CUH917781:CUK917786 DED917781:DEG917786 DNZ917781:DOC917786 DXV917781:DXY917786 EHR917781:EHU917786 ERN917781:ERQ917786 FBJ917781:FBM917786 FLF917781:FLI917786 FVB917781:FVE917786 GEX917781:GFA917786 GOT917781:GOW917786 GYP917781:GYS917786 HIL917781:HIO917786 HSH917781:HSK917786 ICD917781:ICG917786 ILZ917781:IMC917786 IVV917781:IVY917786 JFR917781:JFU917786 JPN917781:JPQ917786 JZJ917781:JZM917786 KJF917781:KJI917786 KTB917781:KTE917786 LCX917781:LDA917786 LMT917781:LMW917786 LWP917781:LWS917786 MGL917781:MGO917786 MQH917781:MQK917786 NAD917781:NAG917786 NJZ917781:NKC917786 NTV917781:NTY917786 ODR917781:ODU917786 ONN917781:ONQ917786 OXJ917781:OXM917786 PHF917781:PHI917786 PRB917781:PRE917786 QAX917781:QBA917786 QKT917781:QKW917786 QUP917781:QUS917786 REL917781:REO917786 ROH917781:ROK917786 RYD917781:RYG917786 SHZ917781:SIC917786 SRV917781:SRY917786 TBR917781:TBU917786 TLN917781:TLQ917786 TVJ917781:TVM917786 UFF917781:UFI917786 UPB917781:UPE917786 UYX917781:UZA917786 VIT917781:VIW917786 VSP917781:VSS917786 WCL917781:WCO917786 WMH917781:WMK917786 WWD917781:WWG917786 V983317:Y983322 JR983317:JU983322 TN983317:TQ983322 ADJ983317:ADM983322 ANF983317:ANI983322 AXB983317:AXE983322 BGX983317:BHA983322 BQT983317:BQW983322 CAP983317:CAS983322 CKL983317:CKO983322 CUH983317:CUK983322 DED983317:DEG983322 DNZ983317:DOC983322 DXV983317:DXY983322 EHR983317:EHU983322 ERN983317:ERQ983322 FBJ983317:FBM983322 FLF983317:FLI983322 FVB983317:FVE983322 GEX983317:GFA983322 GOT983317:GOW983322 GYP983317:GYS983322 HIL983317:HIO983322 HSH983317:HSK983322 ICD983317:ICG983322 ILZ983317:IMC983322 IVV983317:IVY983322 JFR983317:JFU983322 JPN983317:JPQ983322 JZJ983317:JZM983322 KJF983317:KJI983322 KTB983317:KTE983322 LCX983317:LDA983322 LMT983317:LMW983322 LWP983317:LWS983322 MGL983317:MGO983322 MQH983317:MQK983322 NAD983317:NAG983322 NJZ983317:NKC983322 NTV983317:NTY983322 ODR983317:ODU983322 ONN983317:ONQ983322 OXJ983317:OXM983322 PHF983317:PHI983322 PRB983317:PRE983322 QAX983317:QBA983322 QKT983317:QKW983322 QUP983317:QUS983322 REL983317:REO983322 ROH983317:ROK983322 RYD983317:RYG983322 SHZ983317:SIC983322 SRV983317:SRY983322 TBR983317:TBU983322 TLN983317:TLQ983322 TVJ983317:TVM983322 UFF983317:UFI983322 UPB983317:UPE983322 UYX983317:UZA983322 VIT983317:VIW983322 VSP983317:VSS983322 WCL983317:WCO983322 WMH983317:WMK983322 WWD983317:WWG983322 D470:G470 IZ470:JC470 SV470:SY470 ACR470:ACU470 AMN470:AMQ470 AWJ470:AWM470 BGF470:BGI470 BQB470:BQE470 BZX470:CAA470 CJT470:CJW470 CTP470:CTS470 DDL470:DDO470 DNH470:DNK470 DXD470:DXG470 EGZ470:EHC470 EQV470:EQY470 FAR470:FAU470 FKN470:FKQ470 FUJ470:FUM470 GEF470:GEI470 GOB470:GOE470 GXX470:GYA470 HHT470:HHW470 HRP470:HRS470 IBL470:IBO470 ILH470:ILK470 IVD470:IVG470 JEZ470:JFC470 JOV470:JOY470 JYR470:JYU470 KIN470:KIQ470 KSJ470:KSM470 LCF470:LCI470 LMB470:LME470 LVX470:LWA470 MFT470:MFW470 MPP470:MPS470 MZL470:MZO470 NJH470:NJK470 NTD470:NTG470 OCZ470:ODC470 OMV470:OMY470 OWR470:OWU470 PGN470:PGQ470 PQJ470:PQM470 QAF470:QAI470 QKB470:QKE470 QTX470:QUA470 RDT470:RDW470 RNP470:RNS470 RXL470:RXO470 SHH470:SHK470 SRD470:SRG470 TAZ470:TBC470 TKV470:TKY470 TUR470:TUU470 UEN470:UEQ470 UOJ470:UOM470 UYF470:UYI470 VIB470:VIE470 VRX470:VSA470 WBT470:WBW470 WLP470:WLS470 WVL470:WVO470 D66052:G66052 IZ66052:JC66052 SV66052:SY66052 ACR66052:ACU66052 AMN66052:AMQ66052 AWJ66052:AWM66052 BGF66052:BGI66052 BQB66052:BQE66052 BZX66052:CAA66052 CJT66052:CJW66052 CTP66052:CTS66052 DDL66052:DDO66052 DNH66052:DNK66052 DXD66052:DXG66052 EGZ66052:EHC66052 EQV66052:EQY66052 FAR66052:FAU66052 FKN66052:FKQ66052 FUJ66052:FUM66052 GEF66052:GEI66052 GOB66052:GOE66052 GXX66052:GYA66052 HHT66052:HHW66052 HRP66052:HRS66052 IBL66052:IBO66052 ILH66052:ILK66052 IVD66052:IVG66052 JEZ66052:JFC66052 JOV66052:JOY66052 JYR66052:JYU66052 KIN66052:KIQ66052 KSJ66052:KSM66052 LCF66052:LCI66052 LMB66052:LME66052 LVX66052:LWA66052 MFT66052:MFW66052 MPP66052:MPS66052 MZL66052:MZO66052 NJH66052:NJK66052 NTD66052:NTG66052 OCZ66052:ODC66052 OMV66052:OMY66052 OWR66052:OWU66052 PGN66052:PGQ66052 PQJ66052:PQM66052 QAF66052:QAI66052 QKB66052:QKE66052 QTX66052:QUA66052 RDT66052:RDW66052 RNP66052:RNS66052 RXL66052:RXO66052 SHH66052:SHK66052 SRD66052:SRG66052 TAZ66052:TBC66052 TKV66052:TKY66052 TUR66052:TUU66052 UEN66052:UEQ66052 UOJ66052:UOM66052 UYF66052:UYI66052 VIB66052:VIE66052 VRX66052:VSA66052 WBT66052:WBW66052 WLP66052:WLS66052 WVL66052:WVO66052 D131588:G131588 IZ131588:JC131588 SV131588:SY131588 ACR131588:ACU131588 AMN131588:AMQ131588 AWJ131588:AWM131588 BGF131588:BGI131588 BQB131588:BQE131588 BZX131588:CAA131588 CJT131588:CJW131588 CTP131588:CTS131588 DDL131588:DDO131588 DNH131588:DNK131588 DXD131588:DXG131588 EGZ131588:EHC131588 EQV131588:EQY131588 FAR131588:FAU131588 FKN131588:FKQ131588 FUJ131588:FUM131588 GEF131588:GEI131588 GOB131588:GOE131588 GXX131588:GYA131588 HHT131588:HHW131588 HRP131588:HRS131588 IBL131588:IBO131588 ILH131588:ILK131588 IVD131588:IVG131588 JEZ131588:JFC131588 JOV131588:JOY131588 JYR131588:JYU131588 KIN131588:KIQ131588 KSJ131588:KSM131588 LCF131588:LCI131588 LMB131588:LME131588 LVX131588:LWA131588 MFT131588:MFW131588 MPP131588:MPS131588 MZL131588:MZO131588 NJH131588:NJK131588 NTD131588:NTG131588 OCZ131588:ODC131588 OMV131588:OMY131588 OWR131588:OWU131588 PGN131588:PGQ131588 PQJ131588:PQM131588 QAF131588:QAI131588 QKB131588:QKE131588 QTX131588:QUA131588 RDT131588:RDW131588 RNP131588:RNS131588 RXL131588:RXO131588 SHH131588:SHK131588 SRD131588:SRG131588 TAZ131588:TBC131588 TKV131588:TKY131588 TUR131588:TUU131588 UEN131588:UEQ131588 UOJ131588:UOM131588 UYF131588:UYI131588 VIB131588:VIE131588 VRX131588:VSA131588 WBT131588:WBW131588 WLP131588:WLS131588 WVL131588:WVO131588 D197124:G197124 IZ197124:JC197124 SV197124:SY197124 ACR197124:ACU197124 AMN197124:AMQ197124 AWJ197124:AWM197124 BGF197124:BGI197124 BQB197124:BQE197124 BZX197124:CAA197124 CJT197124:CJW197124 CTP197124:CTS197124 DDL197124:DDO197124 DNH197124:DNK197124 DXD197124:DXG197124 EGZ197124:EHC197124 EQV197124:EQY197124 FAR197124:FAU197124 FKN197124:FKQ197124 FUJ197124:FUM197124 GEF197124:GEI197124 GOB197124:GOE197124 GXX197124:GYA197124 HHT197124:HHW197124 HRP197124:HRS197124 IBL197124:IBO197124 ILH197124:ILK197124 IVD197124:IVG197124 JEZ197124:JFC197124 JOV197124:JOY197124 JYR197124:JYU197124 KIN197124:KIQ197124 KSJ197124:KSM197124 LCF197124:LCI197124 LMB197124:LME197124 LVX197124:LWA197124 MFT197124:MFW197124 MPP197124:MPS197124 MZL197124:MZO197124 NJH197124:NJK197124 NTD197124:NTG197124 OCZ197124:ODC197124 OMV197124:OMY197124 OWR197124:OWU197124 PGN197124:PGQ197124 PQJ197124:PQM197124 QAF197124:QAI197124 QKB197124:QKE197124 QTX197124:QUA197124 RDT197124:RDW197124 RNP197124:RNS197124 RXL197124:RXO197124 SHH197124:SHK197124 SRD197124:SRG197124 TAZ197124:TBC197124 TKV197124:TKY197124 TUR197124:TUU197124 UEN197124:UEQ197124 UOJ197124:UOM197124 UYF197124:UYI197124 VIB197124:VIE197124 VRX197124:VSA197124 WBT197124:WBW197124 WLP197124:WLS197124 WVL197124:WVO197124 D262660:G262660 IZ262660:JC262660 SV262660:SY262660 ACR262660:ACU262660 AMN262660:AMQ262660 AWJ262660:AWM262660 BGF262660:BGI262660 BQB262660:BQE262660 BZX262660:CAA262660 CJT262660:CJW262660 CTP262660:CTS262660 DDL262660:DDO262660 DNH262660:DNK262660 DXD262660:DXG262660 EGZ262660:EHC262660 EQV262660:EQY262660 FAR262660:FAU262660 FKN262660:FKQ262660 FUJ262660:FUM262660 GEF262660:GEI262660 GOB262660:GOE262660 GXX262660:GYA262660 HHT262660:HHW262660 HRP262660:HRS262660 IBL262660:IBO262660 ILH262660:ILK262660 IVD262660:IVG262660 JEZ262660:JFC262660 JOV262660:JOY262660 JYR262660:JYU262660 KIN262660:KIQ262660 KSJ262660:KSM262660 LCF262660:LCI262660 LMB262660:LME262660 LVX262660:LWA262660 MFT262660:MFW262660 MPP262660:MPS262660 MZL262660:MZO262660 NJH262660:NJK262660 NTD262660:NTG262660 OCZ262660:ODC262660 OMV262660:OMY262660 OWR262660:OWU262660 PGN262660:PGQ262660 PQJ262660:PQM262660 QAF262660:QAI262660 QKB262660:QKE262660 QTX262660:QUA262660 RDT262660:RDW262660 RNP262660:RNS262660 RXL262660:RXO262660 SHH262660:SHK262660 SRD262660:SRG262660 TAZ262660:TBC262660 TKV262660:TKY262660 TUR262660:TUU262660 UEN262660:UEQ262660 UOJ262660:UOM262660 UYF262660:UYI262660 VIB262660:VIE262660 VRX262660:VSA262660 WBT262660:WBW262660 WLP262660:WLS262660 WVL262660:WVO262660 D328196:G328196 IZ328196:JC328196 SV328196:SY328196 ACR328196:ACU328196 AMN328196:AMQ328196 AWJ328196:AWM328196 BGF328196:BGI328196 BQB328196:BQE328196 BZX328196:CAA328196 CJT328196:CJW328196 CTP328196:CTS328196 DDL328196:DDO328196 DNH328196:DNK328196 DXD328196:DXG328196 EGZ328196:EHC328196 EQV328196:EQY328196 FAR328196:FAU328196 FKN328196:FKQ328196 FUJ328196:FUM328196 GEF328196:GEI328196 GOB328196:GOE328196 GXX328196:GYA328196 HHT328196:HHW328196 HRP328196:HRS328196 IBL328196:IBO328196 ILH328196:ILK328196 IVD328196:IVG328196 JEZ328196:JFC328196 JOV328196:JOY328196 JYR328196:JYU328196 KIN328196:KIQ328196 KSJ328196:KSM328196 LCF328196:LCI328196 LMB328196:LME328196 LVX328196:LWA328196 MFT328196:MFW328196 MPP328196:MPS328196 MZL328196:MZO328196 NJH328196:NJK328196 NTD328196:NTG328196 OCZ328196:ODC328196 OMV328196:OMY328196 OWR328196:OWU328196 PGN328196:PGQ328196 PQJ328196:PQM328196 QAF328196:QAI328196 QKB328196:QKE328196 QTX328196:QUA328196 RDT328196:RDW328196 RNP328196:RNS328196 RXL328196:RXO328196 SHH328196:SHK328196 SRD328196:SRG328196 TAZ328196:TBC328196 TKV328196:TKY328196 TUR328196:TUU328196 UEN328196:UEQ328196 UOJ328196:UOM328196 UYF328196:UYI328196 VIB328196:VIE328196 VRX328196:VSA328196 WBT328196:WBW328196 WLP328196:WLS328196 WVL328196:WVO328196 D393732:G393732 IZ393732:JC393732 SV393732:SY393732 ACR393732:ACU393732 AMN393732:AMQ393732 AWJ393732:AWM393732 BGF393732:BGI393732 BQB393732:BQE393732 BZX393732:CAA393732 CJT393732:CJW393732 CTP393732:CTS393732 DDL393732:DDO393732 DNH393732:DNK393732 DXD393732:DXG393732 EGZ393732:EHC393732 EQV393732:EQY393732 FAR393732:FAU393732 FKN393732:FKQ393732 FUJ393732:FUM393732 GEF393732:GEI393732 GOB393732:GOE393732 GXX393732:GYA393732 HHT393732:HHW393732 HRP393732:HRS393732 IBL393732:IBO393732 ILH393732:ILK393732 IVD393732:IVG393732 JEZ393732:JFC393732 JOV393732:JOY393732 JYR393732:JYU393732 KIN393732:KIQ393732 KSJ393732:KSM393732 LCF393732:LCI393732 LMB393732:LME393732 LVX393732:LWA393732 MFT393732:MFW393732 MPP393732:MPS393732 MZL393732:MZO393732 NJH393732:NJK393732 NTD393732:NTG393732 OCZ393732:ODC393732 OMV393732:OMY393732 OWR393732:OWU393732 PGN393732:PGQ393732 PQJ393732:PQM393732 QAF393732:QAI393732 QKB393732:QKE393732 QTX393732:QUA393732 RDT393732:RDW393732 RNP393732:RNS393732 RXL393732:RXO393732 SHH393732:SHK393732 SRD393732:SRG393732 TAZ393732:TBC393732 TKV393732:TKY393732 TUR393732:TUU393732 UEN393732:UEQ393732 UOJ393732:UOM393732 UYF393732:UYI393732 VIB393732:VIE393732 VRX393732:VSA393732 WBT393732:WBW393732 WLP393732:WLS393732 WVL393732:WVO393732 D459268:G459268 IZ459268:JC459268 SV459268:SY459268 ACR459268:ACU459268 AMN459268:AMQ459268 AWJ459268:AWM459268 BGF459268:BGI459268 BQB459268:BQE459268 BZX459268:CAA459268 CJT459268:CJW459268 CTP459268:CTS459268 DDL459268:DDO459268 DNH459268:DNK459268 DXD459268:DXG459268 EGZ459268:EHC459268 EQV459268:EQY459268 FAR459268:FAU459268 FKN459268:FKQ459268 FUJ459268:FUM459268 GEF459268:GEI459268 GOB459268:GOE459268 GXX459268:GYA459268 HHT459268:HHW459268 HRP459268:HRS459268 IBL459268:IBO459268 ILH459268:ILK459268 IVD459268:IVG459268 JEZ459268:JFC459268 JOV459268:JOY459268 JYR459268:JYU459268 KIN459268:KIQ459268 KSJ459268:KSM459268 LCF459268:LCI459268 LMB459268:LME459268 LVX459268:LWA459268 MFT459268:MFW459268 MPP459268:MPS459268 MZL459268:MZO459268 NJH459268:NJK459268 NTD459268:NTG459268 OCZ459268:ODC459268 OMV459268:OMY459268 OWR459268:OWU459268 PGN459268:PGQ459268 PQJ459268:PQM459268 QAF459268:QAI459268 QKB459268:QKE459268 QTX459268:QUA459268 RDT459268:RDW459268 RNP459268:RNS459268 RXL459268:RXO459268 SHH459268:SHK459268 SRD459268:SRG459268 TAZ459268:TBC459268 TKV459268:TKY459268 TUR459268:TUU459268 UEN459268:UEQ459268 UOJ459268:UOM459268 UYF459268:UYI459268 VIB459268:VIE459268 VRX459268:VSA459268 WBT459268:WBW459268 WLP459268:WLS459268 WVL459268:WVO459268 D524804:G524804 IZ524804:JC524804 SV524804:SY524804 ACR524804:ACU524804 AMN524804:AMQ524804 AWJ524804:AWM524804 BGF524804:BGI524804 BQB524804:BQE524804 BZX524804:CAA524804 CJT524804:CJW524804 CTP524804:CTS524804 DDL524804:DDO524804 DNH524804:DNK524804 DXD524804:DXG524804 EGZ524804:EHC524804 EQV524804:EQY524804 FAR524804:FAU524804 FKN524804:FKQ524804 FUJ524804:FUM524804 GEF524804:GEI524804 GOB524804:GOE524804 GXX524804:GYA524804 HHT524804:HHW524804 HRP524804:HRS524804 IBL524804:IBO524804 ILH524804:ILK524804 IVD524804:IVG524804 JEZ524804:JFC524804 JOV524804:JOY524804 JYR524804:JYU524804 KIN524804:KIQ524804 KSJ524804:KSM524804 LCF524804:LCI524804 LMB524804:LME524804 LVX524804:LWA524804 MFT524804:MFW524804 MPP524804:MPS524804 MZL524804:MZO524804 NJH524804:NJK524804 NTD524804:NTG524804 OCZ524804:ODC524804 OMV524804:OMY524804 OWR524804:OWU524804 PGN524804:PGQ524804 PQJ524804:PQM524804 QAF524804:QAI524804 QKB524804:QKE524804 QTX524804:QUA524804 RDT524804:RDW524804 RNP524804:RNS524804 RXL524804:RXO524804 SHH524804:SHK524804 SRD524804:SRG524804 TAZ524804:TBC524804 TKV524804:TKY524804 TUR524804:TUU524804 UEN524804:UEQ524804 UOJ524804:UOM524804 UYF524804:UYI524804 VIB524804:VIE524804 VRX524804:VSA524804 WBT524804:WBW524804 WLP524804:WLS524804 WVL524804:WVO524804 D590340:G590340 IZ590340:JC590340 SV590340:SY590340 ACR590340:ACU590340 AMN590340:AMQ590340 AWJ590340:AWM590340 BGF590340:BGI590340 BQB590340:BQE590340 BZX590340:CAA590340 CJT590340:CJW590340 CTP590340:CTS590340 DDL590340:DDO590340 DNH590340:DNK590340 DXD590340:DXG590340 EGZ590340:EHC590340 EQV590340:EQY590340 FAR590340:FAU590340 FKN590340:FKQ590340 FUJ590340:FUM590340 GEF590340:GEI590340 GOB590340:GOE590340 GXX590340:GYA590340 HHT590340:HHW590340 HRP590340:HRS590340 IBL590340:IBO590340 ILH590340:ILK590340 IVD590340:IVG590340 JEZ590340:JFC590340 JOV590340:JOY590340 JYR590340:JYU590340 KIN590340:KIQ590340 KSJ590340:KSM590340 LCF590340:LCI590340 LMB590340:LME590340 LVX590340:LWA590340 MFT590340:MFW590340 MPP590340:MPS590340 MZL590340:MZO590340 NJH590340:NJK590340 NTD590340:NTG590340 OCZ590340:ODC590340 OMV590340:OMY590340 OWR590340:OWU590340 PGN590340:PGQ590340 PQJ590340:PQM590340 QAF590340:QAI590340 QKB590340:QKE590340 QTX590340:QUA590340 RDT590340:RDW590340 RNP590340:RNS590340 RXL590340:RXO590340 SHH590340:SHK590340 SRD590340:SRG590340 TAZ590340:TBC590340 TKV590340:TKY590340 TUR590340:TUU590340 UEN590340:UEQ590340 UOJ590340:UOM590340 UYF590340:UYI590340 VIB590340:VIE590340 VRX590340:VSA590340 WBT590340:WBW590340 WLP590340:WLS590340 WVL590340:WVO590340 D655876:G655876 IZ655876:JC655876 SV655876:SY655876 ACR655876:ACU655876 AMN655876:AMQ655876 AWJ655876:AWM655876 BGF655876:BGI655876 BQB655876:BQE655876 BZX655876:CAA655876 CJT655876:CJW655876 CTP655876:CTS655876 DDL655876:DDO655876 DNH655876:DNK655876 DXD655876:DXG655876 EGZ655876:EHC655876 EQV655876:EQY655876 FAR655876:FAU655876 FKN655876:FKQ655876 FUJ655876:FUM655876 GEF655876:GEI655876 GOB655876:GOE655876 GXX655876:GYA655876 HHT655876:HHW655876 HRP655876:HRS655876 IBL655876:IBO655876 ILH655876:ILK655876 IVD655876:IVG655876 JEZ655876:JFC655876 JOV655876:JOY655876 JYR655876:JYU655876 KIN655876:KIQ655876 KSJ655876:KSM655876 LCF655876:LCI655876 LMB655876:LME655876 LVX655876:LWA655876 MFT655876:MFW655876 MPP655876:MPS655876 MZL655876:MZO655876 NJH655876:NJK655876 NTD655876:NTG655876 OCZ655876:ODC655876 OMV655876:OMY655876 OWR655876:OWU655876 PGN655876:PGQ655876 PQJ655876:PQM655876 QAF655876:QAI655876 QKB655876:QKE655876 QTX655876:QUA655876 RDT655876:RDW655876 RNP655876:RNS655876 RXL655876:RXO655876 SHH655876:SHK655876 SRD655876:SRG655876 TAZ655876:TBC655876 TKV655876:TKY655876 TUR655876:TUU655876 UEN655876:UEQ655876 UOJ655876:UOM655876 UYF655876:UYI655876 VIB655876:VIE655876 VRX655876:VSA655876 WBT655876:WBW655876 WLP655876:WLS655876 WVL655876:WVO655876 D721412:G721412 IZ721412:JC721412 SV721412:SY721412 ACR721412:ACU721412 AMN721412:AMQ721412 AWJ721412:AWM721412 BGF721412:BGI721412 BQB721412:BQE721412 BZX721412:CAA721412 CJT721412:CJW721412 CTP721412:CTS721412 DDL721412:DDO721412 DNH721412:DNK721412 DXD721412:DXG721412 EGZ721412:EHC721412 EQV721412:EQY721412 FAR721412:FAU721412 FKN721412:FKQ721412 FUJ721412:FUM721412 GEF721412:GEI721412 GOB721412:GOE721412 GXX721412:GYA721412 HHT721412:HHW721412 HRP721412:HRS721412 IBL721412:IBO721412 ILH721412:ILK721412 IVD721412:IVG721412 JEZ721412:JFC721412 JOV721412:JOY721412 JYR721412:JYU721412 KIN721412:KIQ721412 KSJ721412:KSM721412 LCF721412:LCI721412 LMB721412:LME721412 LVX721412:LWA721412 MFT721412:MFW721412 MPP721412:MPS721412 MZL721412:MZO721412 NJH721412:NJK721412 NTD721412:NTG721412 OCZ721412:ODC721412 OMV721412:OMY721412 OWR721412:OWU721412 PGN721412:PGQ721412 PQJ721412:PQM721412 QAF721412:QAI721412 QKB721412:QKE721412 QTX721412:QUA721412 RDT721412:RDW721412 RNP721412:RNS721412 RXL721412:RXO721412 SHH721412:SHK721412 SRD721412:SRG721412 TAZ721412:TBC721412 TKV721412:TKY721412 TUR721412:TUU721412 UEN721412:UEQ721412 UOJ721412:UOM721412 UYF721412:UYI721412 VIB721412:VIE721412 VRX721412:VSA721412 WBT721412:WBW721412 WLP721412:WLS721412 WVL721412:WVO721412 D786948:G786948 IZ786948:JC786948 SV786948:SY786948 ACR786948:ACU786948 AMN786948:AMQ786948 AWJ786948:AWM786948 BGF786948:BGI786948 BQB786948:BQE786948 BZX786948:CAA786948 CJT786948:CJW786948 CTP786948:CTS786948 DDL786948:DDO786948 DNH786948:DNK786948 DXD786948:DXG786948 EGZ786948:EHC786948 EQV786948:EQY786948 FAR786948:FAU786948 FKN786948:FKQ786948 FUJ786948:FUM786948 GEF786948:GEI786948 GOB786948:GOE786948 GXX786948:GYA786948 HHT786948:HHW786948 HRP786948:HRS786948 IBL786948:IBO786948 ILH786948:ILK786948 IVD786948:IVG786948 JEZ786948:JFC786948 JOV786948:JOY786948 JYR786948:JYU786948 KIN786948:KIQ786948 KSJ786948:KSM786948 LCF786948:LCI786948 LMB786948:LME786948 LVX786948:LWA786948 MFT786948:MFW786948 MPP786948:MPS786948 MZL786948:MZO786948 NJH786948:NJK786948 NTD786948:NTG786948 OCZ786948:ODC786948 OMV786948:OMY786948 OWR786948:OWU786948 PGN786948:PGQ786948 PQJ786948:PQM786948 QAF786948:QAI786948 QKB786948:QKE786948 QTX786948:QUA786948 RDT786948:RDW786948 RNP786948:RNS786948 RXL786948:RXO786948 SHH786948:SHK786948 SRD786948:SRG786948 TAZ786948:TBC786948 TKV786948:TKY786948 TUR786948:TUU786948 UEN786948:UEQ786948 UOJ786948:UOM786948 UYF786948:UYI786948 VIB786948:VIE786948 VRX786948:VSA786948 WBT786948:WBW786948 WLP786948:WLS786948 WVL786948:WVO786948 D852484:G852484 IZ852484:JC852484 SV852484:SY852484 ACR852484:ACU852484 AMN852484:AMQ852484 AWJ852484:AWM852484 BGF852484:BGI852484 BQB852484:BQE852484 BZX852484:CAA852484 CJT852484:CJW852484 CTP852484:CTS852484 DDL852484:DDO852484 DNH852484:DNK852484 DXD852484:DXG852484 EGZ852484:EHC852484 EQV852484:EQY852484 FAR852484:FAU852484 FKN852484:FKQ852484 FUJ852484:FUM852484 GEF852484:GEI852484 GOB852484:GOE852484 GXX852484:GYA852484 HHT852484:HHW852484 HRP852484:HRS852484 IBL852484:IBO852484 ILH852484:ILK852484 IVD852484:IVG852484 JEZ852484:JFC852484 JOV852484:JOY852484 JYR852484:JYU852484 KIN852484:KIQ852484 KSJ852484:KSM852484 LCF852484:LCI852484 LMB852484:LME852484 LVX852484:LWA852484 MFT852484:MFW852484 MPP852484:MPS852484 MZL852484:MZO852484 NJH852484:NJK852484 NTD852484:NTG852484 OCZ852484:ODC852484 OMV852484:OMY852484 OWR852484:OWU852484 PGN852484:PGQ852484 PQJ852484:PQM852484 QAF852484:QAI852484 QKB852484:QKE852484 QTX852484:QUA852484 RDT852484:RDW852484 RNP852484:RNS852484 RXL852484:RXO852484 SHH852484:SHK852484 SRD852484:SRG852484 TAZ852484:TBC852484 TKV852484:TKY852484 TUR852484:TUU852484 UEN852484:UEQ852484 UOJ852484:UOM852484 UYF852484:UYI852484 VIB852484:VIE852484 VRX852484:VSA852484 WBT852484:WBW852484 WLP852484:WLS852484 WVL852484:WVO852484 D918020:G918020 IZ918020:JC918020 SV918020:SY918020 ACR918020:ACU918020 AMN918020:AMQ918020 AWJ918020:AWM918020 BGF918020:BGI918020 BQB918020:BQE918020 BZX918020:CAA918020 CJT918020:CJW918020 CTP918020:CTS918020 DDL918020:DDO918020 DNH918020:DNK918020 DXD918020:DXG918020 EGZ918020:EHC918020 EQV918020:EQY918020 FAR918020:FAU918020 FKN918020:FKQ918020 FUJ918020:FUM918020 GEF918020:GEI918020 GOB918020:GOE918020 GXX918020:GYA918020 HHT918020:HHW918020 HRP918020:HRS918020 IBL918020:IBO918020 ILH918020:ILK918020 IVD918020:IVG918020 JEZ918020:JFC918020 JOV918020:JOY918020 JYR918020:JYU918020 KIN918020:KIQ918020 KSJ918020:KSM918020 LCF918020:LCI918020 LMB918020:LME918020 LVX918020:LWA918020 MFT918020:MFW918020 MPP918020:MPS918020 MZL918020:MZO918020 NJH918020:NJK918020 NTD918020:NTG918020 OCZ918020:ODC918020 OMV918020:OMY918020 OWR918020:OWU918020 PGN918020:PGQ918020 PQJ918020:PQM918020 QAF918020:QAI918020 QKB918020:QKE918020 QTX918020:QUA918020 RDT918020:RDW918020 RNP918020:RNS918020 RXL918020:RXO918020 SHH918020:SHK918020 SRD918020:SRG918020 TAZ918020:TBC918020 TKV918020:TKY918020 TUR918020:TUU918020 UEN918020:UEQ918020 UOJ918020:UOM918020 UYF918020:UYI918020 VIB918020:VIE918020 VRX918020:VSA918020 WBT918020:WBW918020 WLP918020:WLS918020 WVL918020:WVO918020 D983556:G983556 IZ983556:JC983556 SV983556:SY983556 ACR983556:ACU983556 AMN983556:AMQ983556 AWJ983556:AWM983556 BGF983556:BGI983556 BQB983556:BQE983556 BZX983556:CAA983556 CJT983556:CJW983556 CTP983556:CTS983556 DDL983556:DDO983556 DNH983556:DNK983556 DXD983556:DXG983556 EGZ983556:EHC983556 EQV983556:EQY983556 FAR983556:FAU983556 FKN983556:FKQ983556 FUJ983556:FUM983556 GEF983556:GEI983556 GOB983556:GOE983556 GXX983556:GYA983556 HHT983556:HHW983556 HRP983556:HRS983556 IBL983556:IBO983556 ILH983556:ILK983556 IVD983556:IVG983556 JEZ983556:JFC983556 JOV983556:JOY983556 JYR983556:JYU983556 KIN983556:KIQ983556 KSJ983556:KSM983556 LCF983556:LCI983556 LMB983556:LME983556 LVX983556:LWA983556 MFT983556:MFW983556 MPP983556:MPS983556 MZL983556:MZO983556 NJH983556:NJK983556 NTD983556:NTG983556 OCZ983556:ODC983556 OMV983556:OMY983556 OWR983556:OWU983556 PGN983556:PGQ983556 PQJ983556:PQM983556 QAF983556:QAI983556 QKB983556:QKE983556 QTX983556:QUA983556 RDT983556:RDW983556 RNP983556:RNS983556 RXL983556:RXO983556 SHH983556:SHK983556 SRD983556:SRG983556 TAZ983556:TBC983556 TKV983556:TKY983556 TUR983556:TUU983556 UEN983556:UEQ983556 UOJ983556:UOM983556 UYF983556:UYI983556 VIB983556:VIE983556 VRX983556:VSA983556 WBT983556:WBW983556 WLP983556:WLS983556 WVL983556:WVO983556 B145 IX145 ST145 ACP145 AML145 AWH145 BGD145 BPZ145 BZV145 CJR145 CTN145 DDJ145 DNF145 DXB145 EGX145 EQT145 FAP145 FKL145 FUH145 GED145 GNZ145 GXV145 HHR145 HRN145 IBJ145 ILF145 IVB145 JEX145 JOT145 JYP145 KIL145 KSH145 LCD145 LLZ145 LVV145 MFR145 MPN145 MZJ145 NJF145 NTB145 OCX145 OMT145 OWP145 PGL145 PQH145 QAD145 QJZ145 QTV145 RDR145 RNN145 RXJ145 SHF145 SRB145 TAX145 TKT145 TUP145 UEL145 UOH145 UYD145 VHZ145 VRV145 WBR145 WLN145 WVJ145 B65810 IX65810 ST65810 ACP65810 AML65810 AWH65810 BGD65810 BPZ65810 BZV65810 CJR65810 CTN65810 DDJ65810 DNF65810 DXB65810 EGX65810 EQT65810 FAP65810 FKL65810 FUH65810 GED65810 GNZ65810 GXV65810 HHR65810 HRN65810 IBJ65810 ILF65810 IVB65810 JEX65810 JOT65810 JYP65810 KIL65810 KSH65810 LCD65810 LLZ65810 LVV65810 MFR65810 MPN65810 MZJ65810 NJF65810 NTB65810 OCX65810 OMT65810 OWP65810 PGL65810 PQH65810 QAD65810 QJZ65810 QTV65810 RDR65810 RNN65810 RXJ65810 SHF65810 SRB65810 TAX65810 TKT65810 TUP65810 UEL65810 UOH65810 UYD65810 VHZ65810 VRV65810 WBR65810 WLN65810 WVJ65810 B131346 IX131346 ST131346 ACP131346 AML131346 AWH131346 BGD131346 BPZ131346 BZV131346 CJR131346 CTN131346 DDJ131346 DNF131346 DXB131346 EGX131346 EQT131346 FAP131346 FKL131346 FUH131346 GED131346 GNZ131346 GXV131346 HHR131346 HRN131346 IBJ131346 ILF131346 IVB131346 JEX131346 JOT131346 JYP131346 KIL131346 KSH131346 LCD131346 LLZ131346 LVV131346 MFR131346 MPN131346 MZJ131346 NJF131346 NTB131346 OCX131346 OMT131346 OWP131346 PGL131346 PQH131346 QAD131346 QJZ131346 QTV131346 RDR131346 RNN131346 RXJ131346 SHF131346 SRB131346 TAX131346 TKT131346 TUP131346 UEL131346 UOH131346 UYD131346 VHZ131346 VRV131346 WBR131346 WLN131346 WVJ131346 B196882 IX196882 ST196882 ACP196882 AML196882 AWH196882 BGD196882 BPZ196882 BZV196882 CJR196882 CTN196882 DDJ196882 DNF196882 DXB196882 EGX196882 EQT196882 FAP196882 FKL196882 FUH196882 GED196882 GNZ196882 GXV196882 HHR196882 HRN196882 IBJ196882 ILF196882 IVB196882 JEX196882 JOT196882 JYP196882 KIL196882 KSH196882 LCD196882 LLZ196882 LVV196882 MFR196882 MPN196882 MZJ196882 NJF196882 NTB196882 OCX196882 OMT196882 OWP196882 PGL196882 PQH196882 QAD196882 QJZ196882 QTV196882 RDR196882 RNN196882 RXJ196882 SHF196882 SRB196882 TAX196882 TKT196882 TUP196882 UEL196882 UOH196882 UYD196882 VHZ196882 VRV196882 WBR196882 WLN196882 WVJ196882 B262418 IX262418 ST262418 ACP262418 AML262418 AWH262418 BGD262418 BPZ262418 BZV262418 CJR262418 CTN262418 DDJ262418 DNF262418 DXB262418 EGX262418 EQT262418 FAP262418 FKL262418 FUH262418 GED262418 GNZ262418 GXV262418 HHR262418 HRN262418 IBJ262418 ILF262418 IVB262418 JEX262418 JOT262418 JYP262418 KIL262418 KSH262418 LCD262418 LLZ262418 LVV262418 MFR262418 MPN262418 MZJ262418 NJF262418 NTB262418 OCX262418 OMT262418 OWP262418 PGL262418 PQH262418 QAD262418 QJZ262418 QTV262418 RDR262418 RNN262418 RXJ262418 SHF262418 SRB262418 TAX262418 TKT262418 TUP262418 UEL262418 UOH262418 UYD262418 VHZ262418 VRV262418 WBR262418 WLN262418 WVJ262418 B327954 IX327954 ST327954 ACP327954 AML327954 AWH327954 BGD327954 BPZ327954 BZV327954 CJR327954 CTN327954 DDJ327954 DNF327954 DXB327954 EGX327954 EQT327954 FAP327954 FKL327954 FUH327954 GED327954 GNZ327954 GXV327954 HHR327954 HRN327954 IBJ327954 ILF327954 IVB327954 JEX327954 JOT327954 JYP327954 KIL327954 KSH327954 LCD327954 LLZ327954 LVV327954 MFR327954 MPN327954 MZJ327954 NJF327954 NTB327954 OCX327954 OMT327954 OWP327954 PGL327954 PQH327954 QAD327954 QJZ327954 QTV327954 RDR327954 RNN327954 RXJ327954 SHF327954 SRB327954 TAX327954 TKT327954 TUP327954 UEL327954 UOH327954 UYD327954 VHZ327954 VRV327954 WBR327954 WLN327954 WVJ327954 B393490 IX393490 ST393490 ACP393490 AML393490 AWH393490 BGD393490 BPZ393490 BZV393490 CJR393490 CTN393490 DDJ393490 DNF393490 DXB393490 EGX393490 EQT393490 FAP393490 FKL393490 FUH393490 GED393490 GNZ393490 GXV393490 HHR393490 HRN393490 IBJ393490 ILF393490 IVB393490 JEX393490 JOT393490 JYP393490 KIL393490 KSH393490 LCD393490 LLZ393490 LVV393490 MFR393490 MPN393490 MZJ393490 NJF393490 NTB393490 OCX393490 OMT393490 OWP393490 PGL393490 PQH393490 QAD393490 QJZ393490 QTV393490 RDR393490 RNN393490 RXJ393490 SHF393490 SRB393490 TAX393490 TKT393490 TUP393490 UEL393490 UOH393490 UYD393490 VHZ393490 VRV393490 WBR393490 WLN393490 WVJ393490 B459026 IX459026 ST459026 ACP459026 AML459026 AWH459026 BGD459026 BPZ459026 BZV459026 CJR459026 CTN459026 DDJ459026 DNF459026 DXB459026 EGX459026 EQT459026 FAP459026 FKL459026 FUH459026 GED459026 GNZ459026 GXV459026 HHR459026 HRN459026 IBJ459026 ILF459026 IVB459026 JEX459026 JOT459026 JYP459026 KIL459026 KSH459026 LCD459026 LLZ459026 LVV459026 MFR459026 MPN459026 MZJ459026 NJF459026 NTB459026 OCX459026 OMT459026 OWP459026 PGL459026 PQH459026 QAD459026 QJZ459026 QTV459026 RDR459026 RNN459026 RXJ459026 SHF459026 SRB459026 TAX459026 TKT459026 TUP459026 UEL459026 UOH459026 UYD459026 VHZ459026 VRV459026 WBR459026 WLN459026 WVJ459026 B524562 IX524562 ST524562 ACP524562 AML524562 AWH524562 BGD524562 BPZ524562 BZV524562 CJR524562 CTN524562 DDJ524562 DNF524562 DXB524562 EGX524562 EQT524562 FAP524562 FKL524562 FUH524562 GED524562 GNZ524562 GXV524562 HHR524562 HRN524562 IBJ524562 ILF524562 IVB524562 JEX524562 JOT524562 JYP524562 KIL524562 KSH524562 LCD524562 LLZ524562 LVV524562 MFR524562 MPN524562 MZJ524562 NJF524562 NTB524562 OCX524562 OMT524562 OWP524562 PGL524562 PQH524562 QAD524562 QJZ524562 QTV524562 RDR524562 RNN524562 RXJ524562 SHF524562 SRB524562 TAX524562 TKT524562 TUP524562 UEL524562 UOH524562 UYD524562 VHZ524562 VRV524562 WBR524562 WLN524562 WVJ524562 B590098 IX590098 ST590098 ACP590098 AML590098 AWH590098 BGD590098 BPZ590098 BZV590098 CJR590098 CTN590098 DDJ590098 DNF590098 DXB590098 EGX590098 EQT590098 FAP590098 FKL590098 FUH590098 GED590098 GNZ590098 GXV590098 HHR590098 HRN590098 IBJ590098 ILF590098 IVB590098 JEX590098 JOT590098 JYP590098 KIL590098 KSH590098 LCD590098 LLZ590098 LVV590098 MFR590098 MPN590098 MZJ590098 NJF590098 NTB590098 OCX590098 OMT590098 OWP590098 PGL590098 PQH590098 QAD590098 QJZ590098 QTV590098 RDR590098 RNN590098 RXJ590098 SHF590098 SRB590098 TAX590098 TKT590098 TUP590098 UEL590098 UOH590098 UYD590098 VHZ590098 VRV590098 WBR590098 WLN590098 WVJ590098 B655634 IX655634 ST655634 ACP655634 AML655634 AWH655634 BGD655634 BPZ655634 BZV655634 CJR655634 CTN655634 DDJ655634 DNF655634 DXB655634 EGX655634 EQT655634 FAP655634 FKL655634 FUH655634 GED655634 GNZ655634 GXV655634 HHR655634 HRN655634 IBJ655634 ILF655634 IVB655634 JEX655634 JOT655634 JYP655634 KIL655634 KSH655634 LCD655634 LLZ655634 LVV655634 MFR655634 MPN655634 MZJ655634 NJF655634 NTB655634 OCX655634 OMT655634 OWP655634 PGL655634 PQH655634 QAD655634 QJZ655634 QTV655634 RDR655634 RNN655634 RXJ655634 SHF655634 SRB655634 TAX655634 TKT655634 TUP655634 UEL655634 UOH655634 UYD655634 VHZ655634 VRV655634 WBR655634 WLN655634 WVJ655634 B721170 IX721170 ST721170 ACP721170 AML721170 AWH721170 BGD721170 BPZ721170 BZV721170 CJR721170 CTN721170 DDJ721170 DNF721170 DXB721170 EGX721170 EQT721170 FAP721170 FKL721170 FUH721170 GED721170 GNZ721170 GXV721170 HHR721170 HRN721170 IBJ721170 ILF721170 IVB721170 JEX721170 JOT721170 JYP721170 KIL721170 KSH721170 LCD721170 LLZ721170 LVV721170 MFR721170 MPN721170 MZJ721170 NJF721170 NTB721170 OCX721170 OMT721170 OWP721170 PGL721170 PQH721170 QAD721170 QJZ721170 QTV721170 RDR721170 RNN721170 RXJ721170 SHF721170 SRB721170 TAX721170 TKT721170 TUP721170 UEL721170 UOH721170 UYD721170 VHZ721170 VRV721170 WBR721170 WLN721170 WVJ721170 B786706 IX786706 ST786706 ACP786706 AML786706 AWH786706 BGD786706 BPZ786706 BZV786706 CJR786706 CTN786706 DDJ786706 DNF786706 DXB786706 EGX786706 EQT786706 FAP786706 FKL786706 FUH786706 GED786706 GNZ786706 GXV786706 HHR786706 HRN786706 IBJ786706 ILF786706 IVB786706 JEX786706 JOT786706 JYP786706 KIL786706 KSH786706 LCD786706 LLZ786706 LVV786706 MFR786706 MPN786706 MZJ786706 NJF786706 NTB786706 OCX786706 OMT786706 OWP786706 PGL786706 PQH786706 QAD786706 QJZ786706 QTV786706 RDR786706 RNN786706 RXJ786706 SHF786706 SRB786706 TAX786706 TKT786706 TUP786706 UEL786706 UOH786706 UYD786706 VHZ786706 VRV786706 WBR786706 WLN786706 WVJ786706 B852242 IX852242 ST852242 ACP852242 AML852242 AWH852242 BGD852242 BPZ852242 BZV852242 CJR852242 CTN852242 DDJ852242 DNF852242 DXB852242 EGX852242 EQT852242 FAP852242 FKL852242 FUH852242 GED852242 GNZ852242 GXV852242 HHR852242 HRN852242 IBJ852242 ILF852242 IVB852242 JEX852242 JOT852242 JYP852242 KIL852242 KSH852242 LCD852242 LLZ852242 LVV852242 MFR852242 MPN852242 MZJ852242 NJF852242 NTB852242 OCX852242 OMT852242 OWP852242 PGL852242 PQH852242 QAD852242 QJZ852242 QTV852242 RDR852242 RNN852242 RXJ852242 SHF852242 SRB852242 TAX852242 TKT852242 TUP852242 UEL852242 UOH852242 UYD852242 VHZ852242 VRV852242 WBR852242 WLN852242 WVJ852242 B917778 IX917778 ST917778 ACP917778 AML917778 AWH917778 BGD917778 BPZ917778 BZV917778 CJR917778 CTN917778 DDJ917778 DNF917778 DXB917778 EGX917778 EQT917778 FAP917778 FKL917778 FUH917778 GED917778 GNZ917778 GXV917778 HHR917778 HRN917778 IBJ917778 ILF917778 IVB917778 JEX917778 JOT917778 JYP917778 KIL917778 KSH917778 LCD917778 LLZ917778 LVV917778 MFR917778 MPN917778 MZJ917778 NJF917778 NTB917778 OCX917778 OMT917778 OWP917778 PGL917778 PQH917778 QAD917778 QJZ917778 QTV917778 RDR917778 RNN917778 RXJ917778 SHF917778 SRB917778 TAX917778 TKT917778 TUP917778 UEL917778 UOH917778 UYD917778 VHZ917778 VRV917778 WBR917778 WLN917778 WVJ917778 B983314 IX983314 ST983314 ACP983314 AML983314 AWH983314 BGD983314 BPZ983314 BZV983314 CJR983314 CTN983314 DDJ983314 DNF983314 DXB983314 EGX983314 EQT983314 FAP983314 FKL983314 FUH983314 GED983314 GNZ983314 GXV983314 HHR983314 HRN983314 IBJ983314 ILF983314 IVB983314 JEX983314 JOT983314 JYP983314 KIL983314 KSH983314 LCD983314 LLZ983314 LVV983314 MFR983314 MPN983314 MZJ983314 NJF983314 NTB983314 OCX983314 OMT983314 OWP983314 PGL983314 PQH983314 QAD983314 QJZ983314 QTV983314 RDR983314 RNN983314 RXJ983314 SHF983314 SRB983314 TAX983314 TKT983314 TUP983314 UEL983314 UOH983314 UYD983314 VHZ983314 VRV983314 WBR983314 WLN983314 WVJ983314 D280:G280 IZ280:JC280 SV280:SY280 ACR280:ACU280 AMN280:AMQ280 AWJ280:AWM280 BGF280:BGI280 BQB280:BQE280 BZX280:CAA280 CJT280:CJW280 CTP280:CTS280 DDL280:DDO280 DNH280:DNK280 DXD280:DXG280 EGZ280:EHC280 EQV280:EQY280 FAR280:FAU280 FKN280:FKQ280 FUJ280:FUM280 GEF280:GEI280 GOB280:GOE280 GXX280:GYA280 HHT280:HHW280 HRP280:HRS280 IBL280:IBO280 ILH280:ILK280 IVD280:IVG280 JEZ280:JFC280 JOV280:JOY280 JYR280:JYU280 KIN280:KIQ280 KSJ280:KSM280 LCF280:LCI280 LMB280:LME280 LVX280:LWA280 MFT280:MFW280 MPP280:MPS280 MZL280:MZO280 NJH280:NJK280 NTD280:NTG280 OCZ280:ODC280 OMV280:OMY280 OWR280:OWU280 PGN280:PGQ280 PQJ280:PQM280 QAF280:QAI280 QKB280:QKE280 QTX280:QUA280 RDT280:RDW280 RNP280:RNS280 RXL280:RXO280 SHH280:SHK280 SRD280:SRG280 TAZ280:TBC280 TKV280:TKY280 TUR280:TUU280 UEN280:UEQ280 UOJ280:UOM280 UYF280:UYI280 VIB280:VIE280 VRX280:VSA280 WBT280:WBW280 WLP280:WLS280 WVL280:WVO280 D65898:G65898 IZ65898:JC65898 SV65898:SY65898 ACR65898:ACU65898 AMN65898:AMQ65898 AWJ65898:AWM65898 BGF65898:BGI65898 BQB65898:BQE65898 BZX65898:CAA65898 CJT65898:CJW65898 CTP65898:CTS65898 DDL65898:DDO65898 DNH65898:DNK65898 DXD65898:DXG65898 EGZ65898:EHC65898 EQV65898:EQY65898 FAR65898:FAU65898 FKN65898:FKQ65898 FUJ65898:FUM65898 GEF65898:GEI65898 GOB65898:GOE65898 GXX65898:GYA65898 HHT65898:HHW65898 HRP65898:HRS65898 IBL65898:IBO65898 ILH65898:ILK65898 IVD65898:IVG65898 JEZ65898:JFC65898 JOV65898:JOY65898 JYR65898:JYU65898 KIN65898:KIQ65898 KSJ65898:KSM65898 LCF65898:LCI65898 LMB65898:LME65898 LVX65898:LWA65898 MFT65898:MFW65898 MPP65898:MPS65898 MZL65898:MZO65898 NJH65898:NJK65898 NTD65898:NTG65898 OCZ65898:ODC65898 OMV65898:OMY65898 OWR65898:OWU65898 PGN65898:PGQ65898 PQJ65898:PQM65898 QAF65898:QAI65898 QKB65898:QKE65898 QTX65898:QUA65898 RDT65898:RDW65898 RNP65898:RNS65898 RXL65898:RXO65898 SHH65898:SHK65898 SRD65898:SRG65898 TAZ65898:TBC65898 TKV65898:TKY65898 TUR65898:TUU65898 UEN65898:UEQ65898 UOJ65898:UOM65898 UYF65898:UYI65898 VIB65898:VIE65898 VRX65898:VSA65898 WBT65898:WBW65898 WLP65898:WLS65898 WVL65898:WVO65898 D131434:G131434 IZ131434:JC131434 SV131434:SY131434 ACR131434:ACU131434 AMN131434:AMQ131434 AWJ131434:AWM131434 BGF131434:BGI131434 BQB131434:BQE131434 BZX131434:CAA131434 CJT131434:CJW131434 CTP131434:CTS131434 DDL131434:DDO131434 DNH131434:DNK131434 DXD131434:DXG131434 EGZ131434:EHC131434 EQV131434:EQY131434 FAR131434:FAU131434 FKN131434:FKQ131434 FUJ131434:FUM131434 GEF131434:GEI131434 GOB131434:GOE131434 GXX131434:GYA131434 HHT131434:HHW131434 HRP131434:HRS131434 IBL131434:IBO131434 ILH131434:ILK131434 IVD131434:IVG131434 JEZ131434:JFC131434 JOV131434:JOY131434 JYR131434:JYU131434 KIN131434:KIQ131434 KSJ131434:KSM131434 LCF131434:LCI131434 LMB131434:LME131434 LVX131434:LWA131434 MFT131434:MFW131434 MPP131434:MPS131434 MZL131434:MZO131434 NJH131434:NJK131434 NTD131434:NTG131434 OCZ131434:ODC131434 OMV131434:OMY131434 OWR131434:OWU131434 PGN131434:PGQ131434 PQJ131434:PQM131434 QAF131434:QAI131434 QKB131434:QKE131434 QTX131434:QUA131434 RDT131434:RDW131434 RNP131434:RNS131434 RXL131434:RXO131434 SHH131434:SHK131434 SRD131434:SRG131434 TAZ131434:TBC131434 TKV131434:TKY131434 TUR131434:TUU131434 UEN131434:UEQ131434 UOJ131434:UOM131434 UYF131434:UYI131434 VIB131434:VIE131434 VRX131434:VSA131434 WBT131434:WBW131434 WLP131434:WLS131434 WVL131434:WVO131434 D196970:G196970 IZ196970:JC196970 SV196970:SY196970 ACR196970:ACU196970 AMN196970:AMQ196970 AWJ196970:AWM196970 BGF196970:BGI196970 BQB196970:BQE196970 BZX196970:CAA196970 CJT196970:CJW196970 CTP196970:CTS196970 DDL196970:DDO196970 DNH196970:DNK196970 DXD196970:DXG196970 EGZ196970:EHC196970 EQV196970:EQY196970 FAR196970:FAU196970 FKN196970:FKQ196970 FUJ196970:FUM196970 GEF196970:GEI196970 GOB196970:GOE196970 GXX196970:GYA196970 HHT196970:HHW196970 HRP196970:HRS196970 IBL196970:IBO196970 ILH196970:ILK196970 IVD196970:IVG196970 JEZ196970:JFC196970 JOV196970:JOY196970 JYR196970:JYU196970 KIN196970:KIQ196970 KSJ196970:KSM196970 LCF196970:LCI196970 LMB196970:LME196970 LVX196970:LWA196970 MFT196970:MFW196970 MPP196970:MPS196970 MZL196970:MZO196970 NJH196970:NJK196970 NTD196970:NTG196970 OCZ196970:ODC196970 OMV196970:OMY196970 OWR196970:OWU196970 PGN196970:PGQ196970 PQJ196970:PQM196970 QAF196970:QAI196970 QKB196970:QKE196970 QTX196970:QUA196970 RDT196970:RDW196970 RNP196970:RNS196970 RXL196970:RXO196970 SHH196970:SHK196970 SRD196970:SRG196970 TAZ196970:TBC196970 TKV196970:TKY196970 TUR196970:TUU196970 UEN196970:UEQ196970 UOJ196970:UOM196970 UYF196970:UYI196970 VIB196970:VIE196970 VRX196970:VSA196970 WBT196970:WBW196970 WLP196970:WLS196970 WVL196970:WVO196970 D262506:G262506 IZ262506:JC262506 SV262506:SY262506 ACR262506:ACU262506 AMN262506:AMQ262506 AWJ262506:AWM262506 BGF262506:BGI262506 BQB262506:BQE262506 BZX262506:CAA262506 CJT262506:CJW262506 CTP262506:CTS262506 DDL262506:DDO262506 DNH262506:DNK262506 DXD262506:DXG262506 EGZ262506:EHC262506 EQV262506:EQY262506 FAR262506:FAU262506 FKN262506:FKQ262506 FUJ262506:FUM262506 GEF262506:GEI262506 GOB262506:GOE262506 GXX262506:GYA262506 HHT262506:HHW262506 HRP262506:HRS262506 IBL262506:IBO262506 ILH262506:ILK262506 IVD262506:IVG262506 JEZ262506:JFC262506 JOV262506:JOY262506 JYR262506:JYU262506 KIN262506:KIQ262506 KSJ262506:KSM262506 LCF262506:LCI262506 LMB262506:LME262506 LVX262506:LWA262506 MFT262506:MFW262506 MPP262506:MPS262506 MZL262506:MZO262506 NJH262506:NJK262506 NTD262506:NTG262506 OCZ262506:ODC262506 OMV262506:OMY262506 OWR262506:OWU262506 PGN262506:PGQ262506 PQJ262506:PQM262506 QAF262506:QAI262506 QKB262506:QKE262506 QTX262506:QUA262506 RDT262506:RDW262506 RNP262506:RNS262506 RXL262506:RXO262506 SHH262506:SHK262506 SRD262506:SRG262506 TAZ262506:TBC262506 TKV262506:TKY262506 TUR262506:TUU262506 UEN262506:UEQ262506 UOJ262506:UOM262506 UYF262506:UYI262506 VIB262506:VIE262506 VRX262506:VSA262506 WBT262506:WBW262506 WLP262506:WLS262506 WVL262506:WVO262506 D328042:G328042 IZ328042:JC328042 SV328042:SY328042 ACR328042:ACU328042 AMN328042:AMQ328042 AWJ328042:AWM328042 BGF328042:BGI328042 BQB328042:BQE328042 BZX328042:CAA328042 CJT328042:CJW328042 CTP328042:CTS328042 DDL328042:DDO328042 DNH328042:DNK328042 DXD328042:DXG328042 EGZ328042:EHC328042 EQV328042:EQY328042 FAR328042:FAU328042 FKN328042:FKQ328042 FUJ328042:FUM328042 GEF328042:GEI328042 GOB328042:GOE328042 GXX328042:GYA328042 HHT328042:HHW328042 HRP328042:HRS328042 IBL328042:IBO328042 ILH328042:ILK328042 IVD328042:IVG328042 JEZ328042:JFC328042 JOV328042:JOY328042 JYR328042:JYU328042 KIN328042:KIQ328042 KSJ328042:KSM328042 LCF328042:LCI328042 LMB328042:LME328042 LVX328042:LWA328042 MFT328042:MFW328042 MPP328042:MPS328042 MZL328042:MZO328042 NJH328042:NJK328042 NTD328042:NTG328042 OCZ328042:ODC328042 OMV328042:OMY328042 OWR328042:OWU328042 PGN328042:PGQ328042 PQJ328042:PQM328042 QAF328042:QAI328042 QKB328042:QKE328042 QTX328042:QUA328042 RDT328042:RDW328042 RNP328042:RNS328042 RXL328042:RXO328042 SHH328042:SHK328042 SRD328042:SRG328042 TAZ328042:TBC328042 TKV328042:TKY328042 TUR328042:TUU328042 UEN328042:UEQ328042 UOJ328042:UOM328042 UYF328042:UYI328042 VIB328042:VIE328042 VRX328042:VSA328042 WBT328042:WBW328042 WLP328042:WLS328042 WVL328042:WVO328042 D393578:G393578 IZ393578:JC393578 SV393578:SY393578 ACR393578:ACU393578 AMN393578:AMQ393578 AWJ393578:AWM393578 BGF393578:BGI393578 BQB393578:BQE393578 BZX393578:CAA393578 CJT393578:CJW393578 CTP393578:CTS393578 DDL393578:DDO393578 DNH393578:DNK393578 DXD393578:DXG393578 EGZ393578:EHC393578 EQV393578:EQY393578 FAR393578:FAU393578 FKN393578:FKQ393578 FUJ393578:FUM393578 GEF393578:GEI393578 GOB393578:GOE393578 GXX393578:GYA393578 HHT393578:HHW393578 HRP393578:HRS393578 IBL393578:IBO393578 ILH393578:ILK393578 IVD393578:IVG393578 JEZ393578:JFC393578 JOV393578:JOY393578 JYR393578:JYU393578 KIN393578:KIQ393578 KSJ393578:KSM393578 LCF393578:LCI393578 LMB393578:LME393578 LVX393578:LWA393578 MFT393578:MFW393578 MPP393578:MPS393578 MZL393578:MZO393578 NJH393578:NJK393578 NTD393578:NTG393578 OCZ393578:ODC393578 OMV393578:OMY393578 OWR393578:OWU393578 PGN393578:PGQ393578 PQJ393578:PQM393578 QAF393578:QAI393578 QKB393578:QKE393578 QTX393578:QUA393578 RDT393578:RDW393578 RNP393578:RNS393578 RXL393578:RXO393578 SHH393578:SHK393578 SRD393578:SRG393578 TAZ393578:TBC393578 TKV393578:TKY393578 TUR393578:TUU393578 UEN393578:UEQ393578 UOJ393578:UOM393578 UYF393578:UYI393578 VIB393578:VIE393578 VRX393578:VSA393578 WBT393578:WBW393578 WLP393578:WLS393578 WVL393578:WVO393578 D459114:G459114 IZ459114:JC459114 SV459114:SY459114 ACR459114:ACU459114 AMN459114:AMQ459114 AWJ459114:AWM459114 BGF459114:BGI459114 BQB459114:BQE459114 BZX459114:CAA459114 CJT459114:CJW459114 CTP459114:CTS459114 DDL459114:DDO459114 DNH459114:DNK459114 DXD459114:DXG459114 EGZ459114:EHC459114 EQV459114:EQY459114 FAR459114:FAU459114 FKN459114:FKQ459114 FUJ459114:FUM459114 GEF459114:GEI459114 GOB459114:GOE459114 GXX459114:GYA459114 HHT459114:HHW459114 HRP459114:HRS459114 IBL459114:IBO459114 ILH459114:ILK459114 IVD459114:IVG459114 JEZ459114:JFC459114 JOV459114:JOY459114 JYR459114:JYU459114 KIN459114:KIQ459114 KSJ459114:KSM459114 LCF459114:LCI459114 LMB459114:LME459114 LVX459114:LWA459114 MFT459114:MFW459114 MPP459114:MPS459114 MZL459114:MZO459114 NJH459114:NJK459114 NTD459114:NTG459114 OCZ459114:ODC459114 OMV459114:OMY459114 OWR459114:OWU459114 PGN459114:PGQ459114 PQJ459114:PQM459114 QAF459114:QAI459114 QKB459114:QKE459114 QTX459114:QUA459114 RDT459114:RDW459114 RNP459114:RNS459114 RXL459114:RXO459114 SHH459114:SHK459114 SRD459114:SRG459114 TAZ459114:TBC459114 TKV459114:TKY459114 TUR459114:TUU459114 UEN459114:UEQ459114 UOJ459114:UOM459114 UYF459114:UYI459114 VIB459114:VIE459114 VRX459114:VSA459114 WBT459114:WBW459114 WLP459114:WLS459114 WVL459114:WVO459114 D524650:G524650 IZ524650:JC524650 SV524650:SY524650 ACR524650:ACU524650 AMN524650:AMQ524650 AWJ524650:AWM524650 BGF524650:BGI524650 BQB524650:BQE524650 BZX524650:CAA524650 CJT524650:CJW524650 CTP524650:CTS524650 DDL524650:DDO524650 DNH524650:DNK524650 DXD524650:DXG524650 EGZ524650:EHC524650 EQV524650:EQY524650 FAR524650:FAU524650 FKN524650:FKQ524650 FUJ524650:FUM524650 GEF524650:GEI524650 GOB524650:GOE524650 GXX524650:GYA524650 HHT524650:HHW524650 HRP524650:HRS524650 IBL524650:IBO524650 ILH524650:ILK524650 IVD524650:IVG524650 JEZ524650:JFC524650 JOV524650:JOY524650 JYR524650:JYU524650 KIN524650:KIQ524650 KSJ524650:KSM524650 LCF524650:LCI524650 LMB524650:LME524650 LVX524650:LWA524650 MFT524650:MFW524650 MPP524650:MPS524650 MZL524650:MZO524650 NJH524650:NJK524650 NTD524650:NTG524650 OCZ524650:ODC524650 OMV524650:OMY524650 OWR524650:OWU524650 PGN524650:PGQ524650 PQJ524650:PQM524650 QAF524650:QAI524650 QKB524650:QKE524650 QTX524650:QUA524650 RDT524650:RDW524650 RNP524650:RNS524650 RXL524650:RXO524650 SHH524650:SHK524650 SRD524650:SRG524650 TAZ524650:TBC524650 TKV524650:TKY524650 TUR524650:TUU524650 UEN524650:UEQ524650 UOJ524650:UOM524650 UYF524650:UYI524650 VIB524650:VIE524650 VRX524650:VSA524650 WBT524650:WBW524650 WLP524650:WLS524650 WVL524650:WVO524650 D590186:G590186 IZ590186:JC590186 SV590186:SY590186 ACR590186:ACU590186 AMN590186:AMQ590186 AWJ590186:AWM590186 BGF590186:BGI590186 BQB590186:BQE590186 BZX590186:CAA590186 CJT590186:CJW590186 CTP590186:CTS590186 DDL590186:DDO590186 DNH590186:DNK590186 DXD590186:DXG590186 EGZ590186:EHC590186 EQV590186:EQY590186 FAR590186:FAU590186 FKN590186:FKQ590186 FUJ590186:FUM590186 GEF590186:GEI590186 GOB590186:GOE590186 GXX590186:GYA590186 HHT590186:HHW590186 HRP590186:HRS590186 IBL590186:IBO590186 ILH590186:ILK590186 IVD590186:IVG590186 JEZ590186:JFC590186 JOV590186:JOY590186 JYR590186:JYU590186 KIN590186:KIQ590186 KSJ590186:KSM590186 LCF590186:LCI590186 LMB590186:LME590186 LVX590186:LWA590186 MFT590186:MFW590186 MPP590186:MPS590186 MZL590186:MZO590186 NJH590186:NJK590186 NTD590186:NTG590186 OCZ590186:ODC590186 OMV590186:OMY590186 OWR590186:OWU590186 PGN590186:PGQ590186 PQJ590186:PQM590186 QAF590186:QAI590186 QKB590186:QKE590186 QTX590186:QUA590186 RDT590186:RDW590186 RNP590186:RNS590186 RXL590186:RXO590186 SHH590186:SHK590186 SRD590186:SRG590186 TAZ590186:TBC590186 TKV590186:TKY590186 TUR590186:TUU590186 UEN590186:UEQ590186 UOJ590186:UOM590186 UYF590186:UYI590186 VIB590186:VIE590186 VRX590186:VSA590186 WBT590186:WBW590186 WLP590186:WLS590186 WVL590186:WVO590186 D655722:G655722 IZ655722:JC655722 SV655722:SY655722 ACR655722:ACU655722 AMN655722:AMQ655722 AWJ655722:AWM655722 BGF655722:BGI655722 BQB655722:BQE655722 BZX655722:CAA655722 CJT655722:CJW655722 CTP655722:CTS655722 DDL655722:DDO655722 DNH655722:DNK655722 DXD655722:DXG655722 EGZ655722:EHC655722 EQV655722:EQY655722 FAR655722:FAU655722 FKN655722:FKQ655722 FUJ655722:FUM655722 GEF655722:GEI655722 GOB655722:GOE655722 GXX655722:GYA655722 HHT655722:HHW655722 HRP655722:HRS655722 IBL655722:IBO655722 ILH655722:ILK655722 IVD655722:IVG655722 JEZ655722:JFC655722 JOV655722:JOY655722 JYR655722:JYU655722 KIN655722:KIQ655722 KSJ655722:KSM655722 LCF655722:LCI655722 LMB655722:LME655722 LVX655722:LWA655722 MFT655722:MFW655722 MPP655722:MPS655722 MZL655722:MZO655722 NJH655722:NJK655722 NTD655722:NTG655722 OCZ655722:ODC655722 OMV655722:OMY655722 OWR655722:OWU655722 PGN655722:PGQ655722 PQJ655722:PQM655722 QAF655722:QAI655722 QKB655722:QKE655722 QTX655722:QUA655722 RDT655722:RDW655722 RNP655722:RNS655722 RXL655722:RXO655722 SHH655722:SHK655722 SRD655722:SRG655722 TAZ655722:TBC655722 TKV655722:TKY655722 TUR655722:TUU655722 UEN655722:UEQ655722 UOJ655722:UOM655722 UYF655722:UYI655722 VIB655722:VIE655722 VRX655722:VSA655722 WBT655722:WBW655722 WLP655722:WLS655722 WVL655722:WVO655722 D721258:G721258 IZ721258:JC721258 SV721258:SY721258 ACR721258:ACU721258 AMN721258:AMQ721258 AWJ721258:AWM721258 BGF721258:BGI721258 BQB721258:BQE721258 BZX721258:CAA721258 CJT721258:CJW721258 CTP721258:CTS721258 DDL721258:DDO721258 DNH721258:DNK721258 DXD721258:DXG721258 EGZ721258:EHC721258 EQV721258:EQY721258 FAR721258:FAU721258 FKN721258:FKQ721258 FUJ721258:FUM721258 GEF721258:GEI721258 GOB721258:GOE721258 GXX721258:GYA721258 HHT721258:HHW721258 HRP721258:HRS721258 IBL721258:IBO721258 ILH721258:ILK721258 IVD721258:IVG721258 JEZ721258:JFC721258 JOV721258:JOY721258 JYR721258:JYU721258 KIN721258:KIQ721258 KSJ721258:KSM721258 LCF721258:LCI721258 LMB721258:LME721258 LVX721258:LWA721258 MFT721258:MFW721258 MPP721258:MPS721258 MZL721258:MZO721258 NJH721258:NJK721258 NTD721258:NTG721258 OCZ721258:ODC721258 OMV721258:OMY721258 OWR721258:OWU721258 PGN721258:PGQ721258 PQJ721258:PQM721258 QAF721258:QAI721258 QKB721258:QKE721258 QTX721258:QUA721258 RDT721258:RDW721258 RNP721258:RNS721258 RXL721258:RXO721258 SHH721258:SHK721258 SRD721258:SRG721258 TAZ721258:TBC721258 TKV721258:TKY721258 TUR721258:TUU721258 UEN721258:UEQ721258 UOJ721258:UOM721258 UYF721258:UYI721258 VIB721258:VIE721258 VRX721258:VSA721258 WBT721258:WBW721258 WLP721258:WLS721258 WVL721258:WVO721258 D786794:G786794 IZ786794:JC786794 SV786794:SY786794 ACR786794:ACU786794 AMN786794:AMQ786794 AWJ786794:AWM786794 BGF786794:BGI786794 BQB786794:BQE786794 BZX786794:CAA786794 CJT786794:CJW786794 CTP786794:CTS786794 DDL786794:DDO786794 DNH786794:DNK786794 DXD786794:DXG786794 EGZ786794:EHC786794 EQV786794:EQY786794 FAR786794:FAU786794 FKN786794:FKQ786794 FUJ786794:FUM786794 GEF786794:GEI786794 GOB786794:GOE786794 GXX786794:GYA786794 HHT786794:HHW786794 HRP786794:HRS786794 IBL786794:IBO786794 ILH786794:ILK786794 IVD786794:IVG786794 JEZ786794:JFC786794 JOV786794:JOY786794 JYR786794:JYU786794 KIN786794:KIQ786794 KSJ786794:KSM786794 LCF786794:LCI786794 LMB786794:LME786794 LVX786794:LWA786794 MFT786794:MFW786794 MPP786794:MPS786794 MZL786794:MZO786794 NJH786794:NJK786794 NTD786794:NTG786794 OCZ786794:ODC786794 OMV786794:OMY786794 OWR786794:OWU786794 PGN786794:PGQ786794 PQJ786794:PQM786794 QAF786794:QAI786794 QKB786794:QKE786794 QTX786794:QUA786794 RDT786794:RDW786794 RNP786794:RNS786794 RXL786794:RXO786794 SHH786794:SHK786794 SRD786794:SRG786794 TAZ786794:TBC786794 TKV786794:TKY786794 TUR786794:TUU786794 UEN786794:UEQ786794 UOJ786794:UOM786794 UYF786794:UYI786794 VIB786794:VIE786794 VRX786794:VSA786794 WBT786794:WBW786794 WLP786794:WLS786794 WVL786794:WVO786794 D852330:G852330 IZ852330:JC852330 SV852330:SY852330 ACR852330:ACU852330 AMN852330:AMQ852330 AWJ852330:AWM852330 BGF852330:BGI852330 BQB852330:BQE852330 BZX852330:CAA852330 CJT852330:CJW852330 CTP852330:CTS852330 DDL852330:DDO852330 DNH852330:DNK852330 DXD852330:DXG852330 EGZ852330:EHC852330 EQV852330:EQY852330 FAR852330:FAU852330 FKN852330:FKQ852330 FUJ852330:FUM852330 GEF852330:GEI852330 GOB852330:GOE852330 GXX852330:GYA852330 HHT852330:HHW852330 HRP852330:HRS852330 IBL852330:IBO852330 ILH852330:ILK852330 IVD852330:IVG852330 JEZ852330:JFC852330 JOV852330:JOY852330 JYR852330:JYU852330 KIN852330:KIQ852330 KSJ852330:KSM852330 LCF852330:LCI852330 LMB852330:LME852330 LVX852330:LWA852330 MFT852330:MFW852330 MPP852330:MPS852330 MZL852330:MZO852330 NJH852330:NJK852330 NTD852330:NTG852330 OCZ852330:ODC852330 OMV852330:OMY852330 OWR852330:OWU852330 PGN852330:PGQ852330 PQJ852330:PQM852330 QAF852330:QAI852330 QKB852330:QKE852330 QTX852330:QUA852330 RDT852330:RDW852330 RNP852330:RNS852330 RXL852330:RXO852330 SHH852330:SHK852330 SRD852330:SRG852330 TAZ852330:TBC852330 TKV852330:TKY852330 TUR852330:TUU852330 UEN852330:UEQ852330 UOJ852330:UOM852330 UYF852330:UYI852330 VIB852330:VIE852330 VRX852330:VSA852330 WBT852330:WBW852330 WLP852330:WLS852330 WVL852330:WVO852330 D917866:G917866 IZ917866:JC917866 SV917866:SY917866 ACR917866:ACU917866 AMN917866:AMQ917866 AWJ917866:AWM917866 BGF917866:BGI917866 BQB917866:BQE917866 BZX917866:CAA917866 CJT917866:CJW917866 CTP917866:CTS917866 DDL917866:DDO917866 DNH917866:DNK917866 DXD917866:DXG917866 EGZ917866:EHC917866 EQV917866:EQY917866 FAR917866:FAU917866 FKN917866:FKQ917866 FUJ917866:FUM917866 GEF917866:GEI917866 GOB917866:GOE917866 GXX917866:GYA917866 HHT917866:HHW917866 HRP917866:HRS917866 IBL917866:IBO917866 ILH917866:ILK917866 IVD917866:IVG917866 JEZ917866:JFC917866 JOV917866:JOY917866 JYR917866:JYU917866 KIN917866:KIQ917866 KSJ917866:KSM917866 LCF917866:LCI917866 LMB917866:LME917866 LVX917866:LWA917866 MFT917866:MFW917866 MPP917866:MPS917866 MZL917866:MZO917866 NJH917866:NJK917866 NTD917866:NTG917866 OCZ917866:ODC917866 OMV917866:OMY917866 OWR917866:OWU917866 PGN917866:PGQ917866 PQJ917866:PQM917866 QAF917866:QAI917866 QKB917866:QKE917866 QTX917866:QUA917866 RDT917866:RDW917866 RNP917866:RNS917866 RXL917866:RXO917866 SHH917866:SHK917866 SRD917866:SRG917866 TAZ917866:TBC917866 TKV917866:TKY917866 TUR917866:TUU917866 UEN917866:UEQ917866 UOJ917866:UOM917866 UYF917866:UYI917866 VIB917866:VIE917866 VRX917866:VSA917866 WBT917866:WBW917866 WLP917866:WLS917866 WVL917866:WVO917866 D983402:G983402 IZ983402:JC983402 SV983402:SY983402 ACR983402:ACU983402 AMN983402:AMQ983402 AWJ983402:AWM983402 BGF983402:BGI983402 BQB983402:BQE983402 BZX983402:CAA983402 CJT983402:CJW983402 CTP983402:CTS983402 DDL983402:DDO983402 DNH983402:DNK983402 DXD983402:DXG983402 EGZ983402:EHC983402 EQV983402:EQY983402 FAR983402:FAU983402 FKN983402:FKQ983402 FUJ983402:FUM983402 GEF983402:GEI983402 GOB983402:GOE983402 GXX983402:GYA983402 HHT983402:HHW983402 HRP983402:HRS983402 IBL983402:IBO983402 ILH983402:ILK983402 IVD983402:IVG983402 JEZ983402:JFC983402 JOV983402:JOY983402 JYR983402:JYU983402 KIN983402:KIQ983402 KSJ983402:KSM983402 LCF983402:LCI983402 LMB983402:LME983402 LVX983402:LWA983402 MFT983402:MFW983402 MPP983402:MPS983402 MZL983402:MZO983402 NJH983402:NJK983402 NTD983402:NTG983402 OCZ983402:ODC983402 OMV983402:OMY983402 OWR983402:OWU983402 PGN983402:PGQ983402 PQJ983402:PQM983402 QAF983402:QAI983402 QKB983402:QKE983402 QTX983402:QUA983402 RDT983402:RDW983402 RNP983402:RNS983402 RXL983402:RXO983402 SHH983402:SHK983402 SRD983402:SRG983402 TAZ983402:TBC983402 TKV983402:TKY983402 TUR983402:TUU983402 UEN983402:UEQ983402 UOJ983402:UOM983402 UYF983402:UYI983402 VIB983402:VIE983402 VRX983402:VSA983402 WBT983402:WBW983402 WLP983402:WLS983402 WVL983402:WVO983402 V404:Y409 JR404:JU409 TN404:TQ409 ADJ404:ADM409 ANF404:ANI409 AXB404:AXE409 BGX404:BHA409 BQT404:BQW409 CAP404:CAS409 CKL404:CKO409 CUH404:CUK409 DED404:DEG409 DNZ404:DOC409 DXV404:DXY409 EHR404:EHU409 ERN404:ERQ409 FBJ404:FBM409 FLF404:FLI409 FVB404:FVE409 GEX404:GFA409 GOT404:GOW409 GYP404:GYS409 HIL404:HIO409 HSH404:HSK409 ICD404:ICG409 ILZ404:IMC409 IVV404:IVY409 JFR404:JFU409 JPN404:JPQ409 JZJ404:JZM409 KJF404:KJI409 KTB404:KTE409 LCX404:LDA409 LMT404:LMW409 LWP404:LWS409 MGL404:MGO409 MQH404:MQK409 NAD404:NAG409 NJZ404:NKC409 NTV404:NTY409 ODR404:ODU409 ONN404:ONQ409 OXJ404:OXM409 PHF404:PHI409 PRB404:PRE409 QAX404:QBA409 QKT404:QKW409 QUP404:QUS409 REL404:REO409 ROH404:ROK409 RYD404:RYG409 SHZ404:SIC409 SRV404:SRY409 TBR404:TBU409 TLN404:TLQ409 TVJ404:TVM409 UFF404:UFI409 UPB404:UPE409 UYX404:UZA409 VIT404:VIW409 VSP404:VSS409 WCL404:WCO409 WMH404:WMK409 WWD404:WWG409 V65986:Y65991 JR65986:JU65991 TN65986:TQ65991 ADJ65986:ADM65991 ANF65986:ANI65991 AXB65986:AXE65991 BGX65986:BHA65991 BQT65986:BQW65991 CAP65986:CAS65991 CKL65986:CKO65991 CUH65986:CUK65991 DED65986:DEG65991 DNZ65986:DOC65991 DXV65986:DXY65991 EHR65986:EHU65991 ERN65986:ERQ65991 FBJ65986:FBM65991 FLF65986:FLI65991 FVB65986:FVE65991 GEX65986:GFA65991 GOT65986:GOW65991 GYP65986:GYS65991 HIL65986:HIO65991 HSH65986:HSK65991 ICD65986:ICG65991 ILZ65986:IMC65991 IVV65986:IVY65991 JFR65986:JFU65991 JPN65986:JPQ65991 JZJ65986:JZM65991 KJF65986:KJI65991 KTB65986:KTE65991 LCX65986:LDA65991 LMT65986:LMW65991 LWP65986:LWS65991 MGL65986:MGO65991 MQH65986:MQK65991 NAD65986:NAG65991 NJZ65986:NKC65991 NTV65986:NTY65991 ODR65986:ODU65991 ONN65986:ONQ65991 OXJ65986:OXM65991 PHF65986:PHI65991 PRB65986:PRE65991 QAX65986:QBA65991 QKT65986:QKW65991 QUP65986:QUS65991 REL65986:REO65991 ROH65986:ROK65991 RYD65986:RYG65991 SHZ65986:SIC65991 SRV65986:SRY65991 TBR65986:TBU65991 TLN65986:TLQ65991 TVJ65986:TVM65991 UFF65986:UFI65991 UPB65986:UPE65991 UYX65986:UZA65991 VIT65986:VIW65991 VSP65986:VSS65991 WCL65986:WCO65991 WMH65986:WMK65991 WWD65986:WWG65991 V131522:Y131527 JR131522:JU131527 TN131522:TQ131527 ADJ131522:ADM131527 ANF131522:ANI131527 AXB131522:AXE131527 BGX131522:BHA131527 BQT131522:BQW131527 CAP131522:CAS131527 CKL131522:CKO131527 CUH131522:CUK131527 DED131522:DEG131527 DNZ131522:DOC131527 DXV131522:DXY131527 EHR131522:EHU131527 ERN131522:ERQ131527 FBJ131522:FBM131527 FLF131522:FLI131527 FVB131522:FVE131527 GEX131522:GFA131527 GOT131522:GOW131527 GYP131522:GYS131527 HIL131522:HIO131527 HSH131522:HSK131527 ICD131522:ICG131527 ILZ131522:IMC131527 IVV131522:IVY131527 JFR131522:JFU131527 JPN131522:JPQ131527 JZJ131522:JZM131527 KJF131522:KJI131527 KTB131522:KTE131527 LCX131522:LDA131527 LMT131522:LMW131527 LWP131522:LWS131527 MGL131522:MGO131527 MQH131522:MQK131527 NAD131522:NAG131527 NJZ131522:NKC131527 NTV131522:NTY131527 ODR131522:ODU131527 ONN131522:ONQ131527 OXJ131522:OXM131527 PHF131522:PHI131527 PRB131522:PRE131527 QAX131522:QBA131527 QKT131522:QKW131527 QUP131522:QUS131527 REL131522:REO131527 ROH131522:ROK131527 RYD131522:RYG131527 SHZ131522:SIC131527 SRV131522:SRY131527 TBR131522:TBU131527 TLN131522:TLQ131527 TVJ131522:TVM131527 UFF131522:UFI131527 UPB131522:UPE131527 UYX131522:UZA131527 VIT131522:VIW131527 VSP131522:VSS131527 WCL131522:WCO131527 WMH131522:WMK131527 WWD131522:WWG131527 V197058:Y197063 JR197058:JU197063 TN197058:TQ197063 ADJ197058:ADM197063 ANF197058:ANI197063 AXB197058:AXE197063 BGX197058:BHA197063 BQT197058:BQW197063 CAP197058:CAS197063 CKL197058:CKO197063 CUH197058:CUK197063 DED197058:DEG197063 DNZ197058:DOC197063 DXV197058:DXY197063 EHR197058:EHU197063 ERN197058:ERQ197063 FBJ197058:FBM197063 FLF197058:FLI197063 FVB197058:FVE197063 GEX197058:GFA197063 GOT197058:GOW197063 GYP197058:GYS197063 HIL197058:HIO197063 HSH197058:HSK197063 ICD197058:ICG197063 ILZ197058:IMC197063 IVV197058:IVY197063 JFR197058:JFU197063 JPN197058:JPQ197063 JZJ197058:JZM197063 KJF197058:KJI197063 KTB197058:KTE197063 LCX197058:LDA197063 LMT197058:LMW197063 LWP197058:LWS197063 MGL197058:MGO197063 MQH197058:MQK197063 NAD197058:NAG197063 NJZ197058:NKC197063 NTV197058:NTY197063 ODR197058:ODU197063 ONN197058:ONQ197063 OXJ197058:OXM197063 PHF197058:PHI197063 PRB197058:PRE197063 QAX197058:QBA197063 QKT197058:QKW197063 QUP197058:QUS197063 REL197058:REO197063 ROH197058:ROK197063 RYD197058:RYG197063 SHZ197058:SIC197063 SRV197058:SRY197063 TBR197058:TBU197063 TLN197058:TLQ197063 TVJ197058:TVM197063 UFF197058:UFI197063 UPB197058:UPE197063 UYX197058:UZA197063 VIT197058:VIW197063 VSP197058:VSS197063 WCL197058:WCO197063 WMH197058:WMK197063 WWD197058:WWG197063 V262594:Y262599 JR262594:JU262599 TN262594:TQ262599 ADJ262594:ADM262599 ANF262594:ANI262599 AXB262594:AXE262599 BGX262594:BHA262599 BQT262594:BQW262599 CAP262594:CAS262599 CKL262594:CKO262599 CUH262594:CUK262599 DED262594:DEG262599 DNZ262594:DOC262599 DXV262594:DXY262599 EHR262594:EHU262599 ERN262594:ERQ262599 FBJ262594:FBM262599 FLF262594:FLI262599 FVB262594:FVE262599 GEX262594:GFA262599 GOT262594:GOW262599 GYP262594:GYS262599 HIL262594:HIO262599 HSH262594:HSK262599 ICD262594:ICG262599 ILZ262594:IMC262599 IVV262594:IVY262599 JFR262594:JFU262599 JPN262594:JPQ262599 JZJ262594:JZM262599 KJF262594:KJI262599 KTB262594:KTE262599 LCX262594:LDA262599 LMT262594:LMW262599 LWP262594:LWS262599 MGL262594:MGO262599 MQH262594:MQK262599 NAD262594:NAG262599 NJZ262594:NKC262599 NTV262594:NTY262599 ODR262594:ODU262599 ONN262594:ONQ262599 OXJ262594:OXM262599 PHF262594:PHI262599 PRB262594:PRE262599 QAX262594:QBA262599 QKT262594:QKW262599 QUP262594:QUS262599 REL262594:REO262599 ROH262594:ROK262599 RYD262594:RYG262599 SHZ262594:SIC262599 SRV262594:SRY262599 TBR262594:TBU262599 TLN262594:TLQ262599 TVJ262594:TVM262599 UFF262594:UFI262599 UPB262594:UPE262599 UYX262594:UZA262599 VIT262594:VIW262599 VSP262594:VSS262599 WCL262594:WCO262599 WMH262594:WMK262599 WWD262594:WWG262599 V328130:Y328135 JR328130:JU328135 TN328130:TQ328135 ADJ328130:ADM328135 ANF328130:ANI328135 AXB328130:AXE328135 BGX328130:BHA328135 BQT328130:BQW328135 CAP328130:CAS328135 CKL328130:CKO328135 CUH328130:CUK328135 DED328130:DEG328135 DNZ328130:DOC328135 DXV328130:DXY328135 EHR328130:EHU328135 ERN328130:ERQ328135 FBJ328130:FBM328135 FLF328130:FLI328135 FVB328130:FVE328135 GEX328130:GFA328135 GOT328130:GOW328135 GYP328130:GYS328135 HIL328130:HIO328135 HSH328130:HSK328135 ICD328130:ICG328135 ILZ328130:IMC328135 IVV328130:IVY328135 JFR328130:JFU328135 JPN328130:JPQ328135 JZJ328130:JZM328135 KJF328130:KJI328135 KTB328130:KTE328135 LCX328130:LDA328135 LMT328130:LMW328135 LWP328130:LWS328135 MGL328130:MGO328135 MQH328130:MQK328135 NAD328130:NAG328135 NJZ328130:NKC328135 NTV328130:NTY328135 ODR328130:ODU328135 ONN328130:ONQ328135 OXJ328130:OXM328135 PHF328130:PHI328135 PRB328130:PRE328135 QAX328130:QBA328135 QKT328130:QKW328135 QUP328130:QUS328135 REL328130:REO328135 ROH328130:ROK328135 RYD328130:RYG328135 SHZ328130:SIC328135 SRV328130:SRY328135 TBR328130:TBU328135 TLN328130:TLQ328135 TVJ328130:TVM328135 UFF328130:UFI328135 UPB328130:UPE328135 UYX328130:UZA328135 VIT328130:VIW328135 VSP328130:VSS328135 WCL328130:WCO328135 WMH328130:WMK328135 WWD328130:WWG328135 V393666:Y393671 JR393666:JU393671 TN393666:TQ393671 ADJ393666:ADM393671 ANF393666:ANI393671 AXB393666:AXE393671 BGX393666:BHA393671 BQT393666:BQW393671 CAP393666:CAS393671 CKL393666:CKO393671 CUH393666:CUK393671 DED393666:DEG393671 DNZ393666:DOC393671 DXV393666:DXY393671 EHR393666:EHU393671 ERN393666:ERQ393671 FBJ393666:FBM393671 FLF393666:FLI393671 FVB393666:FVE393671 GEX393666:GFA393671 GOT393666:GOW393671 GYP393666:GYS393671 HIL393666:HIO393671 HSH393666:HSK393671 ICD393666:ICG393671 ILZ393666:IMC393671 IVV393666:IVY393671 JFR393666:JFU393671 JPN393666:JPQ393671 JZJ393666:JZM393671 KJF393666:KJI393671 KTB393666:KTE393671 LCX393666:LDA393671 LMT393666:LMW393671 LWP393666:LWS393671 MGL393666:MGO393671 MQH393666:MQK393671 NAD393666:NAG393671 NJZ393666:NKC393671 NTV393666:NTY393671 ODR393666:ODU393671 ONN393666:ONQ393671 OXJ393666:OXM393671 PHF393666:PHI393671 PRB393666:PRE393671 QAX393666:QBA393671 QKT393666:QKW393671 QUP393666:QUS393671 REL393666:REO393671 ROH393666:ROK393671 RYD393666:RYG393671 SHZ393666:SIC393671 SRV393666:SRY393671 TBR393666:TBU393671 TLN393666:TLQ393671 TVJ393666:TVM393671 UFF393666:UFI393671 UPB393666:UPE393671 UYX393666:UZA393671 VIT393666:VIW393671 VSP393666:VSS393671 WCL393666:WCO393671 WMH393666:WMK393671 WWD393666:WWG393671 V459202:Y459207 JR459202:JU459207 TN459202:TQ459207 ADJ459202:ADM459207 ANF459202:ANI459207 AXB459202:AXE459207 BGX459202:BHA459207 BQT459202:BQW459207 CAP459202:CAS459207 CKL459202:CKO459207 CUH459202:CUK459207 DED459202:DEG459207 DNZ459202:DOC459207 DXV459202:DXY459207 EHR459202:EHU459207 ERN459202:ERQ459207 FBJ459202:FBM459207 FLF459202:FLI459207 FVB459202:FVE459207 GEX459202:GFA459207 GOT459202:GOW459207 GYP459202:GYS459207 HIL459202:HIO459207 HSH459202:HSK459207 ICD459202:ICG459207 ILZ459202:IMC459207 IVV459202:IVY459207 JFR459202:JFU459207 JPN459202:JPQ459207 JZJ459202:JZM459207 KJF459202:KJI459207 KTB459202:KTE459207 LCX459202:LDA459207 LMT459202:LMW459207 LWP459202:LWS459207 MGL459202:MGO459207 MQH459202:MQK459207 NAD459202:NAG459207 NJZ459202:NKC459207 NTV459202:NTY459207 ODR459202:ODU459207 ONN459202:ONQ459207 OXJ459202:OXM459207 PHF459202:PHI459207 PRB459202:PRE459207 QAX459202:QBA459207 QKT459202:QKW459207 QUP459202:QUS459207 REL459202:REO459207 ROH459202:ROK459207 RYD459202:RYG459207 SHZ459202:SIC459207 SRV459202:SRY459207 TBR459202:TBU459207 TLN459202:TLQ459207 TVJ459202:TVM459207 UFF459202:UFI459207 UPB459202:UPE459207 UYX459202:UZA459207 VIT459202:VIW459207 VSP459202:VSS459207 WCL459202:WCO459207 WMH459202:WMK459207 WWD459202:WWG459207 V524738:Y524743 JR524738:JU524743 TN524738:TQ524743 ADJ524738:ADM524743 ANF524738:ANI524743 AXB524738:AXE524743 BGX524738:BHA524743 BQT524738:BQW524743 CAP524738:CAS524743 CKL524738:CKO524743 CUH524738:CUK524743 DED524738:DEG524743 DNZ524738:DOC524743 DXV524738:DXY524743 EHR524738:EHU524743 ERN524738:ERQ524743 FBJ524738:FBM524743 FLF524738:FLI524743 FVB524738:FVE524743 GEX524738:GFA524743 GOT524738:GOW524743 GYP524738:GYS524743 HIL524738:HIO524743 HSH524738:HSK524743 ICD524738:ICG524743 ILZ524738:IMC524743 IVV524738:IVY524743 JFR524738:JFU524743 JPN524738:JPQ524743 JZJ524738:JZM524743 KJF524738:KJI524743 KTB524738:KTE524743 LCX524738:LDA524743 LMT524738:LMW524743 LWP524738:LWS524743 MGL524738:MGO524743 MQH524738:MQK524743 NAD524738:NAG524743 NJZ524738:NKC524743 NTV524738:NTY524743 ODR524738:ODU524743 ONN524738:ONQ524743 OXJ524738:OXM524743 PHF524738:PHI524743 PRB524738:PRE524743 QAX524738:QBA524743 QKT524738:QKW524743 QUP524738:QUS524743 REL524738:REO524743 ROH524738:ROK524743 RYD524738:RYG524743 SHZ524738:SIC524743 SRV524738:SRY524743 TBR524738:TBU524743 TLN524738:TLQ524743 TVJ524738:TVM524743 UFF524738:UFI524743 UPB524738:UPE524743 UYX524738:UZA524743 VIT524738:VIW524743 VSP524738:VSS524743 WCL524738:WCO524743 WMH524738:WMK524743 WWD524738:WWG524743 V590274:Y590279 JR590274:JU590279 TN590274:TQ590279 ADJ590274:ADM590279 ANF590274:ANI590279 AXB590274:AXE590279 BGX590274:BHA590279 BQT590274:BQW590279 CAP590274:CAS590279 CKL590274:CKO590279 CUH590274:CUK590279 DED590274:DEG590279 DNZ590274:DOC590279 DXV590274:DXY590279 EHR590274:EHU590279 ERN590274:ERQ590279 FBJ590274:FBM590279 FLF590274:FLI590279 FVB590274:FVE590279 GEX590274:GFA590279 GOT590274:GOW590279 GYP590274:GYS590279 HIL590274:HIO590279 HSH590274:HSK590279 ICD590274:ICG590279 ILZ590274:IMC590279 IVV590274:IVY590279 JFR590274:JFU590279 JPN590274:JPQ590279 JZJ590274:JZM590279 KJF590274:KJI590279 KTB590274:KTE590279 LCX590274:LDA590279 LMT590274:LMW590279 LWP590274:LWS590279 MGL590274:MGO590279 MQH590274:MQK590279 NAD590274:NAG590279 NJZ590274:NKC590279 NTV590274:NTY590279 ODR590274:ODU590279 ONN590274:ONQ590279 OXJ590274:OXM590279 PHF590274:PHI590279 PRB590274:PRE590279 QAX590274:QBA590279 QKT590274:QKW590279 QUP590274:QUS590279 REL590274:REO590279 ROH590274:ROK590279 RYD590274:RYG590279 SHZ590274:SIC590279 SRV590274:SRY590279 TBR590274:TBU590279 TLN590274:TLQ590279 TVJ590274:TVM590279 UFF590274:UFI590279 UPB590274:UPE590279 UYX590274:UZA590279 VIT590274:VIW590279 VSP590274:VSS590279 WCL590274:WCO590279 WMH590274:WMK590279 WWD590274:WWG590279 V655810:Y655815 JR655810:JU655815 TN655810:TQ655815 ADJ655810:ADM655815 ANF655810:ANI655815 AXB655810:AXE655815 BGX655810:BHA655815 BQT655810:BQW655815 CAP655810:CAS655815 CKL655810:CKO655815 CUH655810:CUK655815 DED655810:DEG655815 DNZ655810:DOC655815 DXV655810:DXY655815 EHR655810:EHU655815 ERN655810:ERQ655815 FBJ655810:FBM655815 FLF655810:FLI655815 FVB655810:FVE655815 GEX655810:GFA655815 GOT655810:GOW655815 GYP655810:GYS655815 HIL655810:HIO655815 HSH655810:HSK655815 ICD655810:ICG655815 ILZ655810:IMC655815 IVV655810:IVY655815 JFR655810:JFU655815 JPN655810:JPQ655815 JZJ655810:JZM655815 KJF655810:KJI655815 KTB655810:KTE655815 LCX655810:LDA655815 LMT655810:LMW655815 LWP655810:LWS655815 MGL655810:MGO655815 MQH655810:MQK655815 NAD655810:NAG655815 NJZ655810:NKC655815 NTV655810:NTY655815 ODR655810:ODU655815 ONN655810:ONQ655815 OXJ655810:OXM655815 PHF655810:PHI655815 PRB655810:PRE655815 QAX655810:QBA655815 QKT655810:QKW655815 QUP655810:QUS655815 REL655810:REO655815 ROH655810:ROK655815 RYD655810:RYG655815 SHZ655810:SIC655815 SRV655810:SRY655815 TBR655810:TBU655815 TLN655810:TLQ655815 TVJ655810:TVM655815 UFF655810:UFI655815 UPB655810:UPE655815 UYX655810:UZA655815 VIT655810:VIW655815 VSP655810:VSS655815 WCL655810:WCO655815 WMH655810:WMK655815 WWD655810:WWG655815 V721346:Y721351 JR721346:JU721351 TN721346:TQ721351 ADJ721346:ADM721351 ANF721346:ANI721351 AXB721346:AXE721351 BGX721346:BHA721351 BQT721346:BQW721351 CAP721346:CAS721351 CKL721346:CKO721351 CUH721346:CUK721351 DED721346:DEG721351 DNZ721346:DOC721351 DXV721346:DXY721351 EHR721346:EHU721351 ERN721346:ERQ721351 FBJ721346:FBM721351 FLF721346:FLI721351 FVB721346:FVE721351 GEX721346:GFA721351 GOT721346:GOW721351 GYP721346:GYS721351 HIL721346:HIO721351 HSH721346:HSK721351 ICD721346:ICG721351 ILZ721346:IMC721351 IVV721346:IVY721351 JFR721346:JFU721351 JPN721346:JPQ721351 JZJ721346:JZM721351 KJF721346:KJI721351 KTB721346:KTE721351 LCX721346:LDA721351 LMT721346:LMW721351 LWP721346:LWS721351 MGL721346:MGO721351 MQH721346:MQK721351 NAD721346:NAG721351 NJZ721346:NKC721351 NTV721346:NTY721351 ODR721346:ODU721351 ONN721346:ONQ721351 OXJ721346:OXM721351 PHF721346:PHI721351 PRB721346:PRE721351 QAX721346:QBA721351 QKT721346:QKW721351 QUP721346:QUS721351 REL721346:REO721351 ROH721346:ROK721351 RYD721346:RYG721351 SHZ721346:SIC721351 SRV721346:SRY721351 TBR721346:TBU721351 TLN721346:TLQ721351 TVJ721346:TVM721351 UFF721346:UFI721351 UPB721346:UPE721351 UYX721346:UZA721351 VIT721346:VIW721351 VSP721346:VSS721351 WCL721346:WCO721351 WMH721346:WMK721351 WWD721346:WWG721351 V786882:Y786887 JR786882:JU786887 TN786882:TQ786887 ADJ786882:ADM786887 ANF786882:ANI786887 AXB786882:AXE786887 BGX786882:BHA786887 BQT786882:BQW786887 CAP786882:CAS786887 CKL786882:CKO786887 CUH786882:CUK786887 DED786882:DEG786887 DNZ786882:DOC786887 DXV786882:DXY786887 EHR786882:EHU786887 ERN786882:ERQ786887 FBJ786882:FBM786887 FLF786882:FLI786887 FVB786882:FVE786887 GEX786882:GFA786887 GOT786882:GOW786887 GYP786882:GYS786887 HIL786882:HIO786887 HSH786882:HSK786887 ICD786882:ICG786887 ILZ786882:IMC786887 IVV786882:IVY786887 JFR786882:JFU786887 JPN786882:JPQ786887 JZJ786882:JZM786887 KJF786882:KJI786887 KTB786882:KTE786887 LCX786882:LDA786887 LMT786882:LMW786887 LWP786882:LWS786887 MGL786882:MGO786887 MQH786882:MQK786887 NAD786882:NAG786887 NJZ786882:NKC786887 NTV786882:NTY786887 ODR786882:ODU786887 ONN786882:ONQ786887 OXJ786882:OXM786887 PHF786882:PHI786887 PRB786882:PRE786887 QAX786882:QBA786887 QKT786882:QKW786887 QUP786882:QUS786887 REL786882:REO786887 ROH786882:ROK786887 RYD786882:RYG786887 SHZ786882:SIC786887 SRV786882:SRY786887 TBR786882:TBU786887 TLN786882:TLQ786887 TVJ786882:TVM786887 UFF786882:UFI786887 UPB786882:UPE786887 UYX786882:UZA786887 VIT786882:VIW786887 VSP786882:VSS786887 WCL786882:WCO786887 WMH786882:WMK786887 WWD786882:WWG786887 V852418:Y852423 JR852418:JU852423 TN852418:TQ852423 ADJ852418:ADM852423 ANF852418:ANI852423 AXB852418:AXE852423 BGX852418:BHA852423 BQT852418:BQW852423 CAP852418:CAS852423 CKL852418:CKO852423 CUH852418:CUK852423 DED852418:DEG852423 DNZ852418:DOC852423 DXV852418:DXY852423 EHR852418:EHU852423 ERN852418:ERQ852423 FBJ852418:FBM852423 FLF852418:FLI852423 FVB852418:FVE852423 GEX852418:GFA852423 GOT852418:GOW852423 GYP852418:GYS852423 HIL852418:HIO852423 HSH852418:HSK852423 ICD852418:ICG852423 ILZ852418:IMC852423 IVV852418:IVY852423 JFR852418:JFU852423 JPN852418:JPQ852423 JZJ852418:JZM852423 KJF852418:KJI852423 KTB852418:KTE852423 LCX852418:LDA852423 LMT852418:LMW852423 LWP852418:LWS852423 MGL852418:MGO852423 MQH852418:MQK852423 NAD852418:NAG852423 NJZ852418:NKC852423 NTV852418:NTY852423 ODR852418:ODU852423 ONN852418:ONQ852423 OXJ852418:OXM852423 PHF852418:PHI852423 PRB852418:PRE852423 QAX852418:QBA852423 QKT852418:QKW852423 QUP852418:QUS852423 REL852418:REO852423 ROH852418:ROK852423 RYD852418:RYG852423 SHZ852418:SIC852423 SRV852418:SRY852423 TBR852418:TBU852423 TLN852418:TLQ852423 TVJ852418:TVM852423 UFF852418:UFI852423 UPB852418:UPE852423 UYX852418:UZA852423 VIT852418:VIW852423 VSP852418:VSS852423 WCL852418:WCO852423 WMH852418:WMK852423 WWD852418:WWG852423 V917954:Y917959 JR917954:JU917959 TN917954:TQ917959 ADJ917954:ADM917959 ANF917954:ANI917959 AXB917954:AXE917959 BGX917954:BHA917959 BQT917954:BQW917959 CAP917954:CAS917959 CKL917954:CKO917959 CUH917954:CUK917959 DED917954:DEG917959 DNZ917954:DOC917959 DXV917954:DXY917959 EHR917954:EHU917959 ERN917954:ERQ917959 FBJ917954:FBM917959 FLF917954:FLI917959 FVB917954:FVE917959 GEX917954:GFA917959 GOT917954:GOW917959 GYP917954:GYS917959 HIL917954:HIO917959 HSH917954:HSK917959 ICD917954:ICG917959 ILZ917954:IMC917959 IVV917954:IVY917959 JFR917954:JFU917959 JPN917954:JPQ917959 JZJ917954:JZM917959 KJF917954:KJI917959 KTB917954:KTE917959 LCX917954:LDA917959 LMT917954:LMW917959 LWP917954:LWS917959 MGL917954:MGO917959 MQH917954:MQK917959 NAD917954:NAG917959 NJZ917954:NKC917959 NTV917954:NTY917959 ODR917954:ODU917959 ONN917954:ONQ917959 OXJ917954:OXM917959 PHF917954:PHI917959 PRB917954:PRE917959 QAX917954:QBA917959 QKT917954:QKW917959 QUP917954:QUS917959 REL917954:REO917959 ROH917954:ROK917959 RYD917954:RYG917959 SHZ917954:SIC917959 SRV917954:SRY917959 TBR917954:TBU917959 TLN917954:TLQ917959 TVJ917954:TVM917959 UFF917954:UFI917959 UPB917954:UPE917959 UYX917954:UZA917959 VIT917954:VIW917959 VSP917954:VSS917959 WCL917954:WCO917959 WMH917954:WMK917959 WWD917954:WWG917959 V983490:Y983495 JR983490:JU983495 TN983490:TQ983495 ADJ983490:ADM983495 ANF983490:ANI983495 AXB983490:AXE983495 BGX983490:BHA983495 BQT983490:BQW983495 CAP983490:CAS983495 CKL983490:CKO983495 CUH983490:CUK983495 DED983490:DEG983495 DNZ983490:DOC983495 DXV983490:DXY983495 EHR983490:EHU983495 ERN983490:ERQ983495 FBJ983490:FBM983495 FLF983490:FLI983495 FVB983490:FVE983495 GEX983490:GFA983495 GOT983490:GOW983495 GYP983490:GYS983495 HIL983490:HIO983495 HSH983490:HSK983495 ICD983490:ICG983495 ILZ983490:IMC983495 IVV983490:IVY983495 JFR983490:JFU983495 JPN983490:JPQ983495 JZJ983490:JZM983495 KJF983490:KJI983495 KTB983490:KTE983495 LCX983490:LDA983495 LMT983490:LMW983495 LWP983490:LWS983495 MGL983490:MGO983495 MQH983490:MQK983495 NAD983490:NAG983495 NJZ983490:NKC983495 NTV983490:NTY983495 ODR983490:ODU983495 ONN983490:ONQ983495 OXJ983490:OXM983495 PHF983490:PHI983495 PRB983490:PRE983495 QAX983490:QBA983495 QKT983490:QKW983495 QUP983490:QUS983495 REL983490:REO983495 ROH983490:ROK983495 RYD983490:RYG983495 SHZ983490:SIC983495 SRV983490:SRY983495 TBR983490:TBU983495 TLN983490:TLQ983495 TVJ983490:TVM983495 UFF983490:UFI983495 UPB983490:UPE983495 UYX983490:UZA983495 VIT983490:VIW983495 VSP983490:VSS983495 WCL983490:WCO983495 WMH983490:WMK983495 WWD983490:WWG983495 U381:Y386 JQ381:JU386 TM381:TQ386 ADI381:ADM386 ANE381:ANI386 AXA381:AXE386 BGW381:BHA386 BQS381:BQW386 CAO381:CAS386 CKK381:CKO386 CUG381:CUK386 DEC381:DEG386 DNY381:DOC386 DXU381:DXY386 EHQ381:EHU386 ERM381:ERQ386 FBI381:FBM386 FLE381:FLI386 FVA381:FVE386 GEW381:GFA386 GOS381:GOW386 GYO381:GYS386 HIK381:HIO386 HSG381:HSK386 ICC381:ICG386 ILY381:IMC386 IVU381:IVY386 JFQ381:JFU386 JPM381:JPQ386 JZI381:JZM386 KJE381:KJI386 KTA381:KTE386 LCW381:LDA386 LMS381:LMW386 LWO381:LWS386 MGK381:MGO386 MQG381:MQK386 NAC381:NAG386 NJY381:NKC386 NTU381:NTY386 ODQ381:ODU386 ONM381:ONQ386 OXI381:OXM386 PHE381:PHI386 PRA381:PRE386 QAW381:QBA386 QKS381:QKW386 QUO381:QUS386 REK381:REO386 ROG381:ROK386 RYC381:RYG386 SHY381:SIC386 SRU381:SRY386 TBQ381:TBU386 TLM381:TLQ386 TVI381:TVM386 UFE381:UFI386 UPA381:UPE386 UYW381:UZA386 VIS381:VIW386 VSO381:VSS386 WCK381:WCO386 WMG381:WMK386 WWC381:WWG386 U65963:Y65968 JQ65963:JU65968 TM65963:TQ65968 ADI65963:ADM65968 ANE65963:ANI65968 AXA65963:AXE65968 BGW65963:BHA65968 BQS65963:BQW65968 CAO65963:CAS65968 CKK65963:CKO65968 CUG65963:CUK65968 DEC65963:DEG65968 DNY65963:DOC65968 DXU65963:DXY65968 EHQ65963:EHU65968 ERM65963:ERQ65968 FBI65963:FBM65968 FLE65963:FLI65968 FVA65963:FVE65968 GEW65963:GFA65968 GOS65963:GOW65968 GYO65963:GYS65968 HIK65963:HIO65968 HSG65963:HSK65968 ICC65963:ICG65968 ILY65963:IMC65968 IVU65963:IVY65968 JFQ65963:JFU65968 JPM65963:JPQ65968 JZI65963:JZM65968 KJE65963:KJI65968 KTA65963:KTE65968 LCW65963:LDA65968 LMS65963:LMW65968 LWO65963:LWS65968 MGK65963:MGO65968 MQG65963:MQK65968 NAC65963:NAG65968 NJY65963:NKC65968 NTU65963:NTY65968 ODQ65963:ODU65968 ONM65963:ONQ65968 OXI65963:OXM65968 PHE65963:PHI65968 PRA65963:PRE65968 QAW65963:QBA65968 QKS65963:QKW65968 QUO65963:QUS65968 REK65963:REO65968 ROG65963:ROK65968 RYC65963:RYG65968 SHY65963:SIC65968 SRU65963:SRY65968 TBQ65963:TBU65968 TLM65963:TLQ65968 TVI65963:TVM65968 UFE65963:UFI65968 UPA65963:UPE65968 UYW65963:UZA65968 VIS65963:VIW65968 VSO65963:VSS65968 WCK65963:WCO65968 WMG65963:WMK65968 WWC65963:WWG65968 U131499:Y131504 JQ131499:JU131504 TM131499:TQ131504 ADI131499:ADM131504 ANE131499:ANI131504 AXA131499:AXE131504 BGW131499:BHA131504 BQS131499:BQW131504 CAO131499:CAS131504 CKK131499:CKO131504 CUG131499:CUK131504 DEC131499:DEG131504 DNY131499:DOC131504 DXU131499:DXY131504 EHQ131499:EHU131504 ERM131499:ERQ131504 FBI131499:FBM131504 FLE131499:FLI131504 FVA131499:FVE131504 GEW131499:GFA131504 GOS131499:GOW131504 GYO131499:GYS131504 HIK131499:HIO131504 HSG131499:HSK131504 ICC131499:ICG131504 ILY131499:IMC131504 IVU131499:IVY131504 JFQ131499:JFU131504 JPM131499:JPQ131504 JZI131499:JZM131504 KJE131499:KJI131504 KTA131499:KTE131504 LCW131499:LDA131504 LMS131499:LMW131504 LWO131499:LWS131504 MGK131499:MGO131504 MQG131499:MQK131504 NAC131499:NAG131504 NJY131499:NKC131504 NTU131499:NTY131504 ODQ131499:ODU131504 ONM131499:ONQ131504 OXI131499:OXM131504 PHE131499:PHI131504 PRA131499:PRE131504 QAW131499:QBA131504 QKS131499:QKW131504 QUO131499:QUS131504 REK131499:REO131504 ROG131499:ROK131504 RYC131499:RYG131504 SHY131499:SIC131504 SRU131499:SRY131504 TBQ131499:TBU131504 TLM131499:TLQ131504 TVI131499:TVM131504 UFE131499:UFI131504 UPA131499:UPE131504 UYW131499:UZA131504 VIS131499:VIW131504 VSO131499:VSS131504 WCK131499:WCO131504 WMG131499:WMK131504 WWC131499:WWG131504 U197035:Y197040 JQ197035:JU197040 TM197035:TQ197040 ADI197035:ADM197040 ANE197035:ANI197040 AXA197035:AXE197040 BGW197035:BHA197040 BQS197035:BQW197040 CAO197035:CAS197040 CKK197035:CKO197040 CUG197035:CUK197040 DEC197035:DEG197040 DNY197035:DOC197040 DXU197035:DXY197040 EHQ197035:EHU197040 ERM197035:ERQ197040 FBI197035:FBM197040 FLE197035:FLI197040 FVA197035:FVE197040 GEW197035:GFA197040 GOS197035:GOW197040 GYO197035:GYS197040 HIK197035:HIO197040 HSG197035:HSK197040 ICC197035:ICG197040 ILY197035:IMC197040 IVU197035:IVY197040 JFQ197035:JFU197040 JPM197035:JPQ197040 JZI197035:JZM197040 KJE197035:KJI197040 KTA197035:KTE197040 LCW197035:LDA197040 LMS197035:LMW197040 LWO197035:LWS197040 MGK197035:MGO197040 MQG197035:MQK197040 NAC197035:NAG197040 NJY197035:NKC197040 NTU197035:NTY197040 ODQ197035:ODU197040 ONM197035:ONQ197040 OXI197035:OXM197040 PHE197035:PHI197040 PRA197035:PRE197040 QAW197035:QBA197040 QKS197035:QKW197040 QUO197035:QUS197040 REK197035:REO197040 ROG197035:ROK197040 RYC197035:RYG197040 SHY197035:SIC197040 SRU197035:SRY197040 TBQ197035:TBU197040 TLM197035:TLQ197040 TVI197035:TVM197040 UFE197035:UFI197040 UPA197035:UPE197040 UYW197035:UZA197040 VIS197035:VIW197040 VSO197035:VSS197040 WCK197035:WCO197040 WMG197035:WMK197040 WWC197035:WWG197040 U262571:Y262576 JQ262571:JU262576 TM262571:TQ262576 ADI262571:ADM262576 ANE262571:ANI262576 AXA262571:AXE262576 BGW262571:BHA262576 BQS262571:BQW262576 CAO262571:CAS262576 CKK262571:CKO262576 CUG262571:CUK262576 DEC262571:DEG262576 DNY262571:DOC262576 DXU262571:DXY262576 EHQ262571:EHU262576 ERM262571:ERQ262576 FBI262571:FBM262576 FLE262571:FLI262576 FVA262571:FVE262576 GEW262571:GFA262576 GOS262571:GOW262576 GYO262571:GYS262576 HIK262571:HIO262576 HSG262571:HSK262576 ICC262571:ICG262576 ILY262571:IMC262576 IVU262571:IVY262576 JFQ262571:JFU262576 JPM262571:JPQ262576 JZI262571:JZM262576 KJE262571:KJI262576 KTA262571:KTE262576 LCW262571:LDA262576 LMS262571:LMW262576 LWO262571:LWS262576 MGK262571:MGO262576 MQG262571:MQK262576 NAC262571:NAG262576 NJY262571:NKC262576 NTU262571:NTY262576 ODQ262571:ODU262576 ONM262571:ONQ262576 OXI262571:OXM262576 PHE262571:PHI262576 PRA262571:PRE262576 QAW262571:QBA262576 QKS262571:QKW262576 QUO262571:QUS262576 REK262571:REO262576 ROG262571:ROK262576 RYC262571:RYG262576 SHY262571:SIC262576 SRU262571:SRY262576 TBQ262571:TBU262576 TLM262571:TLQ262576 TVI262571:TVM262576 UFE262571:UFI262576 UPA262571:UPE262576 UYW262571:UZA262576 VIS262571:VIW262576 VSO262571:VSS262576 WCK262571:WCO262576 WMG262571:WMK262576 WWC262571:WWG262576 U328107:Y328112 JQ328107:JU328112 TM328107:TQ328112 ADI328107:ADM328112 ANE328107:ANI328112 AXA328107:AXE328112 BGW328107:BHA328112 BQS328107:BQW328112 CAO328107:CAS328112 CKK328107:CKO328112 CUG328107:CUK328112 DEC328107:DEG328112 DNY328107:DOC328112 DXU328107:DXY328112 EHQ328107:EHU328112 ERM328107:ERQ328112 FBI328107:FBM328112 FLE328107:FLI328112 FVA328107:FVE328112 GEW328107:GFA328112 GOS328107:GOW328112 GYO328107:GYS328112 HIK328107:HIO328112 HSG328107:HSK328112 ICC328107:ICG328112 ILY328107:IMC328112 IVU328107:IVY328112 JFQ328107:JFU328112 JPM328107:JPQ328112 JZI328107:JZM328112 KJE328107:KJI328112 KTA328107:KTE328112 LCW328107:LDA328112 LMS328107:LMW328112 LWO328107:LWS328112 MGK328107:MGO328112 MQG328107:MQK328112 NAC328107:NAG328112 NJY328107:NKC328112 NTU328107:NTY328112 ODQ328107:ODU328112 ONM328107:ONQ328112 OXI328107:OXM328112 PHE328107:PHI328112 PRA328107:PRE328112 QAW328107:QBA328112 QKS328107:QKW328112 QUO328107:QUS328112 REK328107:REO328112 ROG328107:ROK328112 RYC328107:RYG328112 SHY328107:SIC328112 SRU328107:SRY328112 TBQ328107:TBU328112 TLM328107:TLQ328112 TVI328107:TVM328112 UFE328107:UFI328112 UPA328107:UPE328112 UYW328107:UZA328112 VIS328107:VIW328112 VSO328107:VSS328112 WCK328107:WCO328112 WMG328107:WMK328112 WWC328107:WWG328112 U393643:Y393648 JQ393643:JU393648 TM393643:TQ393648 ADI393643:ADM393648 ANE393643:ANI393648 AXA393643:AXE393648 BGW393643:BHA393648 BQS393643:BQW393648 CAO393643:CAS393648 CKK393643:CKO393648 CUG393643:CUK393648 DEC393643:DEG393648 DNY393643:DOC393648 DXU393643:DXY393648 EHQ393643:EHU393648 ERM393643:ERQ393648 FBI393643:FBM393648 FLE393643:FLI393648 FVA393643:FVE393648 GEW393643:GFA393648 GOS393643:GOW393648 GYO393643:GYS393648 HIK393643:HIO393648 HSG393643:HSK393648 ICC393643:ICG393648 ILY393643:IMC393648 IVU393643:IVY393648 JFQ393643:JFU393648 JPM393643:JPQ393648 JZI393643:JZM393648 KJE393643:KJI393648 KTA393643:KTE393648 LCW393643:LDA393648 LMS393643:LMW393648 LWO393643:LWS393648 MGK393643:MGO393648 MQG393643:MQK393648 NAC393643:NAG393648 NJY393643:NKC393648 NTU393643:NTY393648 ODQ393643:ODU393648 ONM393643:ONQ393648 OXI393643:OXM393648 PHE393643:PHI393648 PRA393643:PRE393648 QAW393643:QBA393648 QKS393643:QKW393648 QUO393643:QUS393648 REK393643:REO393648 ROG393643:ROK393648 RYC393643:RYG393648 SHY393643:SIC393648 SRU393643:SRY393648 TBQ393643:TBU393648 TLM393643:TLQ393648 TVI393643:TVM393648 UFE393643:UFI393648 UPA393643:UPE393648 UYW393643:UZA393648 VIS393643:VIW393648 VSO393643:VSS393648 WCK393643:WCO393648 WMG393643:WMK393648 WWC393643:WWG393648 U459179:Y459184 JQ459179:JU459184 TM459179:TQ459184 ADI459179:ADM459184 ANE459179:ANI459184 AXA459179:AXE459184 BGW459179:BHA459184 BQS459179:BQW459184 CAO459179:CAS459184 CKK459179:CKO459184 CUG459179:CUK459184 DEC459179:DEG459184 DNY459179:DOC459184 DXU459179:DXY459184 EHQ459179:EHU459184 ERM459179:ERQ459184 FBI459179:FBM459184 FLE459179:FLI459184 FVA459179:FVE459184 GEW459179:GFA459184 GOS459179:GOW459184 GYO459179:GYS459184 HIK459179:HIO459184 HSG459179:HSK459184 ICC459179:ICG459184 ILY459179:IMC459184 IVU459179:IVY459184 JFQ459179:JFU459184 JPM459179:JPQ459184 JZI459179:JZM459184 KJE459179:KJI459184 KTA459179:KTE459184 LCW459179:LDA459184 LMS459179:LMW459184 LWO459179:LWS459184 MGK459179:MGO459184 MQG459179:MQK459184 NAC459179:NAG459184 NJY459179:NKC459184 NTU459179:NTY459184 ODQ459179:ODU459184 ONM459179:ONQ459184 OXI459179:OXM459184 PHE459179:PHI459184 PRA459179:PRE459184 QAW459179:QBA459184 QKS459179:QKW459184 QUO459179:QUS459184 REK459179:REO459184 ROG459179:ROK459184 RYC459179:RYG459184 SHY459179:SIC459184 SRU459179:SRY459184 TBQ459179:TBU459184 TLM459179:TLQ459184 TVI459179:TVM459184 UFE459179:UFI459184 UPA459179:UPE459184 UYW459179:UZA459184 VIS459179:VIW459184 VSO459179:VSS459184 WCK459179:WCO459184 WMG459179:WMK459184 WWC459179:WWG459184 U524715:Y524720 JQ524715:JU524720 TM524715:TQ524720 ADI524715:ADM524720 ANE524715:ANI524720 AXA524715:AXE524720 BGW524715:BHA524720 BQS524715:BQW524720 CAO524715:CAS524720 CKK524715:CKO524720 CUG524715:CUK524720 DEC524715:DEG524720 DNY524715:DOC524720 DXU524715:DXY524720 EHQ524715:EHU524720 ERM524715:ERQ524720 FBI524715:FBM524720 FLE524715:FLI524720 FVA524715:FVE524720 GEW524715:GFA524720 GOS524715:GOW524720 GYO524715:GYS524720 HIK524715:HIO524720 HSG524715:HSK524720 ICC524715:ICG524720 ILY524715:IMC524720 IVU524715:IVY524720 JFQ524715:JFU524720 JPM524715:JPQ524720 JZI524715:JZM524720 KJE524715:KJI524720 KTA524715:KTE524720 LCW524715:LDA524720 LMS524715:LMW524720 LWO524715:LWS524720 MGK524715:MGO524720 MQG524715:MQK524720 NAC524715:NAG524720 NJY524715:NKC524720 NTU524715:NTY524720 ODQ524715:ODU524720 ONM524715:ONQ524720 OXI524715:OXM524720 PHE524715:PHI524720 PRA524715:PRE524720 QAW524715:QBA524720 QKS524715:QKW524720 QUO524715:QUS524720 REK524715:REO524720 ROG524715:ROK524720 RYC524715:RYG524720 SHY524715:SIC524720 SRU524715:SRY524720 TBQ524715:TBU524720 TLM524715:TLQ524720 TVI524715:TVM524720 UFE524715:UFI524720 UPA524715:UPE524720 UYW524715:UZA524720 VIS524715:VIW524720 VSO524715:VSS524720 WCK524715:WCO524720 WMG524715:WMK524720 WWC524715:WWG524720 U590251:Y590256 JQ590251:JU590256 TM590251:TQ590256 ADI590251:ADM590256 ANE590251:ANI590256 AXA590251:AXE590256 BGW590251:BHA590256 BQS590251:BQW590256 CAO590251:CAS590256 CKK590251:CKO590256 CUG590251:CUK590256 DEC590251:DEG590256 DNY590251:DOC590256 DXU590251:DXY590256 EHQ590251:EHU590256 ERM590251:ERQ590256 FBI590251:FBM590256 FLE590251:FLI590256 FVA590251:FVE590256 GEW590251:GFA590256 GOS590251:GOW590256 GYO590251:GYS590256 HIK590251:HIO590256 HSG590251:HSK590256 ICC590251:ICG590256 ILY590251:IMC590256 IVU590251:IVY590256 JFQ590251:JFU590256 JPM590251:JPQ590256 JZI590251:JZM590256 KJE590251:KJI590256 KTA590251:KTE590256 LCW590251:LDA590256 LMS590251:LMW590256 LWO590251:LWS590256 MGK590251:MGO590256 MQG590251:MQK590256 NAC590251:NAG590256 NJY590251:NKC590256 NTU590251:NTY590256 ODQ590251:ODU590256 ONM590251:ONQ590256 OXI590251:OXM590256 PHE590251:PHI590256 PRA590251:PRE590256 QAW590251:QBA590256 QKS590251:QKW590256 QUO590251:QUS590256 REK590251:REO590256 ROG590251:ROK590256 RYC590251:RYG590256 SHY590251:SIC590256 SRU590251:SRY590256 TBQ590251:TBU590256 TLM590251:TLQ590256 TVI590251:TVM590256 UFE590251:UFI590256 UPA590251:UPE590256 UYW590251:UZA590256 VIS590251:VIW590256 VSO590251:VSS590256 WCK590251:WCO590256 WMG590251:WMK590256 WWC590251:WWG590256 U655787:Y655792 JQ655787:JU655792 TM655787:TQ655792 ADI655787:ADM655792 ANE655787:ANI655792 AXA655787:AXE655792 BGW655787:BHA655792 BQS655787:BQW655792 CAO655787:CAS655792 CKK655787:CKO655792 CUG655787:CUK655792 DEC655787:DEG655792 DNY655787:DOC655792 DXU655787:DXY655792 EHQ655787:EHU655792 ERM655787:ERQ655792 FBI655787:FBM655792 FLE655787:FLI655792 FVA655787:FVE655792 GEW655787:GFA655792 GOS655787:GOW655792 GYO655787:GYS655792 HIK655787:HIO655792 HSG655787:HSK655792 ICC655787:ICG655792 ILY655787:IMC655792 IVU655787:IVY655792 JFQ655787:JFU655792 JPM655787:JPQ655792 JZI655787:JZM655792 KJE655787:KJI655792 KTA655787:KTE655792 LCW655787:LDA655792 LMS655787:LMW655792 LWO655787:LWS655792 MGK655787:MGO655792 MQG655787:MQK655792 NAC655787:NAG655792 NJY655787:NKC655792 NTU655787:NTY655792 ODQ655787:ODU655792 ONM655787:ONQ655792 OXI655787:OXM655792 PHE655787:PHI655792 PRA655787:PRE655792 QAW655787:QBA655792 QKS655787:QKW655792 QUO655787:QUS655792 REK655787:REO655792 ROG655787:ROK655792 RYC655787:RYG655792 SHY655787:SIC655792 SRU655787:SRY655792 TBQ655787:TBU655792 TLM655787:TLQ655792 TVI655787:TVM655792 UFE655787:UFI655792 UPA655787:UPE655792 UYW655787:UZA655792 VIS655787:VIW655792 VSO655787:VSS655792 WCK655787:WCO655792 WMG655787:WMK655792 WWC655787:WWG655792 U721323:Y721328 JQ721323:JU721328 TM721323:TQ721328 ADI721323:ADM721328 ANE721323:ANI721328 AXA721323:AXE721328 BGW721323:BHA721328 BQS721323:BQW721328 CAO721323:CAS721328 CKK721323:CKO721328 CUG721323:CUK721328 DEC721323:DEG721328 DNY721323:DOC721328 DXU721323:DXY721328 EHQ721323:EHU721328 ERM721323:ERQ721328 FBI721323:FBM721328 FLE721323:FLI721328 FVA721323:FVE721328 GEW721323:GFA721328 GOS721323:GOW721328 GYO721323:GYS721328 HIK721323:HIO721328 HSG721323:HSK721328 ICC721323:ICG721328 ILY721323:IMC721328 IVU721323:IVY721328 JFQ721323:JFU721328 JPM721323:JPQ721328 JZI721323:JZM721328 KJE721323:KJI721328 KTA721323:KTE721328 LCW721323:LDA721328 LMS721323:LMW721328 LWO721323:LWS721328 MGK721323:MGO721328 MQG721323:MQK721328 NAC721323:NAG721328 NJY721323:NKC721328 NTU721323:NTY721328 ODQ721323:ODU721328 ONM721323:ONQ721328 OXI721323:OXM721328 PHE721323:PHI721328 PRA721323:PRE721328 QAW721323:QBA721328 QKS721323:QKW721328 QUO721323:QUS721328 REK721323:REO721328 ROG721323:ROK721328 RYC721323:RYG721328 SHY721323:SIC721328 SRU721323:SRY721328 TBQ721323:TBU721328 TLM721323:TLQ721328 TVI721323:TVM721328 UFE721323:UFI721328 UPA721323:UPE721328 UYW721323:UZA721328 VIS721323:VIW721328 VSO721323:VSS721328 WCK721323:WCO721328 WMG721323:WMK721328 WWC721323:WWG721328 U786859:Y786864 JQ786859:JU786864 TM786859:TQ786864 ADI786859:ADM786864 ANE786859:ANI786864 AXA786859:AXE786864 BGW786859:BHA786864 BQS786859:BQW786864 CAO786859:CAS786864 CKK786859:CKO786864 CUG786859:CUK786864 DEC786859:DEG786864 DNY786859:DOC786864 DXU786859:DXY786864 EHQ786859:EHU786864 ERM786859:ERQ786864 FBI786859:FBM786864 FLE786859:FLI786864 FVA786859:FVE786864 GEW786859:GFA786864 GOS786859:GOW786864 GYO786859:GYS786864 HIK786859:HIO786864 HSG786859:HSK786864 ICC786859:ICG786864 ILY786859:IMC786864 IVU786859:IVY786864 JFQ786859:JFU786864 JPM786859:JPQ786864 JZI786859:JZM786864 KJE786859:KJI786864 KTA786859:KTE786864 LCW786859:LDA786864 LMS786859:LMW786864 LWO786859:LWS786864 MGK786859:MGO786864 MQG786859:MQK786864 NAC786859:NAG786864 NJY786859:NKC786864 NTU786859:NTY786864 ODQ786859:ODU786864 ONM786859:ONQ786864 OXI786859:OXM786864 PHE786859:PHI786864 PRA786859:PRE786864 QAW786859:QBA786864 QKS786859:QKW786864 QUO786859:QUS786864 REK786859:REO786864 ROG786859:ROK786864 RYC786859:RYG786864 SHY786859:SIC786864 SRU786859:SRY786864 TBQ786859:TBU786864 TLM786859:TLQ786864 TVI786859:TVM786864 UFE786859:UFI786864 UPA786859:UPE786864 UYW786859:UZA786864 VIS786859:VIW786864 VSO786859:VSS786864 WCK786859:WCO786864 WMG786859:WMK786864 WWC786859:WWG786864 U852395:Y852400 JQ852395:JU852400 TM852395:TQ852400 ADI852395:ADM852400 ANE852395:ANI852400 AXA852395:AXE852400 BGW852395:BHA852400 BQS852395:BQW852400 CAO852395:CAS852400 CKK852395:CKO852400 CUG852395:CUK852400 DEC852395:DEG852400 DNY852395:DOC852400 DXU852395:DXY852400 EHQ852395:EHU852400 ERM852395:ERQ852400 FBI852395:FBM852400 FLE852395:FLI852400 FVA852395:FVE852400 GEW852395:GFA852400 GOS852395:GOW852400 GYO852395:GYS852400 HIK852395:HIO852400 HSG852395:HSK852400 ICC852395:ICG852400 ILY852395:IMC852400 IVU852395:IVY852400 JFQ852395:JFU852400 JPM852395:JPQ852400 JZI852395:JZM852400 KJE852395:KJI852400 KTA852395:KTE852400 LCW852395:LDA852400 LMS852395:LMW852400 LWO852395:LWS852400 MGK852395:MGO852400 MQG852395:MQK852400 NAC852395:NAG852400 NJY852395:NKC852400 NTU852395:NTY852400 ODQ852395:ODU852400 ONM852395:ONQ852400 OXI852395:OXM852400 PHE852395:PHI852400 PRA852395:PRE852400 QAW852395:QBA852400 QKS852395:QKW852400 QUO852395:QUS852400 REK852395:REO852400 ROG852395:ROK852400 RYC852395:RYG852400 SHY852395:SIC852400 SRU852395:SRY852400 TBQ852395:TBU852400 TLM852395:TLQ852400 TVI852395:TVM852400 UFE852395:UFI852400 UPA852395:UPE852400 UYW852395:UZA852400 VIS852395:VIW852400 VSO852395:VSS852400 WCK852395:WCO852400 WMG852395:WMK852400 WWC852395:WWG852400 U917931:Y917936 JQ917931:JU917936 TM917931:TQ917936 ADI917931:ADM917936 ANE917931:ANI917936 AXA917931:AXE917936 BGW917931:BHA917936 BQS917931:BQW917936 CAO917931:CAS917936 CKK917931:CKO917936 CUG917931:CUK917936 DEC917931:DEG917936 DNY917931:DOC917936 DXU917931:DXY917936 EHQ917931:EHU917936 ERM917931:ERQ917936 FBI917931:FBM917936 FLE917931:FLI917936 FVA917931:FVE917936 GEW917931:GFA917936 GOS917931:GOW917936 GYO917931:GYS917936 HIK917931:HIO917936 HSG917931:HSK917936 ICC917931:ICG917936 ILY917931:IMC917936 IVU917931:IVY917936 JFQ917931:JFU917936 JPM917931:JPQ917936 JZI917931:JZM917936 KJE917931:KJI917936 KTA917931:KTE917936 LCW917931:LDA917936 LMS917931:LMW917936 LWO917931:LWS917936 MGK917931:MGO917936 MQG917931:MQK917936 NAC917931:NAG917936 NJY917931:NKC917936 NTU917931:NTY917936 ODQ917931:ODU917936 ONM917931:ONQ917936 OXI917931:OXM917936 PHE917931:PHI917936 PRA917931:PRE917936 QAW917931:QBA917936 QKS917931:QKW917936 QUO917931:QUS917936 REK917931:REO917936 ROG917931:ROK917936 RYC917931:RYG917936 SHY917931:SIC917936 SRU917931:SRY917936 TBQ917931:TBU917936 TLM917931:TLQ917936 TVI917931:TVM917936 UFE917931:UFI917936 UPA917931:UPE917936 UYW917931:UZA917936 VIS917931:VIW917936 VSO917931:VSS917936 WCK917931:WCO917936 WMG917931:WMK917936 WWC917931:WWG917936 U983467:Y983472 JQ983467:JU983472 TM983467:TQ983472 ADI983467:ADM983472 ANE983467:ANI983472 AXA983467:AXE983472 BGW983467:BHA983472 BQS983467:BQW983472 CAO983467:CAS983472 CKK983467:CKO983472 CUG983467:CUK983472 DEC983467:DEG983472 DNY983467:DOC983472 DXU983467:DXY983472 EHQ983467:EHU983472 ERM983467:ERQ983472 FBI983467:FBM983472 FLE983467:FLI983472 FVA983467:FVE983472 GEW983467:GFA983472 GOS983467:GOW983472 GYO983467:GYS983472 HIK983467:HIO983472 HSG983467:HSK983472 ICC983467:ICG983472 ILY983467:IMC983472 IVU983467:IVY983472 JFQ983467:JFU983472 JPM983467:JPQ983472 JZI983467:JZM983472 KJE983467:KJI983472 KTA983467:KTE983472 LCW983467:LDA983472 LMS983467:LMW983472 LWO983467:LWS983472 MGK983467:MGO983472 MQG983467:MQK983472 NAC983467:NAG983472 NJY983467:NKC983472 NTU983467:NTY983472 ODQ983467:ODU983472 ONM983467:ONQ983472 OXI983467:OXM983472 PHE983467:PHI983472 PRA983467:PRE983472 QAW983467:QBA983472 QKS983467:QKW983472 QUO983467:QUS983472 REK983467:REO983472 ROG983467:ROK983472 RYC983467:RYG983472 SHY983467:SIC983472 SRU983467:SRY983472 TBQ983467:TBU983472 TLM983467:TLQ983472 TVI983467:TVM983472 UFE983467:UFI983472 UPA983467:UPE983472 UYW983467:UZA983472 VIS983467:VIW983472 VSO983467:VSS983472 WCK983467:WCO983472 WMG983467:WMK983472 WWC983467:WWG983472 B214 IX214 ST214 ACP214 AML214 AWH214 BGD214 BPZ214 BZV214 CJR214 CTN214 DDJ214 DNF214 DXB214 EGX214 EQT214 FAP214 FKL214 FUH214 GED214 GNZ214 GXV214 HHR214 HRN214 IBJ214 ILF214 IVB214 JEX214 JOT214 JYP214 KIL214 KSH214 LCD214 LLZ214 LVV214 MFR214 MPN214 MZJ214 NJF214 NTB214 OCX214 OMT214 OWP214 PGL214 PQH214 QAD214 QJZ214 QTV214 RDR214 RNN214 RXJ214 SHF214 SRB214 TAX214 TKT214 TUP214 UEL214 UOH214 UYD214 VHZ214 VRV214 WBR214 WLN214 WVJ214 B65879 IX65879 ST65879 ACP65879 AML65879 AWH65879 BGD65879 BPZ65879 BZV65879 CJR65879 CTN65879 DDJ65879 DNF65879 DXB65879 EGX65879 EQT65879 FAP65879 FKL65879 FUH65879 GED65879 GNZ65879 GXV65879 HHR65879 HRN65879 IBJ65879 ILF65879 IVB65879 JEX65879 JOT65879 JYP65879 KIL65879 KSH65879 LCD65879 LLZ65879 LVV65879 MFR65879 MPN65879 MZJ65879 NJF65879 NTB65879 OCX65879 OMT65879 OWP65879 PGL65879 PQH65879 QAD65879 QJZ65879 QTV65879 RDR65879 RNN65879 RXJ65879 SHF65879 SRB65879 TAX65879 TKT65879 TUP65879 UEL65879 UOH65879 UYD65879 VHZ65879 VRV65879 WBR65879 WLN65879 WVJ65879 B131415 IX131415 ST131415 ACP131415 AML131415 AWH131415 BGD131415 BPZ131415 BZV131415 CJR131415 CTN131415 DDJ131415 DNF131415 DXB131415 EGX131415 EQT131415 FAP131415 FKL131415 FUH131415 GED131415 GNZ131415 GXV131415 HHR131415 HRN131415 IBJ131415 ILF131415 IVB131415 JEX131415 JOT131415 JYP131415 KIL131415 KSH131415 LCD131415 LLZ131415 LVV131415 MFR131415 MPN131415 MZJ131415 NJF131415 NTB131415 OCX131415 OMT131415 OWP131415 PGL131415 PQH131415 QAD131415 QJZ131415 QTV131415 RDR131415 RNN131415 RXJ131415 SHF131415 SRB131415 TAX131415 TKT131415 TUP131415 UEL131415 UOH131415 UYD131415 VHZ131415 VRV131415 WBR131415 WLN131415 WVJ131415 B196951 IX196951 ST196951 ACP196951 AML196951 AWH196951 BGD196951 BPZ196951 BZV196951 CJR196951 CTN196951 DDJ196951 DNF196951 DXB196951 EGX196951 EQT196951 FAP196951 FKL196951 FUH196951 GED196951 GNZ196951 GXV196951 HHR196951 HRN196951 IBJ196951 ILF196951 IVB196951 JEX196951 JOT196951 JYP196951 KIL196951 KSH196951 LCD196951 LLZ196951 LVV196951 MFR196951 MPN196951 MZJ196951 NJF196951 NTB196951 OCX196951 OMT196951 OWP196951 PGL196951 PQH196951 QAD196951 QJZ196951 QTV196951 RDR196951 RNN196951 RXJ196951 SHF196951 SRB196951 TAX196951 TKT196951 TUP196951 UEL196951 UOH196951 UYD196951 VHZ196951 VRV196951 WBR196951 WLN196951 WVJ196951 B262487 IX262487 ST262487 ACP262487 AML262487 AWH262487 BGD262487 BPZ262487 BZV262487 CJR262487 CTN262487 DDJ262487 DNF262487 DXB262487 EGX262487 EQT262487 FAP262487 FKL262487 FUH262487 GED262487 GNZ262487 GXV262487 HHR262487 HRN262487 IBJ262487 ILF262487 IVB262487 JEX262487 JOT262487 JYP262487 KIL262487 KSH262487 LCD262487 LLZ262487 LVV262487 MFR262487 MPN262487 MZJ262487 NJF262487 NTB262487 OCX262487 OMT262487 OWP262487 PGL262487 PQH262487 QAD262487 QJZ262487 QTV262487 RDR262487 RNN262487 RXJ262487 SHF262487 SRB262487 TAX262487 TKT262487 TUP262487 UEL262487 UOH262487 UYD262487 VHZ262487 VRV262487 WBR262487 WLN262487 WVJ262487 B328023 IX328023 ST328023 ACP328023 AML328023 AWH328023 BGD328023 BPZ328023 BZV328023 CJR328023 CTN328023 DDJ328023 DNF328023 DXB328023 EGX328023 EQT328023 FAP328023 FKL328023 FUH328023 GED328023 GNZ328023 GXV328023 HHR328023 HRN328023 IBJ328023 ILF328023 IVB328023 JEX328023 JOT328023 JYP328023 KIL328023 KSH328023 LCD328023 LLZ328023 LVV328023 MFR328023 MPN328023 MZJ328023 NJF328023 NTB328023 OCX328023 OMT328023 OWP328023 PGL328023 PQH328023 QAD328023 QJZ328023 QTV328023 RDR328023 RNN328023 RXJ328023 SHF328023 SRB328023 TAX328023 TKT328023 TUP328023 UEL328023 UOH328023 UYD328023 VHZ328023 VRV328023 WBR328023 WLN328023 WVJ328023 B393559 IX393559 ST393559 ACP393559 AML393559 AWH393559 BGD393559 BPZ393559 BZV393559 CJR393559 CTN393559 DDJ393559 DNF393559 DXB393559 EGX393559 EQT393559 FAP393559 FKL393559 FUH393559 GED393559 GNZ393559 GXV393559 HHR393559 HRN393559 IBJ393559 ILF393559 IVB393559 JEX393559 JOT393559 JYP393559 KIL393559 KSH393559 LCD393559 LLZ393559 LVV393559 MFR393559 MPN393559 MZJ393559 NJF393559 NTB393559 OCX393559 OMT393559 OWP393559 PGL393559 PQH393559 QAD393559 QJZ393559 QTV393559 RDR393559 RNN393559 RXJ393559 SHF393559 SRB393559 TAX393559 TKT393559 TUP393559 UEL393559 UOH393559 UYD393559 VHZ393559 VRV393559 WBR393559 WLN393559 WVJ393559 B459095 IX459095 ST459095 ACP459095 AML459095 AWH459095 BGD459095 BPZ459095 BZV459095 CJR459095 CTN459095 DDJ459095 DNF459095 DXB459095 EGX459095 EQT459095 FAP459095 FKL459095 FUH459095 GED459095 GNZ459095 GXV459095 HHR459095 HRN459095 IBJ459095 ILF459095 IVB459095 JEX459095 JOT459095 JYP459095 KIL459095 KSH459095 LCD459095 LLZ459095 LVV459095 MFR459095 MPN459095 MZJ459095 NJF459095 NTB459095 OCX459095 OMT459095 OWP459095 PGL459095 PQH459095 QAD459095 QJZ459095 QTV459095 RDR459095 RNN459095 RXJ459095 SHF459095 SRB459095 TAX459095 TKT459095 TUP459095 UEL459095 UOH459095 UYD459095 VHZ459095 VRV459095 WBR459095 WLN459095 WVJ459095 B524631 IX524631 ST524631 ACP524631 AML524631 AWH524631 BGD524631 BPZ524631 BZV524631 CJR524631 CTN524631 DDJ524631 DNF524631 DXB524631 EGX524631 EQT524631 FAP524631 FKL524631 FUH524631 GED524631 GNZ524631 GXV524631 HHR524631 HRN524631 IBJ524631 ILF524631 IVB524631 JEX524631 JOT524631 JYP524631 KIL524631 KSH524631 LCD524631 LLZ524631 LVV524631 MFR524631 MPN524631 MZJ524631 NJF524631 NTB524631 OCX524631 OMT524631 OWP524631 PGL524631 PQH524631 QAD524631 QJZ524631 QTV524631 RDR524631 RNN524631 RXJ524631 SHF524631 SRB524631 TAX524631 TKT524631 TUP524631 UEL524631 UOH524631 UYD524631 VHZ524631 VRV524631 WBR524631 WLN524631 WVJ524631 B590167 IX590167 ST590167 ACP590167 AML590167 AWH590167 BGD590167 BPZ590167 BZV590167 CJR590167 CTN590167 DDJ590167 DNF590167 DXB590167 EGX590167 EQT590167 FAP590167 FKL590167 FUH590167 GED590167 GNZ590167 GXV590167 HHR590167 HRN590167 IBJ590167 ILF590167 IVB590167 JEX590167 JOT590167 JYP590167 KIL590167 KSH590167 LCD590167 LLZ590167 LVV590167 MFR590167 MPN590167 MZJ590167 NJF590167 NTB590167 OCX590167 OMT590167 OWP590167 PGL590167 PQH590167 QAD590167 QJZ590167 QTV590167 RDR590167 RNN590167 RXJ590167 SHF590167 SRB590167 TAX590167 TKT590167 TUP590167 UEL590167 UOH590167 UYD590167 VHZ590167 VRV590167 WBR590167 WLN590167 WVJ590167 B655703 IX655703 ST655703 ACP655703 AML655703 AWH655703 BGD655703 BPZ655703 BZV655703 CJR655703 CTN655703 DDJ655703 DNF655703 DXB655703 EGX655703 EQT655703 FAP655703 FKL655703 FUH655703 GED655703 GNZ655703 GXV655703 HHR655703 HRN655703 IBJ655703 ILF655703 IVB655703 JEX655703 JOT655703 JYP655703 KIL655703 KSH655703 LCD655703 LLZ655703 LVV655703 MFR655703 MPN655703 MZJ655703 NJF655703 NTB655703 OCX655703 OMT655703 OWP655703 PGL655703 PQH655703 QAD655703 QJZ655703 QTV655703 RDR655703 RNN655703 RXJ655703 SHF655703 SRB655703 TAX655703 TKT655703 TUP655703 UEL655703 UOH655703 UYD655703 VHZ655703 VRV655703 WBR655703 WLN655703 WVJ655703 B721239 IX721239 ST721239 ACP721239 AML721239 AWH721239 BGD721239 BPZ721239 BZV721239 CJR721239 CTN721239 DDJ721239 DNF721239 DXB721239 EGX721239 EQT721239 FAP721239 FKL721239 FUH721239 GED721239 GNZ721239 GXV721239 HHR721239 HRN721239 IBJ721239 ILF721239 IVB721239 JEX721239 JOT721239 JYP721239 KIL721239 KSH721239 LCD721239 LLZ721239 LVV721239 MFR721239 MPN721239 MZJ721239 NJF721239 NTB721239 OCX721239 OMT721239 OWP721239 PGL721239 PQH721239 QAD721239 QJZ721239 QTV721239 RDR721239 RNN721239 RXJ721239 SHF721239 SRB721239 TAX721239 TKT721239 TUP721239 UEL721239 UOH721239 UYD721239 VHZ721239 VRV721239 WBR721239 WLN721239 WVJ721239 B786775 IX786775 ST786775 ACP786775 AML786775 AWH786775 BGD786775 BPZ786775 BZV786775 CJR786775 CTN786775 DDJ786775 DNF786775 DXB786775 EGX786775 EQT786775 FAP786775 FKL786775 FUH786775 GED786775 GNZ786775 GXV786775 HHR786775 HRN786775 IBJ786775 ILF786775 IVB786775 JEX786775 JOT786775 JYP786775 KIL786775 KSH786775 LCD786775 LLZ786775 LVV786775 MFR786775 MPN786775 MZJ786775 NJF786775 NTB786775 OCX786775 OMT786775 OWP786775 PGL786775 PQH786775 QAD786775 QJZ786775 QTV786775 RDR786775 RNN786775 RXJ786775 SHF786775 SRB786775 TAX786775 TKT786775 TUP786775 UEL786775 UOH786775 UYD786775 VHZ786775 VRV786775 WBR786775 WLN786775 WVJ786775 B852311 IX852311 ST852311 ACP852311 AML852311 AWH852311 BGD852311 BPZ852311 BZV852311 CJR852311 CTN852311 DDJ852311 DNF852311 DXB852311 EGX852311 EQT852311 FAP852311 FKL852311 FUH852311 GED852311 GNZ852311 GXV852311 HHR852311 HRN852311 IBJ852311 ILF852311 IVB852311 JEX852311 JOT852311 JYP852311 KIL852311 KSH852311 LCD852311 LLZ852311 LVV852311 MFR852311 MPN852311 MZJ852311 NJF852311 NTB852311 OCX852311 OMT852311 OWP852311 PGL852311 PQH852311 QAD852311 QJZ852311 QTV852311 RDR852311 RNN852311 RXJ852311 SHF852311 SRB852311 TAX852311 TKT852311 TUP852311 UEL852311 UOH852311 UYD852311 VHZ852311 VRV852311 WBR852311 WLN852311 WVJ852311 B917847 IX917847 ST917847 ACP917847 AML917847 AWH917847 BGD917847 BPZ917847 BZV917847 CJR917847 CTN917847 DDJ917847 DNF917847 DXB917847 EGX917847 EQT917847 FAP917847 FKL917847 FUH917847 GED917847 GNZ917847 GXV917847 HHR917847 HRN917847 IBJ917847 ILF917847 IVB917847 JEX917847 JOT917847 JYP917847 KIL917847 KSH917847 LCD917847 LLZ917847 LVV917847 MFR917847 MPN917847 MZJ917847 NJF917847 NTB917847 OCX917847 OMT917847 OWP917847 PGL917847 PQH917847 QAD917847 QJZ917847 QTV917847 RDR917847 RNN917847 RXJ917847 SHF917847 SRB917847 TAX917847 TKT917847 TUP917847 UEL917847 UOH917847 UYD917847 VHZ917847 VRV917847 WBR917847 WLN917847 WVJ917847 B983383 IX983383 ST983383 ACP983383 AML983383 AWH983383 BGD983383 BPZ983383 BZV983383 CJR983383 CTN983383 DDJ983383 DNF983383 DXB983383 EGX983383 EQT983383 FAP983383 FKL983383 FUH983383 GED983383 GNZ983383 GXV983383 HHR983383 HRN983383 IBJ983383 ILF983383 IVB983383 JEX983383 JOT983383 JYP983383 KIL983383 KSH983383 LCD983383 LLZ983383 LVV983383 MFR983383 MPN983383 MZJ983383 NJF983383 NTB983383 OCX983383 OMT983383 OWP983383 PGL983383 PQH983383 QAD983383 QJZ983383 QTV983383 RDR983383 RNN983383 RXJ983383 SHF983383 SRB983383 TAX983383 TKT983383 TUP983383 UEL983383 UOH983383 UYD983383 VHZ983383 VRV983383 WBR983383 WLN983383 WVJ983383 V450:Y455 JR450:JU455 TN450:TQ455 ADJ450:ADM455 ANF450:ANI455 AXB450:AXE455 BGX450:BHA455 BQT450:BQW455 CAP450:CAS455 CKL450:CKO455 CUH450:CUK455 DED450:DEG455 DNZ450:DOC455 DXV450:DXY455 EHR450:EHU455 ERN450:ERQ455 FBJ450:FBM455 FLF450:FLI455 FVB450:FVE455 GEX450:GFA455 GOT450:GOW455 GYP450:GYS455 HIL450:HIO455 HSH450:HSK455 ICD450:ICG455 ILZ450:IMC455 IVV450:IVY455 JFR450:JFU455 JPN450:JPQ455 JZJ450:JZM455 KJF450:KJI455 KTB450:KTE455 LCX450:LDA455 LMT450:LMW455 LWP450:LWS455 MGL450:MGO455 MQH450:MQK455 NAD450:NAG455 NJZ450:NKC455 NTV450:NTY455 ODR450:ODU455 ONN450:ONQ455 OXJ450:OXM455 PHF450:PHI455 PRB450:PRE455 QAX450:QBA455 QKT450:QKW455 QUP450:QUS455 REL450:REO455 ROH450:ROK455 RYD450:RYG455 SHZ450:SIC455 SRV450:SRY455 TBR450:TBU455 TLN450:TLQ455 TVJ450:TVM455 UFF450:UFI455 UPB450:UPE455 UYX450:UZA455 VIT450:VIW455 VSP450:VSS455 WCL450:WCO455 WMH450:WMK455 WWD450:WWG455 V66032:Y66037 JR66032:JU66037 TN66032:TQ66037 ADJ66032:ADM66037 ANF66032:ANI66037 AXB66032:AXE66037 BGX66032:BHA66037 BQT66032:BQW66037 CAP66032:CAS66037 CKL66032:CKO66037 CUH66032:CUK66037 DED66032:DEG66037 DNZ66032:DOC66037 DXV66032:DXY66037 EHR66032:EHU66037 ERN66032:ERQ66037 FBJ66032:FBM66037 FLF66032:FLI66037 FVB66032:FVE66037 GEX66032:GFA66037 GOT66032:GOW66037 GYP66032:GYS66037 HIL66032:HIO66037 HSH66032:HSK66037 ICD66032:ICG66037 ILZ66032:IMC66037 IVV66032:IVY66037 JFR66032:JFU66037 JPN66032:JPQ66037 JZJ66032:JZM66037 KJF66032:KJI66037 KTB66032:KTE66037 LCX66032:LDA66037 LMT66032:LMW66037 LWP66032:LWS66037 MGL66032:MGO66037 MQH66032:MQK66037 NAD66032:NAG66037 NJZ66032:NKC66037 NTV66032:NTY66037 ODR66032:ODU66037 ONN66032:ONQ66037 OXJ66032:OXM66037 PHF66032:PHI66037 PRB66032:PRE66037 QAX66032:QBA66037 QKT66032:QKW66037 QUP66032:QUS66037 REL66032:REO66037 ROH66032:ROK66037 RYD66032:RYG66037 SHZ66032:SIC66037 SRV66032:SRY66037 TBR66032:TBU66037 TLN66032:TLQ66037 TVJ66032:TVM66037 UFF66032:UFI66037 UPB66032:UPE66037 UYX66032:UZA66037 VIT66032:VIW66037 VSP66032:VSS66037 WCL66032:WCO66037 WMH66032:WMK66037 WWD66032:WWG66037 V131568:Y131573 JR131568:JU131573 TN131568:TQ131573 ADJ131568:ADM131573 ANF131568:ANI131573 AXB131568:AXE131573 BGX131568:BHA131573 BQT131568:BQW131573 CAP131568:CAS131573 CKL131568:CKO131573 CUH131568:CUK131573 DED131568:DEG131573 DNZ131568:DOC131573 DXV131568:DXY131573 EHR131568:EHU131573 ERN131568:ERQ131573 FBJ131568:FBM131573 FLF131568:FLI131573 FVB131568:FVE131573 GEX131568:GFA131573 GOT131568:GOW131573 GYP131568:GYS131573 HIL131568:HIO131573 HSH131568:HSK131573 ICD131568:ICG131573 ILZ131568:IMC131573 IVV131568:IVY131573 JFR131568:JFU131573 JPN131568:JPQ131573 JZJ131568:JZM131573 KJF131568:KJI131573 KTB131568:KTE131573 LCX131568:LDA131573 LMT131568:LMW131573 LWP131568:LWS131573 MGL131568:MGO131573 MQH131568:MQK131573 NAD131568:NAG131573 NJZ131568:NKC131573 NTV131568:NTY131573 ODR131568:ODU131573 ONN131568:ONQ131573 OXJ131568:OXM131573 PHF131568:PHI131573 PRB131568:PRE131573 QAX131568:QBA131573 QKT131568:QKW131573 QUP131568:QUS131573 REL131568:REO131573 ROH131568:ROK131573 RYD131568:RYG131573 SHZ131568:SIC131573 SRV131568:SRY131573 TBR131568:TBU131573 TLN131568:TLQ131573 TVJ131568:TVM131573 UFF131568:UFI131573 UPB131568:UPE131573 UYX131568:UZA131573 VIT131568:VIW131573 VSP131568:VSS131573 WCL131568:WCO131573 WMH131568:WMK131573 WWD131568:WWG131573 V197104:Y197109 JR197104:JU197109 TN197104:TQ197109 ADJ197104:ADM197109 ANF197104:ANI197109 AXB197104:AXE197109 BGX197104:BHA197109 BQT197104:BQW197109 CAP197104:CAS197109 CKL197104:CKO197109 CUH197104:CUK197109 DED197104:DEG197109 DNZ197104:DOC197109 DXV197104:DXY197109 EHR197104:EHU197109 ERN197104:ERQ197109 FBJ197104:FBM197109 FLF197104:FLI197109 FVB197104:FVE197109 GEX197104:GFA197109 GOT197104:GOW197109 GYP197104:GYS197109 HIL197104:HIO197109 HSH197104:HSK197109 ICD197104:ICG197109 ILZ197104:IMC197109 IVV197104:IVY197109 JFR197104:JFU197109 JPN197104:JPQ197109 JZJ197104:JZM197109 KJF197104:KJI197109 KTB197104:KTE197109 LCX197104:LDA197109 LMT197104:LMW197109 LWP197104:LWS197109 MGL197104:MGO197109 MQH197104:MQK197109 NAD197104:NAG197109 NJZ197104:NKC197109 NTV197104:NTY197109 ODR197104:ODU197109 ONN197104:ONQ197109 OXJ197104:OXM197109 PHF197104:PHI197109 PRB197104:PRE197109 QAX197104:QBA197109 QKT197104:QKW197109 QUP197104:QUS197109 REL197104:REO197109 ROH197104:ROK197109 RYD197104:RYG197109 SHZ197104:SIC197109 SRV197104:SRY197109 TBR197104:TBU197109 TLN197104:TLQ197109 TVJ197104:TVM197109 UFF197104:UFI197109 UPB197104:UPE197109 UYX197104:UZA197109 VIT197104:VIW197109 VSP197104:VSS197109 WCL197104:WCO197109 WMH197104:WMK197109 WWD197104:WWG197109 V262640:Y262645 JR262640:JU262645 TN262640:TQ262645 ADJ262640:ADM262645 ANF262640:ANI262645 AXB262640:AXE262645 BGX262640:BHA262645 BQT262640:BQW262645 CAP262640:CAS262645 CKL262640:CKO262645 CUH262640:CUK262645 DED262640:DEG262645 DNZ262640:DOC262645 DXV262640:DXY262645 EHR262640:EHU262645 ERN262640:ERQ262645 FBJ262640:FBM262645 FLF262640:FLI262645 FVB262640:FVE262645 GEX262640:GFA262645 GOT262640:GOW262645 GYP262640:GYS262645 HIL262640:HIO262645 HSH262640:HSK262645 ICD262640:ICG262645 ILZ262640:IMC262645 IVV262640:IVY262645 JFR262640:JFU262645 JPN262640:JPQ262645 JZJ262640:JZM262645 KJF262640:KJI262645 KTB262640:KTE262645 LCX262640:LDA262645 LMT262640:LMW262645 LWP262640:LWS262645 MGL262640:MGO262645 MQH262640:MQK262645 NAD262640:NAG262645 NJZ262640:NKC262645 NTV262640:NTY262645 ODR262640:ODU262645 ONN262640:ONQ262645 OXJ262640:OXM262645 PHF262640:PHI262645 PRB262640:PRE262645 QAX262640:QBA262645 QKT262640:QKW262645 QUP262640:QUS262645 REL262640:REO262645 ROH262640:ROK262645 RYD262640:RYG262645 SHZ262640:SIC262645 SRV262640:SRY262645 TBR262640:TBU262645 TLN262640:TLQ262645 TVJ262640:TVM262645 UFF262640:UFI262645 UPB262640:UPE262645 UYX262640:UZA262645 VIT262640:VIW262645 VSP262640:VSS262645 WCL262640:WCO262645 WMH262640:WMK262645 WWD262640:WWG262645 V328176:Y328181 JR328176:JU328181 TN328176:TQ328181 ADJ328176:ADM328181 ANF328176:ANI328181 AXB328176:AXE328181 BGX328176:BHA328181 BQT328176:BQW328181 CAP328176:CAS328181 CKL328176:CKO328181 CUH328176:CUK328181 DED328176:DEG328181 DNZ328176:DOC328181 DXV328176:DXY328181 EHR328176:EHU328181 ERN328176:ERQ328181 FBJ328176:FBM328181 FLF328176:FLI328181 FVB328176:FVE328181 GEX328176:GFA328181 GOT328176:GOW328181 GYP328176:GYS328181 HIL328176:HIO328181 HSH328176:HSK328181 ICD328176:ICG328181 ILZ328176:IMC328181 IVV328176:IVY328181 JFR328176:JFU328181 JPN328176:JPQ328181 JZJ328176:JZM328181 KJF328176:KJI328181 KTB328176:KTE328181 LCX328176:LDA328181 LMT328176:LMW328181 LWP328176:LWS328181 MGL328176:MGO328181 MQH328176:MQK328181 NAD328176:NAG328181 NJZ328176:NKC328181 NTV328176:NTY328181 ODR328176:ODU328181 ONN328176:ONQ328181 OXJ328176:OXM328181 PHF328176:PHI328181 PRB328176:PRE328181 QAX328176:QBA328181 QKT328176:QKW328181 QUP328176:QUS328181 REL328176:REO328181 ROH328176:ROK328181 RYD328176:RYG328181 SHZ328176:SIC328181 SRV328176:SRY328181 TBR328176:TBU328181 TLN328176:TLQ328181 TVJ328176:TVM328181 UFF328176:UFI328181 UPB328176:UPE328181 UYX328176:UZA328181 VIT328176:VIW328181 VSP328176:VSS328181 WCL328176:WCO328181 WMH328176:WMK328181 WWD328176:WWG328181 V393712:Y393717 JR393712:JU393717 TN393712:TQ393717 ADJ393712:ADM393717 ANF393712:ANI393717 AXB393712:AXE393717 BGX393712:BHA393717 BQT393712:BQW393717 CAP393712:CAS393717 CKL393712:CKO393717 CUH393712:CUK393717 DED393712:DEG393717 DNZ393712:DOC393717 DXV393712:DXY393717 EHR393712:EHU393717 ERN393712:ERQ393717 FBJ393712:FBM393717 FLF393712:FLI393717 FVB393712:FVE393717 GEX393712:GFA393717 GOT393712:GOW393717 GYP393712:GYS393717 HIL393712:HIO393717 HSH393712:HSK393717 ICD393712:ICG393717 ILZ393712:IMC393717 IVV393712:IVY393717 JFR393712:JFU393717 JPN393712:JPQ393717 JZJ393712:JZM393717 KJF393712:KJI393717 KTB393712:KTE393717 LCX393712:LDA393717 LMT393712:LMW393717 LWP393712:LWS393717 MGL393712:MGO393717 MQH393712:MQK393717 NAD393712:NAG393717 NJZ393712:NKC393717 NTV393712:NTY393717 ODR393712:ODU393717 ONN393712:ONQ393717 OXJ393712:OXM393717 PHF393712:PHI393717 PRB393712:PRE393717 QAX393712:QBA393717 QKT393712:QKW393717 QUP393712:QUS393717 REL393712:REO393717 ROH393712:ROK393717 RYD393712:RYG393717 SHZ393712:SIC393717 SRV393712:SRY393717 TBR393712:TBU393717 TLN393712:TLQ393717 TVJ393712:TVM393717 UFF393712:UFI393717 UPB393712:UPE393717 UYX393712:UZA393717 VIT393712:VIW393717 VSP393712:VSS393717 WCL393712:WCO393717 WMH393712:WMK393717 WWD393712:WWG393717 V459248:Y459253 JR459248:JU459253 TN459248:TQ459253 ADJ459248:ADM459253 ANF459248:ANI459253 AXB459248:AXE459253 BGX459248:BHA459253 BQT459248:BQW459253 CAP459248:CAS459253 CKL459248:CKO459253 CUH459248:CUK459253 DED459248:DEG459253 DNZ459248:DOC459253 DXV459248:DXY459253 EHR459248:EHU459253 ERN459248:ERQ459253 FBJ459248:FBM459253 FLF459248:FLI459253 FVB459248:FVE459253 GEX459248:GFA459253 GOT459248:GOW459253 GYP459248:GYS459253 HIL459248:HIO459253 HSH459248:HSK459253 ICD459248:ICG459253 ILZ459248:IMC459253 IVV459248:IVY459253 JFR459248:JFU459253 JPN459248:JPQ459253 JZJ459248:JZM459253 KJF459248:KJI459253 KTB459248:KTE459253 LCX459248:LDA459253 LMT459248:LMW459253 LWP459248:LWS459253 MGL459248:MGO459253 MQH459248:MQK459253 NAD459248:NAG459253 NJZ459248:NKC459253 NTV459248:NTY459253 ODR459248:ODU459253 ONN459248:ONQ459253 OXJ459248:OXM459253 PHF459248:PHI459253 PRB459248:PRE459253 QAX459248:QBA459253 QKT459248:QKW459253 QUP459248:QUS459253 REL459248:REO459253 ROH459248:ROK459253 RYD459248:RYG459253 SHZ459248:SIC459253 SRV459248:SRY459253 TBR459248:TBU459253 TLN459248:TLQ459253 TVJ459248:TVM459253 UFF459248:UFI459253 UPB459248:UPE459253 UYX459248:UZA459253 VIT459248:VIW459253 VSP459248:VSS459253 WCL459248:WCO459253 WMH459248:WMK459253 WWD459248:WWG459253 V524784:Y524789 JR524784:JU524789 TN524784:TQ524789 ADJ524784:ADM524789 ANF524784:ANI524789 AXB524784:AXE524789 BGX524784:BHA524789 BQT524784:BQW524789 CAP524784:CAS524789 CKL524784:CKO524789 CUH524784:CUK524789 DED524784:DEG524789 DNZ524784:DOC524789 DXV524784:DXY524789 EHR524784:EHU524789 ERN524784:ERQ524789 FBJ524784:FBM524789 FLF524784:FLI524789 FVB524784:FVE524789 GEX524784:GFA524789 GOT524784:GOW524789 GYP524784:GYS524789 HIL524784:HIO524789 HSH524784:HSK524789 ICD524784:ICG524789 ILZ524784:IMC524789 IVV524784:IVY524789 JFR524784:JFU524789 JPN524784:JPQ524789 JZJ524784:JZM524789 KJF524784:KJI524789 KTB524784:KTE524789 LCX524784:LDA524789 LMT524784:LMW524789 LWP524784:LWS524789 MGL524784:MGO524789 MQH524784:MQK524789 NAD524784:NAG524789 NJZ524784:NKC524789 NTV524784:NTY524789 ODR524784:ODU524789 ONN524784:ONQ524789 OXJ524784:OXM524789 PHF524784:PHI524789 PRB524784:PRE524789 QAX524784:QBA524789 QKT524784:QKW524789 QUP524784:QUS524789 REL524784:REO524789 ROH524784:ROK524789 RYD524784:RYG524789 SHZ524784:SIC524789 SRV524784:SRY524789 TBR524784:TBU524789 TLN524784:TLQ524789 TVJ524784:TVM524789 UFF524784:UFI524789 UPB524784:UPE524789 UYX524784:UZA524789 VIT524784:VIW524789 VSP524784:VSS524789 WCL524784:WCO524789 WMH524784:WMK524789 WWD524784:WWG524789 V590320:Y590325 JR590320:JU590325 TN590320:TQ590325 ADJ590320:ADM590325 ANF590320:ANI590325 AXB590320:AXE590325 BGX590320:BHA590325 BQT590320:BQW590325 CAP590320:CAS590325 CKL590320:CKO590325 CUH590320:CUK590325 DED590320:DEG590325 DNZ590320:DOC590325 DXV590320:DXY590325 EHR590320:EHU590325 ERN590320:ERQ590325 FBJ590320:FBM590325 FLF590320:FLI590325 FVB590320:FVE590325 GEX590320:GFA590325 GOT590320:GOW590325 GYP590320:GYS590325 HIL590320:HIO590325 HSH590320:HSK590325 ICD590320:ICG590325 ILZ590320:IMC590325 IVV590320:IVY590325 JFR590320:JFU590325 JPN590320:JPQ590325 JZJ590320:JZM590325 KJF590320:KJI590325 KTB590320:KTE590325 LCX590320:LDA590325 LMT590320:LMW590325 LWP590320:LWS590325 MGL590320:MGO590325 MQH590320:MQK590325 NAD590320:NAG590325 NJZ590320:NKC590325 NTV590320:NTY590325 ODR590320:ODU590325 ONN590320:ONQ590325 OXJ590320:OXM590325 PHF590320:PHI590325 PRB590320:PRE590325 QAX590320:QBA590325 QKT590320:QKW590325 QUP590320:QUS590325 REL590320:REO590325 ROH590320:ROK590325 RYD590320:RYG590325 SHZ590320:SIC590325 SRV590320:SRY590325 TBR590320:TBU590325 TLN590320:TLQ590325 TVJ590320:TVM590325 UFF590320:UFI590325 UPB590320:UPE590325 UYX590320:UZA590325 VIT590320:VIW590325 VSP590320:VSS590325 WCL590320:WCO590325 WMH590320:WMK590325 WWD590320:WWG590325 V655856:Y655861 JR655856:JU655861 TN655856:TQ655861 ADJ655856:ADM655861 ANF655856:ANI655861 AXB655856:AXE655861 BGX655856:BHA655861 BQT655856:BQW655861 CAP655856:CAS655861 CKL655856:CKO655861 CUH655856:CUK655861 DED655856:DEG655861 DNZ655856:DOC655861 DXV655856:DXY655861 EHR655856:EHU655861 ERN655856:ERQ655861 FBJ655856:FBM655861 FLF655856:FLI655861 FVB655856:FVE655861 GEX655856:GFA655861 GOT655856:GOW655861 GYP655856:GYS655861 HIL655856:HIO655861 HSH655856:HSK655861 ICD655856:ICG655861 ILZ655856:IMC655861 IVV655856:IVY655861 JFR655856:JFU655861 JPN655856:JPQ655861 JZJ655856:JZM655861 KJF655856:KJI655861 KTB655856:KTE655861 LCX655856:LDA655861 LMT655856:LMW655861 LWP655856:LWS655861 MGL655856:MGO655861 MQH655856:MQK655861 NAD655856:NAG655861 NJZ655856:NKC655861 NTV655856:NTY655861 ODR655856:ODU655861 ONN655856:ONQ655861 OXJ655856:OXM655861 PHF655856:PHI655861 PRB655856:PRE655861 QAX655856:QBA655861 QKT655856:QKW655861 QUP655856:QUS655861 REL655856:REO655861 ROH655856:ROK655861 RYD655856:RYG655861 SHZ655856:SIC655861 SRV655856:SRY655861 TBR655856:TBU655861 TLN655856:TLQ655861 TVJ655856:TVM655861 UFF655856:UFI655861 UPB655856:UPE655861 UYX655856:UZA655861 VIT655856:VIW655861 VSP655856:VSS655861 WCL655856:WCO655861 WMH655856:WMK655861 WWD655856:WWG655861 V721392:Y721397 JR721392:JU721397 TN721392:TQ721397 ADJ721392:ADM721397 ANF721392:ANI721397 AXB721392:AXE721397 BGX721392:BHA721397 BQT721392:BQW721397 CAP721392:CAS721397 CKL721392:CKO721397 CUH721392:CUK721397 DED721392:DEG721397 DNZ721392:DOC721397 DXV721392:DXY721397 EHR721392:EHU721397 ERN721392:ERQ721397 FBJ721392:FBM721397 FLF721392:FLI721397 FVB721392:FVE721397 GEX721392:GFA721397 GOT721392:GOW721397 GYP721392:GYS721397 HIL721392:HIO721397 HSH721392:HSK721397 ICD721392:ICG721397 ILZ721392:IMC721397 IVV721392:IVY721397 JFR721392:JFU721397 JPN721392:JPQ721397 JZJ721392:JZM721397 KJF721392:KJI721397 KTB721392:KTE721397 LCX721392:LDA721397 LMT721392:LMW721397 LWP721392:LWS721397 MGL721392:MGO721397 MQH721392:MQK721397 NAD721392:NAG721397 NJZ721392:NKC721397 NTV721392:NTY721397 ODR721392:ODU721397 ONN721392:ONQ721397 OXJ721392:OXM721397 PHF721392:PHI721397 PRB721392:PRE721397 QAX721392:QBA721397 QKT721392:QKW721397 QUP721392:QUS721397 REL721392:REO721397 ROH721392:ROK721397 RYD721392:RYG721397 SHZ721392:SIC721397 SRV721392:SRY721397 TBR721392:TBU721397 TLN721392:TLQ721397 TVJ721392:TVM721397 UFF721392:UFI721397 UPB721392:UPE721397 UYX721392:UZA721397 VIT721392:VIW721397 VSP721392:VSS721397 WCL721392:WCO721397 WMH721392:WMK721397 WWD721392:WWG721397 V786928:Y786933 JR786928:JU786933 TN786928:TQ786933 ADJ786928:ADM786933 ANF786928:ANI786933 AXB786928:AXE786933 BGX786928:BHA786933 BQT786928:BQW786933 CAP786928:CAS786933 CKL786928:CKO786933 CUH786928:CUK786933 DED786928:DEG786933 DNZ786928:DOC786933 DXV786928:DXY786933 EHR786928:EHU786933 ERN786928:ERQ786933 FBJ786928:FBM786933 FLF786928:FLI786933 FVB786928:FVE786933 GEX786928:GFA786933 GOT786928:GOW786933 GYP786928:GYS786933 HIL786928:HIO786933 HSH786928:HSK786933 ICD786928:ICG786933 ILZ786928:IMC786933 IVV786928:IVY786933 JFR786928:JFU786933 JPN786928:JPQ786933 JZJ786928:JZM786933 KJF786928:KJI786933 KTB786928:KTE786933 LCX786928:LDA786933 LMT786928:LMW786933 LWP786928:LWS786933 MGL786928:MGO786933 MQH786928:MQK786933 NAD786928:NAG786933 NJZ786928:NKC786933 NTV786928:NTY786933 ODR786928:ODU786933 ONN786928:ONQ786933 OXJ786928:OXM786933 PHF786928:PHI786933 PRB786928:PRE786933 QAX786928:QBA786933 QKT786928:QKW786933 QUP786928:QUS786933 REL786928:REO786933 ROH786928:ROK786933 RYD786928:RYG786933 SHZ786928:SIC786933 SRV786928:SRY786933 TBR786928:TBU786933 TLN786928:TLQ786933 TVJ786928:TVM786933 UFF786928:UFI786933 UPB786928:UPE786933 UYX786928:UZA786933 VIT786928:VIW786933 VSP786928:VSS786933 WCL786928:WCO786933 WMH786928:WMK786933 WWD786928:WWG786933 V852464:Y852469 JR852464:JU852469 TN852464:TQ852469 ADJ852464:ADM852469 ANF852464:ANI852469 AXB852464:AXE852469 BGX852464:BHA852469 BQT852464:BQW852469 CAP852464:CAS852469 CKL852464:CKO852469 CUH852464:CUK852469 DED852464:DEG852469 DNZ852464:DOC852469 DXV852464:DXY852469 EHR852464:EHU852469 ERN852464:ERQ852469 FBJ852464:FBM852469 FLF852464:FLI852469 FVB852464:FVE852469 GEX852464:GFA852469 GOT852464:GOW852469 GYP852464:GYS852469 HIL852464:HIO852469 HSH852464:HSK852469 ICD852464:ICG852469 ILZ852464:IMC852469 IVV852464:IVY852469 JFR852464:JFU852469 JPN852464:JPQ852469 JZJ852464:JZM852469 KJF852464:KJI852469 KTB852464:KTE852469 LCX852464:LDA852469 LMT852464:LMW852469 LWP852464:LWS852469 MGL852464:MGO852469 MQH852464:MQK852469 NAD852464:NAG852469 NJZ852464:NKC852469 NTV852464:NTY852469 ODR852464:ODU852469 ONN852464:ONQ852469 OXJ852464:OXM852469 PHF852464:PHI852469 PRB852464:PRE852469 QAX852464:QBA852469 QKT852464:QKW852469 QUP852464:QUS852469 REL852464:REO852469 ROH852464:ROK852469 RYD852464:RYG852469 SHZ852464:SIC852469 SRV852464:SRY852469 TBR852464:TBU852469 TLN852464:TLQ852469 TVJ852464:TVM852469 UFF852464:UFI852469 UPB852464:UPE852469 UYX852464:UZA852469 VIT852464:VIW852469 VSP852464:VSS852469 WCL852464:WCO852469 WMH852464:WMK852469 WWD852464:WWG852469 V918000:Y918005 JR918000:JU918005 TN918000:TQ918005 ADJ918000:ADM918005 ANF918000:ANI918005 AXB918000:AXE918005 BGX918000:BHA918005 BQT918000:BQW918005 CAP918000:CAS918005 CKL918000:CKO918005 CUH918000:CUK918005 DED918000:DEG918005 DNZ918000:DOC918005 DXV918000:DXY918005 EHR918000:EHU918005 ERN918000:ERQ918005 FBJ918000:FBM918005 FLF918000:FLI918005 FVB918000:FVE918005 GEX918000:GFA918005 GOT918000:GOW918005 GYP918000:GYS918005 HIL918000:HIO918005 HSH918000:HSK918005 ICD918000:ICG918005 ILZ918000:IMC918005 IVV918000:IVY918005 JFR918000:JFU918005 JPN918000:JPQ918005 JZJ918000:JZM918005 KJF918000:KJI918005 KTB918000:KTE918005 LCX918000:LDA918005 LMT918000:LMW918005 LWP918000:LWS918005 MGL918000:MGO918005 MQH918000:MQK918005 NAD918000:NAG918005 NJZ918000:NKC918005 NTV918000:NTY918005 ODR918000:ODU918005 ONN918000:ONQ918005 OXJ918000:OXM918005 PHF918000:PHI918005 PRB918000:PRE918005 QAX918000:QBA918005 QKT918000:QKW918005 QUP918000:QUS918005 REL918000:REO918005 ROH918000:ROK918005 RYD918000:RYG918005 SHZ918000:SIC918005 SRV918000:SRY918005 TBR918000:TBU918005 TLN918000:TLQ918005 TVJ918000:TVM918005 UFF918000:UFI918005 UPB918000:UPE918005 UYX918000:UZA918005 VIT918000:VIW918005 VSP918000:VSS918005 WCL918000:WCO918005 WMH918000:WMK918005 WWD918000:WWG918005 V983536:Y983541 JR983536:JU983541 TN983536:TQ983541 ADJ983536:ADM983541 ANF983536:ANI983541 AXB983536:AXE983541 BGX983536:BHA983541 BQT983536:BQW983541 CAP983536:CAS983541 CKL983536:CKO983541 CUH983536:CUK983541 DED983536:DEG983541 DNZ983536:DOC983541 DXV983536:DXY983541 EHR983536:EHU983541 ERN983536:ERQ983541 FBJ983536:FBM983541 FLF983536:FLI983541 FVB983536:FVE983541 GEX983536:GFA983541 GOT983536:GOW983541 GYP983536:GYS983541 HIL983536:HIO983541 HSH983536:HSK983541 ICD983536:ICG983541 ILZ983536:IMC983541 IVV983536:IVY983541 JFR983536:JFU983541 JPN983536:JPQ983541 JZJ983536:JZM983541 KJF983536:KJI983541 KTB983536:KTE983541 LCX983536:LDA983541 LMT983536:LMW983541 LWP983536:LWS983541 MGL983536:MGO983541 MQH983536:MQK983541 NAD983536:NAG983541 NJZ983536:NKC983541 NTV983536:NTY983541 ODR983536:ODU983541 ONN983536:ONQ983541 OXJ983536:OXM983541 PHF983536:PHI983541 PRB983536:PRE983541 QAX983536:QBA983541 QKT983536:QKW983541 QUP983536:QUS983541 REL983536:REO983541 ROH983536:ROK983541 RYD983536:RYG983541 SHZ983536:SIC983541 SRV983536:SRY983541 TBR983536:TBU983541 TLN983536:TLQ983541 TVJ983536:TVM983541 UFF983536:UFI983541 UPB983536:UPE983541 UYX983536:UZA983541 VIT983536:VIW983541 VSP983536:VSS983541 WCL983536:WCO983541 WMH983536:WMK983541 WWD983536:WWG983541 V427:Y432 JR427:JU432 TN427:TQ432 ADJ427:ADM432 ANF427:ANI432 AXB427:AXE432 BGX427:BHA432 BQT427:BQW432 CAP427:CAS432 CKL427:CKO432 CUH427:CUK432 DED427:DEG432 DNZ427:DOC432 DXV427:DXY432 EHR427:EHU432 ERN427:ERQ432 FBJ427:FBM432 FLF427:FLI432 FVB427:FVE432 GEX427:GFA432 GOT427:GOW432 GYP427:GYS432 HIL427:HIO432 HSH427:HSK432 ICD427:ICG432 ILZ427:IMC432 IVV427:IVY432 JFR427:JFU432 JPN427:JPQ432 JZJ427:JZM432 KJF427:KJI432 KTB427:KTE432 LCX427:LDA432 LMT427:LMW432 LWP427:LWS432 MGL427:MGO432 MQH427:MQK432 NAD427:NAG432 NJZ427:NKC432 NTV427:NTY432 ODR427:ODU432 ONN427:ONQ432 OXJ427:OXM432 PHF427:PHI432 PRB427:PRE432 QAX427:QBA432 QKT427:QKW432 QUP427:QUS432 REL427:REO432 ROH427:ROK432 RYD427:RYG432 SHZ427:SIC432 SRV427:SRY432 TBR427:TBU432 TLN427:TLQ432 TVJ427:TVM432 UFF427:UFI432 UPB427:UPE432 UYX427:UZA432 VIT427:VIW432 VSP427:VSS432 WCL427:WCO432 WMH427:WMK432 WWD427:WWG432 V66009:Y66014 JR66009:JU66014 TN66009:TQ66014 ADJ66009:ADM66014 ANF66009:ANI66014 AXB66009:AXE66014 BGX66009:BHA66014 BQT66009:BQW66014 CAP66009:CAS66014 CKL66009:CKO66014 CUH66009:CUK66014 DED66009:DEG66014 DNZ66009:DOC66014 DXV66009:DXY66014 EHR66009:EHU66014 ERN66009:ERQ66014 FBJ66009:FBM66014 FLF66009:FLI66014 FVB66009:FVE66014 GEX66009:GFA66014 GOT66009:GOW66014 GYP66009:GYS66014 HIL66009:HIO66014 HSH66009:HSK66014 ICD66009:ICG66014 ILZ66009:IMC66014 IVV66009:IVY66014 JFR66009:JFU66014 JPN66009:JPQ66014 JZJ66009:JZM66014 KJF66009:KJI66014 KTB66009:KTE66014 LCX66009:LDA66014 LMT66009:LMW66014 LWP66009:LWS66014 MGL66009:MGO66014 MQH66009:MQK66014 NAD66009:NAG66014 NJZ66009:NKC66014 NTV66009:NTY66014 ODR66009:ODU66014 ONN66009:ONQ66014 OXJ66009:OXM66014 PHF66009:PHI66014 PRB66009:PRE66014 QAX66009:QBA66014 QKT66009:QKW66014 QUP66009:QUS66014 REL66009:REO66014 ROH66009:ROK66014 RYD66009:RYG66014 SHZ66009:SIC66014 SRV66009:SRY66014 TBR66009:TBU66014 TLN66009:TLQ66014 TVJ66009:TVM66014 UFF66009:UFI66014 UPB66009:UPE66014 UYX66009:UZA66014 VIT66009:VIW66014 VSP66009:VSS66014 WCL66009:WCO66014 WMH66009:WMK66014 WWD66009:WWG66014 V131545:Y131550 JR131545:JU131550 TN131545:TQ131550 ADJ131545:ADM131550 ANF131545:ANI131550 AXB131545:AXE131550 BGX131545:BHA131550 BQT131545:BQW131550 CAP131545:CAS131550 CKL131545:CKO131550 CUH131545:CUK131550 DED131545:DEG131550 DNZ131545:DOC131550 DXV131545:DXY131550 EHR131545:EHU131550 ERN131545:ERQ131550 FBJ131545:FBM131550 FLF131545:FLI131550 FVB131545:FVE131550 GEX131545:GFA131550 GOT131545:GOW131550 GYP131545:GYS131550 HIL131545:HIO131550 HSH131545:HSK131550 ICD131545:ICG131550 ILZ131545:IMC131550 IVV131545:IVY131550 JFR131545:JFU131550 JPN131545:JPQ131550 JZJ131545:JZM131550 KJF131545:KJI131550 KTB131545:KTE131550 LCX131545:LDA131550 LMT131545:LMW131550 LWP131545:LWS131550 MGL131545:MGO131550 MQH131545:MQK131550 NAD131545:NAG131550 NJZ131545:NKC131550 NTV131545:NTY131550 ODR131545:ODU131550 ONN131545:ONQ131550 OXJ131545:OXM131550 PHF131545:PHI131550 PRB131545:PRE131550 QAX131545:QBA131550 QKT131545:QKW131550 QUP131545:QUS131550 REL131545:REO131550 ROH131545:ROK131550 RYD131545:RYG131550 SHZ131545:SIC131550 SRV131545:SRY131550 TBR131545:TBU131550 TLN131545:TLQ131550 TVJ131545:TVM131550 UFF131545:UFI131550 UPB131545:UPE131550 UYX131545:UZA131550 VIT131545:VIW131550 VSP131545:VSS131550 WCL131545:WCO131550 WMH131545:WMK131550 WWD131545:WWG131550 V197081:Y197086 JR197081:JU197086 TN197081:TQ197086 ADJ197081:ADM197086 ANF197081:ANI197086 AXB197081:AXE197086 BGX197081:BHA197086 BQT197081:BQW197086 CAP197081:CAS197086 CKL197081:CKO197086 CUH197081:CUK197086 DED197081:DEG197086 DNZ197081:DOC197086 DXV197081:DXY197086 EHR197081:EHU197086 ERN197081:ERQ197086 FBJ197081:FBM197086 FLF197081:FLI197086 FVB197081:FVE197086 GEX197081:GFA197086 GOT197081:GOW197086 GYP197081:GYS197086 HIL197081:HIO197086 HSH197081:HSK197086 ICD197081:ICG197086 ILZ197081:IMC197086 IVV197081:IVY197086 JFR197081:JFU197086 JPN197081:JPQ197086 JZJ197081:JZM197086 KJF197081:KJI197086 KTB197081:KTE197086 LCX197081:LDA197086 LMT197081:LMW197086 LWP197081:LWS197086 MGL197081:MGO197086 MQH197081:MQK197086 NAD197081:NAG197086 NJZ197081:NKC197086 NTV197081:NTY197086 ODR197081:ODU197086 ONN197081:ONQ197086 OXJ197081:OXM197086 PHF197081:PHI197086 PRB197081:PRE197086 QAX197081:QBA197086 QKT197081:QKW197086 QUP197081:QUS197086 REL197081:REO197086 ROH197081:ROK197086 RYD197081:RYG197086 SHZ197081:SIC197086 SRV197081:SRY197086 TBR197081:TBU197086 TLN197081:TLQ197086 TVJ197081:TVM197086 UFF197081:UFI197086 UPB197081:UPE197086 UYX197081:UZA197086 VIT197081:VIW197086 VSP197081:VSS197086 WCL197081:WCO197086 WMH197081:WMK197086 WWD197081:WWG197086 V262617:Y262622 JR262617:JU262622 TN262617:TQ262622 ADJ262617:ADM262622 ANF262617:ANI262622 AXB262617:AXE262622 BGX262617:BHA262622 BQT262617:BQW262622 CAP262617:CAS262622 CKL262617:CKO262622 CUH262617:CUK262622 DED262617:DEG262622 DNZ262617:DOC262622 DXV262617:DXY262622 EHR262617:EHU262622 ERN262617:ERQ262622 FBJ262617:FBM262622 FLF262617:FLI262622 FVB262617:FVE262622 GEX262617:GFA262622 GOT262617:GOW262622 GYP262617:GYS262622 HIL262617:HIO262622 HSH262617:HSK262622 ICD262617:ICG262622 ILZ262617:IMC262622 IVV262617:IVY262622 JFR262617:JFU262622 JPN262617:JPQ262622 JZJ262617:JZM262622 KJF262617:KJI262622 KTB262617:KTE262622 LCX262617:LDA262622 LMT262617:LMW262622 LWP262617:LWS262622 MGL262617:MGO262622 MQH262617:MQK262622 NAD262617:NAG262622 NJZ262617:NKC262622 NTV262617:NTY262622 ODR262617:ODU262622 ONN262617:ONQ262622 OXJ262617:OXM262622 PHF262617:PHI262622 PRB262617:PRE262622 QAX262617:QBA262622 QKT262617:QKW262622 QUP262617:QUS262622 REL262617:REO262622 ROH262617:ROK262622 RYD262617:RYG262622 SHZ262617:SIC262622 SRV262617:SRY262622 TBR262617:TBU262622 TLN262617:TLQ262622 TVJ262617:TVM262622 UFF262617:UFI262622 UPB262617:UPE262622 UYX262617:UZA262622 VIT262617:VIW262622 VSP262617:VSS262622 WCL262617:WCO262622 WMH262617:WMK262622 WWD262617:WWG262622 V328153:Y328158 JR328153:JU328158 TN328153:TQ328158 ADJ328153:ADM328158 ANF328153:ANI328158 AXB328153:AXE328158 BGX328153:BHA328158 BQT328153:BQW328158 CAP328153:CAS328158 CKL328153:CKO328158 CUH328153:CUK328158 DED328153:DEG328158 DNZ328153:DOC328158 DXV328153:DXY328158 EHR328153:EHU328158 ERN328153:ERQ328158 FBJ328153:FBM328158 FLF328153:FLI328158 FVB328153:FVE328158 GEX328153:GFA328158 GOT328153:GOW328158 GYP328153:GYS328158 HIL328153:HIO328158 HSH328153:HSK328158 ICD328153:ICG328158 ILZ328153:IMC328158 IVV328153:IVY328158 JFR328153:JFU328158 JPN328153:JPQ328158 JZJ328153:JZM328158 KJF328153:KJI328158 KTB328153:KTE328158 LCX328153:LDA328158 LMT328153:LMW328158 LWP328153:LWS328158 MGL328153:MGO328158 MQH328153:MQK328158 NAD328153:NAG328158 NJZ328153:NKC328158 NTV328153:NTY328158 ODR328153:ODU328158 ONN328153:ONQ328158 OXJ328153:OXM328158 PHF328153:PHI328158 PRB328153:PRE328158 QAX328153:QBA328158 QKT328153:QKW328158 QUP328153:QUS328158 REL328153:REO328158 ROH328153:ROK328158 RYD328153:RYG328158 SHZ328153:SIC328158 SRV328153:SRY328158 TBR328153:TBU328158 TLN328153:TLQ328158 TVJ328153:TVM328158 UFF328153:UFI328158 UPB328153:UPE328158 UYX328153:UZA328158 VIT328153:VIW328158 VSP328153:VSS328158 WCL328153:WCO328158 WMH328153:WMK328158 WWD328153:WWG328158 V393689:Y393694 JR393689:JU393694 TN393689:TQ393694 ADJ393689:ADM393694 ANF393689:ANI393694 AXB393689:AXE393694 BGX393689:BHA393694 BQT393689:BQW393694 CAP393689:CAS393694 CKL393689:CKO393694 CUH393689:CUK393694 DED393689:DEG393694 DNZ393689:DOC393694 DXV393689:DXY393694 EHR393689:EHU393694 ERN393689:ERQ393694 FBJ393689:FBM393694 FLF393689:FLI393694 FVB393689:FVE393694 GEX393689:GFA393694 GOT393689:GOW393694 GYP393689:GYS393694 HIL393689:HIO393694 HSH393689:HSK393694 ICD393689:ICG393694 ILZ393689:IMC393694 IVV393689:IVY393694 JFR393689:JFU393694 JPN393689:JPQ393694 JZJ393689:JZM393694 KJF393689:KJI393694 KTB393689:KTE393694 LCX393689:LDA393694 LMT393689:LMW393694 LWP393689:LWS393694 MGL393689:MGO393694 MQH393689:MQK393694 NAD393689:NAG393694 NJZ393689:NKC393694 NTV393689:NTY393694 ODR393689:ODU393694 ONN393689:ONQ393694 OXJ393689:OXM393694 PHF393689:PHI393694 PRB393689:PRE393694 QAX393689:QBA393694 QKT393689:QKW393694 QUP393689:QUS393694 REL393689:REO393694 ROH393689:ROK393694 RYD393689:RYG393694 SHZ393689:SIC393694 SRV393689:SRY393694 TBR393689:TBU393694 TLN393689:TLQ393694 TVJ393689:TVM393694 UFF393689:UFI393694 UPB393689:UPE393694 UYX393689:UZA393694 VIT393689:VIW393694 VSP393689:VSS393694 WCL393689:WCO393694 WMH393689:WMK393694 WWD393689:WWG393694 V459225:Y459230 JR459225:JU459230 TN459225:TQ459230 ADJ459225:ADM459230 ANF459225:ANI459230 AXB459225:AXE459230 BGX459225:BHA459230 BQT459225:BQW459230 CAP459225:CAS459230 CKL459225:CKO459230 CUH459225:CUK459230 DED459225:DEG459230 DNZ459225:DOC459230 DXV459225:DXY459230 EHR459225:EHU459230 ERN459225:ERQ459230 FBJ459225:FBM459230 FLF459225:FLI459230 FVB459225:FVE459230 GEX459225:GFA459230 GOT459225:GOW459230 GYP459225:GYS459230 HIL459225:HIO459230 HSH459225:HSK459230 ICD459225:ICG459230 ILZ459225:IMC459230 IVV459225:IVY459230 JFR459225:JFU459230 JPN459225:JPQ459230 JZJ459225:JZM459230 KJF459225:KJI459230 KTB459225:KTE459230 LCX459225:LDA459230 LMT459225:LMW459230 LWP459225:LWS459230 MGL459225:MGO459230 MQH459225:MQK459230 NAD459225:NAG459230 NJZ459225:NKC459230 NTV459225:NTY459230 ODR459225:ODU459230 ONN459225:ONQ459230 OXJ459225:OXM459230 PHF459225:PHI459230 PRB459225:PRE459230 QAX459225:QBA459230 QKT459225:QKW459230 QUP459225:QUS459230 REL459225:REO459230 ROH459225:ROK459230 RYD459225:RYG459230 SHZ459225:SIC459230 SRV459225:SRY459230 TBR459225:TBU459230 TLN459225:TLQ459230 TVJ459225:TVM459230 UFF459225:UFI459230 UPB459225:UPE459230 UYX459225:UZA459230 VIT459225:VIW459230 VSP459225:VSS459230 WCL459225:WCO459230 WMH459225:WMK459230 WWD459225:WWG459230 V524761:Y524766 JR524761:JU524766 TN524761:TQ524766 ADJ524761:ADM524766 ANF524761:ANI524766 AXB524761:AXE524766 BGX524761:BHA524766 BQT524761:BQW524766 CAP524761:CAS524766 CKL524761:CKO524766 CUH524761:CUK524766 DED524761:DEG524766 DNZ524761:DOC524766 DXV524761:DXY524766 EHR524761:EHU524766 ERN524761:ERQ524766 FBJ524761:FBM524766 FLF524761:FLI524766 FVB524761:FVE524766 GEX524761:GFA524766 GOT524761:GOW524766 GYP524761:GYS524766 HIL524761:HIO524766 HSH524761:HSK524766 ICD524761:ICG524766 ILZ524761:IMC524766 IVV524761:IVY524766 JFR524761:JFU524766 JPN524761:JPQ524766 JZJ524761:JZM524766 KJF524761:KJI524766 KTB524761:KTE524766 LCX524761:LDA524766 LMT524761:LMW524766 LWP524761:LWS524766 MGL524761:MGO524766 MQH524761:MQK524766 NAD524761:NAG524766 NJZ524761:NKC524766 NTV524761:NTY524766 ODR524761:ODU524766 ONN524761:ONQ524766 OXJ524761:OXM524766 PHF524761:PHI524766 PRB524761:PRE524766 QAX524761:QBA524766 QKT524761:QKW524766 QUP524761:QUS524766 REL524761:REO524766 ROH524761:ROK524766 RYD524761:RYG524766 SHZ524761:SIC524766 SRV524761:SRY524766 TBR524761:TBU524766 TLN524761:TLQ524766 TVJ524761:TVM524766 UFF524761:UFI524766 UPB524761:UPE524766 UYX524761:UZA524766 VIT524761:VIW524766 VSP524761:VSS524766 WCL524761:WCO524766 WMH524761:WMK524766 WWD524761:WWG524766 V590297:Y590302 JR590297:JU590302 TN590297:TQ590302 ADJ590297:ADM590302 ANF590297:ANI590302 AXB590297:AXE590302 BGX590297:BHA590302 BQT590297:BQW590302 CAP590297:CAS590302 CKL590297:CKO590302 CUH590297:CUK590302 DED590297:DEG590302 DNZ590297:DOC590302 DXV590297:DXY590302 EHR590297:EHU590302 ERN590297:ERQ590302 FBJ590297:FBM590302 FLF590297:FLI590302 FVB590297:FVE590302 GEX590297:GFA590302 GOT590297:GOW590302 GYP590297:GYS590302 HIL590297:HIO590302 HSH590297:HSK590302 ICD590297:ICG590302 ILZ590297:IMC590302 IVV590297:IVY590302 JFR590297:JFU590302 JPN590297:JPQ590302 JZJ590297:JZM590302 KJF590297:KJI590302 KTB590297:KTE590302 LCX590297:LDA590302 LMT590297:LMW590302 LWP590297:LWS590302 MGL590297:MGO590302 MQH590297:MQK590302 NAD590297:NAG590302 NJZ590297:NKC590302 NTV590297:NTY590302 ODR590297:ODU590302 ONN590297:ONQ590302 OXJ590297:OXM590302 PHF590297:PHI590302 PRB590297:PRE590302 QAX590297:QBA590302 QKT590297:QKW590302 QUP590297:QUS590302 REL590297:REO590302 ROH590297:ROK590302 RYD590297:RYG590302 SHZ590297:SIC590302 SRV590297:SRY590302 TBR590297:TBU590302 TLN590297:TLQ590302 TVJ590297:TVM590302 UFF590297:UFI590302 UPB590297:UPE590302 UYX590297:UZA590302 VIT590297:VIW590302 VSP590297:VSS590302 WCL590297:WCO590302 WMH590297:WMK590302 WWD590297:WWG590302 V655833:Y655838 JR655833:JU655838 TN655833:TQ655838 ADJ655833:ADM655838 ANF655833:ANI655838 AXB655833:AXE655838 BGX655833:BHA655838 BQT655833:BQW655838 CAP655833:CAS655838 CKL655833:CKO655838 CUH655833:CUK655838 DED655833:DEG655838 DNZ655833:DOC655838 DXV655833:DXY655838 EHR655833:EHU655838 ERN655833:ERQ655838 FBJ655833:FBM655838 FLF655833:FLI655838 FVB655833:FVE655838 GEX655833:GFA655838 GOT655833:GOW655838 GYP655833:GYS655838 HIL655833:HIO655838 HSH655833:HSK655838 ICD655833:ICG655838 ILZ655833:IMC655838 IVV655833:IVY655838 JFR655833:JFU655838 JPN655833:JPQ655838 JZJ655833:JZM655838 KJF655833:KJI655838 KTB655833:KTE655838 LCX655833:LDA655838 LMT655833:LMW655838 LWP655833:LWS655838 MGL655833:MGO655838 MQH655833:MQK655838 NAD655833:NAG655838 NJZ655833:NKC655838 NTV655833:NTY655838 ODR655833:ODU655838 ONN655833:ONQ655838 OXJ655833:OXM655838 PHF655833:PHI655838 PRB655833:PRE655838 QAX655833:QBA655838 QKT655833:QKW655838 QUP655833:QUS655838 REL655833:REO655838 ROH655833:ROK655838 RYD655833:RYG655838 SHZ655833:SIC655838 SRV655833:SRY655838 TBR655833:TBU655838 TLN655833:TLQ655838 TVJ655833:TVM655838 UFF655833:UFI655838 UPB655833:UPE655838 UYX655833:UZA655838 VIT655833:VIW655838 VSP655833:VSS655838 WCL655833:WCO655838 WMH655833:WMK655838 WWD655833:WWG655838 V721369:Y721374 JR721369:JU721374 TN721369:TQ721374 ADJ721369:ADM721374 ANF721369:ANI721374 AXB721369:AXE721374 BGX721369:BHA721374 BQT721369:BQW721374 CAP721369:CAS721374 CKL721369:CKO721374 CUH721369:CUK721374 DED721369:DEG721374 DNZ721369:DOC721374 DXV721369:DXY721374 EHR721369:EHU721374 ERN721369:ERQ721374 FBJ721369:FBM721374 FLF721369:FLI721374 FVB721369:FVE721374 GEX721369:GFA721374 GOT721369:GOW721374 GYP721369:GYS721374 HIL721369:HIO721374 HSH721369:HSK721374 ICD721369:ICG721374 ILZ721369:IMC721374 IVV721369:IVY721374 JFR721369:JFU721374 JPN721369:JPQ721374 JZJ721369:JZM721374 KJF721369:KJI721374 KTB721369:KTE721374 LCX721369:LDA721374 LMT721369:LMW721374 LWP721369:LWS721374 MGL721369:MGO721374 MQH721369:MQK721374 NAD721369:NAG721374 NJZ721369:NKC721374 NTV721369:NTY721374 ODR721369:ODU721374 ONN721369:ONQ721374 OXJ721369:OXM721374 PHF721369:PHI721374 PRB721369:PRE721374 QAX721369:QBA721374 QKT721369:QKW721374 QUP721369:QUS721374 REL721369:REO721374 ROH721369:ROK721374 RYD721369:RYG721374 SHZ721369:SIC721374 SRV721369:SRY721374 TBR721369:TBU721374 TLN721369:TLQ721374 TVJ721369:TVM721374 UFF721369:UFI721374 UPB721369:UPE721374 UYX721369:UZA721374 VIT721369:VIW721374 VSP721369:VSS721374 WCL721369:WCO721374 WMH721369:WMK721374 WWD721369:WWG721374 V786905:Y786910 JR786905:JU786910 TN786905:TQ786910 ADJ786905:ADM786910 ANF786905:ANI786910 AXB786905:AXE786910 BGX786905:BHA786910 BQT786905:BQW786910 CAP786905:CAS786910 CKL786905:CKO786910 CUH786905:CUK786910 DED786905:DEG786910 DNZ786905:DOC786910 DXV786905:DXY786910 EHR786905:EHU786910 ERN786905:ERQ786910 FBJ786905:FBM786910 FLF786905:FLI786910 FVB786905:FVE786910 GEX786905:GFA786910 GOT786905:GOW786910 GYP786905:GYS786910 HIL786905:HIO786910 HSH786905:HSK786910 ICD786905:ICG786910 ILZ786905:IMC786910 IVV786905:IVY786910 JFR786905:JFU786910 JPN786905:JPQ786910 JZJ786905:JZM786910 KJF786905:KJI786910 KTB786905:KTE786910 LCX786905:LDA786910 LMT786905:LMW786910 LWP786905:LWS786910 MGL786905:MGO786910 MQH786905:MQK786910 NAD786905:NAG786910 NJZ786905:NKC786910 NTV786905:NTY786910 ODR786905:ODU786910 ONN786905:ONQ786910 OXJ786905:OXM786910 PHF786905:PHI786910 PRB786905:PRE786910 QAX786905:QBA786910 QKT786905:QKW786910 QUP786905:QUS786910 REL786905:REO786910 ROH786905:ROK786910 RYD786905:RYG786910 SHZ786905:SIC786910 SRV786905:SRY786910 TBR786905:TBU786910 TLN786905:TLQ786910 TVJ786905:TVM786910 UFF786905:UFI786910 UPB786905:UPE786910 UYX786905:UZA786910 VIT786905:VIW786910 VSP786905:VSS786910 WCL786905:WCO786910 WMH786905:WMK786910 WWD786905:WWG786910 V852441:Y852446 JR852441:JU852446 TN852441:TQ852446 ADJ852441:ADM852446 ANF852441:ANI852446 AXB852441:AXE852446 BGX852441:BHA852446 BQT852441:BQW852446 CAP852441:CAS852446 CKL852441:CKO852446 CUH852441:CUK852446 DED852441:DEG852446 DNZ852441:DOC852446 DXV852441:DXY852446 EHR852441:EHU852446 ERN852441:ERQ852446 FBJ852441:FBM852446 FLF852441:FLI852446 FVB852441:FVE852446 GEX852441:GFA852446 GOT852441:GOW852446 GYP852441:GYS852446 HIL852441:HIO852446 HSH852441:HSK852446 ICD852441:ICG852446 ILZ852441:IMC852446 IVV852441:IVY852446 JFR852441:JFU852446 JPN852441:JPQ852446 JZJ852441:JZM852446 KJF852441:KJI852446 KTB852441:KTE852446 LCX852441:LDA852446 LMT852441:LMW852446 LWP852441:LWS852446 MGL852441:MGO852446 MQH852441:MQK852446 NAD852441:NAG852446 NJZ852441:NKC852446 NTV852441:NTY852446 ODR852441:ODU852446 ONN852441:ONQ852446 OXJ852441:OXM852446 PHF852441:PHI852446 PRB852441:PRE852446 QAX852441:QBA852446 QKT852441:QKW852446 QUP852441:QUS852446 REL852441:REO852446 ROH852441:ROK852446 RYD852441:RYG852446 SHZ852441:SIC852446 SRV852441:SRY852446 TBR852441:TBU852446 TLN852441:TLQ852446 TVJ852441:TVM852446 UFF852441:UFI852446 UPB852441:UPE852446 UYX852441:UZA852446 VIT852441:VIW852446 VSP852441:VSS852446 WCL852441:WCO852446 WMH852441:WMK852446 WWD852441:WWG852446 V917977:Y917982 JR917977:JU917982 TN917977:TQ917982 ADJ917977:ADM917982 ANF917977:ANI917982 AXB917977:AXE917982 BGX917977:BHA917982 BQT917977:BQW917982 CAP917977:CAS917982 CKL917977:CKO917982 CUH917977:CUK917982 DED917977:DEG917982 DNZ917977:DOC917982 DXV917977:DXY917982 EHR917977:EHU917982 ERN917977:ERQ917982 FBJ917977:FBM917982 FLF917977:FLI917982 FVB917977:FVE917982 GEX917977:GFA917982 GOT917977:GOW917982 GYP917977:GYS917982 HIL917977:HIO917982 HSH917977:HSK917982 ICD917977:ICG917982 ILZ917977:IMC917982 IVV917977:IVY917982 JFR917977:JFU917982 JPN917977:JPQ917982 JZJ917977:JZM917982 KJF917977:KJI917982 KTB917977:KTE917982 LCX917977:LDA917982 LMT917977:LMW917982 LWP917977:LWS917982 MGL917977:MGO917982 MQH917977:MQK917982 NAD917977:NAG917982 NJZ917977:NKC917982 NTV917977:NTY917982 ODR917977:ODU917982 ONN917977:ONQ917982 OXJ917977:OXM917982 PHF917977:PHI917982 PRB917977:PRE917982 QAX917977:QBA917982 QKT917977:QKW917982 QUP917977:QUS917982 REL917977:REO917982 ROH917977:ROK917982 RYD917977:RYG917982 SHZ917977:SIC917982 SRV917977:SRY917982 TBR917977:TBU917982 TLN917977:TLQ917982 TVJ917977:TVM917982 UFF917977:UFI917982 UPB917977:UPE917982 UYX917977:UZA917982 VIT917977:VIW917982 VSP917977:VSS917982 WCL917977:WCO917982 WMH917977:WMK917982 WWD917977:WWG917982 V983513:Y983518 JR983513:JU983518 TN983513:TQ983518 ADJ983513:ADM983518 ANF983513:ANI983518 AXB983513:AXE983518 BGX983513:BHA983518 BQT983513:BQW983518 CAP983513:CAS983518 CKL983513:CKO983518 CUH983513:CUK983518 DED983513:DEG983518 DNZ983513:DOC983518 DXV983513:DXY983518 EHR983513:EHU983518 ERN983513:ERQ983518 FBJ983513:FBM983518 FLF983513:FLI983518 FVB983513:FVE983518 GEX983513:GFA983518 GOT983513:GOW983518 GYP983513:GYS983518 HIL983513:HIO983518 HSH983513:HSK983518 ICD983513:ICG983518 ILZ983513:IMC983518 IVV983513:IVY983518 JFR983513:JFU983518 JPN983513:JPQ983518 JZJ983513:JZM983518 KJF983513:KJI983518 KTB983513:KTE983518 LCX983513:LDA983518 LMT983513:LMW983518 LWP983513:LWS983518 MGL983513:MGO983518 MQH983513:MQK983518 NAD983513:NAG983518 NJZ983513:NKC983518 NTV983513:NTY983518 ODR983513:ODU983518 ONN983513:ONQ983518 OXJ983513:OXM983518 PHF983513:PHI983518 PRB983513:PRE983518 QAX983513:QBA983518 QKT983513:QKW983518 QUP983513:QUS983518 REL983513:REO983518 ROH983513:ROK983518 RYD983513:RYG983518 SHZ983513:SIC983518 SRV983513:SRY983518 TBR983513:TBU983518 TLN983513:TLQ983518 TVJ983513:TVM983518 UFF983513:UFI983518 UPB983513:UPE983518 UYX983513:UZA983518 VIT983513:VIW983518 VSP983513:VSS983518 WCL983513:WCO983518 WMH983513:WMK983518 WWD983513:WWG983518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E65873:H65873 JA65873:JD65873 SW65873:SZ65873 ACS65873:ACV65873 AMO65873:AMR65873 AWK65873:AWN65873 BGG65873:BGJ65873 BQC65873:BQF65873 BZY65873:CAB65873 CJU65873:CJX65873 CTQ65873:CTT65873 DDM65873:DDP65873 DNI65873:DNL65873 DXE65873:DXH65873 EHA65873:EHD65873 EQW65873:EQZ65873 FAS65873:FAV65873 FKO65873:FKR65873 FUK65873:FUN65873 GEG65873:GEJ65873 GOC65873:GOF65873 GXY65873:GYB65873 HHU65873:HHX65873 HRQ65873:HRT65873 IBM65873:IBP65873 ILI65873:ILL65873 IVE65873:IVH65873 JFA65873:JFD65873 JOW65873:JOZ65873 JYS65873:JYV65873 KIO65873:KIR65873 KSK65873:KSN65873 LCG65873:LCJ65873 LMC65873:LMF65873 LVY65873:LWB65873 MFU65873:MFX65873 MPQ65873:MPT65873 MZM65873:MZP65873 NJI65873:NJL65873 NTE65873:NTH65873 ODA65873:ODD65873 OMW65873:OMZ65873 OWS65873:OWV65873 PGO65873:PGR65873 PQK65873:PQN65873 QAG65873:QAJ65873 QKC65873:QKF65873 QTY65873:QUB65873 RDU65873:RDX65873 RNQ65873:RNT65873 RXM65873:RXP65873 SHI65873:SHL65873 SRE65873:SRH65873 TBA65873:TBD65873 TKW65873:TKZ65873 TUS65873:TUV65873 UEO65873:UER65873 UOK65873:UON65873 UYG65873:UYJ65873 VIC65873:VIF65873 VRY65873:VSB65873 WBU65873:WBX65873 WLQ65873:WLT65873 WVM65873:WVP65873 E131409:H131409 JA131409:JD131409 SW131409:SZ131409 ACS131409:ACV131409 AMO131409:AMR131409 AWK131409:AWN131409 BGG131409:BGJ131409 BQC131409:BQF131409 BZY131409:CAB131409 CJU131409:CJX131409 CTQ131409:CTT131409 DDM131409:DDP131409 DNI131409:DNL131409 DXE131409:DXH131409 EHA131409:EHD131409 EQW131409:EQZ131409 FAS131409:FAV131409 FKO131409:FKR131409 FUK131409:FUN131409 GEG131409:GEJ131409 GOC131409:GOF131409 GXY131409:GYB131409 HHU131409:HHX131409 HRQ131409:HRT131409 IBM131409:IBP131409 ILI131409:ILL131409 IVE131409:IVH131409 JFA131409:JFD131409 JOW131409:JOZ131409 JYS131409:JYV131409 KIO131409:KIR131409 KSK131409:KSN131409 LCG131409:LCJ131409 LMC131409:LMF131409 LVY131409:LWB131409 MFU131409:MFX131409 MPQ131409:MPT131409 MZM131409:MZP131409 NJI131409:NJL131409 NTE131409:NTH131409 ODA131409:ODD131409 OMW131409:OMZ131409 OWS131409:OWV131409 PGO131409:PGR131409 PQK131409:PQN131409 QAG131409:QAJ131409 QKC131409:QKF131409 QTY131409:QUB131409 RDU131409:RDX131409 RNQ131409:RNT131409 RXM131409:RXP131409 SHI131409:SHL131409 SRE131409:SRH131409 TBA131409:TBD131409 TKW131409:TKZ131409 TUS131409:TUV131409 UEO131409:UER131409 UOK131409:UON131409 UYG131409:UYJ131409 VIC131409:VIF131409 VRY131409:VSB131409 WBU131409:WBX131409 WLQ131409:WLT131409 WVM131409:WVP131409 E196945:H196945 JA196945:JD196945 SW196945:SZ196945 ACS196945:ACV196945 AMO196945:AMR196945 AWK196945:AWN196945 BGG196945:BGJ196945 BQC196945:BQF196945 BZY196945:CAB196945 CJU196945:CJX196945 CTQ196945:CTT196945 DDM196945:DDP196945 DNI196945:DNL196945 DXE196945:DXH196945 EHA196945:EHD196945 EQW196945:EQZ196945 FAS196945:FAV196945 FKO196945:FKR196945 FUK196945:FUN196945 GEG196945:GEJ196945 GOC196945:GOF196945 GXY196945:GYB196945 HHU196945:HHX196945 HRQ196945:HRT196945 IBM196945:IBP196945 ILI196945:ILL196945 IVE196945:IVH196945 JFA196945:JFD196945 JOW196945:JOZ196945 JYS196945:JYV196945 KIO196945:KIR196945 KSK196945:KSN196945 LCG196945:LCJ196945 LMC196945:LMF196945 LVY196945:LWB196945 MFU196945:MFX196945 MPQ196945:MPT196945 MZM196945:MZP196945 NJI196945:NJL196945 NTE196945:NTH196945 ODA196945:ODD196945 OMW196945:OMZ196945 OWS196945:OWV196945 PGO196945:PGR196945 PQK196945:PQN196945 QAG196945:QAJ196945 QKC196945:QKF196945 QTY196945:QUB196945 RDU196945:RDX196945 RNQ196945:RNT196945 RXM196945:RXP196945 SHI196945:SHL196945 SRE196945:SRH196945 TBA196945:TBD196945 TKW196945:TKZ196945 TUS196945:TUV196945 UEO196945:UER196945 UOK196945:UON196945 UYG196945:UYJ196945 VIC196945:VIF196945 VRY196945:VSB196945 WBU196945:WBX196945 WLQ196945:WLT196945 WVM196945:WVP196945 E262481:H262481 JA262481:JD262481 SW262481:SZ262481 ACS262481:ACV262481 AMO262481:AMR262481 AWK262481:AWN262481 BGG262481:BGJ262481 BQC262481:BQF262481 BZY262481:CAB262481 CJU262481:CJX262481 CTQ262481:CTT262481 DDM262481:DDP262481 DNI262481:DNL262481 DXE262481:DXH262481 EHA262481:EHD262481 EQW262481:EQZ262481 FAS262481:FAV262481 FKO262481:FKR262481 FUK262481:FUN262481 GEG262481:GEJ262481 GOC262481:GOF262481 GXY262481:GYB262481 HHU262481:HHX262481 HRQ262481:HRT262481 IBM262481:IBP262481 ILI262481:ILL262481 IVE262481:IVH262481 JFA262481:JFD262481 JOW262481:JOZ262481 JYS262481:JYV262481 KIO262481:KIR262481 KSK262481:KSN262481 LCG262481:LCJ262481 LMC262481:LMF262481 LVY262481:LWB262481 MFU262481:MFX262481 MPQ262481:MPT262481 MZM262481:MZP262481 NJI262481:NJL262481 NTE262481:NTH262481 ODA262481:ODD262481 OMW262481:OMZ262481 OWS262481:OWV262481 PGO262481:PGR262481 PQK262481:PQN262481 QAG262481:QAJ262481 QKC262481:QKF262481 QTY262481:QUB262481 RDU262481:RDX262481 RNQ262481:RNT262481 RXM262481:RXP262481 SHI262481:SHL262481 SRE262481:SRH262481 TBA262481:TBD262481 TKW262481:TKZ262481 TUS262481:TUV262481 UEO262481:UER262481 UOK262481:UON262481 UYG262481:UYJ262481 VIC262481:VIF262481 VRY262481:VSB262481 WBU262481:WBX262481 WLQ262481:WLT262481 WVM262481:WVP262481 E328017:H328017 JA328017:JD328017 SW328017:SZ328017 ACS328017:ACV328017 AMO328017:AMR328017 AWK328017:AWN328017 BGG328017:BGJ328017 BQC328017:BQF328017 BZY328017:CAB328017 CJU328017:CJX328017 CTQ328017:CTT328017 DDM328017:DDP328017 DNI328017:DNL328017 DXE328017:DXH328017 EHA328017:EHD328017 EQW328017:EQZ328017 FAS328017:FAV328017 FKO328017:FKR328017 FUK328017:FUN328017 GEG328017:GEJ328017 GOC328017:GOF328017 GXY328017:GYB328017 HHU328017:HHX328017 HRQ328017:HRT328017 IBM328017:IBP328017 ILI328017:ILL328017 IVE328017:IVH328017 JFA328017:JFD328017 JOW328017:JOZ328017 JYS328017:JYV328017 KIO328017:KIR328017 KSK328017:KSN328017 LCG328017:LCJ328017 LMC328017:LMF328017 LVY328017:LWB328017 MFU328017:MFX328017 MPQ328017:MPT328017 MZM328017:MZP328017 NJI328017:NJL328017 NTE328017:NTH328017 ODA328017:ODD328017 OMW328017:OMZ328017 OWS328017:OWV328017 PGO328017:PGR328017 PQK328017:PQN328017 QAG328017:QAJ328017 QKC328017:QKF328017 QTY328017:QUB328017 RDU328017:RDX328017 RNQ328017:RNT328017 RXM328017:RXP328017 SHI328017:SHL328017 SRE328017:SRH328017 TBA328017:TBD328017 TKW328017:TKZ328017 TUS328017:TUV328017 UEO328017:UER328017 UOK328017:UON328017 UYG328017:UYJ328017 VIC328017:VIF328017 VRY328017:VSB328017 WBU328017:WBX328017 WLQ328017:WLT328017 WVM328017:WVP328017 E393553:H393553 JA393553:JD393553 SW393553:SZ393553 ACS393553:ACV393553 AMO393553:AMR393553 AWK393553:AWN393553 BGG393553:BGJ393553 BQC393553:BQF393553 BZY393553:CAB393553 CJU393553:CJX393553 CTQ393553:CTT393553 DDM393553:DDP393553 DNI393553:DNL393553 DXE393553:DXH393553 EHA393553:EHD393553 EQW393553:EQZ393553 FAS393553:FAV393553 FKO393553:FKR393553 FUK393553:FUN393553 GEG393553:GEJ393553 GOC393553:GOF393553 GXY393553:GYB393553 HHU393553:HHX393553 HRQ393553:HRT393553 IBM393553:IBP393553 ILI393553:ILL393553 IVE393553:IVH393553 JFA393553:JFD393553 JOW393553:JOZ393553 JYS393553:JYV393553 KIO393553:KIR393553 KSK393553:KSN393553 LCG393553:LCJ393553 LMC393553:LMF393553 LVY393553:LWB393553 MFU393553:MFX393553 MPQ393553:MPT393553 MZM393553:MZP393553 NJI393553:NJL393553 NTE393553:NTH393553 ODA393553:ODD393553 OMW393553:OMZ393553 OWS393553:OWV393553 PGO393553:PGR393553 PQK393553:PQN393553 QAG393553:QAJ393553 QKC393553:QKF393553 QTY393553:QUB393553 RDU393553:RDX393553 RNQ393553:RNT393553 RXM393553:RXP393553 SHI393553:SHL393553 SRE393553:SRH393553 TBA393553:TBD393553 TKW393553:TKZ393553 TUS393553:TUV393553 UEO393553:UER393553 UOK393553:UON393553 UYG393553:UYJ393553 VIC393553:VIF393553 VRY393553:VSB393553 WBU393553:WBX393553 WLQ393553:WLT393553 WVM393553:WVP393553 E459089:H459089 JA459089:JD459089 SW459089:SZ459089 ACS459089:ACV459089 AMO459089:AMR459089 AWK459089:AWN459089 BGG459089:BGJ459089 BQC459089:BQF459089 BZY459089:CAB459089 CJU459089:CJX459089 CTQ459089:CTT459089 DDM459089:DDP459089 DNI459089:DNL459089 DXE459089:DXH459089 EHA459089:EHD459089 EQW459089:EQZ459089 FAS459089:FAV459089 FKO459089:FKR459089 FUK459089:FUN459089 GEG459089:GEJ459089 GOC459089:GOF459089 GXY459089:GYB459089 HHU459089:HHX459089 HRQ459089:HRT459089 IBM459089:IBP459089 ILI459089:ILL459089 IVE459089:IVH459089 JFA459089:JFD459089 JOW459089:JOZ459089 JYS459089:JYV459089 KIO459089:KIR459089 KSK459089:KSN459089 LCG459089:LCJ459089 LMC459089:LMF459089 LVY459089:LWB459089 MFU459089:MFX459089 MPQ459089:MPT459089 MZM459089:MZP459089 NJI459089:NJL459089 NTE459089:NTH459089 ODA459089:ODD459089 OMW459089:OMZ459089 OWS459089:OWV459089 PGO459089:PGR459089 PQK459089:PQN459089 QAG459089:QAJ459089 QKC459089:QKF459089 QTY459089:QUB459089 RDU459089:RDX459089 RNQ459089:RNT459089 RXM459089:RXP459089 SHI459089:SHL459089 SRE459089:SRH459089 TBA459089:TBD459089 TKW459089:TKZ459089 TUS459089:TUV459089 UEO459089:UER459089 UOK459089:UON459089 UYG459089:UYJ459089 VIC459089:VIF459089 VRY459089:VSB459089 WBU459089:WBX459089 WLQ459089:WLT459089 WVM459089:WVP459089 E524625:H524625 JA524625:JD524625 SW524625:SZ524625 ACS524625:ACV524625 AMO524625:AMR524625 AWK524625:AWN524625 BGG524625:BGJ524625 BQC524625:BQF524625 BZY524625:CAB524625 CJU524625:CJX524625 CTQ524625:CTT524625 DDM524625:DDP524625 DNI524625:DNL524625 DXE524625:DXH524625 EHA524625:EHD524625 EQW524625:EQZ524625 FAS524625:FAV524625 FKO524625:FKR524625 FUK524625:FUN524625 GEG524625:GEJ524625 GOC524625:GOF524625 GXY524625:GYB524625 HHU524625:HHX524625 HRQ524625:HRT524625 IBM524625:IBP524625 ILI524625:ILL524625 IVE524625:IVH524625 JFA524625:JFD524625 JOW524625:JOZ524625 JYS524625:JYV524625 KIO524625:KIR524625 KSK524625:KSN524625 LCG524625:LCJ524625 LMC524625:LMF524625 LVY524625:LWB524625 MFU524625:MFX524625 MPQ524625:MPT524625 MZM524625:MZP524625 NJI524625:NJL524625 NTE524625:NTH524625 ODA524625:ODD524625 OMW524625:OMZ524625 OWS524625:OWV524625 PGO524625:PGR524625 PQK524625:PQN524625 QAG524625:QAJ524625 QKC524625:QKF524625 QTY524625:QUB524625 RDU524625:RDX524625 RNQ524625:RNT524625 RXM524625:RXP524625 SHI524625:SHL524625 SRE524625:SRH524625 TBA524625:TBD524625 TKW524625:TKZ524625 TUS524625:TUV524625 UEO524625:UER524625 UOK524625:UON524625 UYG524625:UYJ524625 VIC524625:VIF524625 VRY524625:VSB524625 WBU524625:WBX524625 WLQ524625:WLT524625 WVM524625:WVP524625 E590161:H590161 JA590161:JD590161 SW590161:SZ590161 ACS590161:ACV590161 AMO590161:AMR590161 AWK590161:AWN590161 BGG590161:BGJ590161 BQC590161:BQF590161 BZY590161:CAB590161 CJU590161:CJX590161 CTQ590161:CTT590161 DDM590161:DDP590161 DNI590161:DNL590161 DXE590161:DXH590161 EHA590161:EHD590161 EQW590161:EQZ590161 FAS590161:FAV590161 FKO590161:FKR590161 FUK590161:FUN590161 GEG590161:GEJ590161 GOC590161:GOF590161 GXY590161:GYB590161 HHU590161:HHX590161 HRQ590161:HRT590161 IBM590161:IBP590161 ILI590161:ILL590161 IVE590161:IVH590161 JFA590161:JFD590161 JOW590161:JOZ590161 JYS590161:JYV590161 KIO590161:KIR590161 KSK590161:KSN590161 LCG590161:LCJ590161 LMC590161:LMF590161 LVY590161:LWB590161 MFU590161:MFX590161 MPQ590161:MPT590161 MZM590161:MZP590161 NJI590161:NJL590161 NTE590161:NTH590161 ODA590161:ODD590161 OMW590161:OMZ590161 OWS590161:OWV590161 PGO590161:PGR590161 PQK590161:PQN590161 QAG590161:QAJ590161 QKC590161:QKF590161 QTY590161:QUB590161 RDU590161:RDX590161 RNQ590161:RNT590161 RXM590161:RXP590161 SHI590161:SHL590161 SRE590161:SRH590161 TBA590161:TBD590161 TKW590161:TKZ590161 TUS590161:TUV590161 UEO590161:UER590161 UOK590161:UON590161 UYG590161:UYJ590161 VIC590161:VIF590161 VRY590161:VSB590161 WBU590161:WBX590161 WLQ590161:WLT590161 WVM590161:WVP590161 E655697:H655697 JA655697:JD655697 SW655697:SZ655697 ACS655697:ACV655697 AMO655697:AMR655697 AWK655697:AWN655697 BGG655697:BGJ655697 BQC655697:BQF655697 BZY655697:CAB655697 CJU655697:CJX655697 CTQ655697:CTT655697 DDM655697:DDP655697 DNI655697:DNL655697 DXE655697:DXH655697 EHA655697:EHD655697 EQW655697:EQZ655697 FAS655697:FAV655697 FKO655697:FKR655697 FUK655697:FUN655697 GEG655697:GEJ655697 GOC655697:GOF655697 GXY655697:GYB655697 HHU655697:HHX655697 HRQ655697:HRT655697 IBM655697:IBP655697 ILI655697:ILL655697 IVE655697:IVH655697 JFA655697:JFD655697 JOW655697:JOZ655697 JYS655697:JYV655697 KIO655697:KIR655697 KSK655697:KSN655697 LCG655697:LCJ655697 LMC655697:LMF655697 LVY655697:LWB655697 MFU655697:MFX655697 MPQ655697:MPT655697 MZM655697:MZP655697 NJI655697:NJL655697 NTE655697:NTH655697 ODA655697:ODD655697 OMW655697:OMZ655697 OWS655697:OWV655697 PGO655697:PGR655697 PQK655697:PQN655697 QAG655697:QAJ655697 QKC655697:QKF655697 QTY655697:QUB655697 RDU655697:RDX655697 RNQ655697:RNT655697 RXM655697:RXP655697 SHI655697:SHL655697 SRE655697:SRH655697 TBA655697:TBD655697 TKW655697:TKZ655697 TUS655697:TUV655697 UEO655697:UER655697 UOK655697:UON655697 UYG655697:UYJ655697 VIC655697:VIF655697 VRY655697:VSB655697 WBU655697:WBX655697 WLQ655697:WLT655697 WVM655697:WVP655697 E721233:H721233 JA721233:JD721233 SW721233:SZ721233 ACS721233:ACV721233 AMO721233:AMR721233 AWK721233:AWN721233 BGG721233:BGJ721233 BQC721233:BQF721233 BZY721233:CAB721233 CJU721233:CJX721233 CTQ721233:CTT721233 DDM721233:DDP721233 DNI721233:DNL721233 DXE721233:DXH721233 EHA721233:EHD721233 EQW721233:EQZ721233 FAS721233:FAV721233 FKO721233:FKR721233 FUK721233:FUN721233 GEG721233:GEJ721233 GOC721233:GOF721233 GXY721233:GYB721233 HHU721233:HHX721233 HRQ721233:HRT721233 IBM721233:IBP721233 ILI721233:ILL721233 IVE721233:IVH721233 JFA721233:JFD721233 JOW721233:JOZ721233 JYS721233:JYV721233 KIO721233:KIR721233 KSK721233:KSN721233 LCG721233:LCJ721233 LMC721233:LMF721233 LVY721233:LWB721233 MFU721233:MFX721233 MPQ721233:MPT721233 MZM721233:MZP721233 NJI721233:NJL721233 NTE721233:NTH721233 ODA721233:ODD721233 OMW721233:OMZ721233 OWS721233:OWV721233 PGO721233:PGR721233 PQK721233:PQN721233 QAG721233:QAJ721233 QKC721233:QKF721233 QTY721233:QUB721233 RDU721233:RDX721233 RNQ721233:RNT721233 RXM721233:RXP721233 SHI721233:SHL721233 SRE721233:SRH721233 TBA721233:TBD721233 TKW721233:TKZ721233 TUS721233:TUV721233 UEO721233:UER721233 UOK721233:UON721233 UYG721233:UYJ721233 VIC721233:VIF721233 VRY721233:VSB721233 WBU721233:WBX721233 WLQ721233:WLT721233 WVM721233:WVP721233 E786769:H786769 JA786769:JD786769 SW786769:SZ786769 ACS786769:ACV786769 AMO786769:AMR786769 AWK786769:AWN786769 BGG786769:BGJ786769 BQC786769:BQF786769 BZY786769:CAB786769 CJU786769:CJX786769 CTQ786769:CTT786769 DDM786769:DDP786769 DNI786769:DNL786769 DXE786769:DXH786769 EHA786769:EHD786769 EQW786769:EQZ786769 FAS786769:FAV786769 FKO786769:FKR786769 FUK786769:FUN786769 GEG786769:GEJ786769 GOC786769:GOF786769 GXY786769:GYB786769 HHU786769:HHX786769 HRQ786769:HRT786769 IBM786769:IBP786769 ILI786769:ILL786769 IVE786769:IVH786769 JFA786769:JFD786769 JOW786769:JOZ786769 JYS786769:JYV786769 KIO786769:KIR786769 KSK786769:KSN786769 LCG786769:LCJ786769 LMC786769:LMF786769 LVY786769:LWB786769 MFU786769:MFX786769 MPQ786769:MPT786769 MZM786769:MZP786769 NJI786769:NJL786769 NTE786769:NTH786769 ODA786769:ODD786769 OMW786769:OMZ786769 OWS786769:OWV786769 PGO786769:PGR786769 PQK786769:PQN786769 QAG786769:QAJ786769 QKC786769:QKF786769 QTY786769:QUB786769 RDU786769:RDX786769 RNQ786769:RNT786769 RXM786769:RXP786769 SHI786769:SHL786769 SRE786769:SRH786769 TBA786769:TBD786769 TKW786769:TKZ786769 TUS786769:TUV786769 UEO786769:UER786769 UOK786769:UON786769 UYG786769:UYJ786769 VIC786769:VIF786769 VRY786769:VSB786769 WBU786769:WBX786769 WLQ786769:WLT786769 WVM786769:WVP786769 E852305:H852305 JA852305:JD852305 SW852305:SZ852305 ACS852305:ACV852305 AMO852305:AMR852305 AWK852305:AWN852305 BGG852305:BGJ852305 BQC852305:BQF852305 BZY852305:CAB852305 CJU852305:CJX852305 CTQ852305:CTT852305 DDM852305:DDP852305 DNI852305:DNL852305 DXE852305:DXH852305 EHA852305:EHD852305 EQW852305:EQZ852305 FAS852305:FAV852305 FKO852305:FKR852305 FUK852305:FUN852305 GEG852305:GEJ852305 GOC852305:GOF852305 GXY852305:GYB852305 HHU852305:HHX852305 HRQ852305:HRT852305 IBM852305:IBP852305 ILI852305:ILL852305 IVE852305:IVH852305 JFA852305:JFD852305 JOW852305:JOZ852305 JYS852305:JYV852305 KIO852305:KIR852305 KSK852305:KSN852305 LCG852305:LCJ852305 LMC852305:LMF852305 LVY852305:LWB852305 MFU852305:MFX852305 MPQ852305:MPT852305 MZM852305:MZP852305 NJI852305:NJL852305 NTE852305:NTH852305 ODA852305:ODD852305 OMW852305:OMZ852305 OWS852305:OWV852305 PGO852305:PGR852305 PQK852305:PQN852305 QAG852305:QAJ852305 QKC852305:QKF852305 QTY852305:QUB852305 RDU852305:RDX852305 RNQ852305:RNT852305 RXM852305:RXP852305 SHI852305:SHL852305 SRE852305:SRH852305 TBA852305:TBD852305 TKW852305:TKZ852305 TUS852305:TUV852305 UEO852305:UER852305 UOK852305:UON852305 UYG852305:UYJ852305 VIC852305:VIF852305 VRY852305:VSB852305 WBU852305:WBX852305 WLQ852305:WLT852305 WVM852305:WVP852305 E917841:H917841 JA917841:JD917841 SW917841:SZ917841 ACS917841:ACV917841 AMO917841:AMR917841 AWK917841:AWN917841 BGG917841:BGJ917841 BQC917841:BQF917841 BZY917841:CAB917841 CJU917841:CJX917841 CTQ917841:CTT917841 DDM917841:DDP917841 DNI917841:DNL917841 DXE917841:DXH917841 EHA917841:EHD917841 EQW917841:EQZ917841 FAS917841:FAV917841 FKO917841:FKR917841 FUK917841:FUN917841 GEG917841:GEJ917841 GOC917841:GOF917841 GXY917841:GYB917841 HHU917841:HHX917841 HRQ917841:HRT917841 IBM917841:IBP917841 ILI917841:ILL917841 IVE917841:IVH917841 JFA917841:JFD917841 JOW917841:JOZ917841 JYS917841:JYV917841 KIO917841:KIR917841 KSK917841:KSN917841 LCG917841:LCJ917841 LMC917841:LMF917841 LVY917841:LWB917841 MFU917841:MFX917841 MPQ917841:MPT917841 MZM917841:MZP917841 NJI917841:NJL917841 NTE917841:NTH917841 ODA917841:ODD917841 OMW917841:OMZ917841 OWS917841:OWV917841 PGO917841:PGR917841 PQK917841:PQN917841 QAG917841:QAJ917841 QKC917841:QKF917841 QTY917841:QUB917841 RDU917841:RDX917841 RNQ917841:RNT917841 RXM917841:RXP917841 SHI917841:SHL917841 SRE917841:SRH917841 TBA917841:TBD917841 TKW917841:TKZ917841 TUS917841:TUV917841 UEO917841:UER917841 UOK917841:UON917841 UYG917841:UYJ917841 VIC917841:VIF917841 VRY917841:VSB917841 WBU917841:WBX917841 WLQ917841:WLT917841 WVM917841:WVP917841 E983377:H983377 JA983377:JD983377 SW983377:SZ983377 ACS983377:ACV983377 AMO983377:AMR983377 AWK983377:AWN983377 BGG983377:BGJ983377 BQC983377:BQF983377 BZY983377:CAB983377 CJU983377:CJX983377 CTQ983377:CTT983377 DDM983377:DDP983377 DNI983377:DNL983377 DXE983377:DXH983377 EHA983377:EHD983377 EQW983377:EQZ983377 FAS983377:FAV983377 FKO983377:FKR983377 FUK983377:FUN983377 GEG983377:GEJ983377 GOC983377:GOF983377 GXY983377:GYB983377 HHU983377:HHX983377 HRQ983377:HRT983377 IBM983377:IBP983377 ILI983377:ILL983377 IVE983377:IVH983377 JFA983377:JFD983377 JOW983377:JOZ983377 JYS983377:JYV983377 KIO983377:KIR983377 KSK983377:KSN983377 LCG983377:LCJ983377 LMC983377:LMF983377 LVY983377:LWB983377 MFU983377:MFX983377 MPQ983377:MPT983377 MZM983377:MZP983377 NJI983377:NJL983377 NTE983377:NTH983377 ODA983377:ODD983377 OMW983377:OMZ983377 OWS983377:OWV983377 PGO983377:PGR983377 PQK983377:PQN983377 QAG983377:QAJ983377 QKC983377:QKF983377 QTY983377:QUB983377 RDU983377:RDX983377 RNQ983377:RNT983377 RXM983377:RXP983377 SHI983377:SHL983377 SRE983377:SRH983377 TBA983377:TBD983377 TKW983377:TKZ983377 TUS983377:TUV983377 UEO983377:UER983377 UOK983377:UON983377 UYG983377:UYJ983377 VIC983377:VIF983377 VRY983377:VSB983377 WBU983377:WBX983377 WLQ983377:WLT983377 WVM983377:WVP983377 B191 IX191 ST191 ACP191 AML191 AWH191 BGD191 BPZ191 BZV191 CJR191 CTN191 DDJ191 DNF191 DXB191 EGX191 EQT191 FAP191 FKL191 FUH191 GED191 GNZ191 GXV191 HHR191 HRN191 IBJ191 ILF191 IVB191 JEX191 JOT191 JYP191 KIL191 KSH191 LCD191 LLZ191 LVV191 MFR191 MPN191 MZJ191 NJF191 NTB191 OCX191 OMT191 OWP191 PGL191 PQH191 QAD191 QJZ191 QTV191 RDR191 RNN191 RXJ191 SHF191 SRB191 TAX191 TKT191 TUP191 UEL191 UOH191 UYD191 VHZ191 VRV191 WBR191 WLN191 WVJ191 B65856 IX65856 ST65856 ACP65856 AML65856 AWH65856 BGD65856 BPZ65856 BZV65856 CJR65856 CTN65856 DDJ65856 DNF65856 DXB65856 EGX65856 EQT65856 FAP65856 FKL65856 FUH65856 GED65856 GNZ65856 GXV65856 HHR65856 HRN65856 IBJ65856 ILF65856 IVB65856 JEX65856 JOT65856 JYP65856 KIL65856 KSH65856 LCD65856 LLZ65856 LVV65856 MFR65856 MPN65856 MZJ65856 NJF65856 NTB65856 OCX65856 OMT65856 OWP65856 PGL65856 PQH65856 QAD65856 QJZ65856 QTV65856 RDR65856 RNN65856 RXJ65856 SHF65856 SRB65856 TAX65856 TKT65856 TUP65856 UEL65856 UOH65856 UYD65856 VHZ65856 VRV65856 WBR65856 WLN65856 WVJ65856 B131392 IX131392 ST131392 ACP131392 AML131392 AWH131392 BGD131392 BPZ131392 BZV131392 CJR131392 CTN131392 DDJ131392 DNF131392 DXB131392 EGX131392 EQT131392 FAP131392 FKL131392 FUH131392 GED131392 GNZ131392 GXV131392 HHR131392 HRN131392 IBJ131392 ILF131392 IVB131392 JEX131392 JOT131392 JYP131392 KIL131392 KSH131392 LCD131392 LLZ131392 LVV131392 MFR131392 MPN131392 MZJ131392 NJF131392 NTB131392 OCX131392 OMT131392 OWP131392 PGL131392 PQH131392 QAD131392 QJZ131392 QTV131392 RDR131392 RNN131392 RXJ131392 SHF131392 SRB131392 TAX131392 TKT131392 TUP131392 UEL131392 UOH131392 UYD131392 VHZ131392 VRV131392 WBR131392 WLN131392 WVJ131392 B196928 IX196928 ST196928 ACP196928 AML196928 AWH196928 BGD196928 BPZ196928 BZV196928 CJR196928 CTN196928 DDJ196928 DNF196928 DXB196928 EGX196928 EQT196928 FAP196928 FKL196928 FUH196928 GED196928 GNZ196928 GXV196928 HHR196928 HRN196928 IBJ196928 ILF196928 IVB196928 JEX196928 JOT196928 JYP196928 KIL196928 KSH196928 LCD196928 LLZ196928 LVV196928 MFR196928 MPN196928 MZJ196928 NJF196928 NTB196928 OCX196928 OMT196928 OWP196928 PGL196928 PQH196928 QAD196928 QJZ196928 QTV196928 RDR196928 RNN196928 RXJ196928 SHF196928 SRB196928 TAX196928 TKT196928 TUP196928 UEL196928 UOH196928 UYD196928 VHZ196928 VRV196928 WBR196928 WLN196928 WVJ196928 B262464 IX262464 ST262464 ACP262464 AML262464 AWH262464 BGD262464 BPZ262464 BZV262464 CJR262464 CTN262464 DDJ262464 DNF262464 DXB262464 EGX262464 EQT262464 FAP262464 FKL262464 FUH262464 GED262464 GNZ262464 GXV262464 HHR262464 HRN262464 IBJ262464 ILF262464 IVB262464 JEX262464 JOT262464 JYP262464 KIL262464 KSH262464 LCD262464 LLZ262464 LVV262464 MFR262464 MPN262464 MZJ262464 NJF262464 NTB262464 OCX262464 OMT262464 OWP262464 PGL262464 PQH262464 QAD262464 QJZ262464 QTV262464 RDR262464 RNN262464 RXJ262464 SHF262464 SRB262464 TAX262464 TKT262464 TUP262464 UEL262464 UOH262464 UYD262464 VHZ262464 VRV262464 WBR262464 WLN262464 WVJ262464 B328000 IX328000 ST328000 ACP328000 AML328000 AWH328000 BGD328000 BPZ328000 BZV328000 CJR328000 CTN328000 DDJ328000 DNF328000 DXB328000 EGX328000 EQT328000 FAP328000 FKL328000 FUH328000 GED328000 GNZ328000 GXV328000 HHR328000 HRN328000 IBJ328000 ILF328000 IVB328000 JEX328000 JOT328000 JYP328000 KIL328000 KSH328000 LCD328000 LLZ328000 LVV328000 MFR328000 MPN328000 MZJ328000 NJF328000 NTB328000 OCX328000 OMT328000 OWP328000 PGL328000 PQH328000 QAD328000 QJZ328000 QTV328000 RDR328000 RNN328000 RXJ328000 SHF328000 SRB328000 TAX328000 TKT328000 TUP328000 UEL328000 UOH328000 UYD328000 VHZ328000 VRV328000 WBR328000 WLN328000 WVJ328000 B393536 IX393536 ST393536 ACP393536 AML393536 AWH393536 BGD393536 BPZ393536 BZV393536 CJR393536 CTN393536 DDJ393536 DNF393536 DXB393536 EGX393536 EQT393536 FAP393536 FKL393536 FUH393536 GED393536 GNZ393536 GXV393536 HHR393536 HRN393536 IBJ393536 ILF393536 IVB393536 JEX393536 JOT393536 JYP393536 KIL393536 KSH393536 LCD393536 LLZ393536 LVV393536 MFR393536 MPN393536 MZJ393536 NJF393536 NTB393536 OCX393536 OMT393536 OWP393536 PGL393536 PQH393536 QAD393536 QJZ393536 QTV393536 RDR393536 RNN393536 RXJ393536 SHF393536 SRB393536 TAX393536 TKT393536 TUP393536 UEL393536 UOH393536 UYD393536 VHZ393536 VRV393536 WBR393536 WLN393536 WVJ393536 B459072 IX459072 ST459072 ACP459072 AML459072 AWH459072 BGD459072 BPZ459072 BZV459072 CJR459072 CTN459072 DDJ459072 DNF459072 DXB459072 EGX459072 EQT459072 FAP459072 FKL459072 FUH459072 GED459072 GNZ459072 GXV459072 HHR459072 HRN459072 IBJ459072 ILF459072 IVB459072 JEX459072 JOT459072 JYP459072 KIL459072 KSH459072 LCD459072 LLZ459072 LVV459072 MFR459072 MPN459072 MZJ459072 NJF459072 NTB459072 OCX459072 OMT459072 OWP459072 PGL459072 PQH459072 QAD459072 QJZ459072 QTV459072 RDR459072 RNN459072 RXJ459072 SHF459072 SRB459072 TAX459072 TKT459072 TUP459072 UEL459072 UOH459072 UYD459072 VHZ459072 VRV459072 WBR459072 WLN459072 WVJ459072 B524608 IX524608 ST524608 ACP524608 AML524608 AWH524608 BGD524608 BPZ524608 BZV524608 CJR524608 CTN524608 DDJ524608 DNF524608 DXB524608 EGX524608 EQT524608 FAP524608 FKL524608 FUH524608 GED524608 GNZ524608 GXV524608 HHR524608 HRN524608 IBJ524608 ILF524608 IVB524608 JEX524608 JOT524608 JYP524608 KIL524608 KSH524608 LCD524608 LLZ524608 LVV524608 MFR524608 MPN524608 MZJ524608 NJF524608 NTB524608 OCX524608 OMT524608 OWP524608 PGL524608 PQH524608 QAD524608 QJZ524608 QTV524608 RDR524608 RNN524608 RXJ524608 SHF524608 SRB524608 TAX524608 TKT524608 TUP524608 UEL524608 UOH524608 UYD524608 VHZ524608 VRV524608 WBR524608 WLN524608 WVJ524608 B590144 IX590144 ST590144 ACP590144 AML590144 AWH590144 BGD590144 BPZ590144 BZV590144 CJR590144 CTN590144 DDJ590144 DNF590144 DXB590144 EGX590144 EQT590144 FAP590144 FKL590144 FUH590144 GED590144 GNZ590144 GXV590144 HHR590144 HRN590144 IBJ590144 ILF590144 IVB590144 JEX590144 JOT590144 JYP590144 KIL590144 KSH590144 LCD590144 LLZ590144 LVV590144 MFR590144 MPN590144 MZJ590144 NJF590144 NTB590144 OCX590144 OMT590144 OWP590144 PGL590144 PQH590144 QAD590144 QJZ590144 QTV590144 RDR590144 RNN590144 RXJ590144 SHF590144 SRB590144 TAX590144 TKT590144 TUP590144 UEL590144 UOH590144 UYD590144 VHZ590144 VRV590144 WBR590144 WLN590144 WVJ590144 B655680 IX655680 ST655680 ACP655680 AML655680 AWH655680 BGD655680 BPZ655680 BZV655680 CJR655680 CTN655680 DDJ655680 DNF655680 DXB655680 EGX655680 EQT655680 FAP655680 FKL655680 FUH655680 GED655680 GNZ655680 GXV655680 HHR655680 HRN655680 IBJ655680 ILF655680 IVB655680 JEX655680 JOT655680 JYP655680 KIL655680 KSH655680 LCD655680 LLZ655680 LVV655680 MFR655680 MPN655680 MZJ655680 NJF655680 NTB655680 OCX655680 OMT655680 OWP655680 PGL655680 PQH655680 QAD655680 QJZ655680 QTV655680 RDR655680 RNN655680 RXJ655680 SHF655680 SRB655680 TAX655680 TKT655680 TUP655680 UEL655680 UOH655680 UYD655680 VHZ655680 VRV655680 WBR655680 WLN655680 WVJ655680 B721216 IX721216 ST721216 ACP721216 AML721216 AWH721216 BGD721216 BPZ721216 BZV721216 CJR721216 CTN721216 DDJ721216 DNF721216 DXB721216 EGX721216 EQT721216 FAP721216 FKL721216 FUH721216 GED721216 GNZ721216 GXV721216 HHR721216 HRN721216 IBJ721216 ILF721216 IVB721216 JEX721216 JOT721216 JYP721216 KIL721216 KSH721216 LCD721216 LLZ721216 LVV721216 MFR721216 MPN721216 MZJ721216 NJF721216 NTB721216 OCX721216 OMT721216 OWP721216 PGL721216 PQH721216 QAD721216 QJZ721216 QTV721216 RDR721216 RNN721216 RXJ721216 SHF721216 SRB721216 TAX721216 TKT721216 TUP721216 UEL721216 UOH721216 UYD721216 VHZ721216 VRV721216 WBR721216 WLN721216 WVJ721216 B786752 IX786752 ST786752 ACP786752 AML786752 AWH786752 BGD786752 BPZ786752 BZV786752 CJR786752 CTN786752 DDJ786752 DNF786752 DXB786752 EGX786752 EQT786752 FAP786752 FKL786752 FUH786752 GED786752 GNZ786752 GXV786752 HHR786752 HRN786752 IBJ786752 ILF786752 IVB786752 JEX786752 JOT786752 JYP786752 KIL786752 KSH786752 LCD786752 LLZ786752 LVV786752 MFR786752 MPN786752 MZJ786752 NJF786752 NTB786752 OCX786752 OMT786752 OWP786752 PGL786752 PQH786752 QAD786752 QJZ786752 QTV786752 RDR786752 RNN786752 RXJ786752 SHF786752 SRB786752 TAX786752 TKT786752 TUP786752 UEL786752 UOH786752 UYD786752 VHZ786752 VRV786752 WBR786752 WLN786752 WVJ786752 B852288 IX852288 ST852288 ACP852288 AML852288 AWH852288 BGD852288 BPZ852288 BZV852288 CJR852288 CTN852288 DDJ852288 DNF852288 DXB852288 EGX852288 EQT852288 FAP852288 FKL852288 FUH852288 GED852288 GNZ852288 GXV852288 HHR852288 HRN852288 IBJ852288 ILF852288 IVB852288 JEX852288 JOT852288 JYP852288 KIL852288 KSH852288 LCD852288 LLZ852288 LVV852288 MFR852288 MPN852288 MZJ852288 NJF852288 NTB852288 OCX852288 OMT852288 OWP852288 PGL852288 PQH852288 QAD852288 QJZ852288 QTV852288 RDR852288 RNN852288 RXJ852288 SHF852288 SRB852288 TAX852288 TKT852288 TUP852288 UEL852288 UOH852288 UYD852288 VHZ852288 VRV852288 WBR852288 WLN852288 WVJ852288 B917824 IX917824 ST917824 ACP917824 AML917824 AWH917824 BGD917824 BPZ917824 BZV917824 CJR917824 CTN917824 DDJ917824 DNF917824 DXB917824 EGX917824 EQT917824 FAP917824 FKL917824 FUH917824 GED917824 GNZ917824 GXV917824 HHR917824 HRN917824 IBJ917824 ILF917824 IVB917824 JEX917824 JOT917824 JYP917824 KIL917824 KSH917824 LCD917824 LLZ917824 LVV917824 MFR917824 MPN917824 MZJ917824 NJF917824 NTB917824 OCX917824 OMT917824 OWP917824 PGL917824 PQH917824 QAD917824 QJZ917824 QTV917824 RDR917824 RNN917824 RXJ917824 SHF917824 SRB917824 TAX917824 TKT917824 TUP917824 UEL917824 UOH917824 UYD917824 VHZ917824 VRV917824 WBR917824 WLN917824 WVJ917824 B983360 IX983360 ST983360 ACP983360 AML983360 AWH983360 BGD983360 BPZ983360 BZV983360 CJR983360 CTN983360 DDJ983360 DNF983360 DXB983360 EGX983360 EQT983360 FAP983360 FKL983360 FUH983360 GED983360 GNZ983360 GXV983360 HHR983360 HRN983360 IBJ983360 ILF983360 IVB983360 JEX983360 JOT983360 JYP983360 KIL983360 KSH983360 LCD983360 LLZ983360 LVV983360 MFR983360 MPN983360 MZJ983360 NJF983360 NTB983360 OCX983360 OMT983360 OWP983360 PGL983360 PQH983360 QAD983360 QJZ983360 QTV983360 RDR983360 RNN983360 RXJ983360 SHF983360 SRB983360 TAX983360 TKT983360 TUP983360 UEL983360 UOH983360 UYD983360 VHZ983360 VRV983360 WBR983360 WLN983360 WVJ983360 B378 IX378 ST378 ACP378 AML378 AWH378 BGD378 BPZ378 BZV378 CJR378 CTN378 DDJ378 DNF378 DXB378 EGX378 EQT378 FAP378 FKL378 FUH378 GED378 GNZ378 GXV378 HHR378 HRN378 IBJ378 ILF378 IVB378 JEX378 JOT378 JYP378 KIL378 KSH378 LCD378 LLZ378 LVV378 MFR378 MPN378 MZJ378 NJF378 NTB378 OCX378 OMT378 OWP378 PGL378 PQH378 QAD378 QJZ378 QTV378 RDR378 RNN378 RXJ378 SHF378 SRB378 TAX378 TKT378 TUP378 UEL378 UOH378 UYD378 VHZ378 VRV378 WBR378 WLN378 WVJ378 B65960 IX65960 ST65960 ACP65960 AML65960 AWH65960 BGD65960 BPZ65960 BZV65960 CJR65960 CTN65960 DDJ65960 DNF65960 DXB65960 EGX65960 EQT65960 FAP65960 FKL65960 FUH65960 GED65960 GNZ65960 GXV65960 HHR65960 HRN65960 IBJ65960 ILF65960 IVB65960 JEX65960 JOT65960 JYP65960 KIL65960 KSH65960 LCD65960 LLZ65960 LVV65960 MFR65960 MPN65960 MZJ65960 NJF65960 NTB65960 OCX65960 OMT65960 OWP65960 PGL65960 PQH65960 QAD65960 QJZ65960 QTV65960 RDR65960 RNN65960 RXJ65960 SHF65960 SRB65960 TAX65960 TKT65960 TUP65960 UEL65960 UOH65960 UYD65960 VHZ65960 VRV65960 WBR65960 WLN65960 WVJ65960 B131496 IX131496 ST131496 ACP131496 AML131496 AWH131496 BGD131496 BPZ131496 BZV131496 CJR131496 CTN131496 DDJ131496 DNF131496 DXB131496 EGX131496 EQT131496 FAP131496 FKL131496 FUH131496 GED131496 GNZ131496 GXV131496 HHR131496 HRN131496 IBJ131496 ILF131496 IVB131496 JEX131496 JOT131496 JYP131496 KIL131496 KSH131496 LCD131496 LLZ131496 LVV131496 MFR131496 MPN131496 MZJ131496 NJF131496 NTB131496 OCX131496 OMT131496 OWP131496 PGL131496 PQH131496 QAD131496 QJZ131496 QTV131496 RDR131496 RNN131496 RXJ131496 SHF131496 SRB131496 TAX131496 TKT131496 TUP131496 UEL131496 UOH131496 UYD131496 VHZ131496 VRV131496 WBR131496 WLN131496 WVJ131496 B197032 IX197032 ST197032 ACP197032 AML197032 AWH197032 BGD197032 BPZ197032 BZV197032 CJR197032 CTN197032 DDJ197032 DNF197032 DXB197032 EGX197032 EQT197032 FAP197032 FKL197032 FUH197032 GED197032 GNZ197032 GXV197032 HHR197032 HRN197032 IBJ197032 ILF197032 IVB197032 JEX197032 JOT197032 JYP197032 KIL197032 KSH197032 LCD197032 LLZ197032 LVV197032 MFR197032 MPN197032 MZJ197032 NJF197032 NTB197032 OCX197032 OMT197032 OWP197032 PGL197032 PQH197032 QAD197032 QJZ197032 QTV197032 RDR197032 RNN197032 RXJ197032 SHF197032 SRB197032 TAX197032 TKT197032 TUP197032 UEL197032 UOH197032 UYD197032 VHZ197032 VRV197032 WBR197032 WLN197032 WVJ197032 B262568 IX262568 ST262568 ACP262568 AML262568 AWH262568 BGD262568 BPZ262568 BZV262568 CJR262568 CTN262568 DDJ262568 DNF262568 DXB262568 EGX262568 EQT262568 FAP262568 FKL262568 FUH262568 GED262568 GNZ262568 GXV262568 HHR262568 HRN262568 IBJ262568 ILF262568 IVB262568 JEX262568 JOT262568 JYP262568 KIL262568 KSH262568 LCD262568 LLZ262568 LVV262568 MFR262568 MPN262568 MZJ262568 NJF262568 NTB262568 OCX262568 OMT262568 OWP262568 PGL262568 PQH262568 QAD262568 QJZ262568 QTV262568 RDR262568 RNN262568 RXJ262568 SHF262568 SRB262568 TAX262568 TKT262568 TUP262568 UEL262568 UOH262568 UYD262568 VHZ262568 VRV262568 WBR262568 WLN262568 WVJ262568 B328104 IX328104 ST328104 ACP328104 AML328104 AWH328104 BGD328104 BPZ328104 BZV328104 CJR328104 CTN328104 DDJ328104 DNF328104 DXB328104 EGX328104 EQT328104 FAP328104 FKL328104 FUH328104 GED328104 GNZ328104 GXV328104 HHR328104 HRN328104 IBJ328104 ILF328104 IVB328104 JEX328104 JOT328104 JYP328104 KIL328104 KSH328104 LCD328104 LLZ328104 LVV328104 MFR328104 MPN328104 MZJ328104 NJF328104 NTB328104 OCX328104 OMT328104 OWP328104 PGL328104 PQH328104 QAD328104 QJZ328104 QTV328104 RDR328104 RNN328104 RXJ328104 SHF328104 SRB328104 TAX328104 TKT328104 TUP328104 UEL328104 UOH328104 UYD328104 VHZ328104 VRV328104 WBR328104 WLN328104 WVJ328104 B393640 IX393640 ST393640 ACP393640 AML393640 AWH393640 BGD393640 BPZ393640 BZV393640 CJR393640 CTN393640 DDJ393640 DNF393640 DXB393640 EGX393640 EQT393640 FAP393640 FKL393640 FUH393640 GED393640 GNZ393640 GXV393640 HHR393640 HRN393640 IBJ393640 ILF393640 IVB393640 JEX393640 JOT393640 JYP393640 KIL393640 KSH393640 LCD393640 LLZ393640 LVV393640 MFR393640 MPN393640 MZJ393640 NJF393640 NTB393640 OCX393640 OMT393640 OWP393640 PGL393640 PQH393640 QAD393640 QJZ393640 QTV393640 RDR393640 RNN393640 RXJ393640 SHF393640 SRB393640 TAX393640 TKT393640 TUP393640 UEL393640 UOH393640 UYD393640 VHZ393640 VRV393640 WBR393640 WLN393640 WVJ393640 B459176 IX459176 ST459176 ACP459176 AML459176 AWH459176 BGD459176 BPZ459176 BZV459176 CJR459176 CTN459176 DDJ459176 DNF459176 DXB459176 EGX459176 EQT459176 FAP459176 FKL459176 FUH459176 GED459176 GNZ459176 GXV459176 HHR459176 HRN459176 IBJ459176 ILF459176 IVB459176 JEX459176 JOT459176 JYP459176 KIL459176 KSH459176 LCD459176 LLZ459176 LVV459176 MFR459176 MPN459176 MZJ459176 NJF459176 NTB459176 OCX459176 OMT459176 OWP459176 PGL459176 PQH459176 QAD459176 QJZ459176 QTV459176 RDR459176 RNN459176 RXJ459176 SHF459176 SRB459176 TAX459176 TKT459176 TUP459176 UEL459176 UOH459176 UYD459176 VHZ459176 VRV459176 WBR459176 WLN459176 WVJ459176 B524712 IX524712 ST524712 ACP524712 AML524712 AWH524712 BGD524712 BPZ524712 BZV524712 CJR524712 CTN524712 DDJ524712 DNF524712 DXB524712 EGX524712 EQT524712 FAP524712 FKL524712 FUH524712 GED524712 GNZ524712 GXV524712 HHR524712 HRN524712 IBJ524712 ILF524712 IVB524712 JEX524712 JOT524712 JYP524712 KIL524712 KSH524712 LCD524712 LLZ524712 LVV524712 MFR524712 MPN524712 MZJ524712 NJF524712 NTB524712 OCX524712 OMT524712 OWP524712 PGL524712 PQH524712 QAD524712 QJZ524712 QTV524712 RDR524712 RNN524712 RXJ524712 SHF524712 SRB524712 TAX524712 TKT524712 TUP524712 UEL524712 UOH524712 UYD524712 VHZ524712 VRV524712 WBR524712 WLN524712 WVJ524712 B590248 IX590248 ST590248 ACP590248 AML590248 AWH590248 BGD590248 BPZ590248 BZV590248 CJR590248 CTN590248 DDJ590248 DNF590248 DXB590248 EGX590248 EQT590248 FAP590248 FKL590248 FUH590248 GED590248 GNZ590248 GXV590248 HHR590248 HRN590248 IBJ590248 ILF590248 IVB590248 JEX590248 JOT590248 JYP590248 KIL590248 KSH590248 LCD590248 LLZ590248 LVV590248 MFR590248 MPN590248 MZJ590248 NJF590248 NTB590248 OCX590248 OMT590248 OWP590248 PGL590248 PQH590248 QAD590248 QJZ590248 QTV590248 RDR590248 RNN590248 RXJ590248 SHF590248 SRB590248 TAX590248 TKT590248 TUP590248 UEL590248 UOH590248 UYD590248 VHZ590248 VRV590248 WBR590248 WLN590248 WVJ590248 B655784 IX655784 ST655784 ACP655784 AML655784 AWH655784 BGD655784 BPZ655784 BZV655784 CJR655784 CTN655784 DDJ655784 DNF655784 DXB655784 EGX655784 EQT655784 FAP655784 FKL655784 FUH655784 GED655784 GNZ655784 GXV655784 HHR655784 HRN655784 IBJ655784 ILF655784 IVB655784 JEX655784 JOT655784 JYP655784 KIL655784 KSH655784 LCD655784 LLZ655784 LVV655784 MFR655784 MPN655784 MZJ655784 NJF655784 NTB655784 OCX655784 OMT655784 OWP655784 PGL655784 PQH655784 QAD655784 QJZ655784 QTV655784 RDR655784 RNN655784 RXJ655784 SHF655784 SRB655784 TAX655784 TKT655784 TUP655784 UEL655784 UOH655784 UYD655784 VHZ655784 VRV655784 WBR655784 WLN655784 WVJ655784 B721320 IX721320 ST721320 ACP721320 AML721320 AWH721320 BGD721320 BPZ721320 BZV721320 CJR721320 CTN721320 DDJ721320 DNF721320 DXB721320 EGX721320 EQT721320 FAP721320 FKL721320 FUH721320 GED721320 GNZ721320 GXV721320 HHR721320 HRN721320 IBJ721320 ILF721320 IVB721320 JEX721320 JOT721320 JYP721320 KIL721320 KSH721320 LCD721320 LLZ721320 LVV721320 MFR721320 MPN721320 MZJ721320 NJF721320 NTB721320 OCX721320 OMT721320 OWP721320 PGL721320 PQH721320 QAD721320 QJZ721320 QTV721320 RDR721320 RNN721320 RXJ721320 SHF721320 SRB721320 TAX721320 TKT721320 TUP721320 UEL721320 UOH721320 UYD721320 VHZ721320 VRV721320 WBR721320 WLN721320 WVJ721320 B786856 IX786856 ST786856 ACP786856 AML786856 AWH786856 BGD786856 BPZ786856 BZV786856 CJR786856 CTN786856 DDJ786856 DNF786856 DXB786856 EGX786856 EQT786856 FAP786856 FKL786856 FUH786856 GED786856 GNZ786856 GXV786856 HHR786856 HRN786856 IBJ786856 ILF786856 IVB786856 JEX786856 JOT786856 JYP786856 KIL786856 KSH786856 LCD786856 LLZ786856 LVV786856 MFR786856 MPN786856 MZJ786856 NJF786856 NTB786856 OCX786856 OMT786856 OWP786856 PGL786856 PQH786856 QAD786856 QJZ786856 QTV786856 RDR786856 RNN786856 RXJ786856 SHF786856 SRB786856 TAX786856 TKT786856 TUP786856 UEL786856 UOH786856 UYD786856 VHZ786856 VRV786856 WBR786856 WLN786856 WVJ786856 B852392 IX852392 ST852392 ACP852392 AML852392 AWH852392 BGD852392 BPZ852392 BZV852392 CJR852392 CTN852392 DDJ852392 DNF852392 DXB852392 EGX852392 EQT852392 FAP852392 FKL852392 FUH852392 GED852392 GNZ852392 GXV852392 HHR852392 HRN852392 IBJ852392 ILF852392 IVB852392 JEX852392 JOT852392 JYP852392 KIL852392 KSH852392 LCD852392 LLZ852392 LVV852392 MFR852392 MPN852392 MZJ852392 NJF852392 NTB852392 OCX852392 OMT852392 OWP852392 PGL852392 PQH852392 QAD852392 QJZ852392 QTV852392 RDR852392 RNN852392 RXJ852392 SHF852392 SRB852392 TAX852392 TKT852392 TUP852392 UEL852392 UOH852392 UYD852392 VHZ852392 VRV852392 WBR852392 WLN852392 WVJ852392 B917928 IX917928 ST917928 ACP917928 AML917928 AWH917928 BGD917928 BPZ917928 BZV917928 CJR917928 CTN917928 DDJ917928 DNF917928 DXB917928 EGX917928 EQT917928 FAP917928 FKL917928 FUH917928 GED917928 GNZ917928 GXV917928 HHR917928 HRN917928 IBJ917928 ILF917928 IVB917928 JEX917928 JOT917928 JYP917928 KIL917928 KSH917928 LCD917928 LLZ917928 LVV917928 MFR917928 MPN917928 MZJ917928 NJF917928 NTB917928 OCX917928 OMT917928 OWP917928 PGL917928 PQH917928 QAD917928 QJZ917928 QTV917928 RDR917928 RNN917928 RXJ917928 SHF917928 SRB917928 TAX917928 TKT917928 TUP917928 UEL917928 UOH917928 UYD917928 VHZ917928 VRV917928 WBR917928 WLN917928 WVJ917928 B983464 IX983464 ST983464 ACP983464 AML983464 AWH983464 BGD983464 BPZ983464 BZV983464 CJR983464 CTN983464 DDJ983464 DNF983464 DXB983464 EGX983464 EQT983464 FAP983464 FKL983464 FUH983464 GED983464 GNZ983464 GXV983464 HHR983464 HRN983464 IBJ983464 ILF983464 IVB983464 JEX983464 JOT983464 JYP983464 KIL983464 KSH983464 LCD983464 LLZ983464 LVV983464 MFR983464 MPN983464 MZJ983464 NJF983464 NTB983464 OCX983464 OMT983464 OWP983464 PGL983464 PQH983464 QAD983464 QJZ983464 QTV983464 RDR983464 RNN983464 RXJ983464 SHF983464 SRB983464 TAX983464 TKT983464 TUP983464 UEL983464 UOH983464 UYD983464 VHZ983464 VRV983464 WBR983464 WLN983464 WVJ983464 I424:K424 JE424:JG424 TA424:TC424 ACW424:ACY424 AMS424:AMU424 AWO424:AWQ424 BGK424:BGM424 BQG424:BQI424 CAC424:CAE424 CJY424:CKA424 CTU424:CTW424 DDQ424:DDS424 DNM424:DNO424 DXI424:DXK424 EHE424:EHG424 ERA424:ERC424 FAW424:FAY424 FKS424:FKU424 FUO424:FUQ424 GEK424:GEM424 GOG424:GOI424 GYC424:GYE424 HHY424:HIA424 HRU424:HRW424 IBQ424:IBS424 ILM424:ILO424 IVI424:IVK424 JFE424:JFG424 JPA424:JPC424 JYW424:JYY424 KIS424:KIU424 KSO424:KSQ424 LCK424:LCM424 LMG424:LMI424 LWC424:LWE424 MFY424:MGA424 MPU424:MPW424 MZQ424:MZS424 NJM424:NJO424 NTI424:NTK424 ODE424:ODG424 ONA424:ONC424 OWW424:OWY424 PGS424:PGU424 PQO424:PQQ424 QAK424:QAM424 QKG424:QKI424 QUC424:QUE424 RDY424:REA424 RNU424:RNW424 RXQ424:RXS424 SHM424:SHO424 SRI424:SRK424 TBE424:TBG424 TLA424:TLC424 TUW424:TUY424 UES424:UEU424 UOO424:UOQ424 UYK424:UYM424 VIG424:VII424 VSC424:VSE424 WBY424:WCA424 WLU424:WLW424 WVQ424:WVS424 I66006:K66006 JE66006:JG66006 TA66006:TC66006 ACW66006:ACY66006 AMS66006:AMU66006 AWO66006:AWQ66006 BGK66006:BGM66006 BQG66006:BQI66006 CAC66006:CAE66006 CJY66006:CKA66006 CTU66006:CTW66006 DDQ66006:DDS66006 DNM66006:DNO66006 DXI66006:DXK66006 EHE66006:EHG66006 ERA66006:ERC66006 FAW66006:FAY66006 FKS66006:FKU66006 FUO66006:FUQ66006 GEK66006:GEM66006 GOG66006:GOI66006 GYC66006:GYE66006 HHY66006:HIA66006 HRU66006:HRW66006 IBQ66006:IBS66006 ILM66006:ILO66006 IVI66006:IVK66006 JFE66006:JFG66006 JPA66006:JPC66006 JYW66006:JYY66006 KIS66006:KIU66006 KSO66006:KSQ66006 LCK66006:LCM66006 LMG66006:LMI66006 LWC66006:LWE66006 MFY66006:MGA66006 MPU66006:MPW66006 MZQ66006:MZS66006 NJM66006:NJO66006 NTI66006:NTK66006 ODE66006:ODG66006 ONA66006:ONC66006 OWW66006:OWY66006 PGS66006:PGU66006 PQO66006:PQQ66006 QAK66006:QAM66006 QKG66006:QKI66006 QUC66006:QUE66006 RDY66006:REA66006 RNU66006:RNW66006 RXQ66006:RXS66006 SHM66006:SHO66006 SRI66006:SRK66006 TBE66006:TBG66006 TLA66006:TLC66006 TUW66006:TUY66006 UES66006:UEU66006 UOO66006:UOQ66006 UYK66006:UYM66006 VIG66006:VII66006 VSC66006:VSE66006 WBY66006:WCA66006 WLU66006:WLW66006 WVQ66006:WVS66006 I131542:K131542 JE131542:JG131542 TA131542:TC131542 ACW131542:ACY131542 AMS131542:AMU131542 AWO131542:AWQ131542 BGK131542:BGM131542 BQG131542:BQI131542 CAC131542:CAE131542 CJY131542:CKA131542 CTU131542:CTW131542 DDQ131542:DDS131542 DNM131542:DNO131542 DXI131542:DXK131542 EHE131542:EHG131542 ERA131542:ERC131542 FAW131542:FAY131542 FKS131542:FKU131542 FUO131542:FUQ131542 GEK131542:GEM131542 GOG131542:GOI131542 GYC131542:GYE131542 HHY131542:HIA131542 HRU131542:HRW131542 IBQ131542:IBS131542 ILM131542:ILO131542 IVI131542:IVK131542 JFE131542:JFG131542 JPA131542:JPC131542 JYW131542:JYY131542 KIS131542:KIU131542 KSO131542:KSQ131542 LCK131542:LCM131542 LMG131542:LMI131542 LWC131542:LWE131542 MFY131542:MGA131542 MPU131542:MPW131542 MZQ131542:MZS131542 NJM131542:NJO131542 NTI131542:NTK131542 ODE131542:ODG131542 ONA131542:ONC131542 OWW131542:OWY131542 PGS131542:PGU131542 PQO131542:PQQ131542 QAK131542:QAM131542 QKG131542:QKI131542 QUC131542:QUE131542 RDY131542:REA131542 RNU131542:RNW131542 RXQ131542:RXS131542 SHM131542:SHO131542 SRI131542:SRK131542 TBE131542:TBG131542 TLA131542:TLC131542 TUW131542:TUY131542 UES131542:UEU131542 UOO131542:UOQ131542 UYK131542:UYM131542 VIG131542:VII131542 VSC131542:VSE131542 WBY131542:WCA131542 WLU131542:WLW131542 WVQ131542:WVS131542 I197078:K197078 JE197078:JG197078 TA197078:TC197078 ACW197078:ACY197078 AMS197078:AMU197078 AWO197078:AWQ197078 BGK197078:BGM197078 BQG197078:BQI197078 CAC197078:CAE197078 CJY197078:CKA197078 CTU197078:CTW197078 DDQ197078:DDS197078 DNM197078:DNO197078 DXI197078:DXK197078 EHE197078:EHG197078 ERA197078:ERC197078 FAW197078:FAY197078 FKS197078:FKU197078 FUO197078:FUQ197078 GEK197078:GEM197078 GOG197078:GOI197078 GYC197078:GYE197078 HHY197078:HIA197078 HRU197078:HRW197078 IBQ197078:IBS197078 ILM197078:ILO197078 IVI197078:IVK197078 JFE197078:JFG197078 JPA197078:JPC197078 JYW197078:JYY197078 KIS197078:KIU197078 KSO197078:KSQ197078 LCK197078:LCM197078 LMG197078:LMI197078 LWC197078:LWE197078 MFY197078:MGA197078 MPU197078:MPW197078 MZQ197078:MZS197078 NJM197078:NJO197078 NTI197078:NTK197078 ODE197078:ODG197078 ONA197078:ONC197078 OWW197078:OWY197078 PGS197078:PGU197078 PQO197078:PQQ197078 QAK197078:QAM197078 QKG197078:QKI197078 QUC197078:QUE197078 RDY197078:REA197078 RNU197078:RNW197078 RXQ197078:RXS197078 SHM197078:SHO197078 SRI197078:SRK197078 TBE197078:TBG197078 TLA197078:TLC197078 TUW197078:TUY197078 UES197078:UEU197078 UOO197078:UOQ197078 UYK197078:UYM197078 VIG197078:VII197078 VSC197078:VSE197078 WBY197078:WCA197078 WLU197078:WLW197078 WVQ197078:WVS197078 I262614:K262614 JE262614:JG262614 TA262614:TC262614 ACW262614:ACY262614 AMS262614:AMU262614 AWO262614:AWQ262614 BGK262614:BGM262614 BQG262614:BQI262614 CAC262614:CAE262614 CJY262614:CKA262614 CTU262614:CTW262614 DDQ262614:DDS262614 DNM262614:DNO262614 DXI262614:DXK262614 EHE262614:EHG262614 ERA262614:ERC262614 FAW262614:FAY262614 FKS262614:FKU262614 FUO262614:FUQ262614 GEK262614:GEM262614 GOG262614:GOI262614 GYC262614:GYE262614 HHY262614:HIA262614 HRU262614:HRW262614 IBQ262614:IBS262614 ILM262614:ILO262614 IVI262614:IVK262614 JFE262614:JFG262614 JPA262614:JPC262614 JYW262614:JYY262614 KIS262614:KIU262614 KSO262614:KSQ262614 LCK262614:LCM262614 LMG262614:LMI262614 LWC262614:LWE262614 MFY262614:MGA262614 MPU262614:MPW262614 MZQ262614:MZS262614 NJM262614:NJO262614 NTI262614:NTK262614 ODE262614:ODG262614 ONA262614:ONC262614 OWW262614:OWY262614 PGS262614:PGU262614 PQO262614:PQQ262614 QAK262614:QAM262614 QKG262614:QKI262614 QUC262614:QUE262614 RDY262614:REA262614 RNU262614:RNW262614 RXQ262614:RXS262614 SHM262614:SHO262614 SRI262614:SRK262614 TBE262614:TBG262614 TLA262614:TLC262614 TUW262614:TUY262614 UES262614:UEU262614 UOO262614:UOQ262614 UYK262614:UYM262614 VIG262614:VII262614 VSC262614:VSE262614 WBY262614:WCA262614 WLU262614:WLW262614 WVQ262614:WVS262614 I328150:K328150 JE328150:JG328150 TA328150:TC328150 ACW328150:ACY328150 AMS328150:AMU328150 AWO328150:AWQ328150 BGK328150:BGM328150 BQG328150:BQI328150 CAC328150:CAE328150 CJY328150:CKA328150 CTU328150:CTW328150 DDQ328150:DDS328150 DNM328150:DNO328150 DXI328150:DXK328150 EHE328150:EHG328150 ERA328150:ERC328150 FAW328150:FAY328150 FKS328150:FKU328150 FUO328150:FUQ328150 GEK328150:GEM328150 GOG328150:GOI328150 GYC328150:GYE328150 HHY328150:HIA328150 HRU328150:HRW328150 IBQ328150:IBS328150 ILM328150:ILO328150 IVI328150:IVK328150 JFE328150:JFG328150 JPA328150:JPC328150 JYW328150:JYY328150 KIS328150:KIU328150 KSO328150:KSQ328150 LCK328150:LCM328150 LMG328150:LMI328150 LWC328150:LWE328150 MFY328150:MGA328150 MPU328150:MPW328150 MZQ328150:MZS328150 NJM328150:NJO328150 NTI328150:NTK328150 ODE328150:ODG328150 ONA328150:ONC328150 OWW328150:OWY328150 PGS328150:PGU328150 PQO328150:PQQ328150 QAK328150:QAM328150 QKG328150:QKI328150 QUC328150:QUE328150 RDY328150:REA328150 RNU328150:RNW328150 RXQ328150:RXS328150 SHM328150:SHO328150 SRI328150:SRK328150 TBE328150:TBG328150 TLA328150:TLC328150 TUW328150:TUY328150 UES328150:UEU328150 UOO328150:UOQ328150 UYK328150:UYM328150 VIG328150:VII328150 VSC328150:VSE328150 WBY328150:WCA328150 WLU328150:WLW328150 WVQ328150:WVS328150 I393686:K393686 JE393686:JG393686 TA393686:TC393686 ACW393686:ACY393686 AMS393686:AMU393686 AWO393686:AWQ393686 BGK393686:BGM393686 BQG393686:BQI393686 CAC393686:CAE393686 CJY393686:CKA393686 CTU393686:CTW393686 DDQ393686:DDS393686 DNM393686:DNO393686 DXI393686:DXK393686 EHE393686:EHG393686 ERA393686:ERC393686 FAW393686:FAY393686 FKS393686:FKU393686 FUO393686:FUQ393686 GEK393686:GEM393686 GOG393686:GOI393686 GYC393686:GYE393686 HHY393686:HIA393686 HRU393686:HRW393686 IBQ393686:IBS393686 ILM393686:ILO393686 IVI393686:IVK393686 JFE393686:JFG393686 JPA393686:JPC393686 JYW393686:JYY393686 KIS393686:KIU393686 KSO393686:KSQ393686 LCK393686:LCM393686 LMG393686:LMI393686 LWC393686:LWE393686 MFY393686:MGA393686 MPU393686:MPW393686 MZQ393686:MZS393686 NJM393686:NJO393686 NTI393686:NTK393686 ODE393686:ODG393686 ONA393686:ONC393686 OWW393686:OWY393686 PGS393686:PGU393686 PQO393686:PQQ393686 QAK393686:QAM393686 QKG393686:QKI393686 QUC393686:QUE393686 RDY393686:REA393686 RNU393686:RNW393686 RXQ393686:RXS393686 SHM393686:SHO393686 SRI393686:SRK393686 TBE393686:TBG393686 TLA393686:TLC393686 TUW393686:TUY393686 UES393686:UEU393686 UOO393686:UOQ393686 UYK393686:UYM393686 VIG393686:VII393686 VSC393686:VSE393686 WBY393686:WCA393686 WLU393686:WLW393686 WVQ393686:WVS393686 I459222:K459222 JE459222:JG459222 TA459222:TC459222 ACW459222:ACY459222 AMS459222:AMU459222 AWO459222:AWQ459222 BGK459222:BGM459222 BQG459222:BQI459222 CAC459222:CAE459222 CJY459222:CKA459222 CTU459222:CTW459222 DDQ459222:DDS459222 DNM459222:DNO459222 DXI459222:DXK459222 EHE459222:EHG459222 ERA459222:ERC459222 FAW459222:FAY459222 FKS459222:FKU459222 FUO459222:FUQ459222 GEK459222:GEM459222 GOG459222:GOI459222 GYC459222:GYE459222 HHY459222:HIA459222 HRU459222:HRW459222 IBQ459222:IBS459222 ILM459222:ILO459222 IVI459222:IVK459222 JFE459222:JFG459222 JPA459222:JPC459222 JYW459222:JYY459222 KIS459222:KIU459222 KSO459222:KSQ459222 LCK459222:LCM459222 LMG459222:LMI459222 LWC459222:LWE459222 MFY459222:MGA459222 MPU459222:MPW459222 MZQ459222:MZS459222 NJM459222:NJO459222 NTI459222:NTK459222 ODE459222:ODG459222 ONA459222:ONC459222 OWW459222:OWY459222 PGS459222:PGU459222 PQO459222:PQQ459222 QAK459222:QAM459222 QKG459222:QKI459222 QUC459222:QUE459222 RDY459222:REA459222 RNU459222:RNW459222 RXQ459222:RXS459222 SHM459222:SHO459222 SRI459222:SRK459222 TBE459222:TBG459222 TLA459222:TLC459222 TUW459222:TUY459222 UES459222:UEU459222 UOO459222:UOQ459222 UYK459222:UYM459222 VIG459222:VII459222 VSC459222:VSE459222 WBY459222:WCA459222 WLU459222:WLW459222 WVQ459222:WVS459222 I524758:K524758 JE524758:JG524758 TA524758:TC524758 ACW524758:ACY524758 AMS524758:AMU524758 AWO524758:AWQ524758 BGK524758:BGM524758 BQG524758:BQI524758 CAC524758:CAE524758 CJY524758:CKA524758 CTU524758:CTW524758 DDQ524758:DDS524758 DNM524758:DNO524758 DXI524758:DXK524758 EHE524758:EHG524758 ERA524758:ERC524758 FAW524758:FAY524758 FKS524758:FKU524758 FUO524758:FUQ524758 GEK524758:GEM524758 GOG524758:GOI524758 GYC524758:GYE524758 HHY524758:HIA524758 HRU524758:HRW524758 IBQ524758:IBS524758 ILM524758:ILO524758 IVI524758:IVK524758 JFE524758:JFG524758 JPA524758:JPC524758 JYW524758:JYY524758 KIS524758:KIU524758 KSO524758:KSQ524758 LCK524758:LCM524758 LMG524758:LMI524758 LWC524758:LWE524758 MFY524758:MGA524758 MPU524758:MPW524758 MZQ524758:MZS524758 NJM524758:NJO524758 NTI524758:NTK524758 ODE524758:ODG524758 ONA524758:ONC524758 OWW524758:OWY524758 PGS524758:PGU524758 PQO524758:PQQ524758 QAK524758:QAM524758 QKG524758:QKI524758 QUC524758:QUE524758 RDY524758:REA524758 RNU524758:RNW524758 RXQ524758:RXS524758 SHM524758:SHO524758 SRI524758:SRK524758 TBE524758:TBG524758 TLA524758:TLC524758 TUW524758:TUY524758 UES524758:UEU524758 UOO524758:UOQ524758 UYK524758:UYM524758 VIG524758:VII524758 VSC524758:VSE524758 WBY524758:WCA524758 WLU524758:WLW524758 WVQ524758:WVS524758 I590294:K590294 JE590294:JG590294 TA590294:TC590294 ACW590294:ACY590294 AMS590294:AMU590294 AWO590294:AWQ590294 BGK590294:BGM590294 BQG590294:BQI590294 CAC590294:CAE590294 CJY590294:CKA590294 CTU590294:CTW590294 DDQ590294:DDS590294 DNM590294:DNO590294 DXI590294:DXK590294 EHE590294:EHG590294 ERA590294:ERC590294 FAW590294:FAY590294 FKS590294:FKU590294 FUO590294:FUQ590294 GEK590294:GEM590294 GOG590294:GOI590294 GYC590294:GYE590294 HHY590294:HIA590294 HRU590294:HRW590294 IBQ590294:IBS590294 ILM590294:ILO590294 IVI590294:IVK590294 JFE590294:JFG590294 JPA590294:JPC590294 JYW590294:JYY590294 KIS590294:KIU590294 KSO590294:KSQ590294 LCK590294:LCM590294 LMG590294:LMI590294 LWC590294:LWE590294 MFY590294:MGA590294 MPU590294:MPW590294 MZQ590294:MZS590294 NJM590294:NJO590294 NTI590294:NTK590294 ODE590294:ODG590294 ONA590294:ONC590294 OWW590294:OWY590294 PGS590294:PGU590294 PQO590294:PQQ590294 QAK590294:QAM590294 QKG590294:QKI590294 QUC590294:QUE590294 RDY590294:REA590294 RNU590294:RNW590294 RXQ590294:RXS590294 SHM590294:SHO590294 SRI590294:SRK590294 TBE590294:TBG590294 TLA590294:TLC590294 TUW590294:TUY590294 UES590294:UEU590294 UOO590294:UOQ590294 UYK590294:UYM590294 VIG590294:VII590294 VSC590294:VSE590294 WBY590294:WCA590294 WLU590294:WLW590294 WVQ590294:WVS590294 I655830:K655830 JE655830:JG655830 TA655830:TC655830 ACW655830:ACY655830 AMS655830:AMU655830 AWO655830:AWQ655830 BGK655830:BGM655830 BQG655830:BQI655830 CAC655830:CAE655830 CJY655830:CKA655830 CTU655830:CTW655830 DDQ655830:DDS655830 DNM655830:DNO655830 DXI655830:DXK655830 EHE655830:EHG655830 ERA655830:ERC655830 FAW655830:FAY655830 FKS655830:FKU655830 FUO655830:FUQ655830 GEK655830:GEM655830 GOG655830:GOI655830 GYC655830:GYE655830 HHY655830:HIA655830 HRU655830:HRW655830 IBQ655830:IBS655830 ILM655830:ILO655830 IVI655830:IVK655830 JFE655830:JFG655830 JPA655830:JPC655830 JYW655830:JYY655830 KIS655830:KIU655830 KSO655830:KSQ655830 LCK655830:LCM655830 LMG655830:LMI655830 LWC655830:LWE655830 MFY655830:MGA655830 MPU655830:MPW655830 MZQ655830:MZS655830 NJM655830:NJO655830 NTI655830:NTK655830 ODE655830:ODG655830 ONA655830:ONC655830 OWW655830:OWY655830 PGS655830:PGU655830 PQO655830:PQQ655830 QAK655830:QAM655830 QKG655830:QKI655830 QUC655830:QUE655830 RDY655830:REA655830 RNU655830:RNW655830 RXQ655830:RXS655830 SHM655830:SHO655830 SRI655830:SRK655830 TBE655830:TBG655830 TLA655830:TLC655830 TUW655830:TUY655830 UES655830:UEU655830 UOO655830:UOQ655830 UYK655830:UYM655830 VIG655830:VII655830 VSC655830:VSE655830 WBY655830:WCA655830 WLU655830:WLW655830 WVQ655830:WVS655830 I721366:K721366 JE721366:JG721366 TA721366:TC721366 ACW721366:ACY721366 AMS721366:AMU721366 AWO721366:AWQ721366 BGK721366:BGM721366 BQG721366:BQI721366 CAC721366:CAE721366 CJY721366:CKA721366 CTU721366:CTW721366 DDQ721366:DDS721366 DNM721366:DNO721366 DXI721366:DXK721366 EHE721366:EHG721366 ERA721366:ERC721366 FAW721366:FAY721366 FKS721366:FKU721366 FUO721366:FUQ721366 GEK721366:GEM721366 GOG721366:GOI721366 GYC721366:GYE721366 HHY721366:HIA721366 HRU721366:HRW721366 IBQ721366:IBS721366 ILM721366:ILO721366 IVI721366:IVK721366 JFE721366:JFG721366 JPA721366:JPC721366 JYW721366:JYY721366 KIS721366:KIU721366 KSO721366:KSQ721366 LCK721366:LCM721366 LMG721366:LMI721366 LWC721366:LWE721366 MFY721366:MGA721366 MPU721366:MPW721366 MZQ721366:MZS721366 NJM721366:NJO721366 NTI721366:NTK721366 ODE721366:ODG721366 ONA721366:ONC721366 OWW721366:OWY721366 PGS721366:PGU721366 PQO721366:PQQ721366 QAK721366:QAM721366 QKG721366:QKI721366 QUC721366:QUE721366 RDY721366:REA721366 RNU721366:RNW721366 RXQ721366:RXS721366 SHM721366:SHO721366 SRI721366:SRK721366 TBE721366:TBG721366 TLA721366:TLC721366 TUW721366:TUY721366 UES721366:UEU721366 UOO721366:UOQ721366 UYK721366:UYM721366 VIG721366:VII721366 VSC721366:VSE721366 WBY721366:WCA721366 WLU721366:WLW721366 WVQ721366:WVS721366 I786902:K786902 JE786902:JG786902 TA786902:TC786902 ACW786902:ACY786902 AMS786902:AMU786902 AWO786902:AWQ786902 BGK786902:BGM786902 BQG786902:BQI786902 CAC786902:CAE786902 CJY786902:CKA786902 CTU786902:CTW786902 DDQ786902:DDS786902 DNM786902:DNO786902 DXI786902:DXK786902 EHE786902:EHG786902 ERA786902:ERC786902 FAW786902:FAY786902 FKS786902:FKU786902 FUO786902:FUQ786902 GEK786902:GEM786902 GOG786902:GOI786902 GYC786902:GYE786902 HHY786902:HIA786902 HRU786902:HRW786902 IBQ786902:IBS786902 ILM786902:ILO786902 IVI786902:IVK786902 JFE786902:JFG786902 JPA786902:JPC786902 JYW786902:JYY786902 KIS786902:KIU786902 KSO786902:KSQ786902 LCK786902:LCM786902 LMG786902:LMI786902 LWC786902:LWE786902 MFY786902:MGA786902 MPU786902:MPW786902 MZQ786902:MZS786902 NJM786902:NJO786902 NTI786902:NTK786902 ODE786902:ODG786902 ONA786902:ONC786902 OWW786902:OWY786902 PGS786902:PGU786902 PQO786902:PQQ786902 QAK786902:QAM786902 QKG786902:QKI786902 QUC786902:QUE786902 RDY786902:REA786902 RNU786902:RNW786902 RXQ786902:RXS786902 SHM786902:SHO786902 SRI786902:SRK786902 TBE786902:TBG786902 TLA786902:TLC786902 TUW786902:TUY786902 UES786902:UEU786902 UOO786902:UOQ786902 UYK786902:UYM786902 VIG786902:VII786902 VSC786902:VSE786902 WBY786902:WCA786902 WLU786902:WLW786902 WVQ786902:WVS786902 I852438:K852438 JE852438:JG852438 TA852438:TC852438 ACW852438:ACY852438 AMS852438:AMU852438 AWO852438:AWQ852438 BGK852438:BGM852438 BQG852438:BQI852438 CAC852438:CAE852438 CJY852438:CKA852438 CTU852438:CTW852438 DDQ852438:DDS852438 DNM852438:DNO852438 DXI852438:DXK852438 EHE852438:EHG852438 ERA852438:ERC852438 FAW852438:FAY852438 FKS852438:FKU852438 FUO852438:FUQ852438 GEK852438:GEM852438 GOG852438:GOI852438 GYC852438:GYE852438 HHY852438:HIA852438 HRU852438:HRW852438 IBQ852438:IBS852438 ILM852438:ILO852438 IVI852438:IVK852438 JFE852438:JFG852438 JPA852438:JPC852438 JYW852438:JYY852438 KIS852438:KIU852438 KSO852438:KSQ852438 LCK852438:LCM852438 LMG852438:LMI852438 LWC852438:LWE852438 MFY852438:MGA852438 MPU852438:MPW852438 MZQ852438:MZS852438 NJM852438:NJO852438 NTI852438:NTK852438 ODE852438:ODG852438 ONA852438:ONC852438 OWW852438:OWY852438 PGS852438:PGU852438 PQO852438:PQQ852438 QAK852438:QAM852438 QKG852438:QKI852438 QUC852438:QUE852438 RDY852438:REA852438 RNU852438:RNW852438 RXQ852438:RXS852438 SHM852438:SHO852438 SRI852438:SRK852438 TBE852438:TBG852438 TLA852438:TLC852438 TUW852438:TUY852438 UES852438:UEU852438 UOO852438:UOQ852438 UYK852438:UYM852438 VIG852438:VII852438 VSC852438:VSE852438 WBY852438:WCA852438 WLU852438:WLW852438 WVQ852438:WVS852438 I917974:K917974 JE917974:JG917974 TA917974:TC917974 ACW917974:ACY917974 AMS917974:AMU917974 AWO917974:AWQ917974 BGK917974:BGM917974 BQG917974:BQI917974 CAC917974:CAE917974 CJY917974:CKA917974 CTU917974:CTW917974 DDQ917974:DDS917974 DNM917974:DNO917974 DXI917974:DXK917974 EHE917974:EHG917974 ERA917974:ERC917974 FAW917974:FAY917974 FKS917974:FKU917974 FUO917974:FUQ917974 GEK917974:GEM917974 GOG917974:GOI917974 GYC917974:GYE917974 HHY917974:HIA917974 HRU917974:HRW917974 IBQ917974:IBS917974 ILM917974:ILO917974 IVI917974:IVK917974 JFE917974:JFG917974 JPA917974:JPC917974 JYW917974:JYY917974 KIS917974:KIU917974 KSO917974:KSQ917974 LCK917974:LCM917974 LMG917974:LMI917974 LWC917974:LWE917974 MFY917974:MGA917974 MPU917974:MPW917974 MZQ917974:MZS917974 NJM917974:NJO917974 NTI917974:NTK917974 ODE917974:ODG917974 ONA917974:ONC917974 OWW917974:OWY917974 PGS917974:PGU917974 PQO917974:PQQ917974 QAK917974:QAM917974 QKG917974:QKI917974 QUC917974:QUE917974 RDY917974:REA917974 RNU917974:RNW917974 RXQ917974:RXS917974 SHM917974:SHO917974 SRI917974:SRK917974 TBE917974:TBG917974 TLA917974:TLC917974 TUW917974:TUY917974 UES917974:UEU917974 UOO917974:UOQ917974 UYK917974:UYM917974 VIG917974:VII917974 VSC917974:VSE917974 WBY917974:WCA917974 WLU917974:WLW917974 WVQ917974:WVS917974 I983510:K983510 JE983510:JG983510 TA983510:TC983510 ACW983510:ACY983510 AMS983510:AMU983510 AWO983510:AWQ983510 BGK983510:BGM983510 BQG983510:BQI983510 CAC983510:CAE983510 CJY983510:CKA983510 CTU983510:CTW983510 DDQ983510:DDS983510 DNM983510:DNO983510 DXI983510:DXK983510 EHE983510:EHG983510 ERA983510:ERC983510 FAW983510:FAY983510 FKS983510:FKU983510 FUO983510:FUQ983510 GEK983510:GEM983510 GOG983510:GOI983510 GYC983510:GYE983510 HHY983510:HIA983510 HRU983510:HRW983510 IBQ983510:IBS983510 ILM983510:ILO983510 IVI983510:IVK983510 JFE983510:JFG983510 JPA983510:JPC983510 JYW983510:JYY983510 KIS983510:KIU983510 KSO983510:KSQ983510 LCK983510:LCM983510 LMG983510:LMI983510 LWC983510:LWE983510 MFY983510:MGA983510 MPU983510:MPW983510 MZQ983510:MZS983510 NJM983510:NJO983510 NTI983510:NTK983510 ODE983510:ODG983510 ONA983510:ONC983510 OWW983510:OWY983510 PGS983510:PGU983510 PQO983510:PQQ983510 QAK983510:QAM983510 QKG983510:QKI983510 QUC983510:QUE983510 RDY983510:REA983510 RNU983510:RNW983510 RXQ983510:RXS983510 SHM983510:SHO983510 SRI983510:SRK983510 TBE983510:TBG983510 TLA983510:TLC983510 TUW983510:TUY983510 UES983510:UEU983510 UOO983510:UOQ983510 UYK983510:UYM983510 VIG983510:VII983510 VSC983510:VSE983510 WBY983510:WCA983510 WLU983510:WLW983510 WVQ983510:WVS983510 E464:H464 JA464:JD464 SW464:SZ464 ACS464:ACV464 AMO464:AMR464 AWK464:AWN464 BGG464:BGJ464 BQC464:BQF464 BZY464:CAB464 CJU464:CJX464 CTQ464:CTT464 DDM464:DDP464 DNI464:DNL464 DXE464:DXH464 EHA464:EHD464 EQW464:EQZ464 FAS464:FAV464 FKO464:FKR464 FUK464:FUN464 GEG464:GEJ464 GOC464:GOF464 GXY464:GYB464 HHU464:HHX464 HRQ464:HRT464 IBM464:IBP464 ILI464:ILL464 IVE464:IVH464 JFA464:JFD464 JOW464:JOZ464 JYS464:JYV464 KIO464:KIR464 KSK464:KSN464 LCG464:LCJ464 LMC464:LMF464 LVY464:LWB464 MFU464:MFX464 MPQ464:MPT464 MZM464:MZP464 NJI464:NJL464 NTE464:NTH464 ODA464:ODD464 OMW464:OMZ464 OWS464:OWV464 PGO464:PGR464 PQK464:PQN464 QAG464:QAJ464 QKC464:QKF464 QTY464:QUB464 RDU464:RDX464 RNQ464:RNT464 RXM464:RXP464 SHI464:SHL464 SRE464:SRH464 TBA464:TBD464 TKW464:TKZ464 TUS464:TUV464 UEO464:UER464 UOK464:UON464 UYG464:UYJ464 VIC464:VIF464 VRY464:VSB464 WBU464:WBX464 WLQ464:WLT464 WVM464:WVP464 E66046:H66046 JA66046:JD66046 SW66046:SZ66046 ACS66046:ACV66046 AMO66046:AMR66046 AWK66046:AWN66046 BGG66046:BGJ66046 BQC66046:BQF66046 BZY66046:CAB66046 CJU66046:CJX66046 CTQ66046:CTT66046 DDM66046:DDP66046 DNI66046:DNL66046 DXE66046:DXH66046 EHA66046:EHD66046 EQW66046:EQZ66046 FAS66046:FAV66046 FKO66046:FKR66046 FUK66046:FUN66046 GEG66046:GEJ66046 GOC66046:GOF66046 GXY66046:GYB66046 HHU66046:HHX66046 HRQ66046:HRT66046 IBM66046:IBP66046 ILI66046:ILL66046 IVE66046:IVH66046 JFA66046:JFD66046 JOW66046:JOZ66046 JYS66046:JYV66046 KIO66046:KIR66046 KSK66046:KSN66046 LCG66046:LCJ66046 LMC66046:LMF66046 LVY66046:LWB66046 MFU66046:MFX66046 MPQ66046:MPT66046 MZM66046:MZP66046 NJI66046:NJL66046 NTE66046:NTH66046 ODA66046:ODD66046 OMW66046:OMZ66046 OWS66046:OWV66046 PGO66046:PGR66046 PQK66046:PQN66046 QAG66046:QAJ66046 QKC66046:QKF66046 QTY66046:QUB66046 RDU66046:RDX66046 RNQ66046:RNT66046 RXM66046:RXP66046 SHI66046:SHL66046 SRE66046:SRH66046 TBA66046:TBD66046 TKW66046:TKZ66046 TUS66046:TUV66046 UEO66046:UER66046 UOK66046:UON66046 UYG66046:UYJ66046 VIC66046:VIF66046 VRY66046:VSB66046 WBU66046:WBX66046 WLQ66046:WLT66046 WVM66046:WVP66046 E131582:H131582 JA131582:JD131582 SW131582:SZ131582 ACS131582:ACV131582 AMO131582:AMR131582 AWK131582:AWN131582 BGG131582:BGJ131582 BQC131582:BQF131582 BZY131582:CAB131582 CJU131582:CJX131582 CTQ131582:CTT131582 DDM131582:DDP131582 DNI131582:DNL131582 DXE131582:DXH131582 EHA131582:EHD131582 EQW131582:EQZ131582 FAS131582:FAV131582 FKO131582:FKR131582 FUK131582:FUN131582 GEG131582:GEJ131582 GOC131582:GOF131582 GXY131582:GYB131582 HHU131582:HHX131582 HRQ131582:HRT131582 IBM131582:IBP131582 ILI131582:ILL131582 IVE131582:IVH131582 JFA131582:JFD131582 JOW131582:JOZ131582 JYS131582:JYV131582 KIO131582:KIR131582 KSK131582:KSN131582 LCG131582:LCJ131582 LMC131582:LMF131582 LVY131582:LWB131582 MFU131582:MFX131582 MPQ131582:MPT131582 MZM131582:MZP131582 NJI131582:NJL131582 NTE131582:NTH131582 ODA131582:ODD131582 OMW131582:OMZ131582 OWS131582:OWV131582 PGO131582:PGR131582 PQK131582:PQN131582 QAG131582:QAJ131582 QKC131582:QKF131582 QTY131582:QUB131582 RDU131582:RDX131582 RNQ131582:RNT131582 RXM131582:RXP131582 SHI131582:SHL131582 SRE131582:SRH131582 TBA131582:TBD131582 TKW131582:TKZ131582 TUS131582:TUV131582 UEO131582:UER131582 UOK131582:UON131582 UYG131582:UYJ131582 VIC131582:VIF131582 VRY131582:VSB131582 WBU131582:WBX131582 WLQ131582:WLT131582 WVM131582:WVP131582 E197118:H197118 JA197118:JD197118 SW197118:SZ197118 ACS197118:ACV197118 AMO197118:AMR197118 AWK197118:AWN197118 BGG197118:BGJ197118 BQC197118:BQF197118 BZY197118:CAB197118 CJU197118:CJX197118 CTQ197118:CTT197118 DDM197118:DDP197118 DNI197118:DNL197118 DXE197118:DXH197118 EHA197118:EHD197118 EQW197118:EQZ197118 FAS197118:FAV197118 FKO197118:FKR197118 FUK197118:FUN197118 GEG197118:GEJ197118 GOC197118:GOF197118 GXY197118:GYB197118 HHU197118:HHX197118 HRQ197118:HRT197118 IBM197118:IBP197118 ILI197118:ILL197118 IVE197118:IVH197118 JFA197118:JFD197118 JOW197118:JOZ197118 JYS197118:JYV197118 KIO197118:KIR197118 KSK197118:KSN197118 LCG197118:LCJ197118 LMC197118:LMF197118 LVY197118:LWB197118 MFU197118:MFX197118 MPQ197118:MPT197118 MZM197118:MZP197118 NJI197118:NJL197118 NTE197118:NTH197118 ODA197118:ODD197118 OMW197118:OMZ197118 OWS197118:OWV197118 PGO197118:PGR197118 PQK197118:PQN197118 QAG197118:QAJ197118 QKC197118:QKF197118 QTY197118:QUB197118 RDU197118:RDX197118 RNQ197118:RNT197118 RXM197118:RXP197118 SHI197118:SHL197118 SRE197118:SRH197118 TBA197118:TBD197118 TKW197118:TKZ197118 TUS197118:TUV197118 UEO197118:UER197118 UOK197118:UON197118 UYG197118:UYJ197118 VIC197118:VIF197118 VRY197118:VSB197118 WBU197118:WBX197118 WLQ197118:WLT197118 WVM197118:WVP197118 E262654:H262654 JA262654:JD262654 SW262654:SZ262654 ACS262654:ACV262654 AMO262654:AMR262654 AWK262654:AWN262654 BGG262654:BGJ262654 BQC262654:BQF262654 BZY262654:CAB262654 CJU262654:CJX262654 CTQ262654:CTT262654 DDM262654:DDP262654 DNI262654:DNL262654 DXE262654:DXH262654 EHA262654:EHD262654 EQW262654:EQZ262654 FAS262654:FAV262654 FKO262654:FKR262654 FUK262654:FUN262654 GEG262654:GEJ262654 GOC262654:GOF262654 GXY262654:GYB262654 HHU262654:HHX262654 HRQ262654:HRT262654 IBM262654:IBP262654 ILI262654:ILL262654 IVE262654:IVH262654 JFA262654:JFD262654 JOW262654:JOZ262654 JYS262654:JYV262654 KIO262654:KIR262654 KSK262654:KSN262654 LCG262654:LCJ262654 LMC262654:LMF262654 LVY262654:LWB262654 MFU262654:MFX262654 MPQ262654:MPT262654 MZM262654:MZP262654 NJI262654:NJL262654 NTE262654:NTH262654 ODA262654:ODD262654 OMW262654:OMZ262654 OWS262654:OWV262654 PGO262654:PGR262654 PQK262654:PQN262654 QAG262654:QAJ262654 QKC262654:QKF262654 QTY262654:QUB262654 RDU262654:RDX262654 RNQ262654:RNT262654 RXM262654:RXP262654 SHI262654:SHL262654 SRE262654:SRH262654 TBA262654:TBD262654 TKW262654:TKZ262654 TUS262654:TUV262654 UEO262654:UER262654 UOK262654:UON262654 UYG262654:UYJ262654 VIC262654:VIF262654 VRY262654:VSB262654 WBU262654:WBX262654 WLQ262654:WLT262654 WVM262654:WVP262654 E328190:H328190 JA328190:JD328190 SW328190:SZ328190 ACS328190:ACV328190 AMO328190:AMR328190 AWK328190:AWN328190 BGG328190:BGJ328190 BQC328190:BQF328190 BZY328190:CAB328190 CJU328190:CJX328190 CTQ328190:CTT328190 DDM328190:DDP328190 DNI328190:DNL328190 DXE328190:DXH328190 EHA328190:EHD328190 EQW328190:EQZ328190 FAS328190:FAV328190 FKO328190:FKR328190 FUK328190:FUN328190 GEG328190:GEJ328190 GOC328190:GOF328190 GXY328190:GYB328190 HHU328190:HHX328190 HRQ328190:HRT328190 IBM328190:IBP328190 ILI328190:ILL328190 IVE328190:IVH328190 JFA328190:JFD328190 JOW328190:JOZ328190 JYS328190:JYV328190 KIO328190:KIR328190 KSK328190:KSN328190 LCG328190:LCJ328190 LMC328190:LMF328190 LVY328190:LWB328190 MFU328190:MFX328190 MPQ328190:MPT328190 MZM328190:MZP328190 NJI328190:NJL328190 NTE328190:NTH328190 ODA328190:ODD328190 OMW328190:OMZ328190 OWS328190:OWV328190 PGO328190:PGR328190 PQK328190:PQN328190 QAG328190:QAJ328190 QKC328190:QKF328190 QTY328190:QUB328190 RDU328190:RDX328190 RNQ328190:RNT328190 RXM328190:RXP328190 SHI328190:SHL328190 SRE328190:SRH328190 TBA328190:TBD328190 TKW328190:TKZ328190 TUS328190:TUV328190 UEO328190:UER328190 UOK328190:UON328190 UYG328190:UYJ328190 VIC328190:VIF328190 VRY328190:VSB328190 WBU328190:WBX328190 WLQ328190:WLT328190 WVM328190:WVP328190 E393726:H393726 JA393726:JD393726 SW393726:SZ393726 ACS393726:ACV393726 AMO393726:AMR393726 AWK393726:AWN393726 BGG393726:BGJ393726 BQC393726:BQF393726 BZY393726:CAB393726 CJU393726:CJX393726 CTQ393726:CTT393726 DDM393726:DDP393726 DNI393726:DNL393726 DXE393726:DXH393726 EHA393726:EHD393726 EQW393726:EQZ393726 FAS393726:FAV393726 FKO393726:FKR393726 FUK393726:FUN393726 GEG393726:GEJ393726 GOC393726:GOF393726 GXY393726:GYB393726 HHU393726:HHX393726 HRQ393726:HRT393726 IBM393726:IBP393726 ILI393726:ILL393726 IVE393726:IVH393726 JFA393726:JFD393726 JOW393726:JOZ393726 JYS393726:JYV393726 KIO393726:KIR393726 KSK393726:KSN393726 LCG393726:LCJ393726 LMC393726:LMF393726 LVY393726:LWB393726 MFU393726:MFX393726 MPQ393726:MPT393726 MZM393726:MZP393726 NJI393726:NJL393726 NTE393726:NTH393726 ODA393726:ODD393726 OMW393726:OMZ393726 OWS393726:OWV393726 PGO393726:PGR393726 PQK393726:PQN393726 QAG393726:QAJ393726 QKC393726:QKF393726 QTY393726:QUB393726 RDU393726:RDX393726 RNQ393726:RNT393726 RXM393726:RXP393726 SHI393726:SHL393726 SRE393726:SRH393726 TBA393726:TBD393726 TKW393726:TKZ393726 TUS393726:TUV393726 UEO393726:UER393726 UOK393726:UON393726 UYG393726:UYJ393726 VIC393726:VIF393726 VRY393726:VSB393726 WBU393726:WBX393726 WLQ393726:WLT393726 WVM393726:WVP393726 E459262:H459262 JA459262:JD459262 SW459262:SZ459262 ACS459262:ACV459262 AMO459262:AMR459262 AWK459262:AWN459262 BGG459262:BGJ459262 BQC459262:BQF459262 BZY459262:CAB459262 CJU459262:CJX459262 CTQ459262:CTT459262 DDM459262:DDP459262 DNI459262:DNL459262 DXE459262:DXH459262 EHA459262:EHD459262 EQW459262:EQZ459262 FAS459262:FAV459262 FKO459262:FKR459262 FUK459262:FUN459262 GEG459262:GEJ459262 GOC459262:GOF459262 GXY459262:GYB459262 HHU459262:HHX459262 HRQ459262:HRT459262 IBM459262:IBP459262 ILI459262:ILL459262 IVE459262:IVH459262 JFA459262:JFD459262 JOW459262:JOZ459262 JYS459262:JYV459262 KIO459262:KIR459262 KSK459262:KSN459262 LCG459262:LCJ459262 LMC459262:LMF459262 LVY459262:LWB459262 MFU459262:MFX459262 MPQ459262:MPT459262 MZM459262:MZP459262 NJI459262:NJL459262 NTE459262:NTH459262 ODA459262:ODD459262 OMW459262:OMZ459262 OWS459262:OWV459262 PGO459262:PGR459262 PQK459262:PQN459262 QAG459262:QAJ459262 QKC459262:QKF459262 QTY459262:QUB459262 RDU459262:RDX459262 RNQ459262:RNT459262 RXM459262:RXP459262 SHI459262:SHL459262 SRE459262:SRH459262 TBA459262:TBD459262 TKW459262:TKZ459262 TUS459262:TUV459262 UEO459262:UER459262 UOK459262:UON459262 UYG459262:UYJ459262 VIC459262:VIF459262 VRY459262:VSB459262 WBU459262:WBX459262 WLQ459262:WLT459262 WVM459262:WVP459262 E524798:H524798 JA524798:JD524798 SW524798:SZ524798 ACS524798:ACV524798 AMO524798:AMR524798 AWK524798:AWN524798 BGG524798:BGJ524798 BQC524798:BQF524798 BZY524798:CAB524798 CJU524798:CJX524798 CTQ524798:CTT524798 DDM524798:DDP524798 DNI524798:DNL524798 DXE524798:DXH524798 EHA524798:EHD524798 EQW524798:EQZ524798 FAS524798:FAV524798 FKO524798:FKR524798 FUK524798:FUN524798 GEG524798:GEJ524798 GOC524798:GOF524798 GXY524798:GYB524798 HHU524798:HHX524798 HRQ524798:HRT524798 IBM524798:IBP524798 ILI524798:ILL524798 IVE524798:IVH524798 JFA524798:JFD524798 JOW524798:JOZ524798 JYS524798:JYV524798 KIO524798:KIR524798 KSK524798:KSN524798 LCG524798:LCJ524798 LMC524798:LMF524798 LVY524798:LWB524798 MFU524798:MFX524798 MPQ524798:MPT524798 MZM524798:MZP524798 NJI524798:NJL524798 NTE524798:NTH524798 ODA524798:ODD524798 OMW524798:OMZ524798 OWS524798:OWV524798 PGO524798:PGR524798 PQK524798:PQN524798 QAG524798:QAJ524798 QKC524798:QKF524798 QTY524798:QUB524798 RDU524798:RDX524798 RNQ524798:RNT524798 RXM524798:RXP524798 SHI524798:SHL524798 SRE524798:SRH524798 TBA524798:TBD524798 TKW524798:TKZ524798 TUS524798:TUV524798 UEO524798:UER524798 UOK524798:UON524798 UYG524798:UYJ524798 VIC524798:VIF524798 VRY524798:VSB524798 WBU524798:WBX524798 WLQ524798:WLT524798 WVM524798:WVP524798 E590334:H590334 JA590334:JD590334 SW590334:SZ590334 ACS590334:ACV590334 AMO590334:AMR590334 AWK590334:AWN590334 BGG590334:BGJ590334 BQC590334:BQF590334 BZY590334:CAB590334 CJU590334:CJX590334 CTQ590334:CTT590334 DDM590334:DDP590334 DNI590334:DNL590334 DXE590334:DXH590334 EHA590334:EHD590334 EQW590334:EQZ590334 FAS590334:FAV590334 FKO590334:FKR590334 FUK590334:FUN590334 GEG590334:GEJ590334 GOC590334:GOF590334 GXY590334:GYB590334 HHU590334:HHX590334 HRQ590334:HRT590334 IBM590334:IBP590334 ILI590334:ILL590334 IVE590334:IVH590334 JFA590334:JFD590334 JOW590334:JOZ590334 JYS590334:JYV590334 KIO590334:KIR590334 KSK590334:KSN590334 LCG590334:LCJ590334 LMC590334:LMF590334 LVY590334:LWB590334 MFU590334:MFX590334 MPQ590334:MPT590334 MZM590334:MZP590334 NJI590334:NJL590334 NTE590334:NTH590334 ODA590334:ODD590334 OMW590334:OMZ590334 OWS590334:OWV590334 PGO590334:PGR590334 PQK590334:PQN590334 QAG590334:QAJ590334 QKC590334:QKF590334 QTY590334:QUB590334 RDU590334:RDX590334 RNQ590334:RNT590334 RXM590334:RXP590334 SHI590334:SHL590334 SRE590334:SRH590334 TBA590334:TBD590334 TKW590334:TKZ590334 TUS590334:TUV590334 UEO590334:UER590334 UOK590334:UON590334 UYG590334:UYJ590334 VIC590334:VIF590334 VRY590334:VSB590334 WBU590334:WBX590334 WLQ590334:WLT590334 WVM590334:WVP590334 E655870:H655870 JA655870:JD655870 SW655870:SZ655870 ACS655870:ACV655870 AMO655870:AMR655870 AWK655870:AWN655870 BGG655870:BGJ655870 BQC655870:BQF655870 BZY655870:CAB655870 CJU655870:CJX655870 CTQ655870:CTT655870 DDM655870:DDP655870 DNI655870:DNL655870 DXE655870:DXH655870 EHA655870:EHD655870 EQW655870:EQZ655870 FAS655870:FAV655870 FKO655870:FKR655870 FUK655870:FUN655870 GEG655870:GEJ655870 GOC655870:GOF655870 GXY655870:GYB655870 HHU655870:HHX655870 HRQ655870:HRT655870 IBM655870:IBP655870 ILI655870:ILL655870 IVE655870:IVH655870 JFA655870:JFD655870 JOW655870:JOZ655870 JYS655870:JYV655870 KIO655870:KIR655870 KSK655870:KSN655870 LCG655870:LCJ655870 LMC655870:LMF655870 LVY655870:LWB655870 MFU655870:MFX655870 MPQ655870:MPT655870 MZM655870:MZP655870 NJI655870:NJL655870 NTE655870:NTH655870 ODA655870:ODD655870 OMW655870:OMZ655870 OWS655870:OWV655870 PGO655870:PGR655870 PQK655870:PQN655870 QAG655870:QAJ655870 QKC655870:QKF655870 QTY655870:QUB655870 RDU655870:RDX655870 RNQ655870:RNT655870 RXM655870:RXP655870 SHI655870:SHL655870 SRE655870:SRH655870 TBA655870:TBD655870 TKW655870:TKZ655870 TUS655870:TUV655870 UEO655870:UER655870 UOK655870:UON655870 UYG655870:UYJ655870 VIC655870:VIF655870 VRY655870:VSB655870 WBU655870:WBX655870 WLQ655870:WLT655870 WVM655870:WVP655870 E721406:H721406 JA721406:JD721406 SW721406:SZ721406 ACS721406:ACV721406 AMO721406:AMR721406 AWK721406:AWN721406 BGG721406:BGJ721406 BQC721406:BQF721406 BZY721406:CAB721406 CJU721406:CJX721406 CTQ721406:CTT721406 DDM721406:DDP721406 DNI721406:DNL721406 DXE721406:DXH721406 EHA721406:EHD721406 EQW721406:EQZ721406 FAS721406:FAV721406 FKO721406:FKR721406 FUK721406:FUN721406 GEG721406:GEJ721406 GOC721406:GOF721406 GXY721406:GYB721406 HHU721406:HHX721406 HRQ721406:HRT721406 IBM721406:IBP721406 ILI721406:ILL721406 IVE721406:IVH721406 JFA721406:JFD721406 JOW721406:JOZ721406 JYS721406:JYV721406 KIO721406:KIR721406 KSK721406:KSN721406 LCG721406:LCJ721406 LMC721406:LMF721406 LVY721406:LWB721406 MFU721406:MFX721406 MPQ721406:MPT721406 MZM721406:MZP721406 NJI721406:NJL721406 NTE721406:NTH721406 ODA721406:ODD721406 OMW721406:OMZ721406 OWS721406:OWV721406 PGO721406:PGR721406 PQK721406:PQN721406 QAG721406:QAJ721406 QKC721406:QKF721406 QTY721406:QUB721406 RDU721406:RDX721406 RNQ721406:RNT721406 RXM721406:RXP721406 SHI721406:SHL721406 SRE721406:SRH721406 TBA721406:TBD721406 TKW721406:TKZ721406 TUS721406:TUV721406 UEO721406:UER721406 UOK721406:UON721406 UYG721406:UYJ721406 VIC721406:VIF721406 VRY721406:VSB721406 WBU721406:WBX721406 WLQ721406:WLT721406 WVM721406:WVP721406 E786942:H786942 JA786942:JD786942 SW786942:SZ786942 ACS786942:ACV786942 AMO786942:AMR786942 AWK786942:AWN786942 BGG786942:BGJ786942 BQC786942:BQF786942 BZY786942:CAB786942 CJU786942:CJX786942 CTQ786942:CTT786942 DDM786942:DDP786942 DNI786942:DNL786942 DXE786942:DXH786942 EHA786942:EHD786942 EQW786942:EQZ786942 FAS786942:FAV786942 FKO786942:FKR786942 FUK786942:FUN786942 GEG786942:GEJ786942 GOC786942:GOF786942 GXY786942:GYB786942 HHU786942:HHX786942 HRQ786942:HRT786942 IBM786942:IBP786942 ILI786942:ILL786942 IVE786942:IVH786942 JFA786942:JFD786942 JOW786942:JOZ786942 JYS786942:JYV786942 KIO786942:KIR786942 KSK786942:KSN786942 LCG786942:LCJ786942 LMC786942:LMF786942 LVY786942:LWB786942 MFU786942:MFX786942 MPQ786942:MPT786942 MZM786942:MZP786942 NJI786942:NJL786942 NTE786942:NTH786942 ODA786942:ODD786942 OMW786942:OMZ786942 OWS786942:OWV786942 PGO786942:PGR786942 PQK786942:PQN786942 QAG786942:QAJ786942 QKC786942:QKF786942 QTY786942:QUB786942 RDU786942:RDX786942 RNQ786942:RNT786942 RXM786942:RXP786942 SHI786942:SHL786942 SRE786942:SRH786942 TBA786942:TBD786942 TKW786942:TKZ786942 TUS786942:TUV786942 UEO786942:UER786942 UOK786942:UON786942 UYG786942:UYJ786942 VIC786942:VIF786942 VRY786942:VSB786942 WBU786942:WBX786942 WLQ786942:WLT786942 WVM786942:WVP786942 E852478:H852478 JA852478:JD852478 SW852478:SZ852478 ACS852478:ACV852478 AMO852478:AMR852478 AWK852478:AWN852478 BGG852478:BGJ852478 BQC852478:BQF852478 BZY852478:CAB852478 CJU852478:CJX852478 CTQ852478:CTT852478 DDM852478:DDP852478 DNI852478:DNL852478 DXE852478:DXH852478 EHA852478:EHD852478 EQW852478:EQZ852478 FAS852478:FAV852478 FKO852478:FKR852478 FUK852478:FUN852478 GEG852478:GEJ852478 GOC852478:GOF852478 GXY852478:GYB852478 HHU852478:HHX852478 HRQ852478:HRT852478 IBM852478:IBP852478 ILI852478:ILL852478 IVE852478:IVH852478 JFA852478:JFD852478 JOW852478:JOZ852478 JYS852478:JYV852478 KIO852478:KIR852478 KSK852478:KSN852478 LCG852478:LCJ852478 LMC852478:LMF852478 LVY852478:LWB852478 MFU852478:MFX852478 MPQ852478:MPT852478 MZM852478:MZP852478 NJI852478:NJL852478 NTE852478:NTH852478 ODA852478:ODD852478 OMW852478:OMZ852478 OWS852478:OWV852478 PGO852478:PGR852478 PQK852478:PQN852478 QAG852478:QAJ852478 QKC852478:QKF852478 QTY852478:QUB852478 RDU852478:RDX852478 RNQ852478:RNT852478 RXM852478:RXP852478 SHI852478:SHL852478 SRE852478:SRH852478 TBA852478:TBD852478 TKW852478:TKZ852478 TUS852478:TUV852478 UEO852478:UER852478 UOK852478:UON852478 UYG852478:UYJ852478 VIC852478:VIF852478 VRY852478:VSB852478 WBU852478:WBX852478 WLQ852478:WLT852478 WVM852478:WVP852478 E918014:H918014 JA918014:JD918014 SW918014:SZ918014 ACS918014:ACV918014 AMO918014:AMR918014 AWK918014:AWN918014 BGG918014:BGJ918014 BQC918014:BQF918014 BZY918014:CAB918014 CJU918014:CJX918014 CTQ918014:CTT918014 DDM918014:DDP918014 DNI918014:DNL918014 DXE918014:DXH918014 EHA918014:EHD918014 EQW918014:EQZ918014 FAS918014:FAV918014 FKO918014:FKR918014 FUK918014:FUN918014 GEG918014:GEJ918014 GOC918014:GOF918014 GXY918014:GYB918014 HHU918014:HHX918014 HRQ918014:HRT918014 IBM918014:IBP918014 ILI918014:ILL918014 IVE918014:IVH918014 JFA918014:JFD918014 JOW918014:JOZ918014 JYS918014:JYV918014 KIO918014:KIR918014 KSK918014:KSN918014 LCG918014:LCJ918014 LMC918014:LMF918014 LVY918014:LWB918014 MFU918014:MFX918014 MPQ918014:MPT918014 MZM918014:MZP918014 NJI918014:NJL918014 NTE918014:NTH918014 ODA918014:ODD918014 OMW918014:OMZ918014 OWS918014:OWV918014 PGO918014:PGR918014 PQK918014:PQN918014 QAG918014:QAJ918014 QKC918014:QKF918014 QTY918014:QUB918014 RDU918014:RDX918014 RNQ918014:RNT918014 RXM918014:RXP918014 SHI918014:SHL918014 SRE918014:SRH918014 TBA918014:TBD918014 TKW918014:TKZ918014 TUS918014:TUV918014 UEO918014:UER918014 UOK918014:UON918014 UYG918014:UYJ918014 VIC918014:VIF918014 VRY918014:VSB918014 WBU918014:WBX918014 WLQ918014:WLT918014 WVM918014:WVP918014 E983550:H983550 JA983550:JD983550 SW983550:SZ983550 ACS983550:ACV983550 AMO983550:AMR983550 AWK983550:AWN983550 BGG983550:BGJ983550 BQC983550:BQF983550 BZY983550:CAB983550 CJU983550:CJX983550 CTQ983550:CTT983550 DDM983550:DDP983550 DNI983550:DNL983550 DXE983550:DXH983550 EHA983550:EHD983550 EQW983550:EQZ983550 FAS983550:FAV983550 FKO983550:FKR983550 FUK983550:FUN983550 GEG983550:GEJ983550 GOC983550:GOF983550 GXY983550:GYB983550 HHU983550:HHX983550 HRQ983550:HRT983550 IBM983550:IBP983550 ILI983550:ILL983550 IVE983550:IVH983550 JFA983550:JFD983550 JOW983550:JOZ983550 JYS983550:JYV983550 KIO983550:KIR983550 KSK983550:KSN983550 LCG983550:LCJ983550 LMC983550:LMF983550 LVY983550:LWB983550 MFU983550:MFX983550 MPQ983550:MPT983550 MZM983550:MZP983550 NJI983550:NJL983550 NTE983550:NTH983550 ODA983550:ODD983550 OMW983550:OMZ983550 OWS983550:OWV983550 PGO983550:PGR983550 PQK983550:PQN983550 QAG983550:QAJ983550 QKC983550:QKF983550 QTY983550:QUB983550 RDU983550:RDX983550 RNQ983550:RNT983550 RXM983550:RXP983550 SHI983550:SHL983550 SRE983550:SRH983550 TBA983550:TBD983550 TKW983550:TKZ983550 TUS983550:TUV983550 UEO983550:UER983550 UOK983550:UON983550 UYG983550:UYJ983550 VIC983550:VIF983550 VRY983550:VSB983550 WBU983550:WBX983550 WLQ983550:WLT983550 WVM983550:WVP983550 J116:L121 JF116:JH121 TB116:TD121 ACX116:ACZ121 AMT116:AMV121 AWP116:AWR121 BGL116:BGN121 BQH116:BQJ121 CAD116:CAF121 CJZ116:CKB121 CTV116:CTX121 DDR116:DDT121 DNN116:DNP121 DXJ116:DXL121 EHF116:EHH121 ERB116:ERD121 FAX116:FAZ121 FKT116:FKV121 FUP116:FUR121 GEL116:GEN121 GOH116:GOJ121 GYD116:GYF121 HHZ116:HIB121 HRV116:HRX121 IBR116:IBT121 ILN116:ILP121 IVJ116:IVL121 JFF116:JFH121 JPB116:JPD121 JYX116:JYZ121 KIT116:KIV121 KSP116:KSR121 LCL116:LCN121 LMH116:LMJ121 LWD116:LWF121 MFZ116:MGB121 MPV116:MPX121 MZR116:MZT121 NJN116:NJP121 NTJ116:NTL121 ODF116:ODH121 ONB116:OND121 OWX116:OWZ121 PGT116:PGV121 PQP116:PQR121 QAL116:QAN121 QKH116:QKJ121 QUD116:QUF121 RDZ116:REB121 RNV116:RNX121 RXR116:RXT121 SHN116:SHP121 SRJ116:SRL121 TBF116:TBH121 TLB116:TLD121 TUX116:TUZ121 UET116:UEV121 UOP116:UOR121 UYL116:UYN121 VIH116:VIJ121 VSD116:VSF121 WBZ116:WCB121 WLV116:WLX121 WVR116:WVT121 J65781:L65786 JF65781:JH65786 TB65781:TD65786 ACX65781:ACZ65786 AMT65781:AMV65786 AWP65781:AWR65786 BGL65781:BGN65786 BQH65781:BQJ65786 CAD65781:CAF65786 CJZ65781:CKB65786 CTV65781:CTX65786 DDR65781:DDT65786 DNN65781:DNP65786 DXJ65781:DXL65786 EHF65781:EHH65786 ERB65781:ERD65786 FAX65781:FAZ65786 FKT65781:FKV65786 FUP65781:FUR65786 GEL65781:GEN65786 GOH65781:GOJ65786 GYD65781:GYF65786 HHZ65781:HIB65786 HRV65781:HRX65786 IBR65781:IBT65786 ILN65781:ILP65786 IVJ65781:IVL65786 JFF65781:JFH65786 JPB65781:JPD65786 JYX65781:JYZ65786 KIT65781:KIV65786 KSP65781:KSR65786 LCL65781:LCN65786 LMH65781:LMJ65786 LWD65781:LWF65786 MFZ65781:MGB65786 MPV65781:MPX65786 MZR65781:MZT65786 NJN65781:NJP65786 NTJ65781:NTL65786 ODF65781:ODH65786 ONB65781:OND65786 OWX65781:OWZ65786 PGT65781:PGV65786 PQP65781:PQR65786 QAL65781:QAN65786 QKH65781:QKJ65786 QUD65781:QUF65786 RDZ65781:REB65786 RNV65781:RNX65786 RXR65781:RXT65786 SHN65781:SHP65786 SRJ65781:SRL65786 TBF65781:TBH65786 TLB65781:TLD65786 TUX65781:TUZ65786 UET65781:UEV65786 UOP65781:UOR65786 UYL65781:UYN65786 VIH65781:VIJ65786 VSD65781:VSF65786 WBZ65781:WCB65786 WLV65781:WLX65786 WVR65781:WVT65786 J131317:L131322 JF131317:JH131322 TB131317:TD131322 ACX131317:ACZ131322 AMT131317:AMV131322 AWP131317:AWR131322 BGL131317:BGN131322 BQH131317:BQJ131322 CAD131317:CAF131322 CJZ131317:CKB131322 CTV131317:CTX131322 DDR131317:DDT131322 DNN131317:DNP131322 DXJ131317:DXL131322 EHF131317:EHH131322 ERB131317:ERD131322 FAX131317:FAZ131322 FKT131317:FKV131322 FUP131317:FUR131322 GEL131317:GEN131322 GOH131317:GOJ131322 GYD131317:GYF131322 HHZ131317:HIB131322 HRV131317:HRX131322 IBR131317:IBT131322 ILN131317:ILP131322 IVJ131317:IVL131322 JFF131317:JFH131322 JPB131317:JPD131322 JYX131317:JYZ131322 KIT131317:KIV131322 KSP131317:KSR131322 LCL131317:LCN131322 LMH131317:LMJ131322 LWD131317:LWF131322 MFZ131317:MGB131322 MPV131317:MPX131322 MZR131317:MZT131322 NJN131317:NJP131322 NTJ131317:NTL131322 ODF131317:ODH131322 ONB131317:OND131322 OWX131317:OWZ131322 PGT131317:PGV131322 PQP131317:PQR131322 QAL131317:QAN131322 QKH131317:QKJ131322 QUD131317:QUF131322 RDZ131317:REB131322 RNV131317:RNX131322 RXR131317:RXT131322 SHN131317:SHP131322 SRJ131317:SRL131322 TBF131317:TBH131322 TLB131317:TLD131322 TUX131317:TUZ131322 UET131317:UEV131322 UOP131317:UOR131322 UYL131317:UYN131322 VIH131317:VIJ131322 VSD131317:VSF131322 WBZ131317:WCB131322 WLV131317:WLX131322 WVR131317:WVT131322 J196853:L196858 JF196853:JH196858 TB196853:TD196858 ACX196853:ACZ196858 AMT196853:AMV196858 AWP196853:AWR196858 BGL196853:BGN196858 BQH196853:BQJ196858 CAD196853:CAF196858 CJZ196853:CKB196858 CTV196853:CTX196858 DDR196853:DDT196858 DNN196853:DNP196858 DXJ196853:DXL196858 EHF196853:EHH196858 ERB196853:ERD196858 FAX196853:FAZ196858 FKT196853:FKV196858 FUP196853:FUR196858 GEL196853:GEN196858 GOH196853:GOJ196858 GYD196853:GYF196858 HHZ196853:HIB196858 HRV196853:HRX196858 IBR196853:IBT196858 ILN196853:ILP196858 IVJ196853:IVL196858 JFF196853:JFH196858 JPB196853:JPD196858 JYX196853:JYZ196858 KIT196853:KIV196858 KSP196853:KSR196858 LCL196853:LCN196858 LMH196853:LMJ196858 LWD196853:LWF196858 MFZ196853:MGB196858 MPV196853:MPX196858 MZR196853:MZT196858 NJN196853:NJP196858 NTJ196853:NTL196858 ODF196853:ODH196858 ONB196853:OND196858 OWX196853:OWZ196858 PGT196853:PGV196858 PQP196853:PQR196858 QAL196853:QAN196858 QKH196853:QKJ196858 QUD196853:QUF196858 RDZ196853:REB196858 RNV196853:RNX196858 RXR196853:RXT196858 SHN196853:SHP196858 SRJ196853:SRL196858 TBF196853:TBH196858 TLB196853:TLD196858 TUX196853:TUZ196858 UET196853:UEV196858 UOP196853:UOR196858 UYL196853:UYN196858 VIH196853:VIJ196858 VSD196853:VSF196858 WBZ196853:WCB196858 WLV196853:WLX196858 WVR196853:WVT196858 J262389:L262394 JF262389:JH262394 TB262389:TD262394 ACX262389:ACZ262394 AMT262389:AMV262394 AWP262389:AWR262394 BGL262389:BGN262394 BQH262389:BQJ262394 CAD262389:CAF262394 CJZ262389:CKB262394 CTV262389:CTX262394 DDR262389:DDT262394 DNN262389:DNP262394 DXJ262389:DXL262394 EHF262389:EHH262394 ERB262389:ERD262394 FAX262389:FAZ262394 FKT262389:FKV262394 FUP262389:FUR262394 GEL262389:GEN262394 GOH262389:GOJ262394 GYD262389:GYF262394 HHZ262389:HIB262394 HRV262389:HRX262394 IBR262389:IBT262394 ILN262389:ILP262394 IVJ262389:IVL262394 JFF262389:JFH262394 JPB262389:JPD262394 JYX262389:JYZ262394 KIT262389:KIV262394 KSP262389:KSR262394 LCL262389:LCN262394 LMH262389:LMJ262394 LWD262389:LWF262394 MFZ262389:MGB262394 MPV262389:MPX262394 MZR262389:MZT262394 NJN262389:NJP262394 NTJ262389:NTL262394 ODF262389:ODH262394 ONB262389:OND262394 OWX262389:OWZ262394 PGT262389:PGV262394 PQP262389:PQR262394 QAL262389:QAN262394 QKH262389:QKJ262394 QUD262389:QUF262394 RDZ262389:REB262394 RNV262389:RNX262394 RXR262389:RXT262394 SHN262389:SHP262394 SRJ262389:SRL262394 TBF262389:TBH262394 TLB262389:TLD262394 TUX262389:TUZ262394 UET262389:UEV262394 UOP262389:UOR262394 UYL262389:UYN262394 VIH262389:VIJ262394 VSD262389:VSF262394 WBZ262389:WCB262394 WLV262389:WLX262394 WVR262389:WVT262394 J327925:L327930 JF327925:JH327930 TB327925:TD327930 ACX327925:ACZ327930 AMT327925:AMV327930 AWP327925:AWR327930 BGL327925:BGN327930 BQH327925:BQJ327930 CAD327925:CAF327930 CJZ327925:CKB327930 CTV327925:CTX327930 DDR327925:DDT327930 DNN327925:DNP327930 DXJ327925:DXL327930 EHF327925:EHH327930 ERB327925:ERD327930 FAX327925:FAZ327930 FKT327925:FKV327930 FUP327925:FUR327930 GEL327925:GEN327930 GOH327925:GOJ327930 GYD327925:GYF327930 HHZ327925:HIB327930 HRV327925:HRX327930 IBR327925:IBT327930 ILN327925:ILP327930 IVJ327925:IVL327930 JFF327925:JFH327930 JPB327925:JPD327930 JYX327925:JYZ327930 KIT327925:KIV327930 KSP327925:KSR327930 LCL327925:LCN327930 LMH327925:LMJ327930 LWD327925:LWF327930 MFZ327925:MGB327930 MPV327925:MPX327930 MZR327925:MZT327930 NJN327925:NJP327930 NTJ327925:NTL327930 ODF327925:ODH327930 ONB327925:OND327930 OWX327925:OWZ327930 PGT327925:PGV327930 PQP327925:PQR327930 QAL327925:QAN327930 QKH327925:QKJ327930 QUD327925:QUF327930 RDZ327925:REB327930 RNV327925:RNX327930 RXR327925:RXT327930 SHN327925:SHP327930 SRJ327925:SRL327930 TBF327925:TBH327930 TLB327925:TLD327930 TUX327925:TUZ327930 UET327925:UEV327930 UOP327925:UOR327930 UYL327925:UYN327930 VIH327925:VIJ327930 VSD327925:VSF327930 WBZ327925:WCB327930 WLV327925:WLX327930 WVR327925:WVT327930 J393461:L393466 JF393461:JH393466 TB393461:TD393466 ACX393461:ACZ393466 AMT393461:AMV393466 AWP393461:AWR393466 BGL393461:BGN393466 BQH393461:BQJ393466 CAD393461:CAF393466 CJZ393461:CKB393466 CTV393461:CTX393466 DDR393461:DDT393466 DNN393461:DNP393466 DXJ393461:DXL393466 EHF393461:EHH393466 ERB393461:ERD393466 FAX393461:FAZ393466 FKT393461:FKV393466 FUP393461:FUR393466 GEL393461:GEN393466 GOH393461:GOJ393466 GYD393461:GYF393466 HHZ393461:HIB393466 HRV393461:HRX393466 IBR393461:IBT393466 ILN393461:ILP393466 IVJ393461:IVL393466 JFF393461:JFH393466 JPB393461:JPD393466 JYX393461:JYZ393466 KIT393461:KIV393466 KSP393461:KSR393466 LCL393461:LCN393466 LMH393461:LMJ393466 LWD393461:LWF393466 MFZ393461:MGB393466 MPV393461:MPX393466 MZR393461:MZT393466 NJN393461:NJP393466 NTJ393461:NTL393466 ODF393461:ODH393466 ONB393461:OND393466 OWX393461:OWZ393466 PGT393461:PGV393466 PQP393461:PQR393466 QAL393461:QAN393466 QKH393461:QKJ393466 QUD393461:QUF393466 RDZ393461:REB393466 RNV393461:RNX393466 RXR393461:RXT393466 SHN393461:SHP393466 SRJ393461:SRL393466 TBF393461:TBH393466 TLB393461:TLD393466 TUX393461:TUZ393466 UET393461:UEV393466 UOP393461:UOR393466 UYL393461:UYN393466 VIH393461:VIJ393466 VSD393461:VSF393466 WBZ393461:WCB393466 WLV393461:WLX393466 WVR393461:WVT393466 J458997:L459002 JF458997:JH459002 TB458997:TD459002 ACX458997:ACZ459002 AMT458997:AMV459002 AWP458997:AWR459002 BGL458997:BGN459002 BQH458997:BQJ459002 CAD458997:CAF459002 CJZ458997:CKB459002 CTV458997:CTX459002 DDR458997:DDT459002 DNN458997:DNP459002 DXJ458997:DXL459002 EHF458997:EHH459002 ERB458997:ERD459002 FAX458997:FAZ459002 FKT458997:FKV459002 FUP458997:FUR459002 GEL458997:GEN459002 GOH458997:GOJ459002 GYD458997:GYF459002 HHZ458997:HIB459002 HRV458997:HRX459002 IBR458997:IBT459002 ILN458997:ILP459002 IVJ458997:IVL459002 JFF458997:JFH459002 JPB458997:JPD459002 JYX458997:JYZ459002 KIT458997:KIV459002 KSP458997:KSR459002 LCL458997:LCN459002 LMH458997:LMJ459002 LWD458997:LWF459002 MFZ458997:MGB459002 MPV458997:MPX459002 MZR458997:MZT459002 NJN458997:NJP459002 NTJ458997:NTL459002 ODF458997:ODH459002 ONB458997:OND459002 OWX458997:OWZ459002 PGT458997:PGV459002 PQP458997:PQR459002 QAL458997:QAN459002 QKH458997:QKJ459002 QUD458997:QUF459002 RDZ458997:REB459002 RNV458997:RNX459002 RXR458997:RXT459002 SHN458997:SHP459002 SRJ458997:SRL459002 TBF458997:TBH459002 TLB458997:TLD459002 TUX458997:TUZ459002 UET458997:UEV459002 UOP458997:UOR459002 UYL458997:UYN459002 VIH458997:VIJ459002 VSD458997:VSF459002 WBZ458997:WCB459002 WLV458997:WLX459002 WVR458997:WVT459002 J524533:L524538 JF524533:JH524538 TB524533:TD524538 ACX524533:ACZ524538 AMT524533:AMV524538 AWP524533:AWR524538 BGL524533:BGN524538 BQH524533:BQJ524538 CAD524533:CAF524538 CJZ524533:CKB524538 CTV524533:CTX524538 DDR524533:DDT524538 DNN524533:DNP524538 DXJ524533:DXL524538 EHF524533:EHH524538 ERB524533:ERD524538 FAX524533:FAZ524538 FKT524533:FKV524538 FUP524533:FUR524538 GEL524533:GEN524538 GOH524533:GOJ524538 GYD524533:GYF524538 HHZ524533:HIB524538 HRV524533:HRX524538 IBR524533:IBT524538 ILN524533:ILP524538 IVJ524533:IVL524538 JFF524533:JFH524538 JPB524533:JPD524538 JYX524533:JYZ524538 KIT524533:KIV524538 KSP524533:KSR524538 LCL524533:LCN524538 LMH524533:LMJ524538 LWD524533:LWF524538 MFZ524533:MGB524538 MPV524533:MPX524538 MZR524533:MZT524538 NJN524533:NJP524538 NTJ524533:NTL524538 ODF524533:ODH524538 ONB524533:OND524538 OWX524533:OWZ524538 PGT524533:PGV524538 PQP524533:PQR524538 QAL524533:QAN524538 QKH524533:QKJ524538 QUD524533:QUF524538 RDZ524533:REB524538 RNV524533:RNX524538 RXR524533:RXT524538 SHN524533:SHP524538 SRJ524533:SRL524538 TBF524533:TBH524538 TLB524533:TLD524538 TUX524533:TUZ524538 UET524533:UEV524538 UOP524533:UOR524538 UYL524533:UYN524538 VIH524533:VIJ524538 VSD524533:VSF524538 WBZ524533:WCB524538 WLV524533:WLX524538 WVR524533:WVT524538 J590069:L590074 JF590069:JH590074 TB590069:TD590074 ACX590069:ACZ590074 AMT590069:AMV590074 AWP590069:AWR590074 BGL590069:BGN590074 BQH590069:BQJ590074 CAD590069:CAF590074 CJZ590069:CKB590074 CTV590069:CTX590074 DDR590069:DDT590074 DNN590069:DNP590074 DXJ590069:DXL590074 EHF590069:EHH590074 ERB590069:ERD590074 FAX590069:FAZ590074 FKT590069:FKV590074 FUP590069:FUR590074 GEL590069:GEN590074 GOH590069:GOJ590074 GYD590069:GYF590074 HHZ590069:HIB590074 HRV590069:HRX590074 IBR590069:IBT590074 ILN590069:ILP590074 IVJ590069:IVL590074 JFF590069:JFH590074 JPB590069:JPD590074 JYX590069:JYZ590074 KIT590069:KIV590074 KSP590069:KSR590074 LCL590069:LCN590074 LMH590069:LMJ590074 LWD590069:LWF590074 MFZ590069:MGB590074 MPV590069:MPX590074 MZR590069:MZT590074 NJN590069:NJP590074 NTJ590069:NTL590074 ODF590069:ODH590074 ONB590069:OND590074 OWX590069:OWZ590074 PGT590069:PGV590074 PQP590069:PQR590074 QAL590069:QAN590074 QKH590069:QKJ590074 QUD590069:QUF590074 RDZ590069:REB590074 RNV590069:RNX590074 RXR590069:RXT590074 SHN590069:SHP590074 SRJ590069:SRL590074 TBF590069:TBH590074 TLB590069:TLD590074 TUX590069:TUZ590074 UET590069:UEV590074 UOP590069:UOR590074 UYL590069:UYN590074 VIH590069:VIJ590074 VSD590069:VSF590074 WBZ590069:WCB590074 WLV590069:WLX590074 WVR590069:WVT590074 J655605:L655610 JF655605:JH655610 TB655605:TD655610 ACX655605:ACZ655610 AMT655605:AMV655610 AWP655605:AWR655610 BGL655605:BGN655610 BQH655605:BQJ655610 CAD655605:CAF655610 CJZ655605:CKB655610 CTV655605:CTX655610 DDR655605:DDT655610 DNN655605:DNP655610 DXJ655605:DXL655610 EHF655605:EHH655610 ERB655605:ERD655610 FAX655605:FAZ655610 FKT655605:FKV655610 FUP655605:FUR655610 GEL655605:GEN655610 GOH655605:GOJ655610 GYD655605:GYF655610 HHZ655605:HIB655610 HRV655605:HRX655610 IBR655605:IBT655610 ILN655605:ILP655610 IVJ655605:IVL655610 JFF655605:JFH655610 JPB655605:JPD655610 JYX655605:JYZ655610 KIT655605:KIV655610 KSP655605:KSR655610 LCL655605:LCN655610 LMH655605:LMJ655610 LWD655605:LWF655610 MFZ655605:MGB655610 MPV655605:MPX655610 MZR655605:MZT655610 NJN655605:NJP655610 NTJ655605:NTL655610 ODF655605:ODH655610 ONB655605:OND655610 OWX655605:OWZ655610 PGT655605:PGV655610 PQP655605:PQR655610 QAL655605:QAN655610 QKH655605:QKJ655610 QUD655605:QUF655610 RDZ655605:REB655610 RNV655605:RNX655610 RXR655605:RXT655610 SHN655605:SHP655610 SRJ655605:SRL655610 TBF655605:TBH655610 TLB655605:TLD655610 TUX655605:TUZ655610 UET655605:UEV655610 UOP655605:UOR655610 UYL655605:UYN655610 VIH655605:VIJ655610 VSD655605:VSF655610 WBZ655605:WCB655610 WLV655605:WLX655610 WVR655605:WVT655610 J721141:L721146 JF721141:JH721146 TB721141:TD721146 ACX721141:ACZ721146 AMT721141:AMV721146 AWP721141:AWR721146 BGL721141:BGN721146 BQH721141:BQJ721146 CAD721141:CAF721146 CJZ721141:CKB721146 CTV721141:CTX721146 DDR721141:DDT721146 DNN721141:DNP721146 DXJ721141:DXL721146 EHF721141:EHH721146 ERB721141:ERD721146 FAX721141:FAZ721146 FKT721141:FKV721146 FUP721141:FUR721146 GEL721141:GEN721146 GOH721141:GOJ721146 GYD721141:GYF721146 HHZ721141:HIB721146 HRV721141:HRX721146 IBR721141:IBT721146 ILN721141:ILP721146 IVJ721141:IVL721146 JFF721141:JFH721146 JPB721141:JPD721146 JYX721141:JYZ721146 KIT721141:KIV721146 KSP721141:KSR721146 LCL721141:LCN721146 LMH721141:LMJ721146 LWD721141:LWF721146 MFZ721141:MGB721146 MPV721141:MPX721146 MZR721141:MZT721146 NJN721141:NJP721146 NTJ721141:NTL721146 ODF721141:ODH721146 ONB721141:OND721146 OWX721141:OWZ721146 PGT721141:PGV721146 PQP721141:PQR721146 QAL721141:QAN721146 QKH721141:QKJ721146 QUD721141:QUF721146 RDZ721141:REB721146 RNV721141:RNX721146 RXR721141:RXT721146 SHN721141:SHP721146 SRJ721141:SRL721146 TBF721141:TBH721146 TLB721141:TLD721146 TUX721141:TUZ721146 UET721141:UEV721146 UOP721141:UOR721146 UYL721141:UYN721146 VIH721141:VIJ721146 VSD721141:VSF721146 WBZ721141:WCB721146 WLV721141:WLX721146 WVR721141:WVT721146 J786677:L786682 JF786677:JH786682 TB786677:TD786682 ACX786677:ACZ786682 AMT786677:AMV786682 AWP786677:AWR786682 BGL786677:BGN786682 BQH786677:BQJ786682 CAD786677:CAF786682 CJZ786677:CKB786682 CTV786677:CTX786682 DDR786677:DDT786682 DNN786677:DNP786682 DXJ786677:DXL786682 EHF786677:EHH786682 ERB786677:ERD786682 FAX786677:FAZ786682 FKT786677:FKV786682 FUP786677:FUR786682 GEL786677:GEN786682 GOH786677:GOJ786682 GYD786677:GYF786682 HHZ786677:HIB786682 HRV786677:HRX786682 IBR786677:IBT786682 ILN786677:ILP786682 IVJ786677:IVL786682 JFF786677:JFH786682 JPB786677:JPD786682 JYX786677:JYZ786682 KIT786677:KIV786682 KSP786677:KSR786682 LCL786677:LCN786682 LMH786677:LMJ786682 LWD786677:LWF786682 MFZ786677:MGB786682 MPV786677:MPX786682 MZR786677:MZT786682 NJN786677:NJP786682 NTJ786677:NTL786682 ODF786677:ODH786682 ONB786677:OND786682 OWX786677:OWZ786682 PGT786677:PGV786682 PQP786677:PQR786682 QAL786677:QAN786682 QKH786677:QKJ786682 QUD786677:QUF786682 RDZ786677:REB786682 RNV786677:RNX786682 RXR786677:RXT786682 SHN786677:SHP786682 SRJ786677:SRL786682 TBF786677:TBH786682 TLB786677:TLD786682 TUX786677:TUZ786682 UET786677:UEV786682 UOP786677:UOR786682 UYL786677:UYN786682 VIH786677:VIJ786682 VSD786677:VSF786682 WBZ786677:WCB786682 WLV786677:WLX786682 WVR786677:WVT786682 J852213:L852218 JF852213:JH852218 TB852213:TD852218 ACX852213:ACZ852218 AMT852213:AMV852218 AWP852213:AWR852218 BGL852213:BGN852218 BQH852213:BQJ852218 CAD852213:CAF852218 CJZ852213:CKB852218 CTV852213:CTX852218 DDR852213:DDT852218 DNN852213:DNP852218 DXJ852213:DXL852218 EHF852213:EHH852218 ERB852213:ERD852218 FAX852213:FAZ852218 FKT852213:FKV852218 FUP852213:FUR852218 GEL852213:GEN852218 GOH852213:GOJ852218 GYD852213:GYF852218 HHZ852213:HIB852218 HRV852213:HRX852218 IBR852213:IBT852218 ILN852213:ILP852218 IVJ852213:IVL852218 JFF852213:JFH852218 JPB852213:JPD852218 JYX852213:JYZ852218 KIT852213:KIV852218 KSP852213:KSR852218 LCL852213:LCN852218 LMH852213:LMJ852218 LWD852213:LWF852218 MFZ852213:MGB852218 MPV852213:MPX852218 MZR852213:MZT852218 NJN852213:NJP852218 NTJ852213:NTL852218 ODF852213:ODH852218 ONB852213:OND852218 OWX852213:OWZ852218 PGT852213:PGV852218 PQP852213:PQR852218 QAL852213:QAN852218 QKH852213:QKJ852218 QUD852213:QUF852218 RDZ852213:REB852218 RNV852213:RNX852218 RXR852213:RXT852218 SHN852213:SHP852218 SRJ852213:SRL852218 TBF852213:TBH852218 TLB852213:TLD852218 TUX852213:TUZ852218 UET852213:UEV852218 UOP852213:UOR852218 UYL852213:UYN852218 VIH852213:VIJ852218 VSD852213:VSF852218 WBZ852213:WCB852218 WLV852213:WLX852218 WVR852213:WVT852218 J917749:L917754 JF917749:JH917754 TB917749:TD917754 ACX917749:ACZ917754 AMT917749:AMV917754 AWP917749:AWR917754 BGL917749:BGN917754 BQH917749:BQJ917754 CAD917749:CAF917754 CJZ917749:CKB917754 CTV917749:CTX917754 DDR917749:DDT917754 DNN917749:DNP917754 DXJ917749:DXL917754 EHF917749:EHH917754 ERB917749:ERD917754 FAX917749:FAZ917754 FKT917749:FKV917754 FUP917749:FUR917754 GEL917749:GEN917754 GOH917749:GOJ917754 GYD917749:GYF917754 HHZ917749:HIB917754 HRV917749:HRX917754 IBR917749:IBT917754 ILN917749:ILP917754 IVJ917749:IVL917754 JFF917749:JFH917754 JPB917749:JPD917754 JYX917749:JYZ917754 KIT917749:KIV917754 KSP917749:KSR917754 LCL917749:LCN917754 LMH917749:LMJ917754 LWD917749:LWF917754 MFZ917749:MGB917754 MPV917749:MPX917754 MZR917749:MZT917754 NJN917749:NJP917754 NTJ917749:NTL917754 ODF917749:ODH917754 ONB917749:OND917754 OWX917749:OWZ917754 PGT917749:PGV917754 PQP917749:PQR917754 QAL917749:QAN917754 QKH917749:QKJ917754 QUD917749:QUF917754 RDZ917749:REB917754 RNV917749:RNX917754 RXR917749:RXT917754 SHN917749:SHP917754 SRJ917749:SRL917754 TBF917749:TBH917754 TLB917749:TLD917754 TUX917749:TUZ917754 UET917749:UEV917754 UOP917749:UOR917754 UYL917749:UYN917754 VIH917749:VIJ917754 VSD917749:VSF917754 WBZ917749:WCB917754 WLV917749:WLX917754 WVR917749:WVT917754 J983285:L983290 JF983285:JH983290 TB983285:TD983290 ACX983285:ACZ983290 AMT983285:AMV983290 AWP983285:AWR983290 BGL983285:BGN983290 BQH983285:BQJ983290 CAD983285:CAF983290 CJZ983285:CKB983290 CTV983285:CTX983290 DDR983285:DDT983290 DNN983285:DNP983290 DXJ983285:DXL983290 EHF983285:EHH983290 ERB983285:ERD983290 FAX983285:FAZ983290 FKT983285:FKV983290 FUP983285:FUR983290 GEL983285:GEN983290 GOH983285:GOJ983290 GYD983285:GYF983290 HHZ983285:HIB983290 HRV983285:HRX983290 IBR983285:IBT983290 ILN983285:ILP983290 IVJ983285:IVL983290 JFF983285:JFH983290 JPB983285:JPD983290 JYX983285:JYZ983290 KIT983285:KIV983290 KSP983285:KSR983290 LCL983285:LCN983290 LMH983285:LMJ983290 LWD983285:LWF983290 MFZ983285:MGB983290 MPV983285:MPX983290 MZR983285:MZT983290 NJN983285:NJP983290 NTJ983285:NTL983290 ODF983285:ODH983290 ONB983285:OND983290 OWX983285:OWZ983290 PGT983285:PGV983290 PQP983285:PQR983290 QAL983285:QAN983290 QKH983285:QKJ983290 QUD983285:QUF983290 RDZ983285:REB983290 RNV983285:RNX983290 RXR983285:RXT983290 SHN983285:SHP983290 SRJ983285:SRL983290 TBF983285:TBH983290 TLB983285:TLD983290 TUX983285:TUZ983290 UET983285:UEV983290 UOP983285:UOR983290 UYL983285:UYN983290 VIH983285:VIJ983290 VSD983285:VSF983290 WBZ983285:WCB983290 WLV983285:WLX983290 WVR983285:WVT983290 D122:G122 IZ122:JC122 SV122:SY122 ACR122:ACU122 AMN122:AMQ122 AWJ122:AWM122 BGF122:BGI122 BQB122:BQE122 BZX122:CAA122 CJT122:CJW122 CTP122:CTS122 DDL122:DDO122 DNH122:DNK122 DXD122:DXG122 EGZ122:EHC122 EQV122:EQY122 FAR122:FAU122 FKN122:FKQ122 FUJ122:FUM122 GEF122:GEI122 GOB122:GOE122 GXX122:GYA122 HHT122:HHW122 HRP122:HRS122 IBL122:IBO122 ILH122:ILK122 IVD122:IVG122 JEZ122:JFC122 JOV122:JOY122 JYR122:JYU122 KIN122:KIQ122 KSJ122:KSM122 LCF122:LCI122 LMB122:LME122 LVX122:LWA122 MFT122:MFW122 MPP122:MPS122 MZL122:MZO122 NJH122:NJK122 NTD122:NTG122 OCZ122:ODC122 OMV122:OMY122 OWR122:OWU122 PGN122:PGQ122 PQJ122:PQM122 QAF122:QAI122 QKB122:QKE122 QTX122:QUA122 RDT122:RDW122 RNP122:RNS122 RXL122:RXO122 SHH122:SHK122 SRD122:SRG122 TAZ122:TBC122 TKV122:TKY122 TUR122:TUU122 UEN122:UEQ122 UOJ122:UOM122 UYF122:UYI122 VIB122:VIE122 VRX122:VSA122 WBT122:WBW122 WLP122:WLS122 WVL122:WVO122 D65787:G65787 IZ65787:JC65787 SV65787:SY65787 ACR65787:ACU65787 AMN65787:AMQ65787 AWJ65787:AWM65787 BGF65787:BGI65787 BQB65787:BQE65787 BZX65787:CAA65787 CJT65787:CJW65787 CTP65787:CTS65787 DDL65787:DDO65787 DNH65787:DNK65787 DXD65787:DXG65787 EGZ65787:EHC65787 EQV65787:EQY65787 FAR65787:FAU65787 FKN65787:FKQ65787 FUJ65787:FUM65787 GEF65787:GEI65787 GOB65787:GOE65787 GXX65787:GYA65787 HHT65787:HHW65787 HRP65787:HRS65787 IBL65787:IBO65787 ILH65787:ILK65787 IVD65787:IVG65787 JEZ65787:JFC65787 JOV65787:JOY65787 JYR65787:JYU65787 KIN65787:KIQ65787 KSJ65787:KSM65787 LCF65787:LCI65787 LMB65787:LME65787 LVX65787:LWA65787 MFT65787:MFW65787 MPP65787:MPS65787 MZL65787:MZO65787 NJH65787:NJK65787 NTD65787:NTG65787 OCZ65787:ODC65787 OMV65787:OMY65787 OWR65787:OWU65787 PGN65787:PGQ65787 PQJ65787:PQM65787 QAF65787:QAI65787 QKB65787:QKE65787 QTX65787:QUA65787 RDT65787:RDW65787 RNP65787:RNS65787 RXL65787:RXO65787 SHH65787:SHK65787 SRD65787:SRG65787 TAZ65787:TBC65787 TKV65787:TKY65787 TUR65787:TUU65787 UEN65787:UEQ65787 UOJ65787:UOM65787 UYF65787:UYI65787 VIB65787:VIE65787 VRX65787:VSA65787 WBT65787:WBW65787 WLP65787:WLS65787 WVL65787:WVO65787 D131323:G131323 IZ131323:JC131323 SV131323:SY131323 ACR131323:ACU131323 AMN131323:AMQ131323 AWJ131323:AWM131323 BGF131323:BGI131323 BQB131323:BQE131323 BZX131323:CAA131323 CJT131323:CJW131323 CTP131323:CTS131323 DDL131323:DDO131323 DNH131323:DNK131323 DXD131323:DXG131323 EGZ131323:EHC131323 EQV131323:EQY131323 FAR131323:FAU131323 FKN131323:FKQ131323 FUJ131323:FUM131323 GEF131323:GEI131323 GOB131323:GOE131323 GXX131323:GYA131323 HHT131323:HHW131323 HRP131323:HRS131323 IBL131323:IBO131323 ILH131323:ILK131323 IVD131323:IVG131323 JEZ131323:JFC131323 JOV131323:JOY131323 JYR131323:JYU131323 KIN131323:KIQ131323 KSJ131323:KSM131323 LCF131323:LCI131323 LMB131323:LME131323 LVX131323:LWA131323 MFT131323:MFW131323 MPP131323:MPS131323 MZL131323:MZO131323 NJH131323:NJK131323 NTD131323:NTG131323 OCZ131323:ODC131323 OMV131323:OMY131323 OWR131323:OWU131323 PGN131323:PGQ131323 PQJ131323:PQM131323 QAF131323:QAI131323 QKB131323:QKE131323 QTX131323:QUA131323 RDT131323:RDW131323 RNP131323:RNS131323 RXL131323:RXO131323 SHH131323:SHK131323 SRD131323:SRG131323 TAZ131323:TBC131323 TKV131323:TKY131323 TUR131323:TUU131323 UEN131323:UEQ131323 UOJ131323:UOM131323 UYF131323:UYI131323 VIB131323:VIE131323 VRX131323:VSA131323 WBT131323:WBW131323 WLP131323:WLS131323 WVL131323:WVO131323 D196859:G196859 IZ196859:JC196859 SV196859:SY196859 ACR196859:ACU196859 AMN196859:AMQ196859 AWJ196859:AWM196859 BGF196859:BGI196859 BQB196859:BQE196859 BZX196859:CAA196859 CJT196859:CJW196859 CTP196859:CTS196859 DDL196859:DDO196859 DNH196859:DNK196859 DXD196859:DXG196859 EGZ196859:EHC196859 EQV196859:EQY196859 FAR196859:FAU196859 FKN196859:FKQ196859 FUJ196859:FUM196859 GEF196859:GEI196859 GOB196859:GOE196859 GXX196859:GYA196859 HHT196859:HHW196859 HRP196859:HRS196859 IBL196859:IBO196859 ILH196859:ILK196859 IVD196859:IVG196859 JEZ196859:JFC196859 JOV196859:JOY196859 JYR196859:JYU196859 KIN196859:KIQ196859 KSJ196859:KSM196859 LCF196859:LCI196859 LMB196859:LME196859 LVX196859:LWA196859 MFT196859:MFW196859 MPP196859:MPS196859 MZL196859:MZO196859 NJH196859:NJK196859 NTD196859:NTG196859 OCZ196859:ODC196859 OMV196859:OMY196859 OWR196859:OWU196859 PGN196859:PGQ196859 PQJ196859:PQM196859 QAF196859:QAI196859 QKB196859:QKE196859 QTX196859:QUA196859 RDT196859:RDW196859 RNP196859:RNS196859 RXL196859:RXO196859 SHH196859:SHK196859 SRD196859:SRG196859 TAZ196859:TBC196859 TKV196859:TKY196859 TUR196859:TUU196859 UEN196859:UEQ196859 UOJ196859:UOM196859 UYF196859:UYI196859 VIB196859:VIE196859 VRX196859:VSA196859 WBT196859:WBW196859 WLP196859:WLS196859 WVL196859:WVO196859 D262395:G262395 IZ262395:JC262395 SV262395:SY262395 ACR262395:ACU262395 AMN262395:AMQ262395 AWJ262395:AWM262395 BGF262395:BGI262395 BQB262395:BQE262395 BZX262395:CAA262395 CJT262395:CJW262395 CTP262395:CTS262395 DDL262395:DDO262395 DNH262395:DNK262395 DXD262395:DXG262395 EGZ262395:EHC262395 EQV262395:EQY262395 FAR262395:FAU262395 FKN262395:FKQ262395 FUJ262395:FUM262395 GEF262395:GEI262395 GOB262395:GOE262395 GXX262395:GYA262395 HHT262395:HHW262395 HRP262395:HRS262395 IBL262395:IBO262395 ILH262395:ILK262395 IVD262395:IVG262395 JEZ262395:JFC262395 JOV262395:JOY262395 JYR262395:JYU262395 KIN262395:KIQ262395 KSJ262395:KSM262395 LCF262395:LCI262395 LMB262395:LME262395 LVX262395:LWA262395 MFT262395:MFW262395 MPP262395:MPS262395 MZL262395:MZO262395 NJH262395:NJK262395 NTD262395:NTG262395 OCZ262395:ODC262395 OMV262395:OMY262395 OWR262395:OWU262395 PGN262395:PGQ262395 PQJ262395:PQM262395 QAF262395:QAI262395 QKB262395:QKE262395 QTX262395:QUA262395 RDT262395:RDW262395 RNP262395:RNS262395 RXL262395:RXO262395 SHH262395:SHK262395 SRD262395:SRG262395 TAZ262395:TBC262395 TKV262395:TKY262395 TUR262395:TUU262395 UEN262395:UEQ262395 UOJ262395:UOM262395 UYF262395:UYI262395 VIB262395:VIE262395 VRX262395:VSA262395 WBT262395:WBW262395 WLP262395:WLS262395 WVL262395:WVO262395 D327931:G327931 IZ327931:JC327931 SV327931:SY327931 ACR327931:ACU327931 AMN327931:AMQ327931 AWJ327931:AWM327931 BGF327931:BGI327931 BQB327931:BQE327931 BZX327931:CAA327931 CJT327931:CJW327931 CTP327931:CTS327931 DDL327931:DDO327931 DNH327931:DNK327931 DXD327931:DXG327931 EGZ327931:EHC327931 EQV327931:EQY327931 FAR327931:FAU327931 FKN327931:FKQ327931 FUJ327931:FUM327931 GEF327931:GEI327931 GOB327931:GOE327931 GXX327931:GYA327931 HHT327931:HHW327931 HRP327931:HRS327931 IBL327931:IBO327931 ILH327931:ILK327931 IVD327931:IVG327931 JEZ327931:JFC327931 JOV327931:JOY327931 JYR327931:JYU327931 KIN327931:KIQ327931 KSJ327931:KSM327931 LCF327931:LCI327931 LMB327931:LME327931 LVX327931:LWA327931 MFT327931:MFW327931 MPP327931:MPS327931 MZL327931:MZO327931 NJH327931:NJK327931 NTD327931:NTG327931 OCZ327931:ODC327931 OMV327931:OMY327931 OWR327931:OWU327931 PGN327931:PGQ327931 PQJ327931:PQM327931 QAF327931:QAI327931 QKB327931:QKE327931 QTX327931:QUA327931 RDT327931:RDW327931 RNP327931:RNS327931 RXL327931:RXO327931 SHH327931:SHK327931 SRD327931:SRG327931 TAZ327931:TBC327931 TKV327931:TKY327931 TUR327931:TUU327931 UEN327931:UEQ327931 UOJ327931:UOM327931 UYF327931:UYI327931 VIB327931:VIE327931 VRX327931:VSA327931 WBT327931:WBW327931 WLP327931:WLS327931 WVL327931:WVO327931 D393467:G393467 IZ393467:JC393467 SV393467:SY393467 ACR393467:ACU393467 AMN393467:AMQ393467 AWJ393467:AWM393467 BGF393467:BGI393467 BQB393467:BQE393467 BZX393467:CAA393467 CJT393467:CJW393467 CTP393467:CTS393467 DDL393467:DDO393467 DNH393467:DNK393467 DXD393467:DXG393467 EGZ393467:EHC393467 EQV393467:EQY393467 FAR393467:FAU393467 FKN393467:FKQ393467 FUJ393467:FUM393467 GEF393467:GEI393467 GOB393467:GOE393467 GXX393467:GYA393467 HHT393467:HHW393467 HRP393467:HRS393467 IBL393467:IBO393467 ILH393467:ILK393467 IVD393467:IVG393467 JEZ393467:JFC393467 JOV393467:JOY393467 JYR393467:JYU393467 KIN393467:KIQ393467 KSJ393467:KSM393467 LCF393467:LCI393467 LMB393467:LME393467 LVX393467:LWA393467 MFT393467:MFW393467 MPP393467:MPS393467 MZL393467:MZO393467 NJH393467:NJK393467 NTD393467:NTG393467 OCZ393467:ODC393467 OMV393467:OMY393467 OWR393467:OWU393467 PGN393467:PGQ393467 PQJ393467:PQM393467 QAF393467:QAI393467 QKB393467:QKE393467 QTX393467:QUA393467 RDT393467:RDW393467 RNP393467:RNS393467 RXL393467:RXO393467 SHH393467:SHK393467 SRD393467:SRG393467 TAZ393467:TBC393467 TKV393467:TKY393467 TUR393467:TUU393467 UEN393467:UEQ393467 UOJ393467:UOM393467 UYF393467:UYI393467 VIB393467:VIE393467 VRX393467:VSA393467 WBT393467:WBW393467 WLP393467:WLS393467 WVL393467:WVO393467 D459003:G459003 IZ459003:JC459003 SV459003:SY459003 ACR459003:ACU459003 AMN459003:AMQ459003 AWJ459003:AWM459003 BGF459003:BGI459003 BQB459003:BQE459003 BZX459003:CAA459003 CJT459003:CJW459003 CTP459003:CTS459003 DDL459003:DDO459003 DNH459003:DNK459003 DXD459003:DXG459003 EGZ459003:EHC459003 EQV459003:EQY459003 FAR459003:FAU459003 FKN459003:FKQ459003 FUJ459003:FUM459003 GEF459003:GEI459003 GOB459003:GOE459003 GXX459003:GYA459003 HHT459003:HHW459003 HRP459003:HRS459003 IBL459003:IBO459003 ILH459003:ILK459003 IVD459003:IVG459003 JEZ459003:JFC459003 JOV459003:JOY459003 JYR459003:JYU459003 KIN459003:KIQ459003 KSJ459003:KSM459003 LCF459003:LCI459003 LMB459003:LME459003 LVX459003:LWA459003 MFT459003:MFW459003 MPP459003:MPS459003 MZL459003:MZO459003 NJH459003:NJK459003 NTD459003:NTG459003 OCZ459003:ODC459003 OMV459003:OMY459003 OWR459003:OWU459003 PGN459003:PGQ459003 PQJ459003:PQM459003 QAF459003:QAI459003 QKB459003:QKE459003 QTX459003:QUA459003 RDT459003:RDW459003 RNP459003:RNS459003 RXL459003:RXO459003 SHH459003:SHK459003 SRD459003:SRG459003 TAZ459003:TBC459003 TKV459003:TKY459003 TUR459003:TUU459003 UEN459003:UEQ459003 UOJ459003:UOM459003 UYF459003:UYI459003 VIB459003:VIE459003 VRX459003:VSA459003 WBT459003:WBW459003 WLP459003:WLS459003 WVL459003:WVO459003 D524539:G524539 IZ524539:JC524539 SV524539:SY524539 ACR524539:ACU524539 AMN524539:AMQ524539 AWJ524539:AWM524539 BGF524539:BGI524539 BQB524539:BQE524539 BZX524539:CAA524539 CJT524539:CJW524539 CTP524539:CTS524539 DDL524539:DDO524539 DNH524539:DNK524539 DXD524539:DXG524539 EGZ524539:EHC524539 EQV524539:EQY524539 FAR524539:FAU524539 FKN524539:FKQ524539 FUJ524539:FUM524539 GEF524539:GEI524539 GOB524539:GOE524539 GXX524539:GYA524539 HHT524539:HHW524539 HRP524539:HRS524539 IBL524539:IBO524539 ILH524539:ILK524539 IVD524539:IVG524539 JEZ524539:JFC524539 JOV524539:JOY524539 JYR524539:JYU524539 KIN524539:KIQ524539 KSJ524539:KSM524539 LCF524539:LCI524539 LMB524539:LME524539 LVX524539:LWA524539 MFT524539:MFW524539 MPP524539:MPS524539 MZL524539:MZO524539 NJH524539:NJK524539 NTD524539:NTG524539 OCZ524539:ODC524539 OMV524539:OMY524539 OWR524539:OWU524539 PGN524539:PGQ524539 PQJ524539:PQM524539 QAF524539:QAI524539 QKB524539:QKE524539 QTX524539:QUA524539 RDT524539:RDW524539 RNP524539:RNS524539 RXL524539:RXO524539 SHH524539:SHK524539 SRD524539:SRG524539 TAZ524539:TBC524539 TKV524539:TKY524539 TUR524539:TUU524539 UEN524539:UEQ524539 UOJ524539:UOM524539 UYF524539:UYI524539 VIB524539:VIE524539 VRX524539:VSA524539 WBT524539:WBW524539 WLP524539:WLS524539 WVL524539:WVO524539 D590075:G590075 IZ590075:JC590075 SV590075:SY590075 ACR590075:ACU590075 AMN590075:AMQ590075 AWJ590075:AWM590075 BGF590075:BGI590075 BQB590075:BQE590075 BZX590075:CAA590075 CJT590075:CJW590075 CTP590075:CTS590075 DDL590075:DDO590075 DNH590075:DNK590075 DXD590075:DXG590075 EGZ590075:EHC590075 EQV590075:EQY590075 FAR590075:FAU590075 FKN590075:FKQ590075 FUJ590075:FUM590075 GEF590075:GEI590075 GOB590075:GOE590075 GXX590075:GYA590075 HHT590075:HHW590075 HRP590075:HRS590075 IBL590075:IBO590075 ILH590075:ILK590075 IVD590075:IVG590075 JEZ590075:JFC590075 JOV590075:JOY590075 JYR590075:JYU590075 KIN590075:KIQ590075 KSJ590075:KSM590075 LCF590075:LCI590075 LMB590075:LME590075 LVX590075:LWA590075 MFT590075:MFW590075 MPP590075:MPS590075 MZL590075:MZO590075 NJH590075:NJK590075 NTD590075:NTG590075 OCZ590075:ODC590075 OMV590075:OMY590075 OWR590075:OWU590075 PGN590075:PGQ590075 PQJ590075:PQM590075 QAF590075:QAI590075 QKB590075:QKE590075 QTX590075:QUA590075 RDT590075:RDW590075 RNP590075:RNS590075 RXL590075:RXO590075 SHH590075:SHK590075 SRD590075:SRG590075 TAZ590075:TBC590075 TKV590075:TKY590075 TUR590075:TUU590075 UEN590075:UEQ590075 UOJ590075:UOM590075 UYF590075:UYI590075 VIB590075:VIE590075 VRX590075:VSA590075 WBT590075:WBW590075 WLP590075:WLS590075 WVL590075:WVO590075 D655611:G655611 IZ655611:JC655611 SV655611:SY655611 ACR655611:ACU655611 AMN655611:AMQ655611 AWJ655611:AWM655611 BGF655611:BGI655611 BQB655611:BQE655611 BZX655611:CAA655611 CJT655611:CJW655611 CTP655611:CTS655611 DDL655611:DDO655611 DNH655611:DNK655611 DXD655611:DXG655611 EGZ655611:EHC655611 EQV655611:EQY655611 FAR655611:FAU655611 FKN655611:FKQ655611 FUJ655611:FUM655611 GEF655611:GEI655611 GOB655611:GOE655611 GXX655611:GYA655611 HHT655611:HHW655611 HRP655611:HRS655611 IBL655611:IBO655611 ILH655611:ILK655611 IVD655611:IVG655611 JEZ655611:JFC655611 JOV655611:JOY655611 JYR655611:JYU655611 KIN655611:KIQ655611 KSJ655611:KSM655611 LCF655611:LCI655611 LMB655611:LME655611 LVX655611:LWA655611 MFT655611:MFW655611 MPP655611:MPS655611 MZL655611:MZO655611 NJH655611:NJK655611 NTD655611:NTG655611 OCZ655611:ODC655611 OMV655611:OMY655611 OWR655611:OWU655611 PGN655611:PGQ655611 PQJ655611:PQM655611 QAF655611:QAI655611 QKB655611:QKE655611 QTX655611:QUA655611 RDT655611:RDW655611 RNP655611:RNS655611 RXL655611:RXO655611 SHH655611:SHK655611 SRD655611:SRG655611 TAZ655611:TBC655611 TKV655611:TKY655611 TUR655611:TUU655611 UEN655611:UEQ655611 UOJ655611:UOM655611 UYF655611:UYI655611 VIB655611:VIE655611 VRX655611:VSA655611 WBT655611:WBW655611 WLP655611:WLS655611 WVL655611:WVO655611 D721147:G721147 IZ721147:JC721147 SV721147:SY721147 ACR721147:ACU721147 AMN721147:AMQ721147 AWJ721147:AWM721147 BGF721147:BGI721147 BQB721147:BQE721147 BZX721147:CAA721147 CJT721147:CJW721147 CTP721147:CTS721147 DDL721147:DDO721147 DNH721147:DNK721147 DXD721147:DXG721147 EGZ721147:EHC721147 EQV721147:EQY721147 FAR721147:FAU721147 FKN721147:FKQ721147 FUJ721147:FUM721147 GEF721147:GEI721147 GOB721147:GOE721147 GXX721147:GYA721147 HHT721147:HHW721147 HRP721147:HRS721147 IBL721147:IBO721147 ILH721147:ILK721147 IVD721147:IVG721147 JEZ721147:JFC721147 JOV721147:JOY721147 JYR721147:JYU721147 KIN721147:KIQ721147 KSJ721147:KSM721147 LCF721147:LCI721147 LMB721147:LME721147 LVX721147:LWA721147 MFT721147:MFW721147 MPP721147:MPS721147 MZL721147:MZO721147 NJH721147:NJK721147 NTD721147:NTG721147 OCZ721147:ODC721147 OMV721147:OMY721147 OWR721147:OWU721147 PGN721147:PGQ721147 PQJ721147:PQM721147 QAF721147:QAI721147 QKB721147:QKE721147 QTX721147:QUA721147 RDT721147:RDW721147 RNP721147:RNS721147 RXL721147:RXO721147 SHH721147:SHK721147 SRD721147:SRG721147 TAZ721147:TBC721147 TKV721147:TKY721147 TUR721147:TUU721147 UEN721147:UEQ721147 UOJ721147:UOM721147 UYF721147:UYI721147 VIB721147:VIE721147 VRX721147:VSA721147 WBT721147:WBW721147 WLP721147:WLS721147 WVL721147:WVO721147 D786683:G786683 IZ786683:JC786683 SV786683:SY786683 ACR786683:ACU786683 AMN786683:AMQ786683 AWJ786683:AWM786683 BGF786683:BGI786683 BQB786683:BQE786683 BZX786683:CAA786683 CJT786683:CJW786683 CTP786683:CTS786683 DDL786683:DDO786683 DNH786683:DNK786683 DXD786683:DXG786683 EGZ786683:EHC786683 EQV786683:EQY786683 FAR786683:FAU786683 FKN786683:FKQ786683 FUJ786683:FUM786683 GEF786683:GEI786683 GOB786683:GOE786683 GXX786683:GYA786683 HHT786683:HHW786683 HRP786683:HRS786683 IBL786683:IBO786683 ILH786683:ILK786683 IVD786683:IVG786683 JEZ786683:JFC786683 JOV786683:JOY786683 JYR786683:JYU786683 KIN786683:KIQ786683 KSJ786683:KSM786683 LCF786683:LCI786683 LMB786683:LME786683 LVX786683:LWA786683 MFT786683:MFW786683 MPP786683:MPS786683 MZL786683:MZO786683 NJH786683:NJK786683 NTD786683:NTG786683 OCZ786683:ODC786683 OMV786683:OMY786683 OWR786683:OWU786683 PGN786683:PGQ786683 PQJ786683:PQM786683 QAF786683:QAI786683 QKB786683:QKE786683 QTX786683:QUA786683 RDT786683:RDW786683 RNP786683:RNS786683 RXL786683:RXO786683 SHH786683:SHK786683 SRD786683:SRG786683 TAZ786683:TBC786683 TKV786683:TKY786683 TUR786683:TUU786683 UEN786683:UEQ786683 UOJ786683:UOM786683 UYF786683:UYI786683 VIB786683:VIE786683 VRX786683:VSA786683 WBT786683:WBW786683 WLP786683:WLS786683 WVL786683:WVO786683 D852219:G852219 IZ852219:JC852219 SV852219:SY852219 ACR852219:ACU852219 AMN852219:AMQ852219 AWJ852219:AWM852219 BGF852219:BGI852219 BQB852219:BQE852219 BZX852219:CAA852219 CJT852219:CJW852219 CTP852219:CTS852219 DDL852219:DDO852219 DNH852219:DNK852219 DXD852219:DXG852219 EGZ852219:EHC852219 EQV852219:EQY852219 FAR852219:FAU852219 FKN852219:FKQ852219 FUJ852219:FUM852219 GEF852219:GEI852219 GOB852219:GOE852219 GXX852219:GYA852219 HHT852219:HHW852219 HRP852219:HRS852219 IBL852219:IBO852219 ILH852219:ILK852219 IVD852219:IVG852219 JEZ852219:JFC852219 JOV852219:JOY852219 JYR852219:JYU852219 KIN852219:KIQ852219 KSJ852219:KSM852219 LCF852219:LCI852219 LMB852219:LME852219 LVX852219:LWA852219 MFT852219:MFW852219 MPP852219:MPS852219 MZL852219:MZO852219 NJH852219:NJK852219 NTD852219:NTG852219 OCZ852219:ODC852219 OMV852219:OMY852219 OWR852219:OWU852219 PGN852219:PGQ852219 PQJ852219:PQM852219 QAF852219:QAI852219 QKB852219:QKE852219 QTX852219:QUA852219 RDT852219:RDW852219 RNP852219:RNS852219 RXL852219:RXO852219 SHH852219:SHK852219 SRD852219:SRG852219 TAZ852219:TBC852219 TKV852219:TKY852219 TUR852219:TUU852219 UEN852219:UEQ852219 UOJ852219:UOM852219 UYF852219:UYI852219 VIB852219:VIE852219 VRX852219:VSA852219 WBT852219:WBW852219 WLP852219:WLS852219 WVL852219:WVO852219 D917755:G917755 IZ917755:JC917755 SV917755:SY917755 ACR917755:ACU917755 AMN917755:AMQ917755 AWJ917755:AWM917755 BGF917755:BGI917755 BQB917755:BQE917755 BZX917755:CAA917755 CJT917755:CJW917755 CTP917755:CTS917755 DDL917755:DDO917755 DNH917755:DNK917755 DXD917755:DXG917755 EGZ917755:EHC917755 EQV917755:EQY917755 FAR917755:FAU917755 FKN917755:FKQ917755 FUJ917755:FUM917755 GEF917755:GEI917755 GOB917755:GOE917755 GXX917755:GYA917755 HHT917755:HHW917755 HRP917755:HRS917755 IBL917755:IBO917755 ILH917755:ILK917755 IVD917755:IVG917755 JEZ917755:JFC917755 JOV917755:JOY917755 JYR917755:JYU917755 KIN917755:KIQ917755 KSJ917755:KSM917755 LCF917755:LCI917755 LMB917755:LME917755 LVX917755:LWA917755 MFT917755:MFW917755 MPP917755:MPS917755 MZL917755:MZO917755 NJH917755:NJK917755 NTD917755:NTG917755 OCZ917755:ODC917755 OMV917755:OMY917755 OWR917755:OWU917755 PGN917755:PGQ917755 PQJ917755:PQM917755 QAF917755:QAI917755 QKB917755:QKE917755 QTX917755:QUA917755 RDT917755:RDW917755 RNP917755:RNS917755 RXL917755:RXO917755 SHH917755:SHK917755 SRD917755:SRG917755 TAZ917755:TBC917755 TKV917755:TKY917755 TUR917755:TUU917755 UEN917755:UEQ917755 UOJ917755:UOM917755 UYF917755:UYI917755 VIB917755:VIE917755 VRX917755:VSA917755 WBT917755:WBW917755 WLP917755:WLS917755 WVL917755:WVO917755 D983291:G983291 IZ983291:JC983291 SV983291:SY983291 ACR983291:ACU983291 AMN983291:AMQ983291 AWJ983291:AWM983291 BGF983291:BGI983291 BQB983291:BQE983291 BZX983291:CAA983291 CJT983291:CJW983291 CTP983291:CTS983291 DDL983291:DDO983291 DNH983291:DNK983291 DXD983291:DXG983291 EGZ983291:EHC983291 EQV983291:EQY983291 FAR983291:FAU983291 FKN983291:FKQ983291 FUJ983291:FUM983291 GEF983291:GEI983291 GOB983291:GOE983291 GXX983291:GYA983291 HHT983291:HHW983291 HRP983291:HRS983291 IBL983291:IBO983291 ILH983291:ILK983291 IVD983291:IVG983291 JEZ983291:JFC983291 JOV983291:JOY983291 JYR983291:JYU983291 KIN983291:KIQ983291 KSJ983291:KSM983291 LCF983291:LCI983291 LMB983291:LME983291 LVX983291:LWA983291 MFT983291:MFW983291 MPP983291:MPS983291 MZL983291:MZO983291 NJH983291:NJK983291 NTD983291:NTG983291 OCZ983291:ODC983291 OMV983291:OMY983291 OWR983291:OWU983291 PGN983291:PGQ983291 PQJ983291:PQM983291 QAF983291:QAI983291 QKB983291:QKE983291 QTX983291:QUA983291 RDT983291:RDW983291 RNP983291:RNS983291 RXL983291:RXO983291 SHH983291:SHK983291 SRD983291:SRG983291 TAZ983291:TBC983291 TKV983291:TKY983291 TUR983291:TUU983291 UEN983291:UEQ983291 UOJ983291:UOM983291 UYF983291:UYI983291 VIB983291:VIE983291 VRX983291:VSA983291 WBT983291:WBW983291 WLP983291:WLS983291 WVL983291:WVO983291 I122:K122 JE122:JG122 TA122:TC122 ACW122:ACY122 AMS122:AMU122 AWO122:AWQ122 BGK122:BGM122 BQG122:BQI122 CAC122:CAE122 CJY122:CKA122 CTU122:CTW122 DDQ122:DDS122 DNM122:DNO122 DXI122:DXK122 EHE122:EHG122 ERA122:ERC122 FAW122:FAY122 FKS122:FKU122 FUO122:FUQ122 GEK122:GEM122 GOG122:GOI122 GYC122:GYE122 HHY122:HIA122 HRU122:HRW122 IBQ122:IBS122 ILM122:ILO122 IVI122:IVK122 JFE122:JFG122 JPA122:JPC122 JYW122:JYY122 KIS122:KIU122 KSO122:KSQ122 LCK122:LCM122 LMG122:LMI122 LWC122:LWE122 MFY122:MGA122 MPU122:MPW122 MZQ122:MZS122 NJM122:NJO122 NTI122:NTK122 ODE122:ODG122 ONA122:ONC122 OWW122:OWY122 PGS122:PGU122 PQO122:PQQ122 QAK122:QAM122 QKG122:QKI122 QUC122:QUE122 RDY122:REA122 RNU122:RNW122 RXQ122:RXS122 SHM122:SHO122 SRI122:SRK122 TBE122:TBG122 TLA122:TLC122 TUW122:TUY122 UES122:UEU122 UOO122:UOQ122 UYK122:UYM122 VIG122:VII122 VSC122:VSE122 WBY122:WCA122 WLU122:WLW122 WVQ122:WVS122 I65787:K65787 JE65787:JG65787 TA65787:TC65787 ACW65787:ACY65787 AMS65787:AMU65787 AWO65787:AWQ65787 BGK65787:BGM65787 BQG65787:BQI65787 CAC65787:CAE65787 CJY65787:CKA65787 CTU65787:CTW65787 DDQ65787:DDS65787 DNM65787:DNO65787 DXI65787:DXK65787 EHE65787:EHG65787 ERA65787:ERC65787 FAW65787:FAY65787 FKS65787:FKU65787 FUO65787:FUQ65787 GEK65787:GEM65787 GOG65787:GOI65787 GYC65787:GYE65787 HHY65787:HIA65787 HRU65787:HRW65787 IBQ65787:IBS65787 ILM65787:ILO65787 IVI65787:IVK65787 JFE65787:JFG65787 JPA65787:JPC65787 JYW65787:JYY65787 KIS65787:KIU65787 KSO65787:KSQ65787 LCK65787:LCM65787 LMG65787:LMI65787 LWC65787:LWE65787 MFY65787:MGA65787 MPU65787:MPW65787 MZQ65787:MZS65787 NJM65787:NJO65787 NTI65787:NTK65787 ODE65787:ODG65787 ONA65787:ONC65787 OWW65787:OWY65787 PGS65787:PGU65787 PQO65787:PQQ65787 QAK65787:QAM65787 QKG65787:QKI65787 QUC65787:QUE65787 RDY65787:REA65787 RNU65787:RNW65787 RXQ65787:RXS65787 SHM65787:SHO65787 SRI65787:SRK65787 TBE65787:TBG65787 TLA65787:TLC65787 TUW65787:TUY65787 UES65787:UEU65787 UOO65787:UOQ65787 UYK65787:UYM65787 VIG65787:VII65787 VSC65787:VSE65787 WBY65787:WCA65787 WLU65787:WLW65787 WVQ65787:WVS65787 I131323:K131323 JE131323:JG131323 TA131323:TC131323 ACW131323:ACY131323 AMS131323:AMU131323 AWO131323:AWQ131323 BGK131323:BGM131323 BQG131323:BQI131323 CAC131323:CAE131323 CJY131323:CKA131323 CTU131323:CTW131323 DDQ131323:DDS131323 DNM131323:DNO131323 DXI131323:DXK131323 EHE131323:EHG131323 ERA131323:ERC131323 FAW131323:FAY131323 FKS131323:FKU131323 FUO131323:FUQ131323 GEK131323:GEM131323 GOG131323:GOI131323 GYC131323:GYE131323 HHY131323:HIA131323 HRU131323:HRW131323 IBQ131323:IBS131323 ILM131323:ILO131323 IVI131323:IVK131323 JFE131323:JFG131323 JPA131323:JPC131323 JYW131323:JYY131323 KIS131323:KIU131323 KSO131323:KSQ131323 LCK131323:LCM131323 LMG131323:LMI131323 LWC131323:LWE131323 MFY131323:MGA131323 MPU131323:MPW131323 MZQ131323:MZS131323 NJM131323:NJO131323 NTI131323:NTK131323 ODE131323:ODG131323 ONA131323:ONC131323 OWW131323:OWY131323 PGS131323:PGU131323 PQO131323:PQQ131323 QAK131323:QAM131323 QKG131323:QKI131323 QUC131323:QUE131323 RDY131323:REA131323 RNU131323:RNW131323 RXQ131323:RXS131323 SHM131323:SHO131323 SRI131323:SRK131323 TBE131323:TBG131323 TLA131323:TLC131323 TUW131323:TUY131323 UES131323:UEU131323 UOO131323:UOQ131323 UYK131323:UYM131323 VIG131323:VII131323 VSC131323:VSE131323 WBY131323:WCA131323 WLU131323:WLW131323 WVQ131323:WVS131323 I196859:K196859 JE196859:JG196859 TA196859:TC196859 ACW196859:ACY196859 AMS196859:AMU196859 AWO196859:AWQ196859 BGK196859:BGM196859 BQG196859:BQI196859 CAC196859:CAE196859 CJY196859:CKA196859 CTU196859:CTW196859 DDQ196859:DDS196859 DNM196859:DNO196859 DXI196859:DXK196859 EHE196859:EHG196859 ERA196859:ERC196859 FAW196859:FAY196859 FKS196859:FKU196859 FUO196859:FUQ196859 GEK196859:GEM196859 GOG196859:GOI196859 GYC196859:GYE196859 HHY196859:HIA196859 HRU196859:HRW196859 IBQ196859:IBS196859 ILM196859:ILO196859 IVI196859:IVK196859 JFE196859:JFG196859 JPA196859:JPC196859 JYW196859:JYY196859 KIS196859:KIU196859 KSO196859:KSQ196859 LCK196859:LCM196859 LMG196859:LMI196859 LWC196859:LWE196859 MFY196859:MGA196859 MPU196859:MPW196859 MZQ196859:MZS196859 NJM196859:NJO196859 NTI196859:NTK196859 ODE196859:ODG196859 ONA196859:ONC196859 OWW196859:OWY196859 PGS196859:PGU196859 PQO196859:PQQ196859 QAK196859:QAM196859 QKG196859:QKI196859 QUC196859:QUE196859 RDY196859:REA196859 RNU196859:RNW196859 RXQ196859:RXS196859 SHM196859:SHO196859 SRI196859:SRK196859 TBE196859:TBG196859 TLA196859:TLC196859 TUW196859:TUY196859 UES196859:UEU196859 UOO196859:UOQ196859 UYK196859:UYM196859 VIG196859:VII196859 VSC196859:VSE196859 WBY196859:WCA196859 WLU196859:WLW196859 WVQ196859:WVS196859 I262395:K262395 JE262395:JG262395 TA262395:TC262395 ACW262395:ACY262395 AMS262395:AMU262395 AWO262395:AWQ262395 BGK262395:BGM262395 BQG262395:BQI262395 CAC262395:CAE262395 CJY262395:CKA262395 CTU262395:CTW262395 DDQ262395:DDS262395 DNM262395:DNO262395 DXI262395:DXK262395 EHE262395:EHG262395 ERA262395:ERC262395 FAW262395:FAY262395 FKS262395:FKU262395 FUO262395:FUQ262395 GEK262395:GEM262395 GOG262395:GOI262395 GYC262395:GYE262395 HHY262395:HIA262395 HRU262395:HRW262395 IBQ262395:IBS262395 ILM262395:ILO262395 IVI262395:IVK262395 JFE262395:JFG262395 JPA262395:JPC262395 JYW262395:JYY262395 KIS262395:KIU262395 KSO262395:KSQ262395 LCK262395:LCM262395 LMG262395:LMI262395 LWC262395:LWE262395 MFY262395:MGA262395 MPU262395:MPW262395 MZQ262395:MZS262395 NJM262395:NJO262395 NTI262395:NTK262395 ODE262395:ODG262395 ONA262395:ONC262395 OWW262395:OWY262395 PGS262395:PGU262395 PQO262395:PQQ262395 QAK262395:QAM262395 QKG262395:QKI262395 QUC262395:QUE262395 RDY262395:REA262395 RNU262395:RNW262395 RXQ262395:RXS262395 SHM262395:SHO262395 SRI262395:SRK262395 TBE262395:TBG262395 TLA262395:TLC262395 TUW262395:TUY262395 UES262395:UEU262395 UOO262395:UOQ262395 UYK262395:UYM262395 VIG262395:VII262395 VSC262395:VSE262395 WBY262395:WCA262395 WLU262395:WLW262395 WVQ262395:WVS262395 I327931:K327931 JE327931:JG327931 TA327931:TC327931 ACW327931:ACY327931 AMS327931:AMU327931 AWO327931:AWQ327931 BGK327931:BGM327931 BQG327931:BQI327931 CAC327931:CAE327931 CJY327931:CKA327931 CTU327931:CTW327931 DDQ327931:DDS327931 DNM327931:DNO327931 DXI327931:DXK327931 EHE327931:EHG327931 ERA327931:ERC327931 FAW327931:FAY327931 FKS327931:FKU327931 FUO327931:FUQ327931 GEK327931:GEM327931 GOG327931:GOI327931 GYC327931:GYE327931 HHY327931:HIA327931 HRU327931:HRW327931 IBQ327931:IBS327931 ILM327931:ILO327931 IVI327931:IVK327931 JFE327931:JFG327931 JPA327931:JPC327931 JYW327931:JYY327931 KIS327931:KIU327931 KSO327931:KSQ327931 LCK327931:LCM327931 LMG327931:LMI327931 LWC327931:LWE327931 MFY327931:MGA327931 MPU327931:MPW327931 MZQ327931:MZS327931 NJM327931:NJO327931 NTI327931:NTK327931 ODE327931:ODG327931 ONA327931:ONC327931 OWW327931:OWY327931 PGS327931:PGU327931 PQO327931:PQQ327931 QAK327931:QAM327931 QKG327931:QKI327931 QUC327931:QUE327931 RDY327931:REA327931 RNU327931:RNW327931 RXQ327931:RXS327931 SHM327931:SHO327931 SRI327931:SRK327931 TBE327931:TBG327931 TLA327931:TLC327931 TUW327931:TUY327931 UES327931:UEU327931 UOO327931:UOQ327931 UYK327931:UYM327931 VIG327931:VII327931 VSC327931:VSE327931 WBY327931:WCA327931 WLU327931:WLW327931 WVQ327931:WVS327931 I393467:K393467 JE393467:JG393467 TA393467:TC393467 ACW393467:ACY393467 AMS393467:AMU393467 AWO393467:AWQ393467 BGK393467:BGM393467 BQG393467:BQI393467 CAC393467:CAE393467 CJY393467:CKA393467 CTU393467:CTW393467 DDQ393467:DDS393467 DNM393467:DNO393467 DXI393467:DXK393467 EHE393467:EHG393467 ERA393467:ERC393467 FAW393467:FAY393467 FKS393467:FKU393467 FUO393467:FUQ393467 GEK393467:GEM393467 GOG393467:GOI393467 GYC393467:GYE393467 HHY393467:HIA393467 HRU393467:HRW393467 IBQ393467:IBS393467 ILM393467:ILO393467 IVI393467:IVK393467 JFE393467:JFG393467 JPA393467:JPC393467 JYW393467:JYY393467 KIS393467:KIU393467 KSO393467:KSQ393467 LCK393467:LCM393467 LMG393467:LMI393467 LWC393467:LWE393467 MFY393467:MGA393467 MPU393467:MPW393467 MZQ393467:MZS393467 NJM393467:NJO393467 NTI393467:NTK393467 ODE393467:ODG393467 ONA393467:ONC393467 OWW393467:OWY393467 PGS393467:PGU393467 PQO393467:PQQ393467 QAK393467:QAM393467 QKG393467:QKI393467 QUC393467:QUE393467 RDY393467:REA393467 RNU393467:RNW393467 RXQ393467:RXS393467 SHM393467:SHO393467 SRI393467:SRK393467 TBE393467:TBG393467 TLA393467:TLC393467 TUW393467:TUY393467 UES393467:UEU393467 UOO393467:UOQ393467 UYK393467:UYM393467 VIG393467:VII393467 VSC393467:VSE393467 WBY393467:WCA393467 WLU393467:WLW393467 WVQ393467:WVS393467 I459003:K459003 JE459003:JG459003 TA459003:TC459003 ACW459003:ACY459003 AMS459003:AMU459003 AWO459003:AWQ459003 BGK459003:BGM459003 BQG459003:BQI459003 CAC459003:CAE459003 CJY459003:CKA459003 CTU459003:CTW459003 DDQ459003:DDS459003 DNM459003:DNO459003 DXI459003:DXK459003 EHE459003:EHG459003 ERA459003:ERC459003 FAW459003:FAY459003 FKS459003:FKU459003 FUO459003:FUQ459003 GEK459003:GEM459003 GOG459003:GOI459003 GYC459003:GYE459003 HHY459003:HIA459003 HRU459003:HRW459003 IBQ459003:IBS459003 ILM459003:ILO459003 IVI459003:IVK459003 JFE459003:JFG459003 JPA459003:JPC459003 JYW459003:JYY459003 KIS459003:KIU459003 KSO459003:KSQ459003 LCK459003:LCM459003 LMG459003:LMI459003 LWC459003:LWE459003 MFY459003:MGA459003 MPU459003:MPW459003 MZQ459003:MZS459003 NJM459003:NJO459003 NTI459003:NTK459003 ODE459003:ODG459003 ONA459003:ONC459003 OWW459003:OWY459003 PGS459003:PGU459003 PQO459003:PQQ459003 QAK459003:QAM459003 QKG459003:QKI459003 QUC459003:QUE459003 RDY459003:REA459003 RNU459003:RNW459003 RXQ459003:RXS459003 SHM459003:SHO459003 SRI459003:SRK459003 TBE459003:TBG459003 TLA459003:TLC459003 TUW459003:TUY459003 UES459003:UEU459003 UOO459003:UOQ459003 UYK459003:UYM459003 VIG459003:VII459003 VSC459003:VSE459003 WBY459003:WCA459003 WLU459003:WLW459003 WVQ459003:WVS459003 I524539:K524539 JE524539:JG524539 TA524539:TC524539 ACW524539:ACY524539 AMS524539:AMU524539 AWO524539:AWQ524539 BGK524539:BGM524539 BQG524539:BQI524539 CAC524539:CAE524539 CJY524539:CKA524539 CTU524539:CTW524539 DDQ524539:DDS524539 DNM524539:DNO524539 DXI524539:DXK524539 EHE524539:EHG524539 ERA524539:ERC524539 FAW524539:FAY524539 FKS524539:FKU524539 FUO524539:FUQ524539 GEK524539:GEM524539 GOG524539:GOI524539 GYC524539:GYE524539 HHY524539:HIA524539 HRU524539:HRW524539 IBQ524539:IBS524539 ILM524539:ILO524539 IVI524539:IVK524539 JFE524539:JFG524539 JPA524539:JPC524539 JYW524539:JYY524539 KIS524539:KIU524539 KSO524539:KSQ524539 LCK524539:LCM524539 LMG524539:LMI524539 LWC524539:LWE524539 MFY524539:MGA524539 MPU524539:MPW524539 MZQ524539:MZS524539 NJM524539:NJO524539 NTI524539:NTK524539 ODE524539:ODG524539 ONA524539:ONC524539 OWW524539:OWY524539 PGS524539:PGU524539 PQO524539:PQQ524539 QAK524539:QAM524539 QKG524539:QKI524539 QUC524539:QUE524539 RDY524539:REA524539 RNU524539:RNW524539 RXQ524539:RXS524539 SHM524539:SHO524539 SRI524539:SRK524539 TBE524539:TBG524539 TLA524539:TLC524539 TUW524539:TUY524539 UES524539:UEU524539 UOO524539:UOQ524539 UYK524539:UYM524539 VIG524539:VII524539 VSC524539:VSE524539 WBY524539:WCA524539 WLU524539:WLW524539 WVQ524539:WVS524539 I590075:K590075 JE590075:JG590075 TA590075:TC590075 ACW590075:ACY590075 AMS590075:AMU590075 AWO590075:AWQ590075 BGK590075:BGM590075 BQG590075:BQI590075 CAC590075:CAE590075 CJY590075:CKA590075 CTU590075:CTW590075 DDQ590075:DDS590075 DNM590075:DNO590075 DXI590075:DXK590075 EHE590075:EHG590075 ERA590075:ERC590075 FAW590075:FAY590075 FKS590075:FKU590075 FUO590075:FUQ590075 GEK590075:GEM590075 GOG590075:GOI590075 GYC590075:GYE590075 HHY590075:HIA590075 HRU590075:HRW590075 IBQ590075:IBS590075 ILM590075:ILO590075 IVI590075:IVK590075 JFE590075:JFG590075 JPA590075:JPC590075 JYW590075:JYY590075 KIS590075:KIU590075 KSO590075:KSQ590075 LCK590075:LCM590075 LMG590075:LMI590075 LWC590075:LWE590075 MFY590075:MGA590075 MPU590075:MPW590075 MZQ590075:MZS590075 NJM590075:NJO590075 NTI590075:NTK590075 ODE590075:ODG590075 ONA590075:ONC590075 OWW590075:OWY590075 PGS590075:PGU590075 PQO590075:PQQ590075 QAK590075:QAM590075 QKG590075:QKI590075 QUC590075:QUE590075 RDY590075:REA590075 RNU590075:RNW590075 RXQ590075:RXS590075 SHM590075:SHO590075 SRI590075:SRK590075 TBE590075:TBG590075 TLA590075:TLC590075 TUW590075:TUY590075 UES590075:UEU590075 UOO590075:UOQ590075 UYK590075:UYM590075 VIG590075:VII590075 VSC590075:VSE590075 WBY590075:WCA590075 WLU590075:WLW590075 WVQ590075:WVS590075 I655611:K655611 JE655611:JG655611 TA655611:TC655611 ACW655611:ACY655611 AMS655611:AMU655611 AWO655611:AWQ655611 BGK655611:BGM655611 BQG655611:BQI655611 CAC655611:CAE655611 CJY655611:CKA655611 CTU655611:CTW655611 DDQ655611:DDS655611 DNM655611:DNO655611 DXI655611:DXK655611 EHE655611:EHG655611 ERA655611:ERC655611 FAW655611:FAY655611 FKS655611:FKU655611 FUO655611:FUQ655611 GEK655611:GEM655611 GOG655611:GOI655611 GYC655611:GYE655611 HHY655611:HIA655611 HRU655611:HRW655611 IBQ655611:IBS655611 ILM655611:ILO655611 IVI655611:IVK655611 JFE655611:JFG655611 JPA655611:JPC655611 JYW655611:JYY655611 KIS655611:KIU655611 KSO655611:KSQ655611 LCK655611:LCM655611 LMG655611:LMI655611 LWC655611:LWE655611 MFY655611:MGA655611 MPU655611:MPW655611 MZQ655611:MZS655611 NJM655611:NJO655611 NTI655611:NTK655611 ODE655611:ODG655611 ONA655611:ONC655611 OWW655611:OWY655611 PGS655611:PGU655611 PQO655611:PQQ655611 QAK655611:QAM655611 QKG655611:QKI655611 QUC655611:QUE655611 RDY655611:REA655611 RNU655611:RNW655611 RXQ655611:RXS655611 SHM655611:SHO655611 SRI655611:SRK655611 TBE655611:TBG655611 TLA655611:TLC655611 TUW655611:TUY655611 UES655611:UEU655611 UOO655611:UOQ655611 UYK655611:UYM655611 VIG655611:VII655611 VSC655611:VSE655611 WBY655611:WCA655611 WLU655611:WLW655611 WVQ655611:WVS655611 I721147:K721147 JE721147:JG721147 TA721147:TC721147 ACW721147:ACY721147 AMS721147:AMU721147 AWO721147:AWQ721147 BGK721147:BGM721147 BQG721147:BQI721147 CAC721147:CAE721147 CJY721147:CKA721147 CTU721147:CTW721147 DDQ721147:DDS721147 DNM721147:DNO721147 DXI721147:DXK721147 EHE721147:EHG721147 ERA721147:ERC721147 FAW721147:FAY721147 FKS721147:FKU721147 FUO721147:FUQ721147 GEK721147:GEM721147 GOG721147:GOI721147 GYC721147:GYE721147 HHY721147:HIA721147 HRU721147:HRW721147 IBQ721147:IBS721147 ILM721147:ILO721147 IVI721147:IVK721147 JFE721147:JFG721147 JPA721147:JPC721147 JYW721147:JYY721147 KIS721147:KIU721147 KSO721147:KSQ721147 LCK721147:LCM721147 LMG721147:LMI721147 LWC721147:LWE721147 MFY721147:MGA721147 MPU721147:MPW721147 MZQ721147:MZS721147 NJM721147:NJO721147 NTI721147:NTK721147 ODE721147:ODG721147 ONA721147:ONC721147 OWW721147:OWY721147 PGS721147:PGU721147 PQO721147:PQQ721147 QAK721147:QAM721147 QKG721147:QKI721147 QUC721147:QUE721147 RDY721147:REA721147 RNU721147:RNW721147 RXQ721147:RXS721147 SHM721147:SHO721147 SRI721147:SRK721147 TBE721147:TBG721147 TLA721147:TLC721147 TUW721147:TUY721147 UES721147:UEU721147 UOO721147:UOQ721147 UYK721147:UYM721147 VIG721147:VII721147 VSC721147:VSE721147 WBY721147:WCA721147 WLU721147:WLW721147 WVQ721147:WVS721147 I786683:K786683 JE786683:JG786683 TA786683:TC786683 ACW786683:ACY786683 AMS786683:AMU786683 AWO786683:AWQ786683 BGK786683:BGM786683 BQG786683:BQI786683 CAC786683:CAE786683 CJY786683:CKA786683 CTU786683:CTW786683 DDQ786683:DDS786683 DNM786683:DNO786683 DXI786683:DXK786683 EHE786683:EHG786683 ERA786683:ERC786683 FAW786683:FAY786683 FKS786683:FKU786683 FUO786683:FUQ786683 GEK786683:GEM786683 GOG786683:GOI786683 GYC786683:GYE786683 HHY786683:HIA786683 HRU786683:HRW786683 IBQ786683:IBS786683 ILM786683:ILO786683 IVI786683:IVK786683 JFE786683:JFG786683 JPA786683:JPC786683 JYW786683:JYY786683 KIS786683:KIU786683 KSO786683:KSQ786683 LCK786683:LCM786683 LMG786683:LMI786683 LWC786683:LWE786683 MFY786683:MGA786683 MPU786683:MPW786683 MZQ786683:MZS786683 NJM786683:NJO786683 NTI786683:NTK786683 ODE786683:ODG786683 ONA786683:ONC786683 OWW786683:OWY786683 PGS786683:PGU786683 PQO786683:PQQ786683 QAK786683:QAM786683 QKG786683:QKI786683 QUC786683:QUE786683 RDY786683:REA786683 RNU786683:RNW786683 RXQ786683:RXS786683 SHM786683:SHO786683 SRI786683:SRK786683 TBE786683:TBG786683 TLA786683:TLC786683 TUW786683:TUY786683 UES786683:UEU786683 UOO786683:UOQ786683 UYK786683:UYM786683 VIG786683:VII786683 VSC786683:VSE786683 WBY786683:WCA786683 WLU786683:WLW786683 WVQ786683:WVS786683 I852219:K852219 JE852219:JG852219 TA852219:TC852219 ACW852219:ACY852219 AMS852219:AMU852219 AWO852219:AWQ852219 BGK852219:BGM852219 BQG852219:BQI852219 CAC852219:CAE852219 CJY852219:CKA852219 CTU852219:CTW852219 DDQ852219:DDS852219 DNM852219:DNO852219 DXI852219:DXK852219 EHE852219:EHG852219 ERA852219:ERC852219 FAW852219:FAY852219 FKS852219:FKU852219 FUO852219:FUQ852219 GEK852219:GEM852219 GOG852219:GOI852219 GYC852219:GYE852219 HHY852219:HIA852219 HRU852219:HRW852219 IBQ852219:IBS852219 ILM852219:ILO852219 IVI852219:IVK852219 JFE852219:JFG852219 JPA852219:JPC852219 JYW852219:JYY852219 KIS852219:KIU852219 KSO852219:KSQ852219 LCK852219:LCM852219 LMG852219:LMI852219 LWC852219:LWE852219 MFY852219:MGA852219 MPU852219:MPW852219 MZQ852219:MZS852219 NJM852219:NJO852219 NTI852219:NTK852219 ODE852219:ODG852219 ONA852219:ONC852219 OWW852219:OWY852219 PGS852219:PGU852219 PQO852219:PQQ852219 QAK852219:QAM852219 QKG852219:QKI852219 QUC852219:QUE852219 RDY852219:REA852219 RNU852219:RNW852219 RXQ852219:RXS852219 SHM852219:SHO852219 SRI852219:SRK852219 TBE852219:TBG852219 TLA852219:TLC852219 TUW852219:TUY852219 UES852219:UEU852219 UOO852219:UOQ852219 UYK852219:UYM852219 VIG852219:VII852219 VSC852219:VSE852219 WBY852219:WCA852219 WLU852219:WLW852219 WVQ852219:WVS852219 I917755:K917755 JE917755:JG917755 TA917755:TC917755 ACW917755:ACY917755 AMS917755:AMU917755 AWO917755:AWQ917755 BGK917755:BGM917755 BQG917755:BQI917755 CAC917755:CAE917755 CJY917755:CKA917755 CTU917755:CTW917755 DDQ917755:DDS917755 DNM917755:DNO917755 DXI917755:DXK917755 EHE917755:EHG917755 ERA917755:ERC917755 FAW917755:FAY917755 FKS917755:FKU917755 FUO917755:FUQ917755 GEK917755:GEM917755 GOG917755:GOI917755 GYC917755:GYE917755 HHY917755:HIA917755 HRU917755:HRW917755 IBQ917755:IBS917755 ILM917755:ILO917755 IVI917755:IVK917755 JFE917755:JFG917755 JPA917755:JPC917755 JYW917755:JYY917755 KIS917755:KIU917755 KSO917755:KSQ917755 LCK917755:LCM917755 LMG917755:LMI917755 LWC917755:LWE917755 MFY917755:MGA917755 MPU917755:MPW917755 MZQ917755:MZS917755 NJM917755:NJO917755 NTI917755:NTK917755 ODE917755:ODG917755 ONA917755:ONC917755 OWW917755:OWY917755 PGS917755:PGU917755 PQO917755:PQQ917755 QAK917755:QAM917755 QKG917755:QKI917755 QUC917755:QUE917755 RDY917755:REA917755 RNU917755:RNW917755 RXQ917755:RXS917755 SHM917755:SHO917755 SRI917755:SRK917755 TBE917755:TBG917755 TLA917755:TLC917755 TUW917755:TUY917755 UES917755:UEU917755 UOO917755:UOQ917755 UYK917755:UYM917755 VIG917755:VII917755 VSC917755:VSE917755 WBY917755:WCA917755 WLU917755:WLW917755 WVQ917755:WVS917755 I983291:K983291 JE983291:JG983291 TA983291:TC983291 ACW983291:ACY983291 AMS983291:AMU983291 AWO983291:AWQ983291 BGK983291:BGM983291 BQG983291:BQI983291 CAC983291:CAE983291 CJY983291:CKA983291 CTU983291:CTW983291 DDQ983291:DDS983291 DNM983291:DNO983291 DXI983291:DXK983291 EHE983291:EHG983291 ERA983291:ERC983291 FAW983291:FAY983291 FKS983291:FKU983291 FUO983291:FUQ983291 GEK983291:GEM983291 GOG983291:GOI983291 GYC983291:GYE983291 HHY983291:HIA983291 HRU983291:HRW983291 IBQ983291:IBS983291 ILM983291:ILO983291 IVI983291:IVK983291 JFE983291:JFG983291 JPA983291:JPC983291 JYW983291:JYY983291 KIS983291:KIU983291 KSO983291:KSQ983291 LCK983291:LCM983291 LMG983291:LMI983291 LWC983291:LWE983291 MFY983291:MGA983291 MPU983291:MPW983291 MZQ983291:MZS983291 NJM983291:NJO983291 NTI983291:NTK983291 ODE983291:ODG983291 ONA983291:ONC983291 OWW983291:OWY983291 PGS983291:PGU983291 PQO983291:PQQ983291 QAK983291:QAM983291 QKG983291:QKI983291 QUC983291:QUE983291 RDY983291:REA983291 RNU983291:RNW983291 RXQ983291:RXS983291 SHM983291:SHO983291 SRI983291:SRK983291 TBE983291:TBG983291 TLA983291:TLC983291 TUW983291:TUY983291 UES983291:UEU983291 UOO983291:UOQ983291 UYK983291:UYM983291 VIG983291:VII983291 VSC983291:VSE983291 WBY983291:WCA983291 WLU983291:WLW983291 WVQ983291:WVS983291 J139:L144 JF139:JH144 TB139:TD144 ACX139:ACZ144 AMT139:AMV144 AWP139:AWR144 BGL139:BGN144 BQH139:BQJ144 CAD139:CAF144 CJZ139:CKB144 CTV139:CTX144 DDR139:DDT144 DNN139:DNP144 DXJ139:DXL144 EHF139:EHH144 ERB139:ERD144 FAX139:FAZ144 FKT139:FKV144 FUP139:FUR144 GEL139:GEN144 GOH139:GOJ144 GYD139:GYF144 HHZ139:HIB144 HRV139:HRX144 IBR139:IBT144 ILN139:ILP144 IVJ139:IVL144 JFF139:JFH144 JPB139:JPD144 JYX139:JYZ144 KIT139:KIV144 KSP139:KSR144 LCL139:LCN144 LMH139:LMJ144 LWD139:LWF144 MFZ139:MGB144 MPV139:MPX144 MZR139:MZT144 NJN139:NJP144 NTJ139:NTL144 ODF139:ODH144 ONB139:OND144 OWX139:OWZ144 PGT139:PGV144 PQP139:PQR144 QAL139:QAN144 QKH139:QKJ144 QUD139:QUF144 RDZ139:REB144 RNV139:RNX144 RXR139:RXT144 SHN139:SHP144 SRJ139:SRL144 TBF139:TBH144 TLB139:TLD144 TUX139:TUZ144 UET139:UEV144 UOP139:UOR144 UYL139:UYN144 VIH139:VIJ144 VSD139:VSF144 WBZ139:WCB144 WLV139:WLX144 WVR139:WVT144 J65804:L65809 JF65804:JH65809 TB65804:TD65809 ACX65804:ACZ65809 AMT65804:AMV65809 AWP65804:AWR65809 BGL65804:BGN65809 BQH65804:BQJ65809 CAD65804:CAF65809 CJZ65804:CKB65809 CTV65804:CTX65809 DDR65804:DDT65809 DNN65804:DNP65809 DXJ65804:DXL65809 EHF65804:EHH65809 ERB65804:ERD65809 FAX65804:FAZ65809 FKT65804:FKV65809 FUP65804:FUR65809 GEL65804:GEN65809 GOH65804:GOJ65809 GYD65804:GYF65809 HHZ65804:HIB65809 HRV65804:HRX65809 IBR65804:IBT65809 ILN65804:ILP65809 IVJ65804:IVL65809 JFF65804:JFH65809 JPB65804:JPD65809 JYX65804:JYZ65809 KIT65804:KIV65809 KSP65804:KSR65809 LCL65804:LCN65809 LMH65804:LMJ65809 LWD65804:LWF65809 MFZ65804:MGB65809 MPV65804:MPX65809 MZR65804:MZT65809 NJN65804:NJP65809 NTJ65804:NTL65809 ODF65804:ODH65809 ONB65804:OND65809 OWX65804:OWZ65809 PGT65804:PGV65809 PQP65804:PQR65809 QAL65804:QAN65809 QKH65804:QKJ65809 QUD65804:QUF65809 RDZ65804:REB65809 RNV65804:RNX65809 RXR65804:RXT65809 SHN65804:SHP65809 SRJ65804:SRL65809 TBF65804:TBH65809 TLB65804:TLD65809 TUX65804:TUZ65809 UET65804:UEV65809 UOP65804:UOR65809 UYL65804:UYN65809 VIH65804:VIJ65809 VSD65804:VSF65809 WBZ65804:WCB65809 WLV65804:WLX65809 WVR65804:WVT65809 J131340:L131345 JF131340:JH131345 TB131340:TD131345 ACX131340:ACZ131345 AMT131340:AMV131345 AWP131340:AWR131345 BGL131340:BGN131345 BQH131340:BQJ131345 CAD131340:CAF131345 CJZ131340:CKB131345 CTV131340:CTX131345 DDR131340:DDT131345 DNN131340:DNP131345 DXJ131340:DXL131345 EHF131340:EHH131345 ERB131340:ERD131345 FAX131340:FAZ131345 FKT131340:FKV131345 FUP131340:FUR131345 GEL131340:GEN131345 GOH131340:GOJ131345 GYD131340:GYF131345 HHZ131340:HIB131345 HRV131340:HRX131345 IBR131340:IBT131345 ILN131340:ILP131345 IVJ131340:IVL131345 JFF131340:JFH131345 JPB131340:JPD131345 JYX131340:JYZ131345 KIT131340:KIV131345 KSP131340:KSR131345 LCL131340:LCN131345 LMH131340:LMJ131345 LWD131340:LWF131345 MFZ131340:MGB131345 MPV131340:MPX131345 MZR131340:MZT131345 NJN131340:NJP131345 NTJ131340:NTL131345 ODF131340:ODH131345 ONB131340:OND131345 OWX131340:OWZ131345 PGT131340:PGV131345 PQP131340:PQR131345 QAL131340:QAN131345 QKH131340:QKJ131345 QUD131340:QUF131345 RDZ131340:REB131345 RNV131340:RNX131345 RXR131340:RXT131345 SHN131340:SHP131345 SRJ131340:SRL131345 TBF131340:TBH131345 TLB131340:TLD131345 TUX131340:TUZ131345 UET131340:UEV131345 UOP131340:UOR131345 UYL131340:UYN131345 VIH131340:VIJ131345 VSD131340:VSF131345 WBZ131340:WCB131345 WLV131340:WLX131345 WVR131340:WVT131345 J196876:L196881 JF196876:JH196881 TB196876:TD196881 ACX196876:ACZ196881 AMT196876:AMV196881 AWP196876:AWR196881 BGL196876:BGN196881 BQH196876:BQJ196881 CAD196876:CAF196881 CJZ196876:CKB196881 CTV196876:CTX196881 DDR196876:DDT196881 DNN196876:DNP196881 DXJ196876:DXL196881 EHF196876:EHH196881 ERB196876:ERD196881 FAX196876:FAZ196881 FKT196876:FKV196881 FUP196876:FUR196881 GEL196876:GEN196881 GOH196876:GOJ196881 GYD196876:GYF196881 HHZ196876:HIB196881 HRV196876:HRX196881 IBR196876:IBT196881 ILN196876:ILP196881 IVJ196876:IVL196881 JFF196876:JFH196881 JPB196876:JPD196881 JYX196876:JYZ196881 KIT196876:KIV196881 KSP196876:KSR196881 LCL196876:LCN196881 LMH196876:LMJ196881 LWD196876:LWF196881 MFZ196876:MGB196881 MPV196876:MPX196881 MZR196876:MZT196881 NJN196876:NJP196881 NTJ196876:NTL196881 ODF196876:ODH196881 ONB196876:OND196881 OWX196876:OWZ196881 PGT196876:PGV196881 PQP196876:PQR196881 QAL196876:QAN196881 QKH196876:QKJ196881 QUD196876:QUF196881 RDZ196876:REB196881 RNV196876:RNX196881 RXR196876:RXT196881 SHN196876:SHP196881 SRJ196876:SRL196881 TBF196876:TBH196881 TLB196876:TLD196881 TUX196876:TUZ196881 UET196876:UEV196881 UOP196876:UOR196881 UYL196876:UYN196881 VIH196876:VIJ196881 VSD196876:VSF196881 WBZ196876:WCB196881 WLV196876:WLX196881 WVR196876:WVT196881 J262412:L262417 JF262412:JH262417 TB262412:TD262417 ACX262412:ACZ262417 AMT262412:AMV262417 AWP262412:AWR262417 BGL262412:BGN262417 BQH262412:BQJ262417 CAD262412:CAF262417 CJZ262412:CKB262417 CTV262412:CTX262417 DDR262412:DDT262417 DNN262412:DNP262417 DXJ262412:DXL262417 EHF262412:EHH262417 ERB262412:ERD262417 FAX262412:FAZ262417 FKT262412:FKV262417 FUP262412:FUR262417 GEL262412:GEN262417 GOH262412:GOJ262417 GYD262412:GYF262417 HHZ262412:HIB262417 HRV262412:HRX262417 IBR262412:IBT262417 ILN262412:ILP262417 IVJ262412:IVL262417 JFF262412:JFH262417 JPB262412:JPD262417 JYX262412:JYZ262417 KIT262412:KIV262417 KSP262412:KSR262417 LCL262412:LCN262417 LMH262412:LMJ262417 LWD262412:LWF262417 MFZ262412:MGB262417 MPV262412:MPX262417 MZR262412:MZT262417 NJN262412:NJP262417 NTJ262412:NTL262417 ODF262412:ODH262417 ONB262412:OND262417 OWX262412:OWZ262417 PGT262412:PGV262417 PQP262412:PQR262417 QAL262412:QAN262417 QKH262412:QKJ262417 QUD262412:QUF262417 RDZ262412:REB262417 RNV262412:RNX262417 RXR262412:RXT262417 SHN262412:SHP262417 SRJ262412:SRL262417 TBF262412:TBH262417 TLB262412:TLD262417 TUX262412:TUZ262417 UET262412:UEV262417 UOP262412:UOR262417 UYL262412:UYN262417 VIH262412:VIJ262417 VSD262412:VSF262417 WBZ262412:WCB262417 WLV262412:WLX262417 WVR262412:WVT262417 J327948:L327953 JF327948:JH327953 TB327948:TD327953 ACX327948:ACZ327953 AMT327948:AMV327953 AWP327948:AWR327953 BGL327948:BGN327953 BQH327948:BQJ327953 CAD327948:CAF327953 CJZ327948:CKB327953 CTV327948:CTX327953 DDR327948:DDT327953 DNN327948:DNP327953 DXJ327948:DXL327953 EHF327948:EHH327953 ERB327948:ERD327953 FAX327948:FAZ327953 FKT327948:FKV327953 FUP327948:FUR327953 GEL327948:GEN327953 GOH327948:GOJ327953 GYD327948:GYF327953 HHZ327948:HIB327953 HRV327948:HRX327953 IBR327948:IBT327953 ILN327948:ILP327953 IVJ327948:IVL327953 JFF327948:JFH327953 JPB327948:JPD327953 JYX327948:JYZ327953 KIT327948:KIV327953 KSP327948:KSR327953 LCL327948:LCN327953 LMH327948:LMJ327953 LWD327948:LWF327953 MFZ327948:MGB327953 MPV327948:MPX327953 MZR327948:MZT327953 NJN327948:NJP327953 NTJ327948:NTL327953 ODF327948:ODH327953 ONB327948:OND327953 OWX327948:OWZ327953 PGT327948:PGV327953 PQP327948:PQR327953 QAL327948:QAN327953 QKH327948:QKJ327953 QUD327948:QUF327953 RDZ327948:REB327953 RNV327948:RNX327953 RXR327948:RXT327953 SHN327948:SHP327953 SRJ327948:SRL327953 TBF327948:TBH327953 TLB327948:TLD327953 TUX327948:TUZ327953 UET327948:UEV327953 UOP327948:UOR327953 UYL327948:UYN327953 VIH327948:VIJ327953 VSD327948:VSF327953 WBZ327948:WCB327953 WLV327948:WLX327953 WVR327948:WVT327953 J393484:L393489 JF393484:JH393489 TB393484:TD393489 ACX393484:ACZ393489 AMT393484:AMV393489 AWP393484:AWR393489 BGL393484:BGN393489 BQH393484:BQJ393489 CAD393484:CAF393489 CJZ393484:CKB393489 CTV393484:CTX393489 DDR393484:DDT393489 DNN393484:DNP393489 DXJ393484:DXL393489 EHF393484:EHH393489 ERB393484:ERD393489 FAX393484:FAZ393489 FKT393484:FKV393489 FUP393484:FUR393489 GEL393484:GEN393489 GOH393484:GOJ393489 GYD393484:GYF393489 HHZ393484:HIB393489 HRV393484:HRX393489 IBR393484:IBT393489 ILN393484:ILP393489 IVJ393484:IVL393489 JFF393484:JFH393489 JPB393484:JPD393489 JYX393484:JYZ393489 KIT393484:KIV393489 KSP393484:KSR393489 LCL393484:LCN393489 LMH393484:LMJ393489 LWD393484:LWF393489 MFZ393484:MGB393489 MPV393484:MPX393489 MZR393484:MZT393489 NJN393484:NJP393489 NTJ393484:NTL393489 ODF393484:ODH393489 ONB393484:OND393489 OWX393484:OWZ393489 PGT393484:PGV393489 PQP393484:PQR393489 QAL393484:QAN393489 QKH393484:QKJ393489 QUD393484:QUF393489 RDZ393484:REB393489 RNV393484:RNX393489 RXR393484:RXT393489 SHN393484:SHP393489 SRJ393484:SRL393489 TBF393484:TBH393489 TLB393484:TLD393489 TUX393484:TUZ393489 UET393484:UEV393489 UOP393484:UOR393489 UYL393484:UYN393489 VIH393484:VIJ393489 VSD393484:VSF393489 WBZ393484:WCB393489 WLV393484:WLX393489 WVR393484:WVT393489 J459020:L459025 JF459020:JH459025 TB459020:TD459025 ACX459020:ACZ459025 AMT459020:AMV459025 AWP459020:AWR459025 BGL459020:BGN459025 BQH459020:BQJ459025 CAD459020:CAF459025 CJZ459020:CKB459025 CTV459020:CTX459025 DDR459020:DDT459025 DNN459020:DNP459025 DXJ459020:DXL459025 EHF459020:EHH459025 ERB459020:ERD459025 FAX459020:FAZ459025 FKT459020:FKV459025 FUP459020:FUR459025 GEL459020:GEN459025 GOH459020:GOJ459025 GYD459020:GYF459025 HHZ459020:HIB459025 HRV459020:HRX459025 IBR459020:IBT459025 ILN459020:ILP459025 IVJ459020:IVL459025 JFF459020:JFH459025 JPB459020:JPD459025 JYX459020:JYZ459025 KIT459020:KIV459025 KSP459020:KSR459025 LCL459020:LCN459025 LMH459020:LMJ459025 LWD459020:LWF459025 MFZ459020:MGB459025 MPV459020:MPX459025 MZR459020:MZT459025 NJN459020:NJP459025 NTJ459020:NTL459025 ODF459020:ODH459025 ONB459020:OND459025 OWX459020:OWZ459025 PGT459020:PGV459025 PQP459020:PQR459025 QAL459020:QAN459025 QKH459020:QKJ459025 QUD459020:QUF459025 RDZ459020:REB459025 RNV459020:RNX459025 RXR459020:RXT459025 SHN459020:SHP459025 SRJ459020:SRL459025 TBF459020:TBH459025 TLB459020:TLD459025 TUX459020:TUZ459025 UET459020:UEV459025 UOP459020:UOR459025 UYL459020:UYN459025 VIH459020:VIJ459025 VSD459020:VSF459025 WBZ459020:WCB459025 WLV459020:WLX459025 WVR459020:WVT459025 J524556:L524561 JF524556:JH524561 TB524556:TD524561 ACX524556:ACZ524561 AMT524556:AMV524561 AWP524556:AWR524561 BGL524556:BGN524561 BQH524556:BQJ524561 CAD524556:CAF524561 CJZ524556:CKB524561 CTV524556:CTX524561 DDR524556:DDT524561 DNN524556:DNP524561 DXJ524556:DXL524561 EHF524556:EHH524561 ERB524556:ERD524561 FAX524556:FAZ524561 FKT524556:FKV524561 FUP524556:FUR524561 GEL524556:GEN524561 GOH524556:GOJ524561 GYD524556:GYF524561 HHZ524556:HIB524561 HRV524556:HRX524561 IBR524556:IBT524561 ILN524556:ILP524561 IVJ524556:IVL524561 JFF524556:JFH524561 JPB524556:JPD524561 JYX524556:JYZ524561 KIT524556:KIV524561 KSP524556:KSR524561 LCL524556:LCN524561 LMH524556:LMJ524561 LWD524556:LWF524561 MFZ524556:MGB524561 MPV524556:MPX524561 MZR524556:MZT524561 NJN524556:NJP524561 NTJ524556:NTL524561 ODF524556:ODH524561 ONB524556:OND524561 OWX524556:OWZ524561 PGT524556:PGV524561 PQP524556:PQR524561 QAL524556:QAN524561 QKH524556:QKJ524561 QUD524556:QUF524561 RDZ524556:REB524561 RNV524556:RNX524561 RXR524556:RXT524561 SHN524556:SHP524561 SRJ524556:SRL524561 TBF524556:TBH524561 TLB524556:TLD524561 TUX524556:TUZ524561 UET524556:UEV524561 UOP524556:UOR524561 UYL524556:UYN524561 VIH524556:VIJ524561 VSD524556:VSF524561 WBZ524556:WCB524561 WLV524556:WLX524561 WVR524556:WVT524561 J590092:L590097 JF590092:JH590097 TB590092:TD590097 ACX590092:ACZ590097 AMT590092:AMV590097 AWP590092:AWR590097 BGL590092:BGN590097 BQH590092:BQJ590097 CAD590092:CAF590097 CJZ590092:CKB590097 CTV590092:CTX590097 DDR590092:DDT590097 DNN590092:DNP590097 DXJ590092:DXL590097 EHF590092:EHH590097 ERB590092:ERD590097 FAX590092:FAZ590097 FKT590092:FKV590097 FUP590092:FUR590097 GEL590092:GEN590097 GOH590092:GOJ590097 GYD590092:GYF590097 HHZ590092:HIB590097 HRV590092:HRX590097 IBR590092:IBT590097 ILN590092:ILP590097 IVJ590092:IVL590097 JFF590092:JFH590097 JPB590092:JPD590097 JYX590092:JYZ590097 KIT590092:KIV590097 KSP590092:KSR590097 LCL590092:LCN590097 LMH590092:LMJ590097 LWD590092:LWF590097 MFZ590092:MGB590097 MPV590092:MPX590097 MZR590092:MZT590097 NJN590092:NJP590097 NTJ590092:NTL590097 ODF590092:ODH590097 ONB590092:OND590097 OWX590092:OWZ590097 PGT590092:PGV590097 PQP590092:PQR590097 QAL590092:QAN590097 QKH590092:QKJ590097 QUD590092:QUF590097 RDZ590092:REB590097 RNV590092:RNX590097 RXR590092:RXT590097 SHN590092:SHP590097 SRJ590092:SRL590097 TBF590092:TBH590097 TLB590092:TLD590097 TUX590092:TUZ590097 UET590092:UEV590097 UOP590092:UOR590097 UYL590092:UYN590097 VIH590092:VIJ590097 VSD590092:VSF590097 WBZ590092:WCB590097 WLV590092:WLX590097 WVR590092:WVT590097 J655628:L655633 JF655628:JH655633 TB655628:TD655633 ACX655628:ACZ655633 AMT655628:AMV655633 AWP655628:AWR655633 BGL655628:BGN655633 BQH655628:BQJ655633 CAD655628:CAF655633 CJZ655628:CKB655633 CTV655628:CTX655633 DDR655628:DDT655633 DNN655628:DNP655633 DXJ655628:DXL655633 EHF655628:EHH655633 ERB655628:ERD655633 FAX655628:FAZ655633 FKT655628:FKV655633 FUP655628:FUR655633 GEL655628:GEN655633 GOH655628:GOJ655633 GYD655628:GYF655633 HHZ655628:HIB655633 HRV655628:HRX655633 IBR655628:IBT655633 ILN655628:ILP655633 IVJ655628:IVL655633 JFF655628:JFH655633 JPB655628:JPD655633 JYX655628:JYZ655633 KIT655628:KIV655633 KSP655628:KSR655633 LCL655628:LCN655633 LMH655628:LMJ655633 LWD655628:LWF655633 MFZ655628:MGB655633 MPV655628:MPX655633 MZR655628:MZT655633 NJN655628:NJP655633 NTJ655628:NTL655633 ODF655628:ODH655633 ONB655628:OND655633 OWX655628:OWZ655633 PGT655628:PGV655633 PQP655628:PQR655633 QAL655628:QAN655633 QKH655628:QKJ655633 QUD655628:QUF655633 RDZ655628:REB655633 RNV655628:RNX655633 RXR655628:RXT655633 SHN655628:SHP655633 SRJ655628:SRL655633 TBF655628:TBH655633 TLB655628:TLD655633 TUX655628:TUZ655633 UET655628:UEV655633 UOP655628:UOR655633 UYL655628:UYN655633 VIH655628:VIJ655633 VSD655628:VSF655633 WBZ655628:WCB655633 WLV655628:WLX655633 WVR655628:WVT655633 J721164:L721169 JF721164:JH721169 TB721164:TD721169 ACX721164:ACZ721169 AMT721164:AMV721169 AWP721164:AWR721169 BGL721164:BGN721169 BQH721164:BQJ721169 CAD721164:CAF721169 CJZ721164:CKB721169 CTV721164:CTX721169 DDR721164:DDT721169 DNN721164:DNP721169 DXJ721164:DXL721169 EHF721164:EHH721169 ERB721164:ERD721169 FAX721164:FAZ721169 FKT721164:FKV721169 FUP721164:FUR721169 GEL721164:GEN721169 GOH721164:GOJ721169 GYD721164:GYF721169 HHZ721164:HIB721169 HRV721164:HRX721169 IBR721164:IBT721169 ILN721164:ILP721169 IVJ721164:IVL721169 JFF721164:JFH721169 JPB721164:JPD721169 JYX721164:JYZ721169 KIT721164:KIV721169 KSP721164:KSR721169 LCL721164:LCN721169 LMH721164:LMJ721169 LWD721164:LWF721169 MFZ721164:MGB721169 MPV721164:MPX721169 MZR721164:MZT721169 NJN721164:NJP721169 NTJ721164:NTL721169 ODF721164:ODH721169 ONB721164:OND721169 OWX721164:OWZ721169 PGT721164:PGV721169 PQP721164:PQR721169 QAL721164:QAN721169 QKH721164:QKJ721169 QUD721164:QUF721169 RDZ721164:REB721169 RNV721164:RNX721169 RXR721164:RXT721169 SHN721164:SHP721169 SRJ721164:SRL721169 TBF721164:TBH721169 TLB721164:TLD721169 TUX721164:TUZ721169 UET721164:UEV721169 UOP721164:UOR721169 UYL721164:UYN721169 VIH721164:VIJ721169 VSD721164:VSF721169 WBZ721164:WCB721169 WLV721164:WLX721169 WVR721164:WVT721169 J786700:L786705 JF786700:JH786705 TB786700:TD786705 ACX786700:ACZ786705 AMT786700:AMV786705 AWP786700:AWR786705 BGL786700:BGN786705 BQH786700:BQJ786705 CAD786700:CAF786705 CJZ786700:CKB786705 CTV786700:CTX786705 DDR786700:DDT786705 DNN786700:DNP786705 DXJ786700:DXL786705 EHF786700:EHH786705 ERB786700:ERD786705 FAX786700:FAZ786705 FKT786700:FKV786705 FUP786700:FUR786705 GEL786700:GEN786705 GOH786700:GOJ786705 GYD786700:GYF786705 HHZ786700:HIB786705 HRV786700:HRX786705 IBR786700:IBT786705 ILN786700:ILP786705 IVJ786700:IVL786705 JFF786700:JFH786705 JPB786700:JPD786705 JYX786700:JYZ786705 KIT786700:KIV786705 KSP786700:KSR786705 LCL786700:LCN786705 LMH786700:LMJ786705 LWD786700:LWF786705 MFZ786700:MGB786705 MPV786700:MPX786705 MZR786700:MZT786705 NJN786700:NJP786705 NTJ786700:NTL786705 ODF786700:ODH786705 ONB786700:OND786705 OWX786700:OWZ786705 PGT786700:PGV786705 PQP786700:PQR786705 QAL786700:QAN786705 QKH786700:QKJ786705 QUD786700:QUF786705 RDZ786700:REB786705 RNV786700:RNX786705 RXR786700:RXT786705 SHN786700:SHP786705 SRJ786700:SRL786705 TBF786700:TBH786705 TLB786700:TLD786705 TUX786700:TUZ786705 UET786700:UEV786705 UOP786700:UOR786705 UYL786700:UYN786705 VIH786700:VIJ786705 VSD786700:VSF786705 WBZ786700:WCB786705 WLV786700:WLX786705 WVR786700:WVT786705 J852236:L852241 JF852236:JH852241 TB852236:TD852241 ACX852236:ACZ852241 AMT852236:AMV852241 AWP852236:AWR852241 BGL852236:BGN852241 BQH852236:BQJ852241 CAD852236:CAF852241 CJZ852236:CKB852241 CTV852236:CTX852241 DDR852236:DDT852241 DNN852236:DNP852241 DXJ852236:DXL852241 EHF852236:EHH852241 ERB852236:ERD852241 FAX852236:FAZ852241 FKT852236:FKV852241 FUP852236:FUR852241 GEL852236:GEN852241 GOH852236:GOJ852241 GYD852236:GYF852241 HHZ852236:HIB852241 HRV852236:HRX852241 IBR852236:IBT852241 ILN852236:ILP852241 IVJ852236:IVL852241 JFF852236:JFH852241 JPB852236:JPD852241 JYX852236:JYZ852241 KIT852236:KIV852241 KSP852236:KSR852241 LCL852236:LCN852241 LMH852236:LMJ852241 LWD852236:LWF852241 MFZ852236:MGB852241 MPV852236:MPX852241 MZR852236:MZT852241 NJN852236:NJP852241 NTJ852236:NTL852241 ODF852236:ODH852241 ONB852236:OND852241 OWX852236:OWZ852241 PGT852236:PGV852241 PQP852236:PQR852241 QAL852236:QAN852241 QKH852236:QKJ852241 QUD852236:QUF852241 RDZ852236:REB852241 RNV852236:RNX852241 RXR852236:RXT852241 SHN852236:SHP852241 SRJ852236:SRL852241 TBF852236:TBH852241 TLB852236:TLD852241 TUX852236:TUZ852241 UET852236:UEV852241 UOP852236:UOR852241 UYL852236:UYN852241 VIH852236:VIJ852241 VSD852236:VSF852241 WBZ852236:WCB852241 WLV852236:WLX852241 WVR852236:WVT852241 J917772:L917777 JF917772:JH917777 TB917772:TD917777 ACX917772:ACZ917777 AMT917772:AMV917777 AWP917772:AWR917777 BGL917772:BGN917777 BQH917772:BQJ917777 CAD917772:CAF917777 CJZ917772:CKB917777 CTV917772:CTX917777 DDR917772:DDT917777 DNN917772:DNP917777 DXJ917772:DXL917777 EHF917772:EHH917777 ERB917772:ERD917777 FAX917772:FAZ917777 FKT917772:FKV917777 FUP917772:FUR917777 GEL917772:GEN917777 GOH917772:GOJ917777 GYD917772:GYF917777 HHZ917772:HIB917777 HRV917772:HRX917777 IBR917772:IBT917777 ILN917772:ILP917777 IVJ917772:IVL917777 JFF917772:JFH917777 JPB917772:JPD917777 JYX917772:JYZ917777 KIT917772:KIV917777 KSP917772:KSR917777 LCL917772:LCN917777 LMH917772:LMJ917777 LWD917772:LWF917777 MFZ917772:MGB917777 MPV917772:MPX917777 MZR917772:MZT917777 NJN917772:NJP917777 NTJ917772:NTL917777 ODF917772:ODH917777 ONB917772:OND917777 OWX917772:OWZ917777 PGT917772:PGV917777 PQP917772:PQR917777 QAL917772:QAN917777 QKH917772:QKJ917777 QUD917772:QUF917777 RDZ917772:REB917777 RNV917772:RNX917777 RXR917772:RXT917777 SHN917772:SHP917777 SRJ917772:SRL917777 TBF917772:TBH917777 TLB917772:TLD917777 TUX917772:TUZ917777 UET917772:UEV917777 UOP917772:UOR917777 UYL917772:UYN917777 VIH917772:VIJ917777 VSD917772:VSF917777 WBZ917772:WCB917777 WLV917772:WLX917777 WVR917772:WVT917777 J983308:L983313 JF983308:JH983313 TB983308:TD983313 ACX983308:ACZ983313 AMT983308:AMV983313 AWP983308:AWR983313 BGL983308:BGN983313 BQH983308:BQJ983313 CAD983308:CAF983313 CJZ983308:CKB983313 CTV983308:CTX983313 DDR983308:DDT983313 DNN983308:DNP983313 DXJ983308:DXL983313 EHF983308:EHH983313 ERB983308:ERD983313 FAX983308:FAZ983313 FKT983308:FKV983313 FUP983308:FUR983313 GEL983308:GEN983313 GOH983308:GOJ983313 GYD983308:GYF983313 HHZ983308:HIB983313 HRV983308:HRX983313 IBR983308:IBT983313 ILN983308:ILP983313 IVJ983308:IVL983313 JFF983308:JFH983313 JPB983308:JPD983313 JYX983308:JYZ983313 KIT983308:KIV983313 KSP983308:KSR983313 LCL983308:LCN983313 LMH983308:LMJ983313 LWD983308:LWF983313 MFZ983308:MGB983313 MPV983308:MPX983313 MZR983308:MZT983313 NJN983308:NJP983313 NTJ983308:NTL983313 ODF983308:ODH983313 ONB983308:OND983313 OWX983308:OWZ983313 PGT983308:PGV983313 PQP983308:PQR983313 QAL983308:QAN983313 QKH983308:QKJ983313 QUD983308:QUF983313 RDZ983308:REB983313 RNV983308:RNX983313 RXR983308:RXT983313 SHN983308:SHP983313 SRJ983308:SRL983313 TBF983308:TBH983313 TLB983308:TLD983313 TUX983308:TUZ983313 UET983308:UEV983313 UOP983308:UOR983313 UYL983308:UYN983313 VIH983308:VIJ983313 VSD983308:VSF983313 WBZ983308:WCB983313 WLV983308:WLX983313 WVR983308:WVT983313 D145:G145 IZ145:JC145 SV145:SY145 ACR145:ACU145 AMN145:AMQ145 AWJ145:AWM145 BGF145:BGI145 BQB145:BQE145 BZX145:CAA145 CJT145:CJW145 CTP145:CTS145 DDL145:DDO145 DNH145:DNK145 DXD145:DXG145 EGZ145:EHC145 EQV145:EQY145 FAR145:FAU145 FKN145:FKQ145 FUJ145:FUM145 GEF145:GEI145 GOB145:GOE145 GXX145:GYA145 HHT145:HHW145 HRP145:HRS145 IBL145:IBO145 ILH145:ILK145 IVD145:IVG145 JEZ145:JFC145 JOV145:JOY145 JYR145:JYU145 KIN145:KIQ145 KSJ145:KSM145 LCF145:LCI145 LMB145:LME145 LVX145:LWA145 MFT145:MFW145 MPP145:MPS145 MZL145:MZO145 NJH145:NJK145 NTD145:NTG145 OCZ145:ODC145 OMV145:OMY145 OWR145:OWU145 PGN145:PGQ145 PQJ145:PQM145 QAF145:QAI145 QKB145:QKE145 QTX145:QUA145 RDT145:RDW145 RNP145:RNS145 RXL145:RXO145 SHH145:SHK145 SRD145:SRG145 TAZ145:TBC145 TKV145:TKY145 TUR145:TUU145 UEN145:UEQ145 UOJ145:UOM145 UYF145:UYI145 VIB145:VIE145 VRX145:VSA145 WBT145:WBW145 WLP145:WLS145 WVL145:WVO145 D65810:G65810 IZ65810:JC65810 SV65810:SY65810 ACR65810:ACU65810 AMN65810:AMQ65810 AWJ65810:AWM65810 BGF65810:BGI65810 BQB65810:BQE65810 BZX65810:CAA65810 CJT65810:CJW65810 CTP65810:CTS65810 DDL65810:DDO65810 DNH65810:DNK65810 DXD65810:DXG65810 EGZ65810:EHC65810 EQV65810:EQY65810 FAR65810:FAU65810 FKN65810:FKQ65810 FUJ65810:FUM65810 GEF65810:GEI65810 GOB65810:GOE65810 GXX65810:GYA65810 HHT65810:HHW65810 HRP65810:HRS65810 IBL65810:IBO65810 ILH65810:ILK65810 IVD65810:IVG65810 JEZ65810:JFC65810 JOV65810:JOY65810 JYR65810:JYU65810 KIN65810:KIQ65810 KSJ65810:KSM65810 LCF65810:LCI65810 LMB65810:LME65810 LVX65810:LWA65810 MFT65810:MFW65810 MPP65810:MPS65810 MZL65810:MZO65810 NJH65810:NJK65810 NTD65810:NTG65810 OCZ65810:ODC65810 OMV65810:OMY65810 OWR65810:OWU65810 PGN65810:PGQ65810 PQJ65810:PQM65810 QAF65810:QAI65810 QKB65810:QKE65810 QTX65810:QUA65810 RDT65810:RDW65810 RNP65810:RNS65810 RXL65810:RXO65810 SHH65810:SHK65810 SRD65810:SRG65810 TAZ65810:TBC65810 TKV65810:TKY65810 TUR65810:TUU65810 UEN65810:UEQ65810 UOJ65810:UOM65810 UYF65810:UYI65810 VIB65810:VIE65810 VRX65810:VSA65810 WBT65810:WBW65810 WLP65810:WLS65810 WVL65810:WVO65810 D131346:G131346 IZ131346:JC131346 SV131346:SY131346 ACR131346:ACU131346 AMN131346:AMQ131346 AWJ131346:AWM131346 BGF131346:BGI131346 BQB131346:BQE131346 BZX131346:CAA131346 CJT131346:CJW131346 CTP131346:CTS131346 DDL131346:DDO131346 DNH131346:DNK131346 DXD131346:DXG131346 EGZ131346:EHC131346 EQV131346:EQY131346 FAR131346:FAU131346 FKN131346:FKQ131346 FUJ131346:FUM131346 GEF131346:GEI131346 GOB131346:GOE131346 GXX131346:GYA131346 HHT131346:HHW131346 HRP131346:HRS131346 IBL131346:IBO131346 ILH131346:ILK131346 IVD131346:IVG131346 JEZ131346:JFC131346 JOV131346:JOY131346 JYR131346:JYU131346 KIN131346:KIQ131346 KSJ131346:KSM131346 LCF131346:LCI131346 LMB131346:LME131346 LVX131346:LWA131346 MFT131346:MFW131346 MPP131346:MPS131346 MZL131346:MZO131346 NJH131346:NJK131346 NTD131346:NTG131346 OCZ131346:ODC131346 OMV131346:OMY131346 OWR131346:OWU131346 PGN131346:PGQ131346 PQJ131346:PQM131346 QAF131346:QAI131346 QKB131346:QKE131346 QTX131346:QUA131346 RDT131346:RDW131346 RNP131346:RNS131346 RXL131346:RXO131346 SHH131346:SHK131346 SRD131346:SRG131346 TAZ131346:TBC131346 TKV131346:TKY131346 TUR131346:TUU131346 UEN131346:UEQ131346 UOJ131346:UOM131346 UYF131346:UYI131346 VIB131346:VIE131346 VRX131346:VSA131346 WBT131346:WBW131346 WLP131346:WLS131346 WVL131346:WVO131346 D196882:G196882 IZ196882:JC196882 SV196882:SY196882 ACR196882:ACU196882 AMN196882:AMQ196882 AWJ196882:AWM196882 BGF196882:BGI196882 BQB196882:BQE196882 BZX196882:CAA196882 CJT196882:CJW196882 CTP196882:CTS196882 DDL196882:DDO196882 DNH196882:DNK196882 DXD196882:DXG196882 EGZ196882:EHC196882 EQV196882:EQY196882 FAR196882:FAU196882 FKN196882:FKQ196882 FUJ196882:FUM196882 GEF196882:GEI196882 GOB196882:GOE196882 GXX196882:GYA196882 HHT196882:HHW196882 HRP196882:HRS196882 IBL196882:IBO196882 ILH196882:ILK196882 IVD196882:IVG196882 JEZ196882:JFC196882 JOV196882:JOY196882 JYR196882:JYU196882 KIN196882:KIQ196882 KSJ196882:KSM196882 LCF196882:LCI196882 LMB196882:LME196882 LVX196882:LWA196882 MFT196882:MFW196882 MPP196882:MPS196882 MZL196882:MZO196882 NJH196882:NJK196882 NTD196882:NTG196882 OCZ196882:ODC196882 OMV196882:OMY196882 OWR196882:OWU196882 PGN196882:PGQ196882 PQJ196882:PQM196882 QAF196882:QAI196882 QKB196882:QKE196882 QTX196882:QUA196882 RDT196882:RDW196882 RNP196882:RNS196882 RXL196882:RXO196882 SHH196882:SHK196882 SRD196882:SRG196882 TAZ196882:TBC196882 TKV196882:TKY196882 TUR196882:TUU196882 UEN196882:UEQ196882 UOJ196882:UOM196882 UYF196882:UYI196882 VIB196882:VIE196882 VRX196882:VSA196882 WBT196882:WBW196882 WLP196882:WLS196882 WVL196882:WVO196882 D262418:G262418 IZ262418:JC262418 SV262418:SY262418 ACR262418:ACU262418 AMN262418:AMQ262418 AWJ262418:AWM262418 BGF262418:BGI262418 BQB262418:BQE262418 BZX262418:CAA262418 CJT262418:CJW262418 CTP262418:CTS262418 DDL262418:DDO262418 DNH262418:DNK262418 DXD262418:DXG262418 EGZ262418:EHC262418 EQV262418:EQY262418 FAR262418:FAU262418 FKN262418:FKQ262418 FUJ262418:FUM262418 GEF262418:GEI262418 GOB262418:GOE262418 GXX262418:GYA262418 HHT262418:HHW262418 HRP262418:HRS262418 IBL262418:IBO262418 ILH262418:ILK262418 IVD262418:IVG262418 JEZ262418:JFC262418 JOV262418:JOY262418 JYR262418:JYU262418 KIN262418:KIQ262418 KSJ262418:KSM262418 LCF262418:LCI262418 LMB262418:LME262418 LVX262418:LWA262418 MFT262418:MFW262418 MPP262418:MPS262418 MZL262418:MZO262418 NJH262418:NJK262418 NTD262418:NTG262418 OCZ262418:ODC262418 OMV262418:OMY262418 OWR262418:OWU262418 PGN262418:PGQ262418 PQJ262418:PQM262418 QAF262418:QAI262418 QKB262418:QKE262418 QTX262418:QUA262418 RDT262418:RDW262418 RNP262418:RNS262418 RXL262418:RXO262418 SHH262418:SHK262418 SRD262418:SRG262418 TAZ262418:TBC262418 TKV262418:TKY262418 TUR262418:TUU262418 UEN262418:UEQ262418 UOJ262418:UOM262418 UYF262418:UYI262418 VIB262418:VIE262418 VRX262418:VSA262418 WBT262418:WBW262418 WLP262418:WLS262418 WVL262418:WVO262418 D327954:G327954 IZ327954:JC327954 SV327954:SY327954 ACR327954:ACU327954 AMN327954:AMQ327954 AWJ327954:AWM327954 BGF327954:BGI327954 BQB327954:BQE327954 BZX327954:CAA327954 CJT327954:CJW327954 CTP327954:CTS327954 DDL327954:DDO327954 DNH327954:DNK327954 DXD327954:DXG327954 EGZ327954:EHC327954 EQV327954:EQY327954 FAR327954:FAU327954 FKN327954:FKQ327954 FUJ327954:FUM327954 GEF327954:GEI327954 GOB327954:GOE327954 GXX327954:GYA327954 HHT327954:HHW327954 HRP327954:HRS327954 IBL327954:IBO327954 ILH327954:ILK327954 IVD327954:IVG327954 JEZ327954:JFC327954 JOV327954:JOY327954 JYR327954:JYU327954 KIN327954:KIQ327954 KSJ327954:KSM327954 LCF327954:LCI327954 LMB327954:LME327954 LVX327954:LWA327954 MFT327954:MFW327954 MPP327954:MPS327954 MZL327954:MZO327954 NJH327954:NJK327954 NTD327954:NTG327954 OCZ327954:ODC327954 OMV327954:OMY327954 OWR327954:OWU327954 PGN327954:PGQ327954 PQJ327954:PQM327954 QAF327954:QAI327954 QKB327954:QKE327954 QTX327954:QUA327954 RDT327954:RDW327954 RNP327954:RNS327954 RXL327954:RXO327954 SHH327954:SHK327954 SRD327954:SRG327954 TAZ327954:TBC327954 TKV327954:TKY327954 TUR327954:TUU327954 UEN327954:UEQ327954 UOJ327954:UOM327954 UYF327954:UYI327954 VIB327954:VIE327954 VRX327954:VSA327954 WBT327954:WBW327954 WLP327954:WLS327954 WVL327954:WVO327954 D393490:G393490 IZ393490:JC393490 SV393490:SY393490 ACR393490:ACU393490 AMN393490:AMQ393490 AWJ393490:AWM393490 BGF393490:BGI393490 BQB393490:BQE393490 BZX393490:CAA393490 CJT393490:CJW393490 CTP393490:CTS393490 DDL393490:DDO393490 DNH393490:DNK393490 DXD393490:DXG393490 EGZ393490:EHC393490 EQV393490:EQY393490 FAR393490:FAU393490 FKN393490:FKQ393490 FUJ393490:FUM393490 GEF393490:GEI393490 GOB393490:GOE393490 GXX393490:GYA393490 HHT393490:HHW393490 HRP393490:HRS393490 IBL393490:IBO393490 ILH393490:ILK393490 IVD393490:IVG393490 JEZ393490:JFC393490 JOV393490:JOY393490 JYR393490:JYU393490 KIN393490:KIQ393490 KSJ393490:KSM393490 LCF393490:LCI393490 LMB393490:LME393490 LVX393490:LWA393490 MFT393490:MFW393490 MPP393490:MPS393490 MZL393490:MZO393490 NJH393490:NJK393490 NTD393490:NTG393490 OCZ393490:ODC393490 OMV393490:OMY393490 OWR393490:OWU393490 PGN393490:PGQ393490 PQJ393490:PQM393490 QAF393490:QAI393490 QKB393490:QKE393490 QTX393490:QUA393490 RDT393490:RDW393490 RNP393490:RNS393490 RXL393490:RXO393490 SHH393490:SHK393490 SRD393490:SRG393490 TAZ393490:TBC393490 TKV393490:TKY393490 TUR393490:TUU393490 UEN393490:UEQ393490 UOJ393490:UOM393490 UYF393490:UYI393490 VIB393490:VIE393490 VRX393490:VSA393490 WBT393490:WBW393490 WLP393490:WLS393490 WVL393490:WVO393490 D459026:G459026 IZ459026:JC459026 SV459026:SY459026 ACR459026:ACU459026 AMN459026:AMQ459026 AWJ459026:AWM459026 BGF459026:BGI459026 BQB459026:BQE459026 BZX459026:CAA459026 CJT459026:CJW459026 CTP459026:CTS459026 DDL459026:DDO459026 DNH459026:DNK459026 DXD459026:DXG459026 EGZ459026:EHC459026 EQV459026:EQY459026 FAR459026:FAU459026 FKN459026:FKQ459026 FUJ459026:FUM459026 GEF459026:GEI459026 GOB459026:GOE459026 GXX459026:GYA459026 HHT459026:HHW459026 HRP459026:HRS459026 IBL459026:IBO459026 ILH459026:ILK459026 IVD459026:IVG459026 JEZ459026:JFC459026 JOV459026:JOY459026 JYR459026:JYU459026 KIN459026:KIQ459026 KSJ459026:KSM459026 LCF459026:LCI459026 LMB459026:LME459026 LVX459026:LWA459026 MFT459026:MFW459026 MPP459026:MPS459026 MZL459026:MZO459026 NJH459026:NJK459026 NTD459026:NTG459026 OCZ459026:ODC459026 OMV459026:OMY459026 OWR459026:OWU459026 PGN459026:PGQ459026 PQJ459026:PQM459026 QAF459026:QAI459026 QKB459026:QKE459026 QTX459026:QUA459026 RDT459026:RDW459026 RNP459026:RNS459026 RXL459026:RXO459026 SHH459026:SHK459026 SRD459026:SRG459026 TAZ459026:TBC459026 TKV459026:TKY459026 TUR459026:TUU459026 UEN459026:UEQ459026 UOJ459026:UOM459026 UYF459026:UYI459026 VIB459026:VIE459026 VRX459026:VSA459026 WBT459026:WBW459026 WLP459026:WLS459026 WVL459026:WVO459026 D524562:G524562 IZ524562:JC524562 SV524562:SY524562 ACR524562:ACU524562 AMN524562:AMQ524562 AWJ524562:AWM524562 BGF524562:BGI524562 BQB524562:BQE524562 BZX524562:CAA524562 CJT524562:CJW524562 CTP524562:CTS524562 DDL524562:DDO524562 DNH524562:DNK524562 DXD524562:DXG524562 EGZ524562:EHC524562 EQV524562:EQY524562 FAR524562:FAU524562 FKN524562:FKQ524562 FUJ524562:FUM524562 GEF524562:GEI524562 GOB524562:GOE524562 GXX524562:GYA524562 HHT524562:HHW524562 HRP524562:HRS524562 IBL524562:IBO524562 ILH524562:ILK524562 IVD524562:IVG524562 JEZ524562:JFC524562 JOV524562:JOY524562 JYR524562:JYU524562 KIN524562:KIQ524562 KSJ524562:KSM524562 LCF524562:LCI524562 LMB524562:LME524562 LVX524562:LWA524562 MFT524562:MFW524562 MPP524562:MPS524562 MZL524562:MZO524562 NJH524562:NJK524562 NTD524562:NTG524562 OCZ524562:ODC524562 OMV524562:OMY524562 OWR524562:OWU524562 PGN524562:PGQ524562 PQJ524562:PQM524562 QAF524562:QAI524562 QKB524562:QKE524562 QTX524562:QUA524562 RDT524562:RDW524562 RNP524562:RNS524562 RXL524562:RXO524562 SHH524562:SHK524562 SRD524562:SRG524562 TAZ524562:TBC524562 TKV524562:TKY524562 TUR524562:TUU524562 UEN524562:UEQ524562 UOJ524562:UOM524562 UYF524562:UYI524562 VIB524562:VIE524562 VRX524562:VSA524562 WBT524562:WBW524562 WLP524562:WLS524562 WVL524562:WVO524562 D590098:G590098 IZ590098:JC590098 SV590098:SY590098 ACR590098:ACU590098 AMN590098:AMQ590098 AWJ590098:AWM590098 BGF590098:BGI590098 BQB590098:BQE590098 BZX590098:CAA590098 CJT590098:CJW590098 CTP590098:CTS590098 DDL590098:DDO590098 DNH590098:DNK590098 DXD590098:DXG590098 EGZ590098:EHC590098 EQV590098:EQY590098 FAR590098:FAU590098 FKN590098:FKQ590098 FUJ590098:FUM590098 GEF590098:GEI590098 GOB590098:GOE590098 GXX590098:GYA590098 HHT590098:HHW590098 HRP590098:HRS590098 IBL590098:IBO590098 ILH590098:ILK590098 IVD590098:IVG590098 JEZ590098:JFC590098 JOV590098:JOY590098 JYR590098:JYU590098 KIN590098:KIQ590098 KSJ590098:KSM590098 LCF590098:LCI590098 LMB590098:LME590098 LVX590098:LWA590098 MFT590098:MFW590098 MPP590098:MPS590098 MZL590098:MZO590098 NJH590098:NJK590098 NTD590098:NTG590098 OCZ590098:ODC590098 OMV590098:OMY590098 OWR590098:OWU590098 PGN590098:PGQ590098 PQJ590098:PQM590098 QAF590098:QAI590098 QKB590098:QKE590098 QTX590098:QUA590098 RDT590098:RDW590098 RNP590098:RNS590098 RXL590098:RXO590098 SHH590098:SHK590098 SRD590098:SRG590098 TAZ590098:TBC590098 TKV590098:TKY590098 TUR590098:TUU590098 UEN590098:UEQ590098 UOJ590098:UOM590098 UYF590098:UYI590098 VIB590098:VIE590098 VRX590098:VSA590098 WBT590098:WBW590098 WLP590098:WLS590098 WVL590098:WVO590098 D655634:G655634 IZ655634:JC655634 SV655634:SY655634 ACR655634:ACU655634 AMN655634:AMQ655634 AWJ655634:AWM655634 BGF655634:BGI655634 BQB655634:BQE655634 BZX655634:CAA655634 CJT655634:CJW655634 CTP655634:CTS655634 DDL655634:DDO655634 DNH655634:DNK655634 DXD655634:DXG655634 EGZ655634:EHC655634 EQV655634:EQY655634 FAR655634:FAU655634 FKN655634:FKQ655634 FUJ655634:FUM655634 GEF655634:GEI655634 GOB655634:GOE655634 GXX655634:GYA655634 HHT655634:HHW655634 HRP655634:HRS655634 IBL655634:IBO655634 ILH655634:ILK655634 IVD655634:IVG655634 JEZ655634:JFC655634 JOV655634:JOY655634 JYR655634:JYU655634 KIN655634:KIQ655634 KSJ655634:KSM655634 LCF655634:LCI655634 LMB655634:LME655634 LVX655634:LWA655634 MFT655634:MFW655634 MPP655634:MPS655634 MZL655634:MZO655634 NJH655634:NJK655634 NTD655634:NTG655634 OCZ655634:ODC655634 OMV655634:OMY655634 OWR655634:OWU655634 PGN655634:PGQ655634 PQJ655634:PQM655634 QAF655634:QAI655634 QKB655634:QKE655634 QTX655634:QUA655634 RDT655634:RDW655634 RNP655634:RNS655634 RXL655634:RXO655634 SHH655634:SHK655634 SRD655634:SRG655634 TAZ655634:TBC655634 TKV655634:TKY655634 TUR655634:TUU655634 UEN655634:UEQ655634 UOJ655634:UOM655634 UYF655634:UYI655634 VIB655634:VIE655634 VRX655634:VSA655634 WBT655634:WBW655634 WLP655634:WLS655634 WVL655634:WVO655634 D721170:G721170 IZ721170:JC721170 SV721170:SY721170 ACR721170:ACU721170 AMN721170:AMQ721170 AWJ721170:AWM721170 BGF721170:BGI721170 BQB721170:BQE721170 BZX721170:CAA721170 CJT721170:CJW721170 CTP721170:CTS721170 DDL721170:DDO721170 DNH721170:DNK721170 DXD721170:DXG721170 EGZ721170:EHC721170 EQV721170:EQY721170 FAR721170:FAU721170 FKN721170:FKQ721170 FUJ721170:FUM721170 GEF721170:GEI721170 GOB721170:GOE721170 GXX721170:GYA721170 HHT721170:HHW721170 HRP721170:HRS721170 IBL721170:IBO721170 ILH721170:ILK721170 IVD721170:IVG721170 JEZ721170:JFC721170 JOV721170:JOY721170 JYR721170:JYU721170 KIN721170:KIQ721170 KSJ721170:KSM721170 LCF721170:LCI721170 LMB721170:LME721170 LVX721170:LWA721170 MFT721170:MFW721170 MPP721170:MPS721170 MZL721170:MZO721170 NJH721170:NJK721170 NTD721170:NTG721170 OCZ721170:ODC721170 OMV721170:OMY721170 OWR721170:OWU721170 PGN721170:PGQ721170 PQJ721170:PQM721170 QAF721170:QAI721170 QKB721170:QKE721170 QTX721170:QUA721170 RDT721170:RDW721170 RNP721170:RNS721170 RXL721170:RXO721170 SHH721170:SHK721170 SRD721170:SRG721170 TAZ721170:TBC721170 TKV721170:TKY721170 TUR721170:TUU721170 UEN721170:UEQ721170 UOJ721170:UOM721170 UYF721170:UYI721170 VIB721170:VIE721170 VRX721170:VSA721170 WBT721170:WBW721170 WLP721170:WLS721170 WVL721170:WVO721170 D786706:G786706 IZ786706:JC786706 SV786706:SY786706 ACR786706:ACU786706 AMN786706:AMQ786706 AWJ786706:AWM786706 BGF786706:BGI786706 BQB786706:BQE786706 BZX786706:CAA786706 CJT786706:CJW786706 CTP786706:CTS786706 DDL786706:DDO786706 DNH786706:DNK786706 DXD786706:DXG786706 EGZ786706:EHC786706 EQV786706:EQY786706 FAR786706:FAU786706 FKN786706:FKQ786706 FUJ786706:FUM786706 GEF786706:GEI786706 GOB786706:GOE786706 GXX786706:GYA786706 HHT786706:HHW786706 HRP786706:HRS786706 IBL786706:IBO786706 ILH786706:ILK786706 IVD786706:IVG786706 JEZ786706:JFC786706 JOV786706:JOY786706 JYR786706:JYU786706 KIN786706:KIQ786706 KSJ786706:KSM786706 LCF786706:LCI786706 LMB786706:LME786706 LVX786706:LWA786706 MFT786706:MFW786706 MPP786706:MPS786706 MZL786706:MZO786706 NJH786706:NJK786706 NTD786706:NTG786706 OCZ786706:ODC786706 OMV786706:OMY786706 OWR786706:OWU786706 PGN786706:PGQ786706 PQJ786706:PQM786706 QAF786706:QAI786706 QKB786706:QKE786706 QTX786706:QUA786706 RDT786706:RDW786706 RNP786706:RNS786706 RXL786706:RXO786706 SHH786706:SHK786706 SRD786706:SRG786706 TAZ786706:TBC786706 TKV786706:TKY786706 TUR786706:TUU786706 UEN786706:UEQ786706 UOJ786706:UOM786706 UYF786706:UYI786706 VIB786706:VIE786706 VRX786706:VSA786706 WBT786706:WBW786706 WLP786706:WLS786706 WVL786706:WVO786706 D852242:G852242 IZ852242:JC852242 SV852242:SY852242 ACR852242:ACU852242 AMN852242:AMQ852242 AWJ852242:AWM852242 BGF852242:BGI852242 BQB852242:BQE852242 BZX852242:CAA852242 CJT852242:CJW852242 CTP852242:CTS852242 DDL852242:DDO852242 DNH852242:DNK852242 DXD852242:DXG852242 EGZ852242:EHC852242 EQV852242:EQY852242 FAR852242:FAU852242 FKN852242:FKQ852242 FUJ852242:FUM852242 GEF852242:GEI852242 GOB852242:GOE852242 GXX852242:GYA852242 HHT852242:HHW852242 HRP852242:HRS852242 IBL852242:IBO852242 ILH852242:ILK852242 IVD852242:IVG852242 JEZ852242:JFC852242 JOV852242:JOY852242 JYR852242:JYU852242 KIN852242:KIQ852242 KSJ852242:KSM852242 LCF852242:LCI852242 LMB852242:LME852242 LVX852242:LWA852242 MFT852242:MFW852242 MPP852242:MPS852242 MZL852242:MZO852242 NJH852242:NJK852242 NTD852242:NTG852242 OCZ852242:ODC852242 OMV852242:OMY852242 OWR852242:OWU852242 PGN852242:PGQ852242 PQJ852242:PQM852242 QAF852242:QAI852242 QKB852242:QKE852242 QTX852242:QUA852242 RDT852242:RDW852242 RNP852242:RNS852242 RXL852242:RXO852242 SHH852242:SHK852242 SRD852242:SRG852242 TAZ852242:TBC852242 TKV852242:TKY852242 TUR852242:TUU852242 UEN852242:UEQ852242 UOJ852242:UOM852242 UYF852242:UYI852242 VIB852242:VIE852242 VRX852242:VSA852242 WBT852242:WBW852242 WLP852242:WLS852242 WVL852242:WVO852242 D917778:G917778 IZ917778:JC917778 SV917778:SY917778 ACR917778:ACU917778 AMN917778:AMQ917778 AWJ917778:AWM917778 BGF917778:BGI917778 BQB917778:BQE917778 BZX917778:CAA917778 CJT917778:CJW917778 CTP917778:CTS917778 DDL917778:DDO917778 DNH917778:DNK917778 DXD917778:DXG917778 EGZ917778:EHC917778 EQV917778:EQY917778 FAR917778:FAU917778 FKN917778:FKQ917778 FUJ917778:FUM917778 GEF917778:GEI917778 GOB917778:GOE917778 GXX917778:GYA917778 HHT917778:HHW917778 HRP917778:HRS917778 IBL917778:IBO917778 ILH917778:ILK917778 IVD917778:IVG917778 JEZ917778:JFC917778 JOV917778:JOY917778 JYR917778:JYU917778 KIN917778:KIQ917778 KSJ917778:KSM917778 LCF917778:LCI917778 LMB917778:LME917778 LVX917778:LWA917778 MFT917778:MFW917778 MPP917778:MPS917778 MZL917778:MZO917778 NJH917778:NJK917778 NTD917778:NTG917778 OCZ917778:ODC917778 OMV917778:OMY917778 OWR917778:OWU917778 PGN917778:PGQ917778 PQJ917778:PQM917778 QAF917778:QAI917778 QKB917778:QKE917778 QTX917778:QUA917778 RDT917778:RDW917778 RNP917778:RNS917778 RXL917778:RXO917778 SHH917778:SHK917778 SRD917778:SRG917778 TAZ917778:TBC917778 TKV917778:TKY917778 TUR917778:TUU917778 UEN917778:UEQ917778 UOJ917778:UOM917778 UYF917778:UYI917778 VIB917778:VIE917778 VRX917778:VSA917778 WBT917778:WBW917778 WLP917778:WLS917778 WVL917778:WVO917778 D983314:G983314 IZ983314:JC983314 SV983314:SY983314 ACR983314:ACU983314 AMN983314:AMQ983314 AWJ983314:AWM983314 BGF983314:BGI983314 BQB983314:BQE983314 BZX983314:CAA983314 CJT983314:CJW983314 CTP983314:CTS983314 DDL983314:DDO983314 DNH983314:DNK983314 DXD983314:DXG983314 EGZ983314:EHC983314 EQV983314:EQY983314 FAR983314:FAU983314 FKN983314:FKQ983314 FUJ983314:FUM983314 GEF983314:GEI983314 GOB983314:GOE983314 GXX983314:GYA983314 HHT983314:HHW983314 HRP983314:HRS983314 IBL983314:IBO983314 ILH983314:ILK983314 IVD983314:IVG983314 JEZ983314:JFC983314 JOV983314:JOY983314 JYR983314:JYU983314 KIN983314:KIQ983314 KSJ983314:KSM983314 LCF983314:LCI983314 LMB983314:LME983314 LVX983314:LWA983314 MFT983314:MFW983314 MPP983314:MPS983314 MZL983314:MZO983314 NJH983314:NJK983314 NTD983314:NTG983314 OCZ983314:ODC983314 OMV983314:OMY983314 OWR983314:OWU983314 PGN983314:PGQ983314 PQJ983314:PQM983314 QAF983314:QAI983314 QKB983314:QKE983314 QTX983314:QUA983314 RDT983314:RDW983314 RNP983314:RNS983314 RXL983314:RXO983314 SHH983314:SHK983314 SRD983314:SRG983314 TAZ983314:TBC983314 TKV983314:TKY983314 TUR983314:TUU983314 UEN983314:UEQ983314 UOJ983314:UOM983314 UYF983314:UYI983314 VIB983314:VIE983314 VRX983314:VSA983314 WBT983314:WBW983314 WLP983314:WLS983314 WVL983314:WVO983314 I145:K145 JE145:JG145 TA145:TC145 ACW145:ACY145 AMS145:AMU145 AWO145:AWQ145 BGK145:BGM145 BQG145:BQI145 CAC145:CAE145 CJY145:CKA145 CTU145:CTW145 DDQ145:DDS145 DNM145:DNO145 DXI145:DXK145 EHE145:EHG145 ERA145:ERC145 FAW145:FAY145 FKS145:FKU145 FUO145:FUQ145 GEK145:GEM145 GOG145:GOI145 GYC145:GYE145 HHY145:HIA145 HRU145:HRW145 IBQ145:IBS145 ILM145:ILO145 IVI145:IVK145 JFE145:JFG145 JPA145:JPC145 JYW145:JYY145 KIS145:KIU145 KSO145:KSQ145 LCK145:LCM145 LMG145:LMI145 LWC145:LWE145 MFY145:MGA145 MPU145:MPW145 MZQ145:MZS145 NJM145:NJO145 NTI145:NTK145 ODE145:ODG145 ONA145:ONC145 OWW145:OWY145 PGS145:PGU145 PQO145:PQQ145 QAK145:QAM145 QKG145:QKI145 QUC145:QUE145 RDY145:REA145 RNU145:RNW145 RXQ145:RXS145 SHM145:SHO145 SRI145:SRK145 TBE145:TBG145 TLA145:TLC145 TUW145:TUY145 UES145:UEU145 UOO145:UOQ145 UYK145:UYM145 VIG145:VII145 VSC145:VSE145 WBY145:WCA145 WLU145:WLW145 WVQ145:WVS145 I65810:K65810 JE65810:JG65810 TA65810:TC65810 ACW65810:ACY65810 AMS65810:AMU65810 AWO65810:AWQ65810 BGK65810:BGM65810 BQG65810:BQI65810 CAC65810:CAE65810 CJY65810:CKA65810 CTU65810:CTW65810 DDQ65810:DDS65810 DNM65810:DNO65810 DXI65810:DXK65810 EHE65810:EHG65810 ERA65810:ERC65810 FAW65810:FAY65810 FKS65810:FKU65810 FUO65810:FUQ65810 GEK65810:GEM65810 GOG65810:GOI65810 GYC65810:GYE65810 HHY65810:HIA65810 HRU65810:HRW65810 IBQ65810:IBS65810 ILM65810:ILO65810 IVI65810:IVK65810 JFE65810:JFG65810 JPA65810:JPC65810 JYW65810:JYY65810 KIS65810:KIU65810 KSO65810:KSQ65810 LCK65810:LCM65810 LMG65810:LMI65810 LWC65810:LWE65810 MFY65810:MGA65810 MPU65810:MPW65810 MZQ65810:MZS65810 NJM65810:NJO65810 NTI65810:NTK65810 ODE65810:ODG65810 ONA65810:ONC65810 OWW65810:OWY65810 PGS65810:PGU65810 PQO65810:PQQ65810 QAK65810:QAM65810 QKG65810:QKI65810 QUC65810:QUE65810 RDY65810:REA65810 RNU65810:RNW65810 RXQ65810:RXS65810 SHM65810:SHO65810 SRI65810:SRK65810 TBE65810:TBG65810 TLA65810:TLC65810 TUW65810:TUY65810 UES65810:UEU65810 UOO65810:UOQ65810 UYK65810:UYM65810 VIG65810:VII65810 VSC65810:VSE65810 WBY65810:WCA65810 WLU65810:WLW65810 WVQ65810:WVS65810 I131346:K131346 JE131346:JG131346 TA131346:TC131346 ACW131346:ACY131346 AMS131346:AMU131346 AWO131346:AWQ131346 BGK131346:BGM131346 BQG131346:BQI131346 CAC131346:CAE131346 CJY131346:CKA131346 CTU131346:CTW131346 DDQ131346:DDS131346 DNM131346:DNO131346 DXI131346:DXK131346 EHE131346:EHG131346 ERA131346:ERC131346 FAW131346:FAY131346 FKS131346:FKU131346 FUO131346:FUQ131346 GEK131346:GEM131346 GOG131346:GOI131346 GYC131346:GYE131346 HHY131346:HIA131346 HRU131346:HRW131346 IBQ131346:IBS131346 ILM131346:ILO131346 IVI131346:IVK131346 JFE131346:JFG131346 JPA131346:JPC131346 JYW131346:JYY131346 KIS131346:KIU131346 KSO131346:KSQ131346 LCK131346:LCM131346 LMG131346:LMI131346 LWC131346:LWE131346 MFY131346:MGA131346 MPU131346:MPW131346 MZQ131346:MZS131346 NJM131346:NJO131346 NTI131346:NTK131346 ODE131346:ODG131346 ONA131346:ONC131346 OWW131346:OWY131346 PGS131346:PGU131346 PQO131346:PQQ131346 QAK131346:QAM131346 QKG131346:QKI131346 QUC131346:QUE131346 RDY131346:REA131346 RNU131346:RNW131346 RXQ131346:RXS131346 SHM131346:SHO131346 SRI131346:SRK131346 TBE131346:TBG131346 TLA131346:TLC131346 TUW131346:TUY131346 UES131346:UEU131346 UOO131346:UOQ131346 UYK131346:UYM131346 VIG131346:VII131346 VSC131346:VSE131346 WBY131346:WCA131346 WLU131346:WLW131346 WVQ131346:WVS131346 I196882:K196882 JE196882:JG196882 TA196882:TC196882 ACW196882:ACY196882 AMS196882:AMU196882 AWO196882:AWQ196882 BGK196882:BGM196882 BQG196882:BQI196882 CAC196882:CAE196882 CJY196882:CKA196882 CTU196882:CTW196882 DDQ196882:DDS196882 DNM196882:DNO196882 DXI196882:DXK196882 EHE196882:EHG196882 ERA196882:ERC196882 FAW196882:FAY196882 FKS196882:FKU196882 FUO196882:FUQ196882 GEK196882:GEM196882 GOG196882:GOI196882 GYC196882:GYE196882 HHY196882:HIA196882 HRU196882:HRW196882 IBQ196882:IBS196882 ILM196882:ILO196882 IVI196882:IVK196882 JFE196882:JFG196882 JPA196882:JPC196882 JYW196882:JYY196882 KIS196882:KIU196882 KSO196882:KSQ196882 LCK196882:LCM196882 LMG196882:LMI196882 LWC196882:LWE196882 MFY196882:MGA196882 MPU196882:MPW196882 MZQ196882:MZS196882 NJM196882:NJO196882 NTI196882:NTK196882 ODE196882:ODG196882 ONA196882:ONC196882 OWW196882:OWY196882 PGS196882:PGU196882 PQO196882:PQQ196882 QAK196882:QAM196882 QKG196882:QKI196882 QUC196882:QUE196882 RDY196882:REA196882 RNU196882:RNW196882 RXQ196882:RXS196882 SHM196882:SHO196882 SRI196882:SRK196882 TBE196882:TBG196882 TLA196882:TLC196882 TUW196882:TUY196882 UES196882:UEU196882 UOO196882:UOQ196882 UYK196882:UYM196882 VIG196882:VII196882 VSC196882:VSE196882 WBY196882:WCA196882 WLU196882:WLW196882 WVQ196882:WVS196882 I262418:K262418 JE262418:JG262418 TA262418:TC262418 ACW262418:ACY262418 AMS262418:AMU262418 AWO262418:AWQ262418 BGK262418:BGM262418 BQG262418:BQI262418 CAC262418:CAE262418 CJY262418:CKA262418 CTU262418:CTW262418 DDQ262418:DDS262418 DNM262418:DNO262418 DXI262418:DXK262418 EHE262418:EHG262418 ERA262418:ERC262418 FAW262418:FAY262418 FKS262418:FKU262418 FUO262418:FUQ262418 GEK262418:GEM262418 GOG262418:GOI262418 GYC262418:GYE262418 HHY262418:HIA262418 HRU262418:HRW262418 IBQ262418:IBS262418 ILM262418:ILO262418 IVI262418:IVK262418 JFE262418:JFG262418 JPA262418:JPC262418 JYW262418:JYY262418 KIS262418:KIU262418 KSO262418:KSQ262418 LCK262418:LCM262418 LMG262418:LMI262418 LWC262418:LWE262418 MFY262418:MGA262418 MPU262418:MPW262418 MZQ262418:MZS262418 NJM262418:NJO262418 NTI262418:NTK262418 ODE262418:ODG262418 ONA262418:ONC262418 OWW262418:OWY262418 PGS262418:PGU262418 PQO262418:PQQ262418 QAK262418:QAM262418 QKG262418:QKI262418 QUC262418:QUE262418 RDY262418:REA262418 RNU262418:RNW262418 RXQ262418:RXS262418 SHM262418:SHO262418 SRI262418:SRK262418 TBE262418:TBG262418 TLA262418:TLC262418 TUW262418:TUY262418 UES262418:UEU262418 UOO262418:UOQ262418 UYK262418:UYM262418 VIG262418:VII262418 VSC262418:VSE262418 WBY262418:WCA262418 WLU262418:WLW262418 WVQ262418:WVS262418 I327954:K327954 JE327954:JG327954 TA327954:TC327954 ACW327954:ACY327954 AMS327954:AMU327954 AWO327954:AWQ327954 BGK327954:BGM327954 BQG327954:BQI327954 CAC327954:CAE327954 CJY327954:CKA327954 CTU327954:CTW327954 DDQ327954:DDS327954 DNM327954:DNO327954 DXI327954:DXK327954 EHE327954:EHG327954 ERA327954:ERC327954 FAW327954:FAY327954 FKS327954:FKU327954 FUO327954:FUQ327954 GEK327954:GEM327954 GOG327954:GOI327954 GYC327954:GYE327954 HHY327954:HIA327954 HRU327954:HRW327954 IBQ327954:IBS327954 ILM327954:ILO327954 IVI327954:IVK327954 JFE327954:JFG327954 JPA327954:JPC327954 JYW327954:JYY327954 KIS327954:KIU327954 KSO327954:KSQ327954 LCK327954:LCM327954 LMG327954:LMI327954 LWC327954:LWE327954 MFY327954:MGA327954 MPU327954:MPW327954 MZQ327954:MZS327954 NJM327954:NJO327954 NTI327954:NTK327954 ODE327954:ODG327954 ONA327954:ONC327954 OWW327954:OWY327954 PGS327954:PGU327954 PQO327954:PQQ327954 QAK327954:QAM327954 QKG327954:QKI327954 QUC327954:QUE327954 RDY327954:REA327954 RNU327954:RNW327954 RXQ327954:RXS327954 SHM327954:SHO327954 SRI327954:SRK327954 TBE327954:TBG327954 TLA327954:TLC327954 TUW327954:TUY327954 UES327954:UEU327954 UOO327954:UOQ327954 UYK327954:UYM327954 VIG327954:VII327954 VSC327954:VSE327954 WBY327954:WCA327954 WLU327954:WLW327954 WVQ327954:WVS327954 I393490:K393490 JE393490:JG393490 TA393490:TC393490 ACW393490:ACY393490 AMS393490:AMU393490 AWO393490:AWQ393490 BGK393490:BGM393490 BQG393490:BQI393490 CAC393490:CAE393490 CJY393490:CKA393490 CTU393490:CTW393490 DDQ393490:DDS393490 DNM393490:DNO393490 DXI393490:DXK393490 EHE393490:EHG393490 ERA393490:ERC393490 FAW393490:FAY393490 FKS393490:FKU393490 FUO393490:FUQ393490 GEK393490:GEM393490 GOG393490:GOI393490 GYC393490:GYE393490 HHY393490:HIA393490 HRU393490:HRW393490 IBQ393490:IBS393490 ILM393490:ILO393490 IVI393490:IVK393490 JFE393490:JFG393490 JPA393490:JPC393490 JYW393490:JYY393490 KIS393490:KIU393490 KSO393490:KSQ393490 LCK393490:LCM393490 LMG393490:LMI393490 LWC393490:LWE393490 MFY393490:MGA393490 MPU393490:MPW393490 MZQ393490:MZS393490 NJM393490:NJO393490 NTI393490:NTK393490 ODE393490:ODG393490 ONA393490:ONC393490 OWW393490:OWY393490 PGS393490:PGU393490 PQO393490:PQQ393490 QAK393490:QAM393490 QKG393490:QKI393490 QUC393490:QUE393490 RDY393490:REA393490 RNU393490:RNW393490 RXQ393490:RXS393490 SHM393490:SHO393490 SRI393490:SRK393490 TBE393490:TBG393490 TLA393490:TLC393490 TUW393490:TUY393490 UES393490:UEU393490 UOO393490:UOQ393490 UYK393490:UYM393490 VIG393490:VII393490 VSC393490:VSE393490 WBY393490:WCA393490 WLU393490:WLW393490 WVQ393490:WVS393490 I459026:K459026 JE459026:JG459026 TA459026:TC459026 ACW459026:ACY459026 AMS459026:AMU459026 AWO459026:AWQ459026 BGK459026:BGM459026 BQG459026:BQI459026 CAC459026:CAE459026 CJY459026:CKA459026 CTU459026:CTW459026 DDQ459026:DDS459026 DNM459026:DNO459026 DXI459026:DXK459026 EHE459026:EHG459026 ERA459026:ERC459026 FAW459026:FAY459026 FKS459026:FKU459026 FUO459026:FUQ459026 GEK459026:GEM459026 GOG459026:GOI459026 GYC459026:GYE459026 HHY459026:HIA459026 HRU459026:HRW459026 IBQ459026:IBS459026 ILM459026:ILO459026 IVI459026:IVK459026 JFE459026:JFG459026 JPA459026:JPC459026 JYW459026:JYY459026 KIS459026:KIU459026 KSO459026:KSQ459026 LCK459026:LCM459026 LMG459026:LMI459026 LWC459026:LWE459026 MFY459026:MGA459026 MPU459026:MPW459026 MZQ459026:MZS459026 NJM459026:NJO459026 NTI459026:NTK459026 ODE459026:ODG459026 ONA459026:ONC459026 OWW459026:OWY459026 PGS459026:PGU459026 PQO459026:PQQ459026 QAK459026:QAM459026 QKG459026:QKI459026 QUC459026:QUE459026 RDY459026:REA459026 RNU459026:RNW459026 RXQ459026:RXS459026 SHM459026:SHO459026 SRI459026:SRK459026 TBE459026:TBG459026 TLA459026:TLC459026 TUW459026:TUY459026 UES459026:UEU459026 UOO459026:UOQ459026 UYK459026:UYM459026 VIG459026:VII459026 VSC459026:VSE459026 WBY459026:WCA459026 WLU459026:WLW459026 WVQ459026:WVS459026 I524562:K524562 JE524562:JG524562 TA524562:TC524562 ACW524562:ACY524562 AMS524562:AMU524562 AWO524562:AWQ524562 BGK524562:BGM524562 BQG524562:BQI524562 CAC524562:CAE524562 CJY524562:CKA524562 CTU524562:CTW524562 DDQ524562:DDS524562 DNM524562:DNO524562 DXI524562:DXK524562 EHE524562:EHG524562 ERA524562:ERC524562 FAW524562:FAY524562 FKS524562:FKU524562 FUO524562:FUQ524562 GEK524562:GEM524562 GOG524562:GOI524562 GYC524562:GYE524562 HHY524562:HIA524562 HRU524562:HRW524562 IBQ524562:IBS524562 ILM524562:ILO524562 IVI524562:IVK524562 JFE524562:JFG524562 JPA524562:JPC524562 JYW524562:JYY524562 KIS524562:KIU524562 KSO524562:KSQ524562 LCK524562:LCM524562 LMG524562:LMI524562 LWC524562:LWE524562 MFY524562:MGA524562 MPU524562:MPW524562 MZQ524562:MZS524562 NJM524562:NJO524562 NTI524562:NTK524562 ODE524562:ODG524562 ONA524562:ONC524562 OWW524562:OWY524562 PGS524562:PGU524562 PQO524562:PQQ524562 QAK524562:QAM524562 QKG524562:QKI524562 QUC524562:QUE524562 RDY524562:REA524562 RNU524562:RNW524562 RXQ524562:RXS524562 SHM524562:SHO524562 SRI524562:SRK524562 TBE524562:TBG524562 TLA524562:TLC524562 TUW524562:TUY524562 UES524562:UEU524562 UOO524562:UOQ524562 UYK524562:UYM524562 VIG524562:VII524562 VSC524562:VSE524562 WBY524562:WCA524562 WLU524562:WLW524562 WVQ524562:WVS524562 I590098:K590098 JE590098:JG590098 TA590098:TC590098 ACW590098:ACY590098 AMS590098:AMU590098 AWO590098:AWQ590098 BGK590098:BGM590098 BQG590098:BQI590098 CAC590098:CAE590098 CJY590098:CKA590098 CTU590098:CTW590098 DDQ590098:DDS590098 DNM590098:DNO590098 DXI590098:DXK590098 EHE590098:EHG590098 ERA590098:ERC590098 FAW590098:FAY590098 FKS590098:FKU590098 FUO590098:FUQ590098 GEK590098:GEM590098 GOG590098:GOI590098 GYC590098:GYE590098 HHY590098:HIA590098 HRU590098:HRW590098 IBQ590098:IBS590098 ILM590098:ILO590098 IVI590098:IVK590098 JFE590098:JFG590098 JPA590098:JPC590098 JYW590098:JYY590098 KIS590098:KIU590098 KSO590098:KSQ590098 LCK590098:LCM590098 LMG590098:LMI590098 LWC590098:LWE590098 MFY590098:MGA590098 MPU590098:MPW590098 MZQ590098:MZS590098 NJM590098:NJO590098 NTI590098:NTK590098 ODE590098:ODG590098 ONA590098:ONC590098 OWW590098:OWY590098 PGS590098:PGU590098 PQO590098:PQQ590098 QAK590098:QAM590098 QKG590098:QKI590098 QUC590098:QUE590098 RDY590098:REA590098 RNU590098:RNW590098 RXQ590098:RXS590098 SHM590098:SHO590098 SRI590098:SRK590098 TBE590098:TBG590098 TLA590098:TLC590098 TUW590098:TUY590098 UES590098:UEU590098 UOO590098:UOQ590098 UYK590098:UYM590098 VIG590098:VII590098 VSC590098:VSE590098 WBY590098:WCA590098 WLU590098:WLW590098 WVQ590098:WVS590098 I655634:K655634 JE655634:JG655634 TA655634:TC655634 ACW655634:ACY655634 AMS655634:AMU655634 AWO655634:AWQ655634 BGK655634:BGM655634 BQG655634:BQI655634 CAC655634:CAE655634 CJY655634:CKA655634 CTU655634:CTW655634 DDQ655634:DDS655634 DNM655634:DNO655634 DXI655634:DXK655634 EHE655634:EHG655634 ERA655634:ERC655634 FAW655634:FAY655634 FKS655634:FKU655634 FUO655634:FUQ655634 GEK655634:GEM655634 GOG655634:GOI655634 GYC655634:GYE655634 HHY655634:HIA655634 HRU655634:HRW655634 IBQ655634:IBS655634 ILM655634:ILO655634 IVI655634:IVK655634 JFE655634:JFG655634 JPA655634:JPC655634 JYW655634:JYY655634 KIS655634:KIU655634 KSO655634:KSQ655634 LCK655634:LCM655634 LMG655634:LMI655634 LWC655634:LWE655634 MFY655634:MGA655634 MPU655634:MPW655634 MZQ655634:MZS655634 NJM655634:NJO655634 NTI655634:NTK655634 ODE655634:ODG655634 ONA655634:ONC655634 OWW655634:OWY655634 PGS655634:PGU655634 PQO655634:PQQ655634 QAK655634:QAM655634 QKG655634:QKI655634 QUC655634:QUE655634 RDY655634:REA655634 RNU655634:RNW655634 RXQ655634:RXS655634 SHM655634:SHO655634 SRI655634:SRK655634 TBE655634:TBG655634 TLA655634:TLC655634 TUW655634:TUY655634 UES655634:UEU655634 UOO655634:UOQ655634 UYK655634:UYM655634 VIG655634:VII655634 VSC655634:VSE655634 WBY655634:WCA655634 WLU655634:WLW655634 WVQ655634:WVS655634 I721170:K721170 JE721170:JG721170 TA721170:TC721170 ACW721170:ACY721170 AMS721170:AMU721170 AWO721170:AWQ721170 BGK721170:BGM721170 BQG721170:BQI721170 CAC721170:CAE721170 CJY721170:CKA721170 CTU721170:CTW721170 DDQ721170:DDS721170 DNM721170:DNO721170 DXI721170:DXK721170 EHE721170:EHG721170 ERA721170:ERC721170 FAW721170:FAY721170 FKS721170:FKU721170 FUO721170:FUQ721170 GEK721170:GEM721170 GOG721170:GOI721170 GYC721170:GYE721170 HHY721170:HIA721170 HRU721170:HRW721170 IBQ721170:IBS721170 ILM721170:ILO721170 IVI721170:IVK721170 JFE721170:JFG721170 JPA721170:JPC721170 JYW721170:JYY721170 KIS721170:KIU721170 KSO721170:KSQ721170 LCK721170:LCM721170 LMG721170:LMI721170 LWC721170:LWE721170 MFY721170:MGA721170 MPU721170:MPW721170 MZQ721170:MZS721170 NJM721170:NJO721170 NTI721170:NTK721170 ODE721170:ODG721170 ONA721170:ONC721170 OWW721170:OWY721170 PGS721170:PGU721170 PQO721170:PQQ721170 QAK721170:QAM721170 QKG721170:QKI721170 QUC721170:QUE721170 RDY721170:REA721170 RNU721170:RNW721170 RXQ721170:RXS721170 SHM721170:SHO721170 SRI721170:SRK721170 TBE721170:TBG721170 TLA721170:TLC721170 TUW721170:TUY721170 UES721170:UEU721170 UOO721170:UOQ721170 UYK721170:UYM721170 VIG721170:VII721170 VSC721170:VSE721170 WBY721170:WCA721170 WLU721170:WLW721170 WVQ721170:WVS721170 I786706:K786706 JE786706:JG786706 TA786706:TC786706 ACW786706:ACY786706 AMS786706:AMU786706 AWO786706:AWQ786706 BGK786706:BGM786706 BQG786706:BQI786706 CAC786706:CAE786706 CJY786706:CKA786706 CTU786706:CTW786706 DDQ786706:DDS786706 DNM786706:DNO786706 DXI786706:DXK786706 EHE786706:EHG786706 ERA786706:ERC786706 FAW786706:FAY786706 FKS786706:FKU786706 FUO786706:FUQ786706 GEK786706:GEM786706 GOG786706:GOI786706 GYC786706:GYE786706 HHY786706:HIA786706 HRU786706:HRW786706 IBQ786706:IBS786706 ILM786706:ILO786706 IVI786706:IVK786706 JFE786706:JFG786706 JPA786706:JPC786706 JYW786706:JYY786706 KIS786706:KIU786706 KSO786706:KSQ786706 LCK786706:LCM786706 LMG786706:LMI786706 LWC786706:LWE786706 MFY786706:MGA786706 MPU786706:MPW786706 MZQ786706:MZS786706 NJM786706:NJO786706 NTI786706:NTK786706 ODE786706:ODG786706 ONA786706:ONC786706 OWW786706:OWY786706 PGS786706:PGU786706 PQO786706:PQQ786706 QAK786706:QAM786706 QKG786706:QKI786706 QUC786706:QUE786706 RDY786706:REA786706 RNU786706:RNW786706 RXQ786706:RXS786706 SHM786706:SHO786706 SRI786706:SRK786706 TBE786706:TBG786706 TLA786706:TLC786706 TUW786706:TUY786706 UES786706:UEU786706 UOO786706:UOQ786706 UYK786706:UYM786706 VIG786706:VII786706 VSC786706:VSE786706 WBY786706:WCA786706 WLU786706:WLW786706 WVQ786706:WVS786706 I852242:K852242 JE852242:JG852242 TA852242:TC852242 ACW852242:ACY852242 AMS852242:AMU852242 AWO852242:AWQ852242 BGK852242:BGM852242 BQG852242:BQI852242 CAC852242:CAE852242 CJY852242:CKA852242 CTU852242:CTW852242 DDQ852242:DDS852242 DNM852242:DNO852242 DXI852242:DXK852242 EHE852242:EHG852242 ERA852242:ERC852242 FAW852242:FAY852242 FKS852242:FKU852242 FUO852242:FUQ852242 GEK852242:GEM852242 GOG852242:GOI852242 GYC852242:GYE852242 HHY852242:HIA852242 HRU852242:HRW852242 IBQ852242:IBS852242 ILM852242:ILO852242 IVI852242:IVK852242 JFE852242:JFG852242 JPA852242:JPC852242 JYW852242:JYY852242 KIS852242:KIU852242 KSO852242:KSQ852242 LCK852242:LCM852242 LMG852242:LMI852242 LWC852242:LWE852242 MFY852242:MGA852242 MPU852242:MPW852242 MZQ852242:MZS852242 NJM852242:NJO852242 NTI852242:NTK852242 ODE852242:ODG852242 ONA852242:ONC852242 OWW852242:OWY852242 PGS852242:PGU852242 PQO852242:PQQ852242 QAK852242:QAM852242 QKG852242:QKI852242 QUC852242:QUE852242 RDY852242:REA852242 RNU852242:RNW852242 RXQ852242:RXS852242 SHM852242:SHO852242 SRI852242:SRK852242 TBE852242:TBG852242 TLA852242:TLC852242 TUW852242:TUY852242 UES852242:UEU852242 UOO852242:UOQ852242 UYK852242:UYM852242 VIG852242:VII852242 VSC852242:VSE852242 WBY852242:WCA852242 WLU852242:WLW852242 WVQ852242:WVS852242 I917778:K917778 JE917778:JG917778 TA917778:TC917778 ACW917778:ACY917778 AMS917778:AMU917778 AWO917778:AWQ917778 BGK917778:BGM917778 BQG917778:BQI917778 CAC917778:CAE917778 CJY917778:CKA917778 CTU917778:CTW917778 DDQ917778:DDS917778 DNM917778:DNO917778 DXI917778:DXK917778 EHE917778:EHG917778 ERA917778:ERC917778 FAW917778:FAY917778 FKS917778:FKU917778 FUO917778:FUQ917778 GEK917778:GEM917778 GOG917778:GOI917778 GYC917778:GYE917778 HHY917778:HIA917778 HRU917778:HRW917778 IBQ917778:IBS917778 ILM917778:ILO917778 IVI917778:IVK917778 JFE917778:JFG917778 JPA917778:JPC917778 JYW917778:JYY917778 KIS917778:KIU917778 KSO917778:KSQ917778 LCK917778:LCM917778 LMG917778:LMI917778 LWC917778:LWE917778 MFY917778:MGA917778 MPU917778:MPW917778 MZQ917778:MZS917778 NJM917778:NJO917778 NTI917778:NTK917778 ODE917778:ODG917778 ONA917778:ONC917778 OWW917778:OWY917778 PGS917778:PGU917778 PQO917778:PQQ917778 QAK917778:QAM917778 QKG917778:QKI917778 QUC917778:QUE917778 RDY917778:REA917778 RNU917778:RNW917778 RXQ917778:RXS917778 SHM917778:SHO917778 SRI917778:SRK917778 TBE917778:TBG917778 TLA917778:TLC917778 TUW917778:TUY917778 UES917778:UEU917778 UOO917778:UOQ917778 UYK917778:UYM917778 VIG917778:VII917778 VSC917778:VSE917778 WBY917778:WCA917778 WLU917778:WLW917778 WVQ917778:WVS917778 I983314:K983314 JE983314:JG983314 TA983314:TC983314 ACW983314:ACY983314 AMS983314:AMU983314 AWO983314:AWQ983314 BGK983314:BGM983314 BQG983314:BQI983314 CAC983314:CAE983314 CJY983314:CKA983314 CTU983314:CTW983314 DDQ983314:DDS983314 DNM983314:DNO983314 DXI983314:DXK983314 EHE983314:EHG983314 ERA983314:ERC983314 FAW983314:FAY983314 FKS983314:FKU983314 FUO983314:FUQ983314 GEK983314:GEM983314 GOG983314:GOI983314 GYC983314:GYE983314 HHY983314:HIA983314 HRU983314:HRW983314 IBQ983314:IBS983314 ILM983314:ILO983314 IVI983314:IVK983314 JFE983314:JFG983314 JPA983314:JPC983314 JYW983314:JYY983314 KIS983314:KIU983314 KSO983314:KSQ983314 LCK983314:LCM983314 LMG983314:LMI983314 LWC983314:LWE983314 MFY983314:MGA983314 MPU983314:MPW983314 MZQ983314:MZS983314 NJM983314:NJO983314 NTI983314:NTK983314 ODE983314:ODG983314 ONA983314:ONC983314 OWW983314:OWY983314 PGS983314:PGU983314 PQO983314:PQQ983314 QAK983314:QAM983314 QKG983314:QKI983314 QUC983314:QUE983314 RDY983314:REA983314 RNU983314:RNW983314 RXQ983314:RXS983314 SHM983314:SHO983314 SRI983314:SRK983314 TBE983314:TBG983314 TLA983314:TLC983314 TUW983314:TUY983314 UES983314:UEU983314 UOO983314:UOQ983314 UYK983314:UYM983314 VIG983314:VII983314 VSC983314:VSE983314 WBY983314:WCA983314 WLU983314:WLW983314 WVQ983314:WVS983314 J162:L167 JF162:JH167 TB162:TD167 ACX162:ACZ167 AMT162:AMV167 AWP162:AWR167 BGL162:BGN167 BQH162:BQJ167 CAD162:CAF167 CJZ162:CKB167 CTV162:CTX167 DDR162:DDT167 DNN162:DNP167 DXJ162:DXL167 EHF162:EHH167 ERB162:ERD167 FAX162:FAZ167 FKT162:FKV167 FUP162:FUR167 GEL162:GEN167 GOH162:GOJ167 GYD162:GYF167 HHZ162:HIB167 HRV162:HRX167 IBR162:IBT167 ILN162:ILP167 IVJ162:IVL167 JFF162:JFH167 JPB162:JPD167 JYX162:JYZ167 KIT162:KIV167 KSP162:KSR167 LCL162:LCN167 LMH162:LMJ167 LWD162:LWF167 MFZ162:MGB167 MPV162:MPX167 MZR162:MZT167 NJN162:NJP167 NTJ162:NTL167 ODF162:ODH167 ONB162:OND167 OWX162:OWZ167 PGT162:PGV167 PQP162:PQR167 QAL162:QAN167 QKH162:QKJ167 QUD162:QUF167 RDZ162:REB167 RNV162:RNX167 RXR162:RXT167 SHN162:SHP167 SRJ162:SRL167 TBF162:TBH167 TLB162:TLD167 TUX162:TUZ167 UET162:UEV167 UOP162:UOR167 UYL162:UYN167 VIH162:VIJ167 VSD162:VSF167 WBZ162:WCB167 WLV162:WLX167 WVR162:WVT167 J65827:L65832 JF65827:JH65832 TB65827:TD65832 ACX65827:ACZ65832 AMT65827:AMV65832 AWP65827:AWR65832 BGL65827:BGN65832 BQH65827:BQJ65832 CAD65827:CAF65832 CJZ65827:CKB65832 CTV65827:CTX65832 DDR65827:DDT65832 DNN65827:DNP65832 DXJ65827:DXL65832 EHF65827:EHH65832 ERB65827:ERD65832 FAX65827:FAZ65832 FKT65827:FKV65832 FUP65827:FUR65832 GEL65827:GEN65832 GOH65827:GOJ65832 GYD65827:GYF65832 HHZ65827:HIB65832 HRV65827:HRX65832 IBR65827:IBT65832 ILN65827:ILP65832 IVJ65827:IVL65832 JFF65827:JFH65832 JPB65827:JPD65832 JYX65827:JYZ65832 KIT65827:KIV65832 KSP65827:KSR65832 LCL65827:LCN65832 LMH65827:LMJ65832 LWD65827:LWF65832 MFZ65827:MGB65832 MPV65827:MPX65832 MZR65827:MZT65832 NJN65827:NJP65832 NTJ65827:NTL65832 ODF65827:ODH65832 ONB65827:OND65832 OWX65827:OWZ65832 PGT65827:PGV65832 PQP65827:PQR65832 QAL65827:QAN65832 QKH65827:QKJ65832 QUD65827:QUF65832 RDZ65827:REB65832 RNV65827:RNX65832 RXR65827:RXT65832 SHN65827:SHP65832 SRJ65827:SRL65832 TBF65827:TBH65832 TLB65827:TLD65832 TUX65827:TUZ65832 UET65827:UEV65832 UOP65827:UOR65832 UYL65827:UYN65832 VIH65827:VIJ65832 VSD65827:VSF65832 WBZ65827:WCB65832 WLV65827:WLX65832 WVR65827:WVT65832 J131363:L131368 JF131363:JH131368 TB131363:TD131368 ACX131363:ACZ131368 AMT131363:AMV131368 AWP131363:AWR131368 BGL131363:BGN131368 BQH131363:BQJ131368 CAD131363:CAF131368 CJZ131363:CKB131368 CTV131363:CTX131368 DDR131363:DDT131368 DNN131363:DNP131368 DXJ131363:DXL131368 EHF131363:EHH131368 ERB131363:ERD131368 FAX131363:FAZ131368 FKT131363:FKV131368 FUP131363:FUR131368 GEL131363:GEN131368 GOH131363:GOJ131368 GYD131363:GYF131368 HHZ131363:HIB131368 HRV131363:HRX131368 IBR131363:IBT131368 ILN131363:ILP131368 IVJ131363:IVL131368 JFF131363:JFH131368 JPB131363:JPD131368 JYX131363:JYZ131368 KIT131363:KIV131368 KSP131363:KSR131368 LCL131363:LCN131368 LMH131363:LMJ131368 LWD131363:LWF131368 MFZ131363:MGB131368 MPV131363:MPX131368 MZR131363:MZT131368 NJN131363:NJP131368 NTJ131363:NTL131368 ODF131363:ODH131368 ONB131363:OND131368 OWX131363:OWZ131368 PGT131363:PGV131368 PQP131363:PQR131368 QAL131363:QAN131368 QKH131363:QKJ131368 QUD131363:QUF131368 RDZ131363:REB131368 RNV131363:RNX131368 RXR131363:RXT131368 SHN131363:SHP131368 SRJ131363:SRL131368 TBF131363:TBH131368 TLB131363:TLD131368 TUX131363:TUZ131368 UET131363:UEV131368 UOP131363:UOR131368 UYL131363:UYN131368 VIH131363:VIJ131368 VSD131363:VSF131368 WBZ131363:WCB131368 WLV131363:WLX131368 WVR131363:WVT131368 J196899:L196904 JF196899:JH196904 TB196899:TD196904 ACX196899:ACZ196904 AMT196899:AMV196904 AWP196899:AWR196904 BGL196899:BGN196904 BQH196899:BQJ196904 CAD196899:CAF196904 CJZ196899:CKB196904 CTV196899:CTX196904 DDR196899:DDT196904 DNN196899:DNP196904 DXJ196899:DXL196904 EHF196899:EHH196904 ERB196899:ERD196904 FAX196899:FAZ196904 FKT196899:FKV196904 FUP196899:FUR196904 GEL196899:GEN196904 GOH196899:GOJ196904 GYD196899:GYF196904 HHZ196899:HIB196904 HRV196899:HRX196904 IBR196899:IBT196904 ILN196899:ILP196904 IVJ196899:IVL196904 JFF196899:JFH196904 JPB196899:JPD196904 JYX196899:JYZ196904 KIT196899:KIV196904 KSP196899:KSR196904 LCL196899:LCN196904 LMH196899:LMJ196904 LWD196899:LWF196904 MFZ196899:MGB196904 MPV196899:MPX196904 MZR196899:MZT196904 NJN196899:NJP196904 NTJ196899:NTL196904 ODF196899:ODH196904 ONB196899:OND196904 OWX196899:OWZ196904 PGT196899:PGV196904 PQP196899:PQR196904 QAL196899:QAN196904 QKH196899:QKJ196904 QUD196899:QUF196904 RDZ196899:REB196904 RNV196899:RNX196904 RXR196899:RXT196904 SHN196899:SHP196904 SRJ196899:SRL196904 TBF196899:TBH196904 TLB196899:TLD196904 TUX196899:TUZ196904 UET196899:UEV196904 UOP196899:UOR196904 UYL196899:UYN196904 VIH196899:VIJ196904 VSD196899:VSF196904 WBZ196899:WCB196904 WLV196899:WLX196904 WVR196899:WVT196904 J262435:L262440 JF262435:JH262440 TB262435:TD262440 ACX262435:ACZ262440 AMT262435:AMV262440 AWP262435:AWR262440 BGL262435:BGN262440 BQH262435:BQJ262440 CAD262435:CAF262440 CJZ262435:CKB262440 CTV262435:CTX262440 DDR262435:DDT262440 DNN262435:DNP262440 DXJ262435:DXL262440 EHF262435:EHH262440 ERB262435:ERD262440 FAX262435:FAZ262440 FKT262435:FKV262440 FUP262435:FUR262440 GEL262435:GEN262440 GOH262435:GOJ262440 GYD262435:GYF262440 HHZ262435:HIB262440 HRV262435:HRX262440 IBR262435:IBT262440 ILN262435:ILP262440 IVJ262435:IVL262440 JFF262435:JFH262440 JPB262435:JPD262440 JYX262435:JYZ262440 KIT262435:KIV262440 KSP262435:KSR262440 LCL262435:LCN262440 LMH262435:LMJ262440 LWD262435:LWF262440 MFZ262435:MGB262440 MPV262435:MPX262440 MZR262435:MZT262440 NJN262435:NJP262440 NTJ262435:NTL262440 ODF262435:ODH262440 ONB262435:OND262440 OWX262435:OWZ262440 PGT262435:PGV262440 PQP262435:PQR262440 QAL262435:QAN262440 QKH262435:QKJ262440 QUD262435:QUF262440 RDZ262435:REB262440 RNV262435:RNX262440 RXR262435:RXT262440 SHN262435:SHP262440 SRJ262435:SRL262440 TBF262435:TBH262440 TLB262435:TLD262440 TUX262435:TUZ262440 UET262435:UEV262440 UOP262435:UOR262440 UYL262435:UYN262440 VIH262435:VIJ262440 VSD262435:VSF262440 WBZ262435:WCB262440 WLV262435:WLX262440 WVR262435:WVT262440 J327971:L327976 JF327971:JH327976 TB327971:TD327976 ACX327971:ACZ327976 AMT327971:AMV327976 AWP327971:AWR327976 BGL327971:BGN327976 BQH327971:BQJ327976 CAD327971:CAF327976 CJZ327971:CKB327976 CTV327971:CTX327976 DDR327971:DDT327976 DNN327971:DNP327976 DXJ327971:DXL327976 EHF327971:EHH327976 ERB327971:ERD327976 FAX327971:FAZ327976 FKT327971:FKV327976 FUP327971:FUR327976 GEL327971:GEN327976 GOH327971:GOJ327976 GYD327971:GYF327976 HHZ327971:HIB327976 HRV327971:HRX327976 IBR327971:IBT327976 ILN327971:ILP327976 IVJ327971:IVL327976 JFF327971:JFH327976 JPB327971:JPD327976 JYX327971:JYZ327976 KIT327971:KIV327976 KSP327971:KSR327976 LCL327971:LCN327976 LMH327971:LMJ327976 LWD327971:LWF327976 MFZ327971:MGB327976 MPV327971:MPX327976 MZR327971:MZT327976 NJN327971:NJP327976 NTJ327971:NTL327976 ODF327971:ODH327976 ONB327971:OND327976 OWX327971:OWZ327976 PGT327971:PGV327976 PQP327971:PQR327976 QAL327971:QAN327976 QKH327971:QKJ327976 QUD327971:QUF327976 RDZ327971:REB327976 RNV327971:RNX327976 RXR327971:RXT327976 SHN327971:SHP327976 SRJ327971:SRL327976 TBF327971:TBH327976 TLB327971:TLD327976 TUX327971:TUZ327976 UET327971:UEV327976 UOP327971:UOR327976 UYL327971:UYN327976 VIH327971:VIJ327976 VSD327971:VSF327976 WBZ327971:WCB327976 WLV327971:WLX327976 WVR327971:WVT327976 J393507:L393512 JF393507:JH393512 TB393507:TD393512 ACX393507:ACZ393512 AMT393507:AMV393512 AWP393507:AWR393512 BGL393507:BGN393512 BQH393507:BQJ393512 CAD393507:CAF393512 CJZ393507:CKB393512 CTV393507:CTX393512 DDR393507:DDT393512 DNN393507:DNP393512 DXJ393507:DXL393512 EHF393507:EHH393512 ERB393507:ERD393512 FAX393507:FAZ393512 FKT393507:FKV393512 FUP393507:FUR393512 GEL393507:GEN393512 GOH393507:GOJ393512 GYD393507:GYF393512 HHZ393507:HIB393512 HRV393507:HRX393512 IBR393507:IBT393512 ILN393507:ILP393512 IVJ393507:IVL393512 JFF393507:JFH393512 JPB393507:JPD393512 JYX393507:JYZ393512 KIT393507:KIV393512 KSP393507:KSR393512 LCL393507:LCN393512 LMH393507:LMJ393512 LWD393507:LWF393512 MFZ393507:MGB393512 MPV393507:MPX393512 MZR393507:MZT393512 NJN393507:NJP393512 NTJ393507:NTL393512 ODF393507:ODH393512 ONB393507:OND393512 OWX393507:OWZ393512 PGT393507:PGV393512 PQP393507:PQR393512 QAL393507:QAN393512 QKH393507:QKJ393512 QUD393507:QUF393512 RDZ393507:REB393512 RNV393507:RNX393512 RXR393507:RXT393512 SHN393507:SHP393512 SRJ393507:SRL393512 TBF393507:TBH393512 TLB393507:TLD393512 TUX393507:TUZ393512 UET393507:UEV393512 UOP393507:UOR393512 UYL393507:UYN393512 VIH393507:VIJ393512 VSD393507:VSF393512 WBZ393507:WCB393512 WLV393507:WLX393512 WVR393507:WVT393512 J459043:L459048 JF459043:JH459048 TB459043:TD459048 ACX459043:ACZ459048 AMT459043:AMV459048 AWP459043:AWR459048 BGL459043:BGN459048 BQH459043:BQJ459048 CAD459043:CAF459048 CJZ459043:CKB459048 CTV459043:CTX459048 DDR459043:DDT459048 DNN459043:DNP459048 DXJ459043:DXL459048 EHF459043:EHH459048 ERB459043:ERD459048 FAX459043:FAZ459048 FKT459043:FKV459048 FUP459043:FUR459048 GEL459043:GEN459048 GOH459043:GOJ459048 GYD459043:GYF459048 HHZ459043:HIB459048 HRV459043:HRX459048 IBR459043:IBT459048 ILN459043:ILP459048 IVJ459043:IVL459048 JFF459043:JFH459048 JPB459043:JPD459048 JYX459043:JYZ459048 KIT459043:KIV459048 KSP459043:KSR459048 LCL459043:LCN459048 LMH459043:LMJ459048 LWD459043:LWF459048 MFZ459043:MGB459048 MPV459043:MPX459048 MZR459043:MZT459048 NJN459043:NJP459048 NTJ459043:NTL459048 ODF459043:ODH459048 ONB459043:OND459048 OWX459043:OWZ459048 PGT459043:PGV459048 PQP459043:PQR459048 QAL459043:QAN459048 QKH459043:QKJ459048 QUD459043:QUF459048 RDZ459043:REB459048 RNV459043:RNX459048 RXR459043:RXT459048 SHN459043:SHP459048 SRJ459043:SRL459048 TBF459043:TBH459048 TLB459043:TLD459048 TUX459043:TUZ459048 UET459043:UEV459048 UOP459043:UOR459048 UYL459043:UYN459048 VIH459043:VIJ459048 VSD459043:VSF459048 WBZ459043:WCB459048 WLV459043:WLX459048 WVR459043:WVT459048 J524579:L524584 JF524579:JH524584 TB524579:TD524584 ACX524579:ACZ524584 AMT524579:AMV524584 AWP524579:AWR524584 BGL524579:BGN524584 BQH524579:BQJ524584 CAD524579:CAF524584 CJZ524579:CKB524584 CTV524579:CTX524584 DDR524579:DDT524584 DNN524579:DNP524584 DXJ524579:DXL524584 EHF524579:EHH524584 ERB524579:ERD524584 FAX524579:FAZ524584 FKT524579:FKV524584 FUP524579:FUR524584 GEL524579:GEN524584 GOH524579:GOJ524584 GYD524579:GYF524584 HHZ524579:HIB524584 HRV524579:HRX524584 IBR524579:IBT524584 ILN524579:ILP524584 IVJ524579:IVL524584 JFF524579:JFH524584 JPB524579:JPD524584 JYX524579:JYZ524584 KIT524579:KIV524584 KSP524579:KSR524584 LCL524579:LCN524584 LMH524579:LMJ524584 LWD524579:LWF524584 MFZ524579:MGB524584 MPV524579:MPX524584 MZR524579:MZT524584 NJN524579:NJP524584 NTJ524579:NTL524584 ODF524579:ODH524584 ONB524579:OND524584 OWX524579:OWZ524584 PGT524579:PGV524584 PQP524579:PQR524584 QAL524579:QAN524584 QKH524579:QKJ524584 QUD524579:QUF524584 RDZ524579:REB524584 RNV524579:RNX524584 RXR524579:RXT524584 SHN524579:SHP524584 SRJ524579:SRL524584 TBF524579:TBH524584 TLB524579:TLD524584 TUX524579:TUZ524584 UET524579:UEV524584 UOP524579:UOR524584 UYL524579:UYN524584 VIH524579:VIJ524584 VSD524579:VSF524584 WBZ524579:WCB524584 WLV524579:WLX524584 WVR524579:WVT524584 J590115:L590120 JF590115:JH590120 TB590115:TD590120 ACX590115:ACZ590120 AMT590115:AMV590120 AWP590115:AWR590120 BGL590115:BGN590120 BQH590115:BQJ590120 CAD590115:CAF590120 CJZ590115:CKB590120 CTV590115:CTX590120 DDR590115:DDT590120 DNN590115:DNP590120 DXJ590115:DXL590120 EHF590115:EHH590120 ERB590115:ERD590120 FAX590115:FAZ590120 FKT590115:FKV590120 FUP590115:FUR590120 GEL590115:GEN590120 GOH590115:GOJ590120 GYD590115:GYF590120 HHZ590115:HIB590120 HRV590115:HRX590120 IBR590115:IBT590120 ILN590115:ILP590120 IVJ590115:IVL590120 JFF590115:JFH590120 JPB590115:JPD590120 JYX590115:JYZ590120 KIT590115:KIV590120 KSP590115:KSR590120 LCL590115:LCN590120 LMH590115:LMJ590120 LWD590115:LWF590120 MFZ590115:MGB590120 MPV590115:MPX590120 MZR590115:MZT590120 NJN590115:NJP590120 NTJ590115:NTL590120 ODF590115:ODH590120 ONB590115:OND590120 OWX590115:OWZ590120 PGT590115:PGV590120 PQP590115:PQR590120 QAL590115:QAN590120 QKH590115:QKJ590120 QUD590115:QUF590120 RDZ590115:REB590120 RNV590115:RNX590120 RXR590115:RXT590120 SHN590115:SHP590120 SRJ590115:SRL590120 TBF590115:TBH590120 TLB590115:TLD590120 TUX590115:TUZ590120 UET590115:UEV590120 UOP590115:UOR590120 UYL590115:UYN590120 VIH590115:VIJ590120 VSD590115:VSF590120 WBZ590115:WCB590120 WLV590115:WLX590120 WVR590115:WVT590120 J655651:L655656 JF655651:JH655656 TB655651:TD655656 ACX655651:ACZ655656 AMT655651:AMV655656 AWP655651:AWR655656 BGL655651:BGN655656 BQH655651:BQJ655656 CAD655651:CAF655656 CJZ655651:CKB655656 CTV655651:CTX655656 DDR655651:DDT655656 DNN655651:DNP655656 DXJ655651:DXL655656 EHF655651:EHH655656 ERB655651:ERD655656 FAX655651:FAZ655656 FKT655651:FKV655656 FUP655651:FUR655656 GEL655651:GEN655656 GOH655651:GOJ655656 GYD655651:GYF655656 HHZ655651:HIB655656 HRV655651:HRX655656 IBR655651:IBT655656 ILN655651:ILP655656 IVJ655651:IVL655656 JFF655651:JFH655656 JPB655651:JPD655656 JYX655651:JYZ655656 KIT655651:KIV655656 KSP655651:KSR655656 LCL655651:LCN655656 LMH655651:LMJ655656 LWD655651:LWF655656 MFZ655651:MGB655656 MPV655651:MPX655656 MZR655651:MZT655656 NJN655651:NJP655656 NTJ655651:NTL655656 ODF655651:ODH655656 ONB655651:OND655656 OWX655651:OWZ655656 PGT655651:PGV655656 PQP655651:PQR655656 QAL655651:QAN655656 QKH655651:QKJ655656 QUD655651:QUF655656 RDZ655651:REB655656 RNV655651:RNX655656 RXR655651:RXT655656 SHN655651:SHP655656 SRJ655651:SRL655656 TBF655651:TBH655656 TLB655651:TLD655656 TUX655651:TUZ655656 UET655651:UEV655656 UOP655651:UOR655656 UYL655651:UYN655656 VIH655651:VIJ655656 VSD655651:VSF655656 WBZ655651:WCB655656 WLV655651:WLX655656 WVR655651:WVT655656 J721187:L721192 JF721187:JH721192 TB721187:TD721192 ACX721187:ACZ721192 AMT721187:AMV721192 AWP721187:AWR721192 BGL721187:BGN721192 BQH721187:BQJ721192 CAD721187:CAF721192 CJZ721187:CKB721192 CTV721187:CTX721192 DDR721187:DDT721192 DNN721187:DNP721192 DXJ721187:DXL721192 EHF721187:EHH721192 ERB721187:ERD721192 FAX721187:FAZ721192 FKT721187:FKV721192 FUP721187:FUR721192 GEL721187:GEN721192 GOH721187:GOJ721192 GYD721187:GYF721192 HHZ721187:HIB721192 HRV721187:HRX721192 IBR721187:IBT721192 ILN721187:ILP721192 IVJ721187:IVL721192 JFF721187:JFH721192 JPB721187:JPD721192 JYX721187:JYZ721192 KIT721187:KIV721192 KSP721187:KSR721192 LCL721187:LCN721192 LMH721187:LMJ721192 LWD721187:LWF721192 MFZ721187:MGB721192 MPV721187:MPX721192 MZR721187:MZT721192 NJN721187:NJP721192 NTJ721187:NTL721192 ODF721187:ODH721192 ONB721187:OND721192 OWX721187:OWZ721192 PGT721187:PGV721192 PQP721187:PQR721192 QAL721187:QAN721192 QKH721187:QKJ721192 QUD721187:QUF721192 RDZ721187:REB721192 RNV721187:RNX721192 RXR721187:RXT721192 SHN721187:SHP721192 SRJ721187:SRL721192 TBF721187:TBH721192 TLB721187:TLD721192 TUX721187:TUZ721192 UET721187:UEV721192 UOP721187:UOR721192 UYL721187:UYN721192 VIH721187:VIJ721192 VSD721187:VSF721192 WBZ721187:WCB721192 WLV721187:WLX721192 WVR721187:WVT721192 J786723:L786728 JF786723:JH786728 TB786723:TD786728 ACX786723:ACZ786728 AMT786723:AMV786728 AWP786723:AWR786728 BGL786723:BGN786728 BQH786723:BQJ786728 CAD786723:CAF786728 CJZ786723:CKB786728 CTV786723:CTX786728 DDR786723:DDT786728 DNN786723:DNP786728 DXJ786723:DXL786728 EHF786723:EHH786728 ERB786723:ERD786728 FAX786723:FAZ786728 FKT786723:FKV786728 FUP786723:FUR786728 GEL786723:GEN786728 GOH786723:GOJ786728 GYD786723:GYF786728 HHZ786723:HIB786728 HRV786723:HRX786728 IBR786723:IBT786728 ILN786723:ILP786728 IVJ786723:IVL786728 JFF786723:JFH786728 JPB786723:JPD786728 JYX786723:JYZ786728 KIT786723:KIV786728 KSP786723:KSR786728 LCL786723:LCN786728 LMH786723:LMJ786728 LWD786723:LWF786728 MFZ786723:MGB786728 MPV786723:MPX786728 MZR786723:MZT786728 NJN786723:NJP786728 NTJ786723:NTL786728 ODF786723:ODH786728 ONB786723:OND786728 OWX786723:OWZ786728 PGT786723:PGV786728 PQP786723:PQR786728 QAL786723:QAN786728 QKH786723:QKJ786728 QUD786723:QUF786728 RDZ786723:REB786728 RNV786723:RNX786728 RXR786723:RXT786728 SHN786723:SHP786728 SRJ786723:SRL786728 TBF786723:TBH786728 TLB786723:TLD786728 TUX786723:TUZ786728 UET786723:UEV786728 UOP786723:UOR786728 UYL786723:UYN786728 VIH786723:VIJ786728 VSD786723:VSF786728 WBZ786723:WCB786728 WLV786723:WLX786728 WVR786723:WVT786728 J852259:L852264 JF852259:JH852264 TB852259:TD852264 ACX852259:ACZ852264 AMT852259:AMV852264 AWP852259:AWR852264 BGL852259:BGN852264 BQH852259:BQJ852264 CAD852259:CAF852264 CJZ852259:CKB852264 CTV852259:CTX852264 DDR852259:DDT852264 DNN852259:DNP852264 DXJ852259:DXL852264 EHF852259:EHH852264 ERB852259:ERD852264 FAX852259:FAZ852264 FKT852259:FKV852264 FUP852259:FUR852264 GEL852259:GEN852264 GOH852259:GOJ852264 GYD852259:GYF852264 HHZ852259:HIB852264 HRV852259:HRX852264 IBR852259:IBT852264 ILN852259:ILP852264 IVJ852259:IVL852264 JFF852259:JFH852264 JPB852259:JPD852264 JYX852259:JYZ852264 KIT852259:KIV852264 KSP852259:KSR852264 LCL852259:LCN852264 LMH852259:LMJ852264 LWD852259:LWF852264 MFZ852259:MGB852264 MPV852259:MPX852264 MZR852259:MZT852264 NJN852259:NJP852264 NTJ852259:NTL852264 ODF852259:ODH852264 ONB852259:OND852264 OWX852259:OWZ852264 PGT852259:PGV852264 PQP852259:PQR852264 QAL852259:QAN852264 QKH852259:QKJ852264 QUD852259:QUF852264 RDZ852259:REB852264 RNV852259:RNX852264 RXR852259:RXT852264 SHN852259:SHP852264 SRJ852259:SRL852264 TBF852259:TBH852264 TLB852259:TLD852264 TUX852259:TUZ852264 UET852259:UEV852264 UOP852259:UOR852264 UYL852259:UYN852264 VIH852259:VIJ852264 VSD852259:VSF852264 WBZ852259:WCB852264 WLV852259:WLX852264 WVR852259:WVT852264 J917795:L917800 JF917795:JH917800 TB917795:TD917800 ACX917795:ACZ917800 AMT917795:AMV917800 AWP917795:AWR917800 BGL917795:BGN917800 BQH917795:BQJ917800 CAD917795:CAF917800 CJZ917795:CKB917800 CTV917795:CTX917800 DDR917795:DDT917800 DNN917795:DNP917800 DXJ917795:DXL917800 EHF917795:EHH917800 ERB917795:ERD917800 FAX917795:FAZ917800 FKT917795:FKV917800 FUP917795:FUR917800 GEL917795:GEN917800 GOH917795:GOJ917800 GYD917795:GYF917800 HHZ917795:HIB917800 HRV917795:HRX917800 IBR917795:IBT917800 ILN917795:ILP917800 IVJ917795:IVL917800 JFF917795:JFH917800 JPB917795:JPD917800 JYX917795:JYZ917800 KIT917795:KIV917800 KSP917795:KSR917800 LCL917795:LCN917800 LMH917795:LMJ917800 LWD917795:LWF917800 MFZ917795:MGB917800 MPV917795:MPX917800 MZR917795:MZT917800 NJN917795:NJP917800 NTJ917795:NTL917800 ODF917795:ODH917800 ONB917795:OND917800 OWX917795:OWZ917800 PGT917795:PGV917800 PQP917795:PQR917800 QAL917795:QAN917800 QKH917795:QKJ917800 QUD917795:QUF917800 RDZ917795:REB917800 RNV917795:RNX917800 RXR917795:RXT917800 SHN917795:SHP917800 SRJ917795:SRL917800 TBF917795:TBH917800 TLB917795:TLD917800 TUX917795:TUZ917800 UET917795:UEV917800 UOP917795:UOR917800 UYL917795:UYN917800 VIH917795:VIJ917800 VSD917795:VSF917800 WBZ917795:WCB917800 WLV917795:WLX917800 WVR917795:WVT917800 J983331:L983336 JF983331:JH983336 TB983331:TD983336 ACX983331:ACZ983336 AMT983331:AMV983336 AWP983331:AWR983336 BGL983331:BGN983336 BQH983331:BQJ983336 CAD983331:CAF983336 CJZ983331:CKB983336 CTV983331:CTX983336 DDR983331:DDT983336 DNN983331:DNP983336 DXJ983331:DXL983336 EHF983331:EHH983336 ERB983331:ERD983336 FAX983331:FAZ983336 FKT983331:FKV983336 FUP983331:FUR983336 GEL983331:GEN983336 GOH983331:GOJ983336 GYD983331:GYF983336 HHZ983331:HIB983336 HRV983331:HRX983336 IBR983331:IBT983336 ILN983331:ILP983336 IVJ983331:IVL983336 JFF983331:JFH983336 JPB983331:JPD983336 JYX983331:JYZ983336 KIT983331:KIV983336 KSP983331:KSR983336 LCL983331:LCN983336 LMH983331:LMJ983336 LWD983331:LWF983336 MFZ983331:MGB983336 MPV983331:MPX983336 MZR983331:MZT983336 NJN983331:NJP983336 NTJ983331:NTL983336 ODF983331:ODH983336 ONB983331:OND983336 OWX983331:OWZ983336 PGT983331:PGV983336 PQP983331:PQR983336 QAL983331:QAN983336 QKH983331:QKJ983336 QUD983331:QUF983336 RDZ983331:REB983336 RNV983331:RNX983336 RXR983331:RXT983336 SHN983331:SHP983336 SRJ983331:SRL983336 TBF983331:TBH983336 TLB983331:TLD983336 TUX983331:TUZ983336 UET983331:UEV983336 UOP983331:UOR983336 UYL983331:UYN983336 VIH983331:VIJ983336 VSD983331:VSF983336 WBZ983331:WCB983336 WLV983331:WLX983336 WVR983331:WVT983336 D168:G168 IZ168:JC168 SV168:SY168 ACR168:ACU168 AMN168:AMQ168 AWJ168:AWM168 BGF168:BGI168 BQB168:BQE168 BZX168:CAA168 CJT168:CJW168 CTP168:CTS168 DDL168:DDO168 DNH168:DNK168 DXD168:DXG168 EGZ168:EHC168 EQV168:EQY168 FAR168:FAU168 FKN168:FKQ168 FUJ168:FUM168 GEF168:GEI168 GOB168:GOE168 GXX168:GYA168 HHT168:HHW168 HRP168:HRS168 IBL168:IBO168 ILH168:ILK168 IVD168:IVG168 JEZ168:JFC168 JOV168:JOY168 JYR168:JYU168 KIN168:KIQ168 KSJ168:KSM168 LCF168:LCI168 LMB168:LME168 LVX168:LWA168 MFT168:MFW168 MPP168:MPS168 MZL168:MZO168 NJH168:NJK168 NTD168:NTG168 OCZ168:ODC168 OMV168:OMY168 OWR168:OWU168 PGN168:PGQ168 PQJ168:PQM168 QAF168:QAI168 QKB168:QKE168 QTX168:QUA168 RDT168:RDW168 RNP168:RNS168 RXL168:RXO168 SHH168:SHK168 SRD168:SRG168 TAZ168:TBC168 TKV168:TKY168 TUR168:TUU168 UEN168:UEQ168 UOJ168:UOM168 UYF168:UYI168 VIB168:VIE168 VRX168:VSA168 WBT168:WBW168 WLP168:WLS168 WVL168:WVO168 D65833:G65833 IZ65833:JC65833 SV65833:SY65833 ACR65833:ACU65833 AMN65833:AMQ65833 AWJ65833:AWM65833 BGF65833:BGI65833 BQB65833:BQE65833 BZX65833:CAA65833 CJT65833:CJW65833 CTP65833:CTS65833 DDL65833:DDO65833 DNH65833:DNK65833 DXD65833:DXG65833 EGZ65833:EHC65833 EQV65833:EQY65833 FAR65833:FAU65833 FKN65833:FKQ65833 FUJ65833:FUM65833 GEF65833:GEI65833 GOB65833:GOE65833 GXX65833:GYA65833 HHT65833:HHW65833 HRP65833:HRS65833 IBL65833:IBO65833 ILH65833:ILK65833 IVD65833:IVG65833 JEZ65833:JFC65833 JOV65833:JOY65833 JYR65833:JYU65833 KIN65833:KIQ65833 KSJ65833:KSM65833 LCF65833:LCI65833 LMB65833:LME65833 LVX65833:LWA65833 MFT65833:MFW65833 MPP65833:MPS65833 MZL65833:MZO65833 NJH65833:NJK65833 NTD65833:NTG65833 OCZ65833:ODC65833 OMV65833:OMY65833 OWR65833:OWU65833 PGN65833:PGQ65833 PQJ65833:PQM65833 QAF65833:QAI65833 QKB65833:QKE65833 QTX65833:QUA65833 RDT65833:RDW65833 RNP65833:RNS65833 RXL65833:RXO65833 SHH65833:SHK65833 SRD65833:SRG65833 TAZ65833:TBC65833 TKV65833:TKY65833 TUR65833:TUU65833 UEN65833:UEQ65833 UOJ65833:UOM65833 UYF65833:UYI65833 VIB65833:VIE65833 VRX65833:VSA65833 WBT65833:WBW65833 WLP65833:WLS65833 WVL65833:WVO65833 D131369:G131369 IZ131369:JC131369 SV131369:SY131369 ACR131369:ACU131369 AMN131369:AMQ131369 AWJ131369:AWM131369 BGF131369:BGI131369 BQB131369:BQE131369 BZX131369:CAA131369 CJT131369:CJW131369 CTP131369:CTS131369 DDL131369:DDO131369 DNH131369:DNK131369 DXD131369:DXG131369 EGZ131369:EHC131369 EQV131369:EQY131369 FAR131369:FAU131369 FKN131369:FKQ131369 FUJ131369:FUM131369 GEF131369:GEI131369 GOB131369:GOE131369 GXX131369:GYA131369 HHT131369:HHW131369 HRP131369:HRS131369 IBL131369:IBO131369 ILH131369:ILK131369 IVD131369:IVG131369 JEZ131369:JFC131369 JOV131369:JOY131369 JYR131369:JYU131369 KIN131369:KIQ131369 KSJ131369:KSM131369 LCF131369:LCI131369 LMB131369:LME131369 LVX131369:LWA131369 MFT131369:MFW131369 MPP131369:MPS131369 MZL131369:MZO131369 NJH131369:NJK131369 NTD131369:NTG131369 OCZ131369:ODC131369 OMV131369:OMY131369 OWR131369:OWU131369 PGN131369:PGQ131369 PQJ131369:PQM131369 QAF131369:QAI131369 QKB131369:QKE131369 QTX131369:QUA131369 RDT131369:RDW131369 RNP131369:RNS131369 RXL131369:RXO131369 SHH131369:SHK131369 SRD131369:SRG131369 TAZ131369:TBC131369 TKV131369:TKY131369 TUR131369:TUU131369 UEN131369:UEQ131369 UOJ131369:UOM131369 UYF131369:UYI131369 VIB131369:VIE131369 VRX131369:VSA131369 WBT131369:WBW131369 WLP131369:WLS131369 WVL131369:WVO131369 D196905:G196905 IZ196905:JC196905 SV196905:SY196905 ACR196905:ACU196905 AMN196905:AMQ196905 AWJ196905:AWM196905 BGF196905:BGI196905 BQB196905:BQE196905 BZX196905:CAA196905 CJT196905:CJW196905 CTP196905:CTS196905 DDL196905:DDO196905 DNH196905:DNK196905 DXD196905:DXG196905 EGZ196905:EHC196905 EQV196905:EQY196905 FAR196905:FAU196905 FKN196905:FKQ196905 FUJ196905:FUM196905 GEF196905:GEI196905 GOB196905:GOE196905 GXX196905:GYA196905 HHT196905:HHW196905 HRP196905:HRS196905 IBL196905:IBO196905 ILH196905:ILK196905 IVD196905:IVG196905 JEZ196905:JFC196905 JOV196905:JOY196905 JYR196905:JYU196905 KIN196905:KIQ196905 KSJ196905:KSM196905 LCF196905:LCI196905 LMB196905:LME196905 LVX196905:LWA196905 MFT196905:MFW196905 MPP196905:MPS196905 MZL196905:MZO196905 NJH196905:NJK196905 NTD196905:NTG196905 OCZ196905:ODC196905 OMV196905:OMY196905 OWR196905:OWU196905 PGN196905:PGQ196905 PQJ196905:PQM196905 QAF196905:QAI196905 QKB196905:QKE196905 QTX196905:QUA196905 RDT196905:RDW196905 RNP196905:RNS196905 RXL196905:RXO196905 SHH196905:SHK196905 SRD196905:SRG196905 TAZ196905:TBC196905 TKV196905:TKY196905 TUR196905:TUU196905 UEN196905:UEQ196905 UOJ196905:UOM196905 UYF196905:UYI196905 VIB196905:VIE196905 VRX196905:VSA196905 WBT196905:WBW196905 WLP196905:WLS196905 WVL196905:WVO196905 D262441:G262441 IZ262441:JC262441 SV262441:SY262441 ACR262441:ACU262441 AMN262441:AMQ262441 AWJ262441:AWM262441 BGF262441:BGI262441 BQB262441:BQE262441 BZX262441:CAA262441 CJT262441:CJW262441 CTP262441:CTS262441 DDL262441:DDO262441 DNH262441:DNK262441 DXD262441:DXG262441 EGZ262441:EHC262441 EQV262441:EQY262441 FAR262441:FAU262441 FKN262441:FKQ262441 FUJ262441:FUM262441 GEF262441:GEI262441 GOB262441:GOE262441 GXX262441:GYA262441 HHT262441:HHW262441 HRP262441:HRS262441 IBL262441:IBO262441 ILH262441:ILK262441 IVD262441:IVG262441 JEZ262441:JFC262441 JOV262441:JOY262441 JYR262441:JYU262441 KIN262441:KIQ262441 KSJ262441:KSM262441 LCF262441:LCI262441 LMB262441:LME262441 LVX262441:LWA262441 MFT262441:MFW262441 MPP262441:MPS262441 MZL262441:MZO262441 NJH262441:NJK262441 NTD262441:NTG262441 OCZ262441:ODC262441 OMV262441:OMY262441 OWR262441:OWU262441 PGN262441:PGQ262441 PQJ262441:PQM262441 QAF262441:QAI262441 QKB262441:QKE262441 QTX262441:QUA262441 RDT262441:RDW262441 RNP262441:RNS262441 RXL262441:RXO262441 SHH262441:SHK262441 SRD262441:SRG262441 TAZ262441:TBC262441 TKV262441:TKY262441 TUR262441:TUU262441 UEN262441:UEQ262441 UOJ262441:UOM262441 UYF262441:UYI262441 VIB262441:VIE262441 VRX262441:VSA262441 WBT262441:WBW262441 WLP262441:WLS262441 WVL262441:WVO262441 D327977:G327977 IZ327977:JC327977 SV327977:SY327977 ACR327977:ACU327977 AMN327977:AMQ327977 AWJ327977:AWM327977 BGF327977:BGI327977 BQB327977:BQE327977 BZX327977:CAA327977 CJT327977:CJW327977 CTP327977:CTS327977 DDL327977:DDO327977 DNH327977:DNK327977 DXD327977:DXG327977 EGZ327977:EHC327977 EQV327977:EQY327977 FAR327977:FAU327977 FKN327977:FKQ327977 FUJ327977:FUM327977 GEF327977:GEI327977 GOB327977:GOE327977 GXX327977:GYA327977 HHT327977:HHW327977 HRP327977:HRS327977 IBL327977:IBO327977 ILH327977:ILK327977 IVD327977:IVG327977 JEZ327977:JFC327977 JOV327977:JOY327977 JYR327977:JYU327977 KIN327977:KIQ327977 KSJ327977:KSM327977 LCF327977:LCI327977 LMB327977:LME327977 LVX327977:LWA327977 MFT327977:MFW327977 MPP327977:MPS327977 MZL327977:MZO327977 NJH327977:NJK327977 NTD327977:NTG327977 OCZ327977:ODC327977 OMV327977:OMY327977 OWR327977:OWU327977 PGN327977:PGQ327977 PQJ327977:PQM327977 QAF327977:QAI327977 QKB327977:QKE327977 QTX327977:QUA327977 RDT327977:RDW327977 RNP327977:RNS327977 RXL327977:RXO327977 SHH327977:SHK327977 SRD327977:SRG327977 TAZ327977:TBC327977 TKV327977:TKY327977 TUR327977:TUU327977 UEN327977:UEQ327977 UOJ327977:UOM327977 UYF327977:UYI327977 VIB327977:VIE327977 VRX327977:VSA327977 WBT327977:WBW327977 WLP327977:WLS327977 WVL327977:WVO327977 D393513:G393513 IZ393513:JC393513 SV393513:SY393513 ACR393513:ACU393513 AMN393513:AMQ393513 AWJ393513:AWM393513 BGF393513:BGI393513 BQB393513:BQE393513 BZX393513:CAA393513 CJT393513:CJW393513 CTP393513:CTS393513 DDL393513:DDO393513 DNH393513:DNK393513 DXD393513:DXG393513 EGZ393513:EHC393513 EQV393513:EQY393513 FAR393513:FAU393513 FKN393513:FKQ393513 FUJ393513:FUM393513 GEF393513:GEI393513 GOB393513:GOE393513 GXX393513:GYA393513 HHT393513:HHW393513 HRP393513:HRS393513 IBL393513:IBO393513 ILH393513:ILK393513 IVD393513:IVG393513 JEZ393513:JFC393513 JOV393513:JOY393513 JYR393513:JYU393513 KIN393513:KIQ393513 KSJ393513:KSM393513 LCF393513:LCI393513 LMB393513:LME393513 LVX393513:LWA393513 MFT393513:MFW393513 MPP393513:MPS393513 MZL393513:MZO393513 NJH393513:NJK393513 NTD393513:NTG393513 OCZ393513:ODC393513 OMV393513:OMY393513 OWR393513:OWU393513 PGN393513:PGQ393513 PQJ393513:PQM393513 QAF393513:QAI393513 QKB393513:QKE393513 QTX393513:QUA393513 RDT393513:RDW393513 RNP393513:RNS393513 RXL393513:RXO393513 SHH393513:SHK393513 SRD393513:SRG393513 TAZ393513:TBC393513 TKV393513:TKY393513 TUR393513:TUU393513 UEN393513:UEQ393513 UOJ393513:UOM393513 UYF393513:UYI393513 VIB393513:VIE393513 VRX393513:VSA393513 WBT393513:WBW393513 WLP393513:WLS393513 WVL393513:WVO393513 D459049:G459049 IZ459049:JC459049 SV459049:SY459049 ACR459049:ACU459049 AMN459049:AMQ459049 AWJ459049:AWM459049 BGF459049:BGI459049 BQB459049:BQE459049 BZX459049:CAA459049 CJT459049:CJW459049 CTP459049:CTS459049 DDL459049:DDO459049 DNH459049:DNK459049 DXD459049:DXG459049 EGZ459049:EHC459049 EQV459049:EQY459049 FAR459049:FAU459049 FKN459049:FKQ459049 FUJ459049:FUM459049 GEF459049:GEI459049 GOB459049:GOE459049 GXX459049:GYA459049 HHT459049:HHW459049 HRP459049:HRS459049 IBL459049:IBO459049 ILH459049:ILK459049 IVD459049:IVG459049 JEZ459049:JFC459049 JOV459049:JOY459049 JYR459049:JYU459049 KIN459049:KIQ459049 KSJ459049:KSM459049 LCF459049:LCI459049 LMB459049:LME459049 LVX459049:LWA459049 MFT459049:MFW459049 MPP459049:MPS459049 MZL459049:MZO459049 NJH459049:NJK459049 NTD459049:NTG459049 OCZ459049:ODC459049 OMV459049:OMY459049 OWR459049:OWU459049 PGN459049:PGQ459049 PQJ459049:PQM459049 QAF459049:QAI459049 QKB459049:QKE459049 QTX459049:QUA459049 RDT459049:RDW459049 RNP459049:RNS459049 RXL459049:RXO459049 SHH459049:SHK459049 SRD459049:SRG459049 TAZ459049:TBC459049 TKV459049:TKY459049 TUR459049:TUU459049 UEN459049:UEQ459049 UOJ459049:UOM459049 UYF459049:UYI459049 VIB459049:VIE459049 VRX459049:VSA459049 WBT459049:WBW459049 WLP459049:WLS459049 WVL459049:WVO459049 D524585:G524585 IZ524585:JC524585 SV524585:SY524585 ACR524585:ACU524585 AMN524585:AMQ524585 AWJ524585:AWM524585 BGF524585:BGI524585 BQB524585:BQE524585 BZX524585:CAA524585 CJT524585:CJW524585 CTP524585:CTS524585 DDL524585:DDO524585 DNH524585:DNK524585 DXD524585:DXG524585 EGZ524585:EHC524585 EQV524585:EQY524585 FAR524585:FAU524585 FKN524585:FKQ524585 FUJ524585:FUM524585 GEF524585:GEI524585 GOB524585:GOE524585 GXX524585:GYA524585 HHT524585:HHW524585 HRP524585:HRS524585 IBL524585:IBO524585 ILH524585:ILK524585 IVD524585:IVG524585 JEZ524585:JFC524585 JOV524585:JOY524585 JYR524585:JYU524585 KIN524585:KIQ524585 KSJ524585:KSM524585 LCF524585:LCI524585 LMB524585:LME524585 LVX524585:LWA524585 MFT524585:MFW524585 MPP524585:MPS524585 MZL524585:MZO524585 NJH524585:NJK524585 NTD524585:NTG524585 OCZ524585:ODC524585 OMV524585:OMY524585 OWR524585:OWU524585 PGN524585:PGQ524585 PQJ524585:PQM524585 QAF524585:QAI524585 QKB524585:QKE524585 QTX524585:QUA524585 RDT524585:RDW524585 RNP524585:RNS524585 RXL524585:RXO524585 SHH524585:SHK524585 SRD524585:SRG524585 TAZ524585:TBC524585 TKV524585:TKY524585 TUR524585:TUU524585 UEN524585:UEQ524585 UOJ524585:UOM524585 UYF524585:UYI524585 VIB524585:VIE524585 VRX524585:VSA524585 WBT524585:WBW524585 WLP524585:WLS524585 WVL524585:WVO524585 D590121:G590121 IZ590121:JC590121 SV590121:SY590121 ACR590121:ACU590121 AMN590121:AMQ590121 AWJ590121:AWM590121 BGF590121:BGI590121 BQB590121:BQE590121 BZX590121:CAA590121 CJT590121:CJW590121 CTP590121:CTS590121 DDL590121:DDO590121 DNH590121:DNK590121 DXD590121:DXG590121 EGZ590121:EHC590121 EQV590121:EQY590121 FAR590121:FAU590121 FKN590121:FKQ590121 FUJ590121:FUM590121 GEF590121:GEI590121 GOB590121:GOE590121 GXX590121:GYA590121 HHT590121:HHW590121 HRP590121:HRS590121 IBL590121:IBO590121 ILH590121:ILK590121 IVD590121:IVG590121 JEZ590121:JFC590121 JOV590121:JOY590121 JYR590121:JYU590121 KIN590121:KIQ590121 KSJ590121:KSM590121 LCF590121:LCI590121 LMB590121:LME590121 LVX590121:LWA590121 MFT590121:MFW590121 MPP590121:MPS590121 MZL590121:MZO590121 NJH590121:NJK590121 NTD590121:NTG590121 OCZ590121:ODC590121 OMV590121:OMY590121 OWR590121:OWU590121 PGN590121:PGQ590121 PQJ590121:PQM590121 QAF590121:QAI590121 QKB590121:QKE590121 QTX590121:QUA590121 RDT590121:RDW590121 RNP590121:RNS590121 RXL590121:RXO590121 SHH590121:SHK590121 SRD590121:SRG590121 TAZ590121:TBC590121 TKV590121:TKY590121 TUR590121:TUU590121 UEN590121:UEQ590121 UOJ590121:UOM590121 UYF590121:UYI590121 VIB590121:VIE590121 VRX590121:VSA590121 WBT590121:WBW590121 WLP590121:WLS590121 WVL590121:WVO590121 D655657:G655657 IZ655657:JC655657 SV655657:SY655657 ACR655657:ACU655657 AMN655657:AMQ655657 AWJ655657:AWM655657 BGF655657:BGI655657 BQB655657:BQE655657 BZX655657:CAA655657 CJT655657:CJW655657 CTP655657:CTS655657 DDL655657:DDO655657 DNH655657:DNK655657 DXD655657:DXG655657 EGZ655657:EHC655657 EQV655657:EQY655657 FAR655657:FAU655657 FKN655657:FKQ655657 FUJ655657:FUM655657 GEF655657:GEI655657 GOB655657:GOE655657 GXX655657:GYA655657 HHT655657:HHW655657 HRP655657:HRS655657 IBL655657:IBO655657 ILH655657:ILK655657 IVD655657:IVG655657 JEZ655657:JFC655657 JOV655657:JOY655657 JYR655657:JYU655657 KIN655657:KIQ655657 KSJ655657:KSM655657 LCF655657:LCI655657 LMB655657:LME655657 LVX655657:LWA655657 MFT655657:MFW655657 MPP655657:MPS655657 MZL655657:MZO655657 NJH655657:NJK655657 NTD655657:NTG655657 OCZ655657:ODC655657 OMV655657:OMY655657 OWR655657:OWU655657 PGN655657:PGQ655657 PQJ655657:PQM655657 QAF655657:QAI655657 QKB655657:QKE655657 QTX655657:QUA655657 RDT655657:RDW655657 RNP655657:RNS655657 RXL655657:RXO655657 SHH655657:SHK655657 SRD655657:SRG655657 TAZ655657:TBC655657 TKV655657:TKY655657 TUR655657:TUU655657 UEN655657:UEQ655657 UOJ655657:UOM655657 UYF655657:UYI655657 VIB655657:VIE655657 VRX655657:VSA655657 WBT655657:WBW655657 WLP655657:WLS655657 WVL655657:WVO655657 D721193:G721193 IZ721193:JC721193 SV721193:SY721193 ACR721193:ACU721193 AMN721193:AMQ721193 AWJ721193:AWM721193 BGF721193:BGI721193 BQB721193:BQE721193 BZX721193:CAA721193 CJT721193:CJW721193 CTP721193:CTS721193 DDL721193:DDO721193 DNH721193:DNK721193 DXD721193:DXG721193 EGZ721193:EHC721193 EQV721193:EQY721193 FAR721193:FAU721193 FKN721193:FKQ721193 FUJ721193:FUM721193 GEF721193:GEI721193 GOB721193:GOE721193 GXX721193:GYA721193 HHT721193:HHW721193 HRP721193:HRS721193 IBL721193:IBO721193 ILH721193:ILK721193 IVD721193:IVG721193 JEZ721193:JFC721193 JOV721193:JOY721193 JYR721193:JYU721193 KIN721193:KIQ721193 KSJ721193:KSM721193 LCF721193:LCI721193 LMB721193:LME721193 LVX721193:LWA721193 MFT721193:MFW721193 MPP721193:MPS721193 MZL721193:MZO721193 NJH721193:NJK721193 NTD721193:NTG721193 OCZ721193:ODC721193 OMV721193:OMY721193 OWR721193:OWU721193 PGN721193:PGQ721193 PQJ721193:PQM721193 QAF721193:QAI721193 QKB721193:QKE721193 QTX721193:QUA721193 RDT721193:RDW721193 RNP721193:RNS721193 RXL721193:RXO721193 SHH721193:SHK721193 SRD721193:SRG721193 TAZ721193:TBC721193 TKV721193:TKY721193 TUR721193:TUU721193 UEN721193:UEQ721193 UOJ721193:UOM721193 UYF721193:UYI721193 VIB721193:VIE721193 VRX721193:VSA721193 WBT721193:WBW721193 WLP721193:WLS721193 WVL721193:WVO721193 D786729:G786729 IZ786729:JC786729 SV786729:SY786729 ACR786729:ACU786729 AMN786729:AMQ786729 AWJ786729:AWM786729 BGF786729:BGI786729 BQB786729:BQE786729 BZX786729:CAA786729 CJT786729:CJW786729 CTP786729:CTS786729 DDL786729:DDO786729 DNH786729:DNK786729 DXD786729:DXG786729 EGZ786729:EHC786729 EQV786729:EQY786729 FAR786729:FAU786729 FKN786729:FKQ786729 FUJ786729:FUM786729 GEF786729:GEI786729 GOB786729:GOE786729 GXX786729:GYA786729 HHT786729:HHW786729 HRP786729:HRS786729 IBL786729:IBO786729 ILH786729:ILK786729 IVD786729:IVG786729 JEZ786729:JFC786729 JOV786729:JOY786729 JYR786729:JYU786729 KIN786729:KIQ786729 KSJ786729:KSM786729 LCF786729:LCI786729 LMB786729:LME786729 LVX786729:LWA786729 MFT786729:MFW786729 MPP786729:MPS786729 MZL786729:MZO786729 NJH786729:NJK786729 NTD786729:NTG786729 OCZ786729:ODC786729 OMV786729:OMY786729 OWR786729:OWU786729 PGN786729:PGQ786729 PQJ786729:PQM786729 QAF786729:QAI786729 QKB786729:QKE786729 QTX786729:QUA786729 RDT786729:RDW786729 RNP786729:RNS786729 RXL786729:RXO786729 SHH786729:SHK786729 SRD786729:SRG786729 TAZ786729:TBC786729 TKV786729:TKY786729 TUR786729:TUU786729 UEN786729:UEQ786729 UOJ786729:UOM786729 UYF786729:UYI786729 VIB786729:VIE786729 VRX786729:VSA786729 WBT786729:WBW786729 WLP786729:WLS786729 WVL786729:WVO786729 D852265:G852265 IZ852265:JC852265 SV852265:SY852265 ACR852265:ACU852265 AMN852265:AMQ852265 AWJ852265:AWM852265 BGF852265:BGI852265 BQB852265:BQE852265 BZX852265:CAA852265 CJT852265:CJW852265 CTP852265:CTS852265 DDL852265:DDO852265 DNH852265:DNK852265 DXD852265:DXG852265 EGZ852265:EHC852265 EQV852265:EQY852265 FAR852265:FAU852265 FKN852265:FKQ852265 FUJ852265:FUM852265 GEF852265:GEI852265 GOB852265:GOE852265 GXX852265:GYA852265 HHT852265:HHW852265 HRP852265:HRS852265 IBL852265:IBO852265 ILH852265:ILK852265 IVD852265:IVG852265 JEZ852265:JFC852265 JOV852265:JOY852265 JYR852265:JYU852265 KIN852265:KIQ852265 KSJ852265:KSM852265 LCF852265:LCI852265 LMB852265:LME852265 LVX852265:LWA852265 MFT852265:MFW852265 MPP852265:MPS852265 MZL852265:MZO852265 NJH852265:NJK852265 NTD852265:NTG852265 OCZ852265:ODC852265 OMV852265:OMY852265 OWR852265:OWU852265 PGN852265:PGQ852265 PQJ852265:PQM852265 QAF852265:QAI852265 QKB852265:QKE852265 QTX852265:QUA852265 RDT852265:RDW852265 RNP852265:RNS852265 RXL852265:RXO852265 SHH852265:SHK852265 SRD852265:SRG852265 TAZ852265:TBC852265 TKV852265:TKY852265 TUR852265:TUU852265 UEN852265:UEQ852265 UOJ852265:UOM852265 UYF852265:UYI852265 VIB852265:VIE852265 VRX852265:VSA852265 WBT852265:WBW852265 WLP852265:WLS852265 WVL852265:WVO852265 D917801:G917801 IZ917801:JC917801 SV917801:SY917801 ACR917801:ACU917801 AMN917801:AMQ917801 AWJ917801:AWM917801 BGF917801:BGI917801 BQB917801:BQE917801 BZX917801:CAA917801 CJT917801:CJW917801 CTP917801:CTS917801 DDL917801:DDO917801 DNH917801:DNK917801 DXD917801:DXG917801 EGZ917801:EHC917801 EQV917801:EQY917801 FAR917801:FAU917801 FKN917801:FKQ917801 FUJ917801:FUM917801 GEF917801:GEI917801 GOB917801:GOE917801 GXX917801:GYA917801 HHT917801:HHW917801 HRP917801:HRS917801 IBL917801:IBO917801 ILH917801:ILK917801 IVD917801:IVG917801 JEZ917801:JFC917801 JOV917801:JOY917801 JYR917801:JYU917801 KIN917801:KIQ917801 KSJ917801:KSM917801 LCF917801:LCI917801 LMB917801:LME917801 LVX917801:LWA917801 MFT917801:MFW917801 MPP917801:MPS917801 MZL917801:MZO917801 NJH917801:NJK917801 NTD917801:NTG917801 OCZ917801:ODC917801 OMV917801:OMY917801 OWR917801:OWU917801 PGN917801:PGQ917801 PQJ917801:PQM917801 QAF917801:QAI917801 QKB917801:QKE917801 QTX917801:QUA917801 RDT917801:RDW917801 RNP917801:RNS917801 RXL917801:RXO917801 SHH917801:SHK917801 SRD917801:SRG917801 TAZ917801:TBC917801 TKV917801:TKY917801 TUR917801:TUU917801 UEN917801:UEQ917801 UOJ917801:UOM917801 UYF917801:UYI917801 VIB917801:VIE917801 VRX917801:VSA917801 WBT917801:WBW917801 WLP917801:WLS917801 WVL917801:WVO917801 D983337:G983337 IZ983337:JC983337 SV983337:SY983337 ACR983337:ACU983337 AMN983337:AMQ983337 AWJ983337:AWM983337 BGF983337:BGI983337 BQB983337:BQE983337 BZX983337:CAA983337 CJT983337:CJW983337 CTP983337:CTS983337 DDL983337:DDO983337 DNH983337:DNK983337 DXD983337:DXG983337 EGZ983337:EHC983337 EQV983337:EQY983337 FAR983337:FAU983337 FKN983337:FKQ983337 FUJ983337:FUM983337 GEF983337:GEI983337 GOB983337:GOE983337 GXX983337:GYA983337 HHT983337:HHW983337 HRP983337:HRS983337 IBL983337:IBO983337 ILH983337:ILK983337 IVD983337:IVG983337 JEZ983337:JFC983337 JOV983337:JOY983337 JYR983337:JYU983337 KIN983337:KIQ983337 KSJ983337:KSM983337 LCF983337:LCI983337 LMB983337:LME983337 LVX983337:LWA983337 MFT983337:MFW983337 MPP983337:MPS983337 MZL983337:MZO983337 NJH983337:NJK983337 NTD983337:NTG983337 OCZ983337:ODC983337 OMV983337:OMY983337 OWR983337:OWU983337 PGN983337:PGQ983337 PQJ983337:PQM983337 QAF983337:QAI983337 QKB983337:QKE983337 QTX983337:QUA983337 RDT983337:RDW983337 RNP983337:RNS983337 RXL983337:RXO983337 SHH983337:SHK983337 SRD983337:SRG983337 TAZ983337:TBC983337 TKV983337:TKY983337 TUR983337:TUU983337 UEN983337:UEQ983337 UOJ983337:UOM983337 UYF983337:UYI983337 VIB983337:VIE983337 VRX983337:VSA983337 WBT983337:WBW983337 WLP983337:WLS983337 WVL983337:WVO983337 I168:K168 JE168:JG168 TA168:TC168 ACW168:ACY168 AMS168:AMU168 AWO168:AWQ168 BGK168:BGM168 BQG168:BQI168 CAC168:CAE168 CJY168:CKA168 CTU168:CTW168 DDQ168:DDS168 DNM168:DNO168 DXI168:DXK168 EHE168:EHG168 ERA168:ERC168 FAW168:FAY168 FKS168:FKU168 FUO168:FUQ168 GEK168:GEM168 GOG168:GOI168 GYC168:GYE168 HHY168:HIA168 HRU168:HRW168 IBQ168:IBS168 ILM168:ILO168 IVI168:IVK168 JFE168:JFG168 JPA168:JPC168 JYW168:JYY168 KIS168:KIU168 KSO168:KSQ168 LCK168:LCM168 LMG168:LMI168 LWC168:LWE168 MFY168:MGA168 MPU168:MPW168 MZQ168:MZS168 NJM168:NJO168 NTI168:NTK168 ODE168:ODG168 ONA168:ONC168 OWW168:OWY168 PGS168:PGU168 PQO168:PQQ168 QAK168:QAM168 QKG168:QKI168 QUC168:QUE168 RDY168:REA168 RNU168:RNW168 RXQ168:RXS168 SHM168:SHO168 SRI168:SRK168 TBE168:TBG168 TLA168:TLC168 TUW168:TUY168 UES168:UEU168 UOO168:UOQ168 UYK168:UYM168 VIG168:VII168 VSC168:VSE168 WBY168:WCA168 WLU168:WLW168 WVQ168:WVS168 I65833:K65833 JE65833:JG65833 TA65833:TC65833 ACW65833:ACY65833 AMS65833:AMU65833 AWO65833:AWQ65833 BGK65833:BGM65833 BQG65833:BQI65833 CAC65833:CAE65833 CJY65833:CKA65833 CTU65833:CTW65833 DDQ65833:DDS65833 DNM65833:DNO65833 DXI65833:DXK65833 EHE65833:EHG65833 ERA65833:ERC65833 FAW65833:FAY65833 FKS65833:FKU65833 FUO65833:FUQ65833 GEK65833:GEM65833 GOG65833:GOI65833 GYC65833:GYE65833 HHY65833:HIA65833 HRU65833:HRW65833 IBQ65833:IBS65833 ILM65833:ILO65833 IVI65833:IVK65833 JFE65833:JFG65833 JPA65833:JPC65833 JYW65833:JYY65833 KIS65833:KIU65833 KSO65833:KSQ65833 LCK65833:LCM65833 LMG65833:LMI65833 LWC65833:LWE65833 MFY65833:MGA65833 MPU65833:MPW65833 MZQ65833:MZS65833 NJM65833:NJO65833 NTI65833:NTK65833 ODE65833:ODG65833 ONA65833:ONC65833 OWW65833:OWY65833 PGS65833:PGU65833 PQO65833:PQQ65833 QAK65833:QAM65833 QKG65833:QKI65833 QUC65833:QUE65833 RDY65833:REA65833 RNU65833:RNW65833 RXQ65833:RXS65833 SHM65833:SHO65833 SRI65833:SRK65833 TBE65833:TBG65833 TLA65833:TLC65833 TUW65833:TUY65833 UES65833:UEU65833 UOO65833:UOQ65833 UYK65833:UYM65833 VIG65833:VII65833 VSC65833:VSE65833 WBY65833:WCA65833 WLU65833:WLW65833 WVQ65833:WVS65833 I131369:K131369 JE131369:JG131369 TA131369:TC131369 ACW131369:ACY131369 AMS131369:AMU131369 AWO131369:AWQ131369 BGK131369:BGM131369 BQG131369:BQI131369 CAC131369:CAE131369 CJY131369:CKA131369 CTU131369:CTW131369 DDQ131369:DDS131369 DNM131369:DNO131369 DXI131369:DXK131369 EHE131369:EHG131369 ERA131369:ERC131369 FAW131369:FAY131369 FKS131369:FKU131369 FUO131369:FUQ131369 GEK131369:GEM131369 GOG131369:GOI131369 GYC131369:GYE131369 HHY131369:HIA131369 HRU131369:HRW131369 IBQ131369:IBS131369 ILM131369:ILO131369 IVI131369:IVK131369 JFE131369:JFG131369 JPA131369:JPC131369 JYW131369:JYY131369 KIS131369:KIU131369 KSO131369:KSQ131369 LCK131369:LCM131369 LMG131369:LMI131369 LWC131369:LWE131369 MFY131369:MGA131369 MPU131369:MPW131369 MZQ131369:MZS131369 NJM131369:NJO131369 NTI131369:NTK131369 ODE131369:ODG131369 ONA131369:ONC131369 OWW131369:OWY131369 PGS131369:PGU131369 PQO131369:PQQ131369 QAK131369:QAM131369 QKG131369:QKI131369 QUC131369:QUE131369 RDY131369:REA131369 RNU131369:RNW131369 RXQ131369:RXS131369 SHM131369:SHO131369 SRI131369:SRK131369 TBE131369:TBG131369 TLA131369:TLC131369 TUW131369:TUY131369 UES131369:UEU131369 UOO131369:UOQ131369 UYK131369:UYM131369 VIG131369:VII131369 VSC131369:VSE131369 WBY131369:WCA131369 WLU131369:WLW131369 WVQ131369:WVS131369 I196905:K196905 JE196905:JG196905 TA196905:TC196905 ACW196905:ACY196905 AMS196905:AMU196905 AWO196905:AWQ196905 BGK196905:BGM196905 BQG196905:BQI196905 CAC196905:CAE196905 CJY196905:CKA196905 CTU196905:CTW196905 DDQ196905:DDS196905 DNM196905:DNO196905 DXI196905:DXK196905 EHE196905:EHG196905 ERA196905:ERC196905 FAW196905:FAY196905 FKS196905:FKU196905 FUO196905:FUQ196905 GEK196905:GEM196905 GOG196905:GOI196905 GYC196905:GYE196905 HHY196905:HIA196905 HRU196905:HRW196905 IBQ196905:IBS196905 ILM196905:ILO196905 IVI196905:IVK196905 JFE196905:JFG196905 JPA196905:JPC196905 JYW196905:JYY196905 KIS196905:KIU196905 KSO196905:KSQ196905 LCK196905:LCM196905 LMG196905:LMI196905 LWC196905:LWE196905 MFY196905:MGA196905 MPU196905:MPW196905 MZQ196905:MZS196905 NJM196905:NJO196905 NTI196905:NTK196905 ODE196905:ODG196905 ONA196905:ONC196905 OWW196905:OWY196905 PGS196905:PGU196905 PQO196905:PQQ196905 QAK196905:QAM196905 QKG196905:QKI196905 QUC196905:QUE196905 RDY196905:REA196905 RNU196905:RNW196905 RXQ196905:RXS196905 SHM196905:SHO196905 SRI196905:SRK196905 TBE196905:TBG196905 TLA196905:TLC196905 TUW196905:TUY196905 UES196905:UEU196905 UOO196905:UOQ196905 UYK196905:UYM196905 VIG196905:VII196905 VSC196905:VSE196905 WBY196905:WCA196905 WLU196905:WLW196905 WVQ196905:WVS196905 I262441:K262441 JE262441:JG262441 TA262441:TC262441 ACW262441:ACY262441 AMS262441:AMU262441 AWO262441:AWQ262441 BGK262441:BGM262441 BQG262441:BQI262441 CAC262441:CAE262441 CJY262441:CKA262441 CTU262441:CTW262441 DDQ262441:DDS262441 DNM262441:DNO262441 DXI262441:DXK262441 EHE262441:EHG262441 ERA262441:ERC262441 FAW262441:FAY262441 FKS262441:FKU262441 FUO262441:FUQ262441 GEK262441:GEM262441 GOG262441:GOI262441 GYC262441:GYE262441 HHY262441:HIA262441 HRU262441:HRW262441 IBQ262441:IBS262441 ILM262441:ILO262441 IVI262441:IVK262441 JFE262441:JFG262441 JPA262441:JPC262441 JYW262441:JYY262441 KIS262441:KIU262441 KSO262441:KSQ262441 LCK262441:LCM262441 LMG262441:LMI262441 LWC262441:LWE262441 MFY262441:MGA262441 MPU262441:MPW262441 MZQ262441:MZS262441 NJM262441:NJO262441 NTI262441:NTK262441 ODE262441:ODG262441 ONA262441:ONC262441 OWW262441:OWY262441 PGS262441:PGU262441 PQO262441:PQQ262441 QAK262441:QAM262441 QKG262441:QKI262441 QUC262441:QUE262441 RDY262441:REA262441 RNU262441:RNW262441 RXQ262441:RXS262441 SHM262441:SHO262441 SRI262441:SRK262441 TBE262441:TBG262441 TLA262441:TLC262441 TUW262441:TUY262441 UES262441:UEU262441 UOO262441:UOQ262441 UYK262441:UYM262441 VIG262441:VII262441 VSC262441:VSE262441 WBY262441:WCA262441 WLU262441:WLW262441 WVQ262441:WVS262441 I327977:K327977 JE327977:JG327977 TA327977:TC327977 ACW327977:ACY327977 AMS327977:AMU327977 AWO327977:AWQ327977 BGK327977:BGM327977 BQG327977:BQI327977 CAC327977:CAE327977 CJY327977:CKA327977 CTU327977:CTW327977 DDQ327977:DDS327977 DNM327977:DNO327977 DXI327977:DXK327977 EHE327977:EHG327977 ERA327977:ERC327977 FAW327977:FAY327977 FKS327977:FKU327977 FUO327977:FUQ327977 GEK327977:GEM327977 GOG327977:GOI327977 GYC327977:GYE327977 HHY327977:HIA327977 HRU327977:HRW327977 IBQ327977:IBS327977 ILM327977:ILO327977 IVI327977:IVK327977 JFE327977:JFG327977 JPA327977:JPC327977 JYW327977:JYY327977 KIS327977:KIU327977 KSO327977:KSQ327977 LCK327977:LCM327977 LMG327977:LMI327977 LWC327977:LWE327977 MFY327977:MGA327977 MPU327977:MPW327977 MZQ327977:MZS327977 NJM327977:NJO327977 NTI327977:NTK327977 ODE327977:ODG327977 ONA327977:ONC327977 OWW327977:OWY327977 PGS327977:PGU327977 PQO327977:PQQ327977 QAK327977:QAM327977 QKG327977:QKI327977 QUC327977:QUE327977 RDY327977:REA327977 RNU327977:RNW327977 RXQ327977:RXS327977 SHM327977:SHO327977 SRI327977:SRK327977 TBE327977:TBG327977 TLA327977:TLC327977 TUW327977:TUY327977 UES327977:UEU327977 UOO327977:UOQ327977 UYK327977:UYM327977 VIG327977:VII327977 VSC327977:VSE327977 WBY327977:WCA327977 WLU327977:WLW327977 WVQ327977:WVS327977 I393513:K393513 JE393513:JG393513 TA393513:TC393513 ACW393513:ACY393513 AMS393513:AMU393513 AWO393513:AWQ393513 BGK393513:BGM393513 BQG393513:BQI393513 CAC393513:CAE393513 CJY393513:CKA393513 CTU393513:CTW393513 DDQ393513:DDS393513 DNM393513:DNO393513 DXI393513:DXK393513 EHE393513:EHG393513 ERA393513:ERC393513 FAW393513:FAY393513 FKS393513:FKU393513 FUO393513:FUQ393513 GEK393513:GEM393513 GOG393513:GOI393513 GYC393513:GYE393513 HHY393513:HIA393513 HRU393513:HRW393513 IBQ393513:IBS393513 ILM393513:ILO393513 IVI393513:IVK393513 JFE393513:JFG393513 JPA393513:JPC393513 JYW393513:JYY393513 KIS393513:KIU393513 KSO393513:KSQ393513 LCK393513:LCM393513 LMG393513:LMI393513 LWC393513:LWE393513 MFY393513:MGA393513 MPU393513:MPW393513 MZQ393513:MZS393513 NJM393513:NJO393513 NTI393513:NTK393513 ODE393513:ODG393513 ONA393513:ONC393513 OWW393513:OWY393513 PGS393513:PGU393513 PQO393513:PQQ393513 QAK393513:QAM393513 QKG393513:QKI393513 QUC393513:QUE393513 RDY393513:REA393513 RNU393513:RNW393513 RXQ393513:RXS393513 SHM393513:SHO393513 SRI393513:SRK393513 TBE393513:TBG393513 TLA393513:TLC393513 TUW393513:TUY393513 UES393513:UEU393513 UOO393513:UOQ393513 UYK393513:UYM393513 VIG393513:VII393513 VSC393513:VSE393513 WBY393513:WCA393513 WLU393513:WLW393513 WVQ393513:WVS393513 I459049:K459049 JE459049:JG459049 TA459049:TC459049 ACW459049:ACY459049 AMS459049:AMU459049 AWO459049:AWQ459049 BGK459049:BGM459049 BQG459049:BQI459049 CAC459049:CAE459049 CJY459049:CKA459049 CTU459049:CTW459049 DDQ459049:DDS459049 DNM459049:DNO459049 DXI459049:DXK459049 EHE459049:EHG459049 ERA459049:ERC459049 FAW459049:FAY459049 FKS459049:FKU459049 FUO459049:FUQ459049 GEK459049:GEM459049 GOG459049:GOI459049 GYC459049:GYE459049 HHY459049:HIA459049 HRU459049:HRW459049 IBQ459049:IBS459049 ILM459049:ILO459049 IVI459049:IVK459049 JFE459049:JFG459049 JPA459049:JPC459049 JYW459049:JYY459049 KIS459049:KIU459049 KSO459049:KSQ459049 LCK459049:LCM459049 LMG459049:LMI459049 LWC459049:LWE459049 MFY459049:MGA459049 MPU459049:MPW459049 MZQ459049:MZS459049 NJM459049:NJO459049 NTI459049:NTK459049 ODE459049:ODG459049 ONA459049:ONC459049 OWW459049:OWY459049 PGS459049:PGU459049 PQO459049:PQQ459049 QAK459049:QAM459049 QKG459049:QKI459049 QUC459049:QUE459049 RDY459049:REA459049 RNU459049:RNW459049 RXQ459049:RXS459049 SHM459049:SHO459049 SRI459049:SRK459049 TBE459049:TBG459049 TLA459049:TLC459049 TUW459049:TUY459049 UES459049:UEU459049 UOO459049:UOQ459049 UYK459049:UYM459049 VIG459049:VII459049 VSC459049:VSE459049 WBY459049:WCA459049 WLU459049:WLW459049 WVQ459049:WVS459049 I524585:K524585 JE524585:JG524585 TA524585:TC524585 ACW524585:ACY524585 AMS524585:AMU524585 AWO524585:AWQ524585 BGK524585:BGM524585 BQG524585:BQI524585 CAC524585:CAE524585 CJY524585:CKA524585 CTU524585:CTW524585 DDQ524585:DDS524585 DNM524585:DNO524585 DXI524585:DXK524585 EHE524585:EHG524585 ERA524585:ERC524585 FAW524585:FAY524585 FKS524585:FKU524585 FUO524585:FUQ524585 GEK524585:GEM524585 GOG524585:GOI524585 GYC524585:GYE524585 HHY524585:HIA524585 HRU524585:HRW524585 IBQ524585:IBS524585 ILM524585:ILO524585 IVI524585:IVK524585 JFE524585:JFG524585 JPA524585:JPC524585 JYW524585:JYY524585 KIS524585:KIU524585 KSO524585:KSQ524585 LCK524585:LCM524585 LMG524585:LMI524585 LWC524585:LWE524585 MFY524585:MGA524585 MPU524585:MPW524585 MZQ524585:MZS524585 NJM524585:NJO524585 NTI524585:NTK524585 ODE524585:ODG524585 ONA524585:ONC524585 OWW524585:OWY524585 PGS524585:PGU524585 PQO524585:PQQ524585 QAK524585:QAM524585 QKG524585:QKI524585 QUC524585:QUE524585 RDY524585:REA524585 RNU524585:RNW524585 RXQ524585:RXS524585 SHM524585:SHO524585 SRI524585:SRK524585 TBE524585:TBG524585 TLA524585:TLC524585 TUW524585:TUY524585 UES524585:UEU524585 UOO524585:UOQ524585 UYK524585:UYM524585 VIG524585:VII524585 VSC524585:VSE524585 WBY524585:WCA524585 WLU524585:WLW524585 WVQ524585:WVS524585 I590121:K590121 JE590121:JG590121 TA590121:TC590121 ACW590121:ACY590121 AMS590121:AMU590121 AWO590121:AWQ590121 BGK590121:BGM590121 BQG590121:BQI590121 CAC590121:CAE590121 CJY590121:CKA590121 CTU590121:CTW590121 DDQ590121:DDS590121 DNM590121:DNO590121 DXI590121:DXK590121 EHE590121:EHG590121 ERA590121:ERC590121 FAW590121:FAY590121 FKS590121:FKU590121 FUO590121:FUQ590121 GEK590121:GEM590121 GOG590121:GOI590121 GYC590121:GYE590121 HHY590121:HIA590121 HRU590121:HRW590121 IBQ590121:IBS590121 ILM590121:ILO590121 IVI590121:IVK590121 JFE590121:JFG590121 JPA590121:JPC590121 JYW590121:JYY590121 KIS590121:KIU590121 KSO590121:KSQ590121 LCK590121:LCM590121 LMG590121:LMI590121 LWC590121:LWE590121 MFY590121:MGA590121 MPU590121:MPW590121 MZQ590121:MZS590121 NJM590121:NJO590121 NTI590121:NTK590121 ODE590121:ODG590121 ONA590121:ONC590121 OWW590121:OWY590121 PGS590121:PGU590121 PQO590121:PQQ590121 QAK590121:QAM590121 QKG590121:QKI590121 QUC590121:QUE590121 RDY590121:REA590121 RNU590121:RNW590121 RXQ590121:RXS590121 SHM590121:SHO590121 SRI590121:SRK590121 TBE590121:TBG590121 TLA590121:TLC590121 TUW590121:TUY590121 UES590121:UEU590121 UOO590121:UOQ590121 UYK590121:UYM590121 VIG590121:VII590121 VSC590121:VSE590121 WBY590121:WCA590121 WLU590121:WLW590121 WVQ590121:WVS590121 I655657:K655657 JE655657:JG655657 TA655657:TC655657 ACW655657:ACY655657 AMS655657:AMU655657 AWO655657:AWQ655657 BGK655657:BGM655657 BQG655657:BQI655657 CAC655657:CAE655657 CJY655657:CKA655657 CTU655657:CTW655657 DDQ655657:DDS655657 DNM655657:DNO655657 DXI655657:DXK655657 EHE655657:EHG655657 ERA655657:ERC655657 FAW655657:FAY655657 FKS655657:FKU655657 FUO655657:FUQ655657 GEK655657:GEM655657 GOG655657:GOI655657 GYC655657:GYE655657 HHY655657:HIA655657 HRU655657:HRW655657 IBQ655657:IBS655657 ILM655657:ILO655657 IVI655657:IVK655657 JFE655657:JFG655657 JPA655657:JPC655657 JYW655657:JYY655657 KIS655657:KIU655657 KSO655657:KSQ655657 LCK655657:LCM655657 LMG655657:LMI655657 LWC655657:LWE655657 MFY655657:MGA655657 MPU655657:MPW655657 MZQ655657:MZS655657 NJM655657:NJO655657 NTI655657:NTK655657 ODE655657:ODG655657 ONA655657:ONC655657 OWW655657:OWY655657 PGS655657:PGU655657 PQO655657:PQQ655657 QAK655657:QAM655657 QKG655657:QKI655657 QUC655657:QUE655657 RDY655657:REA655657 RNU655657:RNW655657 RXQ655657:RXS655657 SHM655657:SHO655657 SRI655657:SRK655657 TBE655657:TBG655657 TLA655657:TLC655657 TUW655657:TUY655657 UES655657:UEU655657 UOO655657:UOQ655657 UYK655657:UYM655657 VIG655657:VII655657 VSC655657:VSE655657 WBY655657:WCA655657 WLU655657:WLW655657 WVQ655657:WVS655657 I721193:K721193 JE721193:JG721193 TA721193:TC721193 ACW721193:ACY721193 AMS721193:AMU721193 AWO721193:AWQ721193 BGK721193:BGM721193 BQG721193:BQI721193 CAC721193:CAE721193 CJY721193:CKA721193 CTU721193:CTW721193 DDQ721193:DDS721193 DNM721193:DNO721193 DXI721193:DXK721193 EHE721193:EHG721193 ERA721193:ERC721193 FAW721193:FAY721193 FKS721193:FKU721193 FUO721193:FUQ721193 GEK721193:GEM721193 GOG721193:GOI721193 GYC721193:GYE721193 HHY721193:HIA721193 HRU721193:HRW721193 IBQ721193:IBS721193 ILM721193:ILO721193 IVI721193:IVK721193 JFE721193:JFG721193 JPA721193:JPC721193 JYW721193:JYY721193 KIS721193:KIU721193 KSO721193:KSQ721193 LCK721193:LCM721193 LMG721193:LMI721193 LWC721193:LWE721193 MFY721193:MGA721193 MPU721193:MPW721193 MZQ721193:MZS721193 NJM721193:NJO721193 NTI721193:NTK721193 ODE721193:ODG721193 ONA721193:ONC721193 OWW721193:OWY721193 PGS721193:PGU721193 PQO721193:PQQ721193 QAK721193:QAM721193 QKG721193:QKI721193 QUC721193:QUE721193 RDY721193:REA721193 RNU721193:RNW721193 RXQ721193:RXS721193 SHM721193:SHO721193 SRI721193:SRK721193 TBE721193:TBG721193 TLA721193:TLC721193 TUW721193:TUY721193 UES721193:UEU721193 UOO721193:UOQ721193 UYK721193:UYM721193 VIG721193:VII721193 VSC721193:VSE721193 WBY721193:WCA721193 WLU721193:WLW721193 WVQ721193:WVS721193 I786729:K786729 JE786729:JG786729 TA786729:TC786729 ACW786729:ACY786729 AMS786729:AMU786729 AWO786729:AWQ786729 BGK786729:BGM786729 BQG786729:BQI786729 CAC786729:CAE786729 CJY786729:CKA786729 CTU786729:CTW786729 DDQ786729:DDS786729 DNM786729:DNO786729 DXI786729:DXK786729 EHE786729:EHG786729 ERA786729:ERC786729 FAW786729:FAY786729 FKS786729:FKU786729 FUO786729:FUQ786729 GEK786729:GEM786729 GOG786729:GOI786729 GYC786729:GYE786729 HHY786729:HIA786729 HRU786729:HRW786729 IBQ786729:IBS786729 ILM786729:ILO786729 IVI786729:IVK786729 JFE786729:JFG786729 JPA786729:JPC786729 JYW786729:JYY786729 KIS786729:KIU786729 KSO786729:KSQ786729 LCK786729:LCM786729 LMG786729:LMI786729 LWC786729:LWE786729 MFY786729:MGA786729 MPU786729:MPW786729 MZQ786729:MZS786729 NJM786729:NJO786729 NTI786729:NTK786729 ODE786729:ODG786729 ONA786729:ONC786729 OWW786729:OWY786729 PGS786729:PGU786729 PQO786729:PQQ786729 QAK786729:QAM786729 QKG786729:QKI786729 QUC786729:QUE786729 RDY786729:REA786729 RNU786729:RNW786729 RXQ786729:RXS786729 SHM786729:SHO786729 SRI786729:SRK786729 TBE786729:TBG786729 TLA786729:TLC786729 TUW786729:TUY786729 UES786729:UEU786729 UOO786729:UOQ786729 UYK786729:UYM786729 VIG786729:VII786729 VSC786729:VSE786729 WBY786729:WCA786729 WLU786729:WLW786729 WVQ786729:WVS786729 I852265:K852265 JE852265:JG852265 TA852265:TC852265 ACW852265:ACY852265 AMS852265:AMU852265 AWO852265:AWQ852265 BGK852265:BGM852265 BQG852265:BQI852265 CAC852265:CAE852265 CJY852265:CKA852265 CTU852265:CTW852265 DDQ852265:DDS852265 DNM852265:DNO852265 DXI852265:DXK852265 EHE852265:EHG852265 ERA852265:ERC852265 FAW852265:FAY852265 FKS852265:FKU852265 FUO852265:FUQ852265 GEK852265:GEM852265 GOG852265:GOI852265 GYC852265:GYE852265 HHY852265:HIA852265 HRU852265:HRW852265 IBQ852265:IBS852265 ILM852265:ILO852265 IVI852265:IVK852265 JFE852265:JFG852265 JPA852265:JPC852265 JYW852265:JYY852265 KIS852265:KIU852265 KSO852265:KSQ852265 LCK852265:LCM852265 LMG852265:LMI852265 LWC852265:LWE852265 MFY852265:MGA852265 MPU852265:MPW852265 MZQ852265:MZS852265 NJM852265:NJO852265 NTI852265:NTK852265 ODE852265:ODG852265 ONA852265:ONC852265 OWW852265:OWY852265 PGS852265:PGU852265 PQO852265:PQQ852265 QAK852265:QAM852265 QKG852265:QKI852265 QUC852265:QUE852265 RDY852265:REA852265 RNU852265:RNW852265 RXQ852265:RXS852265 SHM852265:SHO852265 SRI852265:SRK852265 TBE852265:TBG852265 TLA852265:TLC852265 TUW852265:TUY852265 UES852265:UEU852265 UOO852265:UOQ852265 UYK852265:UYM852265 VIG852265:VII852265 VSC852265:VSE852265 WBY852265:WCA852265 WLU852265:WLW852265 WVQ852265:WVS852265 I917801:K917801 JE917801:JG917801 TA917801:TC917801 ACW917801:ACY917801 AMS917801:AMU917801 AWO917801:AWQ917801 BGK917801:BGM917801 BQG917801:BQI917801 CAC917801:CAE917801 CJY917801:CKA917801 CTU917801:CTW917801 DDQ917801:DDS917801 DNM917801:DNO917801 DXI917801:DXK917801 EHE917801:EHG917801 ERA917801:ERC917801 FAW917801:FAY917801 FKS917801:FKU917801 FUO917801:FUQ917801 GEK917801:GEM917801 GOG917801:GOI917801 GYC917801:GYE917801 HHY917801:HIA917801 HRU917801:HRW917801 IBQ917801:IBS917801 ILM917801:ILO917801 IVI917801:IVK917801 JFE917801:JFG917801 JPA917801:JPC917801 JYW917801:JYY917801 KIS917801:KIU917801 KSO917801:KSQ917801 LCK917801:LCM917801 LMG917801:LMI917801 LWC917801:LWE917801 MFY917801:MGA917801 MPU917801:MPW917801 MZQ917801:MZS917801 NJM917801:NJO917801 NTI917801:NTK917801 ODE917801:ODG917801 ONA917801:ONC917801 OWW917801:OWY917801 PGS917801:PGU917801 PQO917801:PQQ917801 QAK917801:QAM917801 QKG917801:QKI917801 QUC917801:QUE917801 RDY917801:REA917801 RNU917801:RNW917801 RXQ917801:RXS917801 SHM917801:SHO917801 SRI917801:SRK917801 TBE917801:TBG917801 TLA917801:TLC917801 TUW917801:TUY917801 UES917801:UEU917801 UOO917801:UOQ917801 UYK917801:UYM917801 VIG917801:VII917801 VSC917801:VSE917801 WBY917801:WCA917801 WLU917801:WLW917801 WVQ917801:WVS917801 I983337:K983337 JE983337:JG983337 TA983337:TC983337 ACW983337:ACY983337 AMS983337:AMU983337 AWO983337:AWQ983337 BGK983337:BGM983337 BQG983337:BQI983337 CAC983337:CAE983337 CJY983337:CKA983337 CTU983337:CTW983337 DDQ983337:DDS983337 DNM983337:DNO983337 DXI983337:DXK983337 EHE983337:EHG983337 ERA983337:ERC983337 FAW983337:FAY983337 FKS983337:FKU983337 FUO983337:FUQ983337 GEK983337:GEM983337 GOG983337:GOI983337 GYC983337:GYE983337 HHY983337:HIA983337 HRU983337:HRW983337 IBQ983337:IBS983337 ILM983337:ILO983337 IVI983337:IVK983337 JFE983337:JFG983337 JPA983337:JPC983337 JYW983337:JYY983337 KIS983337:KIU983337 KSO983337:KSQ983337 LCK983337:LCM983337 LMG983337:LMI983337 LWC983337:LWE983337 MFY983337:MGA983337 MPU983337:MPW983337 MZQ983337:MZS983337 NJM983337:NJO983337 NTI983337:NTK983337 ODE983337:ODG983337 ONA983337:ONC983337 OWW983337:OWY983337 PGS983337:PGU983337 PQO983337:PQQ983337 QAK983337:QAM983337 QKG983337:QKI983337 QUC983337:QUE983337 RDY983337:REA983337 RNU983337:RNW983337 RXQ983337:RXS983337 SHM983337:SHO983337 SRI983337:SRK983337 TBE983337:TBG983337 TLA983337:TLC983337 TUW983337:TUY983337 UES983337:UEU983337 UOO983337:UOQ983337 UYK983337:UYM983337 VIG983337:VII983337 VSC983337:VSE983337 WBY983337:WCA983337 WLU983337:WLW983337 WVQ983337:WVS983337 J185:L190 JF185:JH190 TB185:TD190 ACX185:ACZ190 AMT185:AMV190 AWP185:AWR190 BGL185:BGN190 BQH185:BQJ190 CAD185:CAF190 CJZ185:CKB190 CTV185:CTX190 DDR185:DDT190 DNN185:DNP190 DXJ185:DXL190 EHF185:EHH190 ERB185:ERD190 FAX185:FAZ190 FKT185:FKV190 FUP185:FUR190 GEL185:GEN190 GOH185:GOJ190 GYD185:GYF190 HHZ185:HIB190 HRV185:HRX190 IBR185:IBT190 ILN185:ILP190 IVJ185:IVL190 JFF185:JFH190 JPB185:JPD190 JYX185:JYZ190 KIT185:KIV190 KSP185:KSR190 LCL185:LCN190 LMH185:LMJ190 LWD185:LWF190 MFZ185:MGB190 MPV185:MPX190 MZR185:MZT190 NJN185:NJP190 NTJ185:NTL190 ODF185:ODH190 ONB185:OND190 OWX185:OWZ190 PGT185:PGV190 PQP185:PQR190 QAL185:QAN190 QKH185:QKJ190 QUD185:QUF190 RDZ185:REB190 RNV185:RNX190 RXR185:RXT190 SHN185:SHP190 SRJ185:SRL190 TBF185:TBH190 TLB185:TLD190 TUX185:TUZ190 UET185:UEV190 UOP185:UOR190 UYL185:UYN190 VIH185:VIJ190 VSD185:VSF190 WBZ185:WCB190 WLV185:WLX190 WVR185:WVT190 J65850:L65855 JF65850:JH65855 TB65850:TD65855 ACX65850:ACZ65855 AMT65850:AMV65855 AWP65850:AWR65855 BGL65850:BGN65855 BQH65850:BQJ65855 CAD65850:CAF65855 CJZ65850:CKB65855 CTV65850:CTX65855 DDR65850:DDT65855 DNN65850:DNP65855 DXJ65850:DXL65855 EHF65850:EHH65855 ERB65850:ERD65855 FAX65850:FAZ65855 FKT65850:FKV65855 FUP65850:FUR65855 GEL65850:GEN65855 GOH65850:GOJ65855 GYD65850:GYF65855 HHZ65850:HIB65855 HRV65850:HRX65855 IBR65850:IBT65855 ILN65850:ILP65855 IVJ65850:IVL65855 JFF65850:JFH65855 JPB65850:JPD65855 JYX65850:JYZ65855 KIT65850:KIV65855 KSP65850:KSR65855 LCL65850:LCN65855 LMH65850:LMJ65855 LWD65850:LWF65855 MFZ65850:MGB65855 MPV65850:MPX65855 MZR65850:MZT65855 NJN65850:NJP65855 NTJ65850:NTL65855 ODF65850:ODH65855 ONB65850:OND65855 OWX65850:OWZ65855 PGT65850:PGV65855 PQP65850:PQR65855 QAL65850:QAN65855 QKH65850:QKJ65855 QUD65850:QUF65855 RDZ65850:REB65855 RNV65850:RNX65855 RXR65850:RXT65855 SHN65850:SHP65855 SRJ65850:SRL65855 TBF65850:TBH65855 TLB65850:TLD65855 TUX65850:TUZ65855 UET65850:UEV65855 UOP65850:UOR65855 UYL65850:UYN65855 VIH65850:VIJ65855 VSD65850:VSF65855 WBZ65850:WCB65855 WLV65850:WLX65855 WVR65850:WVT65855 J131386:L131391 JF131386:JH131391 TB131386:TD131391 ACX131386:ACZ131391 AMT131386:AMV131391 AWP131386:AWR131391 BGL131386:BGN131391 BQH131386:BQJ131391 CAD131386:CAF131391 CJZ131386:CKB131391 CTV131386:CTX131391 DDR131386:DDT131391 DNN131386:DNP131391 DXJ131386:DXL131391 EHF131386:EHH131391 ERB131386:ERD131391 FAX131386:FAZ131391 FKT131386:FKV131391 FUP131386:FUR131391 GEL131386:GEN131391 GOH131386:GOJ131391 GYD131386:GYF131391 HHZ131386:HIB131391 HRV131386:HRX131391 IBR131386:IBT131391 ILN131386:ILP131391 IVJ131386:IVL131391 JFF131386:JFH131391 JPB131386:JPD131391 JYX131386:JYZ131391 KIT131386:KIV131391 KSP131386:KSR131391 LCL131386:LCN131391 LMH131386:LMJ131391 LWD131386:LWF131391 MFZ131386:MGB131391 MPV131386:MPX131391 MZR131386:MZT131391 NJN131386:NJP131391 NTJ131386:NTL131391 ODF131386:ODH131391 ONB131386:OND131391 OWX131386:OWZ131391 PGT131386:PGV131391 PQP131386:PQR131391 QAL131386:QAN131391 QKH131386:QKJ131391 QUD131386:QUF131391 RDZ131386:REB131391 RNV131386:RNX131391 RXR131386:RXT131391 SHN131386:SHP131391 SRJ131386:SRL131391 TBF131386:TBH131391 TLB131386:TLD131391 TUX131386:TUZ131391 UET131386:UEV131391 UOP131386:UOR131391 UYL131386:UYN131391 VIH131386:VIJ131391 VSD131386:VSF131391 WBZ131386:WCB131391 WLV131386:WLX131391 WVR131386:WVT131391 J196922:L196927 JF196922:JH196927 TB196922:TD196927 ACX196922:ACZ196927 AMT196922:AMV196927 AWP196922:AWR196927 BGL196922:BGN196927 BQH196922:BQJ196927 CAD196922:CAF196927 CJZ196922:CKB196927 CTV196922:CTX196927 DDR196922:DDT196927 DNN196922:DNP196927 DXJ196922:DXL196927 EHF196922:EHH196927 ERB196922:ERD196927 FAX196922:FAZ196927 FKT196922:FKV196927 FUP196922:FUR196927 GEL196922:GEN196927 GOH196922:GOJ196927 GYD196922:GYF196927 HHZ196922:HIB196927 HRV196922:HRX196927 IBR196922:IBT196927 ILN196922:ILP196927 IVJ196922:IVL196927 JFF196922:JFH196927 JPB196922:JPD196927 JYX196922:JYZ196927 KIT196922:KIV196927 KSP196922:KSR196927 LCL196922:LCN196927 LMH196922:LMJ196927 LWD196922:LWF196927 MFZ196922:MGB196927 MPV196922:MPX196927 MZR196922:MZT196927 NJN196922:NJP196927 NTJ196922:NTL196927 ODF196922:ODH196927 ONB196922:OND196927 OWX196922:OWZ196927 PGT196922:PGV196927 PQP196922:PQR196927 QAL196922:QAN196927 QKH196922:QKJ196927 QUD196922:QUF196927 RDZ196922:REB196927 RNV196922:RNX196927 RXR196922:RXT196927 SHN196922:SHP196927 SRJ196922:SRL196927 TBF196922:TBH196927 TLB196922:TLD196927 TUX196922:TUZ196927 UET196922:UEV196927 UOP196922:UOR196927 UYL196922:UYN196927 VIH196922:VIJ196927 VSD196922:VSF196927 WBZ196922:WCB196927 WLV196922:WLX196927 WVR196922:WVT196927 J262458:L262463 JF262458:JH262463 TB262458:TD262463 ACX262458:ACZ262463 AMT262458:AMV262463 AWP262458:AWR262463 BGL262458:BGN262463 BQH262458:BQJ262463 CAD262458:CAF262463 CJZ262458:CKB262463 CTV262458:CTX262463 DDR262458:DDT262463 DNN262458:DNP262463 DXJ262458:DXL262463 EHF262458:EHH262463 ERB262458:ERD262463 FAX262458:FAZ262463 FKT262458:FKV262463 FUP262458:FUR262463 GEL262458:GEN262463 GOH262458:GOJ262463 GYD262458:GYF262463 HHZ262458:HIB262463 HRV262458:HRX262463 IBR262458:IBT262463 ILN262458:ILP262463 IVJ262458:IVL262463 JFF262458:JFH262463 JPB262458:JPD262463 JYX262458:JYZ262463 KIT262458:KIV262463 KSP262458:KSR262463 LCL262458:LCN262463 LMH262458:LMJ262463 LWD262458:LWF262463 MFZ262458:MGB262463 MPV262458:MPX262463 MZR262458:MZT262463 NJN262458:NJP262463 NTJ262458:NTL262463 ODF262458:ODH262463 ONB262458:OND262463 OWX262458:OWZ262463 PGT262458:PGV262463 PQP262458:PQR262463 QAL262458:QAN262463 QKH262458:QKJ262463 QUD262458:QUF262463 RDZ262458:REB262463 RNV262458:RNX262463 RXR262458:RXT262463 SHN262458:SHP262463 SRJ262458:SRL262463 TBF262458:TBH262463 TLB262458:TLD262463 TUX262458:TUZ262463 UET262458:UEV262463 UOP262458:UOR262463 UYL262458:UYN262463 VIH262458:VIJ262463 VSD262458:VSF262463 WBZ262458:WCB262463 WLV262458:WLX262463 WVR262458:WVT262463 J327994:L327999 JF327994:JH327999 TB327994:TD327999 ACX327994:ACZ327999 AMT327994:AMV327999 AWP327994:AWR327999 BGL327994:BGN327999 BQH327994:BQJ327999 CAD327994:CAF327999 CJZ327994:CKB327999 CTV327994:CTX327999 DDR327994:DDT327999 DNN327994:DNP327999 DXJ327994:DXL327999 EHF327994:EHH327999 ERB327994:ERD327999 FAX327994:FAZ327999 FKT327994:FKV327999 FUP327994:FUR327999 GEL327994:GEN327999 GOH327994:GOJ327999 GYD327994:GYF327999 HHZ327994:HIB327999 HRV327994:HRX327999 IBR327994:IBT327999 ILN327994:ILP327999 IVJ327994:IVL327999 JFF327994:JFH327999 JPB327994:JPD327999 JYX327994:JYZ327999 KIT327994:KIV327999 KSP327994:KSR327999 LCL327994:LCN327999 LMH327994:LMJ327999 LWD327994:LWF327999 MFZ327994:MGB327999 MPV327994:MPX327999 MZR327994:MZT327999 NJN327994:NJP327999 NTJ327994:NTL327999 ODF327994:ODH327999 ONB327994:OND327999 OWX327994:OWZ327999 PGT327994:PGV327999 PQP327994:PQR327999 QAL327994:QAN327999 QKH327994:QKJ327999 QUD327994:QUF327999 RDZ327994:REB327999 RNV327994:RNX327999 RXR327994:RXT327999 SHN327994:SHP327999 SRJ327994:SRL327999 TBF327994:TBH327999 TLB327994:TLD327999 TUX327994:TUZ327999 UET327994:UEV327999 UOP327994:UOR327999 UYL327994:UYN327999 VIH327994:VIJ327999 VSD327994:VSF327999 WBZ327994:WCB327999 WLV327994:WLX327999 WVR327994:WVT327999 J393530:L393535 JF393530:JH393535 TB393530:TD393535 ACX393530:ACZ393535 AMT393530:AMV393535 AWP393530:AWR393535 BGL393530:BGN393535 BQH393530:BQJ393535 CAD393530:CAF393535 CJZ393530:CKB393535 CTV393530:CTX393535 DDR393530:DDT393535 DNN393530:DNP393535 DXJ393530:DXL393535 EHF393530:EHH393535 ERB393530:ERD393535 FAX393530:FAZ393535 FKT393530:FKV393535 FUP393530:FUR393535 GEL393530:GEN393535 GOH393530:GOJ393535 GYD393530:GYF393535 HHZ393530:HIB393535 HRV393530:HRX393535 IBR393530:IBT393535 ILN393530:ILP393535 IVJ393530:IVL393535 JFF393530:JFH393535 JPB393530:JPD393535 JYX393530:JYZ393535 KIT393530:KIV393535 KSP393530:KSR393535 LCL393530:LCN393535 LMH393530:LMJ393535 LWD393530:LWF393535 MFZ393530:MGB393535 MPV393530:MPX393535 MZR393530:MZT393535 NJN393530:NJP393535 NTJ393530:NTL393535 ODF393530:ODH393535 ONB393530:OND393535 OWX393530:OWZ393535 PGT393530:PGV393535 PQP393530:PQR393535 QAL393530:QAN393535 QKH393530:QKJ393535 QUD393530:QUF393535 RDZ393530:REB393535 RNV393530:RNX393535 RXR393530:RXT393535 SHN393530:SHP393535 SRJ393530:SRL393535 TBF393530:TBH393535 TLB393530:TLD393535 TUX393530:TUZ393535 UET393530:UEV393535 UOP393530:UOR393535 UYL393530:UYN393535 VIH393530:VIJ393535 VSD393530:VSF393535 WBZ393530:WCB393535 WLV393530:WLX393535 WVR393530:WVT393535 J459066:L459071 JF459066:JH459071 TB459066:TD459071 ACX459066:ACZ459071 AMT459066:AMV459071 AWP459066:AWR459071 BGL459066:BGN459071 BQH459066:BQJ459071 CAD459066:CAF459071 CJZ459066:CKB459071 CTV459066:CTX459071 DDR459066:DDT459071 DNN459066:DNP459071 DXJ459066:DXL459071 EHF459066:EHH459071 ERB459066:ERD459071 FAX459066:FAZ459071 FKT459066:FKV459071 FUP459066:FUR459071 GEL459066:GEN459071 GOH459066:GOJ459071 GYD459066:GYF459071 HHZ459066:HIB459071 HRV459066:HRX459071 IBR459066:IBT459071 ILN459066:ILP459071 IVJ459066:IVL459071 JFF459066:JFH459071 JPB459066:JPD459071 JYX459066:JYZ459071 KIT459066:KIV459071 KSP459066:KSR459071 LCL459066:LCN459071 LMH459066:LMJ459071 LWD459066:LWF459071 MFZ459066:MGB459071 MPV459066:MPX459071 MZR459066:MZT459071 NJN459066:NJP459071 NTJ459066:NTL459071 ODF459066:ODH459071 ONB459066:OND459071 OWX459066:OWZ459071 PGT459066:PGV459071 PQP459066:PQR459071 QAL459066:QAN459071 QKH459066:QKJ459071 QUD459066:QUF459071 RDZ459066:REB459071 RNV459066:RNX459071 RXR459066:RXT459071 SHN459066:SHP459071 SRJ459066:SRL459071 TBF459066:TBH459071 TLB459066:TLD459071 TUX459066:TUZ459071 UET459066:UEV459071 UOP459066:UOR459071 UYL459066:UYN459071 VIH459066:VIJ459071 VSD459066:VSF459071 WBZ459066:WCB459071 WLV459066:WLX459071 WVR459066:WVT459071 J524602:L524607 JF524602:JH524607 TB524602:TD524607 ACX524602:ACZ524607 AMT524602:AMV524607 AWP524602:AWR524607 BGL524602:BGN524607 BQH524602:BQJ524607 CAD524602:CAF524607 CJZ524602:CKB524607 CTV524602:CTX524607 DDR524602:DDT524607 DNN524602:DNP524607 DXJ524602:DXL524607 EHF524602:EHH524607 ERB524602:ERD524607 FAX524602:FAZ524607 FKT524602:FKV524607 FUP524602:FUR524607 GEL524602:GEN524607 GOH524602:GOJ524607 GYD524602:GYF524607 HHZ524602:HIB524607 HRV524602:HRX524607 IBR524602:IBT524607 ILN524602:ILP524607 IVJ524602:IVL524607 JFF524602:JFH524607 JPB524602:JPD524607 JYX524602:JYZ524607 KIT524602:KIV524607 KSP524602:KSR524607 LCL524602:LCN524607 LMH524602:LMJ524607 LWD524602:LWF524607 MFZ524602:MGB524607 MPV524602:MPX524607 MZR524602:MZT524607 NJN524602:NJP524607 NTJ524602:NTL524607 ODF524602:ODH524607 ONB524602:OND524607 OWX524602:OWZ524607 PGT524602:PGV524607 PQP524602:PQR524607 QAL524602:QAN524607 QKH524602:QKJ524607 QUD524602:QUF524607 RDZ524602:REB524607 RNV524602:RNX524607 RXR524602:RXT524607 SHN524602:SHP524607 SRJ524602:SRL524607 TBF524602:TBH524607 TLB524602:TLD524607 TUX524602:TUZ524607 UET524602:UEV524607 UOP524602:UOR524607 UYL524602:UYN524607 VIH524602:VIJ524607 VSD524602:VSF524607 WBZ524602:WCB524607 WLV524602:WLX524607 WVR524602:WVT524607 J590138:L590143 JF590138:JH590143 TB590138:TD590143 ACX590138:ACZ590143 AMT590138:AMV590143 AWP590138:AWR590143 BGL590138:BGN590143 BQH590138:BQJ590143 CAD590138:CAF590143 CJZ590138:CKB590143 CTV590138:CTX590143 DDR590138:DDT590143 DNN590138:DNP590143 DXJ590138:DXL590143 EHF590138:EHH590143 ERB590138:ERD590143 FAX590138:FAZ590143 FKT590138:FKV590143 FUP590138:FUR590143 GEL590138:GEN590143 GOH590138:GOJ590143 GYD590138:GYF590143 HHZ590138:HIB590143 HRV590138:HRX590143 IBR590138:IBT590143 ILN590138:ILP590143 IVJ590138:IVL590143 JFF590138:JFH590143 JPB590138:JPD590143 JYX590138:JYZ590143 KIT590138:KIV590143 KSP590138:KSR590143 LCL590138:LCN590143 LMH590138:LMJ590143 LWD590138:LWF590143 MFZ590138:MGB590143 MPV590138:MPX590143 MZR590138:MZT590143 NJN590138:NJP590143 NTJ590138:NTL590143 ODF590138:ODH590143 ONB590138:OND590143 OWX590138:OWZ590143 PGT590138:PGV590143 PQP590138:PQR590143 QAL590138:QAN590143 QKH590138:QKJ590143 QUD590138:QUF590143 RDZ590138:REB590143 RNV590138:RNX590143 RXR590138:RXT590143 SHN590138:SHP590143 SRJ590138:SRL590143 TBF590138:TBH590143 TLB590138:TLD590143 TUX590138:TUZ590143 UET590138:UEV590143 UOP590138:UOR590143 UYL590138:UYN590143 VIH590138:VIJ590143 VSD590138:VSF590143 WBZ590138:WCB590143 WLV590138:WLX590143 WVR590138:WVT590143 J655674:L655679 JF655674:JH655679 TB655674:TD655679 ACX655674:ACZ655679 AMT655674:AMV655679 AWP655674:AWR655679 BGL655674:BGN655679 BQH655674:BQJ655679 CAD655674:CAF655679 CJZ655674:CKB655679 CTV655674:CTX655679 DDR655674:DDT655679 DNN655674:DNP655679 DXJ655674:DXL655679 EHF655674:EHH655679 ERB655674:ERD655679 FAX655674:FAZ655679 FKT655674:FKV655679 FUP655674:FUR655679 GEL655674:GEN655679 GOH655674:GOJ655679 GYD655674:GYF655679 HHZ655674:HIB655679 HRV655674:HRX655679 IBR655674:IBT655679 ILN655674:ILP655679 IVJ655674:IVL655679 JFF655674:JFH655679 JPB655674:JPD655679 JYX655674:JYZ655679 KIT655674:KIV655679 KSP655674:KSR655679 LCL655674:LCN655679 LMH655674:LMJ655679 LWD655674:LWF655679 MFZ655674:MGB655679 MPV655674:MPX655679 MZR655674:MZT655679 NJN655674:NJP655679 NTJ655674:NTL655679 ODF655674:ODH655679 ONB655674:OND655679 OWX655674:OWZ655679 PGT655674:PGV655679 PQP655674:PQR655679 QAL655674:QAN655679 QKH655674:QKJ655679 QUD655674:QUF655679 RDZ655674:REB655679 RNV655674:RNX655679 RXR655674:RXT655679 SHN655674:SHP655679 SRJ655674:SRL655679 TBF655674:TBH655679 TLB655674:TLD655679 TUX655674:TUZ655679 UET655674:UEV655679 UOP655674:UOR655679 UYL655674:UYN655679 VIH655674:VIJ655679 VSD655674:VSF655679 WBZ655674:WCB655679 WLV655674:WLX655679 WVR655674:WVT655679 J721210:L721215 JF721210:JH721215 TB721210:TD721215 ACX721210:ACZ721215 AMT721210:AMV721215 AWP721210:AWR721215 BGL721210:BGN721215 BQH721210:BQJ721215 CAD721210:CAF721215 CJZ721210:CKB721215 CTV721210:CTX721215 DDR721210:DDT721215 DNN721210:DNP721215 DXJ721210:DXL721215 EHF721210:EHH721215 ERB721210:ERD721215 FAX721210:FAZ721215 FKT721210:FKV721215 FUP721210:FUR721215 GEL721210:GEN721215 GOH721210:GOJ721215 GYD721210:GYF721215 HHZ721210:HIB721215 HRV721210:HRX721215 IBR721210:IBT721215 ILN721210:ILP721215 IVJ721210:IVL721215 JFF721210:JFH721215 JPB721210:JPD721215 JYX721210:JYZ721215 KIT721210:KIV721215 KSP721210:KSR721215 LCL721210:LCN721215 LMH721210:LMJ721215 LWD721210:LWF721215 MFZ721210:MGB721215 MPV721210:MPX721215 MZR721210:MZT721215 NJN721210:NJP721215 NTJ721210:NTL721215 ODF721210:ODH721215 ONB721210:OND721215 OWX721210:OWZ721215 PGT721210:PGV721215 PQP721210:PQR721215 QAL721210:QAN721215 QKH721210:QKJ721215 QUD721210:QUF721215 RDZ721210:REB721215 RNV721210:RNX721215 RXR721210:RXT721215 SHN721210:SHP721215 SRJ721210:SRL721215 TBF721210:TBH721215 TLB721210:TLD721215 TUX721210:TUZ721215 UET721210:UEV721215 UOP721210:UOR721215 UYL721210:UYN721215 VIH721210:VIJ721215 VSD721210:VSF721215 WBZ721210:WCB721215 WLV721210:WLX721215 WVR721210:WVT721215 J786746:L786751 JF786746:JH786751 TB786746:TD786751 ACX786746:ACZ786751 AMT786746:AMV786751 AWP786746:AWR786751 BGL786746:BGN786751 BQH786746:BQJ786751 CAD786746:CAF786751 CJZ786746:CKB786751 CTV786746:CTX786751 DDR786746:DDT786751 DNN786746:DNP786751 DXJ786746:DXL786751 EHF786746:EHH786751 ERB786746:ERD786751 FAX786746:FAZ786751 FKT786746:FKV786751 FUP786746:FUR786751 GEL786746:GEN786751 GOH786746:GOJ786751 GYD786746:GYF786751 HHZ786746:HIB786751 HRV786746:HRX786751 IBR786746:IBT786751 ILN786746:ILP786751 IVJ786746:IVL786751 JFF786746:JFH786751 JPB786746:JPD786751 JYX786746:JYZ786751 KIT786746:KIV786751 KSP786746:KSR786751 LCL786746:LCN786751 LMH786746:LMJ786751 LWD786746:LWF786751 MFZ786746:MGB786751 MPV786746:MPX786751 MZR786746:MZT786751 NJN786746:NJP786751 NTJ786746:NTL786751 ODF786746:ODH786751 ONB786746:OND786751 OWX786746:OWZ786751 PGT786746:PGV786751 PQP786746:PQR786751 QAL786746:QAN786751 QKH786746:QKJ786751 QUD786746:QUF786751 RDZ786746:REB786751 RNV786746:RNX786751 RXR786746:RXT786751 SHN786746:SHP786751 SRJ786746:SRL786751 TBF786746:TBH786751 TLB786746:TLD786751 TUX786746:TUZ786751 UET786746:UEV786751 UOP786746:UOR786751 UYL786746:UYN786751 VIH786746:VIJ786751 VSD786746:VSF786751 WBZ786746:WCB786751 WLV786746:WLX786751 WVR786746:WVT786751 J852282:L852287 JF852282:JH852287 TB852282:TD852287 ACX852282:ACZ852287 AMT852282:AMV852287 AWP852282:AWR852287 BGL852282:BGN852287 BQH852282:BQJ852287 CAD852282:CAF852287 CJZ852282:CKB852287 CTV852282:CTX852287 DDR852282:DDT852287 DNN852282:DNP852287 DXJ852282:DXL852287 EHF852282:EHH852287 ERB852282:ERD852287 FAX852282:FAZ852287 FKT852282:FKV852287 FUP852282:FUR852287 GEL852282:GEN852287 GOH852282:GOJ852287 GYD852282:GYF852287 HHZ852282:HIB852287 HRV852282:HRX852287 IBR852282:IBT852287 ILN852282:ILP852287 IVJ852282:IVL852287 JFF852282:JFH852287 JPB852282:JPD852287 JYX852282:JYZ852287 KIT852282:KIV852287 KSP852282:KSR852287 LCL852282:LCN852287 LMH852282:LMJ852287 LWD852282:LWF852287 MFZ852282:MGB852287 MPV852282:MPX852287 MZR852282:MZT852287 NJN852282:NJP852287 NTJ852282:NTL852287 ODF852282:ODH852287 ONB852282:OND852287 OWX852282:OWZ852287 PGT852282:PGV852287 PQP852282:PQR852287 QAL852282:QAN852287 QKH852282:QKJ852287 QUD852282:QUF852287 RDZ852282:REB852287 RNV852282:RNX852287 RXR852282:RXT852287 SHN852282:SHP852287 SRJ852282:SRL852287 TBF852282:TBH852287 TLB852282:TLD852287 TUX852282:TUZ852287 UET852282:UEV852287 UOP852282:UOR852287 UYL852282:UYN852287 VIH852282:VIJ852287 VSD852282:VSF852287 WBZ852282:WCB852287 WLV852282:WLX852287 WVR852282:WVT852287 J917818:L917823 JF917818:JH917823 TB917818:TD917823 ACX917818:ACZ917823 AMT917818:AMV917823 AWP917818:AWR917823 BGL917818:BGN917823 BQH917818:BQJ917823 CAD917818:CAF917823 CJZ917818:CKB917823 CTV917818:CTX917823 DDR917818:DDT917823 DNN917818:DNP917823 DXJ917818:DXL917823 EHF917818:EHH917823 ERB917818:ERD917823 FAX917818:FAZ917823 FKT917818:FKV917823 FUP917818:FUR917823 GEL917818:GEN917823 GOH917818:GOJ917823 GYD917818:GYF917823 HHZ917818:HIB917823 HRV917818:HRX917823 IBR917818:IBT917823 ILN917818:ILP917823 IVJ917818:IVL917823 JFF917818:JFH917823 JPB917818:JPD917823 JYX917818:JYZ917823 KIT917818:KIV917823 KSP917818:KSR917823 LCL917818:LCN917823 LMH917818:LMJ917823 LWD917818:LWF917823 MFZ917818:MGB917823 MPV917818:MPX917823 MZR917818:MZT917823 NJN917818:NJP917823 NTJ917818:NTL917823 ODF917818:ODH917823 ONB917818:OND917823 OWX917818:OWZ917823 PGT917818:PGV917823 PQP917818:PQR917823 QAL917818:QAN917823 QKH917818:QKJ917823 QUD917818:QUF917823 RDZ917818:REB917823 RNV917818:RNX917823 RXR917818:RXT917823 SHN917818:SHP917823 SRJ917818:SRL917823 TBF917818:TBH917823 TLB917818:TLD917823 TUX917818:TUZ917823 UET917818:UEV917823 UOP917818:UOR917823 UYL917818:UYN917823 VIH917818:VIJ917823 VSD917818:VSF917823 WBZ917818:WCB917823 WLV917818:WLX917823 WVR917818:WVT917823 J983354:L983359 JF983354:JH983359 TB983354:TD983359 ACX983354:ACZ983359 AMT983354:AMV983359 AWP983354:AWR983359 BGL983354:BGN983359 BQH983354:BQJ983359 CAD983354:CAF983359 CJZ983354:CKB983359 CTV983354:CTX983359 DDR983354:DDT983359 DNN983354:DNP983359 DXJ983354:DXL983359 EHF983354:EHH983359 ERB983354:ERD983359 FAX983354:FAZ983359 FKT983354:FKV983359 FUP983354:FUR983359 GEL983354:GEN983359 GOH983354:GOJ983359 GYD983354:GYF983359 HHZ983354:HIB983359 HRV983354:HRX983359 IBR983354:IBT983359 ILN983354:ILP983359 IVJ983354:IVL983359 JFF983354:JFH983359 JPB983354:JPD983359 JYX983354:JYZ983359 KIT983354:KIV983359 KSP983354:KSR983359 LCL983354:LCN983359 LMH983354:LMJ983359 LWD983354:LWF983359 MFZ983354:MGB983359 MPV983354:MPX983359 MZR983354:MZT983359 NJN983354:NJP983359 NTJ983354:NTL983359 ODF983354:ODH983359 ONB983354:OND983359 OWX983354:OWZ983359 PGT983354:PGV983359 PQP983354:PQR983359 QAL983354:QAN983359 QKH983354:QKJ983359 QUD983354:QUF983359 RDZ983354:REB983359 RNV983354:RNX983359 RXR983354:RXT983359 SHN983354:SHP983359 SRJ983354:SRL983359 TBF983354:TBH983359 TLB983354:TLD983359 TUX983354:TUZ983359 UET983354:UEV983359 UOP983354:UOR983359 UYL983354:UYN983359 VIH983354:VIJ983359 VSD983354:VSF983359 WBZ983354:WCB983359 WLV983354:WLX983359 WVR983354:WVT983359 D191:G191 IZ191:JC191 SV191:SY191 ACR191:ACU191 AMN191:AMQ191 AWJ191:AWM191 BGF191:BGI191 BQB191:BQE191 BZX191:CAA191 CJT191:CJW191 CTP191:CTS191 DDL191:DDO191 DNH191:DNK191 DXD191:DXG191 EGZ191:EHC191 EQV191:EQY191 FAR191:FAU191 FKN191:FKQ191 FUJ191:FUM191 GEF191:GEI191 GOB191:GOE191 GXX191:GYA191 HHT191:HHW191 HRP191:HRS191 IBL191:IBO191 ILH191:ILK191 IVD191:IVG191 JEZ191:JFC191 JOV191:JOY191 JYR191:JYU191 KIN191:KIQ191 KSJ191:KSM191 LCF191:LCI191 LMB191:LME191 LVX191:LWA191 MFT191:MFW191 MPP191:MPS191 MZL191:MZO191 NJH191:NJK191 NTD191:NTG191 OCZ191:ODC191 OMV191:OMY191 OWR191:OWU191 PGN191:PGQ191 PQJ191:PQM191 QAF191:QAI191 QKB191:QKE191 QTX191:QUA191 RDT191:RDW191 RNP191:RNS191 RXL191:RXO191 SHH191:SHK191 SRD191:SRG191 TAZ191:TBC191 TKV191:TKY191 TUR191:TUU191 UEN191:UEQ191 UOJ191:UOM191 UYF191:UYI191 VIB191:VIE191 VRX191:VSA191 WBT191:WBW191 WLP191:WLS191 WVL191:WVO191 D65856:G65856 IZ65856:JC65856 SV65856:SY65856 ACR65856:ACU65856 AMN65856:AMQ65856 AWJ65856:AWM65856 BGF65856:BGI65856 BQB65856:BQE65856 BZX65856:CAA65856 CJT65856:CJW65856 CTP65856:CTS65856 DDL65856:DDO65856 DNH65856:DNK65856 DXD65856:DXG65856 EGZ65856:EHC65856 EQV65856:EQY65856 FAR65856:FAU65856 FKN65856:FKQ65856 FUJ65856:FUM65856 GEF65856:GEI65856 GOB65856:GOE65856 GXX65856:GYA65856 HHT65856:HHW65856 HRP65856:HRS65856 IBL65856:IBO65856 ILH65856:ILK65856 IVD65856:IVG65856 JEZ65856:JFC65856 JOV65856:JOY65856 JYR65856:JYU65856 KIN65856:KIQ65856 KSJ65856:KSM65856 LCF65856:LCI65856 LMB65856:LME65856 LVX65856:LWA65856 MFT65856:MFW65856 MPP65856:MPS65856 MZL65856:MZO65856 NJH65856:NJK65856 NTD65856:NTG65856 OCZ65856:ODC65856 OMV65856:OMY65856 OWR65856:OWU65856 PGN65856:PGQ65856 PQJ65856:PQM65856 QAF65856:QAI65856 QKB65856:QKE65856 QTX65856:QUA65856 RDT65856:RDW65856 RNP65856:RNS65856 RXL65856:RXO65856 SHH65856:SHK65856 SRD65856:SRG65856 TAZ65856:TBC65856 TKV65856:TKY65856 TUR65856:TUU65856 UEN65856:UEQ65856 UOJ65856:UOM65856 UYF65856:UYI65856 VIB65856:VIE65856 VRX65856:VSA65856 WBT65856:WBW65856 WLP65856:WLS65856 WVL65856:WVO65856 D131392:G131392 IZ131392:JC131392 SV131392:SY131392 ACR131392:ACU131392 AMN131392:AMQ131392 AWJ131392:AWM131392 BGF131392:BGI131392 BQB131392:BQE131392 BZX131392:CAA131392 CJT131392:CJW131392 CTP131392:CTS131392 DDL131392:DDO131392 DNH131392:DNK131392 DXD131392:DXG131392 EGZ131392:EHC131392 EQV131392:EQY131392 FAR131392:FAU131392 FKN131392:FKQ131392 FUJ131392:FUM131392 GEF131392:GEI131392 GOB131392:GOE131392 GXX131392:GYA131392 HHT131392:HHW131392 HRP131392:HRS131392 IBL131392:IBO131392 ILH131392:ILK131392 IVD131392:IVG131392 JEZ131392:JFC131392 JOV131392:JOY131392 JYR131392:JYU131392 KIN131392:KIQ131392 KSJ131392:KSM131392 LCF131392:LCI131392 LMB131392:LME131392 LVX131392:LWA131392 MFT131392:MFW131392 MPP131392:MPS131392 MZL131392:MZO131392 NJH131392:NJK131392 NTD131392:NTG131392 OCZ131392:ODC131392 OMV131392:OMY131392 OWR131392:OWU131392 PGN131392:PGQ131392 PQJ131392:PQM131392 QAF131392:QAI131392 QKB131392:QKE131392 QTX131392:QUA131392 RDT131392:RDW131392 RNP131392:RNS131392 RXL131392:RXO131392 SHH131392:SHK131392 SRD131392:SRG131392 TAZ131392:TBC131392 TKV131392:TKY131392 TUR131392:TUU131392 UEN131392:UEQ131392 UOJ131392:UOM131392 UYF131392:UYI131392 VIB131392:VIE131392 VRX131392:VSA131392 WBT131392:WBW131392 WLP131392:WLS131392 WVL131392:WVO131392 D196928:G196928 IZ196928:JC196928 SV196928:SY196928 ACR196928:ACU196928 AMN196928:AMQ196928 AWJ196928:AWM196928 BGF196928:BGI196928 BQB196928:BQE196928 BZX196928:CAA196928 CJT196928:CJW196928 CTP196928:CTS196928 DDL196928:DDO196928 DNH196928:DNK196928 DXD196928:DXG196928 EGZ196928:EHC196928 EQV196928:EQY196928 FAR196928:FAU196928 FKN196928:FKQ196928 FUJ196928:FUM196928 GEF196928:GEI196928 GOB196928:GOE196928 GXX196928:GYA196928 HHT196928:HHW196928 HRP196928:HRS196928 IBL196928:IBO196928 ILH196928:ILK196928 IVD196928:IVG196928 JEZ196928:JFC196928 JOV196928:JOY196928 JYR196928:JYU196928 KIN196928:KIQ196928 KSJ196928:KSM196928 LCF196928:LCI196928 LMB196928:LME196928 LVX196928:LWA196928 MFT196928:MFW196928 MPP196928:MPS196928 MZL196928:MZO196928 NJH196928:NJK196928 NTD196928:NTG196928 OCZ196928:ODC196928 OMV196928:OMY196928 OWR196928:OWU196928 PGN196928:PGQ196928 PQJ196928:PQM196928 QAF196928:QAI196928 QKB196928:QKE196928 QTX196928:QUA196928 RDT196928:RDW196928 RNP196928:RNS196928 RXL196928:RXO196928 SHH196928:SHK196928 SRD196928:SRG196928 TAZ196928:TBC196928 TKV196928:TKY196928 TUR196928:TUU196928 UEN196928:UEQ196928 UOJ196928:UOM196928 UYF196928:UYI196928 VIB196928:VIE196928 VRX196928:VSA196928 WBT196928:WBW196928 WLP196928:WLS196928 WVL196928:WVO196928 D262464:G262464 IZ262464:JC262464 SV262464:SY262464 ACR262464:ACU262464 AMN262464:AMQ262464 AWJ262464:AWM262464 BGF262464:BGI262464 BQB262464:BQE262464 BZX262464:CAA262464 CJT262464:CJW262464 CTP262464:CTS262464 DDL262464:DDO262464 DNH262464:DNK262464 DXD262464:DXG262464 EGZ262464:EHC262464 EQV262464:EQY262464 FAR262464:FAU262464 FKN262464:FKQ262464 FUJ262464:FUM262464 GEF262464:GEI262464 GOB262464:GOE262464 GXX262464:GYA262464 HHT262464:HHW262464 HRP262464:HRS262464 IBL262464:IBO262464 ILH262464:ILK262464 IVD262464:IVG262464 JEZ262464:JFC262464 JOV262464:JOY262464 JYR262464:JYU262464 KIN262464:KIQ262464 KSJ262464:KSM262464 LCF262464:LCI262464 LMB262464:LME262464 LVX262464:LWA262464 MFT262464:MFW262464 MPP262464:MPS262464 MZL262464:MZO262464 NJH262464:NJK262464 NTD262464:NTG262464 OCZ262464:ODC262464 OMV262464:OMY262464 OWR262464:OWU262464 PGN262464:PGQ262464 PQJ262464:PQM262464 QAF262464:QAI262464 QKB262464:QKE262464 QTX262464:QUA262464 RDT262464:RDW262464 RNP262464:RNS262464 RXL262464:RXO262464 SHH262464:SHK262464 SRD262464:SRG262464 TAZ262464:TBC262464 TKV262464:TKY262464 TUR262464:TUU262464 UEN262464:UEQ262464 UOJ262464:UOM262464 UYF262464:UYI262464 VIB262464:VIE262464 VRX262464:VSA262464 WBT262464:WBW262464 WLP262464:WLS262464 WVL262464:WVO262464 D328000:G328000 IZ328000:JC328000 SV328000:SY328000 ACR328000:ACU328000 AMN328000:AMQ328000 AWJ328000:AWM328000 BGF328000:BGI328000 BQB328000:BQE328000 BZX328000:CAA328000 CJT328000:CJW328000 CTP328000:CTS328000 DDL328000:DDO328000 DNH328000:DNK328000 DXD328000:DXG328000 EGZ328000:EHC328000 EQV328000:EQY328000 FAR328000:FAU328000 FKN328000:FKQ328000 FUJ328000:FUM328000 GEF328000:GEI328000 GOB328000:GOE328000 GXX328000:GYA328000 HHT328000:HHW328000 HRP328000:HRS328000 IBL328000:IBO328000 ILH328000:ILK328000 IVD328000:IVG328000 JEZ328000:JFC328000 JOV328000:JOY328000 JYR328000:JYU328000 KIN328000:KIQ328000 KSJ328000:KSM328000 LCF328000:LCI328000 LMB328000:LME328000 LVX328000:LWA328000 MFT328000:MFW328000 MPP328000:MPS328000 MZL328000:MZO328000 NJH328000:NJK328000 NTD328000:NTG328000 OCZ328000:ODC328000 OMV328000:OMY328000 OWR328000:OWU328000 PGN328000:PGQ328000 PQJ328000:PQM328000 QAF328000:QAI328000 QKB328000:QKE328000 QTX328000:QUA328000 RDT328000:RDW328000 RNP328000:RNS328000 RXL328000:RXO328000 SHH328000:SHK328000 SRD328000:SRG328000 TAZ328000:TBC328000 TKV328000:TKY328000 TUR328000:TUU328000 UEN328000:UEQ328000 UOJ328000:UOM328000 UYF328000:UYI328000 VIB328000:VIE328000 VRX328000:VSA328000 WBT328000:WBW328000 WLP328000:WLS328000 WVL328000:WVO328000 D393536:G393536 IZ393536:JC393536 SV393536:SY393536 ACR393536:ACU393536 AMN393536:AMQ393536 AWJ393536:AWM393536 BGF393536:BGI393536 BQB393536:BQE393536 BZX393536:CAA393536 CJT393536:CJW393536 CTP393536:CTS393536 DDL393536:DDO393536 DNH393536:DNK393536 DXD393536:DXG393536 EGZ393536:EHC393536 EQV393536:EQY393536 FAR393536:FAU393536 FKN393536:FKQ393536 FUJ393536:FUM393536 GEF393536:GEI393536 GOB393536:GOE393536 GXX393536:GYA393536 HHT393536:HHW393536 HRP393536:HRS393536 IBL393536:IBO393536 ILH393536:ILK393536 IVD393536:IVG393536 JEZ393536:JFC393536 JOV393536:JOY393536 JYR393536:JYU393536 KIN393536:KIQ393536 KSJ393536:KSM393536 LCF393536:LCI393536 LMB393536:LME393536 LVX393536:LWA393536 MFT393536:MFW393536 MPP393536:MPS393536 MZL393536:MZO393536 NJH393536:NJK393536 NTD393536:NTG393536 OCZ393536:ODC393536 OMV393536:OMY393536 OWR393536:OWU393536 PGN393536:PGQ393536 PQJ393536:PQM393536 QAF393536:QAI393536 QKB393536:QKE393536 QTX393536:QUA393536 RDT393536:RDW393536 RNP393536:RNS393536 RXL393536:RXO393536 SHH393536:SHK393536 SRD393536:SRG393536 TAZ393536:TBC393536 TKV393536:TKY393536 TUR393536:TUU393536 UEN393536:UEQ393536 UOJ393536:UOM393536 UYF393536:UYI393536 VIB393536:VIE393536 VRX393536:VSA393536 WBT393536:WBW393536 WLP393536:WLS393536 WVL393536:WVO393536 D459072:G459072 IZ459072:JC459072 SV459072:SY459072 ACR459072:ACU459072 AMN459072:AMQ459072 AWJ459072:AWM459072 BGF459072:BGI459072 BQB459072:BQE459072 BZX459072:CAA459072 CJT459072:CJW459072 CTP459072:CTS459072 DDL459072:DDO459072 DNH459072:DNK459072 DXD459072:DXG459072 EGZ459072:EHC459072 EQV459072:EQY459072 FAR459072:FAU459072 FKN459072:FKQ459072 FUJ459072:FUM459072 GEF459072:GEI459072 GOB459072:GOE459072 GXX459072:GYA459072 HHT459072:HHW459072 HRP459072:HRS459072 IBL459072:IBO459072 ILH459072:ILK459072 IVD459072:IVG459072 JEZ459072:JFC459072 JOV459072:JOY459072 JYR459072:JYU459072 KIN459072:KIQ459072 KSJ459072:KSM459072 LCF459072:LCI459072 LMB459072:LME459072 LVX459072:LWA459072 MFT459072:MFW459072 MPP459072:MPS459072 MZL459072:MZO459072 NJH459072:NJK459072 NTD459072:NTG459072 OCZ459072:ODC459072 OMV459072:OMY459072 OWR459072:OWU459072 PGN459072:PGQ459072 PQJ459072:PQM459072 QAF459072:QAI459072 QKB459072:QKE459072 QTX459072:QUA459072 RDT459072:RDW459072 RNP459072:RNS459072 RXL459072:RXO459072 SHH459072:SHK459072 SRD459072:SRG459072 TAZ459072:TBC459072 TKV459072:TKY459072 TUR459072:TUU459072 UEN459072:UEQ459072 UOJ459072:UOM459072 UYF459072:UYI459072 VIB459072:VIE459072 VRX459072:VSA459072 WBT459072:WBW459072 WLP459072:WLS459072 WVL459072:WVO459072 D524608:G524608 IZ524608:JC524608 SV524608:SY524608 ACR524608:ACU524608 AMN524608:AMQ524608 AWJ524608:AWM524608 BGF524608:BGI524608 BQB524608:BQE524608 BZX524608:CAA524608 CJT524608:CJW524608 CTP524608:CTS524608 DDL524608:DDO524608 DNH524608:DNK524608 DXD524608:DXG524608 EGZ524608:EHC524608 EQV524608:EQY524608 FAR524608:FAU524608 FKN524608:FKQ524608 FUJ524608:FUM524608 GEF524608:GEI524608 GOB524608:GOE524608 GXX524608:GYA524608 HHT524608:HHW524608 HRP524608:HRS524608 IBL524608:IBO524608 ILH524608:ILK524608 IVD524608:IVG524608 JEZ524608:JFC524608 JOV524608:JOY524608 JYR524608:JYU524608 KIN524608:KIQ524608 KSJ524608:KSM524608 LCF524608:LCI524608 LMB524608:LME524608 LVX524608:LWA524608 MFT524608:MFW524608 MPP524608:MPS524608 MZL524608:MZO524608 NJH524608:NJK524608 NTD524608:NTG524608 OCZ524608:ODC524608 OMV524608:OMY524608 OWR524608:OWU524608 PGN524608:PGQ524608 PQJ524608:PQM524608 QAF524608:QAI524608 QKB524608:QKE524608 QTX524608:QUA524608 RDT524608:RDW524608 RNP524608:RNS524608 RXL524608:RXO524608 SHH524608:SHK524608 SRD524608:SRG524608 TAZ524608:TBC524608 TKV524608:TKY524608 TUR524608:TUU524608 UEN524608:UEQ524608 UOJ524608:UOM524608 UYF524608:UYI524608 VIB524608:VIE524608 VRX524608:VSA524608 WBT524608:WBW524608 WLP524608:WLS524608 WVL524608:WVO524608 D590144:G590144 IZ590144:JC590144 SV590144:SY590144 ACR590144:ACU590144 AMN590144:AMQ590144 AWJ590144:AWM590144 BGF590144:BGI590144 BQB590144:BQE590144 BZX590144:CAA590144 CJT590144:CJW590144 CTP590144:CTS590144 DDL590144:DDO590144 DNH590144:DNK590144 DXD590144:DXG590144 EGZ590144:EHC590144 EQV590144:EQY590144 FAR590144:FAU590144 FKN590144:FKQ590144 FUJ590144:FUM590144 GEF590144:GEI590144 GOB590144:GOE590144 GXX590144:GYA590144 HHT590144:HHW590144 HRP590144:HRS590144 IBL590144:IBO590144 ILH590144:ILK590144 IVD590144:IVG590144 JEZ590144:JFC590144 JOV590144:JOY590144 JYR590144:JYU590144 KIN590144:KIQ590144 KSJ590144:KSM590144 LCF590144:LCI590144 LMB590144:LME590144 LVX590144:LWA590144 MFT590144:MFW590144 MPP590144:MPS590144 MZL590144:MZO590144 NJH590144:NJK590144 NTD590144:NTG590144 OCZ590144:ODC590144 OMV590144:OMY590144 OWR590144:OWU590144 PGN590144:PGQ590144 PQJ590144:PQM590144 QAF590144:QAI590144 QKB590144:QKE590144 QTX590144:QUA590144 RDT590144:RDW590144 RNP590144:RNS590144 RXL590144:RXO590144 SHH590144:SHK590144 SRD590144:SRG590144 TAZ590144:TBC590144 TKV590144:TKY590144 TUR590144:TUU590144 UEN590144:UEQ590144 UOJ590144:UOM590144 UYF590144:UYI590144 VIB590144:VIE590144 VRX590144:VSA590144 WBT590144:WBW590144 WLP590144:WLS590144 WVL590144:WVO590144 D655680:G655680 IZ655680:JC655680 SV655680:SY655680 ACR655680:ACU655680 AMN655680:AMQ655680 AWJ655680:AWM655680 BGF655680:BGI655680 BQB655680:BQE655680 BZX655680:CAA655680 CJT655680:CJW655680 CTP655680:CTS655680 DDL655680:DDO655680 DNH655680:DNK655680 DXD655680:DXG655680 EGZ655680:EHC655680 EQV655680:EQY655680 FAR655680:FAU655680 FKN655680:FKQ655680 FUJ655680:FUM655680 GEF655680:GEI655680 GOB655680:GOE655680 GXX655680:GYA655680 HHT655680:HHW655680 HRP655680:HRS655680 IBL655680:IBO655680 ILH655680:ILK655680 IVD655680:IVG655680 JEZ655680:JFC655680 JOV655680:JOY655680 JYR655680:JYU655680 KIN655680:KIQ655680 KSJ655680:KSM655680 LCF655680:LCI655680 LMB655680:LME655680 LVX655680:LWA655680 MFT655680:MFW655680 MPP655680:MPS655680 MZL655680:MZO655680 NJH655680:NJK655680 NTD655680:NTG655680 OCZ655680:ODC655680 OMV655680:OMY655680 OWR655680:OWU655680 PGN655680:PGQ655680 PQJ655680:PQM655680 QAF655680:QAI655680 QKB655680:QKE655680 QTX655680:QUA655680 RDT655680:RDW655680 RNP655680:RNS655680 RXL655680:RXO655680 SHH655680:SHK655680 SRD655680:SRG655680 TAZ655680:TBC655680 TKV655680:TKY655680 TUR655680:TUU655680 UEN655680:UEQ655680 UOJ655680:UOM655680 UYF655680:UYI655680 VIB655680:VIE655680 VRX655680:VSA655680 WBT655680:WBW655680 WLP655680:WLS655680 WVL655680:WVO655680 D721216:G721216 IZ721216:JC721216 SV721216:SY721216 ACR721216:ACU721216 AMN721216:AMQ721216 AWJ721216:AWM721216 BGF721216:BGI721216 BQB721216:BQE721216 BZX721216:CAA721216 CJT721216:CJW721216 CTP721216:CTS721216 DDL721216:DDO721216 DNH721216:DNK721216 DXD721216:DXG721216 EGZ721216:EHC721216 EQV721216:EQY721216 FAR721216:FAU721216 FKN721216:FKQ721216 FUJ721216:FUM721216 GEF721216:GEI721216 GOB721216:GOE721216 GXX721216:GYA721216 HHT721216:HHW721216 HRP721216:HRS721216 IBL721216:IBO721216 ILH721216:ILK721216 IVD721216:IVG721216 JEZ721216:JFC721216 JOV721216:JOY721216 JYR721216:JYU721216 KIN721216:KIQ721216 KSJ721216:KSM721216 LCF721216:LCI721216 LMB721216:LME721216 LVX721216:LWA721216 MFT721216:MFW721216 MPP721216:MPS721216 MZL721216:MZO721216 NJH721216:NJK721216 NTD721216:NTG721216 OCZ721216:ODC721216 OMV721216:OMY721216 OWR721216:OWU721216 PGN721216:PGQ721216 PQJ721216:PQM721216 QAF721216:QAI721216 QKB721216:QKE721216 QTX721216:QUA721216 RDT721216:RDW721216 RNP721216:RNS721216 RXL721216:RXO721216 SHH721216:SHK721216 SRD721216:SRG721216 TAZ721216:TBC721216 TKV721216:TKY721216 TUR721216:TUU721216 UEN721216:UEQ721216 UOJ721216:UOM721216 UYF721216:UYI721216 VIB721216:VIE721216 VRX721216:VSA721216 WBT721216:WBW721216 WLP721216:WLS721216 WVL721216:WVO721216 D786752:G786752 IZ786752:JC786752 SV786752:SY786752 ACR786752:ACU786752 AMN786752:AMQ786752 AWJ786752:AWM786752 BGF786752:BGI786752 BQB786752:BQE786752 BZX786752:CAA786752 CJT786752:CJW786752 CTP786752:CTS786752 DDL786752:DDO786752 DNH786752:DNK786752 DXD786752:DXG786752 EGZ786752:EHC786752 EQV786752:EQY786752 FAR786752:FAU786752 FKN786752:FKQ786752 FUJ786752:FUM786752 GEF786752:GEI786752 GOB786752:GOE786752 GXX786752:GYA786752 HHT786752:HHW786752 HRP786752:HRS786752 IBL786752:IBO786752 ILH786752:ILK786752 IVD786752:IVG786752 JEZ786752:JFC786752 JOV786752:JOY786752 JYR786752:JYU786752 KIN786752:KIQ786752 KSJ786752:KSM786752 LCF786752:LCI786752 LMB786752:LME786752 LVX786752:LWA786752 MFT786752:MFW786752 MPP786752:MPS786752 MZL786752:MZO786752 NJH786752:NJK786752 NTD786752:NTG786752 OCZ786752:ODC786752 OMV786752:OMY786752 OWR786752:OWU786752 PGN786752:PGQ786752 PQJ786752:PQM786752 QAF786752:QAI786752 QKB786752:QKE786752 QTX786752:QUA786752 RDT786752:RDW786752 RNP786752:RNS786752 RXL786752:RXO786752 SHH786752:SHK786752 SRD786752:SRG786752 TAZ786752:TBC786752 TKV786752:TKY786752 TUR786752:TUU786752 UEN786752:UEQ786752 UOJ786752:UOM786752 UYF786752:UYI786752 VIB786752:VIE786752 VRX786752:VSA786752 WBT786752:WBW786752 WLP786752:WLS786752 WVL786752:WVO786752 D852288:G852288 IZ852288:JC852288 SV852288:SY852288 ACR852288:ACU852288 AMN852288:AMQ852288 AWJ852288:AWM852288 BGF852288:BGI852288 BQB852288:BQE852288 BZX852288:CAA852288 CJT852288:CJW852288 CTP852288:CTS852288 DDL852288:DDO852288 DNH852288:DNK852288 DXD852288:DXG852288 EGZ852288:EHC852288 EQV852288:EQY852288 FAR852288:FAU852288 FKN852288:FKQ852288 FUJ852288:FUM852288 GEF852288:GEI852288 GOB852288:GOE852288 GXX852288:GYA852288 HHT852288:HHW852288 HRP852288:HRS852288 IBL852288:IBO852288 ILH852288:ILK852288 IVD852288:IVG852288 JEZ852288:JFC852288 JOV852288:JOY852288 JYR852288:JYU852288 KIN852288:KIQ852288 KSJ852288:KSM852288 LCF852288:LCI852288 LMB852288:LME852288 LVX852288:LWA852288 MFT852288:MFW852288 MPP852288:MPS852288 MZL852288:MZO852288 NJH852288:NJK852288 NTD852288:NTG852288 OCZ852288:ODC852288 OMV852288:OMY852288 OWR852288:OWU852288 PGN852288:PGQ852288 PQJ852288:PQM852288 QAF852288:QAI852288 QKB852288:QKE852288 QTX852288:QUA852288 RDT852288:RDW852288 RNP852288:RNS852288 RXL852288:RXO852288 SHH852288:SHK852288 SRD852288:SRG852288 TAZ852288:TBC852288 TKV852288:TKY852288 TUR852288:TUU852288 UEN852288:UEQ852288 UOJ852288:UOM852288 UYF852288:UYI852288 VIB852288:VIE852288 VRX852288:VSA852288 WBT852288:WBW852288 WLP852288:WLS852288 WVL852288:WVO852288 D917824:G917824 IZ917824:JC917824 SV917824:SY917824 ACR917824:ACU917824 AMN917824:AMQ917824 AWJ917824:AWM917824 BGF917824:BGI917824 BQB917824:BQE917824 BZX917824:CAA917824 CJT917824:CJW917824 CTP917824:CTS917824 DDL917824:DDO917824 DNH917824:DNK917824 DXD917824:DXG917824 EGZ917824:EHC917824 EQV917824:EQY917824 FAR917824:FAU917824 FKN917824:FKQ917824 FUJ917824:FUM917824 GEF917824:GEI917824 GOB917824:GOE917824 GXX917824:GYA917824 HHT917824:HHW917824 HRP917824:HRS917824 IBL917824:IBO917824 ILH917824:ILK917824 IVD917824:IVG917824 JEZ917824:JFC917824 JOV917824:JOY917824 JYR917824:JYU917824 KIN917824:KIQ917824 KSJ917824:KSM917824 LCF917824:LCI917824 LMB917824:LME917824 LVX917824:LWA917824 MFT917824:MFW917824 MPP917824:MPS917824 MZL917824:MZO917824 NJH917824:NJK917824 NTD917824:NTG917824 OCZ917824:ODC917824 OMV917824:OMY917824 OWR917824:OWU917824 PGN917824:PGQ917824 PQJ917824:PQM917824 QAF917824:QAI917824 QKB917824:QKE917824 QTX917824:QUA917824 RDT917824:RDW917824 RNP917824:RNS917824 RXL917824:RXO917824 SHH917824:SHK917824 SRD917824:SRG917824 TAZ917824:TBC917824 TKV917824:TKY917824 TUR917824:TUU917824 UEN917824:UEQ917824 UOJ917824:UOM917824 UYF917824:UYI917824 VIB917824:VIE917824 VRX917824:VSA917824 WBT917824:WBW917824 WLP917824:WLS917824 WVL917824:WVO917824 D983360:G983360 IZ983360:JC983360 SV983360:SY983360 ACR983360:ACU983360 AMN983360:AMQ983360 AWJ983360:AWM983360 BGF983360:BGI983360 BQB983360:BQE983360 BZX983360:CAA983360 CJT983360:CJW983360 CTP983360:CTS983360 DDL983360:DDO983360 DNH983360:DNK983360 DXD983360:DXG983360 EGZ983360:EHC983360 EQV983360:EQY983360 FAR983360:FAU983360 FKN983360:FKQ983360 FUJ983360:FUM983360 GEF983360:GEI983360 GOB983360:GOE983360 GXX983360:GYA983360 HHT983360:HHW983360 HRP983360:HRS983360 IBL983360:IBO983360 ILH983360:ILK983360 IVD983360:IVG983360 JEZ983360:JFC983360 JOV983360:JOY983360 JYR983360:JYU983360 KIN983360:KIQ983360 KSJ983360:KSM983360 LCF983360:LCI983360 LMB983360:LME983360 LVX983360:LWA983360 MFT983360:MFW983360 MPP983360:MPS983360 MZL983360:MZO983360 NJH983360:NJK983360 NTD983360:NTG983360 OCZ983360:ODC983360 OMV983360:OMY983360 OWR983360:OWU983360 PGN983360:PGQ983360 PQJ983360:PQM983360 QAF983360:QAI983360 QKB983360:QKE983360 QTX983360:QUA983360 RDT983360:RDW983360 RNP983360:RNS983360 RXL983360:RXO983360 SHH983360:SHK983360 SRD983360:SRG983360 TAZ983360:TBC983360 TKV983360:TKY983360 TUR983360:TUU983360 UEN983360:UEQ983360 UOJ983360:UOM983360 UYF983360:UYI983360 VIB983360:VIE983360 VRX983360:VSA983360 WBT983360:WBW983360 WLP983360:WLS983360 WVL983360:WVO983360 E190:H190 JA190:JD190 SW190:SZ190 ACS190:ACV190 AMO190:AMR190 AWK190:AWN190 BGG190:BGJ190 BQC190:BQF190 BZY190:CAB190 CJU190:CJX190 CTQ190:CTT190 DDM190:DDP190 DNI190:DNL190 DXE190:DXH190 EHA190:EHD190 EQW190:EQZ190 FAS190:FAV190 FKO190:FKR190 FUK190:FUN190 GEG190:GEJ190 GOC190:GOF190 GXY190:GYB190 HHU190:HHX190 HRQ190:HRT190 IBM190:IBP190 ILI190:ILL190 IVE190:IVH190 JFA190:JFD190 JOW190:JOZ190 JYS190:JYV190 KIO190:KIR190 KSK190:KSN190 LCG190:LCJ190 LMC190:LMF190 LVY190:LWB190 MFU190:MFX190 MPQ190:MPT190 MZM190:MZP190 NJI190:NJL190 NTE190:NTH190 ODA190:ODD190 OMW190:OMZ190 OWS190:OWV190 PGO190:PGR190 PQK190:PQN190 QAG190:QAJ190 QKC190:QKF190 QTY190:QUB190 RDU190:RDX190 RNQ190:RNT190 RXM190:RXP190 SHI190:SHL190 SRE190:SRH190 TBA190:TBD190 TKW190:TKZ190 TUS190:TUV190 UEO190:UER190 UOK190:UON190 UYG190:UYJ190 VIC190:VIF190 VRY190:VSB190 WBU190:WBX190 WLQ190:WLT190 WVM190:WVP190 E65855:H65855 JA65855:JD65855 SW65855:SZ65855 ACS65855:ACV65855 AMO65855:AMR65855 AWK65855:AWN65855 BGG65855:BGJ65855 BQC65855:BQF65855 BZY65855:CAB65855 CJU65855:CJX65855 CTQ65855:CTT65855 DDM65855:DDP65855 DNI65855:DNL65855 DXE65855:DXH65855 EHA65855:EHD65855 EQW65855:EQZ65855 FAS65855:FAV65855 FKO65855:FKR65855 FUK65855:FUN65855 GEG65855:GEJ65855 GOC65855:GOF65855 GXY65855:GYB65855 HHU65855:HHX65855 HRQ65855:HRT65855 IBM65855:IBP65855 ILI65855:ILL65855 IVE65855:IVH65855 JFA65855:JFD65855 JOW65855:JOZ65855 JYS65855:JYV65855 KIO65855:KIR65855 KSK65855:KSN65855 LCG65855:LCJ65855 LMC65855:LMF65855 LVY65855:LWB65855 MFU65855:MFX65855 MPQ65855:MPT65855 MZM65855:MZP65855 NJI65855:NJL65855 NTE65855:NTH65855 ODA65855:ODD65855 OMW65855:OMZ65855 OWS65855:OWV65855 PGO65855:PGR65855 PQK65855:PQN65855 QAG65855:QAJ65855 QKC65855:QKF65855 QTY65855:QUB65855 RDU65855:RDX65855 RNQ65855:RNT65855 RXM65855:RXP65855 SHI65855:SHL65855 SRE65855:SRH65855 TBA65855:TBD65855 TKW65855:TKZ65855 TUS65855:TUV65855 UEO65855:UER65855 UOK65855:UON65855 UYG65855:UYJ65855 VIC65855:VIF65855 VRY65855:VSB65855 WBU65855:WBX65855 WLQ65855:WLT65855 WVM65855:WVP65855 E131391:H131391 JA131391:JD131391 SW131391:SZ131391 ACS131391:ACV131391 AMO131391:AMR131391 AWK131391:AWN131391 BGG131391:BGJ131391 BQC131391:BQF131391 BZY131391:CAB131391 CJU131391:CJX131391 CTQ131391:CTT131391 DDM131391:DDP131391 DNI131391:DNL131391 DXE131391:DXH131391 EHA131391:EHD131391 EQW131391:EQZ131391 FAS131391:FAV131391 FKO131391:FKR131391 FUK131391:FUN131391 GEG131391:GEJ131391 GOC131391:GOF131391 GXY131391:GYB131391 HHU131391:HHX131391 HRQ131391:HRT131391 IBM131391:IBP131391 ILI131391:ILL131391 IVE131391:IVH131391 JFA131391:JFD131391 JOW131391:JOZ131391 JYS131391:JYV131391 KIO131391:KIR131391 KSK131391:KSN131391 LCG131391:LCJ131391 LMC131391:LMF131391 LVY131391:LWB131391 MFU131391:MFX131391 MPQ131391:MPT131391 MZM131391:MZP131391 NJI131391:NJL131391 NTE131391:NTH131391 ODA131391:ODD131391 OMW131391:OMZ131391 OWS131391:OWV131391 PGO131391:PGR131391 PQK131391:PQN131391 QAG131391:QAJ131391 QKC131391:QKF131391 QTY131391:QUB131391 RDU131391:RDX131391 RNQ131391:RNT131391 RXM131391:RXP131391 SHI131391:SHL131391 SRE131391:SRH131391 TBA131391:TBD131391 TKW131391:TKZ131391 TUS131391:TUV131391 UEO131391:UER131391 UOK131391:UON131391 UYG131391:UYJ131391 VIC131391:VIF131391 VRY131391:VSB131391 WBU131391:WBX131391 WLQ131391:WLT131391 WVM131391:WVP131391 E196927:H196927 JA196927:JD196927 SW196927:SZ196927 ACS196927:ACV196927 AMO196927:AMR196927 AWK196927:AWN196927 BGG196927:BGJ196927 BQC196927:BQF196927 BZY196927:CAB196927 CJU196927:CJX196927 CTQ196927:CTT196927 DDM196927:DDP196927 DNI196927:DNL196927 DXE196927:DXH196927 EHA196927:EHD196927 EQW196927:EQZ196927 FAS196927:FAV196927 FKO196927:FKR196927 FUK196927:FUN196927 GEG196927:GEJ196927 GOC196927:GOF196927 GXY196927:GYB196927 HHU196927:HHX196927 HRQ196927:HRT196927 IBM196927:IBP196927 ILI196927:ILL196927 IVE196927:IVH196927 JFA196927:JFD196927 JOW196927:JOZ196927 JYS196927:JYV196927 KIO196927:KIR196927 KSK196927:KSN196927 LCG196927:LCJ196927 LMC196927:LMF196927 LVY196927:LWB196927 MFU196927:MFX196927 MPQ196927:MPT196927 MZM196927:MZP196927 NJI196927:NJL196927 NTE196927:NTH196927 ODA196927:ODD196927 OMW196927:OMZ196927 OWS196927:OWV196927 PGO196927:PGR196927 PQK196927:PQN196927 QAG196927:QAJ196927 QKC196927:QKF196927 QTY196927:QUB196927 RDU196927:RDX196927 RNQ196927:RNT196927 RXM196927:RXP196927 SHI196927:SHL196927 SRE196927:SRH196927 TBA196927:TBD196927 TKW196927:TKZ196927 TUS196927:TUV196927 UEO196927:UER196927 UOK196927:UON196927 UYG196927:UYJ196927 VIC196927:VIF196927 VRY196927:VSB196927 WBU196927:WBX196927 WLQ196927:WLT196927 WVM196927:WVP196927 E262463:H262463 JA262463:JD262463 SW262463:SZ262463 ACS262463:ACV262463 AMO262463:AMR262463 AWK262463:AWN262463 BGG262463:BGJ262463 BQC262463:BQF262463 BZY262463:CAB262463 CJU262463:CJX262463 CTQ262463:CTT262463 DDM262463:DDP262463 DNI262463:DNL262463 DXE262463:DXH262463 EHA262463:EHD262463 EQW262463:EQZ262463 FAS262463:FAV262463 FKO262463:FKR262463 FUK262463:FUN262463 GEG262463:GEJ262463 GOC262463:GOF262463 GXY262463:GYB262463 HHU262463:HHX262463 HRQ262463:HRT262463 IBM262463:IBP262463 ILI262463:ILL262463 IVE262463:IVH262463 JFA262463:JFD262463 JOW262463:JOZ262463 JYS262463:JYV262463 KIO262463:KIR262463 KSK262463:KSN262463 LCG262463:LCJ262463 LMC262463:LMF262463 LVY262463:LWB262463 MFU262463:MFX262463 MPQ262463:MPT262463 MZM262463:MZP262463 NJI262463:NJL262463 NTE262463:NTH262463 ODA262463:ODD262463 OMW262463:OMZ262463 OWS262463:OWV262463 PGO262463:PGR262463 PQK262463:PQN262463 QAG262463:QAJ262463 QKC262463:QKF262463 QTY262463:QUB262463 RDU262463:RDX262463 RNQ262463:RNT262463 RXM262463:RXP262463 SHI262463:SHL262463 SRE262463:SRH262463 TBA262463:TBD262463 TKW262463:TKZ262463 TUS262463:TUV262463 UEO262463:UER262463 UOK262463:UON262463 UYG262463:UYJ262463 VIC262463:VIF262463 VRY262463:VSB262463 WBU262463:WBX262463 WLQ262463:WLT262463 WVM262463:WVP262463 E327999:H327999 JA327999:JD327999 SW327999:SZ327999 ACS327999:ACV327999 AMO327999:AMR327999 AWK327999:AWN327999 BGG327999:BGJ327999 BQC327999:BQF327999 BZY327999:CAB327999 CJU327999:CJX327999 CTQ327999:CTT327999 DDM327999:DDP327999 DNI327999:DNL327999 DXE327999:DXH327999 EHA327999:EHD327999 EQW327999:EQZ327999 FAS327999:FAV327999 FKO327999:FKR327999 FUK327999:FUN327999 GEG327999:GEJ327999 GOC327999:GOF327999 GXY327999:GYB327999 HHU327999:HHX327999 HRQ327999:HRT327999 IBM327999:IBP327999 ILI327999:ILL327999 IVE327999:IVH327999 JFA327999:JFD327999 JOW327999:JOZ327999 JYS327999:JYV327999 KIO327999:KIR327999 KSK327999:KSN327999 LCG327999:LCJ327999 LMC327999:LMF327999 LVY327999:LWB327999 MFU327999:MFX327999 MPQ327999:MPT327999 MZM327999:MZP327999 NJI327999:NJL327999 NTE327999:NTH327999 ODA327999:ODD327999 OMW327999:OMZ327999 OWS327999:OWV327999 PGO327999:PGR327999 PQK327999:PQN327999 QAG327999:QAJ327999 QKC327999:QKF327999 QTY327999:QUB327999 RDU327999:RDX327999 RNQ327999:RNT327999 RXM327999:RXP327999 SHI327999:SHL327999 SRE327999:SRH327999 TBA327999:TBD327999 TKW327999:TKZ327999 TUS327999:TUV327999 UEO327999:UER327999 UOK327999:UON327999 UYG327999:UYJ327999 VIC327999:VIF327999 VRY327999:VSB327999 WBU327999:WBX327999 WLQ327999:WLT327999 WVM327999:WVP327999 E393535:H393535 JA393535:JD393535 SW393535:SZ393535 ACS393535:ACV393535 AMO393535:AMR393535 AWK393535:AWN393535 BGG393535:BGJ393535 BQC393535:BQF393535 BZY393535:CAB393535 CJU393535:CJX393535 CTQ393535:CTT393535 DDM393535:DDP393535 DNI393535:DNL393535 DXE393535:DXH393535 EHA393535:EHD393535 EQW393535:EQZ393535 FAS393535:FAV393535 FKO393535:FKR393535 FUK393535:FUN393535 GEG393535:GEJ393535 GOC393535:GOF393535 GXY393535:GYB393535 HHU393535:HHX393535 HRQ393535:HRT393535 IBM393535:IBP393535 ILI393535:ILL393535 IVE393535:IVH393535 JFA393535:JFD393535 JOW393535:JOZ393535 JYS393535:JYV393535 KIO393535:KIR393535 KSK393535:KSN393535 LCG393535:LCJ393535 LMC393535:LMF393535 LVY393535:LWB393535 MFU393535:MFX393535 MPQ393535:MPT393535 MZM393535:MZP393535 NJI393535:NJL393535 NTE393535:NTH393535 ODA393535:ODD393535 OMW393535:OMZ393535 OWS393535:OWV393535 PGO393535:PGR393535 PQK393535:PQN393535 QAG393535:QAJ393535 QKC393535:QKF393535 QTY393535:QUB393535 RDU393535:RDX393535 RNQ393535:RNT393535 RXM393535:RXP393535 SHI393535:SHL393535 SRE393535:SRH393535 TBA393535:TBD393535 TKW393535:TKZ393535 TUS393535:TUV393535 UEO393535:UER393535 UOK393535:UON393535 UYG393535:UYJ393535 VIC393535:VIF393535 VRY393535:VSB393535 WBU393535:WBX393535 WLQ393535:WLT393535 WVM393535:WVP393535 E459071:H459071 JA459071:JD459071 SW459071:SZ459071 ACS459071:ACV459071 AMO459071:AMR459071 AWK459071:AWN459071 BGG459071:BGJ459071 BQC459071:BQF459071 BZY459071:CAB459071 CJU459071:CJX459071 CTQ459071:CTT459071 DDM459071:DDP459071 DNI459071:DNL459071 DXE459071:DXH459071 EHA459071:EHD459071 EQW459071:EQZ459071 FAS459071:FAV459071 FKO459071:FKR459071 FUK459071:FUN459071 GEG459071:GEJ459071 GOC459071:GOF459071 GXY459071:GYB459071 HHU459071:HHX459071 HRQ459071:HRT459071 IBM459071:IBP459071 ILI459071:ILL459071 IVE459071:IVH459071 JFA459071:JFD459071 JOW459071:JOZ459071 JYS459071:JYV459071 KIO459071:KIR459071 KSK459071:KSN459071 LCG459071:LCJ459071 LMC459071:LMF459071 LVY459071:LWB459071 MFU459071:MFX459071 MPQ459071:MPT459071 MZM459071:MZP459071 NJI459071:NJL459071 NTE459071:NTH459071 ODA459071:ODD459071 OMW459071:OMZ459071 OWS459071:OWV459071 PGO459071:PGR459071 PQK459071:PQN459071 QAG459071:QAJ459071 QKC459071:QKF459071 QTY459071:QUB459071 RDU459071:RDX459071 RNQ459071:RNT459071 RXM459071:RXP459071 SHI459071:SHL459071 SRE459071:SRH459071 TBA459071:TBD459071 TKW459071:TKZ459071 TUS459071:TUV459071 UEO459071:UER459071 UOK459071:UON459071 UYG459071:UYJ459071 VIC459071:VIF459071 VRY459071:VSB459071 WBU459071:WBX459071 WLQ459071:WLT459071 WVM459071:WVP459071 E524607:H524607 JA524607:JD524607 SW524607:SZ524607 ACS524607:ACV524607 AMO524607:AMR524607 AWK524607:AWN524607 BGG524607:BGJ524607 BQC524607:BQF524607 BZY524607:CAB524607 CJU524607:CJX524607 CTQ524607:CTT524607 DDM524607:DDP524607 DNI524607:DNL524607 DXE524607:DXH524607 EHA524607:EHD524607 EQW524607:EQZ524607 FAS524607:FAV524607 FKO524607:FKR524607 FUK524607:FUN524607 GEG524607:GEJ524607 GOC524607:GOF524607 GXY524607:GYB524607 HHU524607:HHX524607 HRQ524607:HRT524607 IBM524607:IBP524607 ILI524607:ILL524607 IVE524607:IVH524607 JFA524607:JFD524607 JOW524607:JOZ524607 JYS524607:JYV524607 KIO524607:KIR524607 KSK524607:KSN524607 LCG524607:LCJ524607 LMC524607:LMF524607 LVY524607:LWB524607 MFU524607:MFX524607 MPQ524607:MPT524607 MZM524607:MZP524607 NJI524607:NJL524607 NTE524607:NTH524607 ODA524607:ODD524607 OMW524607:OMZ524607 OWS524607:OWV524607 PGO524607:PGR524607 PQK524607:PQN524607 QAG524607:QAJ524607 QKC524607:QKF524607 QTY524607:QUB524607 RDU524607:RDX524607 RNQ524607:RNT524607 RXM524607:RXP524607 SHI524607:SHL524607 SRE524607:SRH524607 TBA524607:TBD524607 TKW524607:TKZ524607 TUS524607:TUV524607 UEO524607:UER524607 UOK524607:UON524607 UYG524607:UYJ524607 VIC524607:VIF524607 VRY524607:VSB524607 WBU524607:WBX524607 WLQ524607:WLT524607 WVM524607:WVP524607 E590143:H590143 JA590143:JD590143 SW590143:SZ590143 ACS590143:ACV590143 AMO590143:AMR590143 AWK590143:AWN590143 BGG590143:BGJ590143 BQC590143:BQF590143 BZY590143:CAB590143 CJU590143:CJX590143 CTQ590143:CTT590143 DDM590143:DDP590143 DNI590143:DNL590143 DXE590143:DXH590143 EHA590143:EHD590143 EQW590143:EQZ590143 FAS590143:FAV590143 FKO590143:FKR590143 FUK590143:FUN590143 GEG590143:GEJ590143 GOC590143:GOF590143 GXY590143:GYB590143 HHU590143:HHX590143 HRQ590143:HRT590143 IBM590143:IBP590143 ILI590143:ILL590143 IVE590143:IVH590143 JFA590143:JFD590143 JOW590143:JOZ590143 JYS590143:JYV590143 KIO590143:KIR590143 KSK590143:KSN590143 LCG590143:LCJ590143 LMC590143:LMF590143 LVY590143:LWB590143 MFU590143:MFX590143 MPQ590143:MPT590143 MZM590143:MZP590143 NJI590143:NJL590143 NTE590143:NTH590143 ODA590143:ODD590143 OMW590143:OMZ590143 OWS590143:OWV590143 PGO590143:PGR590143 PQK590143:PQN590143 QAG590143:QAJ590143 QKC590143:QKF590143 QTY590143:QUB590143 RDU590143:RDX590143 RNQ590143:RNT590143 RXM590143:RXP590143 SHI590143:SHL590143 SRE590143:SRH590143 TBA590143:TBD590143 TKW590143:TKZ590143 TUS590143:TUV590143 UEO590143:UER590143 UOK590143:UON590143 UYG590143:UYJ590143 VIC590143:VIF590143 VRY590143:VSB590143 WBU590143:WBX590143 WLQ590143:WLT590143 WVM590143:WVP590143 E655679:H655679 JA655679:JD655679 SW655679:SZ655679 ACS655679:ACV655679 AMO655679:AMR655679 AWK655679:AWN655679 BGG655679:BGJ655679 BQC655679:BQF655679 BZY655679:CAB655679 CJU655679:CJX655679 CTQ655679:CTT655679 DDM655679:DDP655679 DNI655679:DNL655679 DXE655679:DXH655679 EHA655679:EHD655679 EQW655679:EQZ655679 FAS655679:FAV655679 FKO655679:FKR655679 FUK655679:FUN655679 GEG655679:GEJ655679 GOC655679:GOF655679 GXY655679:GYB655679 HHU655679:HHX655679 HRQ655679:HRT655679 IBM655679:IBP655679 ILI655679:ILL655679 IVE655679:IVH655679 JFA655679:JFD655679 JOW655679:JOZ655679 JYS655679:JYV655679 KIO655679:KIR655679 KSK655679:KSN655679 LCG655679:LCJ655679 LMC655679:LMF655679 LVY655679:LWB655679 MFU655679:MFX655679 MPQ655679:MPT655679 MZM655679:MZP655679 NJI655679:NJL655679 NTE655679:NTH655679 ODA655679:ODD655679 OMW655679:OMZ655679 OWS655679:OWV655679 PGO655679:PGR655679 PQK655679:PQN655679 QAG655679:QAJ655679 QKC655679:QKF655679 QTY655679:QUB655679 RDU655679:RDX655679 RNQ655679:RNT655679 RXM655679:RXP655679 SHI655679:SHL655679 SRE655679:SRH655679 TBA655679:TBD655679 TKW655679:TKZ655679 TUS655679:TUV655679 UEO655679:UER655679 UOK655679:UON655679 UYG655679:UYJ655679 VIC655679:VIF655679 VRY655679:VSB655679 WBU655679:WBX655679 WLQ655679:WLT655679 WVM655679:WVP655679 E721215:H721215 JA721215:JD721215 SW721215:SZ721215 ACS721215:ACV721215 AMO721215:AMR721215 AWK721215:AWN721215 BGG721215:BGJ721215 BQC721215:BQF721215 BZY721215:CAB721215 CJU721215:CJX721215 CTQ721215:CTT721215 DDM721215:DDP721215 DNI721215:DNL721215 DXE721215:DXH721215 EHA721215:EHD721215 EQW721215:EQZ721215 FAS721215:FAV721215 FKO721215:FKR721215 FUK721215:FUN721215 GEG721215:GEJ721215 GOC721215:GOF721215 GXY721215:GYB721215 HHU721215:HHX721215 HRQ721215:HRT721215 IBM721215:IBP721215 ILI721215:ILL721215 IVE721215:IVH721215 JFA721215:JFD721215 JOW721215:JOZ721215 JYS721215:JYV721215 KIO721215:KIR721215 KSK721215:KSN721215 LCG721215:LCJ721215 LMC721215:LMF721215 LVY721215:LWB721215 MFU721215:MFX721215 MPQ721215:MPT721215 MZM721215:MZP721215 NJI721215:NJL721215 NTE721215:NTH721215 ODA721215:ODD721215 OMW721215:OMZ721215 OWS721215:OWV721215 PGO721215:PGR721215 PQK721215:PQN721215 QAG721215:QAJ721215 QKC721215:QKF721215 QTY721215:QUB721215 RDU721215:RDX721215 RNQ721215:RNT721215 RXM721215:RXP721215 SHI721215:SHL721215 SRE721215:SRH721215 TBA721215:TBD721215 TKW721215:TKZ721215 TUS721215:TUV721215 UEO721215:UER721215 UOK721215:UON721215 UYG721215:UYJ721215 VIC721215:VIF721215 VRY721215:VSB721215 WBU721215:WBX721215 WLQ721215:WLT721215 WVM721215:WVP721215 E786751:H786751 JA786751:JD786751 SW786751:SZ786751 ACS786751:ACV786751 AMO786751:AMR786751 AWK786751:AWN786751 BGG786751:BGJ786751 BQC786751:BQF786751 BZY786751:CAB786751 CJU786751:CJX786751 CTQ786751:CTT786751 DDM786751:DDP786751 DNI786751:DNL786751 DXE786751:DXH786751 EHA786751:EHD786751 EQW786751:EQZ786751 FAS786751:FAV786751 FKO786751:FKR786751 FUK786751:FUN786751 GEG786751:GEJ786751 GOC786751:GOF786751 GXY786751:GYB786751 HHU786751:HHX786751 HRQ786751:HRT786751 IBM786751:IBP786751 ILI786751:ILL786751 IVE786751:IVH786751 JFA786751:JFD786751 JOW786751:JOZ786751 JYS786751:JYV786751 KIO786751:KIR786751 KSK786751:KSN786751 LCG786751:LCJ786751 LMC786751:LMF786751 LVY786751:LWB786751 MFU786751:MFX786751 MPQ786751:MPT786751 MZM786751:MZP786751 NJI786751:NJL786751 NTE786751:NTH786751 ODA786751:ODD786751 OMW786751:OMZ786751 OWS786751:OWV786751 PGO786751:PGR786751 PQK786751:PQN786751 QAG786751:QAJ786751 QKC786751:QKF786751 QTY786751:QUB786751 RDU786751:RDX786751 RNQ786751:RNT786751 RXM786751:RXP786751 SHI786751:SHL786751 SRE786751:SRH786751 TBA786751:TBD786751 TKW786751:TKZ786751 TUS786751:TUV786751 UEO786751:UER786751 UOK786751:UON786751 UYG786751:UYJ786751 VIC786751:VIF786751 VRY786751:VSB786751 WBU786751:WBX786751 WLQ786751:WLT786751 WVM786751:WVP786751 E852287:H852287 JA852287:JD852287 SW852287:SZ852287 ACS852287:ACV852287 AMO852287:AMR852287 AWK852287:AWN852287 BGG852287:BGJ852287 BQC852287:BQF852287 BZY852287:CAB852287 CJU852287:CJX852287 CTQ852287:CTT852287 DDM852287:DDP852287 DNI852287:DNL852287 DXE852287:DXH852287 EHA852287:EHD852287 EQW852287:EQZ852287 FAS852287:FAV852287 FKO852287:FKR852287 FUK852287:FUN852287 GEG852287:GEJ852287 GOC852287:GOF852287 GXY852287:GYB852287 HHU852287:HHX852287 HRQ852287:HRT852287 IBM852287:IBP852287 ILI852287:ILL852287 IVE852287:IVH852287 JFA852287:JFD852287 JOW852287:JOZ852287 JYS852287:JYV852287 KIO852287:KIR852287 KSK852287:KSN852287 LCG852287:LCJ852287 LMC852287:LMF852287 LVY852287:LWB852287 MFU852287:MFX852287 MPQ852287:MPT852287 MZM852287:MZP852287 NJI852287:NJL852287 NTE852287:NTH852287 ODA852287:ODD852287 OMW852287:OMZ852287 OWS852287:OWV852287 PGO852287:PGR852287 PQK852287:PQN852287 QAG852287:QAJ852287 QKC852287:QKF852287 QTY852287:QUB852287 RDU852287:RDX852287 RNQ852287:RNT852287 RXM852287:RXP852287 SHI852287:SHL852287 SRE852287:SRH852287 TBA852287:TBD852287 TKW852287:TKZ852287 TUS852287:TUV852287 UEO852287:UER852287 UOK852287:UON852287 UYG852287:UYJ852287 VIC852287:VIF852287 VRY852287:VSB852287 WBU852287:WBX852287 WLQ852287:WLT852287 WVM852287:WVP852287 E917823:H917823 JA917823:JD917823 SW917823:SZ917823 ACS917823:ACV917823 AMO917823:AMR917823 AWK917823:AWN917823 BGG917823:BGJ917823 BQC917823:BQF917823 BZY917823:CAB917823 CJU917823:CJX917823 CTQ917823:CTT917823 DDM917823:DDP917823 DNI917823:DNL917823 DXE917823:DXH917823 EHA917823:EHD917823 EQW917823:EQZ917823 FAS917823:FAV917823 FKO917823:FKR917823 FUK917823:FUN917823 GEG917823:GEJ917823 GOC917823:GOF917823 GXY917823:GYB917823 HHU917823:HHX917823 HRQ917823:HRT917823 IBM917823:IBP917823 ILI917823:ILL917823 IVE917823:IVH917823 JFA917823:JFD917823 JOW917823:JOZ917823 JYS917823:JYV917823 KIO917823:KIR917823 KSK917823:KSN917823 LCG917823:LCJ917823 LMC917823:LMF917823 LVY917823:LWB917823 MFU917823:MFX917823 MPQ917823:MPT917823 MZM917823:MZP917823 NJI917823:NJL917823 NTE917823:NTH917823 ODA917823:ODD917823 OMW917823:OMZ917823 OWS917823:OWV917823 PGO917823:PGR917823 PQK917823:PQN917823 QAG917823:QAJ917823 QKC917823:QKF917823 QTY917823:QUB917823 RDU917823:RDX917823 RNQ917823:RNT917823 RXM917823:RXP917823 SHI917823:SHL917823 SRE917823:SRH917823 TBA917823:TBD917823 TKW917823:TKZ917823 TUS917823:TUV917823 UEO917823:UER917823 UOK917823:UON917823 UYG917823:UYJ917823 VIC917823:VIF917823 VRY917823:VSB917823 WBU917823:WBX917823 WLQ917823:WLT917823 WVM917823:WVP917823 E983359:H983359 JA983359:JD983359 SW983359:SZ983359 ACS983359:ACV983359 AMO983359:AMR983359 AWK983359:AWN983359 BGG983359:BGJ983359 BQC983359:BQF983359 BZY983359:CAB983359 CJU983359:CJX983359 CTQ983359:CTT983359 DDM983359:DDP983359 DNI983359:DNL983359 DXE983359:DXH983359 EHA983359:EHD983359 EQW983359:EQZ983359 FAS983359:FAV983359 FKO983359:FKR983359 FUK983359:FUN983359 GEG983359:GEJ983359 GOC983359:GOF983359 GXY983359:GYB983359 HHU983359:HHX983359 HRQ983359:HRT983359 IBM983359:IBP983359 ILI983359:ILL983359 IVE983359:IVH983359 JFA983359:JFD983359 JOW983359:JOZ983359 JYS983359:JYV983359 KIO983359:KIR983359 KSK983359:KSN983359 LCG983359:LCJ983359 LMC983359:LMF983359 LVY983359:LWB983359 MFU983359:MFX983359 MPQ983359:MPT983359 MZM983359:MZP983359 NJI983359:NJL983359 NTE983359:NTH983359 ODA983359:ODD983359 OMW983359:OMZ983359 OWS983359:OWV983359 PGO983359:PGR983359 PQK983359:PQN983359 QAG983359:QAJ983359 QKC983359:QKF983359 QTY983359:QUB983359 RDU983359:RDX983359 RNQ983359:RNT983359 RXM983359:RXP983359 SHI983359:SHL983359 SRE983359:SRH983359 TBA983359:TBD983359 TKW983359:TKZ983359 TUS983359:TUV983359 UEO983359:UER983359 UOK983359:UON983359 UYG983359:UYJ983359 VIC983359:VIF983359 VRY983359:VSB983359 WBU983359:WBX983359 WLQ983359:WLT983359 WVM983359:WVP983359 I191:K191 JE191:JG191 TA191:TC191 ACW191:ACY191 AMS191:AMU191 AWO191:AWQ191 BGK191:BGM191 BQG191:BQI191 CAC191:CAE191 CJY191:CKA191 CTU191:CTW191 DDQ191:DDS191 DNM191:DNO191 DXI191:DXK191 EHE191:EHG191 ERA191:ERC191 FAW191:FAY191 FKS191:FKU191 FUO191:FUQ191 GEK191:GEM191 GOG191:GOI191 GYC191:GYE191 HHY191:HIA191 HRU191:HRW191 IBQ191:IBS191 ILM191:ILO191 IVI191:IVK191 JFE191:JFG191 JPA191:JPC191 JYW191:JYY191 KIS191:KIU191 KSO191:KSQ191 LCK191:LCM191 LMG191:LMI191 LWC191:LWE191 MFY191:MGA191 MPU191:MPW191 MZQ191:MZS191 NJM191:NJO191 NTI191:NTK191 ODE191:ODG191 ONA191:ONC191 OWW191:OWY191 PGS191:PGU191 PQO191:PQQ191 QAK191:QAM191 QKG191:QKI191 QUC191:QUE191 RDY191:REA191 RNU191:RNW191 RXQ191:RXS191 SHM191:SHO191 SRI191:SRK191 TBE191:TBG191 TLA191:TLC191 TUW191:TUY191 UES191:UEU191 UOO191:UOQ191 UYK191:UYM191 VIG191:VII191 VSC191:VSE191 WBY191:WCA191 WLU191:WLW191 WVQ191:WVS191 I65856:K65856 JE65856:JG65856 TA65856:TC65856 ACW65856:ACY65856 AMS65856:AMU65856 AWO65856:AWQ65856 BGK65856:BGM65856 BQG65856:BQI65856 CAC65856:CAE65856 CJY65856:CKA65856 CTU65856:CTW65856 DDQ65856:DDS65856 DNM65856:DNO65856 DXI65856:DXK65856 EHE65856:EHG65856 ERA65856:ERC65856 FAW65856:FAY65856 FKS65856:FKU65856 FUO65856:FUQ65856 GEK65856:GEM65856 GOG65856:GOI65856 GYC65856:GYE65856 HHY65856:HIA65856 HRU65856:HRW65856 IBQ65856:IBS65856 ILM65856:ILO65856 IVI65856:IVK65856 JFE65856:JFG65856 JPA65856:JPC65856 JYW65856:JYY65856 KIS65856:KIU65856 KSO65856:KSQ65856 LCK65856:LCM65856 LMG65856:LMI65856 LWC65856:LWE65856 MFY65856:MGA65856 MPU65856:MPW65856 MZQ65856:MZS65856 NJM65856:NJO65856 NTI65856:NTK65856 ODE65856:ODG65856 ONA65856:ONC65856 OWW65856:OWY65856 PGS65856:PGU65856 PQO65856:PQQ65856 QAK65856:QAM65856 QKG65856:QKI65856 QUC65856:QUE65856 RDY65856:REA65856 RNU65856:RNW65856 RXQ65856:RXS65856 SHM65856:SHO65856 SRI65856:SRK65856 TBE65856:TBG65856 TLA65856:TLC65856 TUW65856:TUY65856 UES65856:UEU65856 UOO65856:UOQ65856 UYK65856:UYM65856 VIG65856:VII65856 VSC65856:VSE65856 WBY65856:WCA65856 WLU65856:WLW65856 WVQ65856:WVS65856 I131392:K131392 JE131392:JG131392 TA131392:TC131392 ACW131392:ACY131392 AMS131392:AMU131392 AWO131392:AWQ131392 BGK131392:BGM131392 BQG131392:BQI131392 CAC131392:CAE131392 CJY131392:CKA131392 CTU131392:CTW131392 DDQ131392:DDS131392 DNM131392:DNO131392 DXI131392:DXK131392 EHE131392:EHG131392 ERA131392:ERC131392 FAW131392:FAY131392 FKS131392:FKU131392 FUO131392:FUQ131392 GEK131392:GEM131392 GOG131392:GOI131392 GYC131392:GYE131392 HHY131392:HIA131392 HRU131392:HRW131392 IBQ131392:IBS131392 ILM131392:ILO131392 IVI131392:IVK131392 JFE131392:JFG131392 JPA131392:JPC131392 JYW131392:JYY131392 KIS131392:KIU131392 KSO131392:KSQ131392 LCK131392:LCM131392 LMG131392:LMI131392 LWC131392:LWE131392 MFY131392:MGA131392 MPU131392:MPW131392 MZQ131392:MZS131392 NJM131392:NJO131392 NTI131392:NTK131392 ODE131392:ODG131392 ONA131392:ONC131392 OWW131392:OWY131392 PGS131392:PGU131392 PQO131392:PQQ131392 QAK131392:QAM131392 QKG131392:QKI131392 QUC131392:QUE131392 RDY131392:REA131392 RNU131392:RNW131392 RXQ131392:RXS131392 SHM131392:SHO131392 SRI131392:SRK131392 TBE131392:TBG131392 TLA131392:TLC131392 TUW131392:TUY131392 UES131392:UEU131392 UOO131392:UOQ131392 UYK131392:UYM131392 VIG131392:VII131392 VSC131392:VSE131392 WBY131392:WCA131392 WLU131392:WLW131392 WVQ131392:WVS131392 I196928:K196928 JE196928:JG196928 TA196928:TC196928 ACW196928:ACY196928 AMS196928:AMU196928 AWO196928:AWQ196928 BGK196928:BGM196928 BQG196928:BQI196928 CAC196928:CAE196928 CJY196928:CKA196928 CTU196928:CTW196928 DDQ196928:DDS196928 DNM196928:DNO196928 DXI196928:DXK196928 EHE196928:EHG196928 ERA196928:ERC196928 FAW196928:FAY196928 FKS196928:FKU196928 FUO196928:FUQ196928 GEK196928:GEM196928 GOG196928:GOI196928 GYC196928:GYE196928 HHY196928:HIA196928 HRU196928:HRW196928 IBQ196928:IBS196928 ILM196928:ILO196928 IVI196928:IVK196928 JFE196928:JFG196928 JPA196928:JPC196928 JYW196928:JYY196928 KIS196928:KIU196928 KSO196928:KSQ196928 LCK196928:LCM196928 LMG196928:LMI196928 LWC196928:LWE196928 MFY196928:MGA196928 MPU196928:MPW196928 MZQ196928:MZS196928 NJM196928:NJO196928 NTI196928:NTK196928 ODE196928:ODG196928 ONA196928:ONC196928 OWW196928:OWY196928 PGS196928:PGU196928 PQO196928:PQQ196928 QAK196928:QAM196928 QKG196928:QKI196928 QUC196928:QUE196928 RDY196928:REA196928 RNU196928:RNW196928 RXQ196928:RXS196928 SHM196928:SHO196928 SRI196928:SRK196928 TBE196928:TBG196928 TLA196928:TLC196928 TUW196928:TUY196928 UES196928:UEU196928 UOO196928:UOQ196928 UYK196928:UYM196928 VIG196928:VII196928 VSC196928:VSE196928 WBY196928:WCA196928 WLU196928:WLW196928 WVQ196928:WVS196928 I262464:K262464 JE262464:JG262464 TA262464:TC262464 ACW262464:ACY262464 AMS262464:AMU262464 AWO262464:AWQ262464 BGK262464:BGM262464 BQG262464:BQI262464 CAC262464:CAE262464 CJY262464:CKA262464 CTU262464:CTW262464 DDQ262464:DDS262464 DNM262464:DNO262464 DXI262464:DXK262464 EHE262464:EHG262464 ERA262464:ERC262464 FAW262464:FAY262464 FKS262464:FKU262464 FUO262464:FUQ262464 GEK262464:GEM262464 GOG262464:GOI262464 GYC262464:GYE262464 HHY262464:HIA262464 HRU262464:HRW262464 IBQ262464:IBS262464 ILM262464:ILO262464 IVI262464:IVK262464 JFE262464:JFG262464 JPA262464:JPC262464 JYW262464:JYY262464 KIS262464:KIU262464 KSO262464:KSQ262464 LCK262464:LCM262464 LMG262464:LMI262464 LWC262464:LWE262464 MFY262464:MGA262464 MPU262464:MPW262464 MZQ262464:MZS262464 NJM262464:NJO262464 NTI262464:NTK262464 ODE262464:ODG262464 ONA262464:ONC262464 OWW262464:OWY262464 PGS262464:PGU262464 PQO262464:PQQ262464 QAK262464:QAM262464 QKG262464:QKI262464 QUC262464:QUE262464 RDY262464:REA262464 RNU262464:RNW262464 RXQ262464:RXS262464 SHM262464:SHO262464 SRI262464:SRK262464 TBE262464:TBG262464 TLA262464:TLC262464 TUW262464:TUY262464 UES262464:UEU262464 UOO262464:UOQ262464 UYK262464:UYM262464 VIG262464:VII262464 VSC262464:VSE262464 WBY262464:WCA262464 WLU262464:WLW262464 WVQ262464:WVS262464 I328000:K328000 JE328000:JG328000 TA328000:TC328000 ACW328000:ACY328000 AMS328000:AMU328000 AWO328000:AWQ328000 BGK328000:BGM328000 BQG328000:BQI328000 CAC328000:CAE328000 CJY328000:CKA328000 CTU328000:CTW328000 DDQ328000:DDS328000 DNM328000:DNO328000 DXI328000:DXK328000 EHE328000:EHG328000 ERA328000:ERC328000 FAW328000:FAY328000 FKS328000:FKU328000 FUO328000:FUQ328000 GEK328000:GEM328000 GOG328000:GOI328000 GYC328000:GYE328000 HHY328000:HIA328000 HRU328000:HRW328000 IBQ328000:IBS328000 ILM328000:ILO328000 IVI328000:IVK328000 JFE328000:JFG328000 JPA328000:JPC328000 JYW328000:JYY328000 KIS328000:KIU328000 KSO328000:KSQ328000 LCK328000:LCM328000 LMG328000:LMI328000 LWC328000:LWE328000 MFY328000:MGA328000 MPU328000:MPW328000 MZQ328000:MZS328000 NJM328000:NJO328000 NTI328000:NTK328000 ODE328000:ODG328000 ONA328000:ONC328000 OWW328000:OWY328000 PGS328000:PGU328000 PQO328000:PQQ328000 QAK328000:QAM328000 QKG328000:QKI328000 QUC328000:QUE328000 RDY328000:REA328000 RNU328000:RNW328000 RXQ328000:RXS328000 SHM328000:SHO328000 SRI328000:SRK328000 TBE328000:TBG328000 TLA328000:TLC328000 TUW328000:TUY328000 UES328000:UEU328000 UOO328000:UOQ328000 UYK328000:UYM328000 VIG328000:VII328000 VSC328000:VSE328000 WBY328000:WCA328000 WLU328000:WLW328000 WVQ328000:WVS328000 I393536:K393536 JE393536:JG393536 TA393536:TC393536 ACW393536:ACY393536 AMS393536:AMU393536 AWO393536:AWQ393536 BGK393536:BGM393536 BQG393536:BQI393536 CAC393536:CAE393536 CJY393536:CKA393536 CTU393536:CTW393536 DDQ393536:DDS393536 DNM393536:DNO393536 DXI393536:DXK393536 EHE393536:EHG393536 ERA393536:ERC393536 FAW393536:FAY393536 FKS393536:FKU393536 FUO393536:FUQ393536 GEK393536:GEM393536 GOG393536:GOI393536 GYC393536:GYE393536 HHY393536:HIA393536 HRU393536:HRW393536 IBQ393536:IBS393536 ILM393536:ILO393536 IVI393536:IVK393536 JFE393536:JFG393536 JPA393536:JPC393536 JYW393536:JYY393536 KIS393536:KIU393536 KSO393536:KSQ393536 LCK393536:LCM393536 LMG393536:LMI393536 LWC393536:LWE393536 MFY393536:MGA393536 MPU393536:MPW393536 MZQ393536:MZS393536 NJM393536:NJO393536 NTI393536:NTK393536 ODE393536:ODG393536 ONA393536:ONC393536 OWW393536:OWY393536 PGS393536:PGU393536 PQO393536:PQQ393536 QAK393536:QAM393536 QKG393536:QKI393536 QUC393536:QUE393536 RDY393536:REA393536 RNU393536:RNW393536 RXQ393536:RXS393536 SHM393536:SHO393536 SRI393536:SRK393536 TBE393536:TBG393536 TLA393536:TLC393536 TUW393536:TUY393536 UES393536:UEU393536 UOO393536:UOQ393536 UYK393536:UYM393536 VIG393536:VII393536 VSC393536:VSE393536 WBY393536:WCA393536 WLU393536:WLW393536 WVQ393536:WVS393536 I459072:K459072 JE459072:JG459072 TA459072:TC459072 ACW459072:ACY459072 AMS459072:AMU459072 AWO459072:AWQ459072 BGK459072:BGM459072 BQG459072:BQI459072 CAC459072:CAE459072 CJY459072:CKA459072 CTU459072:CTW459072 DDQ459072:DDS459072 DNM459072:DNO459072 DXI459072:DXK459072 EHE459072:EHG459072 ERA459072:ERC459072 FAW459072:FAY459072 FKS459072:FKU459072 FUO459072:FUQ459072 GEK459072:GEM459072 GOG459072:GOI459072 GYC459072:GYE459072 HHY459072:HIA459072 HRU459072:HRW459072 IBQ459072:IBS459072 ILM459072:ILO459072 IVI459072:IVK459072 JFE459072:JFG459072 JPA459072:JPC459072 JYW459072:JYY459072 KIS459072:KIU459072 KSO459072:KSQ459072 LCK459072:LCM459072 LMG459072:LMI459072 LWC459072:LWE459072 MFY459072:MGA459072 MPU459072:MPW459072 MZQ459072:MZS459072 NJM459072:NJO459072 NTI459072:NTK459072 ODE459072:ODG459072 ONA459072:ONC459072 OWW459072:OWY459072 PGS459072:PGU459072 PQO459072:PQQ459072 QAK459072:QAM459072 QKG459072:QKI459072 QUC459072:QUE459072 RDY459072:REA459072 RNU459072:RNW459072 RXQ459072:RXS459072 SHM459072:SHO459072 SRI459072:SRK459072 TBE459072:TBG459072 TLA459072:TLC459072 TUW459072:TUY459072 UES459072:UEU459072 UOO459072:UOQ459072 UYK459072:UYM459072 VIG459072:VII459072 VSC459072:VSE459072 WBY459072:WCA459072 WLU459072:WLW459072 WVQ459072:WVS459072 I524608:K524608 JE524608:JG524608 TA524608:TC524608 ACW524608:ACY524608 AMS524608:AMU524608 AWO524608:AWQ524608 BGK524608:BGM524608 BQG524608:BQI524608 CAC524608:CAE524608 CJY524608:CKA524608 CTU524608:CTW524608 DDQ524608:DDS524608 DNM524608:DNO524608 DXI524608:DXK524608 EHE524608:EHG524608 ERA524608:ERC524608 FAW524608:FAY524608 FKS524608:FKU524608 FUO524608:FUQ524608 GEK524608:GEM524608 GOG524608:GOI524608 GYC524608:GYE524608 HHY524608:HIA524608 HRU524608:HRW524608 IBQ524608:IBS524608 ILM524608:ILO524608 IVI524608:IVK524608 JFE524608:JFG524608 JPA524608:JPC524608 JYW524608:JYY524608 KIS524608:KIU524608 KSO524608:KSQ524608 LCK524608:LCM524608 LMG524608:LMI524608 LWC524608:LWE524608 MFY524608:MGA524608 MPU524608:MPW524608 MZQ524608:MZS524608 NJM524608:NJO524608 NTI524608:NTK524608 ODE524608:ODG524608 ONA524608:ONC524608 OWW524608:OWY524608 PGS524608:PGU524608 PQO524608:PQQ524608 QAK524608:QAM524608 QKG524608:QKI524608 QUC524608:QUE524608 RDY524608:REA524608 RNU524608:RNW524608 RXQ524608:RXS524608 SHM524608:SHO524608 SRI524608:SRK524608 TBE524608:TBG524608 TLA524608:TLC524608 TUW524608:TUY524608 UES524608:UEU524608 UOO524608:UOQ524608 UYK524608:UYM524608 VIG524608:VII524608 VSC524608:VSE524608 WBY524608:WCA524608 WLU524608:WLW524608 WVQ524608:WVS524608 I590144:K590144 JE590144:JG590144 TA590144:TC590144 ACW590144:ACY590144 AMS590144:AMU590144 AWO590144:AWQ590144 BGK590144:BGM590144 BQG590144:BQI590144 CAC590144:CAE590144 CJY590144:CKA590144 CTU590144:CTW590144 DDQ590144:DDS590144 DNM590144:DNO590144 DXI590144:DXK590144 EHE590144:EHG590144 ERA590144:ERC590144 FAW590144:FAY590144 FKS590144:FKU590144 FUO590144:FUQ590144 GEK590144:GEM590144 GOG590144:GOI590144 GYC590144:GYE590144 HHY590144:HIA590144 HRU590144:HRW590144 IBQ590144:IBS590144 ILM590144:ILO590144 IVI590144:IVK590144 JFE590144:JFG590144 JPA590144:JPC590144 JYW590144:JYY590144 KIS590144:KIU590144 KSO590144:KSQ590144 LCK590144:LCM590144 LMG590144:LMI590144 LWC590144:LWE590144 MFY590144:MGA590144 MPU590144:MPW590144 MZQ590144:MZS590144 NJM590144:NJO590144 NTI590144:NTK590144 ODE590144:ODG590144 ONA590144:ONC590144 OWW590144:OWY590144 PGS590144:PGU590144 PQO590144:PQQ590144 QAK590144:QAM590144 QKG590144:QKI590144 QUC590144:QUE590144 RDY590144:REA590144 RNU590144:RNW590144 RXQ590144:RXS590144 SHM590144:SHO590144 SRI590144:SRK590144 TBE590144:TBG590144 TLA590144:TLC590144 TUW590144:TUY590144 UES590144:UEU590144 UOO590144:UOQ590144 UYK590144:UYM590144 VIG590144:VII590144 VSC590144:VSE590144 WBY590144:WCA590144 WLU590144:WLW590144 WVQ590144:WVS590144 I655680:K655680 JE655680:JG655680 TA655680:TC655680 ACW655680:ACY655680 AMS655680:AMU655680 AWO655680:AWQ655680 BGK655680:BGM655680 BQG655680:BQI655680 CAC655680:CAE655680 CJY655680:CKA655680 CTU655680:CTW655680 DDQ655680:DDS655680 DNM655680:DNO655680 DXI655680:DXK655680 EHE655680:EHG655680 ERA655680:ERC655680 FAW655680:FAY655680 FKS655680:FKU655680 FUO655680:FUQ655680 GEK655680:GEM655680 GOG655680:GOI655680 GYC655680:GYE655680 HHY655680:HIA655680 HRU655680:HRW655680 IBQ655680:IBS655680 ILM655680:ILO655680 IVI655680:IVK655680 JFE655680:JFG655680 JPA655680:JPC655680 JYW655680:JYY655680 KIS655680:KIU655680 KSO655680:KSQ655680 LCK655680:LCM655680 LMG655680:LMI655680 LWC655680:LWE655680 MFY655680:MGA655680 MPU655680:MPW655680 MZQ655680:MZS655680 NJM655680:NJO655680 NTI655680:NTK655680 ODE655680:ODG655680 ONA655680:ONC655680 OWW655680:OWY655680 PGS655680:PGU655680 PQO655680:PQQ655680 QAK655680:QAM655680 QKG655680:QKI655680 QUC655680:QUE655680 RDY655680:REA655680 RNU655680:RNW655680 RXQ655680:RXS655680 SHM655680:SHO655680 SRI655680:SRK655680 TBE655680:TBG655680 TLA655680:TLC655680 TUW655680:TUY655680 UES655680:UEU655680 UOO655680:UOQ655680 UYK655680:UYM655680 VIG655680:VII655680 VSC655680:VSE655680 WBY655680:WCA655680 WLU655680:WLW655680 WVQ655680:WVS655680 I721216:K721216 JE721216:JG721216 TA721216:TC721216 ACW721216:ACY721216 AMS721216:AMU721216 AWO721216:AWQ721216 BGK721216:BGM721216 BQG721216:BQI721216 CAC721216:CAE721216 CJY721216:CKA721216 CTU721216:CTW721216 DDQ721216:DDS721216 DNM721216:DNO721216 DXI721216:DXK721216 EHE721216:EHG721216 ERA721216:ERC721216 FAW721216:FAY721216 FKS721216:FKU721216 FUO721216:FUQ721216 GEK721216:GEM721216 GOG721216:GOI721216 GYC721216:GYE721216 HHY721216:HIA721216 HRU721216:HRW721216 IBQ721216:IBS721216 ILM721216:ILO721216 IVI721216:IVK721216 JFE721216:JFG721216 JPA721216:JPC721216 JYW721216:JYY721216 KIS721216:KIU721216 KSO721216:KSQ721216 LCK721216:LCM721216 LMG721216:LMI721216 LWC721216:LWE721216 MFY721216:MGA721216 MPU721216:MPW721216 MZQ721216:MZS721216 NJM721216:NJO721216 NTI721216:NTK721216 ODE721216:ODG721216 ONA721216:ONC721216 OWW721216:OWY721216 PGS721216:PGU721216 PQO721216:PQQ721216 QAK721216:QAM721216 QKG721216:QKI721216 QUC721216:QUE721216 RDY721216:REA721216 RNU721216:RNW721216 RXQ721216:RXS721216 SHM721216:SHO721216 SRI721216:SRK721216 TBE721216:TBG721216 TLA721216:TLC721216 TUW721216:TUY721216 UES721216:UEU721216 UOO721216:UOQ721216 UYK721216:UYM721216 VIG721216:VII721216 VSC721216:VSE721216 WBY721216:WCA721216 WLU721216:WLW721216 WVQ721216:WVS721216 I786752:K786752 JE786752:JG786752 TA786752:TC786752 ACW786752:ACY786752 AMS786752:AMU786752 AWO786752:AWQ786752 BGK786752:BGM786752 BQG786752:BQI786752 CAC786752:CAE786752 CJY786752:CKA786752 CTU786752:CTW786752 DDQ786752:DDS786752 DNM786752:DNO786752 DXI786752:DXK786752 EHE786752:EHG786752 ERA786752:ERC786752 FAW786752:FAY786752 FKS786752:FKU786752 FUO786752:FUQ786752 GEK786752:GEM786752 GOG786752:GOI786752 GYC786752:GYE786752 HHY786752:HIA786752 HRU786752:HRW786752 IBQ786752:IBS786752 ILM786752:ILO786752 IVI786752:IVK786752 JFE786752:JFG786752 JPA786752:JPC786752 JYW786752:JYY786752 KIS786752:KIU786752 KSO786752:KSQ786752 LCK786752:LCM786752 LMG786752:LMI786752 LWC786752:LWE786752 MFY786752:MGA786752 MPU786752:MPW786752 MZQ786752:MZS786752 NJM786752:NJO786752 NTI786752:NTK786752 ODE786752:ODG786752 ONA786752:ONC786752 OWW786752:OWY786752 PGS786752:PGU786752 PQO786752:PQQ786752 QAK786752:QAM786752 QKG786752:QKI786752 QUC786752:QUE786752 RDY786752:REA786752 RNU786752:RNW786752 RXQ786752:RXS786752 SHM786752:SHO786752 SRI786752:SRK786752 TBE786752:TBG786752 TLA786752:TLC786752 TUW786752:TUY786752 UES786752:UEU786752 UOO786752:UOQ786752 UYK786752:UYM786752 VIG786752:VII786752 VSC786752:VSE786752 WBY786752:WCA786752 WLU786752:WLW786752 WVQ786752:WVS786752 I852288:K852288 JE852288:JG852288 TA852288:TC852288 ACW852288:ACY852288 AMS852288:AMU852288 AWO852288:AWQ852288 BGK852288:BGM852288 BQG852288:BQI852288 CAC852288:CAE852288 CJY852288:CKA852288 CTU852288:CTW852288 DDQ852288:DDS852288 DNM852288:DNO852288 DXI852288:DXK852288 EHE852288:EHG852288 ERA852288:ERC852288 FAW852288:FAY852288 FKS852288:FKU852288 FUO852288:FUQ852288 GEK852288:GEM852288 GOG852288:GOI852288 GYC852288:GYE852288 HHY852288:HIA852288 HRU852288:HRW852288 IBQ852288:IBS852288 ILM852288:ILO852288 IVI852288:IVK852288 JFE852288:JFG852288 JPA852288:JPC852288 JYW852288:JYY852288 KIS852288:KIU852288 KSO852288:KSQ852288 LCK852288:LCM852288 LMG852288:LMI852288 LWC852288:LWE852288 MFY852288:MGA852288 MPU852288:MPW852288 MZQ852288:MZS852288 NJM852288:NJO852288 NTI852288:NTK852288 ODE852288:ODG852288 ONA852288:ONC852288 OWW852288:OWY852288 PGS852288:PGU852288 PQO852288:PQQ852288 QAK852288:QAM852288 QKG852288:QKI852288 QUC852288:QUE852288 RDY852288:REA852288 RNU852288:RNW852288 RXQ852288:RXS852288 SHM852288:SHO852288 SRI852288:SRK852288 TBE852288:TBG852288 TLA852288:TLC852288 TUW852288:TUY852288 UES852288:UEU852288 UOO852288:UOQ852288 UYK852288:UYM852288 VIG852288:VII852288 VSC852288:VSE852288 WBY852288:WCA852288 WLU852288:WLW852288 WVQ852288:WVS852288 I917824:K917824 JE917824:JG917824 TA917824:TC917824 ACW917824:ACY917824 AMS917824:AMU917824 AWO917824:AWQ917824 BGK917824:BGM917824 BQG917824:BQI917824 CAC917824:CAE917824 CJY917824:CKA917824 CTU917824:CTW917824 DDQ917824:DDS917824 DNM917824:DNO917824 DXI917824:DXK917824 EHE917824:EHG917824 ERA917824:ERC917824 FAW917824:FAY917824 FKS917824:FKU917824 FUO917824:FUQ917824 GEK917824:GEM917824 GOG917824:GOI917824 GYC917824:GYE917824 HHY917824:HIA917824 HRU917824:HRW917824 IBQ917824:IBS917824 ILM917824:ILO917824 IVI917824:IVK917824 JFE917824:JFG917824 JPA917824:JPC917824 JYW917824:JYY917824 KIS917824:KIU917824 KSO917824:KSQ917824 LCK917824:LCM917824 LMG917824:LMI917824 LWC917824:LWE917824 MFY917824:MGA917824 MPU917824:MPW917824 MZQ917824:MZS917824 NJM917824:NJO917824 NTI917824:NTK917824 ODE917824:ODG917824 ONA917824:ONC917824 OWW917824:OWY917824 PGS917824:PGU917824 PQO917824:PQQ917824 QAK917824:QAM917824 QKG917824:QKI917824 QUC917824:QUE917824 RDY917824:REA917824 RNU917824:RNW917824 RXQ917824:RXS917824 SHM917824:SHO917824 SRI917824:SRK917824 TBE917824:TBG917824 TLA917824:TLC917824 TUW917824:TUY917824 UES917824:UEU917824 UOO917824:UOQ917824 UYK917824:UYM917824 VIG917824:VII917824 VSC917824:VSE917824 WBY917824:WCA917824 WLU917824:WLW917824 WVQ917824:WVS917824 I983360:K983360 JE983360:JG983360 TA983360:TC983360 ACW983360:ACY983360 AMS983360:AMU983360 AWO983360:AWQ983360 BGK983360:BGM983360 BQG983360:BQI983360 CAC983360:CAE983360 CJY983360:CKA983360 CTU983360:CTW983360 DDQ983360:DDS983360 DNM983360:DNO983360 DXI983360:DXK983360 EHE983360:EHG983360 ERA983360:ERC983360 FAW983360:FAY983360 FKS983360:FKU983360 FUO983360:FUQ983360 GEK983360:GEM983360 GOG983360:GOI983360 GYC983360:GYE983360 HHY983360:HIA983360 HRU983360:HRW983360 IBQ983360:IBS983360 ILM983360:ILO983360 IVI983360:IVK983360 JFE983360:JFG983360 JPA983360:JPC983360 JYW983360:JYY983360 KIS983360:KIU983360 KSO983360:KSQ983360 LCK983360:LCM983360 LMG983360:LMI983360 LWC983360:LWE983360 MFY983360:MGA983360 MPU983360:MPW983360 MZQ983360:MZS983360 NJM983360:NJO983360 NTI983360:NTK983360 ODE983360:ODG983360 ONA983360:ONC983360 OWW983360:OWY983360 PGS983360:PGU983360 PQO983360:PQQ983360 QAK983360:QAM983360 QKG983360:QKI983360 QUC983360:QUE983360 RDY983360:REA983360 RNU983360:RNW983360 RXQ983360:RXS983360 SHM983360:SHO983360 SRI983360:SRK983360 TBE983360:TBG983360 TLA983360:TLC983360 TUW983360:TUY983360 UES983360:UEU983360 UOO983360:UOQ983360 UYK983360:UYM983360 VIG983360:VII983360 VSC983360:VSE983360 WBY983360:WCA983360 WLU983360:WLW983360 WVQ983360:WVS983360 J208:L213 JF208:JH213 TB208:TD213 ACX208:ACZ213 AMT208:AMV213 AWP208:AWR213 BGL208:BGN213 BQH208:BQJ213 CAD208:CAF213 CJZ208:CKB213 CTV208:CTX213 DDR208:DDT213 DNN208:DNP213 DXJ208:DXL213 EHF208:EHH213 ERB208:ERD213 FAX208:FAZ213 FKT208:FKV213 FUP208:FUR213 GEL208:GEN213 GOH208:GOJ213 GYD208:GYF213 HHZ208:HIB213 HRV208:HRX213 IBR208:IBT213 ILN208:ILP213 IVJ208:IVL213 JFF208:JFH213 JPB208:JPD213 JYX208:JYZ213 KIT208:KIV213 KSP208:KSR213 LCL208:LCN213 LMH208:LMJ213 LWD208:LWF213 MFZ208:MGB213 MPV208:MPX213 MZR208:MZT213 NJN208:NJP213 NTJ208:NTL213 ODF208:ODH213 ONB208:OND213 OWX208:OWZ213 PGT208:PGV213 PQP208:PQR213 QAL208:QAN213 QKH208:QKJ213 QUD208:QUF213 RDZ208:REB213 RNV208:RNX213 RXR208:RXT213 SHN208:SHP213 SRJ208:SRL213 TBF208:TBH213 TLB208:TLD213 TUX208:TUZ213 UET208:UEV213 UOP208:UOR213 UYL208:UYN213 VIH208:VIJ213 VSD208:VSF213 WBZ208:WCB213 WLV208:WLX213 WVR208:WVT213 J65873:L65878 JF65873:JH65878 TB65873:TD65878 ACX65873:ACZ65878 AMT65873:AMV65878 AWP65873:AWR65878 BGL65873:BGN65878 BQH65873:BQJ65878 CAD65873:CAF65878 CJZ65873:CKB65878 CTV65873:CTX65878 DDR65873:DDT65878 DNN65873:DNP65878 DXJ65873:DXL65878 EHF65873:EHH65878 ERB65873:ERD65878 FAX65873:FAZ65878 FKT65873:FKV65878 FUP65873:FUR65878 GEL65873:GEN65878 GOH65873:GOJ65878 GYD65873:GYF65878 HHZ65873:HIB65878 HRV65873:HRX65878 IBR65873:IBT65878 ILN65873:ILP65878 IVJ65873:IVL65878 JFF65873:JFH65878 JPB65873:JPD65878 JYX65873:JYZ65878 KIT65873:KIV65878 KSP65873:KSR65878 LCL65873:LCN65878 LMH65873:LMJ65878 LWD65873:LWF65878 MFZ65873:MGB65878 MPV65873:MPX65878 MZR65873:MZT65878 NJN65873:NJP65878 NTJ65873:NTL65878 ODF65873:ODH65878 ONB65873:OND65878 OWX65873:OWZ65878 PGT65873:PGV65878 PQP65873:PQR65878 QAL65873:QAN65878 QKH65873:QKJ65878 QUD65873:QUF65878 RDZ65873:REB65878 RNV65873:RNX65878 RXR65873:RXT65878 SHN65873:SHP65878 SRJ65873:SRL65878 TBF65873:TBH65878 TLB65873:TLD65878 TUX65873:TUZ65878 UET65873:UEV65878 UOP65873:UOR65878 UYL65873:UYN65878 VIH65873:VIJ65878 VSD65873:VSF65878 WBZ65873:WCB65878 WLV65873:WLX65878 WVR65873:WVT65878 J131409:L131414 JF131409:JH131414 TB131409:TD131414 ACX131409:ACZ131414 AMT131409:AMV131414 AWP131409:AWR131414 BGL131409:BGN131414 BQH131409:BQJ131414 CAD131409:CAF131414 CJZ131409:CKB131414 CTV131409:CTX131414 DDR131409:DDT131414 DNN131409:DNP131414 DXJ131409:DXL131414 EHF131409:EHH131414 ERB131409:ERD131414 FAX131409:FAZ131414 FKT131409:FKV131414 FUP131409:FUR131414 GEL131409:GEN131414 GOH131409:GOJ131414 GYD131409:GYF131414 HHZ131409:HIB131414 HRV131409:HRX131414 IBR131409:IBT131414 ILN131409:ILP131414 IVJ131409:IVL131414 JFF131409:JFH131414 JPB131409:JPD131414 JYX131409:JYZ131414 KIT131409:KIV131414 KSP131409:KSR131414 LCL131409:LCN131414 LMH131409:LMJ131414 LWD131409:LWF131414 MFZ131409:MGB131414 MPV131409:MPX131414 MZR131409:MZT131414 NJN131409:NJP131414 NTJ131409:NTL131414 ODF131409:ODH131414 ONB131409:OND131414 OWX131409:OWZ131414 PGT131409:PGV131414 PQP131409:PQR131414 QAL131409:QAN131414 QKH131409:QKJ131414 QUD131409:QUF131414 RDZ131409:REB131414 RNV131409:RNX131414 RXR131409:RXT131414 SHN131409:SHP131414 SRJ131409:SRL131414 TBF131409:TBH131414 TLB131409:TLD131414 TUX131409:TUZ131414 UET131409:UEV131414 UOP131409:UOR131414 UYL131409:UYN131414 VIH131409:VIJ131414 VSD131409:VSF131414 WBZ131409:WCB131414 WLV131409:WLX131414 WVR131409:WVT131414 J196945:L196950 JF196945:JH196950 TB196945:TD196950 ACX196945:ACZ196950 AMT196945:AMV196950 AWP196945:AWR196950 BGL196945:BGN196950 BQH196945:BQJ196950 CAD196945:CAF196950 CJZ196945:CKB196950 CTV196945:CTX196950 DDR196945:DDT196950 DNN196945:DNP196950 DXJ196945:DXL196950 EHF196945:EHH196950 ERB196945:ERD196950 FAX196945:FAZ196950 FKT196945:FKV196950 FUP196945:FUR196950 GEL196945:GEN196950 GOH196945:GOJ196950 GYD196945:GYF196950 HHZ196945:HIB196950 HRV196945:HRX196950 IBR196945:IBT196950 ILN196945:ILP196950 IVJ196945:IVL196950 JFF196945:JFH196950 JPB196945:JPD196950 JYX196945:JYZ196950 KIT196945:KIV196950 KSP196945:KSR196950 LCL196945:LCN196950 LMH196945:LMJ196950 LWD196945:LWF196950 MFZ196945:MGB196950 MPV196945:MPX196950 MZR196945:MZT196950 NJN196945:NJP196950 NTJ196945:NTL196950 ODF196945:ODH196950 ONB196945:OND196950 OWX196945:OWZ196950 PGT196945:PGV196950 PQP196945:PQR196950 QAL196945:QAN196950 QKH196945:QKJ196950 QUD196945:QUF196950 RDZ196945:REB196950 RNV196945:RNX196950 RXR196945:RXT196950 SHN196945:SHP196950 SRJ196945:SRL196950 TBF196945:TBH196950 TLB196945:TLD196950 TUX196945:TUZ196950 UET196945:UEV196950 UOP196945:UOR196950 UYL196945:UYN196950 VIH196945:VIJ196950 VSD196945:VSF196950 WBZ196945:WCB196950 WLV196945:WLX196950 WVR196945:WVT196950 J262481:L262486 JF262481:JH262486 TB262481:TD262486 ACX262481:ACZ262486 AMT262481:AMV262486 AWP262481:AWR262486 BGL262481:BGN262486 BQH262481:BQJ262486 CAD262481:CAF262486 CJZ262481:CKB262486 CTV262481:CTX262486 DDR262481:DDT262486 DNN262481:DNP262486 DXJ262481:DXL262486 EHF262481:EHH262486 ERB262481:ERD262486 FAX262481:FAZ262486 FKT262481:FKV262486 FUP262481:FUR262486 GEL262481:GEN262486 GOH262481:GOJ262486 GYD262481:GYF262486 HHZ262481:HIB262486 HRV262481:HRX262486 IBR262481:IBT262486 ILN262481:ILP262486 IVJ262481:IVL262486 JFF262481:JFH262486 JPB262481:JPD262486 JYX262481:JYZ262486 KIT262481:KIV262486 KSP262481:KSR262486 LCL262481:LCN262486 LMH262481:LMJ262486 LWD262481:LWF262486 MFZ262481:MGB262486 MPV262481:MPX262486 MZR262481:MZT262486 NJN262481:NJP262486 NTJ262481:NTL262486 ODF262481:ODH262486 ONB262481:OND262486 OWX262481:OWZ262486 PGT262481:PGV262486 PQP262481:PQR262486 QAL262481:QAN262486 QKH262481:QKJ262486 QUD262481:QUF262486 RDZ262481:REB262486 RNV262481:RNX262486 RXR262481:RXT262486 SHN262481:SHP262486 SRJ262481:SRL262486 TBF262481:TBH262486 TLB262481:TLD262486 TUX262481:TUZ262486 UET262481:UEV262486 UOP262481:UOR262486 UYL262481:UYN262486 VIH262481:VIJ262486 VSD262481:VSF262486 WBZ262481:WCB262486 WLV262481:WLX262486 WVR262481:WVT262486 J328017:L328022 JF328017:JH328022 TB328017:TD328022 ACX328017:ACZ328022 AMT328017:AMV328022 AWP328017:AWR328022 BGL328017:BGN328022 BQH328017:BQJ328022 CAD328017:CAF328022 CJZ328017:CKB328022 CTV328017:CTX328022 DDR328017:DDT328022 DNN328017:DNP328022 DXJ328017:DXL328022 EHF328017:EHH328022 ERB328017:ERD328022 FAX328017:FAZ328022 FKT328017:FKV328022 FUP328017:FUR328022 GEL328017:GEN328022 GOH328017:GOJ328022 GYD328017:GYF328022 HHZ328017:HIB328022 HRV328017:HRX328022 IBR328017:IBT328022 ILN328017:ILP328022 IVJ328017:IVL328022 JFF328017:JFH328022 JPB328017:JPD328022 JYX328017:JYZ328022 KIT328017:KIV328022 KSP328017:KSR328022 LCL328017:LCN328022 LMH328017:LMJ328022 LWD328017:LWF328022 MFZ328017:MGB328022 MPV328017:MPX328022 MZR328017:MZT328022 NJN328017:NJP328022 NTJ328017:NTL328022 ODF328017:ODH328022 ONB328017:OND328022 OWX328017:OWZ328022 PGT328017:PGV328022 PQP328017:PQR328022 QAL328017:QAN328022 QKH328017:QKJ328022 QUD328017:QUF328022 RDZ328017:REB328022 RNV328017:RNX328022 RXR328017:RXT328022 SHN328017:SHP328022 SRJ328017:SRL328022 TBF328017:TBH328022 TLB328017:TLD328022 TUX328017:TUZ328022 UET328017:UEV328022 UOP328017:UOR328022 UYL328017:UYN328022 VIH328017:VIJ328022 VSD328017:VSF328022 WBZ328017:WCB328022 WLV328017:WLX328022 WVR328017:WVT328022 J393553:L393558 JF393553:JH393558 TB393553:TD393558 ACX393553:ACZ393558 AMT393553:AMV393558 AWP393553:AWR393558 BGL393553:BGN393558 BQH393553:BQJ393558 CAD393553:CAF393558 CJZ393553:CKB393558 CTV393553:CTX393558 DDR393553:DDT393558 DNN393553:DNP393558 DXJ393553:DXL393558 EHF393553:EHH393558 ERB393553:ERD393558 FAX393553:FAZ393558 FKT393553:FKV393558 FUP393553:FUR393558 GEL393553:GEN393558 GOH393553:GOJ393558 GYD393553:GYF393558 HHZ393553:HIB393558 HRV393553:HRX393558 IBR393553:IBT393558 ILN393553:ILP393558 IVJ393553:IVL393558 JFF393553:JFH393558 JPB393553:JPD393558 JYX393553:JYZ393558 KIT393553:KIV393558 KSP393553:KSR393558 LCL393553:LCN393558 LMH393553:LMJ393558 LWD393553:LWF393558 MFZ393553:MGB393558 MPV393553:MPX393558 MZR393553:MZT393558 NJN393553:NJP393558 NTJ393553:NTL393558 ODF393553:ODH393558 ONB393553:OND393558 OWX393553:OWZ393558 PGT393553:PGV393558 PQP393553:PQR393558 QAL393553:QAN393558 QKH393553:QKJ393558 QUD393553:QUF393558 RDZ393553:REB393558 RNV393553:RNX393558 RXR393553:RXT393558 SHN393553:SHP393558 SRJ393553:SRL393558 TBF393553:TBH393558 TLB393553:TLD393558 TUX393553:TUZ393558 UET393553:UEV393558 UOP393553:UOR393558 UYL393553:UYN393558 VIH393553:VIJ393558 VSD393553:VSF393558 WBZ393553:WCB393558 WLV393553:WLX393558 WVR393553:WVT393558 J459089:L459094 JF459089:JH459094 TB459089:TD459094 ACX459089:ACZ459094 AMT459089:AMV459094 AWP459089:AWR459094 BGL459089:BGN459094 BQH459089:BQJ459094 CAD459089:CAF459094 CJZ459089:CKB459094 CTV459089:CTX459094 DDR459089:DDT459094 DNN459089:DNP459094 DXJ459089:DXL459094 EHF459089:EHH459094 ERB459089:ERD459094 FAX459089:FAZ459094 FKT459089:FKV459094 FUP459089:FUR459094 GEL459089:GEN459094 GOH459089:GOJ459094 GYD459089:GYF459094 HHZ459089:HIB459094 HRV459089:HRX459094 IBR459089:IBT459094 ILN459089:ILP459094 IVJ459089:IVL459094 JFF459089:JFH459094 JPB459089:JPD459094 JYX459089:JYZ459094 KIT459089:KIV459094 KSP459089:KSR459094 LCL459089:LCN459094 LMH459089:LMJ459094 LWD459089:LWF459094 MFZ459089:MGB459094 MPV459089:MPX459094 MZR459089:MZT459094 NJN459089:NJP459094 NTJ459089:NTL459094 ODF459089:ODH459094 ONB459089:OND459094 OWX459089:OWZ459094 PGT459089:PGV459094 PQP459089:PQR459094 QAL459089:QAN459094 QKH459089:QKJ459094 QUD459089:QUF459094 RDZ459089:REB459094 RNV459089:RNX459094 RXR459089:RXT459094 SHN459089:SHP459094 SRJ459089:SRL459094 TBF459089:TBH459094 TLB459089:TLD459094 TUX459089:TUZ459094 UET459089:UEV459094 UOP459089:UOR459094 UYL459089:UYN459094 VIH459089:VIJ459094 VSD459089:VSF459094 WBZ459089:WCB459094 WLV459089:WLX459094 WVR459089:WVT459094 J524625:L524630 JF524625:JH524630 TB524625:TD524630 ACX524625:ACZ524630 AMT524625:AMV524630 AWP524625:AWR524630 BGL524625:BGN524630 BQH524625:BQJ524630 CAD524625:CAF524630 CJZ524625:CKB524630 CTV524625:CTX524630 DDR524625:DDT524630 DNN524625:DNP524630 DXJ524625:DXL524630 EHF524625:EHH524630 ERB524625:ERD524630 FAX524625:FAZ524630 FKT524625:FKV524630 FUP524625:FUR524630 GEL524625:GEN524630 GOH524625:GOJ524630 GYD524625:GYF524630 HHZ524625:HIB524630 HRV524625:HRX524630 IBR524625:IBT524630 ILN524625:ILP524630 IVJ524625:IVL524630 JFF524625:JFH524630 JPB524625:JPD524630 JYX524625:JYZ524630 KIT524625:KIV524630 KSP524625:KSR524630 LCL524625:LCN524630 LMH524625:LMJ524630 LWD524625:LWF524630 MFZ524625:MGB524630 MPV524625:MPX524630 MZR524625:MZT524630 NJN524625:NJP524630 NTJ524625:NTL524630 ODF524625:ODH524630 ONB524625:OND524630 OWX524625:OWZ524630 PGT524625:PGV524630 PQP524625:PQR524630 QAL524625:QAN524630 QKH524625:QKJ524630 QUD524625:QUF524630 RDZ524625:REB524630 RNV524625:RNX524630 RXR524625:RXT524630 SHN524625:SHP524630 SRJ524625:SRL524630 TBF524625:TBH524630 TLB524625:TLD524630 TUX524625:TUZ524630 UET524625:UEV524630 UOP524625:UOR524630 UYL524625:UYN524630 VIH524625:VIJ524630 VSD524625:VSF524630 WBZ524625:WCB524630 WLV524625:WLX524630 WVR524625:WVT524630 J590161:L590166 JF590161:JH590166 TB590161:TD590166 ACX590161:ACZ590166 AMT590161:AMV590166 AWP590161:AWR590166 BGL590161:BGN590166 BQH590161:BQJ590166 CAD590161:CAF590166 CJZ590161:CKB590166 CTV590161:CTX590166 DDR590161:DDT590166 DNN590161:DNP590166 DXJ590161:DXL590166 EHF590161:EHH590166 ERB590161:ERD590166 FAX590161:FAZ590166 FKT590161:FKV590166 FUP590161:FUR590166 GEL590161:GEN590166 GOH590161:GOJ590166 GYD590161:GYF590166 HHZ590161:HIB590166 HRV590161:HRX590166 IBR590161:IBT590166 ILN590161:ILP590166 IVJ590161:IVL590166 JFF590161:JFH590166 JPB590161:JPD590166 JYX590161:JYZ590166 KIT590161:KIV590166 KSP590161:KSR590166 LCL590161:LCN590166 LMH590161:LMJ590166 LWD590161:LWF590166 MFZ590161:MGB590166 MPV590161:MPX590166 MZR590161:MZT590166 NJN590161:NJP590166 NTJ590161:NTL590166 ODF590161:ODH590166 ONB590161:OND590166 OWX590161:OWZ590166 PGT590161:PGV590166 PQP590161:PQR590166 QAL590161:QAN590166 QKH590161:QKJ590166 QUD590161:QUF590166 RDZ590161:REB590166 RNV590161:RNX590166 RXR590161:RXT590166 SHN590161:SHP590166 SRJ590161:SRL590166 TBF590161:TBH590166 TLB590161:TLD590166 TUX590161:TUZ590166 UET590161:UEV590166 UOP590161:UOR590166 UYL590161:UYN590166 VIH590161:VIJ590166 VSD590161:VSF590166 WBZ590161:WCB590166 WLV590161:WLX590166 WVR590161:WVT590166 J655697:L655702 JF655697:JH655702 TB655697:TD655702 ACX655697:ACZ655702 AMT655697:AMV655702 AWP655697:AWR655702 BGL655697:BGN655702 BQH655697:BQJ655702 CAD655697:CAF655702 CJZ655697:CKB655702 CTV655697:CTX655702 DDR655697:DDT655702 DNN655697:DNP655702 DXJ655697:DXL655702 EHF655697:EHH655702 ERB655697:ERD655702 FAX655697:FAZ655702 FKT655697:FKV655702 FUP655697:FUR655702 GEL655697:GEN655702 GOH655697:GOJ655702 GYD655697:GYF655702 HHZ655697:HIB655702 HRV655697:HRX655702 IBR655697:IBT655702 ILN655697:ILP655702 IVJ655697:IVL655702 JFF655697:JFH655702 JPB655697:JPD655702 JYX655697:JYZ655702 KIT655697:KIV655702 KSP655697:KSR655702 LCL655697:LCN655702 LMH655697:LMJ655702 LWD655697:LWF655702 MFZ655697:MGB655702 MPV655697:MPX655702 MZR655697:MZT655702 NJN655697:NJP655702 NTJ655697:NTL655702 ODF655697:ODH655702 ONB655697:OND655702 OWX655697:OWZ655702 PGT655697:PGV655702 PQP655697:PQR655702 QAL655697:QAN655702 QKH655697:QKJ655702 QUD655697:QUF655702 RDZ655697:REB655702 RNV655697:RNX655702 RXR655697:RXT655702 SHN655697:SHP655702 SRJ655697:SRL655702 TBF655697:TBH655702 TLB655697:TLD655702 TUX655697:TUZ655702 UET655697:UEV655702 UOP655697:UOR655702 UYL655697:UYN655702 VIH655697:VIJ655702 VSD655697:VSF655702 WBZ655697:WCB655702 WLV655697:WLX655702 WVR655697:WVT655702 J721233:L721238 JF721233:JH721238 TB721233:TD721238 ACX721233:ACZ721238 AMT721233:AMV721238 AWP721233:AWR721238 BGL721233:BGN721238 BQH721233:BQJ721238 CAD721233:CAF721238 CJZ721233:CKB721238 CTV721233:CTX721238 DDR721233:DDT721238 DNN721233:DNP721238 DXJ721233:DXL721238 EHF721233:EHH721238 ERB721233:ERD721238 FAX721233:FAZ721238 FKT721233:FKV721238 FUP721233:FUR721238 GEL721233:GEN721238 GOH721233:GOJ721238 GYD721233:GYF721238 HHZ721233:HIB721238 HRV721233:HRX721238 IBR721233:IBT721238 ILN721233:ILP721238 IVJ721233:IVL721238 JFF721233:JFH721238 JPB721233:JPD721238 JYX721233:JYZ721238 KIT721233:KIV721238 KSP721233:KSR721238 LCL721233:LCN721238 LMH721233:LMJ721238 LWD721233:LWF721238 MFZ721233:MGB721238 MPV721233:MPX721238 MZR721233:MZT721238 NJN721233:NJP721238 NTJ721233:NTL721238 ODF721233:ODH721238 ONB721233:OND721238 OWX721233:OWZ721238 PGT721233:PGV721238 PQP721233:PQR721238 QAL721233:QAN721238 QKH721233:QKJ721238 QUD721233:QUF721238 RDZ721233:REB721238 RNV721233:RNX721238 RXR721233:RXT721238 SHN721233:SHP721238 SRJ721233:SRL721238 TBF721233:TBH721238 TLB721233:TLD721238 TUX721233:TUZ721238 UET721233:UEV721238 UOP721233:UOR721238 UYL721233:UYN721238 VIH721233:VIJ721238 VSD721233:VSF721238 WBZ721233:WCB721238 WLV721233:WLX721238 WVR721233:WVT721238 J786769:L786774 JF786769:JH786774 TB786769:TD786774 ACX786769:ACZ786774 AMT786769:AMV786774 AWP786769:AWR786774 BGL786769:BGN786774 BQH786769:BQJ786774 CAD786769:CAF786774 CJZ786769:CKB786774 CTV786769:CTX786774 DDR786769:DDT786774 DNN786769:DNP786774 DXJ786769:DXL786774 EHF786769:EHH786774 ERB786769:ERD786774 FAX786769:FAZ786774 FKT786769:FKV786774 FUP786769:FUR786774 GEL786769:GEN786774 GOH786769:GOJ786774 GYD786769:GYF786774 HHZ786769:HIB786774 HRV786769:HRX786774 IBR786769:IBT786774 ILN786769:ILP786774 IVJ786769:IVL786774 JFF786769:JFH786774 JPB786769:JPD786774 JYX786769:JYZ786774 KIT786769:KIV786774 KSP786769:KSR786774 LCL786769:LCN786774 LMH786769:LMJ786774 LWD786769:LWF786774 MFZ786769:MGB786774 MPV786769:MPX786774 MZR786769:MZT786774 NJN786769:NJP786774 NTJ786769:NTL786774 ODF786769:ODH786774 ONB786769:OND786774 OWX786769:OWZ786774 PGT786769:PGV786774 PQP786769:PQR786774 QAL786769:QAN786774 QKH786769:QKJ786774 QUD786769:QUF786774 RDZ786769:REB786774 RNV786769:RNX786774 RXR786769:RXT786774 SHN786769:SHP786774 SRJ786769:SRL786774 TBF786769:TBH786774 TLB786769:TLD786774 TUX786769:TUZ786774 UET786769:UEV786774 UOP786769:UOR786774 UYL786769:UYN786774 VIH786769:VIJ786774 VSD786769:VSF786774 WBZ786769:WCB786774 WLV786769:WLX786774 WVR786769:WVT786774 J852305:L852310 JF852305:JH852310 TB852305:TD852310 ACX852305:ACZ852310 AMT852305:AMV852310 AWP852305:AWR852310 BGL852305:BGN852310 BQH852305:BQJ852310 CAD852305:CAF852310 CJZ852305:CKB852310 CTV852305:CTX852310 DDR852305:DDT852310 DNN852305:DNP852310 DXJ852305:DXL852310 EHF852305:EHH852310 ERB852305:ERD852310 FAX852305:FAZ852310 FKT852305:FKV852310 FUP852305:FUR852310 GEL852305:GEN852310 GOH852305:GOJ852310 GYD852305:GYF852310 HHZ852305:HIB852310 HRV852305:HRX852310 IBR852305:IBT852310 ILN852305:ILP852310 IVJ852305:IVL852310 JFF852305:JFH852310 JPB852305:JPD852310 JYX852305:JYZ852310 KIT852305:KIV852310 KSP852305:KSR852310 LCL852305:LCN852310 LMH852305:LMJ852310 LWD852305:LWF852310 MFZ852305:MGB852310 MPV852305:MPX852310 MZR852305:MZT852310 NJN852305:NJP852310 NTJ852305:NTL852310 ODF852305:ODH852310 ONB852305:OND852310 OWX852305:OWZ852310 PGT852305:PGV852310 PQP852305:PQR852310 QAL852305:QAN852310 QKH852305:QKJ852310 QUD852305:QUF852310 RDZ852305:REB852310 RNV852305:RNX852310 RXR852305:RXT852310 SHN852305:SHP852310 SRJ852305:SRL852310 TBF852305:TBH852310 TLB852305:TLD852310 TUX852305:TUZ852310 UET852305:UEV852310 UOP852305:UOR852310 UYL852305:UYN852310 VIH852305:VIJ852310 VSD852305:VSF852310 WBZ852305:WCB852310 WLV852305:WLX852310 WVR852305:WVT852310 J917841:L917846 JF917841:JH917846 TB917841:TD917846 ACX917841:ACZ917846 AMT917841:AMV917846 AWP917841:AWR917846 BGL917841:BGN917846 BQH917841:BQJ917846 CAD917841:CAF917846 CJZ917841:CKB917846 CTV917841:CTX917846 DDR917841:DDT917846 DNN917841:DNP917846 DXJ917841:DXL917846 EHF917841:EHH917846 ERB917841:ERD917846 FAX917841:FAZ917846 FKT917841:FKV917846 FUP917841:FUR917846 GEL917841:GEN917846 GOH917841:GOJ917846 GYD917841:GYF917846 HHZ917841:HIB917846 HRV917841:HRX917846 IBR917841:IBT917846 ILN917841:ILP917846 IVJ917841:IVL917846 JFF917841:JFH917846 JPB917841:JPD917846 JYX917841:JYZ917846 KIT917841:KIV917846 KSP917841:KSR917846 LCL917841:LCN917846 LMH917841:LMJ917846 LWD917841:LWF917846 MFZ917841:MGB917846 MPV917841:MPX917846 MZR917841:MZT917846 NJN917841:NJP917846 NTJ917841:NTL917846 ODF917841:ODH917846 ONB917841:OND917846 OWX917841:OWZ917846 PGT917841:PGV917846 PQP917841:PQR917846 QAL917841:QAN917846 QKH917841:QKJ917846 QUD917841:QUF917846 RDZ917841:REB917846 RNV917841:RNX917846 RXR917841:RXT917846 SHN917841:SHP917846 SRJ917841:SRL917846 TBF917841:TBH917846 TLB917841:TLD917846 TUX917841:TUZ917846 UET917841:UEV917846 UOP917841:UOR917846 UYL917841:UYN917846 VIH917841:VIJ917846 VSD917841:VSF917846 WBZ917841:WCB917846 WLV917841:WLX917846 WVR917841:WVT917846 J983377:L983382 JF983377:JH983382 TB983377:TD983382 ACX983377:ACZ983382 AMT983377:AMV983382 AWP983377:AWR983382 BGL983377:BGN983382 BQH983377:BQJ983382 CAD983377:CAF983382 CJZ983377:CKB983382 CTV983377:CTX983382 DDR983377:DDT983382 DNN983377:DNP983382 DXJ983377:DXL983382 EHF983377:EHH983382 ERB983377:ERD983382 FAX983377:FAZ983382 FKT983377:FKV983382 FUP983377:FUR983382 GEL983377:GEN983382 GOH983377:GOJ983382 GYD983377:GYF983382 HHZ983377:HIB983382 HRV983377:HRX983382 IBR983377:IBT983382 ILN983377:ILP983382 IVJ983377:IVL983382 JFF983377:JFH983382 JPB983377:JPD983382 JYX983377:JYZ983382 KIT983377:KIV983382 KSP983377:KSR983382 LCL983377:LCN983382 LMH983377:LMJ983382 LWD983377:LWF983382 MFZ983377:MGB983382 MPV983377:MPX983382 MZR983377:MZT983382 NJN983377:NJP983382 NTJ983377:NTL983382 ODF983377:ODH983382 ONB983377:OND983382 OWX983377:OWZ983382 PGT983377:PGV983382 PQP983377:PQR983382 QAL983377:QAN983382 QKH983377:QKJ983382 QUD983377:QUF983382 RDZ983377:REB983382 RNV983377:RNX983382 RXR983377:RXT983382 SHN983377:SHP983382 SRJ983377:SRL983382 TBF983377:TBH983382 TLB983377:TLD983382 TUX983377:TUZ983382 UET983377:UEV983382 UOP983377:UOR983382 UYL983377:UYN983382 VIH983377:VIJ983382 VSD983377:VSF983382 WBZ983377:WCB983382 WLV983377:WLX983382 WVR983377:WVT983382 D214:G214 IZ214:JC214 SV214:SY214 ACR214:ACU214 AMN214:AMQ214 AWJ214:AWM214 BGF214:BGI214 BQB214:BQE214 BZX214:CAA214 CJT214:CJW214 CTP214:CTS214 DDL214:DDO214 DNH214:DNK214 DXD214:DXG214 EGZ214:EHC214 EQV214:EQY214 FAR214:FAU214 FKN214:FKQ214 FUJ214:FUM214 GEF214:GEI214 GOB214:GOE214 GXX214:GYA214 HHT214:HHW214 HRP214:HRS214 IBL214:IBO214 ILH214:ILK214 IVD214:IVG214 JEZ214:JFC214 JOV214:JOY214 JYR214:JYU214 KIN214:KIQ214 KSJ214:KSM214 LCF214:LCI214 LMB214:LME214 LVX214:LWA214 MFT214:MFW214 MPP214:MPS214 MZL214:MZO214 NJH214:NJK214 NTD214:NTG214 OCZ214:ODC214 OMV214:OMY214 OWR214:OWU214 PGN214:PGQ214 PQJ214:PQM214 QAF214:QAI214 QKB214:QKE214 QTX214:QUA214 RDT214:RDW214 RNP214:RNS214 RXL214:RXO214 SHH214:SHK214 SRD214:SRG214 TAZ214:TBC214 TKV214:TKY214 TUR214:TUU214 UEN214:UEQ214 UOJ214:UOM214 UYF214:UYI214 VIB214:VIE214 VRX214:VSA214 WBT214:WBW214 WLP214:WLS214 WVL214:WVO214 D65879:G65879 IZ65879:JC65879 SV65879:SY65879 ACR65879:ACU65879 AMN65879:AMQ65879 AWJ65879:AWM65879 BGF65879:BGI65879 BQB65879:BQE65879 BZX65879:CAA65879 CJT65879:CJW65879 CTP65879:CTS65879 DDL65879:DDO65879 DNH65879:DNK65879 DXD65879:DXG65879 EGZ65879:EHC65879 EQV65879:EQY65879 FAR65879:FAU65879 FKN65879:FKQ65879 FUJ65879:FUM65879 GEF65879:GEI65879 GOB65879:GOE65879 GXX65879:GYA65879 HHT65879:HHW65879 HRP65879:HRS65879 IBL65879:IBO65879 ILH65879:ILK65879 IVD65879:IVG65879 JEZ65879:JFC65879 JOV65879:JOY65879 JYR65879:JYU65879 KIN65879:KIQ65879 KSJ65879:KSM65879 LCF65879:LCI65879 LMB65879:LME65879 LVX65879:LWA65879 MFT65879:MFW65879 MPP65879:MPS65879 MZL65879:MZO65879 NJH65879:NJK65879 NTD65879:NTG65879 OCZ65879:ODC65879 OMV65879:OMY65879 OWR65879:OWU65879 PGN65879:PGQ65879 PQJ65879:PQM65879 QAF65879:QAI65879 QKB65879:QKE65879 QTX65879:QUA65879 RDT65879:RDW65879 RNP65879:RNS65879 RXL65879:RXO65879 SHH65879:SHK65879 SRD65879:SRG65879 TAZ65879:TBC65879 TKV65879:TKY65879 TUR65879:TUU65879 UEN65879:UEQ65879 UOJ65879:UOM65879 UYF65879:UYI65879 VIB65879:VIE65879 VRX65879:VSA65879 WBT65879:WBW65879 WLP65879:WLS65879 WVL65879:WVO65879 D131415:G131415 IZ131415:JC131415 SV131415:SY131415 ACR131415:ACU131415 AMN131415:AMQ131415 AWJ131415:AWM131415 BGF131415:BGI131415 BQB131415:BQE131415 BZX131415:CAA131415 CJT131415:CJW131415 CTP131415:CTS131415 DDL131415:DDO131415 DNH131415:DNK131415 DXD131415:DXG131415 EGZ131415:EHC131415 EQV131415:EQY131415 FAR131415:FAU131415 FKN131415:FKQ131415 FUJ131415:FUM131415 GEF131415:GEI131415 GOB131415:GOE131415 GXX131415:GYA131415 HHT131415:HHW131415 HRP131415:HRS131415 IBL131415:IBO131415 ILH131415:ILK131415 IVD131415:IVG131415 JEZ131415:JFC131415 JOV131415:JOY131415 JYR131415:JYU131415 KIN131415:KIQ131415 KSJ131415:KSM131415 LCF131415:LCI131415 LMB131415:LME131415 LVX131415:LWA131415 MFT131415:MFW131415 MPP131415:MPS131415 MZL131415:MZO131415 NJH131415:NJK131415 NTD131415:NTG131415 OCZ131415:ODC131415 OMV131415:OMY131415 OWR131415:OWU131415 PGN131415:PGQ131415 PQJ131415:PQM131415 QAF131415:QAI131415 QKB131415:QKE131415 QTX131415:QUA131415 RDT131415:RDW131415 RNP131415:RNS131415 RXL131415:RXO131415 SHH131415:SHK131415 SRD131415:SRG131415 TAZ131415:TBC131415 TKV131415:TKY131415 TUR131415:TUU131415 UEN131415:UEQ131415 UOJ131415:UOM131415 UYF131415:UYI131415 VIB131415:VIE131415 VRX131415:VSA131415 WBT131415:WBW131415 WLP131415:WLS131415 WVL131415:WVO131415 D196951:G196951 IZ196951:JC196951 SV196951:SY196951 ACR196951:ACU196951 AMN196951:AMQ196951 AWJ196951:AWM196951 BGF196951:BGI196951 BQB196951:BQE196951 BZX196951:CAA196951 CJT196951:CJW196951 CTP196951:CTS196951 DDL196951:DDO196951 DNH196951:DNK196951 DXD196951:DXG196951 EGZ196951:EHC196951 EQV196951:EQY196951 FAR196951:FAU196951 FKN196951:FKQ196951 FUJ196951:FUM196951 GEF196951:GEI196951 GOB196951:GOE196951 GXX196951:GYA196951 HHT196951:HHW196951 HRP196951:HRS196951 IBL196951:IBO196951 ILH196951:ILK196951 IVD196951:IVG196951 JEZ196951:JFC196951 JOV196951:JOY196951 JYR196951:JYU196951 KIN196951:KIQ196951 KSJ196951:KSM196951 LCF196951:LCI196951 LMB196951:LME196951 LVX196951:LWA196951 MFT196951:MFW196951 MPP196951:MPS196951 MZL196951:MZO196951 NJH196951:NJK196951 NTD196951:NTG196951 OCZ196951:ODC196951 OMV196951:OMY196951 OWR196951:OWU196951 PGN196951:PGQ196951 PQJ196951:PQM196951 QAF196951:QAI196951 QKB196951:QKE196951 QTX196951:QUA196951 RDT196951:RDW196951 RNP196951:RNS196951 RXL196951:RXO196951 SHH196951:SHK196951 SRD196951:SRG196951 TAZ196951:TBC196951 TKV196951:TKY196951 TUR196951:TUU196951 UEN196951:UEQ196951 UOJ196951:UOM196951 UYF196951:UYI196951 VIB196951:VIE196951 VRX196951:VSA196951 WBT196951:WBW196951 WLP196951:WLS196951 WVL196951:WVO196951 D262487:G262487 IZ262487:JC262487 SV262487:SY262487 ACR262487:ACU262487 AMN262487:AMQ262487 AWJ262487:AWM262487 BGF262487:BGI262487 BQB262487:BQE262487 BZX262487:CAA262487 CJT262487:CJW262487 CTP262487:CTS262487 DDL262487:DDO262487 DNH262487:DNK262487 DXD262487:DXG262487 EGZ262487:EHC262487 EQV262487:EQY262487 FAR262487:FAU262487 FKN262487:FKQ262487 FUJ262487:FUM262487 GEF262487:GEI262487 GOB262487:GOE262487 GXX262487:GYA262487 HHT262487:HHW262487 HRP262487:HRS262487 IBL262487:IBO262487 ILH262487:ILK262487 IVD262487:IVG262487 JEZ262487:JFC262487 JOV262487:JOY262487 JYR262487:JYU262487 KIN262487:KIQ262487 KSJ262487:KSM262487 LCF262487:LCI262487 LMB262487:LME262487 LVX262487:LWA262487 MFT262487:MFW262487 MPP262487:MPS262487 MZL262487:MZO262487 NJH262487:NJK262487 NTD262487:NTG262487 OCZ262487:ODC262487 OMV262487:OMY262487 OWR262487:OWU262487 PGN262487:PGQ262487 PQJ262487:PQM262487 QAF262487:QAI262487 QKB262487:QKE262487 QTX262487:QUA262487 RDT262487:RDW262487 RNP262487:RNS262487 RXL262487:RXO262487 SHH262487:SHK262487 SRD262487:SRG262487 TAZ262487:TBC262487 TKV262487:TKY262487 TUR262487:TUU262487 UEN262487:UEQ262487 UOJ262487:UOM262487 UYF262487:UYI262487 VIB262487:VIE262487 VRX262487:VSA262487 WBT262487:WBW262487 WLP262487:WLS262487 WVL262487:WVO262487 D328023:G328023 IZ328023:JC328023 SV328023:SY328023 ACR328023:ACU328023 AMN328023:AMQ328023 AWJ328023:AWM328023 BGF328023:BGI328023 BQB328023:BQE328023 BZX328023:CAA328023 CJT328023:CJW328023 CTP328023:CTS328023 DDL328023:DDO328023 DNH328023:DNK328023 DXD328023:DXG328023 EGZ328023:EHC328023 EQV328023:EQY328023 FAR328023:FAU328023 FKN328023:FKQ328023 FUJ328023:FUM328023 GEF328023:GEI328023 GOB328023:GOE328023 GXX328023:GYA328023 HHT328023:HHW328023 HRP328023:HRS328023 IBL328023:IBO328023 ILH328023:ILK328023 IVD328023:IVG328023 JEZ328023:JFC328023 JOV328023:JOY328023 JYR328023:JYU328023 KIN328023:KIQ328023 KSJ328023:KSM328023 LCF328023:LCI328023 LMB328023:LME328023 LVX328023:LWA328023 MFT328023:MFW328023 MPP328023:MPS328023 MZL328023:MZO328023 NJH328023:NJK328023 NTD328023:NTG328023 OCZ328023:ODC328023 OMV328023:OMY328023 OWR328023:OWU328023 PGN328023:PGQ328023 PQJ328023:PQM328023 QAF328023:QAI328023 QKB328023:QKE328023 QTX328023:QUA328023 RDT328023:RDW328023 RNP328023:RNS328023 RXL328023:RXO328023 SHH328023:SHK328023 SRD328023:SRG328023 TAZ328023:TBC328023 TKV328023:TKY328023 TUR328023:TUU328023 UEN328023:UEQ328023 UOJ328023:UOM328023 UYF328023:UYI328023 VIB328023:VIE328023 VRX328023:VSA328023 WBT328023:WBW328023 WLP328023:WLS328023 WVL328023:WVO328023 D393559:G393559 IZ393559:JC393559 SV393559:SY393559 ACR393559:ACU393559 AMN393559:AMQ393559 AWJ393559:AWM393559 BGF393559:BGI393559 BQB393559:BQE393559 BZX393559:CAA393559 CJT393559:CJW393559 CTP393559:CTS393559 DDL393559:DDO393559 DNH393559:DNK393559 DXD393559:DXG393559 EGZ393559:EHC393559 EQV393559:EQY393559 FAR393559:FAU393559 FKN393559:FKQ393559 FUJ393559:FUM393559 GEF393559:GEI393559 GOB393559:GOE393559 GXX393559:GYA393559 HHT393559:HHW393559 HRP393559:HRS393559 IBL393559:IBO393559 ILH393559:ILK393559 IVD393559:IVG393559 JEZ393559:JFC393559 JOV393559:JOY393559 JYR393559:JYU393559 KIN393559:KIQ393559 KSJ393559:KSM393559 LCF393559:LCI393559 LMB393559:LME393559 LVX393559:LWA393559 MFT393559:MFW393559 MPP393559:MPS393559 MZL393559:MZO393559 NJH393559:NJK393559 NTD393559:NTG393559 OCZ393559:ODC393559 OMV393559:OMY393559 OWR393559:OWU393559 PGN393559:PGQ393559 PQJ393559:PQM393559 QAF393559:QAI393559 QKB393559:QKE393559 QTX393559:QUA393559 RDT393559:RDW393559 RNP393559:RNS393559 RXL393559:RXO393559 SHH393559:SHK393559 SRD393559:SRG393559 TAZ393559:TBC393559 TKV393559:TKY393559 TUR393559:TUU393559 UEN393559:UEQ393559 UOJ393559:UOM393559 UYF393559:UYI393559 VIB393559:VIE393559 VRX393559:VSA393559 WBT393559:WBW393559 WLP393559:WLS393559 WVL393559:WVO393559 D459095:G459095 IZ459095:JC459095 SV459095:SY459095 ACR459095:ACU459095 AMN459095:AMQ459095 AWJ459095:AWM459095 BGF459095:BGI459095 BQB459095:BQE459095 BZX459095:CAA459095 CJT459095:CJW459095 CTP459095:CTS459095 DDL459095:DDO459095 DNH459095:DNK459095 DXD459095:DXG459095 EGZ459095:EHC459095 EQV459095:EQY459095 FAR459095:FAU459095 FKN459095:FKQ459095 FUJ459095:FUM459095 GEF459095:GEI459095 GOB459095:GOE459095 GXX459095:GYA459095 HHT459095:HHW459095 HRP459095:HRS459095 IBL459095:IBO459095 ILH459095:ILK459095 IVD459095:IVG459095 JEZ459095:JFC459095 JOV459095:JOY459095 JYR459095:JYU459095 KIN459095:KIQ459095 KSJ459095:KSM459095 LCF459095:LCI459095 LMB459095:LME459095 LVX459095:LWA459095 MFT459095:MFW459095 MPP459095:MPS459095 MZL459095:MZO459095 NJH459095:NJK459095 NTD459095:NTG459095 OCZ459095:ODC459095 OMV459095:OMY459095 OWR459095:OWU459095 PGN459095:PGQ459095 PQJ459095:PQM459095 QAF459095:QAI459095 QKB459095:QKE459095 QTX459095:QUA459095 RDT459095:RDW459095 RNP459095:RNS459095 RXL459095:RXO459095 SHH459095:SHK459095 SRD459095:SRG459095 TAZ459095:TBC459095 TKV459095:TKY459095 TUR459095:TUU459095 UEN459095:UEQ459095 UOJ459095:UOM459095 UYF459095:UYI459095 VIB459095:VIE459095 VRX459095:VSA459095 WBT459095:WBW459095 WLP459095:WLS459095 WVL459095:WVO459095 D524631:G524631 IZ524631:JC524631 SV524631:SY524631 ACR524631:ACU524631 AMN524631:AMQ524631 AWJ524631:AWM524631 BGF524631:BGI524631 BQB524631:BQE524631 BZX524631:CAA524631 CJT524631:CJW524631 CTP524631:CTS524631 DDL524631:DDO524631 DNH524631:DNK524631 DXD524631:DXG524631 EGZ524631:EHC524631 EQV524631:EQY524631 FAR524631:FAU524631 FKN524631:FKQ524631 FUJ524631:FUM524631 GEF524631:GEI524631 GOB524631:GOE524631 GXX524631:GYA524631 HHT524631:HHW524631 HRP524631:HRS524631 IBL524631:IBO524631 ILH524631:ILK524631 IVD524631:IVG524631 JEZ524631:JFC524631 JOV524631:JOY524631 JYR524631:JYU524631 KIN524631:KIQ524631 KSJ524631:KSM524631 LCF524631:LCI524631 LMB524631:LME524631 LVX524631:LWA524631 MFT524631:MFW524631 MPP524631:MPS524631 MZL524631:MZO524631 NJH524631:NJK524631 NTD524631:NTG524631 OCZ524631:ODC524631 OMV524631:OMY524631 OWR524631:OWU524631 PGN524631:PGQ524631 PQJ524631:PQM524631 QAF524631:QAI524631 QKB524631:QKE524631 QTX524631:QUA524631 RDT524631:RDW524631 RNP524631:RNS524631 RXL524631:RXO524631 SHH524631:SHK524631 SRD524631:SRG524631 TAZ524631:TBC524631 TKV524631:TKY524631 TUR524631:TUU524631 UEN524631:UEQ524631 UOJ524631:UOM524631 UYF524631:UYI524631 VIB524631:VIE524631 VRX524631:VSA524631 WBT524631:WBW524631 WLP524631:WLS524631 WVL524631:WVO524631 D590167:G590167 IZ590167:JC590167 SV590167:SY590167 ACR590167:ACU590167 AMN590167:AMQ590167 AWJ590167:AWM590167 BGF590167:BGI590167 BQB590167:BQE590167 BZX590167:CAA590167 CJT590167:CJW590167 CTP590167:CTS590167 DDL590167:DDO590167 DNH590167:DNK590167 DXD590167:DXG590167 EGZ590167:EHC590167 EQV590167:EQY590167 FAR590167:FAU590167 FKN590167:FKQ590167 FUJ590167:FUM590167 GEF590167:GEI590167 GOB590167:GOE590167 GXX590167:GYA590167 HHT590167:HHW590167 HRP590167:HRS590167 IBL590167:IBO590167 ILH590167:ILK590167 IVD590167:IVG590167 JEZ590167:JFC590167 JOV590167:JOY590167 JYR590167:JYU590167 KIN590167:KIQ590167 KSJ590167:KSM590167 LCF590167:LCI590167 LMB590167:LME590167 LVX590167:LWA590167 MFT590167:MFW590167 MPP590167:MPS590167 MZL590167:MZO590167 NJH590167:NJK590167 NTD590167:NTG590167 OCZ590167:ODC590167 OMV590167:OMY590167 OWR590167:OWU590167 PGN590167:PGQ590167 PQJ590167:PQM590167 QAF590167:QAI590167 QKB590167:QKE590167 QTX590167:QUA590167 RDT590167:RDW590167 RNP590167:RNS590167 RXL590167:RXO590167 SHH590167:SHK590167 SRD590167:SRG590167 TAZ590167:TBC590167 TKV590167:TKY590167 TUR590167:TUU590167 UEN590167:UEQ590167 UOJ590167:UOM590167 UYF590167:UYI590167 VIB590167:VIE590167 VRX590167:VSA590167 WBT590167:WBW590167 WLP590167:WLS590167 WVL590167:WVO590167 D655703:G655703 IZ655703:JC655703 SV655703:SY655703 ACR655703:ACU655703 AMN655703:AMQ655703 AWJ655703:AWM655703 BGF655703:BGI655703 BQB655703:BQE655703 BZX655703:CAA655703 CJT655703:CJW655703 CTP655703:CTS655703 DDL655703:DDO655703 DNH655703:DNK655703 DXD655703:DXG655703 EGZ655703:EHC655703 EQV655703:EQY655703 FAR655703:FAU655703 FKN655703:FKQ655703 FUJ655703:FUM655703 GEF655703:GEI655703 GOB655703:GOE655703 GXX655703:GYA655703 HHT655703:HHW655703 HRP655703:HRS655703 IBL655703:IBO655703 ILH655703:ILK655703 IVD655703:IVG655703 JEZ655703:JFC655703 JOV655703:JOY655703 JYR655703:JYU655703 KIN655703:KIQ655703 KSJ655703:KSM655703 LCF655703:LCI655703 LMB655703:LME655703 LVX655703:LWA655703 MFT655703:MFW655703 MPP655703:MPS655703 MZL655703:MZO655703 NJH655703:NJK655703 NTD655703:NTG655703 OCZ655703:ODC655703 OMV655703:OMY655703 OWR655703:OWU655703 PGN655703:PGQ655703 PQJ655703:PQM655703 QAF655703:QAI655703 QKB655703:QKE655703 QTX655703:QUA655703 RDT655703:RDW655703 RNP655703:RNS655703 RXL655703:RXO655703 SHH655703:SHK655703 SRD655703:SRG655703 TAZ655703:TBC655703 TKV655703:TKY655703 TUR655703:TUU655703 UEN655703:UEQ655703 UOJ655703:UOM655703 UYF655703:UYI655703 VIB655703:VIE655703 VRX655703:VSA655703 WBT655703:WBW655703 WLP655703:WLS655703 WVL655703:WVO655703 D721239:G721239 IZ721239:JC721239 SV721239:SY721239 ACR721239:ACU721239 AMN721239:AMQ721239 AWJ721239:AWM721239 BGF721239:BGI721239 BQB721239:BQE721239 BZX721239:CAA721239 CJT721239:CJW721239 CTP721239:CTS721239 DDL721239:DDO721239 DNH721239:DNK721239 DXD721239:DXG721239 EGZ721239:EHC721239 EQV721239:EQY721239 FAR721239:FAU721239 FKN721239:FKQ721239 FUJ721239:FUM721239 GEF721239:GEI721239 GOB721239:GOE721239 GXX721239:GYA721239 HHT721239:HHW721239 HRP721239:HRS721239 IBL721239:IBO721239 ILH721239:ILK721239 IVD721239:IVG721239 JEZ721239:JFC721239 JOV721239:JOY721239 JYR721239:JYU721239 KIN721239:KIQ721239 KSJ721239:KSM721239 LCF721239:LCI721239 LMB721239:LME721239 LVX721239:LWA721239 MFT721239:MFW721239 MPP721239:MPS721239 MZL721239:MZO721239 NJH721239:NJK721239 NTD721239:NTG721239 OCZ721239:ODC721239 OMV721239:OMY721239 OWR721239:OWU721239 PGN721239:PGQ721239 PQJ721239:PQM721239 QAF721239:QAI721239 QKB721239:QKE721239 QTX721239:QUA721239 RDT721239:RDW721239 RNP721239:RNS721239 RXL721239:RXO721239 SHH721239:SHK721239 SRD721239:SRG721239 TAZ721239:TBC721239 TKV721239:TKY721239 TUR721239:TUU721239 UEN721239:UEQ721239 UOJ721239:UOM721239 UYF721239:UYI721239 VIB721239:VIE721239 VRX721239:VSA721239 WBT721239:WBW721239 WLP721239:WLS721239 WVL721239:WVO721239 D786775:G786775 IZ786775:JC786775 SV786775:SY786775 ACR786775:ACU786775 AMN786775:AMQ786775 AWJ786775:AWM786775 BGF786775:BGI786775 BQB786775:BQE786775 BZX786775:CAA786775 CJT786775:CJW786775 CTP786775:CTS786775 DDL786775:DDO786775 DNH786775:DNK786775 DXD786775:DXG786775 EGZ786775:EHC786775 EQV786775:EQY786775 FAR786775:FAU786775 FKN786775:FKQ786775 FUJ786775:FUM786775 GEF786775:GEI786775 GOB786775:GOE786775 GXX786775:GYA786775 HHT786775:HHW786775 HRP786775:HRS786775 IBL786775:IBO786775 ILH786775:ILK786775 IVD786775:IVG786775 JEZ786775:JFC786775 JOV786775:JOY786775 JYR786775:JYU786775 KIN786775:KIQ786775 KSJ786775:KSM786775 LCF786775:LCI786775 LMB786775:LME786775 LVX786775:LWA786775 MFT786775:MFW786775 MPP786775:MPS786775 MZL786775:MZO786775 NJH786775:NJK786775 NTD786775:NTG786775 OCZ786775:ODC786775 OMV786775:OMY786775 OWR786775:OWU786775 PGN786775:PGQ786775 PQJ786775:PQM786775 QAF786775:QAI786775 QKB786775:QKE786775 QTX786775:QUA786775 RDT786775:RDW786775 RNP786775:RNS786775 RXL786775:RXO786775 SHH786775:SHK786775 SRD786775:SRG786775 TAZ786775:TBC786775 TKV786775:TKY786775 TUR786775:TUU786775 UEN786775:UEQ786775 UOJ786775:UOM786775 UYF786775:UYI786775 VIB786775:VIE786775 VRX786775:VSA786775 WBT786775:WBW786775 WLP786775:WLS786775 WVL786775:WVO786775 D852311:G852311 IZ852311:JC852311 SV852311:SY852311 ACR852311:ACU852311 AMN852311:AMQ852311 AWJ852311:AWM852311 BGF852311:BGI852311 BQB852311:BQE852311 BZX852311:CAA852311 CJT852311:CJW852311 CTP852311:CTS852311 DDL852311:DDO852311 DNH852311:DNK852311 DXD852311:DXG852311 EGZ852311:EHC852311 EQV852311:EQY852311 FAR852311:FAU852311 FKN852311:FKQ852311 FUJ852311:FUM852311 GEF852311:GEI852311 GOB852311:GOE852311 GXX852311:GYA852311 HHT852311:HHW852311 HRP852311:HRS852311 IBL852311:IBO852311 ILH852311:ILK852311 IVD852311:IVG852311 JEZ852311:JFC852311 JOV852311:JOY852311 JYR852311:JYU852311 KIN852311:KIQ852311 KSJ852311:KSM852311 LCF852311:LCI852311 LMB852311:LME852311 LVX852311:LWA852311 MFT852311:MFW852311 MPP852311:MPS852311 MZL852311:MZO852311 NJH852311:NJK852311 NTD852311:NTG852311 OCZ852311:ODC852311 OMV852311:OMY852311 OWR852311:OWU852311 PGN852311:PGQ852311 PQJ852311:PQM852311 QAF852311:QAI852311 QKB852311:QKE852311 QTX852311:QUA852311 RDT852311:RDW852311 RNP852311:RNS852311 RXL852311:RXO852311 SHH852311:SHK852311 SRD852311:SRG852311 TAZ852311:TBC852311 TKV852311:TKY852311 TUR852311:TUU852311 UEN852311:UEQ852311 UOJ852311:UOM852311 UYF852311:UYI852311 VIB852311:VIE852311 VRX852311:VSA852311 WBT852311:WBW852311 WLP852311:WLS852311 WVL852311:WVO852311 D917847:G917847 IZ917847:JC917847 SV917847:SY917847 ACR917847:ACU917847 AMN917847:AMQ917847 AWJ917847:AWM917847 BGF917847:BGI917847 BQB917847:BQE917847 BZX917847:CAA917847 CJT917847:CJW917847 CTP917847:CTS917847 DDL917847:DDO917847 DNH917847:DNK917847 DXD917847:DXG917847 EGZ917847:EHC917847 EQV917847:EQY917847 FAR917847:FAU917847 FKN917847:FKQ917847 FUJ917847:FUM917847 GEF917847:GEI917847 GOB917847:GOE917847 GXX917847:GYA917847 HHT917847:HHW917847 HRP917847:HRS917847 IBL917847:IBO917847 ILH917847:ILK917847 IVD917847:IVG917847 JEZ917847:JFC917847 JOV917847:JOY917847 JYR917847:JYU917847 KIN917847:KIQ917847 KSJ917847:KSM917847 LCF917847:LCI917847 LMB917847:LME917847 LVX917847:LWA917847 MFT917847:MFW917847 MPP917847:MPS917847 MZL917847:MZO917847 NJH917847:NJK917847 NTD917847:NTG917847 OCZ917847:ODC917847 OMV917847:OMY917847 OWR917847:OWU917847 PGN917847:PGQ917847 PQJ917847:PQM917847 QAF917847:QAI917847 QKB917847:QKE917847 QTX917847:QUA917847 RDT917847:RDW917847 RNP917847:RNS917847 RXL917847:RXO917847 SHH917847:SHK917847 SRD917847:SRG917847 TAZ917847:TBC917847 TKV917847:TKY917847 TUR917847:TUU917847 UEN917847:UEQ917847 UOJ917847:UOM917847 UYF917847:UYI917847 VIB917847:VIE917847 VRX917847:VSA917847 WBT917847:WBW917847 WLP917847:WLS917847 WVL917847:WVO917847 D983383:G983383 IZ983383:JC983383 SV983383:SY983383 ACR983383:ACU983383 AMN983383:AMQ983383 AWJ983383:AWM983383 BGF983383:BGI983383 BQB983383:BQE983383 BZX983383:CAA983383 CJT983383:CJW983383 CTP983383:CTS983383 DDL983383:DDO983383 DNH983383:DNK983383 DXD983383:DXG983383 EGZ983383:EHC983383 EQV983383:EQY983383 FAR983383:FAU983383 FKN983383:FKQ983383 FUJ983383:FUM983383 GEF983383:GEI983383 GOB983383:GOE983383 GXX983383:GYA983383 HHT983383:HHW983383 HRP983383:HRS983383 IBL983383:IBO983383 ILH983383:ILK983383 IVD983383:IVG983383 JEZ983383:JFC983383 JOV983383:JOY983383 JYR983383:JYU983383 KIN983383:KIQ983383 KSJ983383:KSM983383 LCF983383:LCI983383 LMB983383:LME983383 LVX983383:LWA983383 MFT983383:MFW983383 MPP983383:MPS983383 MZL983383:MZO983383 NJH983383:NJK983383 NTD983383:NTG983383 OCZ983383:ODC983383 OMV983383:OMY983383 OWR983383:OWU983383 PGN983383:PGQ983383 PQJ983383:PQM983383 QAF983383:QAI983383 QKB983383:QKE983383 QTX983383:QUA983383 RDT983383:RDW983383 RNP983383:RNS983383 RXL983383:RXO983383 SHH983383:SHK983383 SRD983383:SRG983383 TAZ983383:TBC983383 TKV983383:TKY983383 TUR983383:TUU983383 UEN983383:UEQ983383 UOJ983383:UOM983383 UYF983383:UYI983383 VIB983383:VIE983383 VRX983383:VSA983383 WBT983383:WBW983383 WLP983383:WLS983383 WVL983383:WVO983383 E213:H213 JA213:JD213 SW213:SZ213 ACS213:ACV213 AMO213:AMR213 AWK213:AWN213 BGG213:BGJ213 BQC213:BQF213 BZY213:CAB213 CJU213:CJX213 CTQ213:CTT213 DDM213:DDP213 DNI213:DNL213 DXE213:DXH213 EHA213:EHD213 EQW213:EQZ213 FAS213:FAV213 FKO213:FKR213 FUK213:FUN213 GEG213:GEJ213 GOC213:GOF213 GXY213:GYB213 HHU213:HHX213 HRQ213:HRT213 IBM213:IBP213 ILI213:ILL213 IVE213:IVH213 JFA213:JFD213 JOW213:JOZ213 JYS213:JYV213 KIO213:KIR213 KSK213:KSN213 LCG213:LCJ213 LMC213:LMF213 LVY213:LWB213 MFU213:MFX213 MPQ213:MPT213 MZM213:MZP213 NJI213:NJL213 NTE213:NTH213 ODA213:ODD213 OMW213:OMZ213 OWS213:OWV213 PGO213:PGR213 PQK213:PQN213 QAG213:QAJ213 QKC213:QKF213 QTY213:QUB213 RDU213:RDX213 RNQ213:RNT213 RXM213:RXP213 SHI213:SHL213 SRE213:SRH213 TBA213:TBD213 TKW213:TKZ213 TUS213:TUV213 UEO213:UER213 UOK213:UON213 UYG213:UYJ213 VIC213:VIF213 VRY213:VSB213 WBU213:WBX213 WLQ213:WLT213 WVM213:WVP213 E65878:H65878 JA65878:JD65878 SW65878:SZ65878 ACS65878:ACV65878 AMO65878:AMR65878 AWK65878:AWN65878 BGG65878:BGJ65878 BQC65878:BQF65878 BZY65878:CAB65878 CJU65878:CJX65878 CTQ65878:CTT65878 DDM65878:DDP65878 DNI65878:DNL65878 DXE65878:DXH65878 EHA65878:EHD65878 EQW65878:EQZ65878 FAS65878:FAV65878 FKO65878:FKR65878 FUK65878:FUN65878 GEG65878:GEJ65878 GOC65878:GOF65878 GXY65878:GYB65878 HHU65878:HHX65878 HRQ65878:HRT65878 IBM65878:IBP65878 ILI65878:ILL65878 IVE65878:IVH65878 JFA65878:JFD65878 JOW65878:JOZ65878 JYS65878:JYV65878 KIO65878:KIR65878 KSK65878:KSN65878 LCG65878:LCJ65878 LMC65878:LMF65878 LVY65878:LWB65878 MFU65878:MFX65878 MPQ65878:MPT65878 MZM65878:MZP65878 NJI65878:NJL65878 NTE65878:NTH65878 ODA65878:ODD65878 OMW65878:OMZ65878 OWS65878:OWV65878 PGO65878:PGR65878 PQK65878:PQN65878 QAG65878:QAJ65878 QKC65878:QKF65878 QTY65878:QUB65878 RDU65878:RDX65878 RNQ65878:RNT65878 RXM65878:RXP65878 SHI65878:SHL65878 SRE65878:SRH65878 TBA65878:TBD65878 TKW65878:TKZ65878 TUS65878:TUV65878 UEO65878:UER65878 UOK65878:UON65878 UYG65878:UYJ65878 VIC65878:VIF65878 VRY65878:VSB65878 WBU65878:WBX65878 WLQ65878:WLT65878 WVM65878:WVP65878 E131414:H131414 JA131414:JD131414 SW131414:SZ131414 ACS131414:ACV131414 AMO131414:AMR131414 AWK131414:AWN131414 BGG131414:BGJ131414 BQC131414:BQF131414 BZY131414:CAB131414 CJU131414:CJX131414 CTQ131414:CTT131414 DDM131414:DDP131414 DNI131414:DNL131414 DXE131414:DXH131414 EHA131414:EHD131414 EQW131414:EQZ131414 FAS131414:FAV131414 FKO131414:FKR131414 FUK131414:FUN131414 GEG131414:GEJ131414 GOC131414:GOF131414 GXY131414:GYB131414 HHU131414:HHX131414 HRQ131414:HRT131414 IBM131414:IBP131414 ILI131414:ILL131414 IVE131414:IVH131414 JFA131414:JFD131414 JOW131414:JOZ131414 JYS131414:JYV131414 KIO131414:KIR131414 KSK131414:KSN131414 LCG131414:LCJ131414 LMC131414:LMF131414 LVY131414:LWB131414 MFU131414:MFX131414 MPQ131414:MPT131414 MZM131414:MZP131414 NJI131414:NJL131414 NTE131414:NTH131414 ODA131414:ODD131414 OMW131414:OMZ131414 OWS131414:OWV131414 PGO131414:PGR131414 PQK131414:PQN131414 QAG131414:QAJ131414 QKC131414:QKF131414 QTY131414:QUB131414 RDU131414:RDX131414 RNQ131414:RNT131414 RXM131414:RXP131414 SHI131414:SHL131414 SRE131414:SRH131414 TBA131414:TBD131414 TKW131414:TKZ131414 TUS131414:TUV131414 UEO131414:UER131414 UOK131414:UON131414 UYG131414:UYJ131414 VIC131414:VIF131414 VRY131414:VSB131414 WBU131414:WBX131414 WLQ131414:WLT131414 WVM131414:WVP131414 E196950:H196950 JA196950:JD196950 SW196950:SZ196950 ACS196950:ACV196950 AMO196950:AMR196950 AWK196950:AWN196950 BGG196950:BGJ196950 BQC196950:BQF196950 BZY196950:CAB196950 CJU196950:CJX196950 CTQ196950:CTT196950 DDM196950:DDP196950 DNI196950:DNL196950 DXE196950:DXH196950 EHA196950:EHD196950 EQW196950:EQZ196950 FAS196950:FAV196950 FKO196950:FKR196950 FUK196950:FUN196950 GEG196950:GEJ196950 GOC196950:GOF196950 GXY196950:GYB196950 HHU196950:HHX196950 HRQ196950:HRT196950 IBM196950:IBP196950 ILI196950:ILL196950 IVE196950:IVH196950 JFA196950:JFD196950 JOW196950:JOZ196950 JYS196950:JYV196950 KIO196950:KIR196950 KSK196950:KSN196950 LCG196950:LCJ196950 LMC196950:LMF196950 LVY196950:LWB196950 MFU196950:MFX196950 MPQ196950:MPT196950 MZM196950:MZP196950 NJI196950:NJL196950 NTE196950:NTH196950 ODA196950:ODD196950 OMW196950:OMZ196950 OWS196950:OWV196950 PGO196950:PGR196950 PQK196950:PQN196950 QAG196950:QAJ196950 QKC196950:QKF196950 QTY196950:QUB196950 RDU196950:RDX196950 RNQ196950:RNT196950 RXM196950:RXP196950 SHI196950:SHL196950 SRE196950:SRH196950 TBA196950:TBD196950 TKW196950:TKZ196950 TUS196950:TUV196950 UEO196950:UER196950 UOK196950:UON196950 UYG196950:UYJ196950 VIC196950:VIF196950 VRY196950:VSB196950 WBU196950:WBX196950 WLQ196950:WLT196950 WVM196950:WVP196950 E262486:H262486 JA262486:JD262486 SW262486:SZ262486 ACS262486:ACV262486 AMO262486:AMR262486 AWK262486:AWN262486 BGG262486:BGJ262486 BQC262486:BQF262486 BZY262486:CAB262486 CJU262486:CJX262486 CTQ262486:CTT262486 DDM262486:DDP262486 DNI262486:DNL262486 DXE262486:DXH262486 EHA262486:EHD262486 EQW262486:EQZ262486 FAS262486:FAV262486 FKO262486:FKR262486 FUK262486:FUN262486 GEG262486:GEJ262486 GOC262486:GOF262486 GXY262486:GYB262486 HHU262486:HHX262486 HRQ262486:HRT262486 IBM262486:IBP262486 ILI262486:ILL262486 IVE262486:IVH262486 JFA262486:JFD262486 JOW262486:JOZ262486 JYS262486:JYV262486 KIO262486:KIR262486 KSK262486:KSN262486 LCG262486:LCJ262486 LMC262486:LMF262486 LVY262486:LWB262486 MFU262486:MFX262486 MPQ262486:MPT262486 MZM262486:MZP262486 NJI262486:NJL262486 NTE262486:NTH262486 ODA262486:ODD262486 OMW262486:OMZ262486 OWS262486:OWV262486 PGO262486:PGR262486 PQK262486:PQN262486 QAG262486:QAJ262486 QKC262486:QKF262486 QTY262486:QUB262486 RDU262486:RDX262486 RNQ262486:RNT262486 RXM262486:RXP262486 SHI262486:SHL262486 SRE262486:SRH262486 TBA262486:TBD262486 TKW262486:TKZ262486 TUS262486:TUV262486 UEO262486:UER262486 UOK262486:UON262486 UYG262486:UYJ262486 VIC262486:VIF262486 VRY262486:VSB262486 WBU262486:WBX262486 WLQ262486:WLT262486 WVM262486:WVP262486 E328022:H328022 JA328022:JD328022 SW328022:SZ328022 ACS328022:ACV328022 AMO328022:AMR328022 AWK328022:AWN328022 BGG328022:BGJ328022 BQC328022:BQF328022 BZY328022:CAB328022 CJU328022:CJX328022 CTQ328022:CTT328022 DDM328022:DDP328022 DNI328022:DNL328022 DXE328022:DXH328022 EHA328022:EHD328022 EQW328022:EQZ328022 FAS328022:FAV328022 FKO328022:FKR328022 FUK328022:FUN328022 GEG328022:GEJ328022 GOC328022:GOF328022 GXY328022:GYB328022 HHU328022:HHX328022 HRQ328022:HRT328022 IBM328022:IBP328022 ILI328022:ILL328022 IVE328022:IVH328022 JFA328022:JFD328022 JOW328022:JOZ328022 JYS328022:JYV328022 KIO328022:KIR328022 KSK328022:KSN328022 LCG328022:LCJ328022 LMC328022:LMF328022 LVY328022:LWB328022 MFU328022:MFX328022 MPQ328022:MPT328022 MZM328022:MZP328022 NJI328022:NJL328022 NTE328022:NTH328022 ODA328022:ODD328022 OMW328022:OMZ328022 OWS328022:OWV328022 PGO328022:PGR328022 PQK328022:PQN328022 QAG328022:QAJ328022 QKC328022:QKF328022 QTY328022:QUB328022 RDU328022:RDX328022 RNQ328022:RNT328022 RXM328022:RXP328022 SHI328022:SHL328022 SRE328022:SRH328022 TBA328022:TBD328022 TKW328022:TKZ328022 TUS328022:TUV328022 UEO328022:UER328022 UOK328022:UON328022 UYG328022:UYJ328022 VIC328022:VIF328022 VRY328022:VSB328022 WBU328022:WBX328022 WLQ328022:WLT328022 WVM328022:WVP328022 E393558:H393558 JA393558:JD393558 SW393558:SZ393558 ACS393558:ACV393558 AMO393558:AMR393558 AWK393558:AWN393558 BGG393558:BGJ393558 BQC393558:BQF393558 BZY393558:CAB393558 CJU393558:CJX393558 CTQ393558:CTT393558 DDM393558:DDP393558 DNI393558:DNL393558 DXE393558:DXH393558 EHA393558:EHD393558 EQW393558:EQZ393558 FAS393558:FAV393558 FKO393558:FKR393558 FUK393558:FUN393558 GEG393558:GEJ393558 GOC393558:GOF393558 GXY393558:GYB393558 HHU393558:HHX393558 HRQ393558:HRT393558 IBM393558:IBP393558 ILI393558:ILL393558 IVE393558:IVH393558 JFA393558:JFD393558 JOW393558:JOZ393558 JYS393558:JYV393558 KIO393558:KIR393558 KSK393558:KSN393558 LCG393558:LCJ393558 LMC393558:LMF393558 LVY393558:LWB393558 MFU393558:MFX393558 MPQ393558:MPT393558 MZM393558:MZP393558 NJI393558:NJL393558 NTE393558:NTH393558 ODA393558:ODD393558 OMW393558:OMZ393558 OWS393558:OWV393558 PGO393558:PGR393558 PQK393558:PQN393558 QAG393558:QAJ393558 QKC393558:QKF393558 QTY393558:QUB393558 RDU393558:RDX393558 RNQ393558:RNT393558 RXM393558:RXP393558 SHI393558:SHL393558 SRE393558:SRH393558 TBA393558:TBD393558 TKW393558:TKZ393558 TUS393558:TUV393558 UEO393558:UER393558 UOK393558:UON393558 UYG393558:UYJ393558 VIC393558:VIF393558 VRY393558:VSB393558 WBU393558:WBX393558 WLQ393558:WLT393558 WVM393558:WVP393558 E459094:H459094 JA459094:JD459094 SW459094:SZ459094 ACS459094:ACV459094 AMO459094:AMR459094 AWK459094:AWN459094 BGG459094:BGJ459094 BQC459094:BQF459094 BZY459094:CAB459094 CJU459094:CJX459094 CTQ459094:CTT459094 DDM459094:DDP459094 DNI459094:DNL459094 DXE459094:DXH459094 EHA459094:EHD459094 EQW459094:EQZ459094 FAS459094:FAV459094 FKO459094:FKR459094 FUK459094:FUN459094 GEG459094:GEJ459094 GOC459094:GOF459094 GXY459094:GYB459094 HHU459094:HHX459094 HRQ459094:HRT459094 IBM459094:IBP459094 ILI459094:ILL459094 IVE459094:IVH459094 JFA459094:JFD459094 JOW459094:JOZ459094 JYS459094:JYV459094 KIO459094:KIR459094 KSK459094:KSN459094 LCG459094:LCJ459094 LMC459094:LMF459094 LVY459094:LWB459094 MFU459094:MFX459094 MPQ459094:MPT459094 MZM459094:MZP459094 NJI459094:NJL459094 NTE459094:NTH459094 ODA459094:ODD459094 OMW459094:OMZ459094 OWS459094:OWV459094 PGO459094:PGR459094 PQK459094:PQN459094 QAG459094:QAJ459094 QKC459094:QKF459094 QTY459094:QUB459094 RDU459094:RDX459094 RNQ459094:RNT459094 RXM459094:RXP459094 SHI459094:SHL459094 SRE459094:SRH459094 TBA459094:TBD459094 TKW459094:TKZ459094 TUS459094:TUV459094 UEO459094:UER459094 UOK459094:UON459094 UYG459094:UYJ459094 VIC459094:VIF459094 VRY459094:VSB459094 WBU459094:WBX459094 WLQ459094:WLT459094 WVM459094:WVP459094 E524630:H524630 JA524630:JD524630 SW524630:SZ524630 ACS524630:ACV524630 AMO524630:AMR524630 AWK524630:AWN524630 BGG524630:BGJ524630 BQC524630:BQF524630 BZY524630:CAB524630 CJU524630:CJX524630 CTQ524630:CTT524630 DDM524630:DDP524630 DNI524630:DNL524630 DXE524630:DXH524630 EHA524630:EHD524630 EQW524630:EQZ524630 FAS524630:FAV524630 FKO524630:FKR524630 FUK524630:FUN524630 GEG524630:GEJ524630 GOC524630:GOF524630 GXY524630:GYB524630 HHU524630:HHX524630 HRQ524630:HRT524630 IBM524630:IBP524630 ILI524630:ILL524630 IVE524630:IVH524630 JFA524630:JFD524630 JOW524630:JOZ524630 JYS524630:JYV524630 KIO524630:KIR524630 KSK524630:KSN524630 LCG524630:LCJ524630 LMC524630:LMF524630 LVY524630:LWB524630 MFU524630:MFX524630 MPQ524630:MPT524630 MZM524630:MZP524630 NJI524630:NJL524630 NTE524630:NTH524630 ODA524630:ODD524630 OMW524630:OMZ524630 OWS524630:OWV524630 PGO524630:PGR524630 PQK524630:PQN524630 QAG524630:QAJ524630 QKC524630:QKF524630 QTY524630:QUB524630 RDU524630:RDX524630 RNQ524630:RNT524630 RXM524630:RXP524630 SHI524630:SHL524630 SRE524630:SRH524630 TBA524630:TBD524630 TKW524630:TKZ524630 TUS524630:TUV524630 UEO524630:UER524630 UOK524630:UON524630 UYG524630:UYJ524630 VIC524630:VIF524630 VRY524630:VSB524630 WBU524630:WBX524630 WLQ524630:WLT524630 WVM524630:WVP524630 E590166:H590166 JA590166:JD590166 SW590166:SZ590166 ACS590166:ACV590166 AMO590166:AMR590166 AWK590166:AWN590166 BGG590166:BGJ590166 BQC590166:BQF590166 BZY590166:CAB590166 CJU590166:CJX590166 CTQ590166:CTT590166 DDM590166:DDP590166 DNI590166:DNL590166 DXE590166:DXH590166 EHA590166:EHD590166 EQW590166:EQZ590166 FAS590166:FAV590166 FKO590166:FKR590166 FUK590166:FUN590166 GEG590166:GEJ590166 GOC590166:GOF590166 GXY590166:GYB590166 HHU590166:HHX590166 HRQ590166:HRT590166 IBM590166:IBP590166 ILI590166:ILL590166 IVE590166:IVH590166 JFA590166:JFD590166 JOW590166:JOZ590166 JYS590166:JYV590166 KIO590166:KIR590166 KSK590166:KSN590166 LCG590166:LCJ590166 LMC590166:LMF590166 LVY590166:LWB590166 MFU590166:MFX590166 MPQ590166:MPT590166 MZM590166:MZP590166 NJI590166:NJL590166 NTE590166:NTH590166 ODA590166:ODD590166 OMW590166:OMZ590166 OWS590166:OWV590166 PGO590166:PGR590166 PQK590166:PQN590166 QAG590166:QAJ590166 QKC590166:QKF590166 QTY590166:QUB590166 RDU590166:RDX590166 RNQ590166:RNT590166 RXM590166:RXP590166 SHI590166:SHL590166 SRE590166:SRH590166 TBA590166:TBD590166 TKW590166:TKZ590166 TUS590166:TUV590166 UEO590166:UER590166 UOK590166:UON590166 UYG590166:UYJ590166 VIC590166:VIF590166 VRY590166:VSB590166 WBU590166:WBX590166 WLQ590166:WLT590166 WVM590166:WVP590166 E655702:H655702 JA655702:JD655702 SW655702:SZ655702 ACS655702:ACV655702 AMO655702:AMR655702 AWK655702:AWN655702 BGG655702:BGJ655702 BQC655702:BQF655702 BZY655702:CAB655702 CJU655702:CJX655702 CTQ655702:CTT655702 DDM655702:DDP655702 DNI655702:DNL655702 DXE655702:DXH655702 EHA655702:EHD655702 EQW655702:EQZ655702 FAS655702:FAV655702 FKO655702:FKR655702 FUK655702:FUN655702 GEG655702:GEJ655702 GOC655702:GOF655702 GXY655702:GYB655702 HHU655702:HHX655702 HRQ655702:HRT655702 IBM655702:IBP655702 ILI655702:ILL655702 IVE655702:IVH655702 JFA655702:JFD655702 JOW655702:JOZ655702 JYS655702:JYV655702 KIO655702:KIR655702 KSK655702:KSN655702 LCG655702:LCJ655702 LMC655702:LMF655702 LVY655702:LWB655702 MFU655702:MFX655702 MPQ655702:MPT655702 MZM655702:MZP655702 NJI655702:NJL655702 NTE655702:NTH655702 ODA655702:ODD655702 OMW655702:OMZ655702 OWS655702:OWV655702 PGO655702:PGR655702 PQK655702:PQN655702 QAG655702:QAJ655702 QKC655702:QKF655702 QTY655702:QUB655702 RDU655702:RDX655702 RNQ655702:RNT655702 RXM655702:RXP655702 SHI655702:SHL655702 SRE655702:SRH655702 TBA655702:TBD655702 TKW655702:TKZ655702 TUS655702:TUV655702 UEO655702:UER655702 UOK655702:UON655702 UYG655702:UYJ655702 VIC655702:VIF655702 VRY655702:VSB655702 WBU655702:WBX655702 WLQ655702:WLT655702 WVM655702:WVP655702 E721238:H721238 JA721238:JD721238 SW721238:SZ721238 ACS721238:ACV721238 AMO721238:AMR721238 AWK721238:AWN721238 BGG721238:BGJ721238 BQC721238:BQF721238 BZY721238:CAB721238 CJU721238:CJX721238 CTQ721238:CTT721238 DDM721238:DDP721238 DNI721238:DNL721238 DXE721238:DXH721238 EHA721238:EHD721238 EQW721238:EQZ721238 FAS721238:FAV721238 FKO721238:FKR721238 FUK721238:FUN721238 GEG721238:GEJ721238 GOC721238:GOF721238 GXY721238:GYB721238 HHU721238:HHX721238 HRQ721238:HRT721238 IBM721238:IBP721238 ILI721238:ILL721238 IVE721238:IVH721238 JFA721238:JFD721238 JOW721238:JOZ721238 JYS721238:JYV721238 KIO721238:KIR721238 KSK721238:KSN721238 LCG721238:LCJ721238 LMC721238:LMF721238 LVY721238:LWB721238 MFU721238:MFX721238 MPQ721238:MPT721238 MZM721238:MZP721238 NJI721238:NJL721238 NTE721238:NTH721238 ODA721238:ODD721238 OMW721238:OMZ721238 OWS721238:OWV721238 PGO721238:PGR721238 PQK721238:PQN721238 QAG721238:QAJ721238 QKC721238:QKF721238 QTY721238:QUB721238 RDU721238:RDX721238 RNQ721238:RNT721238 RXM721238:RXP721238 SHI721238:SHL721238 SRE721238:SRH721238 TBA721238:TBD721238 TKW721238:TKZ721238 TUS721238:TUV721238 UEO721238:UER721238 UOK721238:UON721238 UYG721238:UYJ721238 VIC721238:VIF721238 VRY721238:VSB721238 WBU721238:WBX721238 WLQ721238:WLT721238 WVM721238:WVP721238 E786774:H786774 JA786774:JD786774 SW786774:SZ786774 ACS786774:ACV786774 AMO786774:AMR786774 AWK786774:AWN786774 BGG786774:BGJ786774 BQC786774:BQF786774 BZY786774:CAB786774 CJU786774:CJX786774 CTQ786774:CTT786774 DDM786774:DDP786774 DNI786774:DNL786774 DXE786774:DXH786774 EHA786774:EHD786774 EQW786774:EQZ786774 FAS786774:FAV786774 FKO786774:FKR786774 FUK786774:FUN786774 GEG786774:GEJ786774 GOC786774:GOF786774 GXY786774:GYB786774 HHU786774:HHX786774 HRQ786774:HRT786774 IBM786774:IBP786774 ILI786774:ILL786774 IVE786774:IVH786774 JFA786774:JFD786774 JOW786774:JOZ786774 JYS786774:JYV786774 KIO786774:KIR786774 KSK786774:KSN786774 LCG786774:LCJ786774 LMC786774:LMF786774 LVY786774:LWB786774 MFU786774:MFX786774 MPQ786774:MPT786774 MZM786774:MZP786774 NJI786774:NJL786774 NTE786774:NTH786774 ODA786774:ODD786774 OMW786774:OMZ786774 OWS786774:OWV786774 PGO786774:PGR786774 PQK786774:PQN786774 QAG786774:QAJ786774 QKC786774:QKF786774 QTY786774:QUB786774 RDU786774:RDX786774 RNQ786774:RNT786774 RXM786774:RXP786774 SHI786774:SHL786774 SRE786774:SRH786774 TBA786774:TBD786774 TKW786774:TKZ786774 TUS786774:TUV786774 UEO786774:UER786774 UOK786774:UON786774 UYG786774:UYJ786774 VIC786774:VIF786774 VRY786774:VSB786774 WBU786774:WBX786774 WLQ786774:WLT786774 WVM786774:WVP786774 E852310:H852310 JA852310:JD852310 SW852310:SZ852310 ACS852310:ACV852310 AMO852310:AMR852310 AWK852310:AWN852310 BGG852310:BGJ852310 BQC852310:BQF852310 BZY852310:CAB852310 CJU852310:CJX852310 CTQ852310:CTT852310 DDM852310:DDP852310 DNI852310:DNL852310 DXE852310:DXH852310 EHA852310:EHD852310 EQW852310:EQZ852310 FAS852310:FAV852310 FKO852310:FKR852310 FUK852310:FUN852310 GEG852310:GEJ852310 GOC852310:GOF852310 GXY852310:GYB852310 HHU852310:HHX852310 HRQ852310:HRT852310 IBM852310:IBP852310 ILI852310:ILL852310 IVE852310:IVH852310 JFA852310:JFD852310 JOW852310:JOZ852310 JYS852310:JYV852310 KIO852310:KIR852310 KSK852310:KSN852310 LCG852310:LCJ852310 LMC852310:LMF852310 LVY852310:LWB852310 MFU852310:MFX852310 MPQ852310:MPT852310 MZM852310:MZP852310 NJI852310:NJL852310 NTE852310:NTH852310 ODA852310:ODD852310 OMW852310:OMZ852310 OWS852310:OWV852310 PGO852310:PGR852310 PQK852310:PQN852310 QAG852310:QAJ852310 QKC852310:QKF852310 QTY852310:QUB852310 RDU852310:RDX852310 RNQ852310:RNT852310 RXM852310:RXP852310 SHI852310:SHL852310 SRE852310:SRH852310 TBA852310:TBD852310 TKW852310:TKZ852310 TUS852310:TUV852310 UEO852310:UER852310 UOK852310:UON852310 UYG852310:UYJ852310 VIC852310:VIF852310 VRY852310:VSB852310 WBU852310:WBX852310 WLQ852310:WLT852310 WVM852310:WVP852310 E917846:H917846 JA917846:JD917846 SW917846:SZ917846 ACS917846:ACV917846 AMO917846:AMR917846 AWK917846:AWN917846 BGG917846:BGJ917846 BQC917846:BQF917846 BZY917846:CAB917846 CJU917846:CJX917846 CTQ917846:CTT917846 DDM917846:DDP917846 DNI917846:DNL917846 DXE917846:DXH917846 EHA917846:EHD917846 EQW917846:EQZ917846 FAS917846:FAV917846 FKO917846:FKR917846 FUK917846:FUN917846 GEG917846:GEJ917846 GOC917846:GOF917846 GXY917846:GYB917846 HHU917846:HHX917846 HRQ917846:HRT917846 IBM917846:IBP917846 ILI917846:ILL917846 IVE917846:IVH917846 JFA917846:JFD917846 JOW917846:JOZ917846 JYS917846:JYV917846 KIO917846:KIR917846 KSK917846:KSN917846 LCG917846:LCJ917846 LMC917846:LMF917846 LVY917846:LWB917846 MFU917846:MFX917846 MPQ917846:MPT917846 MZM917846:MZP917846 NJI917846:NJL917846 NTE917846:NTH917846 ODA917846:ODD917846 OMW917846:OMZ917846 OWS917846:OWV917846 PGO917846:PGR917846 PQK917846:PQN917846 QAG917846:QAJ917846 QKC917846:QKF917846 QTY917846:QUB917846 RDU917846:RDX917846 RNQ917846:RNT917846 RXM917846:RXP917846 SHI917846:SHL917846 SRE917846:SRH917846 TBA917846:TBD917846 TKW917846:TKZ917846 TUS917846:TUV917846 UEO917846:UER917846 UOK917846:UON917846 UYG917846:UYJ917846 VIC917846:VIF917846 VRY917846:VSB917846 WBU917846:WBX917846 WLQ917846:WLT917846 WVM917846:WVP917846 E983382:H983382 JA983382:JD983382 SW983382:SZ983382 ACS983382:ACV983382 AMO983382:AMR983382 AWK983382:AWN983382 BGG983382:BGJ983382 BQC983382:BQF983382 BZY983382:CAB983382 CJU983382:CJX983382 CTQ983382:CTT983382 DDM983382:DDP983382 DNI983382:DNL983382 DXE983382:DXH983382 EHA983382:EHD983382 EQW983382:EQZ983382 FAS983382:FAV983382 FKO983382:FKR983382 FUK983382:FUN983382 GEG983382:GEJ983382 GOC983382:GOF983382 GXY983382:GYB983382 HHU983382:HHX983382 HRQ983382:HRT983382 IBM983382:IBP983382 ILI983382:ILL983382 IVE983382:IVH983382 JFA983382:JFD983382 JOW983382:JOZ983382 JYS983382:JYV983382 KIO983382:KIR983382 KSK983382:KSN983382 LCG983382:LCJ983382 LMC983382:LMF983382 LVY983382:LWB983382 MFU983382:MFX983382 MPQ983382:MPT983382 MZM983382:MZP983382 NJI983382:NJL983382 NTE983382:NTH983382 ODA983382:ODD983382 OMW983382:OMZ983382 OWS983382:OWV983382 PGO983382:PGR983382 PQK983382:PQN983382 QAG983382:QAJ983382 QKC983382:QKF983382 QTY983382:QUB983382 RDU983382:RDX983382 RNQ983382:RNT983382 RXM983382:RXP983382 SHI983382:SHL983382 SRE983382:SRH983382 TBA983382:TBD983382 TKW983382:TKZ983382 TUS983382:TUV983382 UEO983382:UER983382 UOK983382:UON983382 UYG983382:UYJ983382 VIC983382:VIF983382 VRY983382:VSB983382 WBU983382:WBX983382 WLQ983382:WLT983382 WVM983382:WVP983382 I214:K214 JE214:JG214 TA214:TC214 ACW214:ACY214 AMS214:AMU214 AWO214:AWQ214 BGK214:BGM214 BQG214:BQI214 CAC214:CAE214 CJY214:CKA214 CTU214:CTW214 DDQ214:DDS214 DNM214:DNO214 DXI214:DXK214 EHE214:EHG214 ERA214:ERC214 FAW214:FAY214 FKS214:FKU214 FUO214:FUQ214 GEK214:GEM214 GOG214:GOI214 GYC214:GYE214 HHY214:HIA214 HRU214:HRW214 IBQ214:IBS214 ILM214:ILO214 IVI214:IVK214 JFE214:JFG214 JPA214:JPC214 JYW214:JYY214 KIS214:KIU214 KSO214:KSQ214 LCK214:LCM214 LMG214:LMI214 LWC214:LWE214 MFY214:MGA214 MPU214:MPW214 MZQ214:MZS214 NJM214:NJO214 NTI214:NTK214 ODE214:ODG214 ONA214:ONC214 OWW214:OWY214 PGS214:PGU214 PQO214:PQQ214 QAK214:QAM214 QKG214:QKI214 QUC214:QUE214 RDY214:REA214 RNU214:RNW214 RXQ214:RXS214 SHM214:SHO214 SRI214:SRK214 TBE214:TBG214 TLA214:TLC214 TUW214:TUY214 UES214:UEU214 UOO214:UOQ214 UYK214:UYM214 VIG214:VII214 VSC214:VSE214 WBY214:WCA214 WLU214:WLW214 WVQ214:WVS214 I65879:K65879 JE65879:JG65879 TA65879:TC65879 ACW65879:ACY65879 AMS65879:AMU65879 AWO65879:AWQ65879 BGK65879:BGM65879 BQG65879:BQI65879 CAC65879:CAE65879 CJY65879:CKA65879 CTU65879:CTW65879 DDQ65879:DDS65879 DNM65879:DNO65879 DXI65879:DXK65879 EHE65879:EHG65879 ERA65879:ERC65879 FAW65879:FAY65879 FKS65879:FKU65879 FUO65879:FUQ65879 GEK65879:GEM65879 GOG65879:GOI65879 GYC65879:GYE65879 HHY65879:HIA65879 HRU65879:HRW65879 IBQ65879:IBS65879 ILM65879:ILO65879 IVI65879:IVK65879 JFE65879:JFG65879 JPA65879:JPC65879 JYW65879:JYY65879 KIS65879:KIU65879 KSO65879:KSQ65879 LCK65879:LCM65879 LMG65879:LMI65879 LWC65879:LWE65879 MFY65879:MGA65879 MPU65879:MPW65879 MZQ65879:MZS65879 NJM65879:NJO65879 NTI65879:NTK65879 ODE65879:ODG65879 ONA65879:ONC65879 OWW65879:OWY65879 PGS65879:PGU65879 PQO65879:PQQ65879 QAK65879:QAM65879 QKG65879:QKI65879 QUC65879:QUE65879 RDY65879:REA65879 RNU65879:RNW65879 RXQ65879:RXS65879 SHM65879:SHO65879 SRI65879:SRK65879 TBE65879:TBG65879 TLA65879:TLC65879 TUW65879:TUY65879 UES65879:UEU65879 UOO65879:UOQ65879 UYK65879:UYM65879 VIG65879:VII65879 VSC65879:VSE65879 WBY65879:WCA65879 WLU65879:WLW65879 WVQ65879:WVS65879 I131415:K131415 JE131415:JG131415 TA131415:TC131415 ACW131415:ACY131415 AMS131415:AMU131415 AWO131415:AWQ131415 BGK131415:BGM131415 BQG131415:BQI131415 CAC131415:CAE131415 CJY131415:CKA131415 CTU131415:CTW131415 DDQ131415:DDS131415 DNM131415:DNO131415 DXI131415:DXK131415 EHE131415:EHG131415 ERA131415:ERC131415 FAW131415:FAY131415 FKS131415:FKU131415 FUO131415:FUQ131415 GEK131415:GEM131415 GOG131415:GOI131415 GYC131415:GYE131415 HHY131415:HIA131415 HRU131415:HRW131415 IBQ131415:IBS131415 ILM131415:ILO131415 IVI131415:IVK131415 JFE131415:JFG131415 JPA131415:JPC131415 JYW131415:JYY131415 KIS131415:KIU131415 KSO131415:KSQ131415 LCK131415:LCM131415 LMG131415:LMI131415 LWC131415:LWE131415 MFY131415:MGA131415 MPU131415:MPW131415 MZQ131415:MZS131415 NJM131415:NJO131415 NTI131415:NTK131415 ODE131415:ODG131415 ONA131415:ONC131415 OWW131415:OWY131415 PGS131415:PGU131415 PQO131415:PQQ131415 QAK131415:QAM131415 QKG131415:QKI131415 QUC131415:QUE131415 RDY131415:REA131415 RNU131415:RNW131415 RXQ131415:RXS131415 SHM131415:SHO131415 SRI131415:SRK131415 TBE131415:TBG131415 TLA131415:TLC131415 TUW131415:TUY131415 UES131415:UEU131415 UOO131415:UOQ131415 UYK131415:UYM131415 VIG131415:VII131415 VSC131415:VSE131415 WBY131415:WCA131415 WLU131415:WLW131415 WVQ131415:WVS131415 I196951:K196951 JE196951:JG196951 TA196951:TC196951 ACW196951:ACY196951 AMS196951:AMU196951 AWO196951:AWQ196951 BGK196951:BGM196951 BQG196951:BQI196951 CAC196951:CAE196951 CJY196951:CKA196951 CTU196951:CTW196951 DDQ196951:DDS196951 DNM196951:DNO196951 DXI196951:DXK196951 EHE196951:EHG196951 ERA196951:ERC196951 FAW196951:FAY196951 FKS196951:FKU196951 FUO196951:FUQ196951 GEK196951:GEM196951 GOG196951:GOI196951 GYC196951:GYE196951 HHY196951:HIA196951 HRU196951:HRW196951 IBQ196951:IBS196951 ILM196951:ILO196951 IVI196951:IVK196951 JFE196951:JFG196951 JPA196951:JPC196951 JYW196951:JYY196951 KIS196951:KIU196951 KSO196951:KSQ196951 LCK196951:LCM196951 LMG196951:LMI196951 LWC196951:LWE196951 MFY196951:MGA196951 MPU196951:MPW196951 MZQ196951:MZS196951 NJM196951:NJO196951 NTI196951:NTK196951 ODE196951:ODG196951 ONA196951:ONC196951 OWW196951:OWY196951 PGS196951:PGU196951 PQO196951:PQQ196951 QAK196951:QAM196951 QKG196951:QKI196951 QUC196951:QUE196951 RDY196951:REA196951 RNU196951:RNW196951 RXQ196951:RXS196951 SHM196951:SHO196951 SRI196951:SRK196951 TBE196951:TBG196951 TLA196951:TLC196951 TUW196951:TUY196951 UES196951:UEU196951 UOO196951:UOQ196951 UYK196951:UYM196951 VIG196951:VII196951 VSC196951:VSE196951 WBY196951:WCA196951 WLU196951:WLW196951 WVQ196951:WVS196951 I262487:K262487 JE262487:JG262487 TA262487:TC262487 ACW262487:ACY262487 AMS262487:AMU262487 AWO262487:AWQ262487 BGK262487:BGM262487 BQG262487:BQI262487 CAC262487:CAE262487 CJY262487:CKA262487 CTU262487:CTW262487 DDQ262487:DDS262487 DNM262487:DNO262487 DXI262487:DXK262487 EHE262487:EHG262487 ERA262487:ERC262487 FAW262487:FAY262487 FKS262487:FKU262487 FUO262487:FUQ262487 GEK262487:GEM262487 GOG262487:GOI262487 GYC262487:GYE262487 HHY262487:HIA262487 HRU262487:HRW262487 IBQ262487:IBS262487 ILM262487:ILO262487 IVI262487:IVK262487 JFE262487:JFG262487 JPA262487:JPC262487 JYW262487:JYY262487 KIS262487:KIU262487 KSO262487:KSQ262487 LCK262487:LCM262487 LMG262487:LMI262487 LWC262487:LWE262487 MFY262487:MGA262487 MPU262487:MPW262487 MZQ262487:MZS262487 NJM262487:NJO262487 NTI262487:NTK262487 ODE262487:ODG262487 ONA262487:ONC262487 OWW262487:OWY262487 PGS262487:PGU262487 PQO262487:PQQ262487 QAK262487:QAM262487 QKG262487:QKI262487 QUC262487:QUE262487 RDY262487:REA262487 RNU262487:RNW262487 RXQ262487:RXS262487 SHM262487:SHO262487 SRI262487:SRK262487 TBE262487:TBG262487 TLA262487:TLC262487 TUW262487:TUY262487 UES262487:UEU262487 UOO262487:UOQ262487 UYK262487:UYM262487 VIG262487:VII262487 VSC262487:VSE262487 WBY262487:WCA262487 WLU262487:WLW262487 WVQ262487:WVS262487 I328023:K328023 JE328023:JG328023 TA328023:TC328023 ACW328023:ACY328023 AMS328023:AMU328023 AWO328023:AWQ328023 BGK328023:BGM328023 BQG328023:BQI328023 CAC328023:CAE328023 CJY328023:CKA328023 CTU328023:CTW328023 DDQ328023:DDS328023 DNM328023:DNO328023 DXI328023:DXK328023 EHE328023:EHG328023 ERA328023:ERC328023 FAW328023:FAY328023 FKS328023:FKU328023 FUO328023:FUQ328023 GEK328023:GEM328023 GOG328023:GOI328023 GYC328023:GYE328023 HHY328023:HIA328023 HRU328023:HRW328023 IBQ328023:IBS328023 ILM328023:ILO328023 IVI328023:IVK328023 JFE328023:JFG328023 JPA328023:JPC328023 JYW328023:JYY328023 KIS328023:KIU328023 KSO328023:KSQ328023 LCK328023:LCM328023 LMG328023:LMI328023 LWC328023:LWE328023 MFY328023:MGA328023 MPU328023:MPW328023 MZQ328023:MZS328023 NJM328023:NJO328023 NTI328023:NTK328023 ODE328023:ODG328023 ONA328023:ONC328023 OWW328023:OWY328023 PGS328023:PGU328023 PQO328023:PQQ328023 QAK328023:QAM328023 QKG328023:QKI328023 QUC328023:QUE328023 RDY328023:REA328023 RNU328023:RNW328023 RXQ328023:RXS328023 SHM328023:SHO328023 SRI328023:SRK328023 TBE328023:TBG328023 TLA328023:TLC328023 TUW328023:TUY328023 UES328023:UEU328023 UOO328023:UOQ328023 UYK328023:UYM328023 VIG328023:VII328023 VSC328023:VSE328023 WBY328023:WCA328023 WLU328023:WLW328023 WVQ328023:WVS328023 I393559:K393559 JE393559:JG393559 TA393559:TC393559 ACW393559:ACY393559 AMS393559:AMU393559 AWO393559:AWQ393559 BGK393559:BGM393559 BQG393559:BQI393559 CAC393559:CAE393559 CJY393559:CKA393559 CTU393559:CTW393559 DDQ393559:DDS393559 DNM393559:DNO393559 DXI393559:DXK393559 EHE393559:EHG393559 ERA393559:ERC393559 FAW393559:FAY393559 FKS393559:FKU393559 FUO393559:FUQ393559 GEK393559:GEM393559 GOG393559:GOI393559 GYC393559:GYE393559 HHY393559:HIA393559 HRU393559:HRW393559 IBQ393559:IBS393559 ILM393559:ILO393559 IVI393559:IVK393559 JFE393559:JFG393559 JPA393559:JPC393559 JYW393559:JYY393559 KIS393559:KIU393559 KSO393559:KSQ393559 LCK393559:LCM393559 LMG393559:LMI393559 LWC393559:LWE393559 MFY393559:MGA393559 MPU393559:MPW393559 MZQ393559:MZS393559 NJM393559:NJO393559 NTI393559:NTK393559 ODE393559:ODG393559 ONA393559:ONC393559 OWW393559:OWY393559 PGS393559:PGU393559 PQO393559:PQQ393559 QAK393559:QAM393559 QKG393559:QKI393559 QUC393559:QUE393559 RDY393559:REA393559 RNU393559:RNW393559 RXQ393559:RXS393559 SHM393559:SHO393559 SRI393559:SRK393559 TBE393559:TBG393559 TLA393559:TLC393559 TUW393559:TUY393559 UES393559:UEU393559 UOO393559:UOQ393559 UYK393559:UYM393559 VIG393559:VII393559 VSC393559:VSE393559 WBY393559:WCA393559 WLU393559:WLW393559 WVQ393559:WVS393559 I459095:K459095 JE459095:JG459095 TA459095:TC459095 ACW459095:ACY459095 AMS459095:AMU459095 AWO459095:AWQ459095 BGK459095:BGM459095 BQG459095:BQI459095 CAC459095:CAE459095 CJY459095:CKA459095 CTU459095:CTW459095 DDQ459095:DDS459095 DNM459095:DNO459095 DXI459095:DXK459095 EHE459095:EHG459095 ERA459095:ERC459095 FAW459095:FAY459095 FKS459095:FKU459095 FUO459095:FUQ459095 GEK459095:GEM459095 GOG459095:GOI459095 GYC459095:GYE459095 HHY459095:HIA459095 HRU459095:HRW459095 IBQ459095:IBS459095 ILM459095:ILO459095 IVI459095:IVK459095 JFE459095:JFG459095 JPA459095:JPC459095 JYW459095:JYY459095 KIS459095:KIU459095 KSO459095:KSQ459095 LCK459095:LCM459095 LMG459095:LMI459095 LWC459095:LWE459095 MFY459095:MGA459095 MPU459095:MPW459095 MZQ459095:MZS459095 NJM459095:NJO459095 NTI459095:NTK459095 ODE459095:ODG459095 ONA459095:ONC459095 OWW459095:OWY459095 PGS459095:PGU459095 PQO459095:PQQ459095 QAK459095:QAM459095 QKG459095:QKI459095 QUC459095:QUE459095 RDY459095:REA459095 RNU459095:RNW459095 RXQ459095:RXS459095 SHM459095:SHO459095 SRI459095:SRK459095 TBE459095:TBG459095 TLA459095:TLC459095 TUW459095:TUY459095 UES459095:UEU459095 UOO459095:UOQ459095 UYK459095:UYM459095 VIG459095:VII459095 VSC459095:VSE459095 WBY459095:WCA459095 WLU459095:WLW459095 WVQ459095:WVS459095 I524631:K524631 JE524631:JG524631 TA524631:TC524631 ACW524631:ACY524631 AMS524631:AMU524631 AWO524631:AWQ524631 BGK524631:BGM524631 BQG524631:BQI524631 CAC524631:CAE524631 CJY524631:CKA524631 CTU524631:CTW524631 DDQ524631:DDS524631 DNM524631:DNO524631 DXI524631:DXK524631 EHE524631:EHG524631 ERA524631:ERC524631 FAW524631:FAY524631 FKS524631:FKU524631 FUO524631:FUQ524631 GEK524631:GEM524631 GOG524631:GOI524631 GYC524631:GYE524631 HHY524631:HIA524631 HRU524631:HRW524631 IBQ524631:IBS524631 ILM524631:ILO524631 IVI524631:IVK524631 JFE524631:JFG524631 JPA524631:JPC524631 JYW524631:JYY524631 KIS524631:KIU524631 KSO524631:KSQ524631 LCK524631:LCM524631 LMG524631:LMI524631 LWC524631:LWE524631 MFY524631:MGA524631 MPU524631:MPW524631 MZQ524631:MZS524631 NJM524631:NJO524631 NTI524631:NTK524631 ODE524631:ODG524631 ONA524631:ONC524631 OWW524631:OWY524631 PGS524631:PGU524631 PQO524631:PQQ524631 QAK524631:QAM524631 QKG524631:QKI524631 QUC524631:QUE524631 RDY524631:REA524631 RNU524631:RNW524631 RXQ524631:RXS524631 SHM524631:SHO524631 SRI524631:SRK524631 TBE524631:TBG524631 TLA524631:TLC524631 TUW524631:TUY524631 UES524631:UEU524631 UOO524631:UOQ524631 UYK524631:UYM524631 VIG524631:VII524631 VSC524631:VSE524631 WBY524631:WCA524631 WLU524631:WLW524631 WVQ524631:WVS524631 I590167:K590167 JE590167:JG590167 TA590167:TC590167 ACW590167:ACY590167 AMS590167:AMU590167 AWO590167:AWQ590167 BGK590167:BGM590167 BQG590167:BQI590167 CAC590167:CAE590167 CJY590167:CKA590167 CTU590167:CTW590167 DDQ590167:DDS590167 DNM590167:DNO590167 DXI590167:DXK590167 EHE590167:EHG590167 ERA590167:ERC590167 FAW590167:FAY590167 FKS590167:FKU590167 FUO590167:FUQ590167 GEK590167:GEM590167 GOG590167:GOI590167 GYC590167:GYE590167 HHY590167:HIA590167 HRU590167:HRW590167 IBQ590167:IBS590167 ILM590167:ILO590167 IVI590167:IVK590167 JFE590167:JFG590167 JPA590167:JPC590167 JYW590167:JYY590167 KIS590167:KIU590167 KSO590167:KSQ590167 LCK590167:LCM590167 LMG590167:LMI590167 LWC590167:LWE590167 MFY590167:MGA590167 MPU590167:MPW590167 MZQ590167:MZS590167 NJM590167:NJO590167 NTI590167:NTK590167 ODE590167:ODG590167 ONA590167:ONC590167 OWW590167:OWY590167 PGS590167:PGU590167 PQO590167:PQQ590167 QAK590167:QAM590167 QKG590167:QKI590167 QUC590167:QUE590167 RDY590167:REA590167 RNU590167:RNW590167 RXQ590167:RXS590167 SHM590167:SHO590167 SRI590167:SRK590167 TBE590167:TBG590167 TLA590167:TLC590167 TUW590167:TUY590167 UES590167:UEU590167 UOO590167:UOQ590167 UYK590167:UYM590167 VIG590167:VII590167 VSC590167:VSE590167 WBY590167:WCA590167 WLU590167:WLW590167 WVQ590167:WVS590167 I655703:K655703 JE655703:JG655703 TA655703:TC655703 ACW655703:ACY655703 AMS655703:AMU655703 AWO655703:AWQ655703 BGK655703:BGM655703 BQG655703:BQI655703 CAC655703:CAE655703 CJY655703:CKA655703 CTU655703:CTW655703 DDQ655703:DDS655703 DNM655703:DNO655703 DXI655703:DXK655703 EHE655703:EHG655703 ERA655703:ERC655703 FAW655703:FAY655703 FKS655703:FKU655703 FUO655703:FUQ655703 GEK655703:GEM655703 GOG655703:GOI655703 GYC655703:GYE655703 HHY655703:HIA655703 HRU655703:HRW655703 IBQ655703:IBS655703 ILM655703:ILO655703 IVI655703:IVK655703 JFE655703:JFG655703 JPA655703:JPC655703 JYW655703:JYY655703 KIS655703:KIU655703 KSO655703:KSQ655703 LCK655703:LCM655703 LMG655703:LMI655703 LWC655703:LWE655703 MFY655703:MGA655703 MPU655703:MPW655703 MZQ655703:MZS655703 NJM655703:NJO655703 NTI655703:NTK655703 ODE655703:ODG655703 ONA655703:ONC655703 OWW655703:OWY655703 PGS655703:PGU655703 PQO655703:PQQ655703 QAK655703:QAM655703 QKG655703:QKI655703 QUC655703:QUE655703 RDY655703:REA655703 RNU655703:RNW655703 RXQ655703:RXS655703 SHM655703:SHO655703 SRI655703:SRK655703 TBE655703:TBG655703 TLA655703:TLC655703 TUW655703:TUY655703 UES655703:UEU655703 UOO655703:UOQ655703 UYK655703:UYM655703 VIG655703:VII655703 VSC655703:VSE655703 WBY655703:WCA655703 WLU655703:WLW655703 WVQ655703:WVS655703 I721239:K721239 JE721239:JG721239 TA721239:TC721239 ACW721239:ACY721239 AMS721239:AMU721239 AWO721239:AWQ721239 BGK721239:BGM721239 BQG721239:BQI721239 CAC721239:CAE721239 CJY721239:CKA721239 CTU721239:CTW721239 DDQ721239:DDS721239 DNM721239:DNO721239 DXI721239:DXK721239 EHE721239:EHG721239 ERA721239:ERC721239 FAW721239:FAY721239 FKS721239:FKU721239 FUO721239:FUQ721239 GEK721239:GEM721239 GOG721239:GOI721239 GYC721239:GYE721239 HHY721239:HIA721239 HRU721239:HRW721239 IBQ721239:IBS721239 ILM721239:ILO721239 IVI721239:IVK721239 JFE721239:JFG721239 JPA721239:JPC721239 JYW721239:JYY721239 KIS721239:KIU721239 KSO721239:KSQ721239 LCK721239:LCM721239 LMG721239:LMI721239 LWC721239:LWE721239 MFY721239:MGA721239 MPU721239:MPW721239 MZQ721239:MZS721239 NJM721239:NJO721239 NTI721239:NTK721239 ODE721239:ODG721239 ONA721239:ONC721239 OWW721239:OWY721239 PGS721239:PGU721239 PQO721239:PQQ721239 QAK721239:QAM721239 QKG721239:QKI721239 QUC721239:QUE721239 RDY721239:REA721239 RNU721239:RNW721239 RXQ721239:RXS721239 SHM721239:SHO721239 SRI721239:SRK721239 TBE721239:TBG721239 TLA721239:TLC721239 TUW721239:TUY721239 UES721239:UEU721239 UOO721239:UOQ721239 UYK721239:UYM721239 VIG721239:VII721239 VSC721239:VSE721239 WBY721239:WCA721239 WLU721239:WLW721239 WVQ721239:WVS721239 I786775:K786775 JE786775:JG786775 TA786775:TC786775 ACW786775:ACY786775 AMS786775:AMU786775 AWO786775:AWQ786775 BGK786775:BGM786775 BQG786775:BQI786775 CAC786775:CAE786775 CJY786775:CKA786775 CTU786775:CTW786775 DDQ786775:DDS786775 DNM786775:DNO786775 DXI786775:DXK786775 EHE786775:EHG786775 ERA786775:ERC786775 FAW786775:FAY786775 FKS786775:FKU786775 FUO786775:FUQ786775 GEK786775:GEM786775 GOG786775:GOI786775 GYC786775:GYE786775 HHY786775:HIA786775 HRU786775:HRW786775 IBQ786775:IBS786775 ILM786775:ILO786775 IVI786775:IVK786775 JFE786775:JFG786775 JPA786775:JPC786775 JYW786775:JYY786775 KIS786775:KIU786775 KSO786775:KSQ786775 LCK786775:LCM786775 LMG786775:LMI786775 LWC786775:LWE786775 MFY786775:MGA786775 MPU786775:MPW786775 MZQ786775:MZS786775 NJM786775:NJO786775 NTI786775:NTK786775 ODE786775:ODG786775 ONA786775:ONC786775 OWW786775:OWY786775 PGS786775:PGU786775 PQO786775:PQQ786775 QAK786775:QAM786775 QKG786775:QKI786775 QUC786775:QUE786775 RDY786775:REA786775 RNU786775:RNW786775 RXQ786775:RXS786775 SHM786775:SHO786775 SRI786775:SRK786775 TBE786775:TBG786775 TLA786775:TLC786775 TUW786775:TUY786775 UES786775:UEU786775 UOO786775:UOQ786775 UYK786775:UYM786775 VIG786775:VII786775 VSC786775:VSE786775 WBY786775:WCA786775 WLU786775:WLW786775 WVQ786775:WVS786775 I852311:K852311 JE852311:JG852311 TA852311:TC852311 ACW852311:ACY852311 AMS852311:AMU852311 AWO852311:AWQ852311 BGK852311:BGM852311 BQG852311:BQI852311 CAC852311:CAE852311 CJY852311:CKA852311 CTU852311:CTW852311 DDQ852311:DDS852311 DNM852311:DNO852311 DXI852311:DXK852311 EHE852311:EHG852311 ERA852311:ERC852311 FAW852311:FAY852311 FKS852311:FKU852311 FUO852311:FUQ852311 GEK852311:GEM852311 GOG852311:GOI852311 GYC852311:GYE852311 HHY852311:HIA852311 HRU852311:HRW852311 IBQ852311:IBS852311 ILM852311:ILO852311 IVI852311:IVK852311 JFE852311:JFG852311 JPA852311:JPC852311 JYW852311:JYY852311 KIS852311:KIU852311 KSO852311:KSQ852311 LCK852311:LCM852311 LMG852311:LMI852311 LWC852311:LWE852311 MFY852311:MGA852311 MPU852311:MPW852311 MZQ852311:MZS852311 NJM852311:NJO852311 NTI852311:NTK852311 ODE852311:ODG852311 ONA852311:ONC852311 OWW852311:OWY852311 PGS852311:PGU852311 PQO852311:PQQ852311 QAK852311:QAM852311 QKG852311:QKI852311 QUC852311:QUE852311 RDY852311:REA852311 RNU852311:RNW852311 RXQ852311:RXS852311 SHM852311:SHO852311 SRI852311:SRK852311 TBE852311:TBG852311 TLA852311:TLC852311 TUW852311:TUY852311 UES852311:UEU852311 UOO852311:UOQ852311 UYK852311:UYM852311 VIG852311:VII852311 VSC852311:VSE852311 WBY852311:WCA852311 WLU852311:WLW852311 WVQ852311:WVS852311 I917847:K917847 JE917847:JG917847 TA917847:TC917847 ACW917847:ACY917847 AMS917847:AMU917847 AWO917847:AWQ917847 BGK917847:BGM917847 BQG917847:BQI917847 CAC917847:CAE917847 CJY917847:CKA917847 CTU917847:CTW917847 DDQ917847:DDS917847 DNM917847:DNO917847 DXI917847:DXK917847 EHE917847:EHG917847 ERA917847:ERC917847 FAW917847:FAY917847 FKS917847:FKU917847 FUO917847:FUQ917847 GEK917847:GEM917847 GOG917847:GOI917847 GYC917847:GYE917847 HHY917847:HIA917847 HRU917847:HRW917847 IBQ917847:IBS917847 ILM917847:ILO917847 IVI917847:IVK917847 JFE917847:JFG917847 JPA917847:JPC917847 JYW917847:JYY917847 KIS917847:KIU917847 KSO917847:KSQ917847 LCK917847:LCM917847 LMG917847:LMI917847 LWC917847:LWE917847 MFY917847:MGA917847 MPU917847:MPW917847 MZQ917847:MZS917847 NJM917847:NJO917847 NTI917847:NTK917847 ODE917847:ODG917847 ONA917847:ONC917847 OWW917847:OWY917847 PGS917847:PGU917847 PQO917847:PQQ917847 QAK917847:QAM917847 QKG917847:QKI917847 QUC917847:QUE917847 RDY917847:REA917847 RNU917847:RNW917847 RXQ917847:RXS917847 SHM917847:SHO917847 SRI917847:SRK917847 TBE917847:TBG917847 TLA917847:TLC917847 TUW917847:TUY917847 UES917847:UEU917847 UOO917847:UOQ917847 UYK917847:UYM917847 VIG917847:VII917847 VSC917847:VSE917847 WBY917847:WCA917847 WLU917847:WLW917847 WVQ917847:WVS917847 I983383:K983383 JE983383:JG983383 TA983383:TC983383 ACW983383:ACY983383 AMS983383:AMU983383 AWO983383:AWQ983383 BGK983383:BGM983383 BQG983383:BQI983383 CAC983383:CAE983383 CJY983383:CKA983383 CTU983383:CTW983383 DDQ983383:DDS983383 DNM983383:DNO983383 DXI983383:DXK983383 EHE983383:EHG983383 ERA983383:ERC983383 FAW983383:FAY983383 FKS983383:FKU983383 FUO983383:FUQ983383 GEK983383:GEM983383 GOG983383:GOI983383 GYC983383:GYE983383 HHY983383:HIA983383 HRU983383:HRW983383 IBQ983383:IBS983383 ILM983383:ILO983383 IVI983383:IVK983383 JFE983383:JFG983383 JPA983383:JPC983383 JYW983383:JYY983383 KIS983383:KIU983383 KSO983383:KSQ983383 LCK983383:LCM983383 LMG983383:LMI983383 LWC983383:LWE983383 MFY983383:MGA983383 MPU983383:MPW983383 MZQ983383:MZS983383 NJM983383:NJO983383 NTI983383:NTK983383 ODE983383:ODG983383 ONA983383:ONC983383 OWW983383:OWY983383 PGS983383:PGU983383 PQO983383:PQQ983383 QAK983383:QAM983383 QKG983383:QKI983383 QUC983383:QUE983383 RDY983383:REA983383 RNU983383:RNW983383 RXQ983383:RXS983383 SHM983383:SHO983383 SRI983383:SRK983383 TBE983383:TBG983383 TLA983383:TLC983383 TUW983383:TUY983383 UES983383:UEU983383 UOO983383:UOQ983383 UYK983383:UYM983383 VIG983383:VII983383 VSC983383:VSE983383 WBY983383:WCA983383 WLU983383:WLW983383 WVQ983383:WVS983383 D378:G378 IZ378:JC378 SV378:SY378 ACR378:ACU378 AMN378:AMQ378 AWJ378:AWM378 BGF378:BGI378 BQB378:BQE378 BZX378:CAA378 CJT378:CJW378 CTP378:CTS378 DDL378:DDO378 DNH378:DNK378 DXD378:DXG378 EGZ378:EHC378 EQV378:EQY378 FAR378:FAU378 FKN378:FKQ378 FUJ378:FUM378 GEF378:GEI378 GOB378:GOE378 GXX378:GYA378 HHT378:HHW378 HRP378:HRS378 IBL378:IBO378 ILH378:ILK378 IVD378:IVG378 JEZ378:JFC378 JOV378:JOY378 JYR378:JYU378 KIN378:KIQ378 KSJ378:KSM378 LCF378:LCI378 LMB378:LME378 LVX378:LWA378 MFT378:MFW378 MPP378:MPS378 MZL378:MZO378 NJH378:NJK378 NTD378:NTG378 OCZ378:ODC378 OMV378:OMY378 OWR378:OWU378 PGN378:PGQ378 PQJ378:PQM378 QAF378:QAI378 QKB378:QKE378 QTX378:QUA378 RDT378:RDW378 RNP378:RNS378 RXL378:RXO378 SHH378:SHK378 SRD378:SRG378 TAZ378:TBC378 TKV378:TKY378 TUR378:TUU378 UEN378:UEQ378 UOJ378:UOM378 UYF378:UYI378 VIB378:VIE378 VRX378:VSA378 WBT378:WBW378 WLP378:WLS378 WVL378:WVO378 D65960:G65960 IZ65960:JC65960 SV65960:SY65960 ACR65960:ACU65960 AMN65960:AMQ65960 AWJ65960:AWM65960 BGF65960:BGI65960 BQB65960:BQE65960 BZX65960:CAA65960 CJT65960:CJW65960 CTP65960:CTS65960 DDL65960:DDO65960 DNH65960:DNK65960 DXD65960:DXG65960 EGZ65960:EHC65960 EQV65960:EQY65960 FAR65960:FAU65960 FKN65960:FKQ65960 FUJ65960:FUM65960 GEF65960:GEI65960 GOB65960:GOE65960 GXX65960:GYA65960 HHT65960:HHW65960 HRP65960:HRS65960 IBL65960:IBO65960 ILH65960:ILK65960 IVD65960:IVG65960 JEZ65960:JFC65960 JOV65960:JOY65960 JYR65960:JYU65960 KIN65960:KIQ65960 KSJ65960:KSM65960 LCF65960:LCI65960 LMB65960:LME65960 LVX65960:LWA65960 MFT65960:MFW65960 MPP65960:MPS65960 MZL65960:MZO65960 NJH65960:NJK65960 NTD65960:NTG65960 OCZ65960:ODC65960 OMV65960:OMY65960 OWR65960:OWU65960 PGN65960:PGQ65960 PQJ65960:PQM65960 QAF65960:QAI65960 QKB65960:QKE65960 QTX65960:QUA65960 RDT65960:RDW65960 RNP65960:RNS65960 RXL65960:RXO65960 SHH65960:SHK65960 SRD65960:SRG65960 TAZ65960:TBC65960 TKV65960:TKY65960 TUR65960:TUU65960 UEN65960:UEQ65960 UOJ65960:UOM65960 UYF65960:UYI65960 VIB65960:VIE65960 VRX65960:VSA65960 WBT65960:WBW65960 WLP65960:WLS65960 WVL65960:WVO65960 D131496:G131496 IZ131496:JC131496 SV131496:SY131496 ACR131496:ACU131496 AMN131496:AMQ131496 AWJ131496:AWM131496 BGF131496:BGI131496 BQB131496:BQE131496 BZX131496:CAA131496 CJT131496:CJW131496 CTP131496:CTS131496 DDL131496:DDO131496 DNH131496:DNK131496 DXD131496:DXG131496 EGZ131496:EHC131496 EQV131496:EQY131496 FAR131496:FAU131496 FKN131496:FKQ131496 FUJ131496:FUM131496 GEF131496:GEI131496 GOB131496:GOE131496 GXX131496:GYA131496 HHT131496:HHW131496 HRP131496:HRS131496 IBL131496:IBO131496 ILH131496:ILK131496 IVD131496:IVG131496 JEZ131496:JFC131496 JOV131496:JOY131496 JYR131496:JYU131496 KIN131496:KIQ131496 KSJ131496:KSM131496 LCF131496:LCI131496 LMB131496:LME131496 LVX131496:LWA131496 MFT131496:MFW131496 MPP131496:MPS131496 MZL131496:MZO131496 NJH131496:NJK131496 NTD131496:NTG131496 OCZ131496:ODC131496 OMV131496:OMY131496 OWR131496:OWU131496 PGN131496:PGQ131496 PQJ131496:PQM131496 QAF131496:QAI131496 QKB131496:QKE131496 QTX131496:QUA131496 RDT131496:RDW131496 RNP131496:RNS131496 RXL131496:RXO131496 SHH131496:SHK131496 SRD131496:SRG131496 TAZ131496:TBC131496 TKV131496:TKY131496 TUR131496:TUU131496 UEN131496:UEQ131496 UOJ131496:UOM131496 UYF131496:UYI131496 VIB131496:VIE131496 VRX131496:VSA131496 WBT131496:WBW131496 WLP131496:WLS131496 WVL131496:WVO131496 D197032:G197032 IZ197032:JC197032 SV197032:SY197032 ACR197032:ACU197032 AMN197032:AMQ197032 AWJ197032:AWM197032 BGF197032:BGI197032 BQB197032:BQE197032 BZX197032:CAA197032 CJT197032:CJW197032 CTP197032:CTS197032 DDL197032:DDO197032 DNH197032:DNK197032 DXD197032:DXG197032 EGZ197032:EHC197032 EQV197032:EQY197032 FAR197032:FAU197032 FKN197032:FKQ197032 FUJ197032:FUM197032 GEF197032:GEI197032 GOB197032:GOE197032 GXX197032:GYA197032 HHT197032:HHW197032 HRP197032:HRS197032 IBL197032:IBO197032 ILH197032:ILK197032 IVD197032:IVG197032 JEZ197032:JFC197032 JOV197032:JOY197032 JYR197032:JYU197032 KIN197032:KIQ197032 KSJ197032:KSM197032 LCF197032:LCI197032 LMB197032:LME197032 LVX197032:LWA197032 MFT197032:MFW197032 MPP197032:MPS197032 MZL197032:MZO197032 NJH197032:NJK197032 NTD197032:NTG197032 OCZ197032:ODC197032 OMV197032:OMY197032 OWR197032:OWU197032 PGN197032:PGQ197032 PQJ197032:PQM197032 QAF197032:QAI197032 QKB197032:QKE197032 QTX197032:QUA197032 RDT197032:RDW197032 RNP197032:RNS197032 RXL197032:RXO197032 SHH197032:SHK197032 SRD197032:SRG197032 TAZ197032:TBC197032 TKV197032:TKY197032 TUR197032:TUU197032 UEN197032:UEQ197032 UOJ197032:UOM197032 UYF197032:UYI197032 VIB197032:VIE197032 VRX197032:VSA197032 WBT197032:WBW197032 WLP197032:WLS197032 WVL197032:WVO197032 D262568:G262568 IZ262568:JC262568 SV262568:SY262568 ACR262568:ACU262568 AMN262568:AMQ262568 AWJ262568:AWM262568 BGF262568:BGI262568 BQB262568:BQE262568 BZX262568:CAA262568 CJT262568:CJW262568 CTP262568:CTS262568 DDL262568:DDO262568 DNH262568:DNK262568 DXD262568:DXG262568 EGZ262568:EHC262568 EQV262568:EQY262568 FAR262568:FAU262568 FKN262568:FKQ262568 FUJ262568:FUM262568 GEF262568:GEI262568 GOB262568:GOE262568 GXX262568:GYA262568 HHT262568:HHW262568 HRP262568:HRS262568 IBL262568:IBO262568 ILH262568:ILK262568 IVD262568:IVG262568 JEZ262568:JFC262568 JOV262568:JOY262568 JYR262568:JYU262568 KIN262568:KIQ262568 KSJ262568:KSM262568 LCF262568:LCI262568 LMB262568:LME262568 LVX262568:LWA262568 MFT262568:MFW262568 MPP262568:MPS262568 MZL262568:MZO262568 NJH262568:NJK262568 NTD262568:NTG262568 OCZ262568:ODC262568 OMV262568:OMY262568 OWR262568:OWU262568 PGN262568:PGQ262568 PQJ262568:PQM262568 QAF262568:QAI262568 QKB262568:QKE262568 QTX262568:QUA262568 RDT262568:RDW262568 RNP262568:RNS262568 RXL262568:RXO262568 SHH262568:SHK262568 SRD262568:SRG262568 TAZ262568:TBC262568 TKV262568:TKY262568 TUR262568:TUU262568 UEN262568:UEQ262568 UOJ262568:UOM262568 UYF262568:UYI262568 VIB262568:VIE262568 VRX262568:VSA262568 WBT262568:WBW262568 WLP262568:WLS262568 WVL262568:WVO262568 D328104:G328104 IZ328104:JC328104 SV328104:SY328104 ACR328104:ACU328104 AMN328104:AMQ328104 AWJ328104:AWM328104 BGF328104:BGI328104 BQB328104:BQE328104 BZX328104:CAA328104 CJT328104:CJW328104 CTP328104:CTS328104 DDL328104:DDO328104 DNH328104:DNK328104 DXD328104:DXG328104 EGZ328104:EHC328104 EQV328104:EQY328104 FAR328104:FAU328104 FKN328104:FKQ328104 FUJ328104:FUM328104 GEF328104:GEI328104 GOB328104:GOE328104 GXX328104:GYA328104 HHT328104:HHW328104 HRP328104:HRS328104 IBL328104:IBO328104 ILH328104:ILK328104 IVD328104:IVG328104 JEZ328104:JFC328104 JOV328104:JOY328104 JYR328104:JYU328104 KIN328104:KIQ328104 KSJ328104:KSM328104 LCF328104:LCI328104 LMB328104:LME328104 LVX328104:LWA328104 MFT328104:MFW328104 MPP328104:MPS328104 MZL328104:MZO328104 NJH328104:NJK328104 NTD328104:NTG328104 OCZ328104:ODC328104 OMV328104:OMY328104 OWR328104:OWU328104 PGN328104:PGQ328104 PQJ328104:PQM328104 QAF328104:QAI328104 QKB328104:QKE328104 QTX328104:QUA328104 RDT328104:RDW328104 RNP328104:RNS328104 RXL328104:RXO328104 SHH328104:SHK328104 SRD328104:SRG328104 TAZ328104:TBC328104 TKV328104:TKY328104 TUR328104:TUU328104 UEN328104:UEQ328104 UOJ328104:UOM328104 UYF328104:UYI328104 VIB328104:VIE328104 VRX328104:VSA328104 WBT328104:WBW328104 WLP328104:WLS328104 WVL328104:WVO328104 D393640:G393640 IZ393640:JC393640 SV393640:SY393640 ACR393640:ACU393640 AMN393640:AMQ393640 AWJ393640:AWM393640 BGF393640:BGI393640 BQB393640:BQE393640 BZX393640:CAA393640 CJT393640:CJW393640 CTP393640:CTS393640 DDL393640:DDO393640 DNH393640:DNK393640 DXD393640:DXG393640 EGZ393640:EHC393640 EQV393640:EQY393640 FAR393640:FAU393640 FKN393640:FKQ393640 FUJ393640:FUM393640 GEF393640:GEI393640 GOB393640:GOE393640 GXX393640:GYA393640 HHT393640:HHW393640 HRP393640:HRS393640 IBL393640:IBO393640 ILH393640:ILK393640 IVD393640:IVG393640 JEZ393640:JFC393640 JOV393640:JOY393640 JYR393640:JYU393640 KIN393640:KIQ393640 KSJ393640:KSM393640 LCF393640:LCI393640 LMB393640:LME393640 LVX393640:LWA393640 MFT393640:MFW393640 MPP393640:MPS393640 MZL393640:MZO393640 NJH393640:NJK393640 NTD393640:NTG393640 OCZ393640:ODC393640 OMV393640:OMY393640 OWR393640:OWU393640 PGN393640:PGQ393640 PQJ393640:PQM393640 QAF393640:QAI393640 QKB393640:QKE393640 QTX393640:QUA393640 RDT393640:RDW393640 RNP393640:RNS393640 RXL393640:RXO393640 SHH393640:SHK393640 SRD393640:SRG393640 TAZ393640:TBC393640 TKV393640:TKY393640 TUR393640:TUU393640 UEN393640:UEQ393640 UOJ393640:UOM393640 UYF393640:UYI393640 VIB393640:VIE393640 VRX393640:VSA393640 WBT393640:WBW393640 WLP393640:WLS393640 WVL393640:WVO393640 D459176:G459176 IZ459176:JC459176 SV459176:SY459176 ACR459176:ACU459176 AMN459176:AMQ459176 AWJ459176:AWM459176 BGF459176:BGI459176 BQB459176:BQE459176 BZX459176:CAA459176 CJT459176:CJW459176 CTP459176:CTS459176 DDL459176:DDO459176 DNH459176:DNK459176 DXD459176:DXG459176 EGZ459176:EHC459176 EQV459176:EQY459176 FAR459176:FAU459176 FKN459176:FKQ459176 FUJ459176:FUM459176 GEF459176:GEI459176 GOB459176:GOE459176 GXX459176:GYA459176 HHT459176:HHW459176 HRP459176:HRS459176 IBL459176:IBO459176 ILH459176:ILK459176 IVD459176:IVG459176 JEZ459176:JFC459176 JOV459176:JOY459176 JYR459176:JYU459176 KIN459176:KIQ459176 KSJ459176:KSM459176 LCF459176:LCI459176 LMB459176:LME459176 LVX459176:LWA459176 MFT459176:MFW459176 MPP459176:MPS459176 MZL459176:MZO459176 NJH459176:NJK459176 NTD459176:NTG459176 OCZ459176:ODC459176 OMV459176:OMY459176 OWR459176:OWU459176 PGN459176:PGQ459176 PQJ459176:PQM459176 QAF459176:QAI459176 QKB459176:QKE459176 QTX459176:QUA459176 RDT459176:RDW459176 RNP459176:RNS459176 RXL459176:RXO459176 SHH459176:SHK459176 SRD459176:SRG459176 TAZ459176:TBC459176 TKV459176:TKY459176 TUR459176:TUU459176 UEN459176:UEQ459176 UOJ459176:UOM459176 UYF459176:UYI459176 VIB459176:VIE459176 VRX459176:VSA459176 WBT459176:WBW459176 WLP459176:WLS459176 WVL459176:WVO459176 D524712:G524712 IZ524712:JC524712 SV524712:SY524712 ACR524712:ACU524712 AMN524712:AMQ524712 AWJ524712:AWM524712 BGF524712:BGI524712 BQB524712:BQE524712 BZX524712:CAA524712 CJT524712:CJW524712 CTP524712:CTS524712 DDL524712:DDO524712 DNH524712:DNK524712 DXD524712:DXG524712 EGZ524712:EHC524712 EQV524712:EQY524712 FAR524712:FAU524712 FKN524712:FKQ524712 FUJ524712:FUM524712 GEF524712:GEI524712 GOB524712:GOE524712 GXX524712:GYA524712 HHT524712:HHW524712 HRP524712:HRS524712 IBL524712:IBO524712 ILH524712:ILK524712 IVD524712:IVG524712 JEZ524712:JFC524712 JOV524712:JOY524712 JYR524712:JYU524712 KIN524712:KIQ524712 KSJ524712:KSM524712 LCF524712:LCI524712 LMB524712:LME524712 LVX524712:LWA524712 MFT524712:MFW524712 MPP524712:MPS524712 MZL524712:MZO524712 NJH524712:NJK524712 NTD524712:NTG524712 OCZ524712:ODC524712 OMV524712:OMY524712 OWR524712:OWU524712 PGN524712:PGQ524712 PQJ524712:PQM524712 QAF524712:QAI524712 QKB524712:QKE524712 QTX524712:QUA524712 RDT524712:RDW524712 RNP524712:RNS524712 RXL524712:RXO524712 SHH524712:SHK524712 SRD524712:SRG524712 TAZ524712:TBC524712 TKV524712:TKY524712 TUR524712:TUU524712 UEN524712:UEQ524712 UOJ524712:UOM524712 UYF524712:UYI524712 VIB524712:VIE524712 VRX524712:VSA524712 WBT524712:WBW524712 WLP524712:WLS524712 WVL524712:WVO524712 D590248:G590248 IZ590248:JC590248 SV590248:SY590248 ACR590248:ACU590248 AMN590248:AMQ590248 AWJ590248:AWM590248 BGF590248:BGI590248 BQB590248:BQE590248 BZX590248:CAA590248 CJT590248:CJW590248 CTP590248:CTS590248 DDL590248:DDO590248 DNH590248:DNK590248 DXD590248:DXG590248 EGZ590248:EHC590248 EQV590248:EQY590248 FAR590248:FAU590248 FKN590248:FKQ590248 FUJ590248:FUM590248 GEF590248:GEI590248 GOB590248:GOE590248 GXX590248:GYA590248 HHT590248:HHW590248 HRP590248:HRS590248 IBL590248:IBO590248 ILH590248:ILK590248 IVD590248:IVG590248 JEZ590248:JFC590248 JOV590248:JOY590248 JYR590248:JYU590248 KIN590248:KIQ590248 KSJ590248:KSM590248 LCF590248:LCI590248 LMB590248:LME590248 LVX590248:LWA590248 MFT590248:MFW590248 MPP590248:MPS590248 MZL590248:MZO590248 NJH590248:NJK590248 NTD590248:NTG590248 OCZ590248:ODC590248 OMV590248:OMY590248 OWR590248:OWU590248 PGN590248:PGQ590248 PQJ590248:PQM590248 QAF590248:QAI590248 QKB590248:QKE590248 QTX590248:QUA590248 RDT590248:RDW590248 RNP590248:RNS590248 RXL590248:RXO590248 SHH590248:SHK590248 SRD590248:SRG590248 TAZ590248:TBC590248 TKV590248:TKY590248 TUR590248:TUU590248 UEN590248:UEQ590248 UOJ590248:UOM590248 UYF590248:UYI590248 VIB590248:VIE590248 VRX590248:VSA590248 WBT590248:WBW590248 WLP590248:WLS590248 WVL590248:WVO590248 D655784:G655784 IZ655784:JC655784 SV655784:SY655784 ACR655784:ACU655784 AMN655784:AMQ655784 AWJ655784:AWM655784 BGF655784:BGI655784 BQB655784:BQE655784 BZX655784:CAA655784 CJT655784:CJW655784 CTP655784:CTS655784 DDL655784:DDO655784 DNH655784:DNK655784 DXD655784:DXG655784 EGZ655784:EHC655784 EQV655784:EQY655784 FAR655784:FAU655784 FKN655784:FKQ655784 FUJ655784:FUM655784 GEF655784:GEI655784 GOB655784:GOE655784 GXX655784:GYA655784 HHT655784:HHW655784 HRP655784:HRS655784 IBL655784:IBO655784 ILH655784:ILK655784 IVD655784:IVG655784 JEZ655784:JFC655784 JOV655784:JOY655784 JYR655784:JYU655784 KIN655784:KIQ655784 KSJ655784:KSM655784 LCF655784:LCI655784 LMB655784:LME655784 LVX655784:LWA655784 MFT655784:MFW655784 MPP655784:MPS655784 MZL655784:MZO655784 NJH655784:NJK655784 NTD655784:NTG655784 OCZ655784:ODC655784 OMV655784:OMY655784 OWR655784:OWU655784 PGN655784:PGQ655784 PQJ655784:PQM655784 QAF655784:QAI655784 QKB655784:QKE655784 QTX655784:QUA655784 RDT655784:RDW655784 RNP655784:RNS655784 RXL655784:RXO655784 SHH655784:SHK655784 SRD655784:SRG655784 TAZ655784:TBC655784 TKV655784:TKY655784 TUR655784:TUU655784 UEN655784:UEQ655784 UOJ655784:UOM655784 UYF655784:UYI655784 VIB655784:VIE655784 VRX655784:VSA655784 WBT655784:WBW655784 WLP655784:WLS655784 WVL655784:WVO655784 D721320:G721320 IZ721320:JC721320 SV721320:SY721320 ACR721320:ACU721320 AMN721320:AMQ721320 AWJ721320:AWM721320 BGF721320:BGI721320 BQB721320:BQE721320 BZX721320:CAA721320 CJT721320:CJW721320 CTP721320:CTS721320 DDL721320:DDO721320 DNH721320:DNK721320 DXD721320:DXG721320 EGZ721320:EHC721320 EQV721320:EQY721320 FAR721320:FAU721320 FKN721320:FKQ721320 FUJ721320:FUM721320 GEF721320:GEI721320 GOB721320:GOE721320 GXX721320:GYA721320 HHT721320:HHW721320 HRP721320:HRS721320 IBL721320:IBO721320 ILH721320:ILK721320 IVD721320:IVG721320 JEZ721320:JFC721320 JOV721320:JOY721320 JYR721320:JYU721320 KIN721320:KIQ721320 KSJ721320:KSM721320 LCF721320:LCI721320 LMB721320:LME721320 LVX721320:LWA721320 MFT721320:MFW721320 MPP721320:MPS721320 MZL721320:MZO721320 NJH721320:NJK721320 NTD721320:NTG721320 OCZ721320:ODC721320 OMV721320:OMY721320 OWR721320:OWU721320 PGN721320:PGQ721320 PQJ721320:PQM721320 QAF721320:QAI721320 QKB721320:QKE721320 QTX721320:QUA721320 RDT721320:RDW721320 RNP721320:RNS721320 RXL721320:RXO721320 SHH721320:SHK721320 SRD721320:SRG721320 TAZ721320:TBC721320 TKV721320:TKY721320 TUR721320:TUU721320 UEN721320:UEQ721320 UOJ721320:UOM721320 UYF721320:UYI721320 VIB721320:VIE721320 VRX721320:VSA721320 WBT721320:WBW721320 WLP721320:WLS721320 WVL721320:WVO721320 D786856:G786856 IZ786856:JC786856 SV786856:SY786856 ACR786856:ACU786856 AMN786856:AMQ786856 AWJ786856:AWM786856 BGF786856:BGI786856 BQB786856:BQE786856 BZX786856:CAA786856 CJT786856:CJW786856 CTP786856:CTS786856 DDL786856:DDO786856 DNH786856:DNK786856 DXD786856:DXG786856 EGZ786856:EHC786856 EQV786856:EQY786856 FAR786856:FAU786856 FKN786856:FKQ786856 FUJ786856:FUM786856 GEF786856:GEI786856 GOB786856:GOE786856 GXX786856:GYA786856 HHT786856:HHW786856 HRP786856:HRS786856 IBL786856:IBO786856 ILH786856:ILK786856 IVD786856:IVG786856 JEZ786856:JFC786856 JOV786856:JOY786856 JYR786856:JYU786856 KIN786856:KIQ786856 KSJ786856:KSM786856 LCF786856:LCI786856 LMB786856:LME786856 LVX786856:LWA786856 MFT786856:MFW786856 MPP786856:MPS786856 MZL786856:MZO786856 NJH786856:NJK786856 NTD786856:NTG786856 OCZ786856:ODC786856 OMV786856:OMY786856 OWR786856:OWU786856 PGN786856:PGQ786856 PQJ786856:PQM786856 QAF786856:QAI786856 QKB786856:QKE786856 QTX786856:QUA786856 RDT786856:RDW786856 RNP786856:RNS786856 RXL786856:RXO786856 SHH786856:SHK786856 SRD786856:SRG786856 TAZ786856:TBC786856 TKV786856:TKY786856 TUR786856:TUU786856 UEN786856:UEQ786856 UOJ786856:UOM786856 UYF786856:UYI786856 VIB786856:VIE786856 VRX786856:VSA786856 WBT786856:WBW786856 WLP786856:WLS786856 WVL786856:WVO786856 D852392:G852392 IZ852392:JC852392 SV852392:SY852392 ACR852392:ACU852392 AMN852392:AMQ852392 AWJ852392:AWM852392 BGF852392:BGI852392 BQB852392:BQE852392 BZX852392:CAA852392 CJT852392:CJW852392 CTP852392:CTS852392 DDL852392:DDO852392 DNH852392:DNK852392 DXD852392:DXG852392 EGZ852392:EHC852392 EQV852392:EQY852392 FAR852392:FAU852392 FKN852392:FKQ852392 FUJ852392:FUM852392 GEF852392:GEI852392 GOB852392:GOE852392 GXX852392:GYA852392 HHT852392:HHW852392 HRP852392:HRS852392 IBL852392:IBO852392 ILH852392:ILK852392 IVD852392:IVG852392 JEZ852392:JFC852392 JOV852392:JOY852392 JYR852392:JYU852392 KIN852392:KIQ852392 KSJ852392:KSM852392 LCF852392:LCI852392 LMB852392:LME852392 LVX852392:LWA852392 MFT852392:MFW852392 MPP852392:MPS852392 MZL852392:MZO852392 NJH852392:NJK852392 NTD852392:NTG852392 OCZ852392:ODC852392 OMV852392:OMY852392 OWR852392:OWU852392 PGN852392:PGQ852392 PQJ852392:PQM852392 QAF852392:QAI852392 QKB852392:QKE852392 QTX852392:QUA852392 RDT852392:RDW852392 RNP852392:RNS852392 RXL852392:RXO852392 SHH852392:SHK852392 SRD852392:SRG852392 TAZ852392:TBC852392 TKV852392:TKY852392 TUR852392:TUU852392 UEN852392:UEQ852392 UOJ852392:UOM852392 UYF852392:UYI852392 VIB852392:VIE852392 VRX852392:VSA852392 WBT852392:WBW852392 WLP852392:WLS852392 WVL852392:WVO852392 D917928:G917928 IZ917928:JC917928 SV917928:SY917928 ACR917928:ACU917928 AMN917928:AMQ917928 AWJ917928:AWM917928 BGF917928:BGI917928 BQB917928:BQE917928 BZX917928:CAA917928 CJT917928:CJW917928 CTP917928:CTS917928 DDL917928:DDO917928 DNH917928:DNK917928 DXD917928:DXG917928 EGZ917928:EHC917928 EQV917928:EQY917928 FAR917928:FAU917928 FKN917928:FKQ917928 FUJ917928:FUM917928 GEF917928:GEI917928 GOB917928:GOE917928 GXX917928:GYA917928 HHT917928:HHW917928 HRP917928:HRS917928 IBL917928:IBO917928 ILH917928:ILK917928 IVD917928:IVG917928 JEZ917928:JFC917928 JOV917928:JOY917928 JYR917928:JYU917928 KIN917928:KIQ917928 KSJ917928:KSM917928 LCF917928:LCI917928 LMB917928:LME917928 LVX917928:LWA917928 MFT917928:MFW917928 MPP917928:MPS917928 MZL917928:MZO917928 NJH917928:NJK917928 NTD917928:NTG917928 OCZ917928:ODC917928 OMV917928:OMY917928 OWR917928:OWU917928 PGN917928:PGQ917928 PQJ917928:PQM917928 QAF917928:QAI917928 QKB917928:QKE917928 QTX917928:QUA917928 RDT917928:RDW917928 RNP917928:RNS917928 RXL917928:RXO917928 SHH917928:SHK917928 SRD917928:SRG917928 TAZ917928:TBC917928 TKV917928:TKY917928 TUR917928:TUU917928 UEN917928:UEQ917928 UOJ917928:UOM917928 UYF917928:UYI917928 VIB917928:VIE917928 VRX917928:VSA917928 WBT917928:WBW917928 WLP917928:WLS917928 WVL917928:WVO917928 D983464:G983464 IZ983464:JC983464 SV983464:SY983464 ACR983464:ACU983464 AMN983464:AMQ983464 AWJ983464:AWM983464 BGF983464:BGI983464 BQB983464:BQE983464 BZX983464:CAA983464 CJT983464:CJW983464 CTP983464:CTS983464 DDL983464:DDO983464 DNH983464:DNK983464 DXD983464:DXG983464 EGZ983464:EHC983464 EQV983464:EQY983464 FAR983464:FAU983464 FKN983464:FKQ983464 FUJ983464:FUM983464 GEF983464:GEI983464 GOB983464:GOE983464 GXX983464:GYA983464 HHT983464:HHW983464 HRP983464:HRS983464 IBL983464:IBO983464 ILH983464:ILK983464 IVD983464:IVG983464 JEZ983464:JFC983464 JOV983464:JOY983464 JYR983464:JYU983464 KIN983464:KIQ983464 KSJ983464:KSM983464 LCF983464:LCI983464 LMB983464:LME983464 LVX983464:LWA983464 MFT983464:MFW983464 MPP983464:MPS983464 MZL983464:MZO983464 NJH983464:NJK983464 NTD983464:NTG983464 OCZ983464:ODC983464 OMV983464:OMY983464 OWR983464:OWU983464 PGN983464:PGQ983464 PQJ983464:PQM983464 QAF983464:QAI983464 QKB983464:QKE983464 QTX983464:QUA983464 RDT983464:RDW983464 RNP983464:RNS983464 RXL983464:RXO983464 SHH983464:SHK983464 SRD983464:SRG983464 TAZ983464:TBC983464 TKV983464:TKY983464 TUR983464:TUU983464 UEN983464:UEQ983464 UOJ983464:UOM983464 UYF983464:UYI983464 VIB983464:VIE983464 VRX983464:VSA983464 WBT983464:WBW983464 WLP983464:WLS983464 WVL983464:WVO983464 E372:H377 JA372:JD377 SW372:SZ377 ACS372:ACV377 AMO372:AMR377 AWK372:AWN377 BGG372:BGJ377 BQC372:BQF377 BZY372:CAB377 CJU372:CJX377 CTQ372:CTT377 DDM372:DDP377 DNI372:DNL377 DXE372:DXH377 EHA372:EHD377 EQW372:EQZ377 FAS372:FAV377 FKO372:FKR377 FUK372:FUN377 GEG372:GEJ377 GOC372:GOF377 GXY372:GYB377 HHU372:HHX377 HRQ372:HRT377 IBM372:IBP377 ILI372:ILL377 IVE372:IVH377 JFA372:JFD377 JOW372:JOZ377 JYS372:JYV377 KIO372:KIR377 KSK372:KSN377 LCG372:LCJ377 LMC372:LMF377 LVY372:LWB377 MFU372:MFX377 MPQ372:MPT377 MZM372:MZP377 NJI372:NJL377 NTE372:NTH377 ODA372:ODD377 OMW372:OMZ377 OWS372:OWV377 PGO372:PGR377 PQK372:PQN377 QAG372:QAJ377 QKC372:QKF377 QTY372:QUB377 RDU372:RDX377 RNQ372:RNT377 RXM372:RXP377 SHI372:SHL377 SRE372:SRH377 TBA372:TBD377 TKW372:TKZ377 TUS372:TUV377 UEO372:UER377 UOK372:UON377 UYG372:UYJ377 VIC372:VIF377 VRY372:VSB377 WBU372:WBX377 WLQ372:WLT377 WVM372:WVP377 E65954:H65959 JA65954:JD65959 SW65954:SZ65959 ACS65954:ACV65959 AMO65954:AMR65959 AWK65954:AWN65959 BGG65954:BGJ65959 BQC65954:BQF65959 BZY65954:CAB65959 CJU65954:CJX65959 CTQ65954:CTT65959 DDM65954:DDP65959 DNI65954:DNL65959 DXE65954:DXH65959 EHA65954:EHD65959 EQW65954:EQZ65959 FAS65954:FAV65959 FKO65954:FKR65959 FUK65954:FUN65959 GEG65954:GEJ65959 GOC65954:GOF65959 GXY65954:GYB65959 HHU65954:HHX65959 HRQ65954:HRT65959 IBM65954:IBP65959 ILI65954:ILL65959 IVE65954:IVH65959 JFA65954:JFD65959 JOW65954:JOZ65959 JYS65954:JYV65959 KIO65954:KIR65959 KSK65954:KSN65959 LCG65954:LCJ65959 LMC65954:LMF65959 LVY65954:LWB65959 MFU65954:MFX65959 MPQ65954:MPT65959 MZM65954:MZP65959 NJI65954:NJL65959 NTE65954:NTH65959 ODA65954:ODD65959 OMW65954:OMZ65959 OWS65954:OWV65959 PGO65954:PGR65959 PQK65954:PQN65959 QAG65954:QAJ65959 QKC65954:QKF65959 QTY65954:QUB65959 RDU65954:RDX65959 RNQ65954:RNT65959 RXM65954:RXP65959 SHI65954:SHL65959 SRE65954:SRH65959 TBA65954:TBD65959 TKW65954:TKZ65959 TUS65954:TUV65959 UEO65954:UER65959 UOK65954:UON65959 UYG65954:UYJ65959 VIC65954:VIF65959 VRY65954:VSB65959 WBU65954:WBX65959 WLQ65954:WLT65959 WVM65954:WVP65959 E131490:H131495 JA131490:JD131495 SW131490:SZ131495 ACS131490:ACV131495 AMO131490:AMR131495 AWK131490:AWN131495 BGG131490:BGJ131495 BQC131490:BQF131495 BZY131490:CAB131495 CJU131490:CJX131495 CTQ131490:CTT131495 DDM131490:DDP131495 DNI131490:DNL131495 DXE131490:DXH131495 EHA131490:EHD131495 EQW131490:EQZ131495 FAS131490:FAV131495 FKO131490:FKR131495 FUK131490:FUN131495 GEG131490:GEJ131495 GOC131490:GOF131495 GXY131490:GYB131495 HHU131490:HHX131495 HRQ131490:HRT131495 IBM131490:IBP131495 ILI131490:ILL131495 IVE131490:IVH131495 JFA131490:JFD131495 JOW131490:JOZ131495 JYS131490:JYV131495 KIO131490:KIR131495 KSK131490:KSN131495 LCG131490:LCJ131495 LMC131490:LMF131495 LVY131490:LWB131495 MFU131490:MFX131495 MPQ131490:MPT131495 MZM131490:MZP131495 NJI131490:NJL131495 NTE131490:NTH131495 ODA131490:ODD131495 OMW131490:OMZ131495 OWS131490:OWV131495 PGO131490:PGR131495 PQK131490:PQN131495 QAG131490:QAJ131495 QKC131490:QKF131495 QTY131490:QUB131495 RDU131490:RDX131495 RNQ131490:RNT131495 RXM131490:RXP131495 SHI131490:SHL131495 SRE131490:SRH131495 TBA131490:TBD131495 TKW131490:TKZ131495 TUS131490:TUV131495 UEO131490:UER131495 UOK131490:UON131495 UYG131490:UYJ131495 VIC131490:VIF131495 VRY131490:VSB131495 WBU131490:WBX131495 WLQ131490:WLT131495 WVM131490:WVP131495 E197026:H197031 JA197026:JD197031 SW197026:SZ197031 ACS197026:ACV197031 AMO197026:AMR197031 AWK197026:AWN197031 BGG197026:BGJ197031 BQC197026:BQF197031 BZY197026:CAB197031 CJU197026:CJX197031 CTQ197026:CTT197031 DDM197026:DDP197031 DNI197026:DNL197031 DXE197026:DXH197031 EHA197026:EHD197031 EQW197026:EQZ197031 FAS197026:FAV197031 FKO197026:FKR197031 FUK197026:FUN197031 GEG197026:GEJ197031 GOC197026:GOF197031 GXY197026:GYB197031 HHU197026:HHX197031 HRQ197026:HRT197031 IBM197026:IBP197031 ILI197026:ILL197031 IVE197026:IVH197031 JFA197026:JFD197031 JOW197026:JOZ197031 JYS197026:JYV197031 KIO197026:KIR197031 KSK197026:KSN197031 LCG197026:LCJ197031 LMC197026:LMF197031 LVY197026:LWB197031 MFU197026:MFX197031 MPQ197026:MPT197031 MZM197026:MZP197031 NJI197026:NJL197031 NTE197026:NTH197031 ODA197026:ODD197031 OMW197026:OMZ197031 OWS197026:OWV197031 PGO197026:PGR197031 PQK197026:PQN197031 QAG197026:QAJ197031 QKC197026:QKF197031 QTY197026:QUB197031 RDU197026:RDX197031 RNQ197026:RNT197031 RXM197026:RXP197031 SHI197026:SHL197031 SRE197026:SRH197031 TBA197026:TBD197031 TKW197026:TKZ197031 TUS197026:TUV197031 UEO197026:UER197031 UOK197026:UON197031 UYG197026:UYJ197031 VIC197026:VIF197031 VRY197026:VSB197031 WBU197026:WBX197031 WLQ197026:WLT197031 WVM197026:WVP197031 E262562:H262567 JA262562:JD262567 SW262562:SZ262567 ACS262562:ACV262567 AMO262562:AMR262567 AWK262562:AWN262567 BGG262562:BGJ262567 BQC262562:BQF262567 BZY262562:CAB262567 CJU262562:CJX262567 CTQ262562:CTT262567 DDM262562:DDP262567 DNI262562:DNL262567 DXE262562:DXH262567 EHA262562:EHD262567 EQW262562:EQZ262567 FAS262562:FAV262567 FKO262562:FKR262567 FUK262562:FUN262567 GEG262562:GEJ262567 GOC262562:GOF262567 GXY262562:GYB262567 HHU262562:HHX262567 HRQ262562:HRT262567 IBM262562:IBP262567 ILI262562:ILL262567 IVE262562:IVH262567 JFA262562:JFD262567 JOW262562:JOZ262567 JYS262562:JYV262567 KIO262562:KIR262567 KSK262562:KSN262567 LCG262562:LCJ262567 LMC262562:LMF262567 LVY262562:LWB262567 MFU262562:MFX262567 MPQ262562:MPT262567 MZM262562:MZP262567 NJI262562:NJL262567 NTE262562:NTH262567 ODA262562:ODD262567 OMW262562:OMZ262567 OWS262562:OWV262567 PGO262562:PGR262567 PQK262562:PQN262567 QAG262562:QAJ262567 QKC262562:QKF262567 QTY262562:QUB262567 RDU262562:RDX262567 RNQ262562:RNT262567 RXM262562:RXP262567 SHI262562:SHL262567 SRE262562:SRH262567 TBA262562:TBD262567 TKW262562:TKZ262567 TUS262562:TUV262567 UEO262562:UER262567 UOK262562:UON262567 UYG262562:UYJ262567 VIC262562:VIF262567 VRY262562:VSB262567 WBU262562:WBX262567 WLQ262562:WLT262567 WVM262562:WVP262567 E328098:H328103 JA328098:JD328103 SW328098:SZ328103 ACS328098:ACV328103 AMO328098:AMR328103 AWK328098:AWN328103 BGG328098:BGJ328103 BQC328098:BQF328103 BZY328098:CAB328103 CJU328098:CJX328103 CTQ328098:CTT328103 DDM328098:DDP328103 DNI328098:DNL328103 DXE328098:DXH328103 EHA328098:EHD328103 EQW328098:EQZ328103 FAS328098:FAV328103 FKO328098:FKR328103 FUK328098:FUN328103 GEG328098:GEJ328103 GOC328098:GOF328103 GXY328098:GYB328103 HHU328098:HHX328103 HRQ328098:HRT328103 IBM328098:IBP328103 ILI328098:ILL328103 IVE328098:IVH328103 JFA328098:JFD328103 JOW328098:JOZ328103 JYS328098:JYV328103 KIO328098:KIR328103 KSK328098:KSN328103 LCG328098:LCJ328103 LMC328098:LMF328103 LVY328098:LWB328103 MFU328098:MFX328103 MPQ328098:MPT328103 MZM328098:MZP328103 NJI328098:NJL328103 NTE328098:NTH328103 ODA328098:ODD328103 OMW328098:OMZ328103 OWS328098:OWV328103 PGO328098:PGR328103 PQK328098:PQN328103 QAG328098:QAJ328103 QKC328098:QKF328103 QTY328098:QUB328103 RDU328098:RDX328103 RNQ328098:RNT328103 RXM328098:RXP328103 SHI328098:SHL328103 SRE328098:SRH328103 TBA328098:TBD328103 TKW328098:TKZ328103 TUS328098:TUV328103 UEO328098:UER328103 UOK328098:UON328103 UYG328098:UYJ328103 VIC328098:VIF328103 VRY328098:VSB328103 WBU328098:WBX328103 WLQ328098:WLT328103 WVM328098:WVP328103 E393634:H393639 JA393634:JD393639 SW393634:SZ393639 ACS393634:ACV393639 AMO393634:AMR393639 AWK393634:AWN393639 BGG393634:BGJ393639 BQC393634:BQF393639 BZY393634:CAB393639 CJU393634:CJX393639 CTQ393634:CTT393639 DDM393634:DDP393639 DNI393634:DNL393639 DXE393634:DXH393639 EHA393634:EHD393639 EQW393634:EQZ393639 FAS393634:FAV393639 FKO393634:FKR393639 FUK393634:FUN393639 GEG393634:GEJ393639 GOC393634:GOF393639 GXY393634:GYB393639 HHU393634:HHX393639 HRQ393634:HRT393639 IBM393634:IBP393639 ILI393634:ILL393639 IVE393634:IVH393639 JFA393634:JFD393639 JOW393634:JOZ393639 JYS393634:JYV393639 KIO393634:KIR393639 KSK393634:KSN393639 LCG393634:LCJ393639 LMC393634:LMF393639 LVY393634:LWB393639 MFU393634:MFX393639 MPQ393634:MPT393639 MZM393634:MZP393639 NJI393634:NJL393639 NTE393634:NTH393639 ODA393634:ODD393639 OMW393634:OMZ393639 OWS393634:OWV393639 PGO393634:PGR393639 PQK393634:PQN393639 QAG393634:QAJ393639 QKC393634:QKF393639 QTY393634:QUB393639 RDU393634:RDX393639 RNQ393634:RNT393639 RXM393634:RXP393639 SHI393634:SHL393639 SRE393634:SRH393639 TBA393634:TBD393639 TKW393634:TKZ393639 TUS393634:TUV393639 UEO393634:UER393639 UOK393634:UON393639 UYG393634:UYJ393639 VIC393634:VIF393639 VRY393634:VSB393639 WBU393634:WBX393639 WLQ393634:WLT393639 WVM393634:WVP393639 E459170:H459175 JA459170:JD459175 SW459170:SZ459175 ACS459170:ACV459175 AMO459170:AMR459175 AWK459170:AWN459175 BGG459170:BGJ459175 BQC459170:BQF459175 BZY459170:CAB459175 CJU459170:CJX459175 CTQ459170:CTT459175 DDM459170:DDP459175 DNI459170:DNL459175 DXE459170:DXH459175 EHA459170:EHD459175 EQW459170:EQZ459175 FAS459170:FAV459175 FKO459170:FKR459175 FUK459170:FUN459175 GEG459170:GEJ459175 GOC459170:GOF459175 GXY459170:GYB459175 HHU459170:HHX459175 HRQ459170:HRT459175 IBM459170:IBP459175 ILI459170:ILL459175 IVE459170:IVH459175 JFA459170:JFD459175 JOW459170:JOZ459175 JYS459170:JYV459175 KIO459170:KIR459175 KSK459170:KSN459175 LCG459170:LCJ459175 LMC459170:LMF459175 LVY459170:LWB459175 MFU459170:MFX459175 MPQ459170:MPT459175 MZM459170:MZP459175 NJI459170:NJL459175 NTE459170:NTH459175 ODA459170:ODD459175 OMW459170:OMZ459175 OWS459170:OWV459175 PGO459170:PGR459175 PQK459170:PQN459175 QAG459170:QAJ459175 QKC459170:QKF459175 QTY459170:QUB459175 RDU459170:RDX459175 RNQ459170:RNT459175 RXM459170:RXP459175 SHI459170:SHL459175 SRE459170:SRH459175 TBA459170:TBD459175 TKW459170:TKZ459175 TUS459170:TUV459175 UEO459170:UER459175 UOK459170:UON459175 UYG459170:UYJ459175 VIC459170:VIF459175 VRY459170:VSB459175 WBU459170:WBX459175 WLQ459170:WLT459175 WVM459170:WVP459175 E524706:H524711 JA524706:JD524711 SW524706:SZ524711 ACS524706:ACV524711 AMO524706:AMR524711 AWK524706:AWN524711 BGG524706:BGJ524711 BQC524706:BQF524711 BZY524706:CAB524711 CJU524706:CJX524711 CTQ524706:CTT524711 DDM524706:DDP524711 DNI524706:DNL524711 DXE524706:DXH524711 EHA524706:EHD524711 EQW524706:EQZ524711 FAS524706:FAV524711 FKO524706:FKR524711 FUK524706:FUN524711 GEG524706:GEJ524711 GOC524706:GOF524711 GXY524706:GYB524711 HHU524706:HHX524711 HRQ524706:HRT524711 IBM524706:IBP524711 ILI524706:ILL524711 IVE524706:IVH524711 JFA524706:JFD524711 JOW524706:JOZ524711 JYS524706:JYV524711 KIO524706:KIR524711 KSK524706:KSN524711 LCG524706:LCJ524711 LMC524706:LMF524711 LVY524706:LWB524711 MFU524706:MFX524711 MPQ524706:MPT524711 MZM524706:MZP524711 NJI524706:NJL524711 NTE524706:NTH524711 ODA524706:ODD524711 OMW524706:OMZ524711 OWS524706:OWV524711 PGO524706:PGR524711 PQK524706:PQN524711 QAG524706:QAJ524711 QKC524706:QKF524711 QTY524706:QUB524711 RDU524706:RDX524711 RNQ524706:RNT524711 RXM524706:RXP524711 SHI524706:SHL524711 SRE524706:SRH524711 TBA524706:TBD524711 TKW524706:TKZ524711 TUS524706:TUV524711 UEO524706:UER524711 UOK524706:UON524711 UYG524706:UYJ524711 VIC524706:VIF524711 VRY524706:VSB524711 WBU524706:WBX524711 WLQ524706:WLT524711 WVM524706:WVP524711 E590242:H590247 JA590242:JD590247 SW590242:SZ590247 ACS590242:ACV590247 AMO590242:AMR590247 AWK590242:AWN590247 BGG590242:BGJ590247 BQC590242:BQF590247 BZY590242:CAB590247 CJU590242:CJX590247 CTQ590242:CTT590247 DDM590242:DDP590247 DNI590242:DNL590247 DXE590242:DXH590247 EHA590242:EHD590247 EQW590242:EQZ590247 FAS590242:FAV590247 FKO590242:FKR590247 FUK590242:FUN590247 GEG590242:GEJ590247 GOC590242:GOF590247 GXY590242:GYB590247 HHU590242:HHX590247 HRQ590242:HRT590247 IBM590242:IBP590247 ILI590242:ILL590247 IVE590242:IVH590247 JFA590242:JFD590247 JOW590242:JOZ590247 JYS590242:JYV590247 KIO590242:KIR590247 KSK590242:KSN590247 LCG590242:LCJ590247 LMC590242:LMF590247 LVY590242:LWB590247 MFU590242:MFX590247 MPQ590242:MPT590247 MZM590242:MZP590247 NJI590242:NJL590247 NTE590242:NTH590247 ODA590242:ODD590247 OMW590242:OMZ590247 OWS590242:OWV590247 PGO590242:PGR590247 PQK590242:PQN590247 QAG590242:QAJ590247 QKC590242:QKF590247 QTY590242:QUB590247 RDU590242:RDX590247 RNQ590242:RNT590247 RXM590242:RXP590247 SHI590242:SHL590247 SRE590242:SRH590247 TBA590242:TBD590247 TKW590242:TKZ590247 TUS590242:TUV590247 UEO590242:UER590247 UOK590242:UON590247 UYG590242:UYJ590247 VIC590242:VIF590247 VRY590242:VSB590247 WBU590242:WBX590247 WLQ590242:WLT590247 WVM590242:WVP590247 E655778:H655783 JA655778:JD655783 SW655778:SZ655783 ACS655778:ACV655783 AMO655778:AMR655783 AWK655778:AWN655783 BGG655778:BGJ655783 BQC655778:BQF655783 BZY655778:CAB655783 CJU655778:CJX655783 CTQ655778:CTT655783 DDM655778:DDP655783 DNI655778:DNL655783 DXE655778:DXH655783 EHA655778:EHD655783 EQW655778:EQZ655783 FAS655778:FAV655783 FKO655778:FKR655783 FUK655778:FUN655783 GEG655778:GEJ655783 GOC655778:GOF655783 GXY655778:GYB655783 HHU655778:HHX655783 HRQ655778:HRT655783 IBM655778:IBP655783 ILI655778:ILL655783 IVE655778:IVH655783 JFA655778:JFD655783 JOW655778:JOZ655783 JYS655778:JYV655783 KIO655778:KIR655783 KSK655778:KSN655783 LCG655778:LCJ655783 LMC655778:LMF655783 LVY655778:LWB655783 MFU655778:MFX655783 MPQ655778:MPT655783 MZM655778:MZP655783 NJI655778:NJL655783 NTE655778:NTH655783 ODA655778:ODD655783 OMW655778:OMZ655783 OWS655778:OWV655783 PGO655778:PGR655783 PQK655778:PQN655783 QAG655778:QAJ655783 QKC655778:QKF655783 QTY655778:QUB655783 RDU655778:RDX655783 RNQ655778:RNT655783 RXM655778:RXP655783 SHI655778:SHL655783 SRE655778:SRH655783 TBA655778:TBD655783 TKW655778:TKZ655783 TUS655778:TUV655783 UEO655778:UER655783 UOK655778:UON655783 UYG655778:UYJ655783 VIC655778:VIF655783 VRY655778:VSB655783 WBU655778:WBX655783 WLQ655778:WLT655783 WVM655778:WVP655783 E721314:H721319 JA721314:JD721319 SW721314:SZ721319 ACS721314:ACV721319 AMO721314:AMR721319 AWK721314:AWN721319 BGG721314:BGJ721319 BQC721314:BQF721319 BZY721314:CAB721319 CJU721314:CJX721319 CTQ721314:CTT721319 DDM721314:DDP721319 DNI721314:DNL721319 DXE721314:DXH721319 EHA721314:EHD721319 EQW721314:EQZ721319 FAS721314:FAV721319 FKO721314:FKR721319 FUK721314:FUN721319 GEG721314:GEJ721319 GOC721314:GOF721319 GXY721314:GYB721319 HHU721314:HHX721319 HRQ721314:HRT721319 IBM721314:IBP721319 ILI721314:ILL721319 IVE721314:IVH721319 JFA721314:JFD721319 JOW721314:JOZ721319 JYS721314:JYV721319 KIO721314:KIR721319 KSK721314:KSN721319 LCG721314:LCJ721319 LMC721314:LMF721319 LVY721314:LWB721319 MFU721314:MFX721319 MPQ721314:MPT721319 MZM721314:MZP721319 NJI721314:NJL721319 NTE721314:NTH721319 ODA721314:ODD721319 OMW721314:OMZ721319 OWS721314:OWV721319 PGO721314:PGR721319 PQK721314:PQN721319 QAG721314:QAJ721319 QKC721314:QKF721319 QTY721314:QUB721319 RDU721314:RDX721319 RNQ721314:RNT721319 RXM721314:RXP721319 SHI721314:SHL721319 SRE721314:SRH721319 TBA721314:TBD721319 TKW721314:TKZ721319 TUS721314:TUV721319 UEO721314:UER721319 UOK721314:UON721319 UYG721314:UYJ721319 VIC721314:VIF721319 VRY721314:VSB721319 WBU721314:WBX721319 WLQ721314:WLT721319 WVM721314:WVP721319 E786850:H786855 JA786850:JD786855 SW786850:SZ786855 ACS786850:ACV786855 AMO786850:AMR786855 AWK786850:AWN786855 BGG786850:BGJ786855 BQC786850:BQF786855 BZY786850:CAB786855 CJU786850:CJX786855 CTQ786850:CTT786855 DDM786850:DDP786855 DNI786850:DNL786855 DXE786850:DXH786855 EHA786850:EHD786855 EQW786850:EQZ786855 FAS786850:FAV786855 FKO786850:FKR786855 FUK786850:FUN786855 GEG786850:GEJ786855 GOC786850:GOF786855 GXY786850:GYB786855 HHU786850:HHX786855 HRQ786850:HRT786855 IBM786850:IBP786855 ILI786850:ILL786855 IVE786850:IVH786855 JFA786850:JFD786855 JOW786850:JOZ786855 JYS786850:JYV786855 KIO786850:KIR786855 KSK786850:KSN786855 LCG786850:LCJ786855 LMC786850:LMF786855 LVY786850:LWB786855 MFU786850:MFX786855 MPQ786850:MPT786855 MZM786850:MZP786855 NJI786850:NJL786855 NTE786850:NTH786855 ODA786850:ODD786855 OMW786850:OMZ786855 OWS786850:OWV786855 PGO786850:PGR786855 PQK786850:PQN786855 QAG786850:QAJ786855 QKC786850:QKF786855 QTY786850:QUB786855 RDU786850:RDX786855 RNQ786850:RNT786855 RXM786850:RXP786855 SHI786850:SHL786855 SRE786850:SRH786855 TBA786850:TBD786855 TKW786850:TKZ786855 TUS786850:TUV786855 UEO786850:UER786855 UOK786850:UON786855 UYG786850:UYJ786855 VIC786850:VIF786855 VRY786850:VSB786855 WBU786850:WBX786855 WLQ786850:WLT786855 WVM786850:WVP786855 E852386:H852391 JA852386:JD852391 SW852386:SZ852391 ACS852386:ACV852391 AMO852386:AMR852391 AWK852386:AWN852391 BGG852386:BGJ852391 BQC852386:BQF852391 BZY852386:CAB852391 CJU852386:CJX852391 CTQ852386:CTT852391 DDM852386:DDP852391 DNI852386:DNL852391 DXE852386:DXH852391 EHA852386:EHD852391 EQW852386:EQZ852391 FAS852386:FAV852391 FKO852386:FKR852391 FUK852386:FUN852391 GEG852386:GEJ852391 GOC852386:GOF852391 GXY852386:GYB852391 HHU852386:HHX852391 HRQ852386:HRT852391 IBM852386:IBP852391 ILI852386:ILL852391 IVE852386:IVH852391 JFA852386:JFD852391 JOW852386:JOZ852391 JYS852386:JYV852391 KIO852386:KIR852391 KSK852386:KSN852391 LCG852386:LCJ852391 LMC852386:LMF852391 LVY852386:LWB852391 MFU852386:MFX852391 MPQ852386:MPT852391 MZM852386:MZP852391 NJI852386:NJL852391 NTE852386:NTH852391 ODA852386:ODD852391 OMW852386:OMZ852391 OWS852386:OWV852391 PGO852386:PGR852391 PQK852386:PQN852391 QAG852386:QAJ852391 QKC852386:QKF852391 QTY852386:QUB852391 RDU852386:RDX852391 RNQ852386:RNT852391 RXM852386:RXP852391 SHI852386:SHL852391 SRE852386:SRH852391 TBA852386:TBD852391 TKW852386:TKZ852391 TUS852386:TUV852391 UEO852386:UER852391 UOK852386:UON852391 UYG852386:UYJ852391 VIC852386:VIF852391 VRY852386:VSB852391 WBU852386:WBX852391 WLQ852386:WLT852391 WVM852386:WVP852391 E917922:H917927 JA917922:JD917927 SW917922:SZ917927 ACS917922:ACV917927 AMO917922:AMR917927 AWK917922:AWN917927 BGG917922:BGJ917927 BQC917922:BQF917927 BZY917922:CAB917927 CJU917922:CJX917927 CTQ917922:CTT917927 DDM917922:DDP917927 DNI917922:DNL917927 DXE917922:DXH917927 EHA917922:EHD917927 EQW917922:EQZ917927 FAS917922:FAV917927 FKO917922:FKR917927 FUK917922:FUN917927 GEG917922:GEJ917927 GOC917922:GOF917927 GXY917922:GYB917927 HHU917922:HHX917927 HRQ917922:HRT917927 IBM917922:IBP917927 ILI917922:ILL917927 IVE917922:IVH917927 JFA917922:JFD917927 JOW917922:JOZ917927 JYS917922:JYV917927 KIO917922:KIR917927 KSK917922:KSN917927 LCG917922:LCJ917927 LMC917922:LMF917927 LVY917922:LWB917927 MFU917922:MFX917927 MPQ917922:MPT917927 MZM917922:MZP917927 NJI917922:NJL917927 NTE917922:NTH917927 ODA917922:ODD917927 OMW917922:OMZ917927 OWS917922:OWV917927 PGO917922:PGR917927 PQK917922:PQN917927 QAG917922:QAJ917927 QKC917922:QKF917927 QTY917922:QUB917927 RDU917922:RDX917927 RNQ917922:RNT917927 RXM917922:RXP917927 SHI917922:SHL917927 SRE917922:SRH917927 TBA917922:TBD917927 TKW917922:TKZ917927 TUS917922:TUV917927 UEO917922:UER917927 UOK917922:UON917927 UYG917922:UYJ917927 VIC917922:VIF917927 VRY917922:VSB917927 WBU917922:WBX917927 WLQ917922:WLT917927 WVM917922:WVP917927 E983458:H983463 JA983458:JD983463 SW983458:SZ983463 ACS983458:ACV983463 AMO983458:AMR983463 AWK983458:AWN983463 BGG983458:BGJ983463 BQC983458:BQF983463 BZY983458:CAB983463 CJU983458:CJX983463 CTQ983458:CTT983463 DDM983458:DDP983463 DNI983458:DNL983463 DXE983458:DXH983463 EHA983458:EHD983463 EQW983458:EQZ983463 FAS983458:FAV983463 FKO983458:FKR983463 FUK983458:FUN983463 GEG983458:GEJ983463 GOC983458:GOF983463 GXY983458:GYB983463 HHU983458:HHX983463 HRQ983458:HRT983463 IBM983458:IBP983463 ILI983458:ILL983463 IVE983458:IVH983463 JFA983458:JFD983463 JOW983458:JOZ983463 JYS983458:JYV983463 KIO983458:KIR983463 KSK983458:KSN983463 LCG983458:LCJ983463 LMC983458:LMF983463 LVY983458:LWB983463 MFU983458:MFX983463 MPQ983458:MPT983463 MZM983458:MZP983463 NJI983458:NJL983463 NTE983458:NTH983463 ODA983458:ODD983463 OMW983458:OMZ983463 OWS983458:OWV983463 PGO983458:PGR983463 PQK983458:PQN983463 QAG983458:QAJ983463 QKC983458:QKF983463 QTY983458:QUB983463 RDU983458:RDX983463 RNQ983458:RNT983463 RXM983458:RXP983463 SHI983458:SHL983463 SRE983458:SRH983463 TBA983458:TBD983463 TKW983458:TKZ983463 TUS983458:TUV983463 UEO983458:UER983463 UOK983458:UON983463 UYG983458:UYJ983463 VIC983458:VIF983463 VRY983458:VSB983463 WBU983458:WBX983463 WLQ983458:WLT983463 WVM983458:WVP983463 I378:K378 JE378:JG378 TA378:TC378 ACW378:ACY378 AMS378:AMU378 AWO378:AWQ378 BGK378:BGM378 BQG378:BQI378 CAC378:CAE378 CJY378:CKA378 CTU378:CTW378 DDQ378:DDS378 DNM378:DNO378 DXI378:DXK378 EHE378:EHG378 ERA378:ERC378 FAW378:FAY378 FKS378:FKU378 FUO378:FUQ378 GEK378:GEM378 GOG378:GOI378 GYC378:GYE378 HHY378:HIA378 HRU378:HRW378 IBQ378:IBS378 ILM378:ILO378 IVI378:IVK378 JFE378:JFG378 JPA378:JPC378 JYW378:JYY378 KIS378:KIU378 KSO378:KSQ378 LCK378:LCM378 LMG378:LMI378 LWC378:LWE378 MFY378:MGA378 MPU378:MPW378 MZQ378:MZS378 NJM378:NJO378 NTI378:NTK378 ODE378:ODG378 ONA378:ONC378 OWW378:OWY378 PGS378:PGU378 PQO378:PQQ378 QAK378:QAM378 QKG378:QKI378 QUC378:QUE378 RDY378:REA378 RNU378:RNW378 RXQ378:RXS378 SHM378:SHO378 SRI378:SRK378 TBE378:TBG378 TLA378:TLC378 TUW378:TUY378 UES378:UEU378 UOO378:UOQ378 UYK378:UYM378 VIG378:VII378 VSC378:VSE378 WBY378:WCA378 WLU378:WLW378 WVQ378:WVS378 I65960:K65960 JE65960:JG65960 TA65960:TC65960 ACW65960:ACY65960 AMS65960:AMU65960 AWO65960:AWQ65960 BGK65960:BGM65960 BQG65960:BQI65960 CAC65960:CAE65960 CJY65960:CKA65960 CTU65960:CTW65960 DDQ65960:DDS65960 DNM65960:DNO65960 DXI65960:DXK65960 EHE65960:EHG65960 ERA65960:ERC65960 FAW65960:FAY65960 FKS65960:FKU65960 FUO65960:FUQ65960 GEK65960:GEM65960 GOG65960:GOI65960 GYC65960:GYE65960 HHY65960:HIA65960 HRU65960:HRW65960 IBQ65960:IBS65960 ILM65960:ILO65960 IVI65960:IVK65960 JFE65960:JFG65960 JPA65960:JPC65960 JYW65960:JYY65960 KIS65960:KIU65960 KSO65960:KSQ65960 LCK65960:LCM65960 LMG65960:LMI65960 LWC65960:LWE65960 MFY65960:MGA65960 MPU65960:MPW65960 MZQ65960:MZS65960 NJM65960:NJO65960 NTI65960:NTK65960 ODE65960:ODG65960 ONA65960:ONC65960 OWW65960:OWY65960 PGS65960:PGU65960 PQO65960:PQQ65960 QAK65960:QAM65960 QKG65960:QKI65960 QUC65960:QUE65960 RDY65960:REA65960 RNU65960:RNW65960 RXQ65960:RXS65960 SHM65960:SHO65960 SRI65960:SRK65960 TBE65960:TBG65960 TLA65960:TLC65960 TUW65960:TUY65960 UES65960:UEU65960 UOO65960:UOQ65960 UYK65960:UYM65960 VIG65960:VII65960 VSC65960:VSE65960 WBY65960:WCA65960 WLU65960:WLW65960 WVQ65960:WVS65960 I131496:K131496 JE131496:JG131496 TA131496:TC131496 ACW131496:ACY131496 AMS131496:AMU131496 AWO131496:AWQ131496 BGK131496:BGM131496 BQG131496:BQI131496 CAC131496:CAE131496 CJY131496:CKA131496 CTU131496:CTW131496 DDQ131496:DDS131496 DNM131496:DNO131496 DXI131496:DXK131496 EHE131496:EHG131496 ERA131496:ERC131496 FAW131496:FAY131496 FKS131496:FKU131496 FUO131496:FUQ131496 GEK131496:GEM131496 GOG131496:GOI131496 GYC131496:GYE131496 HHY131496:HIA131496 HRU131496:HRW131496 IBQ131496:IBS131496 ILM131496:ILO131496 IVI131496:IVK131496 JFE131496:JFG131496 JPA131496:JPC131496 JYW131496:JYY131496 KIS131496:KIU131496 KSO131496:KSQ131496 LCK131496:LCM131496 LMG131496:LMI131496 LWC131496:LWE131496 MFY131496:MGA131496 MPU131496:MPW131496 MZQ131496:MZS131496 NJM131496:NJO131496 NTI131496:NTK131496 ODE131496:ODG131496 ONA131496:ONC131496 OWW131496:OWY131496 PGS131496:PGU131496 PQO131496:PQQ131496 QAK131496:QAM131496 QKG131496:QKI131496 QUC131496:QUE131496 RDY131496:REA131496 RNU131496:RNW131496 RXQ131496:RXS131496 SHM131496:SHO131496 SRI131496:SRK131496 TBE131496:TBG131496 TLA131496:TLC131496 TUW131496:TUY131496 UES131496:UEU131496 UOO131496:UOQ131496 UYK131496:UYM131496 VIG131496:VII131496 VSC131496:VSE131496 WBY131496:WCA131496 WLU131496:WLW131496 WVQ131496:WVS131496 I197032:K197032 JE197032:JG197032 TA197032:TC197032 ACW197032:ACY197032 AMS197032:AMU197032 AWO197032:AWQ197032 BGK197032:BGM197032 BQG197032:BQI197032 CAC197032:CAE197032 CJY197032:CKA197032 CTU197032:CTW197032 DDQ197032:DDS197032 DNM197032:DNO197032 DXI197032:DXK197032 EHE197032:EHG197032 ERA197032:ERC197032 FAW197032:FAY197032 FKS197032:FKU197032 FUO197032:FUQ197032 GEK197032:GEM197032 GOG197032:GOI197032 GYC197032:GYE197032 HHY197032:HIA197032 HRU197032:HRW197032 IBQ197032:IBS197032 ILM197032:ILO197032 IVI197032:IVK197032 JFE197032:JFG197032 JPA197032:JPC197032 JYW197032:JYY197032 KIS197032:KIU197032 KSO197032:KSQ197032 LCK197032:LCM197032 LMG197032:LMI197032 LWC197032:LWE197032 MFY197032:MGA197032 MPU197032:MPW197032 MZQ197032:MZS197032 NJM197032:NJO197032 NTI197032:NTK197032 ODE197032:ODG197032 ONA197032:ONC197032 OWW197032:OWY197032 PGS197032:PGU197032 PQO197032:PQQ197032 QAK197032:QAM197032 QKG197032:QKI197032 QUC197032:QUE197032 RDY197032:REA197032 RNU197032:RNW197032 RXQ197032:RXS197032 SHM197032:SHO197032 SRI197032:SRK197032 TBE197032:TBG197032 TLA197032:TLC197032 TUW197032:TUY197032 UES197032:UEU197032 UOO197032:UOQ197032 UYK197032:UYM197032 VIG197032:VII197032 VSC197032:VSE197032 WBY197032:WCA197032 WLU197032:WLW197032 WVQ197032:WVS197032 I262568:K262568 JE262568:JG262568 TA262568:TC262568 ACW262568:ACY262568 AMS262568:AMU262568 AWO262568:AWQ262568 BGK262568:BGM262568 BQG262568:BQI262568 CAC262568:CAE262568 CJY262568:CKA262568 CTU262568:CTW262568 DDQ262568:DDS262568 DNM262568:DNO262568 DXI262568:DXK262568 EHE262568:EHG262568 ERA262568:ERC262568 FAW262568:FAY262568 FKS262568:FKU262568 FUO262568:FUQ262568 GEK262568:GEM262568 GOG262568:GOI262568 GYC262568:GYE262568 HHY262568:HIA262568 HRU262568:HRW262568 IBQ262568:IBS262568 ILM262568:ILO262568 IVI262568:IVK262568 JFE262568:JFG262568 JPA262568:JPC262568 JYW262568:JYY262568 KIS262568:KIU262568 KSO262568:KSQ262568 LCK262568:LCM262568 LMG262568:LMI262568 LWC262568:LWE262568 MFY262568:MGA262568 MPU262568:MPW262568 MZQ262568:MZS262568 NJM262568:NJO262568 NTI262568:NTK262568 ODE262568:ODG262568 ONA262568:ONC262568 OWW262568:OWY262568 PGS262568:PGU262568 PQO262568:PQQ262568 QAK262568:QAM262568 QKG262568:QKI262568 QUC262568:QUE262568 RDY262568:REA262568 RNU262568:RNW262568 RXQ262568:RXS262568 SHM262568:SHO262568 SRI262568:SRK262568 TBE262568:TBG262568 TLA262568:TLC262568 TUW262568:TUY262568 UES262568:UEU262568 UOO262568:UOQ262568 UYK262568:UYM262568 VIG262568:VII262568 VSC262568:VSE262568 WBY262568:WCA262568 WLU262568:WLW262568 WVQ262568:WVS262568 I328104:K328104 JE328104:JG328104 TA328104:TC328104 ACW328104:ACY328104 AMS328104:AMU328104 AWO328104:AWQ328104 BGK328104:BGM328104 BQG328104:BQI328104 CAC328104:CAE328104 CJY328104:CKA328104 CTU328104:CTW328104 DDQ328104:DDS328104 DNM328104:DNO328104 DXI328104:DXK328104 EHE328104:EHG328104 ERA328104:ERC328104 FAW328104:FAY328104 FKS328104:FKU328104 FUO328104:FUQ328104 GEK328104:GEM328104 GOG328104:GOI328104 GYC328104:GYE328104 HHY328104:HIA328104 HRU328104:HRW328104 IBQ328104:IBS328104 ILM328104:ILO328104 IVI328104:IVK328104 JFE328104:JFG328104 JPA328104:JPC328104 JYW328104:JYY328104 KIS328104:KIU328104 KSO328104:KSQ328104 LCK328104:LCM328104 LMG328104:LMI328104 LWC328104:LWE328104 MFY328104:MGA328104 MPU328104:MPW328104 MZQ328104:MZS328104 NJM328104:NJO328104 NTI328104:NTK328104 ODE328104:ODG328104 ONA328104:ONC328104 OWW328104:OWY328104 PGS328104:PGU328104 PQO328104:PQQ328104 QAK328104:QAM328104 QKG328104:QKI328104 QUC328104:QUE328104 RDY328104:REA328104 RNU328104:RNW328104 RXQ328104:RXS328104 SHM328104:SHO328104 SRI328104:SRK328104 TBE328104:TBG328104 TLA328104:TLC328104 TUW328104:TUY328104 UES328104:UEU328104 UOO328104:UOQ328104 UYK328104:UYM328104 VIG328104:VII328104 VSC328104:VSE328104 WBY328104:WCA328104 WLU328104:WLW328104 WVQ328104:WVS328104 I393640:K393640 JE393640:JG393640 TA393640:TC393640 ACW393640:ACY393640 AMS393640:AMU393640 AWO393640:AWQ393640 BGK393640:BGM393640 BQG393640:BQI393640 CAC393640:CAE393640 CJY393640:CKA393640 CTU393640:CTW393640 DDQ393640:DDS393640 DNM393640:DNO393640 DXI393640:DXK393640 EHE393640:EHG393640 ERA393640:ERC393640 FAW393640:FAY393640 FKS393640:FKU393640 FUO393640:FUQ393640 GEK393640:GEM393640 GOG393640:GOI393640 GYC393640:GYE393640 HHY393640:HIA393640 HRU393640:HRW393640 IBQ393640:IBS393640 ILM393640:ILO393640 IVI393640:IVK393640 JFE393640:JFG393640 JPA393640:JPC393640 JYW393640:JYY393640 KIS393640:KIU393640 KSO393640:KSQ393640 LCK393640:LCM393640 LMG393640:LMI393640 LWC393640:LWE393640 MFY393640:MGA393640 MPU393640:MPW393640 MZQ393640:MZS393640 NJM393640:NJO393640 NTI393640:NTK393640 ODE393640:ODG393640 ONA393640:ONC393640 OWW393640:OWY393640 PGS393640:PGU393640 PQO393640:PQQ393640 QAK393640:QAM393640 QKG393640:QKI393640 QUC393640:QUE393640 RDY393640:REA393640 RNU393640:RNW393640 RXQ393640:RXS393640 SHM393640:SHO393640 SRI393640:SRK393640 TBE393640:TBG393640 TLA393640:TLC393640 TUW393640:TUY393640 UES393640:UEU393640 UOO393640:UOQ393640 UYK393640:UYM393640 VIG393640:VII393640 VSC393640:VSE393640 WBY393640:WCA393640 WLU393640:WLW393640 WVQ393640:WVS393640 I459176:K459176 JE459176:JG459176 TA459176:TC459176 ACW459176:ACY459176 AMS459176:AMU459176 AWO459176:AWQ459176 BGK459176:BGM459176 BQG459176:BQI459176 CAC459176:CAE459176 CJY459176:CKA459176 CTU459176:CTW459176 DDQ459176:DDS459176 DNM459176:DNO459176 DXI459176:DXK459176 EHE459176:EHG459176 ERA459176:ERC459176 FAW459176:FAY459176 FKS459176:FKU459176 FUO459176:FUQ459176 GEK459176:GEM459176 GOG459176:GOI459176 GYC459176:GYE459176 HHY459176:HIA459176 HRU459176:HRW459176 IBQ459176:IBS459176 ILM459176:ILO459176 IVI459176:IVK459176 JFE459176:JFG459176 JPA459176:JPC459176 JYW459176:JYY459176 KIS459176:KIU459176 KSO459176:KSQ459176 LCK459176:LCM459176 LMG459176:LMI459176 LWC459176:LWE459176 MFY459176:MGA459176 MPU459176:MPW459176 MZQ459176:MZS459176 NJM459176:NJO459176 NTI459176:NTK459176 ODE459176:ODG459176 ONA459176:ONC459176 OWW459176:OWY459176 PGS459176:PGU459176 PQO459176:PQQ459176 QAK459176:QAM459176 QKG459176:QKI459176 QUC459176:QUE459176 RDY459176:REA459176 RNU459176:RNW459176 RXQ459176:RXS459176 SHM459176:SHO459176 SRI459176:SRK459176 TBE459176:TBG459176 TLA459176:TLC459176 TUW459176:TUY459176 UES459176:UEU459176 UOO459176:UOQ459176 UYK459176:UYM459176 VIG459176:VII459176 VSC459176:VSE459176 WBY459176:WCA459176 WLU459176:WLW459176 WVQ459176:WVS459176 I524712:K524712 JE524712:JG524712 TA524712:TC524712 ACW524712:ACY524712 AMS524712:AMU524712 AWO524712:AWQ524712 BGK524712:BGM524712 BQG524712:BQI524712 CAC524712:CAE524712 CJY524712:CKA524712 CTU524712:CTW524712 DDQ524712:DDS524712 DNM524712:DNO524712 DXI524712:DXK524712 EHE524712:EHG524712 ERA524712:ERC524712 FAW524712:FAY524712 FKS524712:FKU524712 FUO524712:FUQ524712 GEK524712:GEM524712 GOG524712:GOI524712 GYC524712:GYE524712 HHY524712:HIA524712 HRU524712:HRW524712 IBQ524712:IBS524712 ILM524712:ILO524712 IVI524712:IVK524712 JFE524712:JFG524712 JPA524712:JPC524712 JYW524712:JYY524712 KIS524712:KIU524712 KSO524712:KSQ524712 LCK524712:LCM524712 LMG524712:LMI524712 LWC524712:LWE524712 MFY524712:MGA524712 MPU524712:MPW524712 MZQ524712:MZS524712 NJM524712:NJO524712 NTI524712:NTK524712 ODE524712:ODG524712 ONA524712:ONC524712 OWW524712:OWY524712 PGS524712:PGU524712 PQO524712:PQQ524712 QAK524712:QAM524712 QKG524712:QKI524712 QUC524712:QUE524712 RDY524712:REA524712 RNU524712:RNW524712 RXQ524712:RXS524712 SHM524712:SHO524712 SRI524712:SRK524712 TBE524712:TBG524712 TLA524712:TLC524712 TUW524712:TUY524712 UES524712:UEU524712 UOO524712:UOQ524712 UYK524712:UYM524712 VIG524712:VII524712 VSC524712:VSE524712 WBY524712:WCA524712 WLU524712:WLW524712 WVQ524712:WVS524712 I590248:K590248 JE590248:JG590248 TA590248:TC590248 ACW590248:ACY590248 AMS590248:AMU590248 AWO590248:AWQ590248 BGK590248:BGM590248 BQG590248:BQI590248 CAC590248:CAE590248 CJY590248:CKA590248 CTU590248:CTW590248 DDQ590248:DDS590248 DNM590248:DNO590248 DXI590248:DXK590248 EHE590248:EHG590248 ERA590248:ERC590248 FAW590248:FAY590248 FKS590248:FKU590248 FUO590248:FUQ590248 GEK590248:GEM590248 GOG590248:GOI590248 GYC590248:GYE590248 HHY590248:HIA590248 HRU590248:HRW590248 IBQ590248:IBS590248 ILM590248:ILO590248 IVI590248:IVK590248 JFE590248:JFG590248 JPA590248:JPC590248 JYW590248:JYY590248 KIS590248:KIU590248 KSO590248:KSQ590248 LCK590248:LCM590248 LMG590248:LMI590248 LWC590248:LWE590248 MFY590248:MGA590248 MPU590248:MPW590248 MZQ590248:MZS590248 NJM590248:NJO590248 NTI590248:NTK590248 ODE590248:ODG590248 ONA590248:ONC590248 OWW590248:OWY590248 PGS590248:PGU590248 PQO590248:PQQ590248 QAK590248:QAM590248 QKG590248:QKI590248 QUC590248:QUE590248 RDY590248:REA590248 RNU590248:RNW590248 RXQ590248:RXS590248 SHM590248:SHO590248 SRI590248:SRK590248 TBE590248:TBG590248 TLA590248:TLC590248 TUW590248:TUY590248 UES590248:UEU590248 UOO590248:UOQ590248 UYK590248:UYM590248 VIG590248:VII590248 VSC590248:VSE590248 WBY590248:WCA590248 WLU590248:WLW590248 WVQ590248:WVS590248 I655784:K655784 JE655784:JG655784 TA655784:TC655784 ACW655784:ACY655784 AMS655784:AMU655784 AWO655784:AWQ655784 BGK655784:BGM655784 BQG655784:BQI655784 CAC655784:CAE655784 CJY655784:CKA655784 CTU655784:CTW655784 DDQ655784:DDS655784 DNM655784:DNO655784 DXI655784:DXK655784 EHE655784:EHG655784 ERA655784:ERC655784 FAW655784:FAY655784 FKS655784:FKU655784 FUO655784:FUQ655784 GEK655784:GEM655784 GOG655784:GOI655784 GYC655784:GYE655784 HHY655784:HIA655784 HRU655784:HRW655784 IBQ655784:IBS655784 ILM655784:ILO655784 IVI655784:IVK655784 JFE655784:JFG655784 JPA655784:JPC655784 JYW655784:JYY655784 KIS655784:KIU655784 KSO655784:KSQ655784 LCK655784:LCM655784 LMG655784:LMI655784 LWC655784:LWE655784 MFY655784:MGA655784 MPU655784:MPW655784 MZQ655784:MZS655784 NJM655784:NJO655784 NTI655784:NTK655784 ODE655784:ODG655784 ONA655784:ONC655784 OWW655784:OWY655784 PGS655784:PGU655784 PQO655784:PQQ655784 QAK655784:QAM655784 QKG655784:QKI655784 QUC655784:QUE655784 RDY655784:REA655784 RNU655784:RNW655784 RXQ655784:RXS655784 SHM655784:SHO655784 SRI655784:SRK655784 TBE655784:TBG655784 TLA655784:TLC655784 TUW655784:TUY655784 UES655784:UEU655784 UOO655784:UOQ655784 UYK655784:UYM655784 VIG655784:VII655784 VSC655784:VSE655784 WBY655784:WCA655784 WLU655784:WLW655784 WVQ655784:WVS655784 I721320:K721320 JE721320:JG721320 TA721320:TC721320 ACW721320:ACY721320 AMS721320:AMU721320 AWO721320:AWQ721320 BGK721320:BGM721320 BQG721320:BQI721320 CAC721320:CAE721320 CJY721320:CKA721320 CTU721320:CTW721320 DDQ721320:DDS721320 DNM721320:DNO721320 DXI721320:DXK721320 EHE721320:EHG721320 ERA721320:ERC721320 FAW721320:FAY721320 FKS721320:FKU721320 FUO721320:FUQ721320 GEK721320:GEM721320 GOG721320:GOI721320 GYC721320:GYE721320 HHY721320:HIA721320 HRU721320:HRW721320 IBQ721320:IBS721320 ILM721320:ILO721320 IVI721320:IVK721320 JFE721320:JFG721320 JPA721320:JPC721320 JYW721320:JYY721320 KIS721320:KIU721320 KSO721320:KSQ721320 LCK721320:LCM721320 LMG721320:LMI721320 LWC721320:LWE721320 MFY721320:MGA721320 MPU721320:MPW721320 MZQ721320:MZS721320 NJM721320:NJO721320 NTI721320:NTK721320 ODE721320:ODG721320 ONA721320:ONC721320 OWW721320:OWY721320 PGS721320:PGU721320 PQO721320:PQQ721320 QAK721320:QAM721320 QKG721320:QKI721320 QUC721320:QUE721320 RDY721320:REA721320 RNU721320:RNW721320 RXQ721320:RXS721320 SHM721320:SHO721320 SRI721320:SRK721320 TBE721320:TBG721320 TLA721320:TLC721320 TUW721320:TUY721320 UES721320:UEU721320 UOO721320:UOQ721320 UYK721320:UYM721320 VIG721320:VII721320 VSC721320:VSE721320 WBY721320:WCA721320 WLU721320:WLW721320 WVQ721320:WVS721320 I786856:K786856 JE786856:JG786856 TA786856:TC786856 ACW786856:ACY786856 AMS786856:AMU786856 AWO786856:AWQ786856 BGK786856:BGM786856 BQG786856:BQI786856 CAC786856:CAE786856 CJY786856:CKA786856 CTU786856:CTW786856 DDQ786856:DDS786856 DNM786856:DNO786856 DXI786856:DXK786856 EHE786856:EHG786856 ERA786856:ERC786856 FAW786856:FAY786856 FKS786856:FKU786856 FUO786856:FUQ786856 GEK786856:GEM786856 GOG786856:GOI786856 GYC786856:GYE786856 HHY786856:HIA786856 HRU786856:HRW786856 IBQ786856:IBS786856 ILM786856:ILO786856 IVI786856:IVK786856 JFE786856:JFG786856 JPA786856:JPC786856 JYW786856:JYY786856 KIS786856:KIU786856 KSO786856:KSQ786856 LCK786856:LCM786856 LMG786856:LMI786856 LWC786856:LWE786856 MFY786856:MGA786856 MPU786856:MPW786856 MZQ786856:MZS786856 NJM786856:NJO786856 NTI786856:NTK786856 ODE786856:ODG786856 ONA786856:ONC786856 OWW786856:OWY786856 PGS786856:PGU786856 PQO786856:PQQ786856 QAK786856:QAM786856 QKG786856:QKI786856 QUC786856:QUE786856 RDY786856:REA786856 RNU786856:RNW786856 RXQ786856:RXS786856 SHM786856:SHO786856 SRI786856:SRK786856 TBE786856:TBG786856 TLA786856:TLC786856 TUW786856:TUY786856 UES786856:UEU786856 UOO786856:UOQ786856 UYK786856:UYM786856 VIG786856:VII786856 VSC786856:VSE786856 WBY786856:WCA786856 WLU786856:WLW786856 WVQ786856:WVS786856 I852392:K852392 JE852392:JG852392 TA852392:TC852392 ACW852392:ACY852392 AMS852392:AMU852392 AWO852392:AWQ852392 BGK852392:BGM852392 BQG852392:BQI852392 CAC852392:CAE852392 CJY852392:CKA852392 CTU852392:CTW852392 DDQ852392:DDS852392 DNM852392:DNO852392 DXI852392:DXK852392 EHE852392:EHG852392 ERA852392:ERC852392 FAW852392:FAY852392 FKS852392:FKU852392 FUO852392:FUQ852392 GEK852392:GEM852392 GOG852392:GOI852392 GYC852392:GYE852392 HHY852392:HIA852392 HRU852392:HRW852392 IBQ852392:IBS852392 ILM852392:ILO852392 IVI852392:IVK852392 JFE852392:JFG852392 JPA852392:JPC852392 JYW852392:JYY852392 KIS852392:KIU852392 KSO852392:KSQ852392 LCK852392:LCM852392 LMG852392:LMI852392 LWC852392:LWE852392 MFY852392:MGA852392 MPU852392:MPW852392 MZQ852392:MZS852392 NJM852392:NJO852392 NTI852392:NTK852392 ODE852392:ODG852392 ONA852392:ONC852392 OWW852392:OWY852392 PGS852392:PGU852392 PQO852392:PQQ852392 QAK852392:QAM852392 QKG852392:QKI852392 QUC852392:QUE852392 RDY852392:REA852392 RNU852392:RNW852392 RXQ852392:RXS852392 SHM852392:SHO852392 SRI852392:SRK852392 TBE852392:TBG852392 TLA852392:TLC852392 TUW852392:TUY852392 UES852392:UEU852392 UOO852392:UOQ852392 UYK852392:UYM852392 VIG852392:VII852392 VSC852392:VSE852392 WBY852392:WCA852392 WLU852392:WLW852392 WVQ852392:WVS852392 I917928:K917928 JE917928:JG917928 TA917928:TC917928 ACW917928:ACY917928 AMS917928:AMU917928 AWO917928:AWQ917928 BGK917928:BGM917928 BQG917928:BQI917928 CAC917928:CAE917928 CJY917928:CKA917928 CTU917928:CTW917928 DDQ917928:DDS917928 DNM917928:DNO917928 DXI917928:DXK917928 EHE917928:EHG917928 ERA917928:ERC917928 FAW917928:FAY917928 FKS917928:FKU917928 FUO917928:FUQ917928 GEK917928:GEM917928 GOG917928:GOI917928 GYC917928:GYE917928 HHY917928:HIA917928 HRU917928:HRW917928 IBQ917928:IBS917928 ILM917928:ILO917928 IVI917928:IVK917928 JFE917928:JFG917928 JPA917928:JPC917928 JYW917928:JYY917928 KIS917928:KIU917928 KSO917928:KSQ917928 LCK917928:LCM917928 LMG917928:LMI917928 LWC917928:LWE917928 MFY917928:MGA917928 MPU917928:MPW917928 MZQ917928:MZS917928 NJM917928:NJO917928 NTI917928:NTK917928 ODE917928:ODG917928 ONA917928:ONC917928 OWW917928:OWY917928 PGS917928:PGU917928 PQO917928:PQQ917928 QAK917928:QAM917928 QKG917928:QKI917928 QUC917928:QUE917928 RDY917928:REA917928 RNU917928:RNW917928 RXQ917928:RXS917928 SHM917928:SHO917928 SRI917928:SRK917928 TBE917928:TBG917928 TLA917928:TLC917928 TUW917928:TUY917928 UES917928:UEU917928 UOO917928:UOQ917928 UYK917928:UYM917928 VIG917928:VII917928 VSC917928:VSE917928 WBY917928:WCA917928 WLU917928:WLW917928 WVQ917928:WVS917928 I983464:K983464 JE983464:JG983464 TA983464:TC983464 ACW983464:ACY983464 AMS983464:AMU983464 AWO983464:AWQ983464 BGK983464:BGM983464 BQG983464:BQI983464 CAC983464:CAE983464 CJY983464:CKA983464 CTU983464:CTW983464 DDQ983464:DDS983464 DNM983464:DNO983464 DXI983464:DXK983464 EHE983464:EHG983464 ERA983464:ERC983464 FAW983464:FAY983464 FKS983464:FKU983464 FUO983464:FUQ983464 GEK983464:GEM983464 GOG983464:GOI983464 GYC983464:GYE983464 HHY983464:HIA983464 HRU983464:HRW983464 IBQ983464:IBS983464 ILM983464:ILO983464 IVI983464:IVK983464 JFE983464:JFG983464 JPA983464:JPC983464 JYW983464:JYY983464 KIS983464:KIU983464 KSO983464:KSQ983464 LCK983464:LCM983464 LMG983464:LMI983464 LWC983464:LWE983464 MFY983464:MGA983464 MPU983464:MPW983464 MZQ983464:MZS983464 NJM983464:NJO983464 NTI983464:NTK983464 ODE983464:ODG983464 ONA983464:ONC983464 OWW983464:OWY983464 PGS983464:PGU983464 PQO983464:PQQ983464 QAK983464:QAM983464 QKG983464:QKI983464 QUC983464:QUE983464 RDY983464:REA983464 RNU983464:RNW983464 RXQ983464:RXS983464 SHM983464:SHO983464 SRI983464:SRK983464 TBE983464:TBG983464 TLA983464:TLC983464 TUW983464:TUY983464 UES983464:UEU983464 UOO983464:UOQ983464 UYK983464:UYM983464 VIG983464:VII983464 VSC983464:VSE983464 WBY983464:WCA983464 WLU983464:WLW983464 WVQ983464:WVS983464 J372:L377 JF372:JH377 TB372:TD377 ACX372:ACZ377 AMT372:AMV377 AWP372:AWR377 BGL372:BGN377 BQH372:BQJ377 CAD372:CAF377 CJZ372:CKB377 CTV372:CTX377 DDR372:DDT377 DNN372:DNP377 DXJ372:DXL377 EHF372:EHH377 ERB372:ERD377 FAX372:FAZ377 FKT372:FKV377 FUP372:FUR377 GEL372:GEN377 GOH372:GOJ377 GYD372:GYF377 HHZ372:HIB377 HRV372:HRX377 IBR372:IBT377 ILN372:ILP377 IVJ372:IVL377 JFF372:JFH377 JPB372:JPD377 JYX372:JYZ377 KIT372:KIV377 KSP372:KSR377 LCL372:LCN377 LMH372:LMJ377 LWD372:LWF377 MFZ372:MGB377 MPV372:MPX377 MZR372:MZT377 NJN372:NJP377 NTJ372:NTL377 ODF372:ODH377 ONB372:OND377 OWX372:OWZ377 PGT372:PGV377 PQP372:PQR377 QAL372:QAN377 QKH372:QKJ377 QUD372:QUF377 RDZ372:REB377 RNV372:RNX377 RXR372:RXT377 SHN372:SHP377 SRJ372:SRL377 TBF372:TBH377 TLB372:TLD377 TUX372:TUZ377 UET372:UEV377 UOP372:UOR377 UYL372:UYN377 VIH372:VIJ377 VSD372:VSF377 WBZ372:WCB377 WLV372:WLX377 WVR372:WVT377 J65954:L65959 JF65954:JH65959 TB65954:TD65959 ACX65954:ACZ65959 AMT65954:AMV65959 AWP65954:AWR65959 BGL65954:BGN65959 BQH65954:BQJ65959 CAD65954:CAF65959 CJZ65954:CKB65959 CTV65954:CTX65959 DDR65954:DDT65959 DNN65954:DNP65959 DXJ65954:DXL65959 EHF65954:EHH65959 ERB65954:ERD65959 FAX65954:FAZ65959 FKT65954:FKV65959 FUP65954:FUR65959 GEL65954:GEN65959 GOH65954:GOJ65959 GYD65954:GYF65959 HHZ65954:HIB65959 HRV65954:HRX65959 IBR65954:IBT65959 ILN65954:ILP65959 IVJ65954:IVL65959 JFF65954:JFH65959 JPB65954:JPD65959 JYX65954:JYZ65959 KIT65954:KIV65959 KSP65954:KSR65959 LCL65954:LCN65959 LMH65954:LMJ65959 LWD65954:LWF65959 MFZ65954:MGB65959 MPV65954:MPX65959 MZR65954:MZT65959 NJN65954:NJP65959 NTJ65954:NTL65959 ODF65954:ODH65959 ONB65954:OND65959 OWX65954:OWZ65959 PGT65954:PGV65959 PQP65954:PQR65959 QAL65954:QAN65959 QKH65954:QKJ65959 QUD65954:QUF65959 RDZ65954:REB65959 RNV65954:RNX65959 RXR65954:RXT65959 SHN65954:SHP65959 SRJ65954:SRL65959 TBF65954:TBH65959 TLB65954:TLD65959 TUX65954:TUZ65959 UET65954:UEV65959 UOP65954:UOR65959 UYL65954:UYN65959 VIH65954:VIJ65959 VSD65954:VSF65959 WBZ65954:WCB65959 WLV65954:WLX65959 WVR65954:WVT65959 J131490:L131495 JF131490:JH131495 TB131490:TD131495 ACX131490:ACZ131495 AMT131490:AMV131495 AWP131490:AWR131495 BGL131490:BGN131495 BQH131490:BQJ131495 CAD131490:CAF131495 CJZ131490:CKB131495 CTV131490:CTX131495 DDR131490:DDT131495 DNN131490:DNP131495 DXJ131490:DXL131495 EHF131490:EHH131495 ERB131490:ERD131495 FAX131490:FAZ131495 FKT131490:FKV131495 FUP131490:FUR131495 GEL131490:GEN131495 GOH131490:GOJ131495 GYD131490:GYF131495 HHZ131490:HIB131495 HRV131490:HRX131495 IBR131490:IBT131495 ILN131490:ILP131495 IVJ131490:IVL131495 JFF131490:JFH131495 JPB131490:JPD131495 JYX131490:JYZ131495 KIT131490:KIV131495 KSP131490:KSR131495 LCL131490:LCN131495 LMH131490:LMJ131495 LWD131490:LWF131495 MFZ131490:MGB131495 MPV131490:MPX131495 MZR131490:MZT131495 NJN131490:NJP131495 NTJ131490:NTL131495 ODF131490:ODH131495 ONB131490:OND131495 OWX131490:OWZ131495 PGT131490:PGV131495 PQP131490:PQR131495 QAL131490:QAN131495 QKH131490:QKJ131495 QUD131490:QUF131495 RDZ131490:REB131495 RNV131490:RNX131495 RXR131490:RXT131495 SHN131490:SHP131495 SRJ131490:SRL131495 TBF131490:TBH131495 TLB131490:TLD131495 TUX131490:TUZ131495 UET131490:UEV131495 UOP131490:UOR131495 UYL131490:UYN131495 VIH131490:VIJ131495 VSD131490:VSF131495 WBZ131490:WCB131495 WLV131490:WLX131495 WVR131490:WVT131495 J197026:L197031 JF197026:JH197031 TB197026:TD197031 ACX197026:ACZ197031 AMT197026:AMV197031 AWP197026:AWR197031 BGL197026:BGN197031 BQH197026:BQJ197031 CAD197026:CAF197031 CJZ197026:CKB197031 CTV197026:CTX197031 DDR197026:DDT197031 DNN197026:DNP197031 DXJ197026:DXL197031 EHF197026:EHH197031 ERB197026:ERD197031 FAX197026:FAZ197031 FKT197026:FKV197031 FUP197026:FUR197031 GEL197026:GEN197031 GOH197026:GOJ197031 GYD197026:GYF197031 HHZ197026:HIB197031 HRV197026:HRX197031 IBR197026:IBT197031 ILN197026:ILP197031 IVJ197026:IVL197031 JFF197026:JFH197031 JPB197026:JPD197031 JYX197026:JYZ197031 KIT197026:KIV197031 KSP197026:KSR197031 LCL197026:LCN197031 LMH197026:LMJ197031 LWD197026:LWF197031 MFZ197026:MGB197031 MPV197026:MPX197031 MZR197026:MZT197031 NJN197026:NJP197031 NTJ197026:NTL197031 ODF197026:ODH197031 ONB197026:OND197031 OWX197026:OWZ197031 PGT197026:PGV197031 PQP197026:PQR197031 QAL197026:QAN197031 QKH197026:QKJ197031 QUD197026:QUF197031 RDZ197026:REB197031 RNV197026:RNX197031 RXR197026:RXT197031 SHN197026:SHP197031 SRJ197026:SRL197031 TBF197026:TBH197031 TLB197026:TLD197031 TUX197026:TUZ197031 UET197026:UEV197031 UOP197026:UOR197031 UYL197026:UYN197031 VIH197026:VIJ197031 VSD197026:VSF197031 WBZ197026:WCB197031 WLV197026:WLX197031 WVR197026:WVT197031 J262562:L262567 JF262562:JH262567 TB262562:TD262567 ACX262562:ACZ262567 AMT262562:AMV262567 AWP262562:AWR262567 BGL262562:BGN262567 BQH262562:BQJ262567 CAD262562:CAF262567 CJZ262562:CKB262567 CTV262562:CTX262567 DDR262562:DDT262567 DNN262562:DNP262567 DXJ262562:DXL262567 EHF262562:EHH262567 ERB262562:ERD262567 FAX262562:FAZ262567 FKT262562:FKV262567 FUP262562:FUR262567 GEL262562:GEN262567 GOH262562:GOJ262567 GYD262562:GYF262567 HHZ262562:HIB262567 HRV262562:HRX262567 IBR262562:IBT262567 ILN262562:ILP262567 IVJ262562:IVL262567 JFF262562:JFH262567 JPB262562:JPD262567 JYX262562:JYZ262567 KIT262562:KIV262567 KSP262562:KSR262567 LCL262562:LCN262567 LMH262562:LMJ262567 LWD262562:LWF262567 MFZ262562:MGB262567 MPV262562:MPX262567 MZR262562:MZT262567 NJN262562:NJP262567 NTJ262562:NTL262567 ODF262562:ODH262567 ONB262562:OND262567 OWX262562:OWZ262567 PGT262562:PGV262567 PQP262562:PQR262567 QAL262562:QAN262567 QKH262562:QKJ262567 QUD262562:QUF262567 RDZ262562:REB262567 RNV262562:RNX262567 RXR262562:RXT262567 SHN262562:SHP262567 SRJ262562:SRL262567 TBF262562:TBH262567 TLB262562:TLD262567 TUX262562:TUZ262567 UET262562:UEV262567 UOP262562:UOR262567 UYL262562:UYN262567 VIH262562:VIJ262567 VSD262562:VSF262567 WBZ262562:WCB262567 WLV262562:WLX262567 WVR262562:WVT262567 J328098:L328103 JF328098:JH328103 TB328098:TD328103 ACX328098:ACZ328103 AMT328098:AMV328103 AWP328098:AWR328103 BGL328098:BGN328103 BQH328098:BQJ328103 CAD328098:CAF328103 CJZ328098:CKB328103 CTV328098:CTX328103 DDR328098:DDT328103 DNN328098:DNP328103 DXJ328098:DXL328103 EHF328098:EHH328103 ERB328098:ERD328103 FAX328098:FAZ328103 FKT328098:FKV328103 FUP328098:FUR328103 GEL328098:GEN328103 GOH328098:GOJ328103 GYD328098:GYF328103 HHZ328098:HIB328103 HRV328098:HRX328103 IBR328098:IBT328103 ILN328098:ILP328103 IVJ328098:IVL328103 JFF328098:JFH328103 JPB328098:JPD328103 JYX328098:JYZ328103 KIT328098:KIV328103 KSP328098:KSR328103 LCL328098:LCN328103 LMH328098:LMJ328103 LWD328098:LWF328103 MFZ328098:MGB328103 MPV328098:MPX328103 MZR328098:MZT328103 NJN328098:NJP328103 NTJ328098:NTL328103 ODF328098:ODH328103 ONB328098:OND328103 OWX328098:OWZ328103 PGT328098:PGV328103 PQP328098:PQR328103 QAL328098:QAN328103 QKH328098:QKJ328103 QUD328098:QUF328103 RDZ328098:REB328103 RNV328098:RNX328103 RXR328098:RXT328103 SHN328098:SHP328103 SRJ328098:SRL328103 TBF328098:TBH328103 TLB328098:TLD328103 TUX328098:TUZ328103 UET328098:UEV328103 UOP328098:UOR328103 UYL328098:UYN328103 VIH328098:VIJ328103 VSD328098:VSF328103 WBZ328098:WCB328103 WLV328098:WLX328103 WVR328098:WVT328103 J393634:L393639 JF393634:JH393639 TB393634:TD393639 ACX393634:ACZ393639 AMT393634:AMV393639 AWP393634:AWR393639 BGL393634:BGN393639 BQH393634:BQJ393639 CAD393634:CAF393639 CJZ393634:CKB393639 CTV393634:CTX393639 DDR393634:DDT393639 DNN393634:DNP393639 DXJ393634:DXL393639 EHF393634:EHH393639 ERB393634:ERD393639 FAX393634:FAZ393639 FKT393634:FKV393639 FUP393634:FUR393639 GEL393634:GEN393639 GOH393634:GOJ393639 GYD393634:GYF393639 HHZ393634:HIB393639 HRV393634:HRX393639 IBR393634:IBT393639 ILN393634:ILP393639 IVJ393634:IVL393639 JFF393634:JFH393639 JPB393634:JPD393639 JYX393634:JYZ393639 KIT393634:KIV393639 KSP393634:KSR393639 LCL393634:LCN393639 LMH393634:LMJ393639 LWD393634:LWF393639 MFZ393634:MGB393639 MPV393634:MPX393639 MZR393634:MZT393639 NJN393634:NJP393639 NTJ393634:NTL393639 ODF393634:ODH393639 ONB393634:OND393639 OWX393634:OWZ393639 PGT393634:PGV393639 PQP393634:PQR393639 QAL393634:QAN393639 QKH393634:QKJ393639 QUD393634:QUF393639 RDZ393634:REB393639 RNV393634:RNX393639 RXR393634:RXT393639 SHN393634:SHP393639 SRJ393634:SRL393639 TBF393634:TBH393639 TLB393634:TLD393639 TUX393634:TUZ393639 UET393634:UEV393639 UOP393634:UOR393639 UYL393634:UYN393639 VIH393634:VIJ393639 VSD393634:VSF393639 WBZ393634:WCB393639 WLV393634:WLX393639 WVR393634:WVT393639 J459170:L459175 JF459170:JH459175 TB459170:TD459175 ACX459170:ACZ459175 AMT459170:AMV459175 AWP459170:AWR459175 BGL459170:BGN459175 BQH459170:BQJ459175 CAD459170:CAF459175 CJZ459170:CKB459175 CTV459170:CTX459175 DDR459170:DDT459175 DNN459170:DNP459175 DXJ459170:DXL459175 EHF459170:EHH459175 ERB459170:ERD459175 FAX459170:FAZ459175 FKT459170:FKV459175 FUP459170:FUR459175 GEL459170:GEN459175 GOH459170:GOJ459175 GYD459170:GYF459175 HHZ459170:HIB459175 HRV459170:HRX459175 IBR459170:IBT459175 ILN459170:ILP459175 IVJ459170:IVL459175 JFF459170:JFH459175 JPB459170:JPD459175 JYX459170:JYZ459175 KIT459170:KIV459175 KSP459170:KSR459175 LCL459170:LCN459175 LMH459170:LMJ459175 LWD459170:LWF459175 MFZ459170:MGB459175 MPV459170:MPX459175 MZR459170:MZT459175 NJN459170:NJP459175 NTJ459170:NTL459175 ODF459170:ODH459175 ONB459170:OND459175 OWX459170:OWZ459175 PGT459170:PGV459175 PQP459170:PQR459175 QAL459170:QAN459175 QKH459170:QKJ459175 QUD459170:QUF459175 RDZ459170:REB459175 RNV459170:RNX459175 RXR459170:RXT459175 SHN459170:SHP459175 SRJ459170:SRL459175 TBF459170:TBH459175 TLB459170:TLD459175 TUX459170:TUZ459175 UET459170:UEV459175 UOP459170:UOR459175 UYL459170:UYN459175 VIH459170:VIJ459175 VSD459170:VSF459175 WBZ459170:WCB459175 WLV459170:WLX459175 WVR459170:WVT459175 J524706:L524711 JF524706:JH524711 TB524706:TD524711 ACX524706:ACZ524711 AMT524706:AMV524711 AWP524706:AWR524711 BGL524706:BGN524711 BQH524706:BQJ524711 CAD524706:CAF524711 CJZ524706:CKB524711 CTV524706:CTX524711 DDR524706:DDT524711 DNN524706:DNP524711 DXJ524706:DXL524711 EHF524706:EHH524711 ERB524706:ERD524711 FAX524706:FAZ524711 FKT524706:FKV524711 FUP524706:FUR524711 GEL524706:GEN524711 GOH524706:GOJ524711 GYD524706:GYF524711 HHZ524706:HIB524711 HRV524706:HRX524711 IBR524706:IBT524711 ILN524706:ILP524711 IVJ524706:IVL524711 JFF524706:JFH524711 JPB524706:JPD524711 JYX524706:JYZ524711 KIT524706:KIV524711 KSP524706:KSR524711 LCL524706:LCN524711 LMH524706:LMJ524711 LWD524706:LWF524711 MFZ524706:MGB524711 MPV524706:MPX524711 MZR524706:MZT524711 NJN524706:NJP524711 NTJ524706:NTL524711 ODF524706:ODH524711 ONB524706:OND524711 OWX524706:OWZ524711 PGT524706:PGV524711 PQP524706:PQR524711 QAL524706:QAN524711 QKH524706:QKJ524711 QUD524706:QUF524711 RDZ524706:REB524711 RNV524706:RNX524711 RXR524706:RXT524711 SHN524706:SHP524711 SRJ524706:SRL524711 TBF524706:TBH524711 TLB524706:TLD524711 TUX524706:TUZ524711 UET524706:UEV524711 UOP524706:UOR524711 UYL524706:UYN524711 VIH524706:VIJ524711 VSD524706:VSF524711 WBZ524706:WCB524711 WLV524706:WLX524711 WVR524706:WVT524711 J590242:L590247 JF590242:JH590247 TB590242:TD590247 ACX590242:ACZ590247 AMT590242:AMV590247 AWP590242:AWR590247 BGL590242:BGN590247 BQH590242:BQJ590247 CAD590242:CAF590247 CJZ590242:CKB590247 CTV590242:CTX590247 DDR590242:DDT590247 DNN590242:DNP590247 DXJ590242:DXL590247 EHF590242:EHH590247 ERB590242:ERD590247 FAX590242:FAZ590247 FKT590242:FKV590247 FUP590242:FUR590247 GEL590242:GEN590247 GOH590242:GOJ590247 GYD590242:GYF590247 HHZ590242:HIB590247 HRV590242:HRX590247 IBR590242:IBT590247 ILN590242:ILP590247 IVJ590242:IVL590247 JFF590242:JFH590247 JPB590242:JPD590247 JYX590242:JYZ590247 KIT590242:KIV590247 KSP590242:KSR590247 LCL590242:LCN590247 LMH590242:LMJ590247 LWD590242:LWF590247 MFZ590242:MGB590247 MPV590242:MPX590247 MZR590242:MZT590247 NJN590242:NJP590247 NTJ590242:NTL590247 ODF590242:ODH590247 ONB590242:OND590247 OWX590242:OWZ590247 PGT590242:PGV590247 PQP590242:PQR590247 QAL590242:QAN590247 QKH590242:QKJ590247 QUD590242:QUF590247 RDZ590242:REB590247 RNV590242:RNX590247 RXR590242:RXT590247 SHN590242:SHP590247 SRJ590242:SRL590247 TBF590242:TBH590247 TLB590242:TLD590247 TUX590242:TUZ590247 UET590242:UEV590247 UOP590242:UOR590247 UYL590242:UYN590247 VIH590242:VIJ590247 VSD590242:VSF590247 WBZ590242:WCB590247 WLV590242:WLX590247 WVR590242:WVT590247 J655778:L655783 JF655778:JH655783 TB655778:TD655783 ACX655778:ACZ655783 AMT655778:AMV655783 AWP655778:AWR655783 BGL655778:BGN655783 BQH655778:BQJ655783 CAD655778:CAF655783 CJZ655778:CKB655783 CTV655778:CTX655783 DDR655778:DDT655783 DNN655778:DNP655783 DXJ655778:DXL655783 EHF655778:EHH655783 ERB655778:ERD655783 FAX655778:FAZ655783 FKT655778:FKV655783 FUP655778:FUR655783 GEL655778:GEN655783 GOH655778:GOJ655783 GYD655778:GYF655783 HHZ655778:HIB655783 HRV655778:HRX655783 IBR655778:IBT655783 ILN655778:ILP655783 IVJ655778:IVL655783 JFF655778:JFH655783 JPB655778:JPD655783 JYX655778:JYZ655783 KIT655778:KIV655783 KSP655778:KSR655783 LCL655778:LCN655783 LMH655778:LMJ655783 LWD655778:LWF655783 MFZ655778:MGB655783 MPV655778:MPX655783 MZR655778:MZT655783 NJN655778:NJP655783 NTJ655778:NTL655783 ODF655778:ODH655783 ONB655778:OND655783 OWX655778:OWZ655783 PGT655778:PGV655783 PQP655778:PQR655783 QAL655778:QAN655783 QKH655778:QKJ655783 QUD655778:QUF655783 RDZ655778:REB655783 RNV655778:RNX655783 RXR655778:RXT655783 SHN655778:SHP655783 SRJ655778:SRL655783 TBF655778:TBH655783 TLB655778:TLD655783 TUX655778:TUZ655783 UET655778:UEV655783 UOP655778:UOR655783 UYL655778:UYN655783 VIH655778:VIJ655783 VSD655778:VSF655783 WBZ655778:WCB655783 WLV655778:WLX655783 WVR655778:WVT655783 J721314:L721319 JF721314:JH721319 TB721314:TD721319 ACX721314:ACZ721319 AMT721314:AMV721319 AWP721314:AWR721319 BGL721314:BGN721319 BQH721314:BQJ721319 CAD721314:CAF721319 CJZ721314:CKB721319 CTV721314:CTX721319 DDR721314:DDT721319 DNN721314:DNP721319 DXJ721314:DXL721319 EHF721314:EHH721319 ERB721314:ERD721319 FAX721314:FAZ721319 FKT721314:FKV721319 FUP721314:FUR721319 GEL721314:GEN721319 GOH721314:GOJ721319 GYD721314:GYF721319 HHZ721314:HIB721319 HRV721314:HRX721319 IBR721314:IBT721319 ILN721314:ILP721319 IVJ721314:IVL721319 JFF721314:JFH721319 JPB721314:JPD721319 JYX721314:JYZ721319 KIT721314:KIV721319 KSP721314:KSR721319 LCL721314:LCN721319 LMH721314:LMJ721319 LWD721314:LWF721319 MFZ721314:MGB721319 MPV721314:MPX721319 MZR721314:MZT721319 NJN721314:NJP721319 NTJ721314:NTL721319 ODF721314:ODH721319 ONB721314:OND721319 OWX721314:OWZ721319 PGT721314:PGV721319 PQP721314:PQR721319 QAL721314:QAN721319 QKH721314:QKJ721319 QUD721314:QUF721319 RDZ721314:REB721319 RNV721314:RNX721319 RXR721314:RXT721319 SHN721314:SHP721319 SRJ721314:SRL721319 TBF721314:TBH721319 TLB721314:TLD721319 TUX721314:TUZ721319 UET721314:UEV721319 UOP721314:UOR721319 UYL721314:UYN721319 VIH721314:VIJ721319 VSD721314:VSF721319 WBZ721314:WCB721319 WLV721314:WLX721319 WVR721314:WVT721319 J786850:L786855 JF786850:JH786855 TB786850:TD786855 ACX786850:ACZ786855 AMT786850:AMV786855 AWP786850:AWR786855 BGL786850:BGN786855 BQH786850:BQJ786855 CAD786850:CAF786855 CJZ786850:CKB786855 CTV786850:CTX786855 DDR786850:DDT786855 DNN786850:DNP786855 DXJ786850:DXL786855 EHF786850:EHH786855 ERB786850:ERD786855 FAX786850:FAZ786855 FKT786850:FKV786855 FUP786850:FUR786855 GEL786850:GEN786855 GOH786850:GOJ786855 GYD786850:GYF786855 HHZ786850:HIB786855 HRV786850:HRX786855 IBR786850:IBT786855 ILN786850:ILP786855 IVJ786850:IVL786855 JFF786850:JFH786855 JPB786850:JPD786855 JYX786850:JYZ786855 KIT786850:KIV786855 KSP786850:KSR786855 LCL786850:LCN786855 LMH786850:LMJ786855 LWD786850:LWF786855 MFZ786850:MGB786855 MPV786850:MPX786855 MZR786850:MZT786855 NJN786850:NJP786855 NTJ786850:NTL786855 ODF786850:ODH786855 ONB786850:OND786855 OWX786850:OWZ786855 PGT786850:PGV786855 PQP786850:PQR786855 QAL786850:QAN786855 QKH786850:QKJ786855 QUD786850:QUF786855 RDZ786850:REB786855 RNV786850:RNX786855 RXR786850:RXT786855 SHN786850:SHP786855 SRJ786850:SRL786855 TBF786850:TBH786855 TLB786850:TLD786855 TUX786850:TUZ786855 UET786850:UEV786855 UOP786850:UOR786855 UYL786850:UYN786855 VIH786850:VIJ786855 VSD786850:VSF786855 WBZ786850:WCB786855 WLV786850:WLX786855 WVR786850:WVT786855 J852386:L852391 JF852386:JH852391 TB852386:TD852391 ACX852386:ACZ852391 AMT852386:AMV852391 AWP852386:AWR852391 BGL852386:BGN852391 BQH852386:BQJ852391 CAD852386:CAF852391 CJZ852386:CKB852391 CTV852386:CTX852391 DDR852386:DDT852391 DNN852386:DNP852391 DXJ852386:DXL852391 EHF852386:EHH852391 ERB852386:ERD852391 FAX852386:FAZ852391 FKT852386:FKV852391 FUP852386:FUR852391 GEL852386:GEN852391 GOH852386:GOJ852391 GYD852386:GYF852391 HHZ852386:HIB852391 HRV852386:HRX852391 IBR852386:IBT852391 ILN852386:ILP852391 IVJ852386:IVL852391 JFF852386:JFH852391 JPB852386:JPD852391 JYX852386:JYZ852391 KIT852386:KIV852391 KSP852386:KSR852391 LCL852386:LCN852391 LMH852386:LMJ852391 LWD852386:LWF852391 MFZ852386:MGB852391 MPV852386:MPX852391 MZR852386:MZT852391 NJN852386:NJP852391 NTJ852386:NTL852391 ODF852386:ODH852391 ONB852386:OND852391 OWX852386:OWZ852391 PGT852386:PGV852391 PQP852386:PQR852391 QAL852386:QAN852391 QKH852386:QKJ852391 QUD852386:QUF852391 RDZ852386:REB852391 RNV852386:RNX852391 RXR852386:RXT852391 SHN852386:SHP852391 SRJ852386:SRL852391 TBF852386:TBH852391 TLB852386:TLD852391 TUX852386:TUZ852391 UET852386:UEV852391 UOP852386:UOR852391 UYL852386:UYN852391 VIH852386:VIJ852391 VSD852386:VSF852391 WBZ852386:WCB852391 WLV852386:WLX852391 WVR852386:WVT852391 J917922:L917927 JF917922:JH917927 TB917922:TD917927 ACX917922:ACZ917927 AMT917922:AMV917927 AWP917922:AWR917927 BGL917922:BGN917927 BQH917922:BQJ917927 CAD917922:CAF917927 CJZ917922:CKB917927 CTV917922:CTX917927 DDR917922:DDT917927 DNN917922:DNP917927 DXJ917922:DXL917927 EHF917922:EHH917927 ERB917922:ERD917927 FAX917922:FAZ917927 FKT917922:FKV917927 FUP917922:FUR917927 GEL917922:GEN917927 GOH917922:GOJ917927 GYD917922:GYF917927 HHZ917922:HIB917927 HRV917922:HRX917927 IBR917922:IBT917927 ILN917922:ILP917927 IVJ917922:IVL917927 JFF917922:JFH917927 JPB917922:JPD917927 JYX917922:JYZ917927 KIT917922:KIV917927 KSP917922:KSR917927 LCL917922:LCN917927 LMH917922:LMJ917927 LWD917922:LWF917927 MFZ917922:MGB917927 MPV917922:MPX917927 MZR917922:MZT917927 NJN917922:NJP917927 NTJ917922:NTL917927 ODF917922:ODH917927 ONB917922:OND917927 OWX917922:OWZ917927 PGT917922:PGV917927 PQP917922:PQR917927 QAL917922:QAN917927 QKH917922:QKJ917927 QUD917922:QUF917927 RDZ917922:REB917927 RNV917922:RNX917927 RXR917922:RXT917927 SHN917922:SHP917927 SRJ917922:SRL917927 TBF917922:TBH917927 TLB917922:TLD917927 TUX917922:TUZ917927 UET917922:UEV917927 UOP917922:UOR917927 UYL917922:UYN917927 VIH917922:VIJ917927 VSD917922:VSF917927 WBZ917922:WCB917927 WLV917922:WLX917927 WVR917922:WVT917927 J983458:L983463 JF983458:JH983463 TB983458:TD983463 ACX983458:ACZ983463 AMT983458:AMV983463 AWP983458:AWR983463 BGL983458:BGN983463 BQH983458:BQJ983463 CAD983458:CAF983463 CJZ983458:CKB983463 CTV983458:CTX983463 DDR983458:DDT983463 DNN983458:DNP983463 DXJ983458:DXL983463 EHF983458:EHH983463 ERB983458:ERD983463 FAX983458:FAZ983463 FKT983458:FKV983463 FUP983458:FUR983463 GEL983458:GEN983463 GOH983458:GOJ983463 GYD983458:GYF983463 HHZ983458:HIB983463 HRV983458:HRX983463 IBR983458:IBT983463 ILN983458:ILP983463 IVJ983458:IVL983463 JFF983458:JFH983463 JPB983458:JPD983463 JYX983458:JYZ983463 KIT983458:KIV983463 KSP983458:KSR983463 LCL983458:LCN983463 LMH983458:LMJ983463 LWD983458:LWF983463 MFZ983458:MGB983463 MPV983458:MPX983463 MZR983458:MZT983463 NJN983458:NJP983463 NTJ983458:NTL983463 ODF983458:ODH983463 ONB983458:OND983463 OWX983458:OWZ983463 PGT983458:PGV983463 PQP983458:PQR983463 QAL983458:QAN983463 QKH983458:QKJ983463 QUD983458:QUF983463 RDZ983458:REB983463 RNV983458:RNX983463 RXR983458:RXT983463 SHN983458:SHP983463 SRJ983458:SRL983463 TBF983458:TBH983463 TLB983458:TLD983463 TUX983458:TUZ983463 UET983458:UEV983463 UOP983458:UOR983463 UYL983458:UYN983463 VIH983458:VIJ983463 VSD983458:VSF983463 WBZ983458:WCB983463 WLV983458:WLX983463 WVR983458:WVT983463 J395:L400 JF395:JH400 TB395:TD400 ACX395:ACZ400 AMT395:AMV400 AWP395:AWR400 BGL395:BGN400 BQH395:BQJ400 CAD395:CAF400 CJZ395:CKB400 CTV395:CTX400 DDR395:DDT400 DNN395:DNP400 DXJ395:DXL400 EHF395:EHH400 ERB395:ERD400 FAX395:FAZ400 FKT395:FKV400 FUP395:FUR400 GEL395:GEN400 GOH395:GOJ400 GYD395:GYF400 HHZ395:HIB400 HRV395:HRX400 IBR395:IBT400 ILN395:ILP400 IVJ395:IVL400 JFF395:JFH400 JPB395:JPD400 JYX395:JYZ400 KIT395:KIV400 KSP395:KSR400 LCL395:LCN400 LMH395:LMJ400 LWD395:LWF400 MFZ395:MGB400 MPV395:MPX400 MZR395:MZT400 NJN395:NJP400 NTJ395:NTL400 ODF395:ODH400 ONB395:OND400 OWX395:OWZ400 PGT395:PGV400 PQP395:PQR400 QAL395:QAN400 QKH395:QKJ400 QUD395:QUF400 RDZ395:REB400 RNV395:RNX400 RXR395:RXT400 SHN395:SHP400 SRJ395:SRL400 TBF395:TBH400 TLB395:TLD400 TUX395:TUZ400 UET395:UEV400 UOP395:UOR400 UYL395:UYN400 VIH395:VIJ400 VSD395:VSF400 WBZ395:WCB400 WLV395:WLX400 WVR395:WVT400 J65977:L65982 JF65977:JH65982 TB65977:TD65982 ACX65977:ACZ65982 AMT65977:AMV65982 AWP65977:AWR65982 BGL65977:BGN65982 BQH65977:BQJ65982 CAD65977:CAF65982 CJZ65977:CKB65982 CTV65977:CTX65982 DDR65977:DDT65982 DNN65977:DNP65982 DXJ65977:DXL65982 EHF65977:EHH65982 ERB65977:ERD65982 FAX65977:FAZ65982 FKT65977:FKV65982 FUP65977:FUR65982 GEL65977:GEN65982 GOH65977:GOJ65982 GYD65977:GYF65982 HHZ65977:HIB65982 HRV65977:HRX65982 IBR65977:IBT65982 ILN65977:ILP65982 IVJ65977:IVL65982 JFF65977:JFH65982 JPB65977:JPD65982 JYX65977:JYZ65982 KIT65977:KIV65982 KSP65977:KSR65982 LCL65977:LCN65982 LMH65977:LMJ65982 LWD65977:LWF65982 MFZ65977:MGB65982 MPV65977:MPX65982 MZR65977:MZT65982 NJN65977:NJP65982 NTJ65977:NTL65982 ODF65977:ODH65982 ONB65977:OND65982 OWX65977:OWZ65982 PGT65977:PGV65982 PQP65977:PQR65982 QAL65977:QAN65982 QKH65977:QKJ65982 QUD65977:QUF65982 RDZ65977:REB65982 RNV65977:RNX65982 RXR65977:RXT65982 SHN65977:SHP65982 SRJ65977:SRL65982 TBF65977:TBH65982 TLB65977:TLD65982 TUX65977:TUZ65982 UET65977:UEV65982 UOP65977:UOR65982 UYL65977:UYN65982 VIH65977:VIJ65982 VSD65977:VSF65982 WBZ65977:WCB65982 WLV65977:WLX65982 WVR65977:WVT65982 J131513:L131518 JF131513:JH131518 TB131513:TD131518 ACX131513:ACZ131518 AMT131513:AMV131518 AWP131513:AWR131518 BGL131513:BGN131518 BQH131513:BQJ131518 CAD131513:CAF131518 CJZ131513:CKB131518 CTV131513:CTX131518 DDR131513:DDT131518 DNN131513:DNP131518 DXJ131513:DXL131518 EHF131513:EHH131518 ERB131513:ERD131518 FAX131513:FAZ131518 FKT131513:FKV131518 FUP131513:FUR131518 GEL131513:GEN131518 GOH131513:GOJ131518 GYD131513:GYF131518 HHZ131513:HIB131518 HRV131513:HRX131518 IBR131513:IBT131518 ILN131513:ILP131518 IVJ131513:IVL131518 JFF131513:JFH131518 JPB131513:JPD131518 JYX131513:JYZ131518 KIT131513:KIV131518 KSP131513:KSR131518 LCL131513:LCN131518 LMH131513:LMJ131518 LWD131513:LWF131518 MFZ131513:MGB131518 MPV131513:MPX131518 MZR131513:MZT131518 NJN131513:NJP131518 NTJ131513:NTL131518 ODF131513:ODH131518 ONB131513:OND131518 OWX131513:OWZ131518 PGT131513:PGV131518 PQP131513:PQR131518 QAL131513:QAN131518 QKH131513:QKJ131518 QUD131513:QUF131518 RDZ131513:REB131518 RNV131513:RNX131518 RXR131513:RXT131518 SHN131513:SHP131518 SRJ131513:SRL131518 TBF131513:TBH131518 TLB131513:TLD131518 TUX131513:TUZ131518 UET131513:UEV131518 UOP131513:UOR131518 UYL131513:UYN131518 VIH131513:VIJ131518 VSD131513:VSF131518 WBZ131513:WCB131518 WLV131513:WLX131518 WVR131513:WVT131518 J197049:L197054 JF197049:JH197054 TB197049:TD197054 ACX197049:ACZ197054 AMT197049:AMV197054 AWP197049:AWR197054 BGL197049:BGN197054 BQH197049:BQJ197054 CAD197049:CAF197054 CJZ197049:CKB197054 CTV197049:CTX197054 DDR197049:DDT197054 DNN197049:DNP197054 DXJ197049:DXL197054 EHF197049:EHH197054 ERB197049:ERD197054 FAX197049:FAZ197054 FKT197049:FKV197054 FUP197049:FUR197054 GEL197049:GEN197054 GOH197049:GOJ197054 GYD197049:GYF197054 HHZ197049:HIB197054 HRV197049:HRX197054 IBR197049:IBT197054 ILN197049:ILP197054 IVJ197049:IVL197054 JFF197049:JFH197054 JPB197049:JPD197054 JYX197049:JYZ197054 KIT197049:KIV197054 KSP197049:KSR197054 LCL197049:LCN197054 LMH197049:LMJ197054 LWD197049:LWF197054 MFZ197049:MGB197054 MPV197049:MPX197054 MZR197049:MZT197054 NJN197049:NJP197054 NTJ197049:NTL197054 ODF197049:ODH197054 ONB197049:OND197054 OWX197049:OWZ197054 PGT197049:PGV197054 PQP197049:PQR197054 QAL197049:QAN197054 QKH197049:QKJ197054 QUD197049:QUF197054 RDZ197049:REB197054 RNV197049:RNX197054 RXR197049:RXT197054 SHN197049:SHP197054 SRJ197049:SRL197054 TBF197049:TBH197054 TLB197049:TLD197054 TUX197049:TUZ197054 UET197049:UEV197054 UOP197049:UOR197054 UYL197049:UYN197054 VIH197049:VIJ197054 VSD197049:VSF197054 WBZ197049:WCB197054 WLV197049:WLX197054 WVR197049:WVT197054 J262585:L262590 JF262585:JH262590 TB262585:TD262590 ACX262585:ACZ262590 AMT262585:AMV262590 AWP262585:AWR262590 BGL262585:BGN262590 BQH262585:BQJ262590 CAD262585:CAF262590 CJZ262585:CKB262590 CTV262585:CTX262590 DDR262585:DDT262590 DNN262585:DNP262590 DXJ262585:DXL262590 EHF262585:EHH262590 ERB262585:ERD262590 FAX262585:FAZ262590 FKT262585:FKV262590 FUP262585:FUR262590 GEL262585:GEN262590 GOH262585:GOJ262590 GYD262585:GYF262590 HHZ262585:HIB262590 HRV262585:HRX262590 IBR262585:IBT262590 ILN262585:ILP262590 IVJ262585:IVL262590 JFF262585:JFH262590 JPB262585:JPD262590 JYX262585:JYZ262590 KIT262585:KIV262590 KSP262585:KSR262590 LCL262585:LCN262590 LMH262585:LMJ262590 LWD262585:LWF262590 MFZ262585:MGB262590 MPV262585:MPX262590 MZR262585:MZT262590 NJN262585:NJP262590 NTJ262585:NTL262590 ODF262585:ODH262590 ONB262585:OND262590 OWX262585:OWZ262590 PGT262585:PGV262590 PQP262585:PQR262590 QAL262585:QAN262590 QKH262585:QKJ262590 QUD262585:QUF262590 RDZ262585:REB262590 RNV262585:RNX262590 RXR262585:RXT262590 SHN262585:SHP262590 SRJ262585:SRL262590 TBF262585:TBH262590 TLB262585:TLD262590 TUX262585:TUZ262590 UET262585:UEV262590 UOP262585:UOR262590 UYL262585:UYN262590 VIH262585:VIJ262590 VSD262585:VSF262590 WBZ262585:WCB262590 WLV262585:WLX262590 WVR262585:WVT262590 J328121:L328126 JF328121:JH328126 TB328121:TD328126 ACX328121:ACZ328126 AMT328121:AMV328126 AWP328121:AWR328126 BGL328121:BGN328126 BQH328121:BQJ328126 CAD328121:CAF328126 CJZ328121:CKB328126 CTV328121:CTX328126 DDR328121:DDT328126 DNN328121:DNP328126 DXJ328121:DXL328126 EHF328121:EHH328126 ERB328121:ERD328126 FAX328121:FAZ328126 FKT328121:FKV328126 FUP328121:FUR328126 GEL328121:GEN328126 GOH328121:GOJ328126 GYD328121:GYF328126 HHZ328121:HIB328126 HRV328121:HRX328126 IBR328121:IBT328126 ILN328121:ILP328126 IVJ328121:IVL328126 JFF328121:JFH328126 JPB328121:JPD328126 JYX328121:JYZ328126 KIT328121:KIV328126 KSP328121:KSR328126 LCL328121:LCN328126 LMH328121:LMJ328126 LWD328121:LWF328126 MFZ328121:MGB328126 MPV328121:MPX328126 MZR328121:MZT328126 NJN328121:NJP328126 NTJ328121:NTL328126 ODF328121:ODH328126 ONB328121:OND328126 OWX328121:OWZ328126 PGT328121:PGV328126 PQP328121:PQR328126 QAL328121:QAN328126 QKH328121:QKJ328126 QUD328121:QUF328126 RDZ328121:REB328126 RNV328121:RNX328126 RXR328121:RXT328126 SHN328121:SHP328126 SRJ328121:SRL328126 TBF328121:TBH328126 TLB328121:TLD328126 TUX328121:TUZ328126 UET328121:UEV328126 UOP328121:UOR328126 UYL328121:UYN328126 VIH328121:VIJ328126 VSD328121:VSF328126 WBZ328121:WCB328126 WLV328121:WLX328126 WVR328121:WVT328126 J393657:L393662 JF393657:JH393662 TB393657:TD393662 ACX393657:ACZ393662 AMT393657:AMV393662 AWP393657:AWR393662 BGL393657:BGN393662 BQH393657:BQJ393662 CAD393657:CAF393662 CJZ393657:CKB393662 CTV393657:CTX393662 DDR393657:DDT393662 DNN393657:DNP393662 DXJ393657:DXL393662 EHF393657:EHH393662 ERB393657:ERD393662 FAX393657:FAZ393662 FKT393657:FKV393662 FUP393657:FUR393662 GEL393657:GEN393662 GOH393657:GOJ393662 GYD393657:GYF393662 HHZ393657:HIB393662 HRV393657:HRX393662 IBR393657:IBT393662 ILN393657:ILP393662 IVJ393657:IVL393662 JFF393657:JFH393662 JPB393657:JPD393662 JYX393657:JYZ393662 KIT393657:KIV393662 KSP393657:KSR393662 LCL393657:LCN393662 LMH393657:LMJ393662 LWD393657:LWF393662 MFZ393657:MGB393662 MPV393657:MPX393662 MZR393657:MZT393662 NJN393657:NJP393662 NTJ393657:NTL393662 ODF393657:ODH393662 ONB393657:OND393662 OWX393657:OWZ393662 PGT393657:PGV393662 PQP393657:PQR393662 QAL393657:QAN393662 QKH393657:QKJ393662 QUD393657:QUF393662 RDZ393657:REB393662 RNV393657:RNX393662 RXR393657:RXT393662 SHN393657:SHP393662 SRJ393657:SRL393662 TBF393657:TBH393662 TLB393657:TLD393662 TUX393657:TUZ393662 UET393657:UEV393662 UOP393657:UOR393662 UYL393657:UYN393662 VIH393657:VIJ393662 VSD393657:VSF393662 WBZ393657:WCB393662 WLV393657:WLX393662 WVR393657:WVT393662 J459193:L459198 JF459193:JH459198 TB459193:TD459198 ACX459193:ACZ459198 AMT459193:AMV459198 AWP459193:AWR459198 BGL459193:BGN459198 BQH459193:BQJ459198 CAD459193:CAF459198 CJZ459193:CKB459198 CTV459193:CTX459198 DDR459193:DDT459198 DNN459193:DNP459198 DXJ459193:DXL459198 EHF459193:EHH459198 ERB459193:ERD459198 FAX459193:FAZ459198 FKT459193:FKV459198 FUP459193:FUR459198 GEL459193:GEN459198 GOH459193:GOJ459198 GYD459193:GYF459198 HHZ459193:HIB459198 HRV459193:HRX459198 IBR459193:IBT459198 ILN459193:ILP459198 IVJ459193:IVL459198 JFF459193:JFH459198 JPB459193:JPD459198 JYX459193:JYZ459198 KIT459193:KIV459198 KSP459193:KSR459198 LCL459193:LCN459198 LMH459193:LMJ459198 LWD459193:LWF459198 MFZ459193:MGB459198 MPV459193:MPX459198 MZR459193:MZT459198 NJN459193:NJP459198 NTJ459193:NTL459198 ODF459193:ODH459198 ONB459193:OND459198 OWX459193:OWZ459198 PGT459193:PGV459198 PQP459193:PQR459198 QAL459193:QAN459198 QKH459193:QKJ459198 QUD459193:QUF459198 RDZ459193:REB459198 RNV459193:RNX459198 RXR459193:RXT459198 SHN459193:SHP459198 SRJ459193:SRL459198 TBF459193:TBH459198 TLB459193:TLD459198 TUX459193:TUZ459198 UET459193:UEV459198 UOP459193:UOR459198 UYL459193:UYN459198 VIH459193:VIJ459198 VSD459193:VSF459198 WBZ459193:WCB459198 WLV459193:WLX459198 WVR459193:WVT459198 J524729:L524734 JF524729:JH524734 TB524729:TD524734 ACX524729:ACZ524734 AMT524729:AMV524734 AWP524729:AWR524734 BGL524729:BGN524734 BQH524729:BQJ524734 CAD524729:CAF524734 CJZ524729:CKB524734 CTV524729:CTX524734 DDR524729:DDT524734 DNN524729:DNP524734 DXJ524729:DXL524734 EHF524729:EHH524734 ERB524729:ERD524734 FAX524729:FAZ524734 FKT524729:FKV524734 FUP524729:FUR524734 GEL524729:GEN524734 GOH524729:GOJ524734 GYD524729:GYF524734 HHZ524729:HIB524734 HRV524729:HRX524734 IBR524729:IBT524734 ILN524729:ILP524734 IVJ524729:IVL524734 JFF524729:JFH524734 JPB524729:JPD524734 JYX524729:JYZ524734 KIT524729:KIV524734 KSP524729:KSR524734 LCL524729:LCN524734 LMH524729:LMJ524734 LWD524729:LWF524734 MFZ524729:MGB524734 MPV524729:MPX524734 MZR524729:MZT524734 NJN524729:NJP524734 NTJ524729:NTL524734 ODF524729:ODH524734 ONB524729:OND524734 OWX524729:OWZ524734 PGT524729:PGV524734 PQP524729:PQR524734 QAL524729:QAN524734 QKH524729:QKJ524734 QUD524729:QUF524734 RDZ524729:REB524734 RNV524729:RNX524734 RXR524729:RXT524734 SHN524729:SHP524734 SRJ524729:SRL524734 TBF524729:TBH524734 TLB524729:TLD524734 TUX524729:TUZ524734 UET524729:UEV524734 UOP524729:UOR524734 UYL524729:UYN524734 VIH524729:VIJ524734 VSD524729:VSF524734 WBZ524729:WCB524734 WLV524729:WLX524734 WVR524729:WVT524734 J590265:L590270 JF590265:JH590270 TB590265:TD590270 ACX590265:ACZ590270 AMT590265:AMV590270 AWP590265:AWR590270 BGL590265:BGN590270 BQH590265:BQJ590270 CAD590265:CAF590270 CJZ590265:CKB590270 CTV590265:CTX590270 DDR590265:DDT590270 DNN590265:DNP590270 DXJ590265:DXL590270 EHF590265:EHH590270 ERB590265:ERD590270 FAX590265:FAZ590270 FKT590265:FKV590270 FUP590265:FUR590270 GEL590265:GEN590270 GOH590265:GOJ590270 GYD590265:GYF590270 HHZ590265:HIB590270 HRV590265:HRX590270 IBR590265:IBT590270 ILN590265:ILP590270 IVJ590265:IVL590270 JFF590265:JFH590270 JPB590265:JPD590270 JYX590265:JYZ590270 KIT590265:KIV590270 KSP590265:KSR590270 LCL590265:LCN590270 LMH590265:LMJ590270 LWD590265:LWF590270 MFZ590265:MGB590270 MPV590265:MPX590270 MZR590265:MZT590270 NJN590265:NJP590270 NTJ590265:NTL590270 ODF590265:ODH590270 ONB590265:OND590270 OWX590265:OWZ590270 PGT590265:PGV590270 PQP590265:PQR590270 QAL590265:QAN590270 QKH590265:QKJ590270 QUD590265:QUF590270 RDZ590265:REB590270 RNV590265:RNX590270 RXR590265:RXT590270 SHN590265:SHP590270 SRJ590265:SRL590270 TBF590265:TBH590270 TLB590265:TLD590270 TUX590265:TUZ590270 UET590265:UEV590270 UOP590265:UOR590270 UYL590265:UYN590270 VIH590265:VIJ590270 VSD590265:VSF590270 WBZ590265:WCB590270 WLV590265:WLX590270 WVR590265:WVT590270 J655801:L655806 JF655801:JH655806 TB655801:TD655806 ACX655801:ACZ655806 AMT655801:AMV655806 AWP655801:AWR655806 BGL655801:BGN655806 BQH655801:BQJ655806 CAD655801:CAF655806 CJZ655801:CKB655806 CTV655801:CTX655806 DDR655801:DDT655806 DNN655801:DNP655806 DXJ655801:DXL655806 EHF655801:EHH655806 ERB655801:ERD655806 FAX655801:FAZ655806 FKT655801:FKV655806 FUP655801:FUR655806 GEL655801:GEN655806 GOH655801:GOJ655806 GYD655801:GYF655806 HHZ655801:HIB655806 HRV655801:HRX655806 IBR655801:IBT655806 ILN655801:ILP655806 IVJ655801:IVL655806 JFF655801:JFH655806 JPB655801:JPD655806 JYX655801:JYZ655806 KIT655801:KIV655806 KSP655801:KSR655806 LCL655801:LCN655806 LMH655801:LMJ655806 LWD655801:LWF655806 MFZ655801:MGB655806 MPV655801:MPX655806 MZR655801:MZT655806 NJN655801:NJP655806 NTJ655801:NTL655806 ODF655801:ODH655806 ONB655801:OND655806 OWX655801:OWZ655806 PGT655801:PGV655806 PQP655801:PQR655806 QAL655801:QAN655806 QKH655801:QKJ655806 QUD655801:QUF655806 RDZ655801:REB655806 RNV655801:RNX655806 RXR655801:RXT655806 SHN655801:SHP655806 SRJ655801:SRL655806 TBF655801:TBH655806 TLB655801:TLD655806 TUX655801:TUZ655806 UET655801:UEV655806 UOP655801:UOR655806 UYL655801:UYN655806 VIH655801:VIJ655806 VSD655801:VSF655806 WBZ655801:WCB655806 WLV655801:WLX655806 WVR655801:WVT655806 J721337:L721342 JF721337:JH721342 TB721337:TD721342 ACX721337:ACZ721342 AMT721337:AMV721342 AWP721337:AWR721342 BGL721337:BGN721342 BQH721337:BQJ721342 CAD721337:CAF721342 CJZ721337:CKB721342 CTV721337:CTX721342 DDR721337:DDT721342 DNN721337:DNP721342 DXJ721337:DXL721342 EHF721337:EHH721342 ERB721337:ERD721342 FAX721337:FAZ721342 FKT721337:FKV721342 FUP721337:FUR721342 GEL721337:GEN721342 GOH721337:GOJ721342 GYD721337:GYF721342 HHZ721337:HIB721342 HRV721337:HRX721342 IBR721337:IBT721342 ILN721337:ILP721342 IVJ721337:IVL721342 JFF721337:JFH721342 JPB721337:JPD721342 JYX721337:JYZ721342 KIT721337:KIV721342 KSP721337:KSR721342 LCL721337:LCN721342 LMH721337:LMJ721342 LWD721337:LWF721342 MFZ721337:MGB721342 MPV721337:MPX721342 MZR721337:MZT721342 NJN721337:NJP721342 NTJ721337:NTL721342 ODF721337:ODH721342 ONB721337:OND721342 OWX721337:OWZ721342 PGT721337:PGV721342 PQP721337:PQR721342 QAL721337:QAN721342 QKH721337:QKJ721342 QUD721337:QUF721342 RDZ721337:REB721342 RNV721337:RNX721342 RXR721337:RXT721342 SHN721337:SHP721342 SRJ721337:SRL721342 TBF721337:TBH721342 TLB721337:TLD721342 TUX721337:TUZ721342 UET721337:UEV721342 UOP721337:UOR721342 UYL721337:UYN721342 VIH721337:VIJ721342 VSD721337:VSF721342 WBZ721337:WCB721342 WLV721337:WLX721342 WVR721337:WVT721342 J786873:L786878 JF786873:JH786878 TB786873:TD786878 ACX786873:ACZ786878 AMT786873:AMV786878 AWP786873:AWR786878 BGL786873:BGN786878 BQH786873:BQJ786878 CAD786873:CAF786878 CJZ786873:CKB786878 CTV786873:CTX786878 DDR786873:DDT786878 DNN786873:DNP786878 DXJ786873:DXL786878 EHF786873:EHH786878 ERB786873:ERD786878 FAX786873:FAZ786878 FKT786873:FKV786878 FUP786873:FUR786878 GEL786873:GEN786878 GOH786873:GOJ786878 GYD786873:GYF786878 HHZ786873:HIB786878 HRV786873:HRX786878 IBR786873:IBT786878 ILN786873:ILP786878 IVJ786873:IVL786878 JFF786873:JFH786878 JPB786873:JPD786878 JYX786873:JYZ786878 KIT786873:KIV786878 KSP786873:KSR786878 LCL786873:LCN786878 LMH786873:LMJ786878 LWD786873:LWF786878 MFZ786873:MGB786878 MPV786873:MPX786878 MZR786873:MZT786878 NJN786873:NJP786878 NTJ786873:NTL786878 ODF786873:ODH786878 ONB786873:OND786878 OWX786873:OWZ786878 PGT786873:PGV786878 PQP786873:PQR786878 QAL786873:QAN786878 QKH786873:QKJ786878 QUD786873:QUF786878 RDZ786873:REB786878 RNV786873:RNX786878 RXR786873:RXT786878 SHN786873:SHP786878 SRJ786873:SRL786878 TBF786873:TBH786878 TLB786873:TLD786878 TUX786873:TUZ786878 UET786873:UEV786878 UOP786873:UOR786878 UYL786873:UYN786878 VIH786873:VIJ786878 VSD786873:VSF786878 WBZ786873:WCB786878 WLV786873:WLX786878 WVR786873:WVT786878 J852409:L852414 JF852409:JH852414 TB852409:TD852414 ACX852409:ACZ852414 AMT852409:AMV852414 AWP852409:AWR852414 BGL852409:BGN852414 BQH852409:BQJ852414 CAD852409:CAF852414 CJZ852409:CKB852414 CTV852409:CTX852414 DDR852409:DDT852414 DNN852409:DNP852414 DXJ852409:DXL852414 EHF852409:EHH852414 ERB852409:ERD852414 FAX852409:FAZ852414 FKT852409:FKV852414 FUP852409:FUR852414 GEL852409:GEN852414 GOH852409:GOJ852414 GYD852409:GYF852414 HHZ852409:HIB852414 HRV852409:HRX852414 IBR852409:IBT852414 ILN852409:ILP852414 IVJ852409:IVL852414 JFF852409:JFH852414 JPB852409:JPD852414 JYX852409:JYZ852414 KIT852409:KIV852414 KSP852409:KSR852414 LCL852409:LCN852414 LMH852409:LMJ852414 LWD852409:LWF852414 MFZ852409:MGB852414 MPV852409:MPX852414 MZR852409:MZT852414 NJN852409:NJP852414 NTJ852409:NTL852414 ODF852409:ODH852414 ONB852409:OND852414 OWX852409:OWZ852414 PGT852409:PGV852414 PQP852409:PQR852414 QAL852409:QAN852414 QKH852409:QKJ852414 QUD852409:QUF852414 RDZ852409:REB852414 RNV852409:RNX852414 RXR852409:RXT852414 SHN852409:SHP852414 SRJ852409:SRL852414 TBF852409:TBH852414 TLB852409:TLD852414 TUX852409:TUZ852414 UET852409:UEV852414 UOP852409:UOR852414 UYL852409:UYN852414 VIH852409:VIJ852414 VSD852409:VSF852414 WBZ852409:WCB852414 WLV852409:WLX852414 WVR852409:WVT852414 J917945:L917950 JF917945:JH917950 TB917945:TD917950 ACX917945:ACZ917950 AMT917945:AMV917950 AWP917945:AWR917950 BGL917945:BGN917950 BQH917945:BQJ917950 CAD917945:CAF917950 CJZ917945:CKB917950 CTV917945:CTX917950 DDR917945:DDT917950 DNN917945:DNP917950 DXJ917945:DXL917950 EHF917945:EHH917950 ERB917945:ERD917950 FAX917945:FAZ917950 FKT917945:FKV917950 FUP917945:FUR917950 GEL917945:GEN917950 GOH917945:GOJ917950 GYD917945:GYF917950 HHZ917945:HIB917950 HRV917945:HRX917950 IBR917945:IBT917950 ILN917945:ILP917950 IVJ917945:IVL917950 JFF917945:JFH917950 JPB917945:JPD917950 JYX917945:JYZ917950 KIT917945:KIV917950 KSP917945:KSR917950 LCL917945:LCN917950 LMH917945:LMJ917950 LWD917945:LWF917950 MFZ917945:MGB917950 MPV917945:MPX917950 MZR917945:MZT917950 NJN917945:NJP917950 NTJ917945:NTL917950 ODF917945:ODH917950 ONB917945:OND917950 OWX917945:OWZ917950 PGT917945:PGV917950 PQP917945:PQR917950 QAL917945:QAN917950 QKH917945:QKJ917950 QUD917945:QUF917950 RDZ917945:REB917950 RNV917945:RNX917950 RXR917945:RXT917950 SHN917945:SHP917950 SRJ917945:SRL917950 TBF917945:TBH917950 TLB917945:TLD917950 TUX917945:TUZ917950 UET917945:UEV917950 UOP917945:UOR917950 UYL917945:UYN917950 VIH917945:VIJ917950 VSD917945:VSF917950 WBZ917945:WCB917950 WLV917945:WLX917950 WVR917945:WVT917950 J983481:L983486 JF983481:JH983486 TB983481:TD983486 ACX983481:ACZ983486 AMT983481:AMV983486 AWP983481:AWR983486 BGL983481:BGN983486 BQH983481:BQJ983486 CAD983481:CAF983486 CJZ983481:CKB983486 CTV983481:CTX983486 DDR983481:DDT983486 DNN983481:DNP983486 DXJ983481:DXL983486 EHF983481:EHH983486 ERB983481:ERD983486 FAX983481:FAZ983486 FKT983481:FKV983486 FUP983481:FUR983486 GEL983481:GEN983486 GOH983481:GOJ983486 GYD983481:GYF983486 HHZ983481:HIB983486 HRV983481:HRX983486 IBR983481:IBT983486 ILN983481:ILP983486 IVJ983481:IVL983486 JFF983481:JFH983486 JPB983481:JPD983486 JYX983481:JYZ983486 KIT983481:KIV983486 KSP983481:KSR983486 LCL983481:LCN983486 LMH983481:LMJ983486 LWD983481:LWF983486 MFZ983481:MGB983486 MPV983481:MPX983486 MZR983481:MZT983486 NJN983481:NJP983486 NTJ983481:NTL983486 ODF983481:ODH983486 ONB983481:OND983486 OWX983481:OWZ983486 PGT983481:PGV983486 PQP983481:PQR983486 QAL983481:QAN983486 QKH983481:QKJ983486 QUD983481:QUF983486 RDZ983481:REB983486 RNV983481:RNX983486 RXR983481:RXT983486 SHN983481:SHP983486 SRJ983481:SRL983486 TBF983481:TBH983486 TLB983481:TLD983486 TUX983481:TUZ983486 UET983481:UEV983486 UOP983481:UOR983486 UYL983481:UYN983486 VIH983481:VIJ983486 VSD983481:VSF983486 WBZ983481:WCB983486 WLV983481:WLX983486 WVR983481:WVT983486 B401 IX401 ST401 ACP401 AML401 AWH401 BGD401 BPZ401 BZV401 CJR401 CTN401 DDJ401 DNF401 DXB401 EGX401 EQT401 FAP401 FKL401 FUH401 GED401 GNZ401 GXV401 HHR401 HRN401 IBJ401 ILF401 IVB401 JEX401 JOT401 JYP401 KIL401 KSH401 LCD401 LLZ401 LVV401 MFR401 MPN401 MZJ401 NJF401 NTB401 OCX401 OMT401 OWP401 PGL401 PQH401 QAD401 QJZ401 QTV401 RDR401 RNN401 RXJ401 SHF401 SRB401 TAX401 TKT401 TUP401 UEL401 UOH401 UYD401 VHZ401 VRV401 WBR401 WLN401 WVJ401 B65983 IX65983 ST65983 ACP65983 AML65983 AWH65983 BGD65983 BPZ65983 BZV65983 CJR65983 CTN65983 DDJ65983 DNF65983 DXB65983 EGX65983 EQT65983 FAP65983 FKL65983 FUH65983 GED65983 GNZ65983 GXV65983 HHR65983 HRN65983 IBJ65983 ILF65983 IVB65983 JEX65983 JOT65983 JYP65983 KIL65983 KSH65983 LCD65983 LLZ65983 LVV65983 MFR65983 MPN65983 MZJ65983 NJF65983 NTB65983 OCX65983 OMT65983 OWP65983 PGL65983 PQH65983 QAD65983 QJZ65983 QTV65983 RDR65983 RNN65983 RXJ65983 SHF65983 SRB65983 TAX65983 TKT65983 TUP65983 UEL65983 UOH65983 UYD65983 VHZ65983 VRV65983 WBR65983 WLN65983 WVJ65983 B131519 IX131519 ST131519 ACP131519 AML131519 AWH131519 BGD131519 BPZ131519 BZV131519 CJR131519 CTN131519 DDJ131519 DNF131519 DXB131519 EGX131519 EQT131519 FAP131519 FKL131519 FUH131519 GED131519 GNZ131519 GXV131519 HHR131519 HRN131519 IBJ131519 ILF131519 IVB131519 JEX131519 JOT131519 JYP131519 KIL131519 KSH131519 LCD131519 LLZ131519 LVV131519 MFR131519 MPN131519 MZJ131519 NJF131519 NTB131519 OCX131519 OMT131519 OWP131519 PGL131519 PQH131519 QAD131519 QJZ131519 QTV131519 RDR131519 RNN131519 RXJ131519 SHF131519 SRB131519 TAX131519 TKT131519 TUP131519 UEL131519 UOH131519 UYD131519 VHZ131519 VRV131519 WBR131519 WLN131519 WVJ131519 B197055 IX197055 ST197055 ACP197055 AML197055 AWH197055 BGD197055 BPZ197055 BZV197055 CJR197055 CTN197055 DDJ197055 DNF197055 DXB197055 EGX197055 EQT197055 FAP197055 FKL197055 FUH197055 GED197055 GNZ197055 GXV197055 HHR197055 HRN197055 IBJ197055 ILF197055 IVB197055 JEX197055 JOT197055 JYP197055 KIL197055 KSH197055 LCD197055 LLZ197055 LVV197055 MFR197055 MPN197055 MZJ197055 NJF197055 NTB197055 OCX197055 OMT197055 OWP197055 PGL197055 PQH197055 QAD197055 QJZ197055 QTV197055 RDR197055 RNN197055 RXJ197055 SHF197055 SRB197055 TAX197055 TKT197055 TUP197055 UEL197055 UOH197055 UYD197055 VHZ197055 VRV197055 WBR197055 WLN197055 WVJ197055 B262591 IX262591 ST262591 ACP262591 AML262591 AWH262591 BGD262591 BPZ262591 BZV262591 CJR262591 CTN262591 DDJ262591 DNF262591 DXB262591 EGX262591 EQT262591 FAP262591 FKL262591 FUH262591 GED262591 GNZ262591 GXV262591 HHR262591 HRN262591 IBJ262591 ILF262591 IVB262591 JEX262591 JOT262591 JYP262591 KIL262591 KSH262591 LCD262591 LLZ262591 LVV262591 MFR262591 MPN262591 MZJ262591 NJF262591 NTB262591 OCX262591 OMT262591 OWP262591 PGL262591 PQH262591 QAD262591 QJZ262591 QTV262591 RDR262591 RNN262591 RXJ262591 SHF262591 SRB262591 TAX262591 TKT262591 TUP262591 UEL262591 UOH262591 UYD262591 VHZ262591 VRV262591 WBR262591 WLN262591 WVJ262591 B328127 IX328127 ST328127 ACP328127 AML328127 AWH328127 BGD328127 BPZ328127 BZV328127 CJR328127 CTN328127 DDJ328127 DNF328127 DXB328127 EGX328127 EQT328127 FAP328127 FKL328127 FUH328127 GED328127 GNZ328127 GXV328127 HHR328127 HRN328127 IBJ328127 ILF328127 IVB328127 JEX328127 JOT328127 JYP328127 KIL328127 KSH328127 LCD328127 LLZ328127 LVV328127 MFR328127 MPN328127 MZJ328127 NJF328127 NTB328127 OCX328127 OMT328127 OWP328127 PGL328127 PQH328127 QAD328127 QJZ328127 QTV328127 RDR328127 RNN328127 RXJ328127 SHF328127 SRB328127 TAX328127 TKT328127 TUP328127 UEL328127 UOH328127 UYD328127 VHZ328127 VRV328127 WBR328127 WLN328127 WVJ328127 B393663 IX393663 ST393663 ACP393663 AML393663 AWH393663 BGD393663 BPZ393663 BZV393663 CJR393663 CTN393663 DDJ393663 DNF393663 DXB393663 EGX393663 EQT393663 FAP393663 FKL393663 FUH393663 GED393663 GNZ393663 GXV393663 HHR393663 HRN393663 IBJ393663 ILF393663 IVB393663 JEX393663 JOT393663 JYP393663 KIL393663 KSH393663 LCD393663 LLZ393663 LVV393663 MFR393663 MPN393663 MZJ393663 NJF393663 NTB393663 OCX393663 OMT393663 OWP393663 PGL393663 PQH393663 QAD393663 QJZ393663 QTV393663 RDR393663 RNN393663 RXJ393663 SHF393663 SRB393663 TAX393663 TKT393663 TUP393663 UEL393663 UOH393663 UYD393663 VHZ393663 VRV393663 WBR393663 WLN393663 WVJ393663 B459199 IX459199 ST459199 ACP459199 AML459199 AWH459199 BGD459199 BPZ459199 BZV459199 CJR459199 CTN459199 DDJ459199 DNF459199 DXB459199 EGX459199 EQT459199 FAP459199 FKL459199 FUH459199 GED459199 GNZ459199 GXV459199 HHR459199 HRN459199 IBJ459199 ILF459199 IVB459199 JEX459199 JOT459199 JYP459199 KIL459199 KSH459199 LCD459199 LLZ459199 LVV459199 MFR459199 MPN459199 MZJ459199 NJF459199 NTB459199 OCX459199 OMT459199 OWP459199 PGL459199 PQH459199 QAD459199 QJZ459199 QTV459199 RDR459199 RNN459199 RXJ459199 SHF459199 SRB459199 TAX459199 TKT459199 TUP459199 UEL459199 UOH459199 UYD459199 VHZ459199 VRV459199 WBR459199 WLN459199 WVJ459199 B524735 IX524735 ST524735 ACP524735 AML524735 AWH524735 BGD524735 BPZ524735 BZV524735 CJR524735 CTN524735 DDJ524735 DNF524735 DXB524735 EGX524735 EQT524735 FAP524735 FKL524735 FUH524735 GED524735 GNZ524735 GXV524735 HHR524735 HRN524735 IBJ524735 ILF524735 IVB524735 JEX524735 JOT524735 JYP524735 KIL524735 KSH524735 LCD524735 LLZ524735 LVV524735 MFR524735 MPN524735 MZJ524735 NJF524735 NTB524735 OCX524735 OMT524735 OWP524735 PGL524735 PQH524735 QAD524735 QJZ524735 QTV524735 RDR524735 RNN524735 RXJ524735 SHF524735 SRB524735 TAX524735 TKT524735 TUP524735 UEL524735 UOH524735 UYD524735 VHZ524735 VRV524735 WBR524735 WLN524735 WVJ524735 B590271 IX590271 ST590271 ACP590271 AML590271 AWH590271 BGD590271 BPZ590271 BZV590271 CJR590271 CTN590271 DDJ590271 DNF590271 DXB590271 EGX590271 EQT590271 FAP590271 FKL590271 FUH590271 GED590271 GNZ590271 GXV590271 HHR590271 HRN590271 IBJ590271 ILF590271 IVB590271 JEX590271 JOT590271 JYP590271 KIL590271 KSH590271 LCD590271 LLZ590271 LVV590271 MFR590271 MPN590271 MZJ590271 NJF590271 NTB590271 OCX590271 OMT590271 OWP590271 PGL590271 PQH590271 QAD590271 QJZ590271 QTV590271 RDR590271 RNN590271 RXJ590271 SHF590271 SRB590271 TAX590271 TKT590271 TUP590271 UEL590271 UOH590271 UYD590271 VHZ590271 VRV590271 WBR590271 WLN590271 WVJ590271 B655807 IX655807 ST655807 ACP655807 AML655807 AWH655807 BGD655807 BPZ655807 BZV655807 CJR655807 CTN655807 DDJ655807 DNF655807 DXB655807 EGX655807 EQT655807 FAP655807 FKL655807 FUH655807 GED655807 GNZ655807 GXV655807 HHR655807 HRN655807 IBJ655807 ILF655807 IVB655807 JEX655807 JOT655807 JYP655807 KIL655807 KSH655807 LCD655807 LLZ655807 LVV655807 MFR655807 MPN655807 MZJ655807 NJF655807 NTB655807 OCX655807 OMT655807 OWP655807 PGL655807 PQH655807 QAD655807 QJZ655807 QTV655807 RDR655807 RNN655807 RXJ655807 SHF655807 SRB655807 TAX655807 TKT655807 TUP655807 UEL655807 UOH655807 UYD655807 VHZ655807 VRV655807 WBR655807 WLN655807 WVJ655807 B721343 IX721343 ST721343 ACP721343 AML721343 AWH721343 BGD721343 BPZ721343 BZV721343 CJR721343 CTN721343 DDJ721343 DNF721343 DXB721343 EGX721343 EQT721343 FAP721343 FKL721343 FUH721343 GED721343 GNZ721343 GXV721343 HHR721343 HRN721343 IBJ721343 ILF721343 IVB721343 JEX721343 JOT721343 JYP721343 KIL721343 KSH721343 LCD721343 LLZ721343 LVV721343 MFR721343 MPN721343 MZJ721343 NJF721343 NTB721343 OCX721343 OMT721343 OWP721343 PGL721343 PQH721343 QAD721343 QJZ721343 QTV721343 RDR721343 RNN721343 RXJ721343 SHF721343 SRB721343 TAX721343 TKT721343 TUP721343 UEL721343 UOH721343 UYD721343 VHZ721343 VRV721343 WBR721343 WLN721343 WVJ721343 B786879 IX786879 ST786879 ACP786879 AML786879 AWH786879 BGD786879 BPZ786879 BZV786879 CJR786879 CTN786879 DDJ786879 DNF786879 DXB786879 EGX786879 EQT786879 FAP786879 FKL786879 FUH786879 GED786879 GNZ786879 GXV786879 HHR786879 HRN786879 IBJ786879 ILF786879 IVB786879 JEX786879 JOT786879 JYP786879 KIL786879 KSH786879 LCD786879 LLZ786879 LVV786879 MFR786879 MPN786879 MZJ786879 NJF786879 NTB786879 OCX786879 OMT786879 OWP786879 PGL786879 PQH786879 QAD786879 QJZ786879 QTV786879 RDR786879 RNN786879 RXJ786879 SHF786879 SRB786879 TAX786879 TKT786879 TUP786879 UEL786879 UOH786879 UYD786879 VHZ786879 VRV786879 WBR786879 WLN786879 WVJ786879 B852415 IX852415 ST852415 ACP852415 AML852415 AWH852415 BGD852415 BPZ852415 BZV852415 CJR852415 CTN852415 DDJ852415 DNF852415 DXB852415 EGX852415 EQT852415 FAP852415 FKL852415 FUH852415 GED852415 GNZ852415 GXV852415 HHR852415 HRN852415 IBJ852415 ILF852415 IVB852415 JEX852415 JOT852415 JYP852415 KIL852415 KSH852415 LCD852415 LLZ852415 LVV852415 MFR852415 MPN852415 MZJ852415 NJF852415 NTB852415 OCX852415 OMT852415 OWP852415 PGL852415 PQH852415 QAD852415 QJZ852415 QTV852415 RDR852415 RNN852415 RXJ852415 SHF852415 SRB852415 TAX852415 TKT852415 TUP852415 UEL852415 UOH852415 UYD852415 VHZ852415 VRV852415 WBR852415 WLN852415 WVJ852415 B917951 IX917951 ST917951 ACP917951 AML917951 AWH917951 BGD917951 BPZ917951 BZV917951 CJR917951 CTN917951 DDJ917951 DNF917951 DXB917951 EGX917951 EQT917951 FAP917951 FKL917951 FUH917951 GED917951 GNZ917951 GXV917951 HHR917951 HRN917951 IBJ917951 ILF917951 IVB917951 JEX917951 JOT917951 JYP917951 KIL917951 KSH917951 LCD917951 LLZ917951 LVV917951 MFR917951 MPN917951 MZJ917951 NJF917951 NTB917951 OCX917951 OMT917951 OWP917951 PGL917951 PQH917951 QAD917951 QJZ917951 QTV917951 RDR917951 RNN917951 RXJ917951 SHF917951 SRB917951 TAX917951 TKT917951 TUP917951 UEL917951 UOH917951 UYD917951 VHZ917951 VRV917951 WBR917951 WLN917951 WVJ917951 B983487 IX983487 ST983487 ACP983487 AML983487 AWH983487 BGD983487 BPZ983487 BZV983487 CJR983487 CTN983487 DDJ983487 DNF983487 DXB983487 EGX983487 EQT983487 FAP983487 FKL983487 FUH983487 GED983487 GNZ983487 GXV983487 HHR983487 HRN983487 IBJ983487 ILF983487 IVB983487 JEX983487 JOT983487 JYP983487 KIL983487 KSH983487 LCD983487 LLZ983487 LVV983487 MFR983487 MPN983487 MZJ983487 NJF983487 NTB983487 OCX983487 OMT983487 OWP983487 PGL983487 PQH983487 QAD983487 QJZ983487 QTV983487 RDR983487 RNN983487 RXJ983487 SHF983487 SRB983487 TAX983487 TKT983487 TUP983487 UEL983487 UOH983487 UYD983487 VHZ983487 VRV983487 WBR983487 WLN983487 WVJ983487 D401:G401 IZ401:JC401 SV401:SY401 ACR401:ACU401 AMN401:AMQ401 AWJ401:AWM401 BGF401:BGI401 BQB401:BQE401 BZX401:CAA401 CJT401:CJW401 CTP401:CTS401 DDL401:DDO401 DNH401:DNK401 DXD401:DXG401 EGZ401:EHC401 EQV401:EQY401 FAR401:FAU401 FKN401:FKQ401 FUJ401:FUM401 GEF401:GEI401 GOB401:GOE401 GXX401:GYA401 HHT401:HHW401 HRP401:HRS401 IBL401:IBO401 ILH401:ILK401 IVD401:IVG401 JEZ401:JFC401 JOV401:JOY401 JYR401:JYU401 KIN401:KIQ401 KSJ401:KSM401 LCF401:LCI401 LMB401:LME401 LVX401:LWA401 MFT401:MFW401 MPP401:MPS401 MZL401:MZO401 NJH401:NJK401 NTD401:NTG401 OCZ401:ODC401 OMV401:OMY401 OWR401:OWU401 PGN401:PGQ401 PQJ401:PQM401 QAF401:QAI401 QKB401:QKE401 QTX401:QUA401 RDT401:RDW401 RNP401:RNS401 RXL401:RXO401 SHH401:SHK401 SRD401:SRG401 TAZ401:TBC401 TKV401:TKY401 TUR401:TUU401 UEN401:UEQ401 UOJ401:UOM401 UYF401:UYI401 VIB401:VIE401 VRX401:VSA401 WBT401:WBW401 WLP401:WLS401 WVL401:WVO401 D65983:G65983 IZ65983:JC65983 SV65983:SY65983 ACR65983:ACU65983 AMN65983:AMQ65983 AWJ65983:AWM65983 BGF65983:BGI65983 BQB65983:BQE65983 BZX65983:CAA65983 CJT65983:CJW65983 CTP65983:CTS65983 DDL65983:DDO65983 DNH65983:DNK65983 DXD65983:DXG65983 EGZ65983:EHC65983 EQV65983:EQY65983 FAR65983:FAU65983 FKN65983:FKQ65983 FUJ65983:FUM65983 GEF65983:GEI65983 GOB65983:GOE65983 GXX65983:GYA65983 HHT65983:HHW65983 HRP65983:HRS65983 IBL65983:IBO65983 ILH65983:ILK65983 IVD65983:IVG65983 JEZ65983:JFC65983 JOV65983:JOY65983 JYR65983:JYU65983 KIN65983:KIQ65983 KSJ65983:KSM65983 LCF65983:LCI65983 LMB65983:LME65983 LVX65983:LWA65983 MFT65983:MFW65983 MPP65983:MPS65983 MZL65983:MZO65983 NJH65983:NJK65983 NTD65983:NTG65983 OCZ65983:ODC65983 OMV65983:OMY65983 OWR65983:OWU65983 PGN65983:PGQ65983 PQJ65983:PQM65983 QAF65983:QAI65983 QKB65983:QKE65983 QTX65983:QUA65983 RDT65983:RDW65983 RNP65983:RNS65983 RXL65983:RXO65983 SHH65983:SHK65983 SRD65983:SRG65983 TAZ65983:TBC65983 TKV65983:TKY65983 TUR65983:TUU65983 UEN65983:UEQ65983 UOJ65983:UOM65983 UYF65983:UYI65983 VIB65983:VIE65983 VRX65983:VSA65983 WBT65983:WBW65983 WLP65983:WLS65983 WVL65983:WVO65983 D131519:G131519 IZ131519:JC131519 SV131519:SY131519 ACR131519:ACU131519 AMN131519:AMQ131519 AWJ131519:AWM131519 BGF131519:BGI131519 BQB131519:BQE131519 BZX131519:CAA131519 CJT131519:CJW131519 CTP131519:CTS131519 DDL131519:DDO131519 DNH131519:DNK131519 DXD131519:DXG131519 EGZ131519:EHC131519 EQV131519:EQY131519 FAR131519:FAU131519 FKN131519:FKQ131519 FUJ131519:FUM131519 GEF131519:GEI131519 GOB131519:GOE131519 GXX131519:GYA131519 HHT131519:HHW131519 HRP131519:HRS131519 IBL131519:IBO131519 ILH131519:ILK131519 IVD131519:IVG131519 JEZ131519:JFC131519 JOV131519:JOY131519 JYR131519:JYU131519 KIN131519:KIQ131519 KSJ131519:KSM131519 LCF131519:LCI131519 LMB131519:LME131519 LVX131519:LWA131519 MFT131519:MFW131519 MPP131519:MPS131519 MZL131519:MZO131519 NJH131519:NJK131519 NTD131519:NTG131519 OCZ131519:ODC131519 OMV131519:OMY131519 OWR131519:OWU131519 PGN131519:PGQ131519 PQJ131519:PQM131519 QAF131519:QAI131519 QKB131519:QKE131519 QTX131519:QUA131519 RDT131519:RDW131519 RNP131519:RNS131519 RXL131519:RXO131519 SHH131519:SHK131519 SRD131519:SRG131519 TAZ131519:TBC131519 TKV131519:TKY131519 TUR131519:TUU131519 UEN131519:UEQ131519 UOJ131519:UOM131519 UYF131519:UYI131519 VIB131519:VIE131519 VRX131519:VSA131519 WBT131519:WBW131519 WLP131519:WLS131519 WVL131519:WVO131519 D197055:G197055 IZ197055:JC197055 SV197055:SY197055 ACR197055:ACU197055 AMN197055:AMQ197055 AWJ197055:AWM197055 BGF197055:BGI197055 BQB197055:BQE197055 BZX197055:CAA197055 CJT197055:CJW197055 CTP197055:CTS197055 DDL197055:DDO197055 DNH197055:DNK197055 DXD197055:DXG197055 EGZ197055:EHC197055 EQV197055:EQY197055 FAR197055:FAU197055 FKN197055:FKQ197055 FUJ197055:FUM197055 GEF197055:GEI197055 GOB197055:GOE197055 GXX197055:GYA197055 HHT197055:HHW197055 HRP197055:HRS197055 IBL197055:IBO197055 ILH197055:ILK197055 IVD197055:IVG197055 JEZ197055:JFC197055 JOV197055:JOY197055 JYR197055:JYU197055 KIN197055:KIQ197055 KSJ197055:KSM197055 LCF197055:LCI197055 LMB197055:LME197055 LVX197055:LWA197055 MFT197055:MFW197055 MPP197055:MPS197055 MZL197055:MZO197055 NJH197055:NJK197055 NTD197055:NTG197055 OCZ197055:ODC197055 OMV197055:OMY197055 OWR197055:OWU197055 PGN197055:PGQ197055 PQJ197055:PQM197055 QAF197055:QAI197055 QKB197055:QKE197055 QTX197055:QUA197055 RDT197055:RDW197055 RNP197055:RNS197055 RXL197055:RXO197055 SHH197055:SHK197055 SRD197055:SRG197055 TAZ197055:TBC197055 TKV197055:TKY197055 TUR197055:TUU197055 UEN197055:UEQ197055 UOJ197055:UOM197055 UYF197055:UYI197055 VIB197055:VIE197055 VRX197055:VSA197055 WBT197055:WBW197055 WLP197055:WLS197055 WVL197055:WVO197055 D262591:G262591 IZ262591:JC262591 SV262591:SY262591 ACR262591:ACU262591 AMN262591:AMQ262591 AWJ262591:AWM262591 BGF262591:BGI262591 BQB262591:BQE262591 BZX262591:CAA262591 CJT262591:CJW262591 CTP262591:CTS262591 DDL262591:DDO262591 DNH262591:DNK262591 DXD262591:DXG262591 EGZ262591:EHC262591 EQV262591:EQY262591 FAR262591:FAU262591 FKN262591:FKQ262591 FUJ262591:FUM262591 GEF262591:GEI262591 GOB262591:GOE262591 GXX262591:GYA262591 HHT262591:HHW262591 HRP262591:HRS262591 IBL262591:IBO262591 ILH262591:ILK262591 IVD262591:IVG262591 JEZ262591:JFC262591 JOV262591:JOY262591 JYR262591:JYU262591 KIN262591:KIQ262591 KSJ262591:KSM262591 LCF262591:LCI262591 LMB262591:LME262591 LVX262591:LWA262591 MFT262591:MFW262591 MPP262591:MPS262591 MZL262591:MZO262591 NJH262591:NJK262591 NTD262591:NTG262591 OCZ262591:ODC262591 OMV262591:OMY262591 OWR262591:OWU262591 PGN262591:PGQ262591 PQJ262591:PQM262591 QAF262591:QAI262591 QKB262591:QKE262591 QTX262591:QUA262591 RDT262591:RDW262591 RNP262591:RNS262591 RXL262591:RXO262591 SHH262591:SHK262591 SRD262591:SRG262591 TAZ262591:TBC262591 TKV262591:TKY262591 TUR262591:TUU262591 UEN262591:UEQ262591 UOJ262591:UOM262591 UYF262591:UYI262591 VIB262591:VIE262591 VRX262591:VSA262591 WBT262591:WBW262591 WLP262591:WLS262591 WVL262591:WVO262591 D328127:G328127 IZ328127:JC328127 SV328127:SY328127 ACR328127:ACU328127 AMN328127:AMQ328127 AWJ328127:AWM328127 BGF328127:BGI328127 BQB328127:BQE328127 BZX328127:CAA328127 CJT328127:CJW328127 CTP328127:CTS328127 DDL328127:DDO328127 DNH328127:DNK328127 DXD328127:DXG328127 EGZ328127:EHC328127 EQV328127:EQY328127 FAR328127:FAU328127 FKN328127:FKQ328127 FUJ328127:FUM328127 GEF328127:GEI328127 GOB328127:GOE328127 GXX328127:GYA328127 HHT328127:HHW328127 HRP328127:HRS328127 IBL328127:IBO328127 ILH328127:ILK328127 IVD328127:IVG328127 JEZ328127:JFC328127 JOV328127:JOY328127 JYR328127:JYU328127 KIN328127:KIQ328127 KSJ328127:KSM328127 LCF328127:LCI328127 LMB328127:LME328127 LVX328127:LWA328127 MFT328127:MFW328127 MPP328127:MPS328127 MZL328127:MZO328127 NJH328127:NJK328127 NTD328127:NTG328127 OCZ328127:ODC328127 OMV328127:OMY328127 OWR328127:OWU328127 PGN328127:PGQ328127 PQJ328127:PQM328127 QAF328127:QAI328127 QKB328127:QKE328127 QTX328127:QUA328127 RDT328127:RDW328127 RNP328127:RNS328127 RXL328127:RXO328127 SHH328127:SHK328127 SRD328127:SRG328127 TAZ328127:TBC328127 TKV328127:TKY328127 TUR328127:TUU328127 UEN328127:UEQ328127 UOJ328127:UOM328127 UYF328127:UYI328127 VIB328127:VIE328127 VRX328127:VSA328127 WBT328127:WBW328127 WLP328127:WLS328127 WVL328127:WVO328127 D393663:G393663 IZ393663:JC393663 SV393663:SY393663 ACR393663:ACU393663 AMN393663:AMQ393663 AWJ393663:AWM393663 BGF393663:BGI393663 BQB393663:BQE393663 BZX393663:CAA393663 CJT393663:CJW393663 CTP393663:CTS393663 DDL393663:DDO393663 DNH393663:DNK393663 DXD393663:DXG393663 EGZ393663:EHC393663 EQV393663:EQY393663 FAR393663:FAU393663 FKN393663:FKQ393663 FUJ393663:FUM393663 GEF393663:GEI393663 GOB393663:GOE393663 GXX393663:GYA393663 HHT393663:HHW393663 HRP393663:HRS393663 IBL393663:IBO393663 ILH393663:ILK393663 IVD393663:IVG393663 JEZ393663:JFC393663 JOV393663:JOY393663 JYR393663:JYU393663 KIN393663:KIQ393663 KSJ393663:KSM393663 LCF393663:LCI393663 LMB393663:LME393663 LVX393663:LWA393663 MFT393663:MFW393663 MPP393663:MPS393663 MZL393663:MZO393663 NJH393663:NJK393663 NTD393663:NTG393663 OCZ393663:ODC393663 OMV393663:OMY393663 OWR393663:OWU393663 PGN393663:PGQ393663 PQJ393663:PQM393663 QAF393663:QAI393663 QKB393663:QKE393663 QTX393663:QUA393663 RDT393663:RDW393663 RNP393663:RNS393663 RXL393663:RXO393663 SHH393663:SHK393663 SRD393663:SRG393663 TAZ393663:TBC393663 TKV393663:TKY393663 TUR393663:TUU393663 UEN393663:UEQ393663 UOJ393663:UOM393663 UYF393663:UYI393663 VIB393663:VIE393663 VRX393663:VSA393663 WBT393663:WBW393663 WLP393663:WLS393663 WVL393663:WVO393663 D459199:G459199 IZ459199:JC459199 SV459199:SY459199 ACR459199:ACU459199 AMN459199:AMQ459199 AWJ459199:AWM459199 BGF459199:BGI459199 BQB459199:BQE459199 BZX459199:CAA459199 CJT459199:CJW459199 CTP459199:CTS459199 DDL459199:DDO459199 DNH459199:DNK459199 DXD459199:DXG459199 EGZ459199:EHC459199 EQV459199:EQY459199 FAR459199:FAU459199 FKN459199:FKQ459199 FUJ459199:FUM459199 GEF459199:GEI459199 GOB459199:GOE459199 GXX459199:GYA459199 HHT459199:HHW459199 HRP459199:HRS459199 IBL459199:IBO459199 ILH459199:ILK459199 IVD459199:IVG459199 JEZ459199:JFC459199 JOV459199:JOY459199 JYR459199:JYU459199 KIN459199:KIQ459199 KSJ459199:KSM459199 LCF459199:LCI459199 LMB459199:LME459199 LVX459199:LWA459199 MFT459199:MFW459199 MPP459199:MPS459199 MZL459199:MZO459199 NJH459199:NJK459199 NTD459199:NTG459199 OCZ459199:ODC459199 OMV459199:OMY459199 OWR459199:OWU459199 PGN459199:PGQ459199 PQJ459199:PQM459199 QAF459199:QAI459199 QKB459199:QKE459199 QTX459199:QUA459199 RDT459199:RDW459199 RNP459199:RNS459199 RXL459199:RXO459199 SHH459199:SHK459199 SRD459199:SRG459199 TAZ459199:TBC459199 TKV459199:TKY459199 TUR459199:TUU459199 UEN459199:UEQ459199 UOJ459199:UOM459199 UYF459199:UYI459199 VIB459199:VIE459199 VRX459199:VSA459199 WBT459199:WBW459199 WLP459199:WLS459199 WVL459199:WVO459199 D524735:G524735 IZ524735:JC524735 SV524735:SY524735 ACR524735:ACU524735 AMN524735:AMQ524735 AWJ524735:AWM524735 BGF524735:BGI524735 BQB524735:BQE524735 BZX524735:CAA524735 CJT524735:CJW524735 CTP524735:CTS524735 DDL524735:DDO524735 DNH524735:DNK524735 DXD524735:DXG524735 EGZ524735:EHC524735 EQV524735:EQY524735 FAR524735:FAU524735 FKN524735:FKQ524735 FUJ524735:FUM524735 GEF524735:GEI524735 GOB524735:GOE524735 GXX524735:GYA524735 HHT524735:HHW524735 HRP524735:HRS524735 IBL524735:IBO524735 ILH524735:ILK524735 IVD524735:IVG524735 JEZ524735:JFC524735 JOV524735:JOY524735 JYR524735:JYU524735 KIN524735:KIQ524735 KSJ524735:KSM524735 LCF524735:LCI524735 LMB524735:LME524735 LVX524735:LWA524735 MFT524735:MFW524735 MPP524735:MPS524735 MZL524735:MZO524735 NJH524735:NJK524735 NTD524735:NTG524735 OCZ524735:ODC524735 OMV524735:OMY524735 OWR524735:OWU524735 PGN524735:PGQ524735 PQJ524735:PQM524735 QAF524735:QAI524735 QKB524735:QKE524735 QTX524735:QUA524735 RDT524735:RDW524735 RNP524735:RNS524735 RXL524735:RXO524735 SHH524735:SHK524735 SRD524735:SRG524735 TAZ524735:TBC524735 TKV524735:TKY524735 TUR524735:TUU524735 UEN524735:UEQ524735 UOJ524735:UOM524735 UYF524735:UYI524735 VIB524735:VIE524735 VRX524735:VSA524735 WBT524735:WBW524735 WLP524735:WLS524735 WVL524735:WVO524735 D590271:G590271 IZ590271:JC590271 SV590271:SY590271 ACR590271:ACU590271 AMN590271:AMQ590271 AWJ590271:AWM590271 BGF590271:BGI590271 BQB590271:BQE590271 BZX590271:CAA590271 CJT590271:CJW590271 CTP590271:CTS590271 DDL590271:DDO590271 DNH590271:DNK590271 DXD590271:DXG590271 EGZ590271:EHC590271 EQV590271:EQY590271 FAR590271:FAU590271 FKN590271:FKQ590271 FUJ590271:FUM590271 GEF590271:GEI590271 GOB590271:GOE590271 GXX590271:GYA590271 HHT590271:HHW590271 HRP590271:HRS590271 IBL590271:IBO590271 ILH590271:ILK590271 IVD590271:IVG590271 JEZ590271:JFC590271 JOV590271:JOY590271 JYR590271:JYU590271 KIN590271:KIQ590271 KSJ590271:KSM590271 LCF590271:LCI590271 LMB590271:LME590271 LVX590271:LWA590271 MFT590271:MFW590271 MPP590271:MPS590271 MZL590271:MZO590271 NJH590271:NJK590271 NTD590271:NTG590271 OCZ590271:ODC590271 OMV590271:OMY590271 OWR590271:OWU590271 PGN590271:PGQ590271 PQJ590271:PQM590271 QAF590271:QAI590271 QKB590271:QKE590271 QTX590271:QUA590271 RDT590271:RDW590271 RNP590271:RNS590271 RXL590271:RXO590271 SHH590271:SHK590271 SRD590271:SRG590271 TAZ590271:TBC590271 TKV590271:TKY590271 TUR590271:TUU590271 UEN590271:UEQ590271 UOJ590271:UOM590271 UYF590271:UYI590271 VIB590271:VIE590271 VRX590271:VSA590271 WBT590271:WBW590271 WLP590271:WLS590271 WVL590271:WVO590271 D655807:G655807 IZ655807:JC655807 SV655807:SY655807 ACR655807:ACU655807 AMN655807:AMQ655807 AWJ655807:AWM655807 BGF655807:BGI655807 BQB655807:BQE655807 BZX655807:CAA655807 CJT655807:CJW655807 CTP655807:CTS655807 DDL655807:DDO655807 DNH655807:DNK655807 DXD655807:DXG655807 EGZ655807:EHC655807 EQV655807:EQY655807 FAR655807:FAU655807 FKN655807:FKQ655807 FUJ655807:FUM655807 GEF655807:GEI655807 GOB655807:GOE655807 GXX655807:GYA655807 HHT655807:HHW655807 HRP655807:HRS655807 IBL655807:IBO655807 ILH655807:ILK655807 IVD655807:IVG655807 JEZ655807:JFC655807 JOV655807:JOY655807 JYR655807:JYU655807 KIN655807:KIQ655807 KSJ655807:KSM655807 LCF655807:LCI655807 LMB655807:LME655807 LVX655807:LWA655807 MFT655807:MFW655807 MPP655807:MPS655807 MZL655807:MZO655807 NJH655807:NJK655807 NTD655807:NTG655807 OCZ655807:ODC655807 OMV655807:OMY655807 OWR655807:OWU655807 PGN655807:PGQ655807 PQJ655807:PQM655807 QAF655807:QAI655807 QKB655807:QKE655807 QTX655807:QUA655807 RDT655807:RDW655807 RNP655807:RNS655807 RXL655807:RXO655807 SHH655807:SHK655807 SRD655807:SRG655807 TAZ655807:TBC655807 TKV655807:TKY655807 TUR655807:TUU655807 UEN655807:UEQ655807 UOJ655807:UOM655807 UYF655807:UYI655807 VIB655807:VIE655807 VRX655807:VSA655807 WBT655807:WBW655807 WLP655807:WLS655807 WVL655807:WVO655807 D721343:G721343 IZ721343:JC721343 SV721343:SY721343 ACR721343:ACU721343 AMN721343:AMQ721343 AWJ721343:AWM721343 BGF721343:BGI721343 BQB721343:BQE721343 BZX721343:CAA721343 CJT721343:CJW721343 CTP721343:CTS721343 DDL721343:DDO721343 DNH721343:DNK721343 DXD721343:DXG721343 EGZ721343:EHC721343 EQV721343:EQY721343 FAR721343:FAU721343 FKN721343:FKQ721343 FUJ721343:FUM721343 GEF721343:GEI721343 GOB721343:GOE721343 GXX721343:GYA721343 HHT721343:HHW721343 HRP721343:HRS721343 IBL721343:IBO721343 ILH721343:ILK721343 IVD721343:IVG721343 JEZ721343:JFC721343 JOV721343:JOY721343 JYR721343:JYU721343 KIN721343:KIQ721343 KSJ721343:KSM721343 LCF721343:LCI721343 LMB721343:LME721343 LVX721343:LWA721343 MFT721343:MFW721343 MPP721343:MPS721343 MZL721343:MZO721343 NJH721343:NJK721343 NTD721343:NTG721343 OCZ721343:ODC721343 OMV721343:OMY721343 OWR721343:OWU721343 PGN721343:PGQ721343 PQJ721343:PQM721343 QAF721343:QAI721343 QKB721343:QKE721343 QTX721343:QUA721343 RDT721343:RDW721343 RNP721343:RNS721343 RXL721343:RXO721343 SHH721343:SHK721343 SRD721343:SRG721343 TAZ721343:TBC721343 TKV721343:TKY721343 TUR721343:TUU721343 UEN721343:UEQ721343 UOJ721343:UOM721343 UYF721343:UYI721343 VIB721343:VIE721343 VRX721343:VSA721343 WBT721343:WBW721343 WLP721343:WLS721343 WVL721343:WVO721343 D786879:G786879 IZ786879:JC786879 SV786879:SY786879 ACR786879:ACU786879 AMN786879:AMQ786879 AWJ786879:AWM786879 BGF786879:BGI786879 BQB786879:BQE786879 BZX786879:CAA786879 CJT786879:CJW786879 CTP786879:CTS786879 DDL786879:DDO786879 DNH786879:DNK786879 DXD786879:DXG786879 EGZ786879:EHC786879 EQV786879:EQY786879 FAR786879:FAU786879 FKN786879:FKQ786879 FUJ786879:FUM786879 GEF786879:GEI786879 GOB786879:GOE786879 GXX786879:GYA786879 HHT786879:HHW786879 HRP786879:HRS786879 IBL786879:IBO786879 ILH786879:ILK786879 IVD786879:IVG786879 JEZ786879:JFC786879 JOV786879:JOY786879 JYR786879:JYU786879 KIN786879:KIQ786879 KSJ786879:KSM786879 LCF786879:LCI786879 LMB786879:LME786879 LVX786879:LWA786879 MFT786879:MFW786879 MPP786879:MPS786879 MZL786879:MZO786879 NJH786879:NJK786879 NTD786879:NTG786879 OCZ786879:ODC786879 OMV786879:OMY786879 OWR786879:OWU786879 PGN786879:PGQ786879 PQJ786879:PQM786879 QAF786879:QAI786879 QKB786879:QKE786879 QTX786879:QUA786879 RDT786879:RDW786879 RNP786879:RNS786879 RXL786879:RXO786879 SHH786879:SHK786879 SRD786879:SRG786879 TAZ786879:TBC786879 TKV786879:TKY786879 TUR786879:TUU786879 UEN786879:UEQ786879 UOJ786879:UOM786879 UYF786879:UYI786879 VIB786879:VIE786879 VRX786879:VSA786879 WBT786879:WBW786879 WLP786879:WLS786879 WVL786879:WVO786879 D852415:G852415 IZ852415:JC852415 SV852415:SY852415 ACR852415:ACU852415 AMN852415:AMQ852415 AWJ852415:AWM852415 BGF852415:BGI852415 BQB852415:BQE852415 BZX852415:CAA852415 CJT852415:CJW852415 CTP852415:CTS852415 DDL852415:DDO852415 DNH852415:DNK852415 DXD852415:DXG852415 EGZ852415:EHC852415 EQV852415:EQY852415 FAR852415:FAU852415 FKN852415:FKQ852415 FUJ852415:FUM852415 GEF852415:GEI852415 GOB852415:GOE852415 GXX852415:GYA852415 HHT852415:HHW852415 HRP852415:HRS852415 IBL852415:IBO852415 ILH852415:ILK852415 IVD852415:IVG852415 JEZ852415:JFC852415 JOV852415:JOY852415 JYR852415:JYU852415 KIN852415:KIQ852415 KSJ852415:KSM852415 LCF852415:LCI852415 LMB852415:LME852415 LVX852415:LWA852415 MFT852415:MFW852415 MPP852415:MPS852415 MZL852415:MZO852415 NJH852415:NJK852415 NTD852415:NTG852415 OCZ852415:ODC852415 OMV852415:OMY852415 OWR852415:OWU852415 PGN852415:PGQ852415 PQJ852415:PQM852415 QAF852415:QAI852415 QKB852415:QKE852415 QTX852415:QUA852415 RDT852415:RDW852415 RNP852415:RNS852415 RXL852415:RXO852415 SHH852415:SHK852415 SRD852415:SRG852415 TAZ852415:TBC852415 TKV852415:TKY852415 TUR852415:TUU852415 UEN852415:UEQ852415 UOJ852415:UOM852415 UYF852415:UYI852415 VIB852415:VIE852415 VRX852415:VSA852415 WBT852415:WBW852415 WLP852415:WLS852415 WVL852415:WVO852415 D917951:G917951 IZ917951:JC917951 SV917951:SY917951 ACR917951:ACU917951 AMN917951:AMQ917951 AWJ917951:AWM917951 BGF917951:BGI917951 BQB917951:BQE917951 BZX917951:CAA917951 CJT917951:CJW917951 CTP917951:CTS917951 DDL917951:DDO917951 DNH917951:DNK917951 DXD917951:DXG917951 EGZ917951:EHC917951 EQV917951:EQY917951 FAR917951:FAU917951 FKN917951:FKQ917951 FUJ917951:FUM917951 GEF917951:GEI917951 GOB917951:GOE917951 GXX917951:GYA917951 HHT917951:HHW917951 HRP917951:HRS917951 IBL917951:IBO917951 ILH917951:ILK917951 IVD917951:IVG917951 JEZ917951:JFC917951 JOV917951:JOY917951 JYR917951:JYU917951 KIN917951:KIQ917951 KSJ917951:KSM917951 LCF917951:LCI917951 LMB917951:LME917951 LVX917951:LWA917951 MFT917951:MFW917951 MPP917951:MPS917951 MZL917951:MZO917951 NJH917951:NJK917951 NTD917951:NTG917951 OCZ917951:ODC917951 OMV917951:OMY917951 OWR917951:OWU917951 PGN917951:PGQ917951 PQJ917951:PQM917951 QAF917951:QAI917951 QKB917951:QKE917951 QTX917951:QUA917951 RDT917951:RDW917951 RNP917951:RNS917951 RXL917951:RXO917951 SHH917951:SHK917951 SRD917951:SRG917951 TAZ917951:TBC917951 TKV917951:TKY917951 TUR917951:TUU917951 UEN917951:UEQ917951 UOJ917951:UOM917951 UYF917951:UYI917951 VIB917951:VIE917951 VRX917951:VSA917951 WBT917951:WBW917951 WLP917951:WLS917951 WVL917951:WVO917951 D983487:G983487 IZ983487:JC983487 SV983487:SY983487 ACR983487:ACU983487 AMN983487:AMQ983487 AWJ983487:AWM983487 BGF983487:BGI983487 BQB983487:BQE983487 BZX983487:CAA983487 CJT983487:CJW983487 CTP983487:CTS983487 DDL983487:DDO983487 DNH983487:DNK983487 DXD983487:DXG983487 EGZ983487:EHC983487 EQV983487:EQY983487 FAR983487:FAU983487 FKN983487:FKQ983487 FUJ983487:FUM983487 GEF983487:GEI983487 GOB983487:GOE983487 GXX983487:GYA983487 HHT983487:HHW983487 HRP983487:HRS983487 IBL983487:IBO983487 ILH983487:ILK983487 IVD983487:IVG983487 JEZ983487:JFC983487 JOV983487:JOY983487 JYR983487:JYU983487 KIN983487:KIQ983487 KSJ983487:KSM983487 LCF983487:LCI983487 LMB983487:LME983487 LVX983487:LWA983487 MFT983487:MFW983487 MPP983487:MPS983487 MZL983487:MZO983487 NJH983487:NJK983487 NTD983487:NTG983487 OCZ983487:ODC983487 OMV983487:OMY983487 OWR983487:OWU983487 PGN983487:PGQ983487 PQJ983487:PQM983487 QAF983487:QAI983487 QKB983487:QKE983487 QTX983487:QUA983487 RDT983487:RDW983487 RNP983487:RNS983487 RXL983487:RXO983487 SHH983487:SHK983487 SRD983487:SRG983487 TAZ983487:TBC983487 TKV983487:TKY983487 TUR983487:TUU983487 UEN983487:UEQ983487 UOJ983487:UOM983487 UYF983487:UYI983487 VIB983487:VIE983487 VRX983487:VSA983487 WBT983487:WBW983487 WLP983487:WLS983487 WVL983487:WVO983487 E395:H400 JA395:JD400 SW395:SZ400 ACS395:ACV400 AMO395:AMR400 AWK395:AWN400 BGG395:BGJ400 BQC395:BQF400 BZY395:CAB400 CJU395:CJX400 CTQ395:CTT400 DDM395:DDP400 DNI395:DNL400 DXE395:DXH400 EHA395:EHD400 EQW395:EQZ400 FAS395:FAV400 FKO395:FKR400 FUK395:FUN400 GEG395:GEJ400 GOC395:GOF400 GXY395:GYB400 HHU395:HHX400 HRQ395:HRT400 IBM395:IBP400 ILI395:ILL400 IVE395:IVH400 JFA395:JFD400 JOW395:JOZ400 JYS395:JYV400 KIO395:KIR400 KSK395:KSN400 LCG395:LCJ400 LMC395:LMF400 LVY395:LWB400 MFU395:MFX400 MPQ395:MPT400 MZM395:MZP400 NJI395:NJL400 NTE395:NTH400 ODA395:ODD400 OMW395:OMZ400 OWS395:OWV400 PGO395:PGR400 PQK395:PQN400 QAG395:QAJ400 QKC395:QKF400 QTY395:QUB400 RDU395:RDX400 RNQ395:RNT400 RXM395:RXP400 SHI395:SHL400 SRE395:SRH400 TBA395:TBD400 TKW395:TKZ400 TUS395:TUV400 UEO395:UER400 UOK395:UON400 UYG395:UYJ400 VIC395:VIF400 VRY395:VSB400 WBU395:WBX400 WLQ395:WLT400 WVM395:WVP400 E65977:H65982 JA65977:JD65982 SW65977:SZ65982 ACS65977:ACV65982 AMO65977:AMR65982 AWK65977:AWN65982 BGG65977:BGJ65982 BQC65977:BQF65982 BZY65977:CAB65982 CJU65977:CJX65982 CTQ65977:CTT65982 DDM65977:DDP65982 DNI65977:DNL65982 DXE65977:DXH65982 EHA65977:EHD65982 EQW65977:EQZ65982 FAS65977:FAV65982 FKO65977:FKR65982 FUK65977:FUN65982 GEG65977:GEJ65982 GOC65977:GOF65982 GXY65977:GYB65982 HHU65977:HHX65982 HRQ65977:HRT65982 IBM65977:IBP65982 ILI65977:ILL65982 IVE65977:IVH65982 JFA65977:JFD65982 JOW65977:JOZ65982 JYS65977:JYV65982 KIO65977:KIR65982 KSK65977:KSN65982 LCG65977:LCJ65982 LMC65977:LMF65982 LVY65977:LWB65982 MFU65977:MFX65982 MPQ65977:MPT65982 MZM65977:MZP65982 NJI65977:NJL65982 NTE65977:NTH65982 ODA65977:ODD65982 OMW65977:OMZ65982 OWS65977:OWV65982 PGO65977:PGR65982 PQK65977:PQN65982 QAG65977:QAJ65982 QKC65977:QKF65982 QTY65977:QUB65982 RDU65977:RDX65982 RNQ65977:RNT65982 RXM65977:RXP65982 SHI65977:SHL65982 SRE65977:SRH65982 TBA65977:TBD65982 TKW65977:TKZ65982 TUS65977:TUV65982 UEO65977:UER65982 UOK65977:UON65982 UYG65977:UYJ65982 VIC65977:VIF65982 VRY65977:VSB65982 WBU65977:WBX65982 WLQ65977:WLT65982 WVM65977:WVP65982 E131513:H131518 JA131513:JD131518 SW131513:SZ131518 ACS131513:ACV131518 AMO131513:AMR131518 AWK131513:AWN131518 BGG131513:BGJ131518 BQC131513:BQF131518 BZY131513:CAB131518 CJU131513:CJX131518 CTQ131513:CTT131518 DDM131513:DDP131518 DNI131513:DNL131518 DXE131513:DXH131518 EHA131513:EHD131518 EQW131513:EQZ131518 FAS131513:FAV131518 FKO131513:FKR131518 FUK131513:FUN131518 GEG131513:GEJ131518 GOC131513:GOF131518 GXY131513:GYB131518 HHU131513:HHX131518 HRQ131513:HRT131518 IBM131513:IBP131518 ILI131513:ILL131518 IVE131513:IVH131518 JFA131513:JFD131518 JOW131513:JOZ131518 JYS131513:JYV131518 KIO131513:KIR131518 KSK131513:KSN131518 LCG131513:LCJ131518 LMC131513:LMF131518 LVY131513:LWB131518 MFU131513:MFX131518 MPQ131513:MPT131518 MZM131513:MZP131518 NJI131513:NJL131518 NTE131513:NTH131518 ODA131513:ODD131518 OMW131513:OMZ131518 OWS131513:OWV131518 PGO131513:PGR131518 PQK131513:PQN131518 QAG131513:QAJ131518 QKC131513:QKF131518 QTY131513:QUB131518 RDU131513:RDX131518 RNQ131513:RNT131518 RXM131513:RXP131518 SHI131513:SHL131518 SRE131513:SRH131518 TBA131513:TBD131518 TKW131513:TKZ131518 TUS131513:TUV131518 UEO131513:UER131518 UOK131513:UON131518 UYG131513:UYJ131518 VIC131513:VIF131518 VRY131513:VSB131518 WBU131513:WBX131518 WLQ131513:WLT131518 WVM131513:WVP131518 E197049:H197054 JA197049:JD197054 SW197049:SZ197054 ACS197049:ACV197054 AMO197049:AMR197054 AWK197049:AWN197054 BGG197049:BGJ197054 BQC197049:BQF197054 BZY197049:CAB197054 CJU197049:CJX197054 CTQ197049:CTT197054 DDM197049:DDP197054 DNI197049:DNL197054 DXE197049:DXH197054 EHA197049:EHD197054 EQW197049:EQZ197054 FAS197049:FAV197054 FKO197049:FKR197054 FUK197049:FUN197054 GEG197049:GEJ197054 GOC197049:GOF197054 GXY197049:GYB197054 HHU197049:HHX197054 HRQ197049:HRT197054 IBM197049:IBP197054 ILI197049:ILL197054 IVE197049:IVH197054 JFA197049:JFD197054 JOW197049:JOZ197054 JYS197049:JYV197054 KIO197049:KIR197054 KSK197049:KSN197054 LCG197049:LCJ197054 LMC197049:LMF197054 LVY197049:LWB197054 MFU197049:MFX197054 MPQ197049:MPT197054 MZM197049:MZP197054 NJI197049:NJL197054 NTE197049:NTH197054 ODA197049:ODD197054 OMW197049:OMZ197054 OWS197049:OWV197054 PGO197049:PGR197054 PQK197049:PQN197054 QAG197049:QAJ197054 QKC197049:QKF197054 QTY197049:QUB197054 RDU197049:RDX197054 RNQ197049:RNT197054 RXM197049:RXP197054 SHI197049:SHL197054 SRE197049:SRH197054 TBA197049:TBD197054 TKW197049:TKZ197054 TUS197049:TUV197054 UEO197049:UER197054 UOK197049:UON197054 UYG197049:UYJ197054 VIC197049:VIF197054 VRY197049:VSB197054 WBU197049:WBX197054 WLQ197049:WLT197054 WVM197049:WVP197054 E262585:H262590 JA262585:JD262590 SW262585:SZ262590 ACS262585:ACV262590 AMO262585:AMR262590 AWK262585:AWN262590 BGG262585:BGJ262590 BQC262585:BQF262590 BZY262585:CAB262590 CJU262585:CJX262590 CTQ262585:CTT262590 DDM262585:DDP262590 DNI262585:DNL262590 DXE262585:DXH262590 EHA262585:EHD262590 EQW262585:EQZ262590 FAS262585:FAV262590 FKO262585:FKR262590 FUK262585:FUN262590 GEG262585:GEJ262590 GOC262585:GOF262590 GXY262585:GYB262590 HHU262585:HHX262590 HRQ262585:HRT262590 IBM262585:IBP262590 ILI262585:ILL262590 IVE262585:IVH262590 JFA262585:JFD262590 JOW262585:JOZ262590 JYS262585:JYV262590 KIO262585:KIR262590 KSK262585:KSN262590 LCG262585:LCJ262590 LMC262585:LMF262590 LVY262585:LWB262590 MFU262585:MFX262590 MPQ262585:MPT262590 MZM262585:MZP262590 NJI262585:NJL262590 NTE262585:NTH262590 ODA262585:ODD262590 OMW262585:OMZ262590 OWS262585:OWV262590 PGO262585:PGR262590 PQK262585:PQN262590 QAG262585:QAJ262590 QKC262585:QKF262590 QTY262585:QUB262590 RDU262585:RDX262590 RNQ262585:RNT262590 RXM262585:RXP262590 SHI262585:SHL262590 SRE262585:SRH262590 TBA262585:TBD262590 TKW262585:TKZ262590 TUS262585:TUV262590 UEO262585:UER262590 UOK262585:UON262590 UYG262585:UYJ262590 VIC262585:VIF262590 VRY262585:VSB262590 WBU262585:WBX262590 WLQ262585:WLT262590 WVM262585:WVP262590 E328121:H328126 JA328121:JD328126 SW328121:SZ328126 ACS328121:ACV328126 AMO328121:AMR328126 AWK328121:AWN328126 BGG328121:BGJ328126 BQC328121:BQF328126 BZY328121:CAB328126 CJU328121:CJX328126 CTQ328121:CTT328126 DDM328121:DDP328126 DNI328121:DNL328126 DXE328121:DXH328126 EHA328121:EHD328126 EQW328121:EQZ328126 FAS328121:FAV328126 FKO328121:FKR328126 FUK328121:FUN328126 GEG328121:GEJ328126 GOC328121:GOF328126 GXY328121:GYB328126 HHU328121:HHX328126 HRQ328121:HRT328126 IBM328121:IBP328126 ILI328121:ILL328126 IVE328121:IVH328126 JFA328121:JFD328126 JOW328121:JOZ328126 JYS328121:JYV328126 KIO328121:KIR328126 KSK328121:KSN328126 LCG328121:LCJ328126 LMC328121:LMF328126 LVY328121:LWB328126 MFU328121:MFX328126 MPQ328121:MPT328126 MZM328121:MZP328126 NJI328121:NJL328126 NTE328121:NTH328126 ODA328121:ODD328126 OMW328121:OMZ328126 OWS328121:OWV328126 PGO328121:PGR328126 PQK328121:PQN328126 QAG328121:QAJ328126 QKC328121:QKF328126 QTY328121:QUB328126 RDU328121:RDX328126 RNQ328121:RNT328126 RXM328121:RXP328126 SHI328121:SHL328126 SRE328121:SRH328126 TBA328121:TBD328126 TKW328121:TKZ328126 TUS328121:TUV328126 UEO328121:UER328126 UOK328121:UON328126 UYG328121:UYJ328126 VIC328121:VIF328126 VRY328121:VSB328126 WBU328121:WBX328126 WLQ328121:WLT328126 WVM328121:WVP328126 E393657:H393662 JA393657:JD393662 SW393657:SZ393662 ACS393657:ACV393662 AMO393657:AMR393662 AWK393657:AWN393662 BGG393657:BGJ393662 BQC393657:BQF393662 BZY393657:CAB393662 CJU393657:CJX393662 CTQ393657:CTT393662 DDM393657:DDP393662 DNI393657:DNL393662 DXE393657:DXH393662 EHA393657:EHD393662 EQW393657:EQZ393662 FAS393657:FAV393662 FKO393657:FKR393662 FUK393657:FUN393662 GEG393657:GEJ393662 GOC393657:GOF393662 GXY393657:GYB393662 HHU393657:HHX393662 HRQ393657:HRT393662 IBM393657:IBP393662 ILI393657:ILL393662 IVE393657:IVH393662 JFA393657:JFD393662 JOW393657:JOZ393662 JYS393657:JYV393662 KIO393657:KIR393662 KSK393657:KSN393662 LCG393657:LCJ393662 LMC393657:LMF393662 LVY393657:LWB393662 MFU393657:MFX393662 MPQ393657:MPT393662 MZM393657:MZP393662 NJI393657:NJL393662 NTE393657:NTH393662 ODA393657:ODD393662 OMW393657:OMZ393662 OWS393657:OWV393662 PGO393657:PGR393662 PQK393657:PQN393662 QAG393657:QAJ393662 QKC393657:QKF393662 QTY393657:QUB393662 RDU393657:RDX393662 RNQ393657:RNT393662 RXM393657:RXP393662 SHI393657:SHL393662 SRE393657:SRH393662 TBA393657:TBD393662 TKW393657:TKZ393662 TUS393657:TUV393662 UEO393657:UER393662 UOK393657:UON393662 UYG393657:UYJ393662 VIC393657:VIF393662 VRY393657:VSB393662 WBU393657:WBX393662 WLQ393657:WLT393662 WVM393657:WVP393662 E459193:H459198 JA459193:JD459198 SW459193:SZ459198 ACS459193:ACV459198 AMO459193:AMR459198 AWK459193:AWN459198 BGG459193:BGJ459198 BQC459193:BQF459198 BZY459193:CAB459198 CJU459193:CJX459198 CTQ459193:CTT459198 DDM459193:DDP459198 DNI459193:DNL459198 DXE459193:DXH459198 EHA459193:EHD459198 EQW459193:EQZ459198 FAS459193:FAV459198 FKO459193:FKR459198 FUK459193:FUN459198 GEG459193:GEJ459198 GOC459193:GOF459198 GXY459193:GYB459198 HHU459193:HHX459198 HRQ459193:HRT459198 IBM459193:IBP459198 ILI459193:ILL459198 IVE459193:IVH459198 JFA459193:JFD459198 JOW459193:JOZ459198 JYS459193:JYV459198 KIO459193:KIR459198 KSK459193:KSN459198 LCG459193:LCJ459198 LMC459193:LMF459198 LVY459193:LWB459198 MFU459193:MFX459198 MPQ459193:MPT459198 MZM459193:MZP459198 NJI459193:NJL459198 NTE459193:NTH459198 ODA459193:ODD459198 OMW459193:OMZ459198 OWS459193:OWV459198 PGO459193:PGR459198 PQK459193:PQN459198 QAG459193:QAJ459198 QKC459193:QKF459198 QTY459193:QUB459198 RDU459193:RDX459198 RNQ459193:RNT459198 RXM459193:RXP459198 SHI459193:SHL459198 SRE459193:SRH459198 TBA459193:TBD459198 TKW459193:TKZ459198 TUS459193:TUV459198 UEO459193:UER459198 UOK459193:UON459198 UYG459193:UYJ459198 VIC459193:VIF459198 VRY459193:VSB459198 WBU459193:WBX459198 WLQ459193:WLT459198 WVM459193:WVP459198 E524729:H524734 JA524729:JD524734 SW524729:SZ524734 ACS524729:ACV524734 AMO524729:AMR524734 AWK524729:AWN524734 BGG524729:BGJ524734 BQC524729:BQF524734 BZY524729:CAB524734 CJU524729:CJX524734 CTQ524729:CTT524734 DDM524729:DDP524734 DNI524729:DNL524734 DXE524729:DXH524734 EHA524729:EHD524734 EQW524729:EQZ524734 FAS524729:FAV524734 FKO524729:FKR524734 FUK524729:FUN524734 GEG524729:GEJ524734 GOC524729:GOF524734 GXY524729:GYB524734 HHU524729:HHX524734 HRQ524729:HRT524734 IBM524729:IBP524734 ILI524729:ILL524734 IVE524729:IVH524734 JFA524729:JFD524734 JOW524729:JOZ524734 JYS524729:JYV524734 KIO524729:KIR524734 KSK524729:KSN524734 LCG524729:LCJ524734 LMC524729:LMF524734 LVY524729:LWB524734 MFU524729:MFX524734 MPQ524729:MPT524734 MZM524729:MZP524734 NJI524729:NJL524734 NTE524729:NTH524734 ODA524729:ODD524734 OMW524729:OMZ524734 OWS524729:OWV524734 PGO524729:PGR524734 PQK524729:PQN524734 QAG524729:QAJ524734 QKC524729:QKF524734 QTY524729:QUB524734 RDU524729:RDX524734 RNQ524729:RNT524734 RXM524729:RXP524734 SHI524729:SHL524734 SRE524729:SRH524734 TBA524729:TBD524734 TKW524729:TKZ524734 TUS524729:TUV524734 UEO524729:UER524734 UOK524729:UON524734 UYG524729:UYJ524734 VIC524729:VIF524734 VRY524729:VSB524734 WBU524729:WBX524734 WLQ524729:WLT524734 WVM524729:WVP524734 E590265:H590270 JA590265:JD590270 SW590265:SZ590270 ACS590265:ACV590270 AMO590265:AMR590270 AWK590265:AWN590270 BGG590265:BGJ590270 BQC590265:BQF590270 BZY590265:CAB590270 CJU590265:CJX590270 CTQ590265:CTT590270 DDM590265:DDP590270 DNI590265:DNL590270 DXE590265:DXH590270 EHA590265:EHD590270 EQW590265:EQZ590270 FAS590265:FAV590270 FKO590265:FKR590270 FUK590265:FUN590270 GEG590265:GEJ590270 GOC590265:GOF590270 GXY590265:GYB590270 HHU590265:HHX590270 HRQ590265:HRT590270 IBM590265:IBP590270 ILI590265:ILL590270 IVE590265:IVH590270 JFA590265:JFD590270 JOW590265:JOZ590270 JYS590265:JYV590270 KIO590265:KIR590270 KSK590265:KSN590270 LCG590265:LCJ590270 LMC590265:LMF590270 LVY590265:LWB590270 MFU590265:MFX590270 MPQ590265:MPT590270 MZM590265:MZP590270 NJI590265:NJL590270 NTE590265:NTH590270 ODA590265:ODD590270 OMW590265:OMZ590270 OWS590265:OWV590270 PGO590265:PGR590270 PQK590265:PQN590270 QAG590265:QAJ590270 QKC590265:QKF590270 QTY590265:QUB590270 RDU590265:RDX590270 RNQ590265:RNT590270 RXM590265:RXP590270 SHI590265:SHL590270 SRE590265:SRH590270 TBA590265:TBD590270 TKW590265:TKZ590270 TUS590265:TUV590270 UEO590265:UER590270 UOK590265:UON590270 UYG590265:UYJ590270 VIC590265:VIF590270 VRY590265:VSB590270 WBU590265:WBX590270 WLQ590265:WLT590270 WVM590265:WVP590270 E655801:H655806 JA655801:JD655806 SW655801:SZ655806 ACS655801:ACV655806 AMO655801:AMR655806 AWK655801:AWN655806 BGG655801:BGJ655806 BQC655801:BQF655806 BZY655801:CAB655806 CJU655801:CJX655806 CTQ655801:CTT655806 DDM655801:DDP655806 DNI655801:DNL655806 DXE655801:DXH655806 EHA655801:EHD655806 EQW655801:EQZ655806 FAS655801:FAV655806 FKO655801:FKR655806 FUK655801:FUN655806 GEG655801:GEJ655806 GOC655801:GOF655806 GXY655801:GYB655806 HHU655801:HHX655806 HRQ655801:HRT655806 IBM655801:IBP655806 ILI655801:ILL655806 IVE655801:IVH655806 JFA655801:JFD655806 JOW655801:JOZ655806 JYS655801:JYV655806 KIO655801:KIR655806 KSK655801:KSN655806 LCG655801:LCJ655806 LMC655801:LMF655806 LVY655801:LWB655806 MFU655801:MFX655806 MPQ655801:MPT655806 MZM655801:MZP655806 NJI655801:NJL655806 NTE655801:NTH655806 ODA655801:ODD655806 OMW655801:OMZ655806 OWS655801:OWV655806 PGO655801:PGR655806 PQK655801:PQN655806 QAG655801:QAJ655806 QKC655801:QKF655806 QTY655801:QUB655806 RDU655801:RDX655806 RNQ655801:RNT655806 RXM655801:RXP655806 SHI655801:SHL655806 SRE655801:SRH655806 TBA655801:TBD655806 TKW655801:TKZ655806 TUS655801:TUV655806 UEO655801:UER655806 UOK655801:UON655806 UYG655801:UYJ655806 VIC655801:VIF655806 VRY655801:VSB655806 WBU655801:WBX655806 WLQ655801:WLT655806 WVM655801:WVP655806 E721337:H721342 JA721337:JD721342 SW721337:SZ721342 ACS721337:ACV721342 AMO721337:AMR721342 AWK721337:AWN721342 BGG721337:BGJ721342 BQC721337:BQF721342 BZY721337:CAB721342 CJU721337:CJX721342 CTQ721337:CTT721342 DDM721337:DDP721342 DNI721337:DNL721342 DXE721337:DXH721342 EHA721337:EHD721342 EQW721337:EQZ721342 FAS721337:FAV721342 FKO721337:FKR721342 FUK721337:FUN721342 GEG721337:GEJ721342 GOC721337:GOF721342 GXY721337:GYB721342 HHU721337:HHX721342 HRQ721337:HRT721342 IBM721337:IBP721342 ILI721337:ILL721342 IVE721337:IVH721342 JFA721337:JFD721342 JOW721337:JOZ721342 JYS721337:JYV721342 KIO721337:KIR721342 KSK721337:KSN721342 LCG721337:LCJ721342 LMC721337:LMF721342 LVY721337:LWB721342 MFU721337:MFX721342 MPQ721337:MPT721342 MZM721337:MZP721342 NJI721337:NJL721342 NTE721337:NTH721342 ODA721337:ODD721342 OMW721337:OMZ721342 OWS721337:OWV721342 PGO721337:PGR721342 PQK721337:PQN721342 QAG721337:QAJ721342 QKC721337:QKF721342 QTY721337:QUB721342 RDU721337:RDX721342 RNQ721337:RNT721342 RXM721337:RXP721342 SHI721337:SHL721342 SRE721337:SRH721342 TBA721337:TBD721342 TKW721337:TKZ721342 TUS721337:TUV721342 UEO721337:UER721342 UOK721337:UON721342 UYG721337:UYJ721342 VIC721337:VIF721342 VRY721337:VSB721342 WBU721337:WBX721342 WLQ721337:WLT721342 WVM721337:WVP721342 E786873:H786878 JA786873:JD786878 SW786873:SZ786878 ACS786873:ACV786878 AMO786873:AMR786878 AWK786873:AWN786878 BGG786873:BGJ786878 BQC786873:BQF786878 BZY786873:CAB786878 CJU786873:CJX786878 CTQ786873:CTT786878 DDM786873:DDP786878 DNI786873:DNL786878 DXE786873:DXH786878 EHA786873:EHD786878 EQW786873:EQZ786878 FAS786873:FAV786878 FKO786873:FKR786878 FUK786873:FUN786878 GEG786873:GEJ786878 GOC786873:GOF786878 GXY786873:GYB786878 HHU786873:HHX786878 HRQ786873:HRT786878 IBM786873:IBP786878 ILI786873:ILL786878 IVE786873:IVH786878 JFA786873:JFD786878 JOW786873:JOZ786878 JYS786873:JYV786878 KIO786873:KIR786878 KSK786873:KSN786878 LCG786873:LCJ786878 LMC786873:LMF786878 LVY786873:LWB786878 MFU786873:MFX786878 MPQ786873:MPT786878 MZM786873:MZP786878 NJI786873:NJL786878 NTE786873:NTH786878 ODA786873:ODD786878 OMW786873:OMZ786878 OWS786873:OWV786878 PGO786873:PGR786878 PQK786873:PQN786878 QAG786873:QAJ786878 QKC786873:QKF786878 QTY786873:QUB786878 RDU786873:RDX786878 RNQ786873:RNT786878 RXM786873:RXP786878 SHI786873:SHL786878 SRE786873:SRH786878 TBA786873:TBD786878 TKW786873:TKZ786878 TUS786873:TUV786878 UEO786873:UER786878 UOK786873:UON786878 UYG786873:UYJ786878 VIC786873:VIF786878 VRY786873:VSB786878 WBU786873:WBX786878 WLQ786873:WLT786878 WVM786873:WVP786878 E852409:H852414 JA852409:JD852414 SW852409:SZ852414 ACS852409:ACV852414 AMO852409:AMR852414 AWK852409:AWN852414 BGG852409:BGJ852414 BQC852409:BQF852414 BZY852409:CAB852414 CJU852409:CJX852414 CTQ852409:CTT852414 DDM852409:DDP852414 DNI852409:DNL852414 DXE852409:DXH852414 EHA852409:EHD852414 EQW852409:EQZ852414 FAS852409:FAV852414 FKO852409:FKR852414 FUK852409:FUN852414 GEG852409:GEJ852414 GOC852409:GOF852414 GXY852409:GYB852414 HHU852409:HHX852414 HRQ852409:HRT852414 IBM852409:IBP852414 ILI852409:ILL852414 IVE852409:IVH852414 JFA852409:JFD852414 JOW852409:JOZ852414 JYS852409:JYV852414 KIO852409:KIR852414 KSK852409:KSN852414 LCG852409:LCJ852414 LMC852409:LMF852414 LVY852409:LWB852414 MFU852409:MFX852414 MPQ852409:MPT852414 MZM852409:MZP852414 NJI852409:NJL852414 NTE852409:NTH852414 ODA852409:ODD852414 OMW852409:OMZ852414 OWS852409:OWV852414 PGO852409:PGR852414 PQK852409:PQN852414 QAG852409:QAJ852414 QKC852409:QKF852414 QTY852409:QUB852414 RDU852409:RDX852414 RNQ852409:RNT852414 RXM852409:RXP852414 SHI852409:SHL852414 SRE852409:SRH852414 TBA852409:TBD852414 TKW852409:TKZ852414 TUS852409:TUV852414 UEO852409:UER852414 UOK852409:UON852414 UYG852409:UYJ852414 VIC852409:VIF852414 VRY852409:VSB852414 WBU852409:WBX852414 WLQ852409:WLT852414 WVM852409:WVP852414 E917945:H917950 JA917945:JD917950 SW917945:SZ917950 ACS917945:ACV917950 AMO917945:AMR917950 AWK917945:AWN917950 BGG917945:BGJ917950 BQC917945:BQF917950 BZY917945:CAB917950 CJU917945:CJX917950 CTQ917945:CTT917950 DDM917945:DDP917950 DNI917945:DNL917950 DXE917945:DXH917950 EHA917945:EHD917950 EQW917945:EQZ917950 FAS917945:FAV917950 FKO917945:FKR917950 FUK917945:FUN917950 GEG917945:GEJ917950 GOC917945:GOF917950 GXY917945:GYB917950 HHU917945:HHX917950 HRQ917945:HRT917950 IBM917945:IBP917950 ILI917945:ILL917950 IVE917945:IVH917950 JFA917945:JFD917950 JOW917945:JOZ917950 JYS917945:JYV917950 KIO917945:KIR917950 KSK917945:KSN917950 LCG917945:LCJ917950 LMC917945:LMF917950 LVY917945:LWB917950 MFU917945:MFX917950 MPQ917945:MPT917950 MZM917945:MZP917950 NJI917945:NJL917950 NTE917945:NTH917950 ODA917945:ODD917950 OMW917945:OMZ917950 OWS917945:OWV917950 PGO917945:PGR917950 PQK917945:PQN917950 QAG917945:QAJ917950 QKC917945:QKF917950 QTY917945:QUB917950 RDU917945:RDX917950 RNQ917945:RNT917950 RXM917945:RXP917950 SHI917945:SHL917950 SRE917945:SRH917950 TBA917945:TBD917950 TKW917945:TKZ917950 TUS917945:TUV917950 UEO917945:UER917950 UOK917945:UON917950 UYG917945:UYJ917950 VIC917945:VIF917950 VRY917945:VSB917950 WBU917945:WBX917950 WLQ917945:WLT917950 WVM917945:WVP917950 E983481:H983486 JA983481:JD983486 SW983481:SZ983486 ACS983481:ACV983486 AMO983481:AMR983486 AWK983481:AWN983486 BGG983481:BGJ983486 BQC983481:BQF983486 BZY983481:CAB983486 CJU983481:CJX983486 CTQ983481:CTT983486 DDM983481:DDP983486 DNI983481:DNL983486 DXE983481:DXH983486 EHA983481:EHD983486 EQW983481:EQZ983486 FAS983481:FAV983486 FKO983481:FKR983486 FUK983481:FUN983486 GEG983481:GEJ983486 GOC983481:GOF983486 GXY983481:GYB983486 HHU983481:HHX983486 HRQ983481:HRT983486 IBM983481:IBP983486 ILI983481:ILL983486 IVE983481:IVH983486 JFA983481:JFD983486 JOW983481:JOZ983486 JYS983481:JYV983486 KIO983481:KIR983486 KSK983481:KSN983486 LCG983481:LCJ983486 LMC983481:LMF983486 LVY983481:LWB983486 MFU983481:MFX983486 MPQ983481:MPT983486 MZM983481:MZP983486 NJI983481:NJL983486 NTE983481:NTH983486 ODA983481:ODD983486 OMW983481:OMZ983486 OWS983481:OWV983486 PGO983481:PGR983486 PQK983481:PQN983486 QAG983481:QAJ983486 QKC983481:QKF983486 QTY983481:QUB983486 RDU983481:RDX983486 RNQ983481:RNT983486 RXM983481:RXP983486 SHI983481:SHL983486 SRE983481:SRH983486 TBA983481:TBD983486 TKW983481:TKZ983486 TUS983481:TUV983486 UEO983481:UER983486 UOK983481:UON983486 UYG983481:UYJ983486 VIC983481:VIF983486 VRY983481:VSB983486 WBU983481:WBX983486 WLQ983481:WLT983486 WVM983481:WVP983486 I401:K401 JE401:JG401 TA401:TC401 ACW401:ACY401 AMS401:AMU401 AWO401:AWQ401 BGK401:BGM401 BQG401:BQI401 CAC401:CAE401 CJY401:CKA401 CTU401:CTW401 DDQ401:DDS401 DNM401:DNO401 DXI401:DXK401 EHE401:EHG401 ERA401:ERC401 FAW401:FAY401 FKS401:FKU401 FUO401:FUQ401 GEK401:GEM401 GOG401:GOI401 GYC401:GYE401 HHY401:HIA401 HRU401:HRW401 IBQ401:IBS401 ILM401:ILO401 IVI401:IVK401 JFE401:JFG401 JPA401:JPC401 JYW401:JYY401 KIS401:KIU401 KSO401:KSQ401 LCK401:LCM401 LMG401:LMI401 LWC401:LWE401 MFY401:MGA401 MPU401:MPW401 MZQ401:MZS401 NJM401:NJO401 NTI401:NTK401 ODE401:ODG401 ONA401:ONC401 OWW401:OWY401 PGS401:PGU401 PQO401:PQQ401 QAK401:QAM401 QKG401:QKI401 QUC401:QUE401 RDY401:REA401 RNU401:RNW401 RXQ401:RXS401 SHM401:SHO401 SRI401:SRK401 TBE401:TBG401 TLA401:TLC401 TUW401:TUY401 UES401:UEU401 UOO401:UOQ401 UYK401:UYM401 VIG401:VII401 VSC401:VSE401 WBY401:WCA401 WLU401:WLW401 WVQ401:WVS401 I65983:K65983 JE65983:JG65983 TA65983:TC65983 ACW65983:ACY65983 AMS65983:AMU65983 AWO65983:AWQ65983 BGK65983:BGM65983 BQG65983:BQI65983 CAC65983:CAE65983 CJY65983:CKA65983 CTU65983:CTW65983 DDQ65983:DDS65983 DNM65983:DNO65983 DXI65983:DXK65983 EHE65983:EHG65983 ERA65983:ERC65983 FAW65983:FAY65983 FKS65983:FKU65983 FUO65983:FUQ65983 GEK65983:GEM65983 GOG65983:GOI65983 GYC65983:GYE65983 HHY65983:HIA65983 HRU65983:HRW65983 IBQ65983:IBS65983 ILM65983:ILO65983 IVI65983:IVK65983 JFE65983:JFG65983 JPA65983:JPC65983 JYW65983:JYY65983 KIS65983:KIU65983 KSO65983:KSQ65983 LCK65983:LCM65983 LMG65983:LMI65983 LWC65983:LWE65983 MFY65983:MGA65983 MPU65983:MPW65983 MZQ65983:MZS65983 NJM65983:NJO65983 NTI65983:NTK65983 ODE65983:ODG65983 ONA65983:ONC65983 OWW65983:OWY65983 PGS65983:PGU65983 PQO65983:PQQ65983 QAK65983:QAM65983 QKG65983:QKI65983 QUC65983:QUE65983 RDY65983:REA65983 RNU65983:RNW65983 RXQ65983:RXS65983 SHM65983:SHO65983 SRI65983:SRK65983 TBE65983:TBG65983 TLA65983:TLC65983 TUW65983:TUY65983 UES65983:UEU65983 UOO65983:UOQ65983 UYK65983:UYM65983 VIG65983:VII65983 VSC65983:VSE65983 WBY65983:WCA65983 WLU65983:WLW65983 WVQ65983:WVS65983 I131519:K131519 JE131519:JG131519 TA131519:TC131519 ACW131519:ACY131519 AMS131519:AMU131519 AWO131519:AWQ131519 BGK131519:BGM131519 BQG131519:BQI131519 CAC131519:CAE131519 CJY131519:CKA131519 CTU131519:CTW131519 DDQ131519:DDS131519 DNM131519:DNO131519 DXI131519:DXK131519 EHE131519:EHG131519 ERA131519:ERC131519 FAW131519:FAY131519 FKS131519:FKU131519 FUO131519:FUQ131519 GEK131519:GEM131519 GOG131519:GOI131519 GYC131519:GYE131519 HHY131519:HIA131519 HRU131519:HRW131519 IBQ131519:IBS131519 ILM131519:ILO131519 IVI131519:IVK131519 JFE131519:JFG131519 JPA131519:JPC131519 JYW131519:JYY131519 KIS131519:KIU131519 KSO131519:KSQ131519 LCK131519:LCM131519 LMG131519:LMI131519 LWC131519:LWE131519 MFY131519:MGA131519 MPU131519:MPW131519 MZQ131519:MZS131519 NJM131519:NJO131519 NTI131519:NTK131519 ODE131519:ODG131519 ONA131519:ONC131519 OWW131519:OWY131519 PGS131519:PGU131519 PQO131519:PQQ131519 QAK131519:QAM131519 QKG131519:QKI131519 QUC131519:QUE131519 RDY131519:REA131519 RNU131519:RNW131519 RXQ131519:RXS131519 SHM131519:SHO131519 SRI131519:SRK131519 TBE131519:TBG131519 TLA131519:TLC131519 TUW131519:TUY131519 UES131519:UEU131519 UOO131519:UOQ131519 UYK131519:UYM131519 VIG131519:VII131519 VSC131519:VSE131519 WBY131519:WCA131519 WLU131519:WLW131519 WVQ131519:WVS131519 I197055:K197055 JE197055:JG197055 TA197055:TC197055 ACW197055:ACY197055 AMS197055:AMU197055 AWO197055:AWQ197055 BGK197055:BGM197055 BQG197055:BQI197055 CAC197055:CAE197055 CJY197055:CKA197055 CTU197055:CTW197055 DDQ197055:DDS197055 DNM197055:DNO197055 DXI197055:DXK197055 EHE197055:EHG197055 ERA197055:ERC197055 FAW197055:FAY197055 FKS197055:FKU197055 FUO197055:FUQ197055 GEK197055:GEM197055 GOG197055:GOI197055 GYC197055:GYE197055 HHY197055:HIA197055 HRU197055:HRW197055 IBQ197055:IBS197055 ILM197055:ILO197055 IVI197055:IVK197055 JFE197055:JFG197055 JPA197055:JPC197055 JYW197055:JYY197055 KIS197055:KIU197055 KSO197055:KSQ197055 LCK197055:LCM197055 LMG197055:LMI197055 LWC197055:LWE197055 MFY197055:MGA197055 MPU197055:MPW197055 MZQ197055:MZS197055 NJM197055:NJO197055 NTI197055:NTK197055 ODE197055:ODG197055 ONA197055:ONC197055 OWW197055:OWY197055 PGS197055:PGU197055 PQO197055:PQQ197055 QAK197055:QAM197055 QKG197055:QKI197055 QUC197055:QUE197055 RDY197055:REA197055 RNU197055:RNW197055 RXQ197055:RXS197055 SHM197055:SHO197055 SRI197055:SRK197055 TBE197055:TBG197055 TLA197055:TLC197055 TUW197055:TUY197055 UES197055:UEU197055 UOO197055:UOQ197055 UYK197055:UYM197055 VIG197055:VII197055 VSC197055:VSE197055 WBY197055:WCA197055 WLU197055:WLW197055 WVQ197055:WVS197055 I262591:K262591 JE262591:JG262591 TA262591:TC262591 ACW262591:ACY262591 AMS262591:AMU262591 AWO262591:AWQ262591 BGK262591:BGM262591 BQG262591:BQI262591 CAC262591:CAE262591 CJY262591:CKA262591 CTU262591:CTW262591 DDQ262591:DDS262591 DNM262591:DNO262591 DXI262591:DXK262591 EHE262591:EHG262591 ERA262591:ERC262591 FAW262591:FAY262591 FKS262591:FKU262591 FUO262591:FUQ262591 GEK262591:GEM262591 GOG262591:GOI262591 GYC262591:GYE262591 HHY262591:HIA262591 HRU262591:HRW262591 IBQ262591:IBS262591 ILM262591:ILO262591 IVI262591:IVK262591 JFE262591:JFG262591 JPA262591:JPC262591 JYW262591:JYY262591 KIS262591:KIU262591 KSO262591:KSQ262591 LCK262591:LCM262591 LMG262591:LMI262591 LWC262591:LWE262591 MFY262591:MGA262591 MPU262591:MPW262591 MZQ262591:MZS262591 NJM262591:NJO262591 NTI262591:NTK262591 ODE262591:ODG262591 ONA262591:ONC262591 OWW262591:OWY262591 PGS262591:PGU262591 PQO262591:PQQ262591 QAK262591:QAM262591 QKG262591:QKI262591 QUC262591:QUE262591 RDY262591:REA262591 RNU262591:RNW262591 RXQ262591:RXS262591 SHM262591:SHO262591 SRI262591:SRK262591 TBE262591:TBG262591 TLA262591:TLC262591 TUW262591:TUY262591 UES262591:UEU262591 UOO262591:UOQ262591 UYK262591:UYM262591 VIG262591:VII262591 VSC262591:VSE262591 WBY262591:WCA262591 WLU262591:WLW262591 WVQ262591:WVS262591 I328127:K328127 JE328127:JG328127 TA328127:TC328127 ACW328127:ACY328127 AMS328127:AMU328127 AWO328127:AWQ328127 BGK328127:BGM328127 BQG328127:BQI328127 CAC328127:CAE328127 CJY328127:CKA328127 CTU328127:CTW328127 DDQ328127:DDS328127 DNM328127:DNO328127 DXI328127:DXK328127 EHE328127:EHG328127 ERA328127:ERC328127 FAW328127:FAY328127 FKS328127:FKU328127 FUO328127:FUQ328127 GEK328127:GEM328127 GOG328127:GOI328127 GYC328127:GYE328127 HHY328127:HIA328127 HRU328127:HRW328127 IBQ328127:IBS328127 ILM328127:ILO328127 IVI328127:IVK328127 JFE328127:JFG328127 JPA328127:JPC328127 JYW328127:JYY328127 KIS328127:KIU328127 KSO328127:KSQ328127 LCK328127:LCM328127 LMG328127:LMI328127 LWC328127:LWE328127 MFY328127:MGA328127 MPU328127:MPW328127 MZQ328127:MZS328127 NJM328127:NJO328127 NTI328127:NTK328127 ODE328127:ODG328127 ONA328127:ONC328127 OWW328127:OWY328127 PGS328127:PGU328127 PQO328127:PQQ328127 QAK328127:QAM328127 QKG328127:QKI328127 QUC328127:QUE328127 RDY328127:REA328127 RNU328127:RNW328127 RXQ328127:RXS328127 SHM328127:SHO328127 SRI328127:SRK328127 TBE328127:TBG328127 TLA328127:TLC328127 TUW328127:TUY328127 UES328127:UEU328127 UOO328127:UOQ328127 UYK328127:UYM328127 VIG328127:VII328127 VSC328127:VSE328127 WBY328127:WCA328127 WLU328127:WLW328127 WVQ328127:WVS328127 I393663:K393663 JE393663:JG393663 TA393663:TC393663 ACW393663:ACY393663 AMS393663:AMU393663 AWO393663:AWQ393663 BGK393663:BGM393663 BQG393663:BQI393663 CAC393663:CAE393663 CJY393663:CKA393663 CTU393663:CTW393663 DDQ393663:DDS393663 DNM393663:DNO393663 DXI393663:DXK393663 EHE393663:EHG393663 ERA393663:ERC393663 FAW393663:FAY393663 FKS393663:FKU393663 FUO393663:FUQ393663 GEK393663:GEM393663 GOG393663:GOI393663 GYC393663:GYE393663 HHY393663:HIA393663 HRU393663:HRW393663 IBQ393663:IBS393663 ILM393663:ILO393663 IVI393663:IVK393663 JFE393663:JFG393663 JPA393663:JPC393663 JYW393663:JYY393663 KIS393663:KIU393663 KSO393663:KSQ393663 LCK393663:LCM393663 LMG393663:LMI393663 LWC393663:LWE393663 MFY393663:MGA393663 MPU393663:MPW393663 MZQ393663:MZS393663 NJM393663:NJO393663 NTI393663:NTK393663 ODE393663:ODG393663 ONA393663:ONC393663 OWW393663:OWY393663 PGS393663:PGU393663 PQO393663:PQQ393663 QAK393663:QAM393663 QKG393663:QKI393663 QUC393663:QUE393663 RDY393663:REA393663 RNU393663:RNW393663 RXQ393663:RXS393663 SHM393663:SHO393663 SRI393663:SRK393663 TBE393663:TBG393663 TLA393663:TLC393663 TUW393663:TUY393663 UES393663:UEU393663 UOO393663:UOQ393663 UYK393663:UYM393663 VIG393663:VII393663 VSC393663:VSE393663 WBY393663:WCA393663 WLU393663:WLW393663 WVQ393663:WVS393663 I459199:K459199 JE459199:JG459199 TA459199:TC459199 ACW459199:ACY459199 AMS459199:AMU459199 AWO459199:AWQ459199 BGK459199:BGM459199 BQG459199:BQI459199 CAC459199:CAE459199 CJY459199:CKA459199 CTU459199:CTW459199 DDQ459199:DDS459199 DNM459199:DNO459199 DXI459199:DXK459199 EHE459199:EHG459199 ERA459199:ERC459199 FAW459199:FAY459199 FKS459199:FKU459199 FUO459199:FUQ459199 GEK459199:GEM459199 GOG459199:GOI459199 GYC459199:GYE459199 HHY459199:HIA459199 HRU459199:HRW459199 IBQ459199:IBS459199 ILM459199:ILO459199 IVI459199:IVK459199 JFE459199:JFG459199 JPA459199:JPC459199 JYW459199:JYY459199 KIS459199:KIU459199 KSO459199:KSQ459199 LCK459199:LCM459199 LMG459199:LMI459199 LWC459199:LWE459199 MFY459199:MGA459199 MPU459199:MPW459199 MZQ459199:MZS459199 NJM459199:NJO459199 NTI459199:NTK459199 ODE459199:ODG459199 ONA459199:ONC459199 OWW459199:OWY459199 PGS459199:PGU459199 PQO459199:PQQ459199 QAK459199:QAM459199 QKG459199:QKI459199 QUC459199:QUE459199 RDY459199:REA459199 RNU459199:RNW459199 RXQ459199:RXS459199 SHM459199:SHO459199 SRI459199:SRK459199 TBE459199:TBG459199 TLA459199:TLC459199 TUW459199:TUY459199 UES459199:UEU459199 UOO459199:UOQ459199 UYK459199:UYM459199 VIG459199:VII459199 VSC459199:VSE459199 WBY459199:WCA459199 WLU459199:WLW459199 WVQ459199:WVS459199 I524735:K524735 JE524735:JG524735 TA524735:TC524735 ACW524735:ACY524735 AMS524735:AMU524735 AWO524735:AWQ524735 BGK524735:BGM524735 BQG524735:BQI524735 CAC524735:CAE524735 CJY524735:CKA524735 CTU524735:CTW524735 DDQ524735:DDS524735 DNM524735:DNO524735 DXI524735:DXK524735 EHE524735:EHG524735 ERA524735:ERC524735 FAW524735:FAY524735 FKS524735:FKU524735 FUO524735:FUQ524735 GEK524735:GEM524735 GOG524735:GOI524735 GYC524735:GYE524735 HHY524735:HIA524735 HRU524735:HRW524735 IBQ524735:IBS524735 ILM524735:ILO524735 IVI524735:IVK524735 JFE524735:JFG524735 JPA524735:JPC524735 JYW524735:JYY524735 KIS524735:KIU524735 KSO524735:KSQ524735 LCK524735:LCM524735 LMG524735:LMI524735 LWC524735:LWE524735 MFY524735:MGA524735 MPU524735:MPW524735 MZQ524735:MZS524735 NJM524735:NJO524735 NTI524735:NTK524735 ODE524735:ODG524735 ONA524735:ONC524735 OWW524735:OWY524735 PGS524735:PGU524735 PQO524735:PQQ524735 QAK524735:QAM524735 QKG524735:QKI524735 QUC524735:QUE524735 RDY524735:REA524735 RNU524735:RNW524735 RXQ524735:RXS524735 SHM524735:SHO524735 SRI524735:SRK524735 TBE524735:TBG524735 TLA524735:TLC524735 TUW524735:TUY524735 UES524735:UEU524735 UOO524735:UOQ524735 UYK524735:UYM524735 VIG524735:VII524735 VSC524735:VSE524735 WBY524735:WCA524735 WLU524735:WLW524735 WVQ524735:WVS524735 I590271:K590271 JE590271:JG590271 TA590271:TC590271 ACW590271:ACY590271 AMS590271:AMU590271 AWO590271:AWQ590271 BGK590271:BGM590271 BQG590271:BQI590271 CAC590271:CAE590271 CJY590271:CKA590271 CTU590271:CTW590271 DDQ590271:DDS590271 DNM590271:DNO590271 DXI590271:DXK590271 EHE590271:EHG590271 ERA590271:ERC590271 FAW590271:FAY590271 FKS590271:FKU590271 FUO590271:FUQ590271 GEK590271:GEM590271 GOG590271:GOI590271 GYC590271:GYE590271 HHY590271:HIA590271 HRU590271:HRW590271 IBQ590271:IBS590271 ILM590271:ILO590271 IVI590271:IVK590271 JFE590271:JFG590271 JPA590271:JPC590271 JYW590271:JYY590271 KIS590271:KIU590271 KSO590271:KSQ590271 LCK590271:LCM590271 LMG590271:LMI590271 LWC590271:LWE590271 MFY590271:MGA590271 MPU590271:MPW590271 MZQ590271:MZS590271 NJM590271:NJO590271 NTI590271:NTK590271 ODE590271:ODG590271 ONA590271:ONC590271 OWW590271:OWY590271 PGS590271:PGU590271 PQO590271:PQQ590271 QAK590271:QAM590271 QKG590271:QKI590271 QUC590271:QUE590271 RDY590271:REA590271 RNU590271:RNW590271 RXQ590271:RXS590271 SHM590271:SHO590271 SRI590271:SRK590271 TBE590271:TBG590271 TLA590271:TLC590271 TUW590271:TUY590271 UES590271:UEU590271 UOO590271:UOQ590271 UYK590271:UYM590271 VIG590271:VII590271 VSC590271:VSE590271 WBY590271:WCA590271 WLU590271:WLW590271 WVQ590271:WVS590271 I655807:K655807 JE655807:JG655807 TA655807:TC655807 ACW655807:ACY655807 AMS655807:AMU655807 AWO655807:AWQ655807 BGK655807:BGM655807 BQG655807:BQI655807 CAC655807:CAE655807 CJY655807:CKA655807 CTU655807:CTW655807 DDQ655807:DDS655807 DNM655807:DNO655807 DXI655807:DXK655807 EHE655807:EHG655807 ERA655807:ERC655807 FAW655807:FAY655807 FKS655807:FKU655807 FUO655807:FUQ655807 GEK655807:GEM655807 GOG655807:GOI655807 GYC655807:GYE655807 HHY655807:HIA655807 HRU655807:HRW655807 IBQ655807:IBS655807 ILM655807:ILO655807 IVI655807:IVK655807 JFE655807:JFG655807 JPA655807:JPC655807 JYW655807:JYY655807 KIS655807:KIU655807 KSO655807:KSQ655807 LCK655807:LCM655807 LMG655807:LMI655807 LWC655807:LWE655807 MFY655807:MGA655807 MPU655807:MPW655807 MZQ655807:MZS655807 NJM655807:NJO655807 NTI655807:NTK655807 ODE655807:ODG655807 ONA655807:ONC655807 OWW655807:OWY655807 PGS655807:PGU655807 PQO655807:PQQ655807 QAK655807:QAM655807 QKG655807:QKI655807 QUC655807:QUE655807 RDY655807:REA655807 RNU655807:RNW655807 RXQ655807:RXS655807 SHM655807:SHO655807 SRI655807:SRK655807 TBE655807:TBG655807 TLA655807:TLC655807 TUW655807:TUY655807 UES655807:UEU655807 UOO655807:UOQ655807 UYK655807:UYM655807 VIG655807:VII655807 VSC655807:VSE655807 WBY655807:WCA655807 WLU655807:WLW655807 WVQ655807:WVS655807 I721343:K721343 JE721343:JG721343 TA721343:TC721343 ACW721343:ACY721343 AMS721343:AMU721343 AWO721343:AWQ721343 BGK721343:BGM721343 BQG721343:BQI721343 CAC721343:CAE721343 CJY721343:CKA721343 CTU721343:CTW721343 DDQ721343:DDS721343 DNM721343:DNO721343 DXI721343:DXK721343 EHE721343:EHG721343 ERA721343:ERC721343 FAW721343:FAY721343 FKS721343:FKU721343 FUO721343:FUQ721343 GEK721343:GEM721343 GOG721343:GOI721343 GYC721343:GYE721343 HHY721343:HIA721343 HRU721343:HRW721343 IBQ721343:IBS721343 ILM721343:ILO721343 IVI721343:IVK721343 JFE721343:JFG721343 JPA721343:JPC721343 JYW721343:JYY721343 KIS721343:KIU721343 KSO721343:KSQ721343 LCK721343:LCM721343 LMG721343:LMI721343 LWC721343:LWE721343 MFY721343:MGA721343 MPU721343:MPW721343 MZQ721343:MZS721343 NJM721343:NJO721343 NTI721343:NTK721343 ODE721343:ODG721343 ONA721343:ONC721343 OWW721343:OWY721343 PGS721343:PGU721343 PQO721343:PQQ721343 QAK721343:QAM721343 QKG721343:QKI721343 QUC721343:QUE721343 RDY721343:REA721343 RNU721343:RNW721343 RXQ721343:RXS721343 SHM721343:SHO721343 SRI721343:SRK721343 TBE721343:TBG721343 TLA721343:TLC721343 TUW721343:TUY721343 UES721343:UEU721343 UOO721343:UOQ721343 UYK721343:UYM721343 VIG721343:VII721343 VSC721343:VSE721343 WBY721343:WCA721343 WLU721343:WLW721343 WVQ721343:WVS721343 I786879:K786879 JE786879:JG786879 TA786879:TC786879 ACW786879:ACY786879 AMS786879:AMU786879 AWO786879:AWQ786879 BGK786879:BGM786879 BQG786879:BQI786879 CAC786879:CAE786879 CJY786879:CKA786879 CTU786879:CTW786879 DDQ786879:DDS786879 DNM786879:DNO786879 DXI786879:DXK786879 EHE786879:EHG786879 ERA786879:ERC786879 FAW786879:FAY786879 FKS786879:FKU786879 FUO786879:FUQ786879 GEK786879:GEM786879 GOG786879:GOI786879 GYC786879:GYE786879 HHY786879:HIA786879 HRU786879:HRW786879 IBQ786879:IBS786879 ILM786879:ILO786879 IVI786879:IVK786879 JFE786879:JFG786879 JPA786879:JPC786879 JYW786879:JYY786879 KIS786879:KIU786879 KSO786879:KSQ786879 LCK786879:LCM786879 LMG786879:LMI786879 LWC786879:LWE786879 MFY786879:MGA786879 MPU786879:MPW786879 MZQ786879:MZS786879 NJM786879:NJO786879 NTI786879:NTK786879 ODE786879:ODG786879 ONA786879:ONC786879 OWW786879:OWY786879 PGS786879:PGU786879 PQO786879:PQQ786879 QAK786879:QAM786879 QKG786879:QKI786879 QUC786879:QUE786879 RDY786879:REA786879 RNU786879:RNW786879 RXQ786879:RXS786879 SHM786879:SHO786879 SRI786879:SRK786879 TBE786879:TBG786879 TLA786879:TLC786879 TUW786879:TUY786879 UES786879:UEU786879 UOO786879:UOQ786879 UYK786879:UYM786879 VIG786879:VII786879 VSC786879:VSE786879 WBY786879:WCA786879 WLU786879:WLW786879 WVQ786879:WVS786879 I852415:K852415 JE852415:JG852415 TA852415:TC852415 ACW852415:ACY852415 AMS852415:AMU852415 AWO852415:AWQ852415 BGK852415:BGM852415 BQG852415:BQI852415 CAC852415:CAE852415 CJY852415:CKA852415 CTU852415:CTW852415 DDQ852415:DDS852415 DNM852415:DNO852415 DXI852415:DXK852415 EHE852415:EHG852415 ERA852415:ERC852415 FAW852415:FAY852415 FKS852415:FKU852415 FUO852415:FUQ852415 GEK852415:GEM852415 GOG852415:GOI852415 GYC852415:GYE852415 HHY852415:HIA852415 HRU852415:HRW852415 IBQ852415:IBS852415 ILM852415:ILO852415 IVI852415:IVK852415 JFE852415:JFG852415 JPA852415:JPC852415 JYW852415:JYY852415 KIS852415:KIU852415 KSO852415:KSQ852415 LCK852415:LCM852415 LMG852415:LMI852415 LWC852415:LWE852415 MFY852415:MGA852415 MPU852415:MPW852415 MZQ852415:MZS852415 NJM852415:NJO852415 NTI852415:NTK852415 ODE852415:ODG852415 ONA852415:ONC852415 OWW852415:OWY852415 PGS852415:PGU852415 PQO852415:PQQ852415 QAK852415:QAM852415 QKG852415:QKI852415 QUC852415:QUE852415 RDY852415:REA852415 RNU852415:RNW852415 RXQ852415:RXS852415 SHM852415:SHO852415 SRI852415:SRK852415 TBE852415:TBG852415 TLA852415:TLC852415 TUW852415:TUY852415 UES852415:UEU852415 UOO852415:UOQ852415 UYK852415:UYM852415 VIG852415:VII852415 VSC852415:VSE852415 WBY852415:WCA852415 WLU852415:WLW852415 WVQ852415:WVS852415 I917951:K917951 JE917951:JG917951 TA917951:TC917951 ACW917951:ACY917951 AMS917951:AMU917951 AWO917951:AWQ917951 BGK917951:BGM917951 BQG917951:BQI917951 CAC917951:CAE917951 CJY917951:CKA917951 CTU917951:CTW917951 DDQ917951:DDS917951 DNM917951:DNO917951 DXI917951:DXK917951 EHE917951:EHG917951 ERA917951:ERC917951 FAW917951:FAY917951 FKS917951:FKU917951 FUO917951:FUQ917951 GEK917951:GEM917951 GOG917951:GOI917951 GYC917951:GYE917951 HHY917951:HIA917951 HRU917951:HRW917951 IBQ917951:IBS917951 ILM917951:ILO917951 IVI917951:IVK917951 JFE917951:JFG917951 JPA917951:JPC917951 JYW917951:JYY917951 KIS917951:KIU917951 KSO917951:KSQ917951 LCK917951:LCM917951 LMG917951:LMI917951 LWC917951:LWE917951 MFY917951:MGA917951 MPU917951:MPW917951 MZQ917951:MZS917951 NJM917951:NJO917951 NTI917951:NTK917951 ODE917951:ODG917951 ONA917951:ONC917951 OWW917951:OWY917951 PGS917951:PGU917951 PQO917951:PQQ917951 QAK917951:QAM917951 QKG917951:QKI917951 QUC917951:QUE917951 RDY917951:REA917951 RNU917951:RNW917951 RXQ917951:RXS917951 SHM917951:SHO917951 SRI917951:SRK917951 TBE917951:TBG917951 TLA917951:TLC917951 TUW917951:TUY917951 UES917951:UEU917951 UOO917951:UOQ917951 UYK917951:UYM917951 VIG917951:VII917951 VSC917951:VSE917951 WBY917951:WCA917951 WLU917951:WLW917951 WVQ917951:WVS917951 I983487:K983487 JE983487:JG983487 TA983487:TC983487 ACW983487:ACY983487 AMS983487:AMU983487 AWO983487:AWQ983487 BGK983487:BGM983487 BQG983487:BQI983487 CAC983487:CAE983487 CJY983487:CKA983487 CTU983487:CTW983487 DDQ983487:DDS983487 DNM983487:DNO983487 DXI983487:DXK983487 EHE983487:EHG983487 ERA983487:ERC983487 FAW983487:FAY983487 FKS983487:FKU983487 FUO983487:FUQ983487 GEK983487:GEM983487 GOG983487:GOI983487 GYC983487:GYE983487 HHY983487:HIA983487 HRU983487:HRW983487 IBQ983487:IBS983487 ILM983487:ILO983487 IVI983487:IVK983487 JFE983487:JFG983487 JPA983487:JPC983487 JYW983487:JYY983487 KIS983487:KIU983487 KSO983487:KSQ983487 LCK983487:LCM983487 LMG983487:LMI983487 LWC983487:LWE983487 MFY983487:MGA983487 MPU983487:MPW983487 MZQ983487:MZS983487 NJM983487:NJO983487 NTI983487:NTK983487 ODE983487:ODG983487 ONA983487:ONC983487 OWW983487:OWY983487 PGS983487:PGU983487 PQO983487:PQQ983487 QAK983487:QAM983487 QKG983487:QKI983487 QUC983487:QUE983487 RDY983487:REA983487 RNU983487:RNW983487 RXQ983487:RXS983487 SHM983487:SHO983487 SRI983487:SRK983487 TBE983487:TBG983487 TLA983487:TLC983487 TUW983487:TUY983487 UES983487:UEU983487 UOO983487:UOQ983487 UYK983487:UYM983487 VIG983487:VII983487 VSC983487:VSE983487 WBY983487:WCA983487 WLU983487:WLW983487 WVQ983487:WVS983487 J418:L423 JF418:JH423 TB418:TD423 ACX418:ACZ423 AMT418:AMV423 AWP418:AWR423 BGL418:BGN423 BQH418:BQJ423 CAD418:CAF423 CJZ418:CKB423 CTV418:CTX423 DDR418:DDT423 DNN418:DNP423 DXJ418:DXL423 EHF418:EHH423 ERB418:ERD423 FAX418:FAZ423 FKT418:FKV423 FUP418:FUR423 GEL418:GEN423 GOH418:GOJ423 GYD418:GYF423 HHZ418:HIB423 HRV418:HRX423 IBR418:IBT423 ILN418:ILP423 IVJ418:IVL423 JFF418:JFH423 JPB418:JPD423 JYX418:JYZ423 KIT418:KIV423 KSP418:KSR423 LCL418:LCN423 LMH418:LMJ423 LWD418:LWF423 MFZ418:MGB423 MPV418:MPX423 MZR418:MZT423 NJN418:NJP423 NTJ418:NTL423 ODF418:ODH423 ONB418:OND423 OWX418:OWZ423 PGT418:PGV423 PQP418:PQR423 QAL418:QAN423 QKH418:QKJ423 QUD418:QUF423 RDZ418:REB423 RNV418:RNX423 RXR418:RXT423 SHN418:SHP423 SRJ418:SRL423 TBF418:TBH423 TLB418:TLD423 TUX418:TUZ423 UET418:UEV423 UOP418:UOR423 UYL418:UYN423 VIH418:VIJ423 VSD418:VSF423 WBZ418:WCB423 WLV418:WLX423 WVR418:WVT423 J66000:L66005 JF66000:JH66005 TB66000:TD66005 ACX66000:ACZ66005 AMT66000:AMV66005 AWP66000:AWR66005 BGL66000:BGN66005 BQH66000:BQJ66005 CAD66000:CAF66005 CJZ66000:CKB66005 CTV66000:CTX66005 DDR66000:DDT66005 DNN66000:DNP66005 DXJ66000:DXL66005 EHF66000:EHH66005 ERB66000:ERD66005 FAX66000:FAZ66005 FKT66000:FKV66005 FUP66000:FUR66005 GEL66000:GEN66005 GOH66000:GOJ66005 GYD66000:GYF66005 HHZ66000:HIB66005 HRV66000:HRX66005 IBR66000:IBT66005 ILN66000:ILP66005 IVJ66000:IVL66005 JFF66000:JFH66005 JPB66000:JPD66005 JYX66000:JYZ66005 KIT66000:KIV66005 KSP66000:KSR66005 LCL66000:LCN66005 LMH66000:LMJ66005 LWD66000:LWF66005 MFZ66000:MGB66005 MPV66000:MPX66005 MZR66000:MZT66005 NJN66000:NJP66005 NTJ66000:NTL66005 ODF66000:ODH66005 ONB66000:OND66005 OWX66000:OWZ66005 PGT66000:PGV66005 PQP66000:PQR66005 QAL66000:QAN66005 QKH66000:QKJ66005 QUD66000:QUF66005 RDZ66000:REB66005 RNV66000:RNX66005 RXR66000:RXT66005 SHN66000:SHP66005 SRJ66000:SRL66005 TBF66000:TBH66005 TLB66000:TLD66005 TUX66000:TUZ66005 UET66000:UEV66005 UOP66000:UOR66005 UYL66000:UYN66005 VIH66000:VIJ66005 VSD66000:VSF66005 WBZ66000:WCB66005 WLV66000:WLX66005 WVR66000:WVT66005 J131536:L131541 JF131536:JH131541 TB131536:TD131541 ACX131536:ACZ131541 AMT131536:AMV131541 AWP131536:AWR131541 BGL131536:BGN131541 BQH131536:BQJ131541 CAD131536:CAF131541 CJZ131536:CKB131541 CTV131536:CTX131541 DDR131536:DDT131541 DNN131536:DNP131541 DXJ131536:DXL131541 EHF131536:EHH131541 ERB131536:ERD131541 FAX131536:FAZ131541 FKT131536:FKV131541 FUP131536:FUR131541 GEL131536:GEN131541 GOH131536:GOJ131541 GYD131536:GYF131541 HHZ131536:HIB131541 HRV131536:HRX131541 IBR131536:IBT131541 ILN131536:ILP131541 IVJ131536:IVL131541 JFF131536:JFH131541 JPB131536:JPD131541 JYX131536:JYZ131541 KIT131536:KIV131541 KSP131536:KSR131541 LCL131536:LCN131541 LMH131536:LMJ131541 LWD131536:LWF131541 MFZ131536:MGB131541 MPV131536:MPX131541 MZR131536:MZT131541 NJN131536:NJP131541 NTJ131536:NTL131541 ODF131536:ODH131541 ONB131536:OND131541 OWX131536:OWZ131541 PGT131536:PGV131541 PQP131536:PQR131541 QAL131536:QAN131541 QKH131536:QKJ131541 QUD131536:QUF131541 RDZ131536:REB131541 RNV131536:RNX131541 RXR131536:RXT131541 SHN131536:SHP131541 SRJ131536:SRL131541 TBF131536:TBH131541 TLB131536:TLD131541 TUX131536:TUZ131541 UET131536:UEV131541 UOP131536:UOR131541 UYL131536:UYN131541 VIH131536:VIJ131541 VSD131536:VSF131541 WBZ131536:WCB131541 WLV131536:WLX131541 WVR131536:WVT131541 J197072:L197077 JF197072:JH197077 TB197072:TD197077 ACX197072:ACZ197077 AMT197072:AMV197077 AWP197072:AWR197077 BGL197072:BGN197077 BQH197072:BQJ197077 CAD197072:CAF197077 CJZ197072:CKB197077 CTV197072:CTX197077 DDR197072:DDT197077 DNN197072:DNP197077 DXJ197072:DXL197077 EHF197072:EHH197077 ERB197072:ERD197077 FAX197072:FAZ197077 FKT197072:FKV197077 FUP197072:FUR197077 GEL197072:GEN197077 GOH197072:GOJ197077 GYD197072:GYF197077 HHZ197072:HIB197077 HRV197072:HRX197077 IBR197072:IBT197077 ILN197072:ILP197077 IVJ197072:IVL197077 JFF197072:JFH197077 JPB197072:JPD197077 JYX197072:JYZ197077 KIT197072:KIV197077 KSP197072:KSR197077 LCL197072:LCN197077 LMH197072:LMJ197077 LWD197072:LWF197077 MFZ197072:MGB197077 MPV197072:MPX197077 MZR197072:MZT197077 NJN197072:NJP197077 NTJ197072:NTL197077 ODF197072:ODH197077 ONB197072:OND197077 OWX197072:OWZ197077 PGT197072:PGV197077 PQP197072:PQR197077 QAL197072:QAN197077 QKH197072:QKJ197077 QUD197072:QUF197077 RDZ197072:REB197077 RNV197072:RNX197077 RXR197072:RXT197077 SHN197072:SHP197077 SRJ197072:SRL197077 TBF197072:TBH197077 TLB197072:TLD197077 TUX197072:TUZ197077 UET197072:UEV197077 UOP197072:UOR197077 UYL197072:UYN197077 VIH197072:VIJ197077 VSD197072:VSF197077 WBZ197072:WCB197077 WLV197072:WLX197077 WVR197072:WVT197077 J262608:L262613 JF262608:JH262613 TB262608:TD262613 ACX262608:ACZ262613 AMT262608:AMV262613 AWP262608:AWR262613 BGL262608:BGN262613 BQH262608:BQJ262613 CAD262608:CAF262613 CJZ262608:CKB262613 CTV262608:CTX262613 DDR262608:DDT262613 DNN262608:DNP262613 DXJ262608:DXL262613 EHF262608:EHH262613 ERB262608:ERD262613 FAX262608:FAZ262613 FKT262608:FKV262613 FUP262608:FUR262613 GEL262608:GEN262613 GOH262608:GOJ262613 GYD262608:GYF262613 HHZ262608:HIB262613 HRV262608:HRX262613 IBR262608:IBT262613 ILN262608:ILP262613 IVJ262608:IVL262613 JFF262608:JFH262613 JPB262608:JPD262613 JYX262608:JYZ262613 KIT262608:KIV262613 KSP262608:KSR262613 LCL262608:LCN262613 LMH262608:LMJ262613 LWD262608:LWF262613 MFZ262608:MGB262613 MPV262608:MPX262613 MZR262608:MZT262613 NJN262608:NJP262613 NTJ262608:NTL262613 ODF262608:ODH262613 ONB262608:OND262613 OWX262608:OWZ262613 PGT262608:PGV262613 PQP262608:PQR262613 QAL262608:QAN262613 QKH262608:QKJ262613 QUD262608:QUF262613 RDZ262608:REB262613 RNV262608:RNX262613 RXR262608:RXT262613 SHN262608:SHP262613 SRJ262608:SRL262613 TBF262608:TBH262613 TLB262608:TLD262613 TUX262608:TUZ262613 UET262608:UEV262613 UOP262608:UOR262613 UYL262608:UYN262613 VIH262608:VIJ262613 VSD262608:VSF262613 WBZ262608:WCB262613 WLV262608:WLX262613 WVR262608:WVT262613 J328144:L328149 JF328144:JH328149 TB328144:TD328149 ACX328144:ACZ328149 AMT328144:AMV328149 AWP328144:AWR328149 BGL328144:BGN328149 BQH328144:BQJ328149 CAD328144:CAF328149 CJZ328144:CKB328149 CTV328144:CTX328149 DDR328144:DDT328149 DNN328144:DNP328149 DXJ328144:DXL328149 EHF328144:EHH328149 ERB328144:ERD328149 FAX328144:FAZ328149 FKT328144:FKV328149 FUP328144:FUR328149 GEL328144:GEN328149 GOH328144:GOJ328149 GYD328144:GYF328149 HHZ328144:HIB328149 HRV328144:HRX328149 IBR328144:IBT328149 ILN328144:ILP328149 IVJ328144:IVL328149 JFF328144:JFH328149 JPB328144:JPD328149 JYX328144:JYZ328149 KIT328144:KIV328149 KSP328144:KSR328149 LCL328144:LCN328149 LMH328144:LMJ328149 LWD328144:LWF328149 MFZ328144:MGB328149 MPV328144:MPX328149 MZR328144:MZT328149 NJN328144:NJP328149 NTJ328144:NTL328149 ODF328144:ODH328149 ONB328144:OND328149 OWX328144:OWZ328149 PGT328144:PGV328149 PQP328144:PQR328149 QAL328144:QAN328149 QKH328144:QKJ328149 QUD328144:QUF328149 RDZ328144:REB328149 RNV328144:RNX328149 RXR328144:RXT328149 SHN328144:SHP328149 SRJ328144:SRL328149 TBF328144:TBH328149 TLB328144:TLD328149 TUX328144:TUZ328149 UET328144:UEV328149 UOP328144:UOR328149 UYL328144:UYN328149 VIH328144:VIJ328149 VSD328144:VSF328149 WBZ328144:WCB328149 WLV328144:WLX328149 WVR328144:WVT328149 J393680:L393685 JF393680:JH393685 TB393680:TD393685 ACX393680:ACZ393685 AMT393680:AMV393685 AWP393680:AWR393685 BGL393680:BGN393685 BQH393680:BQJ393685 CAD393680:CAF393685 CJZ393680:CKB393685 CTV393680:CTX393685 DDR393680:DDT393685 DNN393680:DNP393685 DXJ393680:DXL393685 EHF393680:EHH393685 ERB393680:ERD393685 FAX393680:FAZ393685 FKT393680:FKV393685 FUP393680:FUR393685 GEL393680:GEN393685 GOH393680:GOJ393685 GYD393680:GYF393685 HHZ393680:HIB393685 HRV393680:HRX393685 IBR393680:IBT393685 ILN393680:ILP393685 IVJ393680:IVL393685 JFF393680:JFH393685 JPB393680:JPD393685 JYX393680:JYZ393685 KIT393680:KIV393685 KSP393680:KSR393685 LCL393680:LCN393685 LMH393680:LMJ393685 LWD393680:LWF393685 MFZ393680:MGB393685 MPV393680:MPX393685 MZR393680:MZT393685 NJN393680:NJP393685 NTJ393680:NTL393685 ODF393680:ODH393685 ONB393680:OND393685 OWX393680:OWZ393685 PGT393680:PGV393685 PQP393680:PQR393685 QAL393680:QAN393685 QKH393680:QKJ393685 QUD393680:QUF393685 RDZ393680:REB393685 RNV393680:RNX393685 RXR393680:RXT393685 SHN393680:SHP393685 SRJ393680:SRL393685 TBF393680:TBH393685 TLB393680:TLD393685 TUX393680:TUZ393685 UET393680:UEV393685 UOP393680:UOR393685 UYL393680:UYN393685 VIH393680:VIJ393685 VSD393680:VSF393685 WBZ393680:WCB393685 WLV393680:WLX393685 WVR393680:WVT393685 J459216:L459221 JF459216:JH459221 TB459216:TD459221 ACX459216:ACZ459221 AMT459216:AMV459221 AWP459216:AWR459221 BGL459216:BGN459221 BQH459216:BQJ459221 CAD459216:CAF459221 CJZ459216:CKB459221 CTV459216:CTX459221 DDR459216:DDT459221 DNN459216:DNP459221 DXJ459216:DXL459221 EHF459216:EHH459221 ERB459216:ERD459221 FAX459216:FAZ459221 FKT459216:FKV459221 FUP459216:FUR459221 GEL459216:GEN459221 GOH459216:GOJ459221 GYD459216:GYF459221 HHZ459216:HIB459221 HRV459216:HRX459221 IBR459216:IBT459221 ILN459216:ILP459221 IVJ459216:IVL459221 JFF459216:JFH459221 JPB459216:JPD459221 JYX459216:JYZ459221 KIT459216:KIV459221 KSP459216:KSR459221 LCL459216:LCN459221 LMH459216:LMJ459221 LWD459216:LWF459221 MFZ459216:MGB459221 MPV459216:MPX459221 MZR459216:MZT459221 NJN459216:NJP459221 NTJ459216:NTL459221 ODF459216:ODH459221 ONB459216:OND459221 OWX459216:OWZ459221 PGT459216:PGV459221 PQP459216:PQR459221 QAL459216:QAN459221 QKH459216:QKJ459221 QUD459216:QUF459221 RDZ459216:REB459221 RNV459216:RNX459221 RXR459216:RXT459221 SHN459216:SHP459221 SRJ459216:SRL459221 TBF459216:TBH459221 TLB459216:TLD459221 TUX459216:TUZ459221 UET459216:UEV459221 UOP459216:UOR459221 UYL459216:UYN459221 VIH459216:VIJ459221 VSD459216:VSF459221 WBZ459216:WCB459221 WLV459216:WLX459221 WVR459216:WVT459221 J524752:L524757 JF524752:JH524757 TB524752:TD524757 ACX524752:ACZ524757 AMT524752:AMV524757 AWP524752:AWR524757 BGL524752:BGN524757 BQH524752:BQJ524757 CAD524752:CAF524757 CJZ524752:CKB524757 CTV524752:CTX524757 DDR524752:DDT524757 DNN524752:DNP524757 DXJ524752:DXL524757 EHF524752:EHH524757 ERB524752:ERD524757 FAX524752:FAZ524757 FKT524752:FKV524757 FUP524752:FUR524757 GEL524752:GEN524757 GOH524752:GOJ524757 GYD524752:GYF524757 HHZ524752:HIB524757 HRV524752:HRX524757 IBR524752:IBT524757 ILN524752:ILP524757 IVJ524752:IVL524757 JFF524752:JFH524757 JPB524752:JPD524757 JYX524752:JYZ524757 KIT524752:KIV524757 KSP524752:KSR524757 LCL524752:LCN524757 LMH524752:LMJ524757 LWD524752:LWF524757 MFZ524752:MGB524757 MPV524752:MPX524757 MZR524752:MZT524757 NJN524752:NJP524757 NTJ524752:NTL524757 ODF524752:ODH524757 ONB524752:OND524757 OWX524752:OWZ524757 PGT524752:PGV524757 PQP524752:PQR524757 QAL524752:QAN524757 QKH524752:QKJ524757 QUD524752:QUF524757 RDZ524752:REB524757 RNV524752:RNX524757 RXR524752:RXT524757 SHN524752:SHP524757 SRJ524752:SRL524757 TBF524752:TBH524757 TLB524752:TLD524757 TUX524752:TUZ524757 UET524752:UEV524757 UOP524752:UOR524757 UYL524752:UYN524757 VIH524752:VIJ524757 VSD524752:VSF524757 WBZ524752:WCB524757 WLV524752:WLX524757 WVR524752:WVT524757 J590288:L590293 JF590288:JH590293 TB590288:TD590293 ACX590288:ACZ590293 AMT590288:AMV590293 AWP590288:AWR590293 BGL590288:BGN590293 BQH590288:BQJ590293 CAD590288:CAF590293 CJZ590288:CKB590293 CTV590288:CTX590293 DDR590288:DDT590293 DNN590288:DNP590293 DXJ590288:DXL590293 EHF590288:EHH590293 ERB590288:ERD590293 FAX590288:FAZ590293 FKT590288:FKV590293 FUP590288:FUR590293 GEL590288:GEN590293 GOH590288:GOJ590293 GYD590288:GYF590293 HHZ590288:HIB590293 HRV590288:HRX590293 IBR590288:IBT590293 ILN590288:ILP590293 IVJ590288:IVL590293 JFF590288:JFH590293 JPB590288:JPD590293 JYX590288:JYZ590293 KIT590288:KIV590293 KSP590288:KSR590293 LCL590288:LCN590293 LMH590288:LMJ590293 LWD590288:LWF590293 MFZ590288:MGB590293 MPV590288:MPX590293 MZR590288:MZT590293 NJN590288:NJP590293 NTJ590288:NTL590293 ODF590288:ODH590293 ONB590288:OND590293 OWX590288:OWZ590293 PGT590288:PGV590293 PQP590288:PQR590293 QAL590288:QAN590293 QKH590288:QKJ590293 QUD590288:QUF590293 RDZ590288:REB590293 RNV590288:RNX590293 RXR590288:RXT590293 SHN590288:SHP590293 SRJ590288:SRL590293 TBF590288:TBH590293 TLB590288:TLD590293 TUX590288:TUZ590293 UET590288:UEV590293 UOP590288:UOR590293 UYL590288:UYN590293 VIH590288:VIJ590293 VSD590288:VSF590293 WBZ590288:WCB590293 WLV590288:WLX590293 WVR590288:WVT590293 J655824:L655829 JF655824:JH655829 TB655824:TD655829 ACX655824:ACZ655829 AMT655824:AMV655829 AWP655824:AWR655829 BGL655824:BGN655829 BQH655824:BQJ655829 CAD655824:CAF655829 CJZ655824:CKB655829 CTV655824:CTX655829 DDR655824:DDT655829 DNN655824:DNP655829 DXJ655824:DXL655829 EHF655824:EHH655829 ERB655824:ERD655829 FAX655824:FAZ655829 FKT655824:FKV655829 FUP655824:FUR655829 GEL655824:GEN655829 GOH655824:GOJ655829 GYD655824:GYF655829 HHZ655824:HIB655829 HRV655824:HRX655829 IBR655824:IBT655829 ILN655824:ILP655829 IVJ655824:IVL655829 JFF655824:JFH655829 JPB655824:JPD655829 JYX655824:JYZ655829 KIT655824:KIV655829 KSP655824:KSR655829 LCL655824:LCN655829 LMH655824:LMJ655829 LWD655824:LWF655829 MFZ655824:MGB655829 MPV655824:MPX655829 MZR655824:MZT655829 NJN655824:NJP655829 NTJ655824:NTL655829 ODF655824:ODH655829 ONB655824:OND655829 OWX655824:OWZ655829 PGT655824:PGV655829 PQP655824:PQR655829 QAL655824:QAN655829 QKH655824:QKJ655829 QUD655824:QUF655829 RDZ655824:REB655829 RNV655824:RNX655829 RXR655824:RXT655829 SHN655824:SHP655829 SRJ655824:SRL655829 TBF655824:TBH655829 TLB655824:TLD655829 TUX655824:TUZ655829 UET655824:UEV655829 UOP655824:UOR655829 UYL655824:UYN655829 VIH655824:VIJ655829 VSD655824:VSF655829 WBZ655824:WCB655829 WLV655824:WLX655829 WVR655824:WVT655829 J721360:L721365 JF721360:JH721365 TB721360:TD721365 ACX721360:ACZ721365 AMT721360:AMV721365 AWP721360:AWR721365 BGL721360:BGN721365 BQH721360:BQJ721365 CAD721360:CAF721365 CJZ721360:CKB721365 CTV721360:CTX721365 DDR721360:DDT721365 DNN721360:DNP721365 DXJ721360:DXL721365 EHF721360:EHH721365 ERB721360:ERD721365 FAX721360:FAZ721365 FKT721360:FKV721365 FUP721360:FUR721365 GEL721360:GEN721365 GOH721360:GOJ721365 GYD721360:GYF721365 HHZ721360:HIB721365 HRV721360:HRX721365 IBR721360:IBT721365 ILN721360:ILP721365 IVJ721360:IVL721365 JFF721360:JFH721365 JPB721360:JPD721365 JYX721360:JYZ721365 KIT721360:KIV721365 KSP721360:KSR721365 LCL721360:LCN721365 LMH721360:LMJ721365 LWD721360:LWF721365 MFZ721360:MGB721365 MPV721360:MPX721365 MZR721360:MZT721365 NJN721360:NJP721365 NTJ721360:NTL721365 ODF721360:ODH721365 ONB721360:OND721365 OWX721360:OWZ721365 PGT721360:PGV721365 PQP721360:PQR721365 QAL721360:QAN721365 QKH721360:QKJ721365 QUD721360:QUF721365 RDZ721360:REB721365 RNV721360:RNX721365 RXR721360:RXT721365 SHN721360:SHP721365 SRJ721360:SRL721365 TBF721360:TBH721365 TLB721360:TLD721365 TUX721360:TUZ721365 UET721360:UEV721365 UOP721360:UOR721365 UYL721360:UYN721365 VIH721360:VIJ721365 VSD721360:VSF721365 WBZ721360:WCB721365 WLV721360:WLX721365 WVR721360:WVT721365 J786896:L786901 JF786896:JH786901 TB786896:TD786901 ACX786896:ACZ786901 AMT786896:AMV786901 AWP786896:AWR786901 BGL786896:BGN786901 BQH786896:BQJ786901 CAD786896:CAF786901 CJZ786896:CKB786901 CTV786896:CTX786901 DDR786896:DDT786901 DNN786896:DNP786901 DXJ786896:DXL786901 EHF786896:EHH786901 ERB786896:ERD786901 FAX786896:FAZ786901 FKT786896:FKV786901 FUP786896:FUR786901 GEL786896:GEN786901 GOH786896:GOJ786901 GYD786896:GYF786901 HHZ786896:HIB786901 HRV786896:HRX786901 IBR786896:IBT786901 ILN786896:ILP786901 IVJ786896:IVL786901 JFF786896:JFH786901 JPB786896:JPD786901 JYX786896:JYZ786901 KIT786896:KIV786901 KSP786896:KSR786901 LCL786896:LCN786901 LMH786896:LMJ786901 LWD786896:LWF786901 MFZ786896:MGB786901 MPV786896:MPX786901 MZR786896:MZT786901 NJN786896:NJP786901 NTJ786896:NTL786901 ODF786896:ODH786901 ONB786896:OND786901 OWX786896:OWZ786901 PGT786896:PGV786901 PQP786896:PQR786901 QAL786896:QAN786901 QKH786896:QKJ786901 QUD786896:QUF786901 RDZ786896:REB786901 RNV786896:RNX786901 RXR786896:RXT786901 SHN786896:SHP786901 SRJ786896:SRL786901 TBF786896:TBH786901 TLB786896:TLD786901 TUX786896:TUZ786901 UET786896:UEV786901 UOP786896:UOR786901 UYL786896:UYN786901 VIH786896:VIJ786901 VSD786896:VSF786901 WBZ786896:WCB786901 WLV786896:WLX786901 WVR786896:WVT786901 J852432:L852437 JF852432:JH852437 TB852432:TD852437 ACX852432:ACZ852437 AMT852432:AMV852437 AWP852432:AWR852437 BGL852432:BGN852437 BQH852432:BQJ852437 CAD852432:CAF852437 CJZ852432:CKB852437 CTV852432:CTX852437 DDR852432:DDT852437 DNN852432:DNP852437 DXJ852432:DXL852437 EHF852432:EHH852437 ERB852432:ERD852437 FAX852432:FAZ852437 FKT852432:FKV852437 FUP852432:FUR852437 GEL852432:GEN852437 GOH852432:GOJ852437 GYD852432:GYF852437 HHZ852432:HIB852437 HRV852432:HRX852437 IBR852432:IBT852437 ILN852432:ILP852437 IVJ852432:IVL852437 JFF852432:JFH852437 JPB852432:JPD852437 JYX852432:JYZ852437 KIT852432:KIV852437 KSP852432:KSR852437 LCL852432:LCN852437 LMH852432:LMJ852437 LWD852432:LWF852437 MFZ852432:MGB852437 MPV852432:MPX852437 MZR852432:MZT852437 NJN852432:NJP852437 NTJ852432:NTL852437 ODF852432:ODH852437 ONB852432:OND852437 OWX852432:OWZ852437 PGT852432:PGV852437 PQP852432:PQR852437 QAL852432:QAN852437 QKH852432:QKJ852437 QUD852432:QUF852437 RDZ852432:REB852437 RNV852432:RNX852437 RXR852432:RXT852437 SHN852432:SHP852437 SRJ852432:SRL852437 TBF852432:TBH852437 TLB852432:TLD852437 TUX852432:TUZ852437 UET852432:UEV852437 UOP852432:UOR852437 UYL852432:UYN852437 VIH852432:VIJ852437 VSD852432:VSF852437 WBZ852432:WCB852437 WLV852432:WLX852437 WVR852432:WVT852437 J917968:L917973 JF917968:JH917973 TB917968:TD917973 ACX917968:ACZ917973 AMT917968:AMV917973 AWP917968:AWR917973 BGL917968:BGN917973 BQH917968:BQJ917973 CAD917968:CAF917973 CJZ917968:CKB917973 CTV917968:CTX917973 DDR917968:DDT917973 DNN917968:DNP917973 DXJ917968:DXL917973 EHF917968:EHH917973 ERB917968:ERD917973 FAX917968:FAZ917973 FKT917968:FKV917973 FUP917968:FUR917973 GEL917968:GEN917973 GOH917968:GOJ917973 GYD917968:GYF917973 HHZ917968:HIB917973 HRV917968:HRX917973 IBR917968:IBT917973 ILN917968:ILP917973 IVJ917968:IVL917973 JFF917968:JFH917973 JPB917968:JPD917973 JYX917968:JYZ917973 KIT917968:KIV917973 KSP917968:KSR917973 LCL917968:LCN917973 LMH917968:LMJ917973 LWD917968:LWF917973 MFZ917968:MGB917973 MPV917968:MPX917973 MZR917968:MZT917973 NJN917968:NJP917973 NTJ917968:NTL917973 ODF917968:ODH917973 ONB917968:OND917973 OWX917968:OWZ917973 PGT917968:PGV917973 PQP917968:PQR917973 QAL917968:QAN917973 QKH917968:QKJ917973 QUD917968:QUF917973 RDZ917968:REB917973 RNV917968:RNX917973 RXR917968:RXT917973 SHN917968:SHP917973 SRJ917968:SRL917973 TBF917968:TBH917973 TLB917968:TLD917973 TUX917968:TUZ917973 UET917968:UEV917973 UOP917968:UOR917973 UYL917968:UYN917973 VIH917968:VIJ917973 VSD917968:VSF917973 WBZ917968:WCB917973 WLV917968:WLX917973 WVR917968:WVT917973 J983504:L983509 JF983504:JH983509 TB983504:TD983509 ACX983504:ACZ983509 AMT983504:AMV983509 AWP983504:AWR983509 BGL983504:BGN983509 BQH983504:BQJ983509 CAD983504:CAF983509 CJZ983504:CKB983509 CTV983504:CTX983509 DDR983504:DDT983509 DNN983504:DNP983509 DXJ983504:DXL983509 EHF983504:EHH983509 ERB983504:ERD983509 FAX983504:FAZ983509 FKT983504:FKV983509 FUP983504:FUR983509 GEL983504:GEN983509 GOH983504:GOJ983509 GYD983504:GYF983509 HHZ983504:HIB983509 HRV983504:HRX983509 IBR983504:IBT983509 ILN983504:ILP983509 IVJ983504:IVL983509 JFF983504:JFH983509 JPB983504:JPD983509 JYX983504:JYZ983509 KIT983504:KIV983509 KSP983504:KSR983509 LCL983504:LCN983509 LMH983504:LMJ983509 LWD983504:LWF983509 MFZ983504:MGB983509 MPV983504:MPX983509 MZR983504:MZT983509 NJN983504:NJP983509 NTJ983504:NTL983509 ODF983504:ODH983509 ONB983504:OND983509 OWX983504:OWZ983509 PGT983504:PGV983509 PQP983504:PQR983509 QAL983504:QAN983509 QKH983504:QKJ983509 QUD983504:QUF983509 RDZ983504:REB983509 RNV983504:RNX983509 RXR983504:RXT983509 SHN983504:SHP983509 SRJ983504:SRL983509 TBF983504:TBH983509 TLB983504:TLD983509 TUX983504:TUZ983509 UET983504:UEV983509 UOP983504:UOR983509 UYL983504:UYN983509 VIH983504:VIJ983509 VSD983504:VSF983509 WBZ983504:WCB983509 WLV983504:WLX983509 WVR983504:WVT983509 B424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B66006 IX66006 ST66006 ACP66006 AML66006 AWH66006 BGD66006 BPZ66006 BZV66006 CJR66006 CTN66006 DDJ66006 DNF66006 DXB66006 EGX66006 EQT66006 FAP66006 FKL66006 FUH66006 GED66006 GNZ66006 GXV66006 HHR66006 HRN66006 IBJ66006 ILF66006 IVB66006 JEX66006 JOT66006 JYP66006 KIL66006 KSH66006 LCD66006 LLZ66006 LVV66006 MFR66006 MPN66006 MZJ66006 NJF66006 NTB66006 OCX66006 OMT66006 OWP66006 PGL66006 PQH66006 QAD66006 QJZ66006 QTV66006 RDR66006 RNN66006 RXJ66006 SHF66006 SRB66006 TAX66006 TKT66006 TUP66006 UEL66006 UOH66006 UYD66006 VHZ66006 VRV66006 WBR66006 WLN66006 WVJ66006 B131542 IX131542 ST131542 ACP131542 AML131542 AWH131542 BGD131542 BPZ131542 BZV131542 CJR131542 CTN131542 DDJ131542 DNF131542 DXB131542 EGX131542 EQT131542 FAP131542 FKL131542 FUH131542 GED131542 GNZ131542 GXV131542 HHR131542 HRN131542 IBJ131542 ILF131542 IVB131542 JEX131542 JOT131542 JYP131542 KIL131542 KSH131542 LCD131542 LLZ131542 LVV131542 MFR131542 MPN131542 MZJ131542 NJF131542 NTB131542 OCX131542 OMT131542 OWP131542 PGL131542 PQH131542 QAD131542 QJZ131542 QTV131542 RDR131542 RNN131542 RXJ131542 SHF131542 SRB131542 TAX131542 TKT131542 TUP131542 UEL131542 UOH131542 UYD131542 VHZ131542 VRV131542 WBR131542 WLN131542 WVJ131542 B197078 IX197078 ST197078 ACP197078 AML197078 AWH197078 BGD197078 BPZ197078 BZV197078 CJR197078 CTN197078 DDJ197078 DNF197078 DXB197078 EGX197078 EQT197078 FAP197078 FKL197078 FUH197078 GED197078 GNZ197078 GXV197078 HHR197078 HRN197078 IBJ197078 ILF197078 IVB197078 JEX197078 JOT197078 JYP197078 KIL197078 KSH197078 LCD197078 LLZ197078 LVV197078 MFR197078 MPN197078 MZJ197078 NJF197078 NTB197078 OCX197078 OMT197078 OWP197078 PGL197078 PQH197078 QAD197078 QJZ197078 QTV197078 RDR197078 RNN197078 RXJ197078 SHF197078 SRB197078 TAX197078 TKT197078 TUP197078 UEL197078 UOH197078 UYD197078 VHZ197078 VRV197078 WBR197078 WLN197078 WVJ197078 B262614 IX262614 ST262614 ACP262614 AML262614 AWH262614 BGD262614 BPZ262614 BZV262614 CJR262614 CTN262614 DDJ262614 DNF262614 DXB262614 EGX262614 EQT262614 FAP262614 FKL262614 FUH262614 GED262614 GNZ262614 GXV262614 HHR262614 HRN262614 IBJ262614 ILF262614 IVB262614 JEX262614 JOT262614 JYP262614 KIL262614 KSH262614 LCD262614 LLZ262614 LVV262614 MFR262614 MPN262614 MZJ262614 NJF262614 NTB262614 OCX262614 OMT262614 OWP262614 PGL262614 PQH262614 QAD262614 QJZ262614 QTV262614 RDR262614 RNN262614 RXJ262614 SHF262614 SRB262614 TAX262614 TKT262614 TUP262614 UEL262614 UOH262614 UYD262614 VHZ262614 VRV262614 WBR262614 WLN262614 WVJ262614 B328150 IX328150 ST328150 ACP328150 AML328150 AWH328150 BGD328150 BPZ328150 BZV328150 CJR328150 CTN328150 DDJ328150 DNF328150 DXB328150 EGX328150 EQT328150 FAP328150 FKL328150 FUH328150 GED328150 GNZ328150 GXV328150 HHR328150 HRN328150 IBJ328150 ILF328150 IVB328150 JEX328150 JOT328150 JYP328150 KIL328150 KSH328150 LCD328150 LLZ328150 LVV328150 MFR328150 MPN328150 MZJ328150 NJF328150 NTB328150 OCX328150 OMT328150 OWP328150 PGL328150 PQH328150 QAD328150 QJZ328150 QTV328150 RDR328150 RNN328150 RXJ328150 SHF328150 SRB328150 TAX328150 TKT328150 TUP328150 UEL328150 UOH328150 UYD328150 VHZ328150 VRV328150 WBR328150 WLN328150 WVJ328150 B393686 IX393686 ST393686 ACP393686 AML393686 AWH393686 BGD393686 BPZ393686 BZV393686 CJR393686 CTN393686 DDJ393686 DNF393686 DXB393686 EGX393686 EQT393686 FAP393686 FKL393686 FUH393686 GED393686 GNZ393686 GXV393686 HHR393686 HRN393686 IBJ393686 ILF393686 IVB393686 JEX393686 JOT393686 JYP393686 KIL393686 KSH393686 LCD393686 LLZ393686 LVV393686 MFR393686 MPN393686 MZJ393686 NJF393686 NTB393686 OCX393686 OMT393686 OWP393686 PGL393686 PQH393686 QAD393686 QJZ393686 QTV393686 RDR393686 RNN393686 RXJ393686 SHF393686 SRB393686 TAX393686 TKT393686 TUP393686 UEL393686 UOH393686 UYD393686 VHZ393686 VRV393686 WBR393686 WLN393686 WVJ393686 B459222 IX459222 ST459222 ACP459222 AML459222 AWH459222 BGD459222 BPZ459222 BZV459222 CJR459222 CTN459222 DDJ459222 DNF459222 DXB459222 EGX459222 EQT459222 FAP459222 FKL459222 FUH459222 GED459222 GNZ459222 GXV459222 HHR459222 HRN459222 IBJ459222 ILF459222 IVB459222 JEX459222 JOT459222 JYP459222 KIL459222 KSH459222 LCD459222 LLZ459222 LVV459222 MFR459222 MPN459222 MZJ459222 NJF459222 NTB459222 OCX459222 OMT459222 OWP459222 PGL459222 PQH459222 QAD459222 QJZ459222 QTV459222 RDR459222 RNN459222 RXJ459222 SHF459222 SRB459222 TAX459222 TKT459222 TUP459222 UEL459222 UOH459222 UYD459222 VHZ459222 VRV459222 WBR459222 WLN459222 WVJ459222 B524758 IX524758 ST524758 ACP524758 AML524758 AWH524758 BGD524758 BPZ524758 BZV524758 CJR524758 CTN524758 DDJ524758 DNF524758 DXB524758 EGX524758 EQT524758 FAP524758 FKL524758 FUH524758 GED524758 GNZ524758 GXV524758 HHR524758 HRN524758 IBJ524758 ILF524758 IVB524758 JEX524758 JOT524758 JYP524758 KIL524758 KSH524758 LCD524758 LLZ524758 LVV524758 MFR524758 MPN524758 MZJ524758 NJF524758 NTB524758 OCX524758 OMT524758 OWP524758 PGL524758 PQH524758 QAD524758 QJZ524758 QTV524758 RDR524758 RNN524758 RXJ524758 SHF524758 SRB524758 TAX524758 TKT524758 TUP524758 UEL524758 UOH524758 UYD524758 VHZ524758 VRV524758 WBR524758 WLN524758 WVJ524758 B590294 IX590294 ST590294 ACP590294 AML590294 AWH590294 BGD590294 BPZ590294 BZV590294 CJR590294 CTN590294 DDJ590294 DNF590294 DXB590294 EGX590294 EQT590294 FAP590294 FKL590294 FUH590294 GED590294 GNZ590294 GXV590294 HHR590294 HRN590294 IBJ590294 ILF590294 IVB590294 JEX590294 JOT590294 JYP590294 KIL590294 KSH590294 LCD590294 LLZ590294 LVV590294 MFR590294 MPN590294 MZJ590294 NJF590294 NTB590294 OCX590294 OMT590294 OWP590294 PGL590294 PQH590294 QAD590294 QJZ590294 QTV590294 RDR590294 RNN590294 RXJ590294 SHF590294 SRB590294 TAX590294 TKT590294 TUP590294 UEL590294 UOH590294 UYD590294 VHZ590294 VRV590294 WBR590294 WLN590294 WVJ590294 B655830 IX655830 ST655830 ACP655830 AML655830 AWH655830 BGD655830 BPZ655830 BZV655830 CJR655830 CTN655830 DDJ655830 DNF655830 DXB655830 EGX655830 EQT655830 FAP655830 FKL655830 FUH655830 GED655830 GNZ655830 GXV655830 HHR655830 HRN655830 IBJ655830 ILF655830 IVB655830 JEX655830 JOT655830 JYP655830 KIL655830 KSH655830 LCD655830 LLZ655830 LVV655830 MFR655830 MPN655830 MZJ655830 NJF655830 NTB655830 OCX655830 OMT655830 OWP655830 PGL655830 PQH655830 QAD655830 QJZ655830 QTV655830 RDR655830 RNN655830 RXJ655830 SHF655830 SRB655830 TAX655830 TKT655830 TUP655830 UEL655830 UOH655830 UYD655830 VHZ655830 VRV655830 WBR655830 WLN655830 WVJ655830 B721366 IX721366 ST721366 ACP721366 AML721366 AWH721366 BGD721366 BPZ721366 BZV721366 CJR721366 CTN721366 DDJ721366 DNF721366 DXB721366 EGX721366 EQT721366 FAP721366 FKL721366 FUH721366 GED721366 GNZ721366 GXV721366 HHR721366 HRN721366 IBJ721366 ILF721366 IVB721366 JEX721366 JOT721366 JYP721366 KIL721366 KSH721366 LCD721366 LLZ721366 LVV721366 MFR721366 MPN721366 MZJ721366 NJF721366 NTB721366 OCX721366 OMT721366 OWP721366 PGL721366 PQH721366 QAD721366 QJZ721366 QTV721366 RDR721366 RNN721366 RXJ721366 SHF721366 SRB721366 TAX721366 TKT721366 TUP721366 UEL721366 UOH721366 UYD721366 VHZ721366 VRV721366 WBR721366 WLN721366 WVJ721366 B786902 IX786902 ST786902 ACP786902 AML786902 AWH786902 BGD786902 BPZ786902 BZV786902 CJR786902 CTN786902 DDJ786902 DNF786902 DXB786902 EGX786902 EQT786902 FAP786902 FKL786902 FUH786902 GED786902 GNZ786902 GXV786902 HHR786902 HRN786902 IBJ786902 ILF786902 IVB786902 JEX786902 JOT786902 JYP786902 KIL786902 KSH786902 LCD786902 LLZ786902 LVV786902 MFR786902 MPN786902 MZJ786902 NJF786902 NTB786902 OCX786902 OMT786902 OWP786902 PGL786902 PQH786902 QAD786902 QJZ786902 QTV786902 RDR786902 RNN786902 RXJ786902 SHF786902 SRB786902 TAX786902 TKT786902 TUP786902 UEL786902 UOH786902 UYD786902 VHZ786902 VRV786902 WBR786902 WLN786902 WVJ786902 B852438 IX852438 ST852438 ACP852438 AML852438 AWH852438 BGD852438 BPZ852438 BZV852438 CJR852438 CTN852438 DDJ852438 DNF852438 DXB852438 EGX852438 EQT852438 FAP852438 FKL852438 FUH852438 GED852438 GNZ852438 GXV852438 HHR852438 HRN852438 IBJ852438 ILF852438 IVB852438 JEX852438 JOT852438 JYP852438 KIL852438 KSH852438 LCD852438 LLZ852438 LVV852438 MFR852438 MPN852438 MZJ852438 NJF852438 NTB852438 OCX852438 OMT852438 OWP852438 PGL852438 PQH852438 QAD852438 QJZ852438 QTV852438 RDR852438 RNN852438 RXJ852438 SHF852438 SRB852438 TAX852438 TKT852438 TUP852438 UEL852438 UOH852438 UYD852438 VHZ852438 VRV852438 WBR852438 WLN852438 WVJ852438 B917974 IX917974 ST917974 ACP917974 AML917974 AWH917974 BGD917974 BPZ917974 BZV917974 CJR917974 CTN917974 DDJ917974 DNF917974 DXB917974 EGX917974 EQT917974 FAP917974 FKL917974 FUH917974 GED917974 GNZ917974 GXV917974 HHR917974 HRN917974 IBJ917974 ILF917974 IVB917974 JEX917974 JOT917974 JYP917974 KIL917974 KSH917974 LCD917974 LLZ917974 LVV917974 MFR917974 MPN917974 MZJ917974 NJF917974 NTB917974 OCX917974 OMT917974 OWP917974 PGL917974 PQH917974 QAD917974 QJZ917974 QTV917974 RDR917974 RNN917974 RXJ917974 SHF917974 SRB917974 TAX917974 TKT917974 TUP917974 UEL917974 UOH917974 UYD917974 VHZ917974 VRV917974 WBR917974 WLN917974 WVJ917974 B983510 IX983510 ST983510 ACP983510 AML983510 AWH983510 BGD983510 BPZ983510 BZV983510 CJR983510 CTN983510 DDJ983510 DNF983510 DXB983510 EGX983510 EQT983510 FAP983510 FKL983510 FUH983510 GED983510 GNZ983510 GXV983510 HHR983510 HRN983510 IBJ983510 ILF983510 IVB983510 JEX983510 JOT983510 JYP983510 KIL983510 KSH983510 LCD983510 LLZ983510 LVV983510 MFR983510 MPN983510 MZJ983510 NJF983510 NTB983510 OCX983510 OMT983510 OWP983510 PGL983510 PQH983510 QAD983510 QJZ983510 QTV983510 RDR983510 RNN983510 RXJ983510 SHF983510 SRB983510 TAX983510 TKT983510 TUP983510 UEL983510 UOH983510 UYD983510 VHZ983510 VRV983510 WBR983510 WLN983510 WVJ983510 D424:G424 IZ424:JC424 SV424:SY424 ACR424:ACU424 AMN424:AMQ424 AWJ424:AWM424 BGF424:BGI424 BQB424:BQE424 BZX424:CAA424 CJT424:CJW424 CTP424:CTS424 DDL424:DDO424 DNH424:DNK424 DXD424:DXG424 EGZ424:EHC424 EQV424:EQY424 FAR424:FAU424 FKN424:FKQ424 FUJ424:FUM424 GEF424:GEI424 GOB424:GOE424 GXX424:GYA424 HHT424:HHW424 HRP424:HRS424 IBL424:IBO424 ILH424:ILK424 IVD424:IVG424 JEZ424:JFC424 JOV424:JOY424 JYR424:JYU424 KIN424:KIQ424 KSJ424:KSM424 LCF424:LCI424 LMB424:LME424 LVX424:LWA424 MFT424:MFW424 MPP424:MPS424 MZL424:MZO424 NJH424:NJK424 NTD424:NTG424 OCZ424:ODC424 OMV424:OMY424 OWR424:OWU424 PGN424:PGQ424 PQJ424:PQM424 QAF424:QAI424 QKB424:QKE424 QTX424:QUA424 RDT424:RDW424 RNP424:RNS424 RXL424:RXO424 SHH424:SHK424 SRD424:SRG424 TAZ424:TBC424 TKV424:TKY424 TUR424:TUU424 UEN424:UEQ424 UOJ424:UOM424 UYF424:UYI424 VIB424:VIE424 VRX424:VSA424 WBT424:WBW424 WLP424:WLS424 WVL424:WVO424 D66006:G66006 IZ66006:JC66006 SV66006:SY66006 ACR66006:ACU66006 AMN66006:AMQ66006 AWJ66006:AWM66006 BGF66006:BGI66006 BQB66006:BQE66006 BZX66006:CAA66006 CJT66006:CJW66006 CTP66006:CTS66006 DDL66006:DDO66006 DNH66006:DNK66006 DXD66006:DXG66006 EGZ66006:EHC66006 EQV66006:EQY66006 FAR66006:FAU66006 FKN66006:FKQ66006 FUJ66006:FUM66006 GEF66006:GEI66006 GOB66006:GOE66006 GXX66006:GYA66006 HHT66006:HHW66006 HRP66006:HRS66006 IBL66006:IBO66006 ILH66006:ILK66006 IVD66006:IVG66006 JEZ66006:JFC66006 JOV66006:JOY66006 JYR66006:JYU66006 KIN66006:KIQ66006 KSJ66006:KSM66006 LCF66006:LCI66006 LMB66006:LME66006 LVX66006:LWA66006 MFT66006:MFW66006 MPP66006:MPS66006 MZL66006:MZO66006 NJH66006:NJK66006 NTD66006:NTG66006 OCZ66006:ODC66006 OMV66006:OMY66006 OWR66006:OWU66006 PGN66006:PGQ66006 PQJ66006:PQM66006 QAF66006:QAI66006 QKB66006:QKE66006 QTX66006:QUA66006 RDT66006:RDW66006 RNP66006:RNS66006 RXL66006:RXO66006 SHH66006:SHK66006 SRD66006:SRG66006 TAZ66006:TBC66006 TKV66006:TKY66006 TUR66006:TUU66006 UEN66006:UEQ66006 UOJ66006:UOM66006 UYF66006:UYI66006 VIB66006:VIE66006 VRX66006:VSA66006 WBT66006:WBW66006 WLP66006:WLS66006 WVL66006:WVO66006 D131542:G131542 IZ131542:JC131542 SV131542:SY131542 ACR131542:ACU131542 AMN131542:AMQ131542 AWJ131542:AWM131542 BGF131542:BGI131542 BQB131542:BQE131542 BZX131542:CAA131542 CJT131542:CJW131542 CTP131542:CTS131542 DDL131542:DDO131542 DNH131542:DNK131542 DXD131542:DXG131542 EGZ131542:EHC131542 EQV131542:EQY131542 FAR131542:FAU131542 FKN131542:FKQ131542 FUJ131542:FUM131542 GEF131542:GEI131542 GOB131542:GOE131542 GXX131542:GYA131542 HHT131542:HHW131542 HRP131542:HRS131542 IBL131542:IBO131542 ILH131542:ILK131542 IVD131542:IVG131542 JEZ131542:JFC131542 JOV131542:JOY131542 JYR131542:JYU131542 KIN131542:KIQ131542 KSJ131542:KSM131542 LCF131542:LCI131542 LMB131542:LME131542 LVX131542:LWA131542 MFT131542:MFW131542 MPP131542:MPS131542 MZL131542:MZO131542 NJH131542:NJK131542 NTD131542:NTG131542 OCZ131542:ODC131542 OMV131542:OMY131542 OWR131542:OWU131542 PGN131542:PGQ131542 PQJ131542:PQM131542 QAF131542:QAI131542 QKB131542:QKE131542 QTX131542:QUA131542 RDT131542:RDW131542 RNP131542:RNS131542 RXL131542:RXO131542 SHH131542:SHK131542 SRD131542:SRG131542 TAZ131542:TBC131542 TKV131542:TKY131542 TUR131542:TUU131542 UEN131542:UEQ131542 UOJ131542:UOM131542 UYF131542:UYI131542 VIB131542:VIE131542 VRX131542:VSA131542 WBT131542:WBW131542 WLP131542:WLS131542 WVL131542:WVO131542 D197078:G197078 IZ197078:JC197078 SV197078:SY197078 ACR197078:ACU197078 AMN197078:AMQ197078 AWJ197078:AWM197078 BGF197078:BGI197078 BQB197078:BQE197078 BZX197078:CAA197078 CJT197078:CJW197078 CTP197078:CTS197078 DDL197078:DDO197078 DNH197078:DNK197078 DXD197078:DXG197078 EGZ197078:EHC197078 EQV197078:EQY197078 FAR197078:FAU197078 FKN197078:FKQ197078 FUJ197078:FUM197078 GEF197078:GEI197078 GOB197078:GOE197078 GXX197078:GYA197078 HHT197078:HHW197078 HRP197078:HRS197078 IBL197078:IBO197078 ILH197078:ILK197078 IVD197078:IVG197078 JEZ197078:JFC197078 JOV197078:JOY197078 JYR197078:JYU197078 KIN197078:KIQ197078 KSJ197078:KSM197078 LCF197078:LCI197078 LMB197078:LME197078 LVX197078:LWA197078 MFT197078:MFW197078 MPP197078:MPS197078 MZL197078:MZO197078 NJH197078:NJK197078 NTD197078:NTG197078 OCZ197078:ODC197078 OMV197078:OMY197078 OWR197078:OWU197078 PGN197078:PGQ197078 PQJ197078:PQM197078 QAF197078:QAI197078 QKB197078:QKE197078 QTX197078:QUA197078 RDT197078:RDW197078 RNP197078:RNS197078 RXL197078:RXO197078 SHH197078:SHK197078 SRD197078:SRG197078 TAZ197078:TBC197078 TKV197078:TKY197078 TUR197078:TUU197078 UEN197078:UEQ197078 UOJ197078:UOM197078 UYF197078:UYI197078 VIB197078:VIE197078 VRX197078:VSA197078 WBT197078:WBW197078 WLP197078:WLS197078 WVL197078:WVO197078 D262614:G262614 IZ262614:JC262614 SV262614:SY262614 ACR262614:ACU262614 AMN262614:AMQ262614 AWJ262614:AWM262614 BGF262614:BGI262614 BQB262614:BQE262614 BZX262614:CAA262614 CJT262614:CJW262614 CTP262614:CTS262614 DDL262614:DDO262614 DNH262614:DNK262614 DXD262614:DXG262614 EGZ262614:EHC262614 EQV262614:EQY262614 FAR262614:FAU262614 FKN262614:FKQ262614 FUJ262614:FUM262614 GEF262614:GEI262614 GOB262614:GOE262614 GXX262614:GYA262614 HHT262614:HHW262614 HRP262614:HRS262614 IBL262614:IBO262614 ILH262614:ILK262614 IVD262614:IVG262614 JEZ262614:JFC262614 JOV262614:JOY262614 JYR262614:JYU262614 KIN262614:KIQ262614 KSJ262614:KSM262614 LCF262614:LCI262614 LMB262614:LME262614 LVX262614:LWA262614 MFT262614:MFW262614 MPP262614:MPS262614 MZL262614:MZO262614 NJH262614:NJK262614 NTD262614:NTG262614 OCZ262614:ODC262614 OMV262614:OMY262614 OWR262614:OWU262614 PGN262614:PGQ262614 PQJ262614:PQM262614 QAF262614:QAI262614 QKB262614:QKE262614 QTX262614:QUA262614 RDT262614:RDW262614 RNP262614:RNS262614 RXL262614:RXO262614 SHH262614:SHK262614 SRD262614:SRG262614 TAZ262614:TBC262614 TKV262614:TKY262614 TUR262614:TUU262614 UEN262614:UEQ262614 UOJ262614:UOM262614 UYF262614:UYI262614 VIB262614:VIE262614 VRX262614:VSA262614 WBT262614:WBW262614 WLP262614:WLS262614 WVL262614:WVO262614 D328150:G328150 IZ328150:JC328150 SV328150:SY328150 ACR328150:ACU328150 AMN328150:AMQ328150 AWJ328150:AWM328150 BGF328150:BGI328150 BQB328150:BQE328150 BZX328150:CAA328150 CJT328150:CJW328150 CTP328150:CTS328150 DDL328150:DDO328150 DNH328150:DNK328150 DXD328150:DXG328150 EGZ328150:EHC328150 EQV328150:EQY328150 FAR328150:FAU328150 FKN328150:FKQ328150 FUJ328150:FUM328150 GEF328150:GEI328150 GOB328150:GOE328150 GXX328150:GYA328150 HHT328150:HHW328150 HRP328150:HRS328150 IBL328150:IBO328150 ILH328150:ILK328150 IVD328150:IVG328150 JEZ328150:JFC328150 JOV328150:JOY328150 JYR328150:JYU328150 KIN328150:KIQ328150 KSJ328150:KSM328150 LCF328150:LCI328150 LMB328150:LME328150 LVX328150:LWA328150 MFT328150:MFW328150 MPP328150:MPS328150 MZL328150:MZO328150 NJH328150:NJK328150 NTD328150:NTG328150 OCZ328150:ODC328150 OMV328150:OMY328150 OWR328150:OWU328150 PGN328150:PGQ328150 PQJ328150:PQM328150 QAF328150:QAI328150 QKB328150:QKE328150 QTX328150:QUA328150 RDT328150:RDW328150 RNP328150:RNS328150 RXL328150:RXO328150 SHH328150:SHK328150 SRD328150:SRG328150 TAZ328150:TBC328150 TKV328150:TKY328150 TUR328150:TUU328150 UEN328150:UEQ328150 UOJ328150:UOM328150 UYF328150:UYI328150 VIB328150:VIE328150 VRX328150:VSA328150 WBT328150:WBW328150 WLP328150:WLS328150 WVL328150:WVO328150 D393686:G393686 IZ393686:JC393686 SV393686:SY393686 ACR393686:ACU393686 AMN393686:AMQ393686 AWJ393686:AWM393686 BGF393686:BGI393686 BQB393686:BQE393686 BZX393686:CAA393686 CJT393686:CJW393686 CTP393686:CTS393686 DDL393686:DDO393686 DNH393686:DNK393686 DXD393686:DXG393686 EGZ393686:EHC393686 EQV393686:EQY393686 FAR393686:FAU393686 FKN393686:FKQ393686 FUJ393686:FUM393686 GEF393686:GEI393686 GOB393686:GOE393686 GXX393686:GYA393686 HHT393686:HHW393686 HRP393686:HRS393686 IBL393686:IBO393686 ILH393686:ILK393686 IVD393686:IVG393686 JEZ393686:JFC393686 JOV393686:JOY393686 JYR393686:JYU393686 KIN393686:KIQ393686 KSJ393686:KSM393686 LCF393686:LCI393686 LMB393686:LME393686 LVX393686:LWA393686 MFT393686:MFW393686 MPP393686:MPS393686 MZL393686:MZO393686 NJH393686:NJK393686 NTD393686:NTG393686 OCZ393686:ODC393686 OMV393686:OMY393686 OWR393686:OWU393686 PGN393686:PGQ393686 PQJ393686:PQM393686 QAF393686:QAI393686 QKB393686:QKE393686 QTX393686:QUA393686 RDT393686:RDW393686 RNP393686:RNS393686 RXL393686:RXO393686 SHH393686:SHK393686 SRD393686:SRG393686 TAZ393686:TBC393686 TKV393686:TKY393686 TUR393686:TUU393686 UEN393686:UEQ393686 UOJ393686:UOM393686 UYF393686:UYI393686 VIB393686:VIE393686 VRX393686:VSA393686 WBT393686:WBW393686 WLP393686:WLS393686 WVL393686:WVO393686 D459222:G459222 IZ459222:JC459222 SV459222:SY459222 ACR459222:ACU459222 AMN459222:AMQ459222 AWJ459222:AWM459222 BGF459222:BGI459222 BQB459222:BQE459222 BZX459222:CAA459222 CJT459222:CJW459222 CTP459222:CTS459222 DDL459222:DDO459222 DNH459222:DNK459222 DXD459222:DXG459222 EGZ459222:EHC459222 EQV459222:EQY459222 FAR459222:FAU459222 FKN459222:FKQ459222 FUJ459222:FUM459222 GEF459222:GEI459222 GOB459222:GOE459222 GXX459222:GYA459222 HHT459222:HHW459222 HRP459222:HRS459222 IBL459222:IBO459222 ILH459222:ILK459222 IVD459222:IVG459222 JEZ459222:JFC459222 JOV459222:JOY459222 JYR459222:JYU459222 KIN459222:KIQ459222 KSJ459222:KSM459222 LCF459222:LCI459222 LMB459222:LME459222 LVX459222:LWA459222 MFT459222:MFW459222 MPP459222:MPS459222 MZL459222:MZO459222 NJH459222:NJK459222 NTD459222:NTG459222 OCZ459222:ODC459222 OMV459222:OMY459222 OWR459222:OWU459222 PGN459222:PGQ459222 PQJ459222:PQM459222 QAF459222:QAI459222 QKB459222:QKE459222 QTX459222:QUA459222 RDT459222:RDW459222 RNP459222:RNS459222 RXL459222:RXO459222 SHH459222:SHK459222 SRD459222:SRG459222 TAZ459222:TBC459222 TKV459222:TKY459222 TUR459222:TUU459222 UEN459222:UEQ459222 UOJ459222:UOM459222 UYF459222:UYI459222 VIB459222:VIE459222 VRX459222:VSA459222 WBT459222:WBW459222 WLP459222:WLS459222 WVL459222:WVO459222 D524758:G524758 IZ524758:JC524758 SV524758:SY524758 ACR524758:ACU524758 AMN524758:AMQ524758 AWJ524758:AWM524758 BGF524758:BGI524758 BQB524758:BQE524758 BZX524758:CAA524758 CJT524758:CJW524758 CTP524758:CTS524758 DDL524758:DDO524758 DNH524758:DNK524758 DXD524758:DXG524758 EGZ524758:EHC524758 EQV524758:EQY524758 FAR524758:FAU524758 FKN524758:FKQ524758 FUJ524758:FUM524758 GEF524758:GEI524758 GOB524758:GOE524758 GXX524758:GYA524758 HHT524758:HHW524758 HRP524758:HRS524758 IBL524758:IBO524758 ILH524758:ILK524758 IVD524758:IVG524758 JEZ524758:JFC524758 JOV524758:JOY524758 JYR524758:JYU524758 KIN524758:KIQ524758 KSJ524758:KSM524758 LCF524758:LCI524758 LMB524758:LME524758 LVX524758:LWA524758 MFT524758:MFW524758 MPP524758:MPS524758 MZL524758:MZO524758 NJH524758:NJK524758 NTD524758:NTG524758 OCZ524758:ODC524758 OMV524758:OMY524758 OWR524758:OWU524758 PGN524758:PGQ524758 PQJ524758:PQM524758 QAF524758:QAI524758 QKB524758:QKE524758 QTX524758:QUA524758 RDT524758:RDW524758 RNP524758:RNS524758 RXL524758:RXO524758 SHH524758:SHK524758 SRD524758:SRG524758 TAZ524758:TBC524758 TKV524758:TKY524758 TUR524758:TUU524758 UEN524758:UEQ524758 UOJ524758:UOM524758 UYF524758:UYI524758 VIB524758:VIE524758 VRX524758:VSA524758 WBT524758:WBW524758 WLP524758:WLS524758 WVL524758:WVO524758 D590294:G590294 IZ590294:JC590294 SV590294:SY590294 ACR590294:ACU590294 AMN590294:AMQ590294 AWJ590294:AWM590294 BGF590294:BGI590294 BQB590294:BQE590294 BZX590294:CAA590294 CJT590294:CJW590294 CTP590294:CTS590294 DDL590294:DDO590294 DNH590294:DNK590294 DXD590294:DXG590294 EGZ590294:EHC590294 EQV590294:EQY590294 FAR590294:FAU590294 FKN590294:FKQ590294 FUJ590294:FUM590294 GEF590294:GEI590294 GOB590294:GOE590294 GXX590294:GYA590294 HHT590294:HHW590294 HRP590294:HRS590294 IBL590294:IBO590294 ILH590294:ILK590294 IVD590294:IVG590294 JEZ590294:JFC590294 JOV590294:JOY590294 JYR590294:JYU590294 KIN590294:KIQ590294 KSJ590294:KSM590294 LCF590294:LCI590294 LMB590294:LME590294 LVX590294:LWA590294 MFT590294:MFW590294 MPP590294:MPS590294 MZL590294:MZO590294 NJH590294:NJK590294 NTD590294:NTG590294 OCZ590294:ODC590294 OMV590294:OMY590294 OWR590294:OWU590294 PGN590294:PGQ590294 PQJ590294:PQM590294 QAF590294:QAI590294 QKB590294:QKE590294 QTX590294:QUA590294 RDT590294:RDW590294 RNP590294:RNS590294 RXL590294:RXO590294 SHH590294:SHK590294 SRD590294:SRG590294 TAZ590294:TBC590294 TKV590294:TKY590294 TUR590294:TUU590294 UEN590294:UEQ590294 UOJ590294:UOM590294 UYF590294:UYI590294 VIB590294:VIE590294 VRX590294:VSA590294 WBT590294:WBW590294 WLP590294:WLS590294 WVL590294:WVO590294 D655830:G655830 IZ655830:JC655830 SV655830:SY655830 ACR655830:ACU655830 AMN655830:AMQ655830 AWJ655830:AWM655830 BGF655830:BGI655830 BQB655830:BQE655830 BZX655830:CAA655830 CJT655830:CJW655830 CTP655830:CTS655830 DDL655830:DDO655830 DNH655830:DNK655830 DXD655830:DXG655830 EGZ655830:EHC655830 EQV655830:EQY655830 FAR655830:FAU655830 FKN655830:FKQ655830 FUJ655830:FUM655830 GEF655830:GEI655830 GOB655830:GOE655830 GXX655830:GYA655830 HHT655830:HHW655830 HRP655830:HRS655830 IBL655830:IBO655830 ILH655830:ILK655830 IVD655830:IVG655830 JEZ655830:JFC655830 JOV655830:JOY655830 JYR655830:JYU655830 KIN655830:KIQ655830 KSJ655830:KSM655830 LCF655830:LCI655830 LMB655830:LME655830 LVX655830:LWA655830 MFT655830:MFW655830 MPP655830:MPS655830 MZL655830:MZO655830 NJH655830:NJK655830 NTD655830:NTG655830 OCZ655830:ODC655830 OMV655830:OMY655830 OWR655830:OWU655830 PGN655830:PGQ655830 PQJ655830:PQM655830 QAF655830:QAI655830 QKB655830:QKE655830 QTX655830:QUA655830 RDT655830:RDW655830 RNP655830:RNS655830 RXL655830:RXO655830 SHH655830:SHK655830 SRD655830:SRG655830 TAZ655830:TBC655830 TKV655830:TKY655830 TUR655830:TUU655830 UEN655830:UEQ655830 UOJ655830:UOM655830 UYF655830:UYI655830 VIB655830:VIE655830 VRX655830:VSA655830 WBT655830:WBW655830 WLP655830:WLS655830 WVL655830:WVO655830 D721366:G721366 IZ721366:JC721366 SV721366:SY721366 ACR721366:ACU721366 AMN721366:AMQ721366 AWJ721366:AWM721366 BGF721366:BGI721366 BQB721366:BQE721366 BZX721366:CAA721366 CJT721366:CJW721366 CTP721366:CTS721366 DDL721366:DDO721366 DNH721366:DNK721366 DXD721366:DXG721366 EGZ721366:EHC721366 EQV721366:EQY721366 FAR721366:FAU721366 FKN721366:FKQ721366 FUJ721366:FUM721366 GEF721366:GEI721366 GOB721366:GOE721366 GXX721366:GYA721366 HHT721366:HHW721366 HRP721366:HRS721366 IBL721366:IBO721366 ILH721366:ILK721366 IVD721366:IVG721366 JEZ721366:JFC721366 JOV721366:JOY721366 JYR721366:JYU721366 KIN721366:KIQ721366 KSJ721366:KSM721366 LCF721366:LCI721366 LMB721366:LME721366 LVX721366:LWA721366 MFT721366:MFW721366 MPP721366:MPS721366 MZL721366:MZO721366 NJH721366:NJK721366 NTD721366:NTG721366 OCZ721366:ODC721366 OMV721366:OMY721366 OWR721366:OWU721366 PGN721366:PGQ721366 PQJ721366:PQM721366 QAF721366:QAI721366 QKB721366:QKE721366 QTX721366:QUA721366 RDT721366:RDW721366 RNP721366:RNS721366 RXL721366:RXO721366 SHH721366:SHK721366 SRD721366:SRG721366 TAZ721366:TBC721366 TKV721366:TKY721366 TUR721366:TUU721366 UEN721366:UEQ721366 UOJ721366:UOM721366 UYF721366:UYI721366 VIB721366:VIE721366 VRX721366:VSA721366 WBT721366:WBW721366 WLP721366:WLS721366 WVL721366:WVO721366 D786902:G786902 IZ786902:JC786902 SV786902:SY786902 ACR786902:ACU786902 AMN786902:AMQ786902 AWJ786902:AWM786902 BGF786902:BGI786902 BQB786902:BQE786902 BZX786902:CAA786902 CJT786902:CJW786902 CTP786902:CTS786902 DDL786902:DDO786902 DNH786902:DNK786902 DXD786902:DXG786902 EGZ786902:EHC786902 EQV786902:EQY786902 FAR786902:FAU786902 FKN786902:FKQ786902 FUJ786902:FUM786902 GEF786902:GEI786902 GOB786902:GOE786902 GXX786902:GYA786902 HHT786902:HHW786902 HRP786902:HRS786902 IBL786902:IBO786902 ILH786902:ILK786902 IVD786902:IVG786902 JEZ786902:JFC786902 JOV786902:JOY786902 JYR786902:JYU786902 KIN786902:KIQ786902 KSJ786902:KSM786902 LCF786902:LCI786902 LMB786902:LME786902 LVX786902:LWA786902 MFT786902:MFW786902 MPP786902:MPS786902 MZL786902:MZO786902 NJH786902:NJK786902 NTD786902:NTG786902 OCZ786902:ODC786902 OMV786902:OMY786902 OWR786902:OWU786902 PGN786902:PGQ786902 PQJ786902:PQM786902 QAF786902:QAI786902 QKB786902:QKE786902 QTX786902:QUA786902 RDT786902:RDW786902 RNP786902:RNS786902 RXL786902:RXO786902 SHH786902:SHK786902 SRD786902:SRG786902 TAZ786902:TBC786902 TKV786902:TKY786902 TUR786902:TUU786902 UEN786902:UEQ786902 UOJ786902:UOM786902 UYF786902:UYI786902 VIB786902:VIE786902 VRX786902:VSA786902 WBT786902:WBW786902 WLP786902:WLS786902 WVL786902:WVO786902 D852438:G852438 IZ852438:JC852438 SV852438:SY852438 ACR852438:ACU852438 AMN852438:AMQ852438 AWJ852438:AWM852438 BGF852438:BGI852438 BQB852438:BQE852438 BZX852438:CAA852438 CJT852438:CJW852438 CTP852438:CTS852438 DDL852438:DDO852438 DNH852438:DNK852438 DXD852438:DXG852438 EGZ852438:EHC852438 EQV852438:EQY852438 FAR852438:FAU852438 FKN852438:FKQ852438 FUJ852438:FUM852438 GEF852438:GEI852438 GOB852438:GOE852438 GXX852438:GYA852438 HHT852438:HHW852438 HRP852438:HRS852438 IBL852438:IBO852438 ILH852438:ILK852438 IVD852438:IVG852438 JEZ852438:JFC852438 JOV852438:JOY852438 JYR852438:JYU852438 KIN852438:KIQ852438 KSJ852438:KSM852438 LCF852438:LCI852438 LMB852438:LME852438 LVX852438:LWA852438 MFT852438:MFW852438 MPP852438:MPS852438 MZL852438:MZO852438 NJH852438:NJK852438 NTD852438:NTG852438 OCZ852438:ODC852438 OMV852438:OMY852438 OWR852438:OWU852438 PGN852438:PGQ852438 PQJ852438:PQM852438 QAF852438:QAI852438 QKB852438:QKE852438 QTX852438:QUA852438 RDT852438:RDW852438 RNP852438:RNS852438 RXL852438:RXO852438 SHH852438:SHK852438 SRD852438:SRG852438 TAZ852438:TBC852438 TKV852438:TKY852438 TUR852438:TUU852438 UEN852438:UEQ852438 UOJ852438:UOM852438 UYF852438:UYI852438 VIB852438:VIE852438 VRX852438:VSA852438 WBT852438:WBW852438 WLP852438:WLS852438 WVL852438:WVO852438 D917974:G917974 IZ917974:JC917974 SV917974:SY917974 ACR917974:ACU917974 AMN917974:AMQ917974 AWJ917974:AWM917974 BGF917974:BGI917974 BQB917974:BQE917974 BZX917974:CAA917974 CJT917974:CJW917974 CTP917974:CTS917974 DDL917974:DDO917974 DNH917974:DNK917974 DXD917974:DXG917974 EGZ917974:EHC917974 EQV917974:EQY917974 FAR917974:FAU917974 FKN917974:FKQ917974 FUJ917974:FUM917974 GEF917974:GEI917974 GOB917974:GOE917974 GXX917974:GYA917974 HHT917974:HHW917974 HRP917974:HRS917974 IBL917974:IBO917974 ILH917974:ILK917974 IVD917974:IVG917974 JEZ917974:JFC917974 JOV917974:JOY917974 JYR917974:JYU917974 KIN917974:KIQ917974 KSJ917974:KSM917974 LCF917974:LCI917974 LMB917974:LME917974 LVX917974:LWA917974 MFT917974:MFW917974 MPP917974:MPS917974 MZL917974:MZO917974 NJH917974:NJK917974 NTD917974:NTG917974 OCZ917974:ODC917974 OMV917974:OMY917974 OWR917974:OWU917974 PGN917974:PGQ917974 PQJ917974:PQM917974 QAF917974:QAI917974 QKB917974:QKE917974 QTX917974:QUA917974 RDT917974:RDW917974 RNP917974:RNS917974 RXL917974:RXO917974 SHH917974:SHK917974 SRD917974:SRG917974 TAZ917974:TBC917974 TKV917974:TKY917974 TUR917974:TUU917974 UEN917974:UEQ917974 UOJ917974:UOM917974 UYF917974:UYI917974 VIB917974:VIE917974 VRX917974:VSA917974 WBT917974:WBW917974 WLP917974:WLS917974 WVL917974:WVO917974 D983510:G983510 IZ983510:JC983510 SV983510:SY983510 ACR983510:ACU983510 AMN983510:AMQ983510 AWJ983510:AWM983510 BGF983510:BGI983510 BQB983510:BQE983510 BZX983510:CAA983510 CJT983510:CJW983510 CTP983510:CTS983510 DDL983510:DDO983510 DNH983510:DNK983510 DXD983510:DXG983510 EGZ983510:EHC983510 EQV983510:EQY983510 FAR983510:FAU983510 FKN983510:FKQ983510 FUJ983510:FUM983510 GEF983510:GEI983510 GOB983510:GOE983510 GXX983510:GYA983510 HHT983510:HHW983510 HRP983510:HRS983510 IBL983510:IBO983510 ILH983510:ILK983510 IVD983510:IVG983510 JEZ983510:JFC983510 JOV983510:JOY983510 JYR983510:JYU983510 KIN983510:KIQ983510 KSJ983510:KSM983510 LCF983510:LCI983510 LMB983510:LME983510 LVX983510:LWA983510 MFT983510:MFW983510 MPP983510:MPS983510 MZL983510:MZO983510 NJH983510:NJK983510 NTD983510:NTG983510 OCZ983510:ODC983510 OMV983510:OMY983510 OWR983510:OWU983510 PGN983510:PGQ983510 PQJ983510:PQM983510 QAF983510:QAI983510 QKB983510:QKE983510 QTX983510:QUA983510 RDT983510:RDW983510 RNP983510:RNS983510 RXL983510:RXO983510 SHH983510:SHK983510 SRD983510:SRG983510 TAZ983510:TBC983510 TKV983510:TKY983510 TUR983510:TUU983510 UEN983510:UEQ983510 UOJ983510:UOM983510 UYF983510:UYI983510 VIB983510:VIE983510 VRX983510:VSA983510 WBT983510:WBW983510 WLP983510:WLS983510 WVL983510:WVO983510 E418:H423 JA418:JD423 SW418:SZ423 ACS418:ACV423 AMO418:AMR423 AWK418:AWN423 BGG418:BGJ423 BQC418:BQF423 BZY418:CAB423 CJU418:CJX423 CTQ418:CTT423 DDM418:DDP423 DNI418:DNL423 DXE418:DXH423 EHA418:EHD423 EQW418:EQZ423 FAS418:FAV423 FKO418:FKR423 FUK418:FUN423 GEG418:GEJ423 GOC418:GOF423 GXY418:GYB423 HHU418:HHX423 HRQ418:HRT423 IBM418:IBP423 ILI418:ILL423 IVE418:IVH423 JFA418:JFD423 JOW418:JOZ423 JYS418:JYV423 KIO418:KIR423 KSK418:KSN423 LCG418:LCJ423 LMC418:LMF423 LVY418:LWB423 MFU418:MFX423 MPQ418:MPT423 MZM418:MZP423 NJI418:NJL423 NTE418:NTH423 ODA418:ODD423 OMW418:OMZ423 OWS418:OWV423 PGO418:PGR423 PQK418:PQN423 QAG418:QAJ423 QKC418:QKF423 QTY418:QUB423 RDU418:RDX423 RNQ418:RNT423 RXM418:RXP423 SHI418:SHL423 SRE418:SRH423 TBA418:TBD423 TKW418:TKZ423 TUS418:TUV423 UEO418:UER423 UOK418:UON423 UYG418:UYJ423 VIC418:VIF423 VRY418:VSB423 WBU418:WBX423 WLQ418:WLT423 WVM418:WVP423 E66000:H66005 JA66000:JD66005 SW66000:SZ66005 ACS66000:ACV66005 AMO66000:AMR66005 AWK66000:AWN66005 BGG66000:BGJ66005 BQC66000:BQF66005 BZY66000:CAB66005 CJU66000:CJX66005 CTQ66000:CTT66005 DDM66000:DDP66005 DNI66000:DNL66005 DXE66000:DXH66005 EHA66000:EHD66005 EQW66000:EQZ66005 FAS66000:FAV66005 FKO66000:FKR66005 FUK66000:FUN66005 GEG66000:GEJ66005 GOC66000:GOF66005 GXY66000:GYB66005 HHU66000:HHX66005 HRQ66000:HRT66005 IBM66000:IBP66005 ILI66000:ILL66005 IVE66000:IVH66005 JFA66000:JFD66005 JOW66000:JOZ66005 JYS66000:JYV66005 KIO66000:KIR66005 KSK66000:KSN66005 LCG66000:LCJ66005 LMC66000:LMF66005 LVY66000:LWB66005 MFU66000:MFX66005 MPQ66000:MPT66005 MZM66000:MZP66005 NJI66000:NJL66005 NTE66000:NTH66005 ODA66000:ODD66005 OMW66000:OMZ66005 OWS66000:OWV66005 PGO66000:PGR66005 PQK66000:PQN66005 QAG66000:QAJ66005 QKC66000:QKF66005 QTY66000:QUB66005 RDU66000:RDX66005 RNQ66000:RNT66005 RXM66000:RXP66005 SHI66000:SHL66005 SRE66000:SRH66005 TBA66000:TBD66005 TKW66000:TKZ66005 TUS66000:TUV66005 UEO66000:UER66005 UOK66000:UON66005 UYG66000:UYJ66005 VIC66000:VIF66005 VRY66000:VSB66005 WBU66000:WBX66005 WLQ66000:WLT66005 WVM66000:WVP66005 E131536:H131541 JA131536:JD131541 SW131536:SZ131541 ACS131536:ACV131541 AMO131536:AMR131541 AWK131536:AWN131541 BGG131536:BGJ131541 BQC131536:BQF131541 BZY131536:CAB131541 CJU131536:CJX131541 CTQ131536:CTT131541 DDM131536:DDP131541 DNI131536:DNL131541 DXE131536:DXH131541 EHA131536:EHD131541 EQW131536:EQZ131541 FAS131536:FAV131541 FKO131536:FKR131541 FUK131536:FUN131541 GEG131536:GEJ131541 GOC131536:GOF131541 GXY131536:GYB131541 HHU131536:HHX131541 HRQ131536:HRT131541 IBM131536:IBP131541 ILI131536:ILL131541 IVE131536:IVH131541 JFA131536:JFD131541 JOW131536:JOZ131541 JYS131536:JYV131541 KIO131536:KIR131541 KSK131536:KSN131541 LCG131536:LCJ131541 LMC131536:LMF131541 LVY131536:LWB131541 MFU131536:MFX131541 MPQ131536:MPT131541 MZM131536:MZP131541 NJI131536:NJL131541 NTE131536:NTH131541 ODA131536:ODD131541 OMW131536:OMZ131541 OWS131536:OWV131541 PGO131536:PGR131541 PQK131536:PQN131541 QAG131536:QAJ131541 QKC131536:QKF131541 QTY131536:QUB131541 RDU131536:RDX131541 RNQ131536:RNT131541 RXM131536:RXP131541 SHI131536:SHL131541 SRE131536:SRH131541 TBA131536:TBD131541 TKW131536:TKZ131541 TUS131536:TUV131541 UEO131536:UER131541 UOK131536:UON131541 UYG131536:UYJ131541 VIC131536:VIF131541 VRY131536:VSB131541 WBU131536:WBX131541 WLQ131536:WLT131541 WVM131536:WVP131541 E197072:H197077 JA197072:JD197077 SW197072:SZ197077 ACS197072:ACV197077 AMO197072:AMR197077 AWK197072:AWN197077 BGG197072:BGJ197077 BQC197072:BQF197077 BZY197072:CAB197077 CJU197072:CJX197077 CTQ197072:CTT197077 DDM197072:DDP197077 DNI197072:DNL197077 DXE197072:DXH197077 EHA197072:EHD197077 EQW197072:EQZ197077 FAS197072:FAV197077 FKO197072:FKR197077 FUK197072:FUN197077 GEG197072:GEJ197077 GOC197072:GOF197077 GXY197072:GYB197077 HHU197072:HHX197077 HRQ197072:HRT197077 IBM197072:IBP197077 ILI197072:ILL197077 IVE197072:IVH197077 JFA197072:JFD197077 JOW197072:JOZ197077 JYS197072:JYV197077 KIO197072:KIR197077 KSK197072:KSN197077 LCG197072:LCJ197077 LMC197072:LMF197077 LVY197072:LWB197077 MFU197072:MFX197077 MPQ197072:MPT197077 MZM197072:MZP197077 NJI197072:NJL197077 NTE197072:NTH197077 ODA197072:ODD197077 OMW197072:OMZ197077 OWS197072:OWV197077 PGO197072:PGR197077 PQK197072:PQN197077 QAG197072:QAJ197077 QKC197072:QKF197077 QTY197072:QUB197077 RDU197072:RDX197077 RNQ197072:RNT197077 RXM197072:RXP197077 SHI197072:SHL197077 SRE197072:SRH197077 TBA197072:TBD197077 TKW197072:TKZ197077 TUS197072:TUV197077 UEO197072:UER197077 UOK197072:UON197077 UYG197072:UYJ197077 VIC197072:VIF197077 VRY197072:VSB197077 WBU197072:WBX197077 WLQ197072:WLT197077 WVM197072:WVP197077 E262608:H262613 JA262608:JD262613 SW262608:SZ262613 ACS262608:ACV262613 AMO262608:AMR262613 AWK262608:AWN262613 BGG262608:BGJ262613 BQC262608:BQF262613 BZY262608:CAB262613 CJU262608:CJX262613 CTQ262608:CTT262613 DDM262608:DDP262613 DNI262608:DNL262613 DXE262608:DXH262613 EHA262608:EHD262613 EQW262608:EQZ262613 FAS262608:FAV262613 FKO262608:FKR262613 FUK262608:FUN262613 GEG262608:GEJ262613 GOC262608:GOF262613 GXY262608:GYB262613 HHU262608:HHX262613 HRQ262608:HRT262613 IBM262608:IBP262613 ILI262608:ILL262613 IVE262608:IVH262613 JFA262608:JFD262613 JOW262608:JOZ262613 JYS262608:JYV262613 KIO262608:KIR262613 KSK262608:KSN262613 LCG262608:LCJ262613 LMC262608:LMF262613 LVY262608:LWB262613 MFU262608:MFX262613 MPQ262608:MPT262613 MZM262608:MZP262613 NJI262608:NJL262613 NTE262608:NTH262613 ODA262608:ODD262613 OMW262608:OMZ262613 OWS262608:OWV262613 PGO262608:PGR262613 PQK262608:PQN262613 QAG262608:QAJ262613 QKC262608:QKF262613 QTY262608:QUB262613 RDU262608:RDX262613 RNQ262608:RNT262613 RXM262608:RXP262613 SHI262608:SHL262613 SRE262608:SRH262613 TBA262608:TBD262613 TKW262608:TKZ262613 TUS262608:TUV262613 UEO262608:UER262613 UOK262608:UON262613 UYG262608:UYJ262613 VIC262608:VIF262613 VRY262608:VSB262613 WBU262608:WBX262613 WLQ262608:WLT262613 WVM262608:WVP262613 E328144:H328149 JA328144:JD328149 SW328144:SZ328149 ACS328144:ACV328149 AMO328144:AMR328149 AWK328144:AWN328149 BGG328144:BGJ328149 BQC328144:BQF328149 BZY328144:CAB328149 CJU328144:CJX328149 CTQ328144:CTT328149 DDM328144:DDP328149 DNI328144:DNL328149 DXE328144:DXH328149 EHA328144:EHD328149 EQW328144:EQZ328149 FAS328144:FAV328149 FKO328144:FKR328149 FUK328144:FUN328149 GEG328144:GEJ328149 GOC328144:GOF328149 GXY328144:GYB328149 HHU328144:HHX328149 HRQ328144:HRT328149 IBM328144:IBP328149 ILI328144:ILL328149 IVE328144:IVH328149 JFA328144:JFD328149 JOW328144:JOZ328149 JYS328144:JYV328149 KIO328144:KIR328149 KSK328144:KSN328149 LCG328144:LCJ328149 LMC328144:LMF328149 LVY328144:LWB328149 MFU328144:MFX328149 MPQ328144:MPT328149 MZM328144:MZP328149 NJI328144:NJL328149 NTE328144:NTH328149 ODA328144:ODD328149 OMW328144:OMZ328149 OWS328144:OWV328149 PGO328144:PGR328149 PQK328144:PQN328149 QAG328144:QAJ328149 QKC328144:QKF328149 QTY328144:QUB328149 RDU328144:RDX328149 RNQ328144:RNT328149 RXM328144:RXP328149 SHI328144:SHL328149 SRE328144:SRH328149 TBA328144:TBD328149 TKW328144:TKZ328149 TUS328144:TUV328149 UEO328144:UER328149 UOK328144:UON328149 UYG328144:UYJ328149 VIC328144:VIF328149 VRY328144:VSB328149 WBU328144:WBX328149 WLQ328144:WLT328149 WVM328144:WVP328149 E393680:H393685 JA393680:JD393685 SW393680:SZ393685 ACS393680:ACV393685 AMO393680:AMR393685 AWK393680:AWN393685 BGG393680:BGJ393685 BQC393680:BQF393685 BZY393680:CAB393685 CJU393680:CJX393685 CTQ393680:CTT393685 DDM393680:DDP393685 DNI393680:DNL393685 DXE393680:DXH393685 EHA393680:EHD393685 EQW393680:EQZ393685 FAS393680:FAV393685 FKO393680:FKR393685 FUK393680:FUN393685 GEG393680:GEJ393685 GOC393680:GOF393685 GXY393680:GYB393685 HHU393680:HHX393685 HRQ393680:HRT393685 IBM393680:IBP393685 ILI393680:ILL393685 IVE393680:IVH393685 JFA393680:JFD393685 JOW393680:JOZ393685 JYS393680:JYV393685 KIO393680:KIR393685 KSK393680:KSN393685 LCG393680:LCJ393685 LMC393680:LMF393685 LVY393680:LWB393685 MFU393680:MFX393685 MPQ393680:MPT393685 MZM393680:MZP393685 NJI393680:NJL393685 NTE393680:NTH393685 ODA393680:ODD393685 OMW393680:OMZ393685 OWS393680:OWV393685 PGO393680:PGR393685 PQK393680:PQN393685 QAG393680:QAJ393685 QKC393680:QKF393685 QTY393680:QUB393685 RDU393680:RDX393685 RNQ393680:RNT393685 RXM393680:RXP393685 SHI393680:SHL393685 SRE393680:SRH393685 TBA393680:TBD393685 TKW393680:TKZ393685 TUS393680:TUV393685 UEO393680:UER393685 UOK393680:UON393685 UYG393680:UYJ393685 VIC393680:VIF393685 VRY393680:VSB393685 WBU393680:WBX393685 WLQ393680:WLT393685 WVM393680:WVP393685 E459216:H459221 JA459216:JD459221 SW459216:SZ459221 ACS459216:ACV459221 AMO459216:AMR459221 AWK459216:AWN459221 BGG459216:BGJ459221 BQC459216:BQF459221 BZY459216:CAB459221 CJU459216:CJX459221 CTQ459216:CTT459221 DDM459216:DDP459221 DNI459216:DNL459221 DXE459216:DXH459221 EHA459216:EHD459221 EQW459216:EQZ459221 FAS459216:FAV459221 FKO459216:FKR459221 FUK459216:FUN459221 GEG459216:GEJ459221 GOC459216:GOF459221 GXY459216:GYB459221 HHU459216:HHX459221 HRQ459216:HRT459221 IBM459216:IBP459221 ILI459216:ILL459221 IVE459216:IVH459221 JFA459216:JFD459221 JOW459216:JOZ459221 JYS459216:JYV459221 KIO459216:KIR459221 KSK459216:KSN459221 LCG459216:LCJ459221 LMC459216:LMF459221 LVY459216:LWB459221 MFU459216:MFX459221 MPQ459216:MPT459221 MZM459216:MZP459221 NJI459216:NJL459221 NTE459216:NTH459221 ODA459216:ODD459221 OMW459216:OMZ459221 OWS459216:OWV459221 PGO459216:PGR459221 PQK459216:PQN459221 QAG459216:QAJ459221 QKC459216:QKF459221 QTY459216:QUB459221 RDU459216:RDX459221 RNQ459216:RNT459221 RXM459216:RXP459221 SHI459216:SHL459221 SRE459216:SRH459221 TBA459216:TBD459221 TKW459216:TKZ459221 TUS459216:TUV459221 UEO459216:UER459221 UOK459216:UON459221 UYG459216:UYJ459221 VIC459216:VIF459221 VRY459216:VSB459221 WBU459216:WBX459221 WLQ459216:WLT459221 WVM459216:WVP459221 E524752:H524757 JA524752:JD524757 SW524752:SZ524757 ACS524752:ACV524757 AMO524752:AMR524757 AWK524752:AWN524757 BGG524752:BGJ524757 BQC524752:BQF524757 BZY524752:CAB524757 CJU524752:CJX524757 CTQ524752:CTT524757 DDM524752:DDP524757 DNI524752:DNL524757 DXE524752:DXH524757 EHA524752:EHD524757 EQW524752:EQZ524757 FAS524752:FAV524757 FKO524752:FKR524757 FUK524752:FUN524757 GEG524752:GEJ524757 GOC524752:GOF524757 GXY524752:GYB524757 HHU524752:HHX524757 HRQ524752:HRT524757 IBM524752:IBP524757 ILI524752:ILL524757 IVE524752:IVH524757 JFA524752:JFD524757 JOW524752:JOZ524757 JYS524752:JYV524757 KIO524752:KIR524757 KSK524752:KSN524757 LCG524752:LCJ524757 LMC524752:LMF524757 LVY524752:LWB524757 MFU524752:MFX524757 MPQ524752:MPT524757 MZM524752:MZP524757 NJI524752:NJL524757 NTE524752:NTH524757 ODA524752:ODD524757 OMW524752:OMZ524757 OWS524752:OWV524757 PGO524752:PGR524757 PQK524752:PQN524757 QAG524752:QAJ524757 QKC524752:QKF524757 QTY524752:QUB524757 RDU524752:RDX524757 RNQ524752:RNT524757 RXM524752:RXP524757 SHI524752:SHL524757 SRE524752:SRH524757 TBA524752:TBD524757 TKW524752:TKZ524757 TUS524752:TUV524757 UEO524752:UER524757 UOK524752:UON524757 UYG524752:UYJ524757 VIC524752:VIF524757 VRY524752:VSB524757 WBU524752:WBX524757 WLQ524752:WLT524757 WVM524752:WVP524757 E590288:H590293 JA590288:JD590293 SW590288:SZ590293 ACS590288:ACV590293 AMO590288:AMR590293 AWK590288:AWN590293 BGG590288:BGJ590293 BQC590288:BQF590293 BZY590288:CAB590293 CJU590288:CJX590293 CTQ590288:CTT590293 DDM590288:DDP590293 DNI590288:DNL590293 DXE590288:DXH590293 EHA590288:EHD590293 EQW590288:EQZ590293 FAS590288:FAV590293 FKO590288:FKR590293 FUK590288:FUN590293 GEG590288:GEJ590293 GOC590288:GOF590293 GXY590288:GYB590293 HHU590288:HHX590293 HRQ590288:HRT590293 IBM590288:IBP590293 ILI590288:ILL590293 IVE590288:IVH590293 JFA590288:JFD590293 JOW590288:JOZ590293 JYS590288:JYV590293 KIO590288:KIR590293 KSK590288:KSN590293 LCG590288:LCJ590293 LMC590288:LMF590293 LVY590288:LWB590293 MFU590288:MFX590293 MPQ590288:MPT590293 MZM590288:MZP590293 NJI590288:NJL590293 NTE590288:NTH590293 ODA590288:ODD590293 OMW590288:OMZ590293 OWS590288:OWV590293 PGO590288:PGR590293 PQK590288:PQN590293 QAG590288:QAJ590293 QKC590288:QKF590293 QTY590288:QUB590293 RDU590288:RDX590293 RNQ590288:RNT590293 RXM590288:RXP590293 SHI590288:SHL590293 SRE590288:SRH590293 TBA590288:TBD590293 TKW590288:TKZ590293 TUS590288:TUV590293 UEO590288:UER590293 UOK590288:UON590293 UYG590288:UYJ590293 VIC590288:VIF590293 VRY590288:VSB590293 WBU590288:WBX590293 WLQ590288:WLT590293 WVM590288:WVP590293 E655824:H655829 JA655824:JD655829 SW655824:SZ655829 ACS655824:ACV655829 AMO655824:AMR655829 AWK655824:AWN655829 BGG655824:BGJ655829 BQC655824:BQF655829 BZY655824:CAB655829 CJU655824:CJX655829 CTQ655824:CTT655829 DDM655824:DDP655829 DNI655824:DNL655829 DXE655824:DXH655829 EHA655824:EHD655829 EQW655824:EQZ655829 FAS655824:FAV655829 FKO655824:FKR655829 FUK655824:FUN655829 GEG655824:GEJ655829 GOC655824:GOF655829 GXY655824:GYB655829 HHU655824:HHX655829 HRQ655824:HRT655829 IBM655824:IBP655829 ILI655824:ILL655829 IVE655824:IVH655829 JFA655824:JFD655829 JOW655824:JOZ655829 JYS655824:JYV655829 KIO655824:KIR655829 KSK655824:KSN655829 LCG655824:LCJ655829 LMC655824:LMF655829 LVY655824:LWB655829 MFU655824:MFX655829 MPQ655824:MPT655829 MZM655824:MZP655829 NJI655824:NJL655829 NTE655824:NTH655829 ODA655824:ODD655829 OMW655824:OMZ655829 OWS655824:OWV655829 PGO655824:PGR655829 PQK655824:PQN655829 QAG655824:QAJ655829 QKC655824:QKF655829 QTY655824:QUB655829 RDU655824:RDX655829 RNQ655824:RNT655829 RXM655824:RXP655829 SHI655824:SHL655829 SRE655824:SRH655829 TBA655824:TBD655829 TKW655824:TKZ655829 TUS655824:TUV655829 UEO655824:UER655829 UOK655824:UON655829 UYG655824:UYJ655829 VIC655824:VIF655829 VRY655824:VSB655829 WBU655824:WBX655829 WLQ655824:WLT655829 WVM655824:WVP655829 E721360:H721365 JA721360:JD721365 SW721360:SZ721365 ACS721360:ACV721365 AMO721360:AMR721365 AWK721360:AWN721365 BGG721360:BGJ721365 BQC721360:BQF721365 BZY721360:CAB721365 CJU721360:CJX721365 CTQ721360:CTT721365 DDM721360:DDP721365 DNI721360:DNL721365 DXE721360:DXH721365 EHA721360:EHD721365 EQW721360:EQZ721365 FAS721360:FAV721365 FKO721360:FKR721365 FUK721360:FUN721365 GEG721360:GEJ721365 GOC721360:GOF721365 GXY721360:GYB721365 HHU721360:HHX721365 HRQ721360:HRT721365 IBM721360:IBP721365 ILI721360:ILL721365 IVE721360:IVH721365 JFA721360:JFD721365 JOW721360:JOZ721365 JYS721360:JYV721365 KIO721360:KIR721365 KSK721360:KSN721365 LCG721360:LCJ721365 LMC721360:LMF721365 LVY721360:LWB721365 MFU721360:MFX721365 MPQ721360:MPT721365 MZM721360:MZP721365 NJI721360:NJL721365 NTE721360:NTH721365 ODA721360:ODD721365 OMW721360:OMZ721365 OWS721360:OWV721365 PGO721360:PGR721365 PQK721360:PQN721365 QAG721360:QAJ721365 QKC721360:QKF721365 QTY721360:QUB721365 RDU721360:RDX721365 RNQ721360:RNT721365 RXM721360:RXP721365 SHI721360:SHL721365 SRE721360:SRH721365 TBA721360:TBD721365 TKW721360:TKZ721365 TUS721360:TUV721365 UEO721360:UER721365 UOK721360:UON721365 UYG721360:UYJ721365 VIC721360:VIF721365 VRY721360:VSB721365 WBU721360:WBX721365 WLQ721360:WLT721365 WVM721360:WVP721365 E786896:H786901 JA786896:JD786901 SW786896:SZ786901 ACS786896:ACV786901 AMO786896:AMR786901 AWK786896:AWN786901 BGG786896:BGJ786901 BQC786896:BQF786901 BZY786896:CAB786901 CJU786896:CJX786901 CTQ786896:CTT786901 DDM786896:DDP786901 DNI786896:DNL786901 DXE786896:DXH786901 EHA786896:EHD786901 EQW786896:EQZ786901 FAS786896:FAV786901 FKO786896:FKR786901 FUK786896:FUN786901 GEG786896:GEJ786901 GOC786896:GOF786901 GXY786896:GYB786901 HHU786896:HHX786901 HRQ786896:HRT786901 IBM786896:IBP786901 ILI786896:ILL786901 IVE786896:IVH786901 JFA786896:JFD786901 JOW786896:JOZ786901 JYS786896:JYV786901 KIO786896:KIR786901 KSK786896:KSN786901 LCG786896:LCJ786901 LMC786896:LMF786901 LVY786896:LWB786901 MFU786896:MFX786901 MPQ786896:MPT786901 MZM786896:MZP786901 NJI786896:NJL786901 NTE786896:NTH786901 ODA786896:ODD786901 OMW786896:OMZ786901 OWS786896:OWV786901 PGO786896:PGR786901 PQK786896:PQN786901 QAG786896:QAJ786901 QKC786896:QKF786901 QTY786896:QUB786901 RDU786896:RDX786901 RNQ786896:RNT786901 RXM786896:RXP786901 SHI786896:SHL786901 SRE786896:SRH786901 TBA786896:TBD786901 TKW786896:TKZ786901 TUS786896:TUV786901 UEO786896:UER786901 UOK786896:UON786901 UYG786896:UYJ786901 VIC786896:VIF786901 VRY786896:VSB786901 WBU786896:WBX786901 WLQ786896:WLT786901 WVM786896:WVP786901 E852432:H852437 JA852432:JD852437 SW852432:SZ852437 ACS852432:ACV852437 AMO852432:AMR852437 AWK852432:AWN852437 BGG852432:BGJ852437 BQC852432:BQF852437 BZY852432:CAB852437 CJU852432:CJX852437 CTQ852432:CTT852437 DDM852432:DDP852437 DNI852432:DNL852437 DXE852432:DXH852437 EHA852432:EHD852437 EQW852432:EQZ852437 FAS852432:FAV852437 FKO852432:FKR852437 FUK852432:FUN852437 GEG852432:GEJ852437 GOC852432:GOF852437 GXY852432:GYB852437 HHU852432:HHX852437 HRQ852432:HRT852437 IBM852432:IBP852437 ILI852432:ILL852437 IVE852432:IVH852437 JFA852432:JFD852437 JOW852432:JOZ852437 JYS852432:JYV852437 KIO852432:KIR852437 KSK852432:KSN852437 LCG852432:LCJ852437 LMC852432:LMF852437 LVY852432:LWB852437 MFU852432:MFX852437 MPQ852432:MPT852437 MZM852432:MZP852437 NJI852432:NJL852437 NTE852432:NTH852437 ODA852432:ODD852437 OMW852432:OMZ852437 OWS852432:OWV852437 PGO852432:PGR852437 PQK852432:PQN852437 QAG852432:QAJ852437 QKC852432:QKF852437 QTY852432:QUB852437 RDU852432:RDX852437 RNQ852432:RNT852437 RXM852432:RXP852437 SHI852432:SHL852437 SRE852432:SRH852437 TBA852432:TBD852437 TKW852432:TKZ852437 TUS852432:TUV852437 UEO852432:UER852437 UOK852432:UON852437 UYG852432:UYJ852437 VIC852432:VIF852437 VRY852432:VSB852437 WBU852432:WBX852437 WLQ852432:WLT852437 WVM852432:WVP852437 E917968:H917973 JA917968:JD917973 SW917968:SZ917973 ACS917968:ACV917973 AMO917968:AMR917973 AWK917968:AWN917973 BGG917968:BGJ917973 BQC917968:BQF917973 BZY917968:CAB917973 CJU917968:CJX917973 CTQ917968:CTT917973 DDM917968:DDP917973 DNI917968:DNL917973 DXE917968:DXH917973 EHA917968:EHD917973 EQW917968:EQZ917973 FAS917968:FAV917973 FKO917968:FKR917973 FUK917968:FUN917973 GEG917968:GEJ917973 GOC917968:GOF917973 GXY917968:GYB917973 HHU917968:HHX917973 HRQ917968:HRT917973 IBM917968:IBP917973 ILI917968:ILL917973 IVE917968:IVH917973 JFA917968:JFD917973 JOW917968:JOZ917973 JYS917968:JYV917973 KIO917968:KIR917973 KSK917968:KSN917973 LCG917968:LCJ917973 LMC917968:LMF917973 LVY917968:LWB917973 MFU917968:MFX917973 MPQ917968:MPT917973 MZM917968:MZP917973 NJI917968:NJL917973 NTE917968:NTH917973 ODA917968:ODD917973 OMW917968:OMZ917973 OWS917968:OWV917973 PGO917968:PGR917973 PQK917968:PQN917973 QAG917968:QAJ917973 QKC917968:QKF917973 QTY917968:QUB917973 RDU917968:RDX917973 RNQ917968:RNT917973 RXM917968:RXP917973 SHI917968:SHL917973 SRE917968:SRH917973 TBA917968:TBD917973 TKW917968:TKZ917973 TUS917968:TUV917973 UEO917968:UER917973 UOK917968:UON917973 UYG917968:UYJ917973 VIC917968:VIF917973 VRY917968:VSB917973 WBU917968:WBX917973 WLQ917968:WLT917973 WVM917968:WVP917973 E983504:H983509 JA983504:JD983509 SW983504:SZ983509 ACS983504:ACV983509 AMO983504:AMR983509 AWK983504:AWN983509 BGG983504:BGJ983509 BQC983504:BQF983509 BZY983504:CAB983509 CJU983504:CJX983509 CTQ983504:CTT983509 DDM983504:DDP983509 DNI983504:DNL983509 DXE983504:DXH983509 EHA983504:EHD983509 EQW983504:EQZ983509 FAS983504:FAV983509 FKO983504:FKR983509 FUK983504:FUN983509 GEG983504:GEJ983509 GOC983504:GOF983509 GXY983504:GYB983509 HHU983504:HHX983509 HRQ983504:HRT983509 IBM983504:IBP983509 ILI983504:ILL983509 IVE983504:IVH983509 JFA983504:JFD983509 JOW983504:JOZ983509 JYS983504:JYV983509 KIO983504:KIR983509 KSK983504:KSN983509 LCG983504:LCJ983509 LMC983504:LMF983509 LVY983504:LWB983509 MFU983504:MFX983509 MPQ983504:MPT983509 MZM983504:MZP983509 NJI983504:NJL983509 NTE983504:NTH983509 ODA983504:ODD983509 OMW983504:OMZ983509 OWS983504:OWV983509 PGO983504:PGR983509 PQK983504:PQN983509 QAG983504:QAJ983509 QKC983504:QKF983509 QTY983504:QUB983509 RDU983504:RDX983509 RNQ983504:RNT983509 RXM983504:RXP983509 SHI983504:SHL983509 SRE983504:SRH983509 TBA983504:TBD983509 TKW983504:TKZ983509 TUS983504:TUV983509 UEO983504:UER983509 UOK983504:UON983509 UYG983504:UYJ983509 VIC983504:VIF983509 VRY983504:VSB983509 WBU983504:WBX983509 WLQ983504:WLT983509 WVM983504:WVP983509 E441:H446 JA441:JD446 SW441:SZ446 ACS441:ACV446 AMO441:AMR446 AWK441:AWN446 BGG441:BGJ446 BQC441:BQF446 BZY441:CAB446 CJU441:CJX446 CTQ441:CTT446 DDM441:DDP446 DNI441:DNL446 DXE441:DXH446 EHA441:EHD446 EQW441:EQZ446 FAS441:FAV446 FKO441:FKR446 FUK441:FUN446 GEG441:GEJ446 GOC441:GOF446 GXY441:GYB446 HHU441:HHX446 HRQ441:HRT446 IBM441:IBP446 ILI441:ILL446 IVE441:IVH446 JFA441:JFD446 JOW441:JOZ446 JYS441:JYV446 KIO441:KIR446 KSK441:KSN446 LCG441:LCJ446 LMC441:LMF446 LVY441:LWB446 MFU441:MFX446 MPQ441:MPT446 MZM441:MZP446 NJI441:NJL446 NTE441:NTH446 ODA441:ODD446 OMW441:OMZ446 OWS441:OWV446 PGO441:PGR446 PQK441:PQN446 QAG441:QAJ446 QKC441:QKF446 QTY441:QUB446 RDU441:RDX446 RNQ441:RNT446 RXM441:RXP446 SHI441:SHL446 SRE441:SRH446 TBA441:TBD446 TKW441:TKZ446 TUS441:TUV446 UEO441:UER446 UOK441:UON446 UYG441:UYJ446 VIC441:VIF446 VRY441:VSB446 WBU441:WBX446 WLQ441:WLT446 WVM441:WVP446 E66023:H66028 JA66023:JD66028 SW66023:SZ66028 ACS66023:ACV66028 AMO66023:AMR66028 AWK66023:AWN66028 BGG66023:BGJ66028 BQC66023:BQF66028 BZY66023:CAB66028 CJU66023:CJX66028 CTQ66023:CTT66028 DDM66023:DDP66028 DNI66023:DNL66028 DXE66023:DXH66028 EHA66023:EHD66028 EQW66023:EQZ66028 FAS66023:FAV66028 FKO66023:FKR66028 FUK66023:FUN66028 GEG66023:GEJ66028 GOC66023:GOF66028 GXY66023:GYB66028 HHU66023:HHX66028 HRQ66023:HRT66028 IBM66023:IBP66028 ILI66023:ILL66028 IVE66023:IVH66028 JFA66023:JFD66028 JOW66023:JOZ66028 JYS66023:JYV66028 KIO66023:KIR66028 KSK66023:KSN66028 LCG66023:LCJ66028 LMC66023:LMF66028 LVY66023:LWB66028 MFU66023:MFX66028 MPQ66023:MPT66028 MZM66023:MZP66028 NJI66023:NJL66028 NTE66023:NTH66028 ODA66023:ODD66028 OMW66023:OMZ66028 OWS66023:OWV66028 PGO66023:PGR66028 PQK66023:PQN66028 QAG66023:QAJ66028 QKC66023:QKF66028 QTY66023:QUB66028 RDU66023:RDX66028 RNQ66023:RNT66028 RXM66023:RXP66028 SHI66023:SHL66028 SRE66023:SRH66028 TBA66023:TBD66028 TKW66023:TKZ66028 TUS66023:TUV66028 UEO66023:UER66028 UOK66023:UON66028 UYG66023:UYJ66028 VIC66023:VIF66028 VRY66023:VSB66028 WBU66023:WBX66028 WLQ66023:WLT66028 WVM66023:WVP66028 E131559:H131564 JA131559:JD131564 SW131559:SZ131564 ACS131559:ACV131564 AMO131559:AMR131564 AWK131559:AWN131564 BGG131559:BGJ131564 BQC131559:BQF131564 BZY131559:CAB131564 CJU131559:CJX131564 CTQ131559:CTT131564 DDM131559:DDP131564 DNI131559:DNL131564 DXE131559:DXH131564 EHA131559:EHD131564 EQW131559:EQZ131564 FAS131559:FAV131564 FKO131559:FKR131564 FUK131559:FUN131564 GEG131559:GEJ131564 GOC131559:GOF131564 GXY131559:GYB131564 HHU131559:HHX131564 HRQ131559:HRT131564 IBM131559:IBP131564 ILI131559:ILL131564 IVE131559:IVH131564 JFA131559:JFD131564 JOW131559:JOZ131564 JYS131559:JYV131564 KIO131559:KIR131564 KSK131559:KSN131564 LCG131559:LCJ131564 LMC131559:LMF131564 LVY131559:LWB131564 MFU131559:MFX131564 MPQ131559:MPT131564 MZM131559:MZP131564 NJI131559:NJL131564 NTE131559:NTH131564 ODA131559:ODD131564 OMW131559:OMZ131564 OWS131559:OWV131564 PGO131559:PGR131564 PQK131559:PQN131564 QAG131559:QAJ131564 QKC131559:QKF131564 QTY131559:QUB131564 RDU131559:RDX131564 RNQ131559:RNT131564 RXM131559:RXP131564 SHI131559:SHL131564 SRE131559:SRH131564 TBA131559:TBD131564 TKW131559:TKZ131564 TUS131559:TUV131564 UEO131559:UER131564 UOK131559:UON131564 UYG131559:UYJ131564 VIC131559:VIF131564 VRY131559:VSB131564 WBU131559:WBX131564 WLQ131559:WLT131564 WVM131559:WVP131564 E197095:H197100 JA197095:JD197100 SW197095:SZ197100 ACS197095:ACV197100 AMO197095:AMR197100 AWK197095:AWN197100 BGG197095:BGJ197100 BQC197095:BQF197100 BZY197095:CAB197100 CJU197095:CJX197100 CTQ197095:CTT197100 DDM197095:DDP197100 DNI197095:DNL197100 DXE197095:DXH197100 EHA197095:EHD197100 EQW197095:EQZ197100 FAS197095:FAV197100 FKO197095:FKR197100 FUK197095:FUN197100 GEG197095:GEJ197100 GOC197095:GOF197100 GXY197095:GYB197100 HHU197095:HHX197100 HRQ197095:HRT197100 IBM197095:IBP197100 ILI197095:ILL197100 IVE197095:IVH197100 JFA197095:JFD197100 JOW197095:JOZ197100 JYS197095:JYV197100 KIO197095:KIR197100 KSK197095:KSN197100 LCG197095:LCJ197100 LMC197095:LMF197100 LVY197095:LWB197100 MFU197095:MFX197100 MPQ197095:MPT197100 MZM197095:MZP197100 NJI197095:NJL197100 NTE197095:NTH197100 ODA197095:ODD197100 OMW197095:OMZ197100 OWS197095:OWV197100 PGO197095:PGR197100 PQK197095:PQN197100 QAG197095:QAJ197100 QKC197095:QKF197100 QTY197095:QUB197100 RDU197095:RDX197100 RNQ197095:RNT197100 RXM197095:RXP197100 SHI197095:SHL197100 SRE197095:SRH197100 TBA197095:TBD197100 TKW197095:TKZ197100 TUS197095:TUV197100 UEO197095:UER197100 UOK197095:UON197100 UYG197095:UYJ197100 VIC197095:VIF197100 VRY197095:VSB197100 WBU197095:WBX197100 WLQ197095:WLT197100 WVM197095:WVP197100 E262631:H262636 JA262631:JD262636 SW262631:SZ262636 ACS262631:ACV262636 AMO262631:AMR262636 AWK262631:AWN262636 BGG262631:BGJ262636 BQC262631:BQF262636 BZY262631:CAB262636 CJU262631:CJX262636 CTQ262631:CTT262636 DDM262631:DDP262636 DNI262631:DNL262636 DXE262631:DXH262636 EHA262631:EHD262636 EQW262631:EQZ262636 FAS262631:FAV262636 FKO262631:FKR262636 FUK262631:FUN262636 GEG262631:GEJ262636 GOC262631:GOF262636 GXY262631:GYB262636 HHU262631:HHX262636 HRQ262631:HRT262636 IBM262631:IBP262636 ILI262631:ILL262636 IVE262631:IVH262636 JFA262631:JFD262636 JOW262631:JOZ262636 JYS262631:JYV262636 KIO262631:KIR262636 KSK262631:KSN262636 LCG262631:LCJ262636 LMC262631:LMF262636 LVY262631:LWB262636 MFU262631:MFX262636 MPQ262631:MPT262636 MZM262631:MZP262636 NJI262631:NJL262636 NTE262631:NTH262636 ODA262631:ODD262636 OMW262631:OMZ262636 OWS262631:OWV262636 PGO262631:PGR262636 PQK262631:PQN262636 QAG262631:QAJ262636 QKC262631:QKF262636 QTY262631:QUB262636 RDU262631:RDX262636 RNQ262631:RNT262636 RXM262631:RXP262636 SHI262631:SHL262636 SRE262631:SRH262636 TBA262631:TBD262636 TKW262631:TKZ262636 TUS262631:TUV262636 UEO262631:UER262636 UOK262631:UON262636 UYG262631:UYJ262636 VIC262631:VIF262636 VRY262631:VSB262636 WBU262631:WBX262636 WLQ262631:WLT262636 WVM262631:WVP262636 E328167:H328172 JA328167:JD328172 SW328167:SZ328172 ACS328167:ACV328172 AMO328167:AMR328172 AWK328167:AWN328172 BGG328167:BGJ328172 BQC328167:BQF328172 BZY328167:CAB328172 CJU328167:CJX328172 CTQ328167:CTT328172 DDM328167:DDP328172 DNI328167:DNL328172 DXE328167:DXH328172 EHA328167:EHD328172 EQW328167:EQZ328172 FAS328167:FAV328172 FKO328167:FKR328172 FUK328167:FUN328172 GEG328167:GEJ328172 GOC328167:GOF328172 GXY328167:GYB328172 HHU328167:HHX328172 HRQ328167:HRT328172 IBM328167:IBP328172 ILI328167:ILL328172 IVE328167:IVH328172 JFA328167:JFD328172 JOW328167:JOZ328172 JYS328167:JYV328172 KIO328167:KIR328172 KSK328167:KSN328172 LCG328167:LCJ328172 LMC328167:LMF328172 LVY328167:LWB328172 MFU328167:MFX328172 MPQ328167:MPT328172 MZM328167:MZP328172 NJI328167:NJL328172 NTE328167:NTH328172 ODA328167:ODD328172 OMW328167:OMZ328172 OWS328167:OWV328172 PGO328167:PGR328172 PQK328167:PQN328172 QAG328167:QAJ328172 QKC328167:QKF328172 QTY328167:QUB328172 RDU328167:RDX328172 RNQ328167:RNT328172 RXM328167:RXP328172 SHI328167:SHL328172 SRE328167:SRH328172 TBA328167:TBD328172 TKW328167:TKZ328172 TUS328167:TUV328172 UEO328167:UER328172 UOK328167:UON328172 UYG328167:UYJ328172 VIC328167:VIF328172 VRY328167:VSB328172 WBU328167:WBX328172 WLQ328167:WLT328172 WVM328167:WVP328172 E393703:H393708 JA393703:JD393708 SW393703:SZ393708 ACS393703:ACV393708 AMO393703:AMR393708 AWK393703:AWN393708 BGG393703:BGJ393708 BQC393703:BQF393708 BZY393703:CAB393708 CJU393703:CJX393708 CTQ393703:CTT393708 DDM393703:DDP393708 DNI393703:DNL393708 DXE393703:DXH393708 EHA393703:EHD393708 EQW393703:EQZ393708 FAS393703:FAV393708 FKO393703:FKR393708 FUK393703:FUN393708 GEG393703:GEJ393708 GOC393703:GOF393708 GXY393703:GYB393708 HHU393703:HHX393708 HRQ393703:HRT393708 IBM393703:IBP393708 ILI393703:ILL393708 IVE393703:IVH393708 JFA393703:JFD393708 JOW393703:JOZ393708 JYS393703:JYV393708 KIO393703:KIR393708 KSK393703:KSN393708 LCG393703:LCJ393708 LMC393703:LMF393708 LVY393703:LWB393708 MFU393703:MFX393708 MPQ393703:MPT393708 MZM393703:MZP393708 NJI393703:NJL393708 NTE393703:NTH393708 ODA393703:ODD393708 OMW393703:OMZ393708 OWS393703:OWV393708 PGO393703:PGR393708 PQK393703:PQN393708 QAG393703:QAJ393708 QKC393703:QKF393708 QTY393703:QUB393708 RDU393703:RDX393708 RNQ393703:RNT393708 RXM393703:RXP393708 SHI393703:SHL393708 SRE393703:SRH393708 TBA393703:TBD393708 TKW393703:TKZ393708 TUS393703:TUV393708 UEO393703:UER393708 UOK393703:UON393708 UYG393703:UYJ393708 VIC393703:VIF393708 VRY393703:VSB393708 WBU393703:WBX393708 WLQ393703:WLT393708 WVM393703:WVP393708 E459239:H459244 JA459239:JD459244 SW459239:SZ459244 ACS459239:ACV459244 AMO459239:AMR459244 AWK459239:AWN459244 BGG459239:BGJ459244 BQC459239:BQF459244 BZY459239:CAB459244 CJU459239:CJX459244 CTQ459239:CTT459244 DDM459239:DDP459244 DNI459239:DNL459244 DXE459239:DXH459244 EHA459239:EHD459244 EQW459239:EQZ459244 FAS459239:FAV459244 FKO459239:FKR459244 FUK459239:FUN459244 GEG459239:GEJ459244 GOC459239:GOF459244 GXY459239:GYB459244 HHU459239:HHX459244 HRQ459239:HRT459244 IBM459239:IBP459244 ILI459239:ILL459244 IVE459239:IVH459244 JFA459239:JFD459244 JOW459239:JOZ459244 JYS459239:JYV459244 KIO459239:KIR459244 KSK459239:KSN459244 LCG459239:LCJ459244 LMC459239:LMF459244 LVY459239:LWB459244 MFU459239:MFX459244 MPQ459239:MPT459244 MZM459239:MZP459244 NJI459239:NJL459244 NTE459239:NTH459244 ODA459239:ODD459244 OMW459239:OMZ459244 OWS459239:OWV459244 PGO459239:PGR459244 PQK459239:PQN459244 QAG459239:QAJ459244 QKC459239:QKF459244 QTY459239:QUB459244 RDU459239:RDX459244 RNQ459239:RNT459244 RXM459239:RXP459244 SHI459239:SHL459244 SRE459239:SRH459244 TBA459239:TBD459244 TKW459239:TKZ459244 TUS459239:TUV459244 UEO459239:UER459244 UOK459239:UON459244 UYG459239:UYJ459244 VIC459239:VIF459244 VRY459239:VSB459244 WBU459239:WBX459244 WLQ459239:WLT459244 WVM459239:WVP459244 E524775:H524780 JA524775:JD524780 SW524775:SZ524780 ACS524775:ACV524780 AMO524775:AMR524780 AWK524775:AWN524780 BGG524775:BGJ524780 BQC524775:BQF524780 BZY524775:CAB524780 CJU524775:CJX524780 CTQ524775:CTT524780 DDM524775:DDP524780 DNI524775:DNL524780 DXE524775:DXH524780 EHA524775:EHD524780 EQW524775:EQZ524780 FAS524775:FAV524780 FKO524775:FKR524780 FUK524775:FUN524780 GEG524775:GEJ524780 GOC524775:GOF524780 GXY524775:GYB524780 HHU524775:HHX524780 HRQ524775:HRT524780 IBM524775:IBP524780 ILI524775:ILL524780 IVE524775:IVH524780 JFA524775:JFD524780 JOW524775:JOZ524780 JYS524775:JYV524780 KIO524775:KIR524780 KSK524775:KSN524780 LCG524775:LCJ524780 LMC524775:LMF524780 LVY524775:LWB524780 MFU524775:MFX524780 MPQ524775:MPT524780 MZM524775:MZP524780 NJI524775:NJL524780 NTE524775:NTH524780 ODA524775:ODD524780 OMW524775:OMZ524780 OWS524775:OWV524780 PGO524775:PGR524780 PQK524775:PQN524780 QAG524775:QAJ524780 QKC524775:QKF524780 QTY524775:QUB524780 RDU524775:RDX524780 RNQ524775:RNT524780 RXM524775:RXP524780 SHI524775:SHL524780 SRE524775:SRH524780 TBA524775:TBD524780 TKW524775:TKZ524780 TUS524775:TUV524780 UEO524775:UER524780 UOK524775:UON524780 UYG524775:UYJ524780 VIC524775:VIF524780 VRY524775:VSB524780 WBU524775:WBX524780 WLQ524775:WLT524780 WVM524775:WVP524780 E590311:H590316 JA590311:JD590316 SW590311:SZ590316 ACS590311:ACV590316 AMO590311:AMR590316 AWK590311:AWN590316 BGG590311:BGJ590316 BQC590311:BQF590316 BZY590311:CAB590316 CJU590311:CJX590316 CTQ590311:CTT590316 DDM590311:DDP590316 DNI590311:DNL590316 DXE590311:DXH590316 EHA590311:EHD590316 EQW590311:EQZ590316 FAS590311:FAV590316 FKO590311:FKR590316 FUK590311:FUN590316 GEG590311:GEJ590316 GOC590311:GOF590316 GXY590311:GYB590316 HHU590311:HHX590316 HRQ590311:HRT590316 IBM590311:IBP590316 ILI590311:ILL590316 IVE590311:IVH590316 JFA590311:JFD590316 JOW590311:JOZ590316 JYS590311:JYV590316 KIO590311:KIR590316 KSK590311:KSN590316 LCG590311:LCJ590316 LMC590311:LMF590316 LVY590311:LWB590316 MFU590311:MFX590316 MPQ590311:MPT590316 MZM590311:MZP590316 NJI590311:NJL590316 NTE590311:NTH590316 ODA590311:ODD590316 OMW590311:OMZ590316 OWS590311:OWV590316 PGO590311:PGR590316 PQK590311:PQN590316 QAG590311:QAJ590316 QKC590311:QKF590316 QTY590311:QUB590316 RDU590311:RDX590316 RNQ590311:RNT590316 RXM590311:RXP590316 SHI590311:SHL590316 SRE590311:SRH590316 TBA590311:TBD590316 TKW590311:TKZ590316 TUS590311:TUV590316 UEO590311:UER590316 UOK590311:UON590316 UYG590311:UYJ590316 VIC590311:VIF590316 VRY590311:VSB590316 WBU590311:WBX590316 WLQ590311:WLT590316 WVM590311:WVP590316 E655847:H655852 JA655847:JD655852 SW655847:SZ655852 ACS655847:ACV655852 AMO655847:AMR655852 AWK655847:AWN655852 BGG655847:BGJ655852 BQC655847:BQF655852 BZY655847:CAB655852 CJU655847:CJX655852 CTQ655847:CTT655852 DDM655847:DDP655852 DNI655847:DNL655852 DXE655847:DXH655852 EHA655847:EHD655852 EQW655847:EQZ655852 FAS655847:FAV655852 FKO655847:FKR655852 FUK655847:FUN655852 GEG655847:GEJ655852 GOC655847:GOF655852 GXY655847:GYB655852 HHU655847:HHX655852 HRQ655847:HRT655852 IBM655847:IBP655852 ILI655847:ILL655852 IVE655847:IVH655852 JFA655847:JFD655852 JOW655847:JOZ655852 JYS655847:JYV655852 KIO655847:KIR655852 KSK655847:KSN655852 LCG655847:LCJ655852 LMC655847:LMF655852 LVY655847:LWB655852 MFU655847:MFX655852 MPQ655847:MPT655852 MZM655847:MZP655852 NJI655847:NJL655852 NTE655847:NTH655852 ODA655847:ODD655852 OMW655847:OMZ655852 OWS655847:OWV655852 PGO655847:PGR655852 PQK655847:PQN655852 QAG655847:QAJ655852 QKC655847:QKF655852 QTY655847:QUB655852 RDU655847:RDX655852 RNQ655847:RNT655852 RXM655847:RXP655852 SHI655847:SHL655852 SRE655847:SRH655852 TBA655847:TBD655852 TKW655847:TKZ655852 TUS655847:TUV655852 UEO655847:UER655852 UOK655847:UON655852 UYG655847:UYJ655852 VIC655847:VIF655852 VRY655847:VSB655852 WBU655847:WBX655852 WLQ655847:WLT655852 WVM655847:WVP655852 E721383:H721388 JA721383:JD721388 SW721383:SZ721388 ACS721383:ACV721388 AMO721383:AMR721388 AWK721383:AWN721388 BGG721383:BGJ721388 BQC721383:BQF721388 BZY721383:CAB721388 CJU721383:CJX721388 CTQ721383:CTT721388 DDM721383:DDP721388 DNI721383:DNL721388 DXE721383:DXH721388 EHA721383:EHD721388 EQW721383:EQZ721388 FAS721383:FAV721388 FKO721383:FKR721388 FUK721383:FUN721388 GEG721383:GEJ721388 GOC721383:GOF721388 GXY721383:GYB721388 HHU721383:HHX721388 HRQ721383:HRT721388 IBM721383:IBP721388 ILI721383:ILL721388 IVE721383:IVH721388 JFA721383:JFD721388 JOW721383:JOZ721388 JYS721383:JYV721388 KIO721383:KIR721388 KSK721383:KSN721388 LCG721383:LCJ721388 LMC721383:LMF721388 LVY721383:LWB721388 MFU721383:MFX721388 MPQ721383:MPT721388 MZM721383:MZP721388 NJI721383:NJL721388 NTE721383:NTH721388 ODA721383:ODD721388 OMW721383:OMZ721388 OWS721383:OWV721388 PGO721383:PGR721388 PQK721383:PQN721388 QAG721383:QAJ721388 QKC721383:QKF721388 QTY721383:QUB721388 RDU721383:RDX721388 RNQ721383:RNT721388 RXM721383:RXP721388 SHI721383:SHL721388 SRE721383:SRH721388 TBA721383:TBD721388 TKW721383:TKZ721388 TUS721383:TUV721388 UEO721383:UER721388 UOK721383:UON721388 UYG721383:UYJ721388 VIC721383:VIF721388 VRY721383:VSB721388 WBU721383:WBX721388 WLQ721383:WLT721388 WVM721383:WVP721388 E786919:H786924 JA786919:JD786924 SW786919:SZ786924 ACS786919:ACV786924 AMO786919:AMR786924 AWK786919:AWN786924 BGG786919:BGJ786924 BQC786919:BQF786924 BZY786919:CAB786924 CJU786919:CJX786924 CTQ786919:CTT786924 DDM786919:DDP786924 DNI786919:DNL786924 DXE786919:DXH786924 EHA786919:EHD786924 EQW786919:EQZ786924 FAS786919:FAV786924 FKO786919:FKR786924 FUK786919:FUN786924 GEG786919:GEJ786924 GOC786919:GOF786924 GXY786919:GYB786924 HHU786919:HHX786924 HRQ786919:HRT786924 IBM786919:IBP786924 ILI786919:ILL786924 IVE786919:IVH786924 JFA786919:JFD786924 JOW786919:JOZ786924 JYS786919:JYV786924 KIO786919:KIR786924 KSK786919:KSN786924 LCG786919:LCJ786924 LMC786919:LMF786924 LVY786919:LWB786924 MFU786919:MFX786924 MPQ786919:MPT786924 MZM786919:MZP786924 NJI786919:NJL786924 NTE786919:NTH786924 ODA786919:ODD786924 OMW786919:OMZ786924 OWS786919:OWV786924 PGO786919:PGR786924 PQK786919:PQN786924 QAG786919:QAJ786924 QKC786919:QKF786924 QTY786919:QUB786924 RDU786919:RDX786924 RNQ786919:RNT786924 RXM786919:RXP786924 SHI786919:SHL786924 SRE786919:SRH786924 TBA786919:TBD786924 TKW786919:TKZ786924 TUS786919:TUV786924 UEO786919:UER786924 UOK786919:UON786924 UYG786919:UYJ786924 VIC786919:VIF786924 VRY786919:VSB786924 WBU786919:WBX786924 WLQ786919:WLT786924 WVM786919:WVP786924 E852455:H852460 JA852455:JD852460 SW852455:SZ852460 ACS852455:ACV852460 AMO852455:AMR852460 AWK852455:AWN852460 BGG852455:BGJ852460 BQC852455:BQF852460 BZY852455:CAB852460 CJU852455:CJX852460 CTQ852455:CTT852460 DDM852455:DDP852460 DNI852455:DNL852460 DXE852455:DXH852460 EHA852455:EHD852460 EQW852455:EQZ852460 FAS852455:FAV852460 FKO852455:FKR852460 FUK852455:FUN852460 GEG852455:GEJ852460 GOC852455:GOF852460 GXY852455:GYB852460 HHU852455:HHX852460 HRQ852455:HRT852460 IBM852455:IBP852460 ILI852455:ILL852460 IVE852455:IVH852460 JFA852455:JFD852460 JOW852455:JOZ852460 JYS852455:JYV852460 KIO852455:KIR852460 KSK852455:KSN852460 LCG852455:LCJ852460 LMC852455:LMF852460 LVY852455:LWB852460 MFU852455:MFX852460 MPQ852455:MPT852460 MZM852455:MZP852460 NJI852455:NJL852460 NTE852455:NTH852460 ODA852455:ODD852460 OMW852455:OMZ852460 OWS852455:OWV852460 PGO852455:PGR852460 PQK852455:PQN852460 QAG852455:QAJ852460 QKC852455:QKF852460 QTY852455:QUB852460 RDU852455:RDX852460 RNQ852455:RNT852460 RXM852455:RXP852460 SHI852455:SHL852460 SRE852455:SRH852460 TBA852455:TBD852460 TKW852455:TKZ852460 TUS852455:TUV852460 UEO852455:UER852460 UOK852455:UON852460 UYG852455:UYJ852460 VIC852455:VIF852460 VRY852455:VSB852460 WBU852455:WBX852460 WLQ852455:WLT852460 WVM852455:WVP852460 E917991:H917996 JA917991:JD917996 SW917991:SZ917996 ACS917991:ACV917996 AMO917991:AMR917996 AWK917991:AWN917996 BGG917991:BGJ917996 BQC917991:BQF917996 BZY917991:CAB917996 CJU917991:CJX917996 CTQ917991:CTT917996 DDM917991:DDP917996 DNI917991:DNL917996 DXE917991:DXH917996 EHA917991:EHD917996 EQW917991:EQZ917996 FAS917991:FAV917996 FKO917991:FKR917996 FUK917991:FUN917996 GEG917991:GEJ917996 GOC917991:GOF917996 GXY917991:GYB917996 HHU917991:HHX917996 HRQ917991:HRT917996 IBM917991:IBP917996 ILI917991:ILL917996 IVE917991:IVH917996 JFA917991:JFD917996 JOW917991:JOZ917996 JYS917991:JYV917996 KIO917991:KIR917996 KSK917991:KSN917996 LCG917991:LCJ917996 LMC917991:LMF917996 LVY917991:LWB917996 MFU917991:MFX917996 MPQ917991:MPT917996 MZM917991:MZP917996 NJI917991:NJL917996 NTE917991:NTH917996 ODA917991:ODD917996 OMW917991:OMZ917996 OWS917991:OWV917996 PGO917991:PGR917996 PQK917991:PQN917996 QAG917991:QAJ917996 QKC917991:QKF917996 QTY917991:QUB917996 RDU917991:RDX917996 RNQ917991:RNT917996 RXM917991:RXP917996 SHI917991:SHL917996 SRE917991:SRH917996 TBA917991:TBD917996 TKW917991:TKZ917996 TUS917991:TUV917996 UEO917991:UER917996 UOK917991:UON917996 UYG917991:UYJ917996 VIC917991:VIF917996 VRY917991:VSB917996 WBU917991:WBX917996 WLQ917991:WLT917996 WVM917991:WVP917996 E983527:H983532 JA983527:JD983532 SW983527:SZ983532 ACS983527:ACV983532 AMO983527:AMR983532 AWK983527:AWN983532 BGG983527:BGJ983532 BQC983527:BQF983532 BZY983527:CAB983532 CJU983527:CJX983532 CTQ983527:CTT983532 DDM983527:DDP983532 DNI983527:DNL983532 DXE983527:DXH983532 EHA983527:EHD983532 EQW983527:EQZ983532 FAS983527:FAV983532 FKO983527:FKR983532 FUK983527:FUN983532 GEG983527:GEJ983532 GOC983527:GOF983532 GXY983527:GYB983532 HHU983527:HHX983532 HRQ983527:HRT983532 IBM983527:IBP983532 ILI983527:ILL983532 IVE983527:IVH983532 JFA983527:JFD983532 JOW983527:JOZ983532 JYS983527:JYV983532 KIO983527:KIR983532 KSK983527:KSN983532 LCG983527:LCJ983532 LMC983527:LMF983532 LVY983527:LWB983532 MFU983527:MFX983532 MPQ983527:MPT983532 MZM983527:MZP983532 NJI983527:NJL983532 NTE983527:NTH983532 ODA983527:ODD983532 OMW983527:OMZ983532 OWS983527:OWV983532 PGO983527:PGR983532 PQK983527:PQN983532 QAG983527:QAJ983532 QKC983527:QKF983532 QTY983527:QUB983532 RDU983527:RDX983532 RNQ983527:RNT983532 RXM983527:RXP983532 SHI983527:SHL983532 SRE983527:SRH983532 TBA983527:TBD983532 TKW983527:TKZ983532 TUS983527:TUV983532 UEO983527:UER983532 UOK983527:UON983532 UYG983527:UYJ983532 VIC983527:VIF983532 VRY983527:VSB983532 WBU983527:WBX983532 WLQ983527:WLT983532 WVM983527:WVP983532 I447:K447 JE447:JG447 TA447:TC447 ACW447:ACY447 AMS447:AMU447 AWO447:AWQ447 BGK447:BGM447 BQG447:BQI447 CAC447:CAE447 CJY447:CKA447 CTU447:CTW447 DDQ447:DDS447 DNM447:DNO447 DXI447:DXK447 EHE447:EHG447 ERA447:ERC447 FAW447:FAY447 FKS447:FKU447 FUO447:FUQ447 GEK447:GEM447 GOG447:GOI447 GYC447:GYE447 HHY447:HIA447 HRU447:HRW447 IBQ447:IBS447 ILM447:ILO447 IVI447:IVK447 JFE447:JFG447 JPA447:JPC447 JYW447:JYY447 KIS447:KIU447 KSO447:KSQ447 LCK447:LCM447 LMG447:LMI447 LWC447:LWE447 MFY447:MGA447 MPU447:MPW447 MZQ447:MZS447 NJM447:NJO447 NTI447:NTK447 ODE447:ODG447 ONA447:ONC447 OWW447:OWY447 PGS447:PGU447 PQO447:PQQ447 QAK447:QAM447 QKG447:QKI447 QUC447:QUE447 RDY447:REA447 RNU447:RNW447 RXQ447:RXS447 SHM447:SHO447 SRI447:SRK447 TBE447:TBG447 TLA447:TLC447 TUW447:TUY447 UES447:UEU447 UOO447:UOQ447 UYK447:UYM447 VIG447:VII447 VSC447:VSE447 WBY447:WCA447 WLU447:WLW447 WVQ447:WVS447 I66029:K66029 JE66029:JG66029 TA66029:TC66029 ACW66029:ACY66029 AMS66029:AMU66029 AWO66029:AWQ66029 BGK66029:BGM66029 BQG66029:BQI66029 CAC66029:CAE66029 CJY66029:CKA66029 CTU66029:CTW66029 DDQ66029:DDS66029 DNM66029:DNO66029 DXI66029:DXK66029 EHE66029:EHG66029 ERA66029:ERC66029 FAW66029:FAY66029 FKS66029:FKU66029 FUO66029:FUQ66029 GEK66029:GEM66029 GOG66029:GOI66029 GYC66029:GYE66029 HHY66029:HIA66029 HRU66029:HRW66029 IBQ66029:IBS66029 ILM66029:ILO66029 IVI66029:IVK66029 JFE66029:JFG66029 JPA66029:JPC66029 JYW66029:JYY66029 KIS66029:KIU66029 KSO66029:KSQ66029 LCK66029:LCM66029 LMG66029:LMI66029 LWC66029:LWE66029 MFY66029:MGA66029 MPU66029:MPW66029 MZQ66029:MZS66029 NJM66029:NJO66029 NTI66029:NTK66029 ODE66029:ODG66029 ONA66029:ONC66029 OWW66029:OWY66029 PGS66029:PGU66029 PQO66029:PQQ66029 QAK66029:QAM66029 QKG66029:QKI66029 QUC66029:QUE66029 RDY66029:REA66029 RNU66029:RNW66029 RXQ66029:RXS66029 SHM66029:SHO66029 SRI66029:SRK66029 TBE66029:TBG66029 TLA66029:TLC66029 TUW66029:TUY66029 UES66029:UEU66029 UOO66029:UOQ66029 UYK66029:UYM66029 VIG66029:VII66029 VSC66029:VSE66029 WBY66029:WCA66029 WLU66029:WLW66029 WVQ66029:WVS66029 I131565:K131565 JE131565:JG131565 TA131565:TC131565 ACW131565:ACY131565 AMS131565:AMU131565 AWO131565:AWQ131565 BGK131565:BGM131565 BQG131565:BQI131565 CAC131565:CAE131565 CJY131565:CKA131565 CTU131565:CTW131565 DDQ131565:DDS131565 DNM131565:DNO131565 DXI131565:DXK131565 EHE131565:EHG131565 ERA131565:ERC131565 FAW131565:FAY131565 FKS131565:FKU131565 FUO131565:FUQ131565 GEK131565:GEM131565 GOG131565:GOI131565 GYC131565:GYE131565 HHY131565:HIA131565 HRU131565:HRW131565 IBQ131565:IBS131565 ILM131565:ILO131565 IVI131565:IVK131565 JFE131565:JFG131565 JPA131565:JPC131565 JYW131565:JYY131565 KIS131565:KIU131565 KSO131565:KSQ131565 LCK131565:LCM131565 LMG131565:LMI131565 LWC131565:LWE131565 MFY131565:MGA131565 MPU131565:MPW131565 MZQ131565:MZS131565 NJM131565:NJO131565 NTI131565:NTK131565 ODE131565:ODG131565 ONA131565:ONC131565 OWW131565:OWY131565 PGS131565:PGU131565 PQO131565:PQQ131565 QAK131565:QAM131565 QKG131565:QKI131565 QUC131565:QUE131565 RDY131565:REA131565 RNU131565:RNW131565 RXQ131565:RXS131565 SHM131565:SHO131565 SRI131565:SRK131565 TBE131565:TBG131565 TLA131565:TLC131565 TUW131565:TUY131565 UES131565:UEU131565 UOO131565:UOQ131565 UYK131565:UYM131565 VIG131565:VII131565 VSC131565:VSE131565 WBY131565:WCA131565 WLU131565:WLW131565 WVQ131565:WVS131565 I197101:K197101 JE197101:JG197101 TA197101:TC197101 ACW197101:ACY197101 AMS197101:AMU197101 AWO197101:AWQ197101 BGK197101:BGM197101 BQG197101:BQI197101 CAC197101:CAE197101 CJY197101:CKA197101 CTU197101:CTW197101 DDQ197101:DDS197101 DNM197101:DNO197101 DXI197101:DXK197101 EHE197101:EHG197101 ERA197101:ERC197101 FAW197101:FAY197101 FKS197101:FKU197101 FUO197101:FUQ197101 GEK197101:GEM197101 GOG197101:GOI197101 GYC197101:GYE197101 HHY197101:HIA197101 HRU197101:HRW197101 IBQ197101:IBS197101 ILM197101:ILO197101 IVI197101:IVK197101 JFE197101:JFG197101 JPA197101:JPC197101 JYW197101:JYY197101 KIS197101:KIU197101 KSO197101:KSQ197101 LCK197101:LCM197101 LMG197101:LMI197101 LWC197101:LWE197101 MFY197101:MGA197101 MPU197101:MPW197101 MZQ197101:MZS197101 NJM197101:NJO197101 NTI197101:NTK197101 ODE197101:ODG197101 ONA197101:ONC197101 OWW197101:OWY197101 PGS197101:PGU197101 PQO197101:PQQ197101 QAK197101:QAM197101 QKG197101:QKI197101 QUC197101:QUE197101 RDY197101:REA197101 RNU197101:RNW197101 RXQ197101:RXS197101 SHM197101:SHO197101 SRI197101:SRK197101 TBE197101:TBG197101 TLA197101:TLC197101 TUW197101:TUY197101 UES197101:UEU197101 UOO197101:UOQ197101 UYK197101:UYM197101 VIG197101:VII197101 VSC197101:VSE197101 WBY197101:WCA197101 WLU197101:WLW197101 WVQ197101:WVS197101 I262637:K262637 JE262637:JG262637 TA262637:TC262637 ACW262637:ACY262637 AMS262637:AMU262637 AWO262637:AWQ262637 BGK262637:BGM262637 BQG262637:BQI262637 CAC262637:CAE262637 CJY262637:CKA262637 CTU262637:CTW262637 DDQ262637:DDS262637 DNM262637:DNO262637 DXI262637:DXK262637 EHE262637:EHG262637 ERA262637:ERC262637 FAW262637:FAY262637 FKS262637:FKU262637 FUO262637:FUQ262637 GEK262637:GEM262637 GOG262637:GOI262637 GYC262637:GYE262637 HHY262637:HIA262637 HRU262637:HRW262637 IBQ262637:IBS262637 ILM262637:ILO262637 IVI262637:IVK262637 JFE262637:JFG262637 JPA262637:JPC262637 JYW262637:JYY262637 KIS262637:KIU262637 KSO262637:KSQ262637 LCK262637:LCM262637 LMG262637:LMI262637 LWC262637:LWE262637 MFY262637:MGA262637 MPU262637:MPW262637 MZQ262637:MZS262637 NJM262637:NJO262637 NTI262637:NTK262637 ODE262637:ODG262637 ONA262637:ONC262637 OWW262637:OWY262637 PGS262637:PGU262637 PQO262637:PQQ262637 QAK262637:QAM262637 QKG262637:QKI262637 QUC262637:QUE262637 RDY262637:REA262637 RNU262637:RNW262637 RXQ262637:RXS262637 SHM262637:SHO262637 SRI262637:SRK262637 TBE262637:TBG262637 TLA262637:TLC262637 TUW262637:TUY262637 UES262637:UEU262637 UOO262637:UOQ262637 UYK262637:UYM262637 VIG262637:VII262637 VSC262637:VSE262637 WBY262637:WCA262637 WLU262637:WLW262637 WVQ262637:WVS262637 I328173:K328173 JE328173:JG328173 TA328173:TC328173 ACW328173:ACY328173 AMS328173:AMU328173 AWO328173:AWQ328173 BGK328173:BGM328173 BQG328173:BQI328173 CAC328173:CAE328173 CJY328173:CKA328173 CTU328173:CTW328173 DDQ328173:DDS328173 DNM328173:DNO328173 DXI328173:DXK328173 EHE328173:EHG328173 ERA328173:ERC328173 FAW328173:FAY328173 FKS328173:FKU328173 FUO328173:FUQ328173 GEK328173:GEM328173 GOG328173:GOI328173 GYC328173:GYE328173 HHY328173:HIA328173 HRU328173:HRW328173 IBQ328173:IBS328173 ILM328173:ILO328173 IVI328173:IVK328173 JFE328173:JFG328173 JPA328173:JPC328173 JYW328173:JYY328173 KIS328173:KIU328173 KSO328173:KSQ328173 LCK328173:LCM328173 LMG328173:LMI328173 LWC328173:LWE328173 MFY328173:MGA328173 MPU328173:MPW328173 MZQ328173:MZS328173 NJM328173:NJO328173 NTI328173:NTK328173 ODE328173:ODG328173 ONA328173:ONC328173 OWW328173:OWY328173 PGS328173:PGU328173 PQO328173:PQQ328173 QAK328173:QAM328173 QKG328173:QKI328173 QUC328173:QUE328173 RDY328173:REA328173 RNU328173:RNW328173 RXQ328173:RXS328173 SHM328173:SHO328173 SRI328173:SRK328173 TBE328173:TBG328173 TLA328173:TLC328173 TUW328173:TUY328173 UES328173:UEU328173 UOO328173:UOQ328173 UYK328173:UYM328173 VIG328173:VII328173 VSC328173:VSE328173 WBY328173:WCA328173 WLU328173:WLW328173 WVQ328173:WVS328173 I393709:K393709 JE393709:JG393709 TA393709:TC393709 ACW393709:ACY393709 AMS393709:AMU393709 AWO393709:AWQ393709 BGK393709:BGM393709 BQG393709:BQI393709 CAC393709:CAE393709 CJY393709:CKA393709 CTU393709:CTW393709 DDQ393709:DDS393709 DNM393709:DNO393709 DXI393709:DXK393709 EHE393709:EHG393709 ERA393709:ERC393709 FAW393709:FAY393709 FKS393709:FKU393709 FUO393709:FUQ393709 GEK393709:GEM393709 GOG393709:GOI393709 GYC393709:GYE393709 HHY393709:HIA393709 HRU393709:HRW393709 IBQ393709:IBS393709 ILM393709:ILO393709 IVI393709:IVK393709 JFE393709:JFG393709 JPA393709:JPC393709 JYW393709:JYY393709 KIS393709:KIU393709 KSO393709:KSQ393709 LCK393709:LCM393709 LMG393709:LMI393709 LWC393709:LWE393709 MFY393709:MGA393709 MPU393709:MPW393709 MZQ393709:MZS393709 NJM393709:NJO393709 NTI393709:NTK393709 ODE393709:ODG393709 ONA393709:ONC393709 OWW393709:OWY393709 PGS393709:PGU393709 PQO393709:PQQ393709 QAK393709:QAM393709 QKG393709:QKI393709 QUC393709:QUE393709 RDY393709:REA393709 RNU393709:RNW393709 RXQ393709:RXS393709 SHM393709:SHO393709 SRI393709:SRK393709 TBE393709:TBG393709 TLA393709:TLC393709 TUW393709:TUY393709 UES393709:UEU393709 UOO393709:UOQ393709 UYK393709:UYM393709 VIG393709:VII393709 VSC393709:VSE393709 WBY393709:WCA393709 WLU393709:WLW393709 WVQ393709:WVS393709 I459245:K459245 JE459245:JG459245 TA459245:TC459245 ACW459245:ACY459245 AMS459245:AMU459245 AWO459245:AWQ459245 BGK459245:BGM459245 BQG459245:BQI459245 CAC459245:CAE459245 CJY459245:CKA459245 CTU459245:CTW459245 DDQ459245:DDS459245 DNM459245:DNO459245 DXI459245:DXK459245 EHE459245:EHG459245 ERA459245:ERC459245 FAW459245:FAY459245 FKS459245:FKU459245 FUO459245:FUQ459245 GEK459245:GEM459245 GOG459245:GOI459245 GYC459245:GYE459245 HHY459245:HIA459245 HRU459245:HRW459245 IBQ459245:IBS459245 ILM459245:ILO459245 IVI459245:IVK459245 JFE459245:JFG459245 JPA459245:JPC459245 JYW459245:JYY459245 KIS459245:KIU459245 KSO459245:KSQ459245 LCK459245:LCM459245 LMG459245:LMI459245 LWC459245:LWE459245 MFY459245:MGA459245 MPU459245:MPW459245 MZQ459245:MZS459245 NJM459245:NJO459245 NTI459245:NTK459245 ODE459245:ODG459245 ONA459245:ONC459245 OWW459245:OWY459245 PGS459245:PGU459245 PQO459245:PQQ459245 QAK459245:QAM459245 QKG459245:QKI459245 QUC459245:QUE459245 RDY459245:REA459245 RNU459245:RNW459245 RXQ459245:RXS459245 SHM459245:SHO459245 SRI459245:SRK459245 TBE459245:TBG459245 TLA459245:TLC459245 TUW459245:TUY459245 UES459245:UEU459245 UOO459245:UOQ459245 UYK459245:UYM459245 VIG459245:VII459245 VSC459245:VSE459245 WBY459245:WCA459245 WLU459245:WLW459245 WVQ459245:WVS459245 I524781:K524781 JE524781:JG524781 TA524781:TC524781 ACW524781:ACY524781 AMS524781:AMU524781 AWO524781:AWQ524781 BGK524781:BGM524781 BQG524781:BQI524781 CAC524781:CAE524781 CJY524781:CKA524781 CTU524781:CTW524781 DDQ524781:DDS524781 DNM524781:DNO524781 DXI524781:DXK524781 EHE524781:EHG524781 ERA524781:ERC524781 FAW524781:FAY524781 FKS524781:FKU524781 FUO524781:FUQ524781 GEK524781:GEM524781 GOG524781:GOI524781 GYC524781:GYE524781 HHY524781:HIA524781 HRU524781:HRW524781 IBQ524781:IBS524781 ILM524781:ILO524781 IVI524781:IVK524781 JFE524781:JFG524781 JPA524781:JPC524781 JYW524781:JYY524781 KIS524781:KIU524781 KSO524781:KSQ524781 LCK524781:LCM524781 LMG524781:LMI524781 LWC524781:LWE524781 MFY524781:MGA524781 MPU524781:MPW524781 MZQ524781:MZS524781 NJM524781:NJO524781 NTI524781:NTK524781 ODE524781:ODG524781 ONA524781:ONC524781 OWW524781:OWY524781 PGS524781:PGU524781 PQO524781:PQQ524781 QAK524781:QAM524781 QKG524781:QKI524781 QUC524781:QUE524781 RDY524781:REA524781 RNU524781:RNW524781 RXQ524781:RXS524781 SHM524781:SHO524781 SRI524781:SRK524781 TBE524781:TBG524781 TLA524781:TLC524781 TUW524781:TUY524781 UES524781:UEU524781 UOO524781:UOQ524781 UYK524781:UYM524781 VIG524781:VII524781 VSC524781:VSE524781 WBY524781:WCA524781 WLU524781:WLW524781 WVQ524781:WVS524781 I590317:K590317 JE590317:JG590317 TA590317:TC590317 ACW590317:ACY590317 AMS590317:AMU590317 AWO590317:AWQ590317 BGK590317:BGM590317 BQG590317:BQI590317 CAC590317:CAE590317 CJY590317:CKA590317 CTU590317:CTW590317 DDQ590317:DDS590317 DNM590317:DNO590317 DXI590317:DXK590317 EHE590317:EHG590317 ERA590317:ERC590317 FAW590317:FAY590317 FKS590317:FKU590317 FUO590317:FUQ590317 GEK590317:GEM590317 GOG590317:GOI590317 GYC590317:GYE590317 HHY590317:HIA590317 HRU590317:HRW590317 IBQ590317:IBS590317 ILM590317:ILO590317 IVI590317:IVK590317 JFE590317:JFG590317 JPA590317:JPC590317 JYW590317:JYY590317 KIS590317:KIU590317 KSO590317:KSQ590317 LCK590317:LCM590317 LMG590317:LMI590317 LWC590317:LWE590317 MFY590317:MGA590317 MPU590317:MPW590317 MZQ590317:MZS590317 NJM590317:NJO590317 NTI590317:NTK590317 ODE590317:ODG590317 ONA590317:ONC590317 OWW590317:OWY590317 PGS590317:PGU590317 PQO590317:PQQ590317 QAK590317:QAM590317 QKG590317:QKI590317 QUC590317:QUE590317 RDY590317:REA590317 RNU590317:RNW590317 RXQ590317:RXS590317 SHM590317:SHO590317 SRI590317:SRK590317 TBE590317:TBG590317 TLA590317:TLC590317 TUW590317:TUY590317 UES590317:UEU590317 UOO590317:UOQ590317 UYK590317:UYM590317 VIG590317:VII590317 VSC590317:VSE590317 WBY590317:WCA590317 WLU590317:WLW590317 WVQ590317:WVS590317 I655853:K655853 JE655853:JG655853 TA655853:TC655853 ACW655853:ACY655853 AMS655853:AMU655853 AWO655853:AWQ655853 BGK655853:BGM655853 BQG655853:BQI655853 CAC655853:CAE655853 CJY655853:CKA655853 CTU655853:CTW655853 DDQ655853:DDS655853 DNM655853:DNO655853 DXI655853:DXK655853 EHE655853:EHG655853 ERA655853:ERC655853 FAW655853:FAY655853 FKS655853:FKU655853 FUO655853:FUQ655853 GEK655853:GEM655853 GOG655853:GOI655853 GYC655853:GYE655853 HHY655853:HIA655853 HRU655853:HRW655853 IBQ655853:IBS655853 ILM655853:ILO655853 IVI655853:IVK655853 JFE655853:JFG655853 JPA655853:JPC655853 JYW655853:JYY655853 KIS655853:KIU655853 KSO655853:KSQ655853 LCK655853:LCM655853 LMG655853:LMI655853 LWC655853:LWE655853 MFY655853:MGA655853 MPU655853:MPW655853 MZQ655853:MZS655853 NJM655853:NJO655853 NTI655853:NTK655853 ODE655853:ODG655853 ONA655853:ONC655853 OWW655853:OWY655853 PGS655853:PGU655853 PQO655853:PQQ655853 QAK655853:QAM655853 QKG655853:QKI655853 QUC655853:QUE655853 RDY655853:REA655853 RNU655853:RNW655853 RXQ655853:RXS655853 SHM655853:SHO655853 SRI655853:SRK655853 TBE655853:TBG655853 TLA655853:TLC655853 TUW655853:TUY655853 UES655853:UEU655853 UOO655853:UOQ655853 UYK655853:UYM655853 VIG655853:VII655853 VSC655853:VSE655853 WBY655853:WCA655853 WLU655853:WLW655853 WVQ655853:WVS655853 I721389:K721389 JE721389:JG721389 TA721389:TC721389 ACW721389:ACY721389 AMS721389:AMU721389 AWO721389:AWQ721389 BGK721389:BGM721389 BQG721389:BQI721389 CAC721389:CAE721389 CJY721389:CKA721389 CTU721389:CTW721389 DDQ721389:DDS721389 DNM721389:DNO721389 DXI721389:DXK721389 EHE721389:EHG721389 ERA721389:ERC721389 FAW721389:FAY721389 FKS721389:FKU721389 FUO721389:FUQ721389 GEK721389:GEM721389 GOG721389:GOI721389 GYC721389:GYE721389 HHY721389:HIA721389 HRU721389:HRW721389 IBQ721389:IBS721389 ILM721389:ILO721389 IVI721389:IVK721389 JFE721389:JFG721389 JPA721389:JPC721389 JYW721389:JYY721389 KIS721389:KIU721389 KSO721389:KSQ721389 LCK721389:LCM721389 LMG721389:LMI721389 LWC721389:LWE721389 MFY721389:MGA721389 MPU721389:MPW721389 MZQ721389:MZS721389 NJM721389:NJO721389 NTI721389:NTK721389 ODE721389:ODG721389 ONA721389:ONC721389 OWW721389:OWY721389 PGS721389:PGU721389 PQO721389:PQQ721389 QAK721389:QAM721389 QKG721389:QKI721389 QUC721389:QUE721389 RDY721389:REA721389 RNU721389:RNW721389 RXQ721389:RXS721389 SHM721389:SHO721389 SRI721389:SRK721389 TBE721389:TBG721389 TLA721389:TLC721389 TUW721389:TUY721389 UES721389:UEU721389 UOO721389:UOQ721389 UYK721389:UYM721389 VIG721389:VII721389 VSC721389:VSE721389 WBY721389:WCA721389 WLU721389:WLW721389 WVQ721389:WVS721389 I786925:K786925 JE786925:JG786925 TA786925:TC786925 ACW786925:ACY786925 AMS786925:AMU786925 AWO786925:AWQ786925 BGK786925:BGM786925 BQG786925:BQI786925 CAC786925:CAE786925 CJY786925:CKA786925 CTU786925:CTW786925 DDQ786925:DDS786925 DNM786925:DNO786925 DXI786925:DXK786925 EHE786925:EHG786925 ERA786925:ERC786925 FAW786925:FAY786925 FKS786925:FKU786925 FUO786925:FUQ786925 GEK786925:GEM786925 GOG786925:GOI786925 GYC786925:GYE786925 HHY786925:HIA786925 HRU786925:HRW786925 IBQ786925:IBS786925 ILM786925:ILO786925 IVI786925:IVK786925 JFE786925:JFG786925 JPA786925:JPC786925 JYW786925:JYY786925 KIS786925:KIU786925 KSO786925:KSQ786925 LCK786925:LCM786925 LMG786925:LMI786925 LWC786925:LWE786925 MFY786925:MGA786925 MPU786925:MPW786925 MZQ786925:MZS786925 NJM786925:NJO786925 NTI786925:NTK786925 ODE786925:ODG786925 ONA786925:ONC786925 OWW786925:OWY786925 PGS786925:PGU786925 PQO786925:PQQ786925 QAK786925:QAM786925 QKG786925:QKI786925 QUC786925:QUE786925 RDY786925:REA786925 RNU786925:RNW786925 RXQ786925:RXS786925 SHM786925:SHO786925 SRI786925:SRK786925 TBE786925:TBG786925 TLA786925:TLC786925 TUW786925:TUY786925 UES786925:UEU786925 UOO786925:UOQ786925 UYK786925:UYM786925 VIG786925:VII786925 VSC786925:VSE786925 WBY786925:WCA786925 WLU786925:WLW786925 WVQ786925:WVS786925 I852461:K852461 JE852461:JG852461 TA852461:TC852461 ACW852461:ACY852461 AMS852461:AMU852461 AWO852461:AWQ852461 BGK852461:BGM852461 BQG852461:BQI852461 CAC852461:CAE852461 CJY852461:CKA852461 CTU852461:CTW852461 DDQ852461:DDS852461 DNM852461:DNO852461 DXI852461:DXK852461 EHE852461:EHG852461 ERA852461:ERC852461 FAW852461:FAY852461 FKS852461:FKU852461 FUO852461:FUQ852461 GEK852461:GEM852461 GOG852461:GOI852461 GYC852461:GYE852461 HHY852461:HIA852461 HRU852461:HRW852461 IBQ852461:IBS852461 ILM852461:ILO852461 IVI852461:IVK852461 JFE852461:JFG852461 JPA852461:JPC852461 JYW852461:JYY852461 KIS852461:KIU852461 KSO852461:KSQ852461 LCK852461:LCM852461 LMG852461:LMI852461 LWC852461:LWE852461 MFY852461:MGA852461 MPU852461:MPW852461 MZQ852461:MZS852461 NJM852461:NJO852461 NTI852461:NTK852461 ODE852461:ODG852461 ONA852461:ONC852461 OWW852461:OWY852461 PGS852461:PGU852461 PQO852461:PQQ852461 QAK852461:QAM852461 QKG852461:QKI852461 QUC852461:QUE852461 RDY852461:REA852461 RNU852461:RNW852461 RXQ852461:RXS852461 SHM852461:SHO852461 SRI852461:SRK852461 TBE852461:TBG852461 TLA852461:TLC852461 TUW852461:TUY852461 UES852461:UEU852461 UOO852461:UOQ852461 UYK852461:UYM852461 VIG852461:VII852461 VSC852461:VSE852461 WBY852461:WCA852461 WLU852461:WLW852461 WVQ852461:WVS852461 I917997:K917997 JE917997:JG917997 TA917997:TC917997 ACW917997:ACY917997 AMS917997:AMU917997 AWO917997:AWQ917997 BGK917997:BGM917997 BQG917997:BQI917997 CAC917997:CAE917997 CJY917997:CKA917997 CTU917997:CTW917997 DDQ917997:DDS917997 DNM917997:DNO917997 DXI917997:DXK917997 EHE917997:EHG917997 ERA917997:ERC917997 FAW917997:FAY917997 FKS917997:FKU917997 FUO917997:FUQ917997 GEK917997:GEM917997 GOG917997:GOI917997 GYC917997:GYE917997 HHY917997:HIA917997 HRU917997:HRW917997 IBQ917997:IBS917997 ILM917997:ILO917997 IVI917997:IVK917997 JFE917997:JFG917997 JPA917997:JPC917997 JYW917997:JYY917997 KIS917997:KIU917997 KSO917997:KSQ917997 LCK917997:LCM917997 LMG917997:LMI917997 LWC917997:LWE917997 MFY917997:MGA917997 MPU917997:MPW917997 MZQ917997:MZS917997 NJM917997:NJO917997 NTI917997:NTK917997 ODE917997:ODG917997 ONA917997:ONC917997 OWW917997:OWY917997 PGS917997:PGU917997 PQO917997:PQQ917997 QAK917997:QAM917997 QKG917997:QKI917997 QUC917997:QUE917997 RDY917997:REA917997 RNU917997:RNW917997 RXQ917997:RXS917997 SHM917997:SHO917997 SRI917997:SRK917997 TBE917997:TBG917997 TLA917997:TLC917997 TUW917997:TUY917997 UES917997:UEU917997 UOO917997:UOQ917997 UYK917997:UYM917997 VIG917997:VII917997 VSC917997:VSE917997 WBY917997:WCA917997 WLU917997:WLW917997 WVQ917997:WVS917997 I983533:K983533 JE983533:JG983533 TA983533:TC983533 ACW983533:ACY983533 AMS983533:AMU983533 AWO983533:AWQ983533 BGK983533:BGM983533 BQG983533:BQI983533 CAC983533:CAE983533 CJY983533:CKA983533 CTU983533:CTW983533 DDQ983533:DDS983533 DNM983533:DNO983533 DXI983533:DXK983533 EHE983533:EHG983533 ERA983533:ERC983533 FAW983533:FAY983533 FKS983533:FKU983533 FUO983533:FUQ983533 GEK983533:GEM983533 GOG983533:GOI983533 GYC983533:GYE983533 HHY983533:HIA983533 HRU983533:HRW983533 IBQ983533:IBS983533 ILM983533:ILO983533 IVI983533:IVK983533 JFE983533:JFG983533 JPA983533:JPC983533 JYW983533:JYY983533 KIS983533:KIU983533 KSO983533:KSQ983533 LCK983533:LCM983533 LMG983533:LMI983533 LWC983533:LWE983533 MFY983533:MGA983533 MPU983533:MPW983533 MZQ983533:MZS983533 NJM983533:NJO983533 NTI983533:NTK983533 ODE983533:ODG983533 ONA983533:ONC983533 OWW983533:OWY983533 PGS983533:PGU983533 PQO983533:PQQ983533 QAK983533:QAM983533 QKG983533:QKI983533 QUC983533:QUE983533 RDY983533:REA983533 RNU983533:RNW983533 RXQ983533:RXS983533 SHM983533:SHO983533 SRI983533:SRK983533 TBE983533:TBG983533 TLA983533:TLC983533 TUW983533:TUY983533 UES983533:UEU983533 UOO983533:UOQ983533 UYK983533:UYM983533 VIG983533:VII983533 VSC983533:VSE983533 WBY983533:WCA983533 WLU983533:WLW983533 WVQ983533:WVS983533 J441:L446 JF441:JH446 TB441:TD446 ACX441:ACZ446 AMT441:AMV446 AWP441:AWR446 BGL441:BGN446 BQH441:BQJ446 CAD441:CAF446 CJZ441:CKB446 CTV441:CTX446 DDR441:DDT446 DNN441:DNP446 DXJ441:DXL446 EHF441:EHH446 ERB441:ERD446 FAX441:FAZ446 FKT441:FKV446 FUP441:FUR446 GEL441:GEN446 GOH441:GOJ446 GYD441:GYF446 HHZ441:HIB446 HRV441:HRX446 IBR441:IBT446 ILN441:ILP446 IVJ441:IVL446 JFF441:JFH446 JPB441:JPD446 JYX441:JYZ446 KIT441:KIV446 KSP441:KSR446 LCL441:LCN446 LMH441:LMJ446 LWD441:LWF446 MFZ441:MGB446 MPV441:MPX446 MZR441:MZT446 NJN441:NJP446 NTJ441:NTL446 ODF441:ODH446 ONB441:OND446 OWX441:OWZ446 PGT441:PGV446 PQP441:PQR446 QAL441:QAN446 QKH441:QKJ446 QUD441:QUF446 RDZ441:REB446 RNV441:RNX446 RXR441:RXT446 SHN441:SHP446 SRJ441:SRL446 TBF441:TBH446 TLB441:TLD446 TUX441:TUZ446 UET441:UEV446 UOP441:UOR446 UYL441:UYN446 VIH441:VIJ446 VSD441:VSF446 WBZ441:WCB446 WLV441:WLX446 WVR441:WVT446 J66023:L66028 JF66023:JH66028 TB66023:TD66028 ACX66023:ACZ66028 AMT66023:AMV66028 AWP66023:AWR66028 BGL66023:BGN66028 BQH66023:BQJ66028 CAD66023:CAF66028 CJZ66023:CKB66028 CTV66023:CTX66028 DDR66023:DDT66028 DNN66023:DNP66028 DXJ66023:DXL66028 EHF66023:EHH66028 ERB66023:ERD66028 FAX66023:FAZ66028 FKT66023:FKV66028 FUP66023:FUR66028 GEL66023:GEN66028 GOH66023:GOJ66028 GYD66023:GYF66028 HHZ66023:HIB66028 HRV66023:HRX66028 IBR66023:IBT66028 ILN66023:ILP66028 IVJ66023:IVL66028 JFF66023:JFH66028 JPB66023:JPD66028 JYX66023:JYZ66028 KIT66023:KIV66028 KSP66023:KSR66028 LCL66023:LCN66028 LMH66023:LMJ66028 LWD66023:LWF66028 MFZ66023:MGB66028 MPV66023:MPX66028 MZR66023:MZT66028 NJN66023:NJP66028 NTJ66023:NTL66028 ODF66023:ODH66028 ONB66023:OND66028 OWX66023:OWZ66028 PGT66023:PGV66028 PQP66023:PQR66028 QAL66023:QAN66028 QKH66023:QKJ66028 QUD66023:QUF66028 RDZ66023:REB66028 RNV66023:RNX66028 RXR66023:RXT66028 SHN66023:SHP66028 SRJ66023:SRL66028 TBF66023:TBH66028 TLB66023:TLD66028 TUX66023:TUZ66028 UET66023:UEV66028 UOP66023:UOR66028 UYL66023:UYN66028 VIH66023:VIJ66028 VSD66023:VSF66028 WBZ66023:WCB66028 WLV66023:WLX66028 WVR66023:WVT66028 J131559:L131564 JF131559:JH131564 TB131559:TD131564 ACX131559:ACZ131564 AMT131559:AMV131564 AWP131559:AWR131564 BGL131559:BGN131564 BQH131559:BQJ131564 CAD131559:CAF131564 CJZ131559:CKB131564 CTV131559:CTX131564 DDR131559:DDT131564 DNN131559:DNP131564 DXJ131559:DXL131564 EHF131559:EHH131564 ERB131559:ERD131564 FAX131559:FAZ131564 FKT131559:FKV131564 FUP131559:FUR131564 GEL131559:GEN131564 GOH131559:GOJ131564 GYD131559:GYF131564 HHZ131559:HIB131564 HRV131559:HRX131564 IBR131559:IBT131564 ILN131559:ILP131564 IVJ131559:IVL131564 JFF131559:JFH131564 JPB131559:JPD131564 JYX131559:JYZ131564 KIT131559:KIV131564 KSP131559:KSR131564 LCL131559:LCN131564 LMH131559:LMJ131564 LWD131559:LWF131564 MFZ131559:MGB131564 MPV131559:MPX131564 MZR131559:MZT131564 NJN131559:NJP131564 NTJ131559:NTL131564 ODF131559:ODH131564 ONB131559:OND131564 OWX131559:OWZ131564 PGT131559:PGV131564 PQP131559:PQR131564 QAL131559:QAN131564 QKH131559:QKJ131564 QUD131559:QUF131564 RDZ131559:REB131564 RNV131559:RNX131564 RXR131559:RXT131564 SHN131559:SHP131564 SRJ131559:SRL131564 TBF131559:TBH131564 TLB131559:TLD131564 TUX131559:TUZ131564 UET131559:UEV131564 UOP131559:UOR131564 UYL131559:UYN131564 VIH131559:VIJ131564 VSD131559:VSF131564 WBZ131559:WCB131564 WLV131559:WLX131564 WVR131559:WVT131564 J197095:L197100 JF197095:JH197100 TB197095:TD197100 ACX197095:ACZ197100 AMT197095:AMV197100 AWP197095:AWR197100 BGL197095:BGN197100 BQH197095:BQJ197100 CAD197095:CAF197100 CJZ197095:CKB197100 CTV197095:CTX197100 DDR197095:DDT197100 DNN197095:DNP197100 DXJ197095:DXL197100 EHF197095:EHH197100 ERB197095:ERD197100 FAX197095:FAZ197100 FKT197095:FKV197100 FUP197095:FUR197100 GEL197095:GEN197100 GOH197095:GOJ197100 GYD197095:GYF197100 HHZ197095:HIB197100 HRV197095:HRX197100 IBR197095:IBT197100 ILN197095:ILP197100 IVJ197095:IVL197100 JFF197095:JFH197100 JPB197095:JPD197100 JYX197095:JYZ197100 KIT197095:KIV197100 KSP197095:KSR197100 LCL197095:LCN197100 LMH197095:LMJ197100 LWD197095:LWF197100 MFZ197095:MGB197100 MPV197095:MPX197100 MZR197095:MZT197100 NJN197095:NJP197100 NTJ197095:NTL197100 ODF197095:ODH197100 ONB197095:OND197100 OWX197095:OWZ197100 PGT197095:PGV197100 PQP197095:PQR197100 QAL197095:QAN197100 QKH197095:QKJ197100 QUD197095:QUF197100 RDZ197095:REB197100 RNV197095:RNX197100 RXR197095:RXT197100 SHN197095:SHP197100 SRJ197095:SRL197100 TBF197095:TBH197100 TLB197095:TLD197100 TUX197095:TUZ197100 UET197095:UEV197100 UOP197095:UOR197100 UYL197095:UYN197100 VIH197095:VIJ197100 VSD197095:VSF197100 WBZ197095:WCB197100 WLV197095:WLX197100 WVR197095:WVT197100 J262631:L262636 JF262631:JH262636 TB262631:TD262636 ACX262631:ACZ262636 AMT262631:AMV262636 AWP262631:AWR262636 BGL262631:BGN262636 BQH262631:BQJ262636 CAD262631:CAF262636 CJZ262631:CKB262636 CTV262631:CTX262636 DDR262631:DDT262636 DNN262631:DNP262636 DXJ262631:DXL262636 EHF262631:EHH262636 ERB262631:ERD262636 FAX262631:FAZ262636 FKT262631:FKV262636 FUP262631:FUR262636 GEL262631:GEN262636 GOH262631:GOJ262636 GYD262631:GYF262636 HHZ262631:HIB262636 HRV262631:HRX262636 IBR262631:IBT262636 ILN262631:ILP262636 IVJ262631:IVL262636 JFF262631:JFH262636 JPB262631:JPD262636 JYX262631:JYZ262636 KIT262631:KIV262636 KSP262631:KSR262636 LCL262631:LCN262636 LMH262631:LMJ262636 LWD262631:LWF262636 MFZ262631:MGB262636 MPV262631:MPX262636 MZR262631:MZT262636 NJN262631:NJP262636 NTJ262631:NTL262636 ODF262631:ODH262636 ONB262631:OND262636 OWX262631:OWZ262636 PGT262631:PGV262636 PQP262631:PQR262636 QAL262631:QAN262636 QKH262631:QKJ262636 QUD262631:QUF262636 RDZ262631:REB262636 RNV262631:RNX262636 RXR262631:RXT262636 SHN262631:SHP262636 SRJ262631:SRL262636 TBF262631:TBH262636 TLB262631:TLD262636 TUX262631:TUZ262636 UET262631:UEV262636 UOP262631:UOR262636 UYL262631:UYN262636 VIH262631:VIJ262636 VSD262631:VSF262636 WBZ262631:WCB262636 WLV262631:WLX262636 WVR262631:WVT262636 J328167:L328172 JF328167:JH328172 TB328167:TD328172 ACX328167:ACZ328172 AMT328167:AMV328172 AWP328167:AWR328172 BGL328167:BGN328172 BQH328167:BQJ328172 CAD328167:CAF328172 CJZ328167:CKB328172 CTV328167:CTX328172 DDR328167:DDT328172 DNN328167:DNP328172 DXJ328167:DXL328172 EHF328167:EHH328172 ERB328167:ERD328172 FAX328167:FAZ328172 FKT328167:FKV328172 FUP328167:FUR328172 GEL328167:GEN328172 GOH328167:GOJ328172 GYD328167:GYF328172 HHZ328167:HIB328172 HRV328167:HRX328172 IBR328167:IBT328172 ILN328167:ILP328172 IVJ328167:IVL328172 JFF328167:JFH328172 JPB328167:JPD328172 JYX328167:JYZ328172 KIT328167:KIV328172 KSP328167:KSR328172 LCL328167:LCN328172 LMH328167:LMJ328172 LWD328167:LWF328172 MFZ328167:MGB328172 MPV328167:MPX328172 MZR328167:MZT328172 NJN328167:NJP328172 NTJ328167:NTL328172 ODF328167:ODH328172 ONB328167:OND328172 OWX328167:OWZ328172 PGT328167:PGV328172 PQP328167:PQR328172 QAL328167:QAN328172 QKH328167:QKJ328172 QUD328167:QUF328172 RDZ328167:REB328172 RNV328167:RNX328172 RXR328167:RXT328172 SHN328167:SHP328172 SRJ328167:SRL328172 TBF328167:TBH328172 TLB328167:TLD328172 TUX328167:TUZ328172 UET328167:UEV328172 UOP328167:UOR328172 UYL328167:UYN328172 VIH328167:VIJ328172 VSD328167:VSF328172 WBZ328167:WCB328172 WLV328167:WLX328172 WVR328167:WVT328172 J393703:L393708 JF393703:JH393708 TB393703:TD393708 ACX393703:ACZ393708 AMT393703:AMV393708 AWP393703:AWR393708 BGL393703:BGN393708 BQH393703:BQJ393708 CAD393703:CAF393708 CJZ393703:CKB393708 CTV393703:CTX393708 DDR393703:DDT393708 DNN393703:DNP393708 DXJ393703:DXL393708 EHF393703:EHH393708 ERB393703:ERD393708 FAX393703:FAZ393708 FKT393703:FKV393708 FUP393703:FUR393708 GEL393703:GEN393708 GOH393703:GOJ393708 GYD393703:GYF393708 HHZ393703:HIB393708 HRV393703:HRX393708 IBR393703:IBT393708 ILN393703:ILP393708 IVJ393703:IVL393708 JFF393703:JFH393708 JPB393703:JPD393708 JYX393703:JYZ393708 KIT393703:KIV393708 KSP393703:KSR393708 LCL393703:LCN393708 LMH393703:LMJ393708 LWD393703:LWF393708 MFZ393703:MGB393708 MPV393703:MPX393708 MZR393703:MZT393708 NJN393703:NJP393708 NTJ393703:NTL393708 ODF393703:ODH393708 ONB393703:OND393708 OWX393703:OWZ393708 PGT393703:PGV393708 PQP393703:PQR393708 QAL393703:QAN393708 QKH393703:QKJ393708 QUD393703:QUF393708 RDZ393703:REB393708 RNV393703:RNX393708 RXR393703:RXT393708 SHN393703:SHP393708 SRJ393703:SRL393708 TBF393703:TBH393708 TLB393703:TLD393708 TUX393703:TUZ393708 UET393703:UEV393708 UOP393703:UOR393708 UYL393703:UYN393708 VIH393703:VIJ393708 VSD393703:VSF393708 WBZ393703:WCB393708 WLV393703:WLX393708 WVR393703:WVT393708 J459239:L459244 JF459239:JH459244 TB459239:TD459244 ACX459239:ACZ459244 AMT459239:AMV459244 AWP459239:AWR459244 BGL459239:BGN459244 BQH459239:BQJ459244 CAD459239:CAF459244 CJZ459239:CKB459244 CTV459239:CTX459244 DDR459239:DDT459244 DNN459239:DNP459244 DXJ459239:DXL459244 EHF459239:EHH459244 ERB459239:ERD459244 FAX459239:FAZ459244 FKT459239:FKV459244 FUP459239:FUR459244 GEL459239:GEN459244 GOH459239:GOJ459244 GYD459239:GYF459244 HHZ459239:HIB459244 HRV459239:HRX459244 IBR459239:IBT459244 ILN459239:ILP459244 IVJ459239:IVL459244 JFF459239:JFH459244 JPB459239:JPD459244 JYX459239:JYZ459244 KIT459239:KIV459244 KSP459239:KSR459244 LCL459239:LCN459244 LMH459239:LMJ459244 LWD459239:LWF459244 MFZ459239:MGB459244 MPV459239:MPX459244 MZR459239:MZT459244 NJN459239:NJP459244 NTJ459239:NTL459244 ODF459239:ODH459244 ONB459239:OND459244 OWX459239:OWZ459244 PGT459239:PGV459244 PQP459239:PQR459244 QAL459239:QAN459244 QKH459239:QKJ459244 QUD459239:QUF459244 RDZ459239:REB459244 RNV459239:RNX459244 RXR459239:RXT459244 SHN459239:SHP459244 SRJ459239:SRL459244 TBF459239:TBH459244 TLB459239:TLD459244 TUX459239:TUZ459244 UET459239:UEV459244 UOP459239:UOR459244 UYL459239:UYN459244 VIH459239:VIJ459244 VSD459239:VSF459244 WBZ459239:WCB459244 WLV459239:WLX459244 WVR459239:WVT459244 J524775:L524780 JF524775:JH524780 TB524775:TD524780 ACX524775:ACZ524780 AMT524775:AMV524780 AWP524775:AWR524780 BGL524775:BGN524780 BQH524775:BQJ524780 CAD524775:CAF524780 CJZ524775:CKB524780 CTV524775:CTX524780 DDR524775:DDT524780 DNN524775:DNP524780 DXJ524775:DXL524780 EHF524775:EHH524780 ERB524775:ERD524780 FAX524775:FAZ524780 FKT524775:FKV524780 FUP524775:FUR524780 GEL524775:GEN524780 GOH524775:GOJ524780 GYD524775:GYF524780 HHZ524775:HIB524780 HRV524775:HRX524780 IBR524775:IBT524780 ILN524775:ILP524780 IVJ524775:IVL524780 JFF524775:JFH524780 JPB524775:JPD524780 JYX524775:JYZ524780 KIT524775:KIV524780 KSP524775:KSR524780 LCL524775:LCN524780 LMH524775:LMJ524780 LWD524775:LWF524780 MFZ524775:MGB524780 MPV524775:MPX524780 MZR524775:MZT524780 NJN524775:NJP524780 NTJ524775:NTL524780 ODF524775:ODH524780 ONB524775:OND524780 OWX524775:OWZ524780 PGT524775:PGV524780 PQP524775:PQR524780 QAL524775:QAN524780 QKH524775:QKJ524780 QUD524775:QUF524780 RDZ524775:REB524780 RNV524775:RNX524780 RXR524775:RXT524780 SHN524775:SHP524780 SRJ524775:SRL524780 TBF524775:TBH524780 TLB524775:TLD524780 TUX524775:TUZ524780 UET524775:UEV524780 UOP524775:UOR524780 UYL524775:UYN524780 VIH524775:VIJ524780 VSD524775:VSF524780 WBZ524775:WCB524780 WLV524775:WLX524780 WVR524775:WVT524780 J590311:L590316 JF590311:JH590316 TB590311:TD590316 ACX590311:ACZ590316 AMT590311:AMV590316 AWP590311:AWR590316 BGL590311:BGN590316 BQH590311:BQJ590316 CAD590311:CAF590316 CJZ590311:CKB590316 CTV590311:CTX590316 DDR590311:DDT590316 DNN590311:DNP590316 DXJ590311:DXL590316 EHF590311:EHH590316 ERB590311:ERD590316 FAX590311:FAZ590316 FKT590311:FKV590316 FUP590311:FUR590316 GEL590311:GEN590316 GOH590311:GOJ590316 GYD590311:GYF590316 HHZ590311:HIB590316 HRV590311:HRX590316 IBR590311:IBT590316 ILN590311:ILP590316 IVJ590311:IVL590316 JFF590311:JFH590316 JPB590311:JPD590316 JYX590311:JYZ590316 KIT590311:KIV590316 KSP590311:KSR590316 LCL590311:LCN590316 LMH590311:LMJ590316 LWD590311:LWF590316 MFZ590311:MGB590316 MPV590311:MPX590316 MZR590311:MZT590316 NJN590311:NJP590316 NTJ590311:NTL590316 ODF590311:ODH590316 ONB590311:OND590316 OWX590311:OWZ590316 PGT590311:PGV590316 PQP590311:PQR590316 QAL590311:QAN590316 QKH590311:QKJ590316 QUD590311:QUF590316 RDZ590311:REB590316 RNV590311:RNX590316 RXR590311:RXT590316 SHN590311:SHP590316 SRJ590311:SRL590316 TBF590311:TBH590316 TLB590311:TLD590316 TUX590311:TUZ590316 UET590311:UEV590316 UOP590311:UOR590316 UYL590311:UYN590316 VIH590311:VIJ590316 VSD590311:VSF590316 WBZ590311:WCB590316 WLV590311:WLX590316 WVR590311:WVT590316 J655847:L655852 JF655847:JH655852 TB655847:TD655852 ACX655847:ACZ655852 AMT655847:AMV655852 AWP655847:AWR655852 BGL655847:BGN655852 BQH655847:BQJ655852 CAD655847:CAF655852 CJZ655847:CKB655852 CTV655847:CTX655852 DDR655847:DDT655852 DNN655847:DNP655852 DXJ655847:DXL655852 EHF655847:EHH655852 ERB655847:ERD655852 FAX655847:FAZ655852 FKT655847:FKV655852 FUP655847:FUR655852 GEL655847:GEN655852 GOH655847:GOJ655852 GYD655847:GYF655852 HHZ655847:HIB655852 HRV655847:HRX655852 IBR655847:IBT655852 ILN655847:ILP655852 IVJ655847:IVL655852 JFF655847:JFH655852 JPB655847:JPD655852 JYX655847:JYZ655852 KIT655847:KIV655852 KSP655847:KSR655852 LCL655847:LCN655852 LMH655847:LMJ655852 LWD655847:LWF655852 MFZ655847:MGB655852 MPV655847:MPX655852 MZR655847:MZT655852 NJN655847:NJP655852 NTJ655847:NTL655852 ODF655847:ODH655852 ONB655847:OND655852 OWX655847:OWZ655852 PGT655847:PGV655852 PQP655847:PQR655852 QAL655847:QAN655852 QKH655847:QKJ655852 QUD655847:QUF655852 RDZ655847:REB655852 RNV655847:RNX655852 RXR655847:RXT655852 SHN655847:SHP655852 SRJ655847:SRL655852 TBF655847:TBH655852 TLB655847:TLD655852 TUX655847:TUZ655852 UET655847:UEV655852 UOP655847:UOR655852 UYL655847:UYN655852 VIH655847:VIJ655852 VSD655847:VSF655852 WBZ655847:WCB655852 WLV655847:WLX655852 WVR655847:WVT655852 J721383:L721388 JF721383:JH721388 TB721383:TD721388 ACX721383:ACZ721388 AMT721383:AMV721388 AWP721383:AWR721388 BGL721383:BGN721388 BQH721383:BQJ721388 CAD721383:CAF721388 CJZ721383:CKB721388 CTV721383:CTX721388 DDR721383:DDT721388 DNN721383:DNP721388 DXJ721383:DXL721388 EHF721383:EHH721388 ERB721383:ERD721388 FAX721383:FAZ721388 FKT721383:FKV721388 FUP721383:FUR721388 GEL721383:GEN721388 GOH721383:GOJ721388 GYD721383:GYF721388 HHZ721383:HIB721388 HRV721383:HRX721388 IBR721383:IBT721388 ILN721383:ILP721388 IVJ721383:IVL721388 JFF721383:JFH721388 JPB721383:JPD721388 JYX721383:JYZ721388 KIT721383:KIV721388 KSP721383:KSR721388 LCL721383:LCN721388 LMH721383:LMJ721388 LWD721383:LWF721388 MFZ721383:MGB721388 MPV721383:MPX721388 MZR721383:MZT721388 NJN721383:NJP721388 NTJ721383:NTL721388 ODF721383:ODH721388 ONB721383:OND721388 OWX721383:OWZ721388 PGT721383:PGV721388 PQP721383:PQR721388 QAL721383:QAN721388 QKH721383:QKJ721388 QUD721383:QUF721388 RDZ721383:REB721388 RNV721383:RNX721388 RXR721383:RXT721388 SHN721383:SHP721388 SRJ721383:SRL721388 TBF721383:TBH721388 TLB721383:TLD721388 TUX721383:TUZ721388 UET721383:UEV721388 UOP721383:UOR721388 UYL721383:UYN721388 VIH721383:VIJ721388 VSD721383:VSF721388 WBZ721383:WCB721388 WLV721383:WLX721388 WVR721383:WVT721388 J786919:L786924 JF786919:JH786924 TB786919:TD786924 ACX786919:ACZ786924 AMT786919:AMV786924 AWP786919:AWR786924 BGL786919:BGN786924 BQH786919:BQJ786924 CAD786919:CAF786924 CJZ786919:CKB786924 CTV786919:CTX786924 DDR786919:DDT786924 DNN786919:DNP786924 DXJ786919:DXL786924 EHF786919:EHH786924 ERB786919:ERD786924 FAX786919:FAZ786924 FKT786919:FKV786924 FUP786919:FUR786924 GEL786919:GEN786924 GOH786919:GOJ786924 GYD786919:GYF786924 HHZ786919:HIB786924 HRV786919:HRX786924 IBR786919:IBT786924 ILN786919:ILP786924 IVJ786919:IVL786924 JFF786919:JFH786924 JPB786919:JPD786924 JYX786919:JYZ786924 KIT786919:KIV786924 KSP786919:KSR786924 LCL786919:LCN786924 LMH786919:LMJ786924 LWD786919:LWF786924 MFZ786919:MGB786924 MPV786919:MPX786924 MZR786919:MZT786924 NJN786919:NJP786924 NTJ786919:NTL786924 ODF786919:ODH786924 ONB786919:OND786924 OWX786919:OWZ786924 PGT786919:PGV786924 PQP786919:PQR786924 QAL786919:QAN786924 QKH786919:QKJ786924 QUD786919:QUF786924 RDZ786919:REB786924 RNV786919:RNX786924 RXR786919:RXT786924 SHN786919:SHP786924 SRJ786919:SRL786924 TBF786919:TBH786924 TLB786919:TLD786924 TUX786919:TUZ786924 UET786919:UEV786924 UOP786919:UOR786924 UYL786919:UYN786924 VIH786919:VIJ786924 VSD786919:VSF786924 WBZ786919:WCB786924 WLV786919:WLX786924 WVR786919:WVT786924 J852455:L852460 JF852455:JH852460 TB852455:TD852460 ACX852455:ACZ852460 AMT852455:AMV852460 AWP852455:AWR852460 BGL852455:BGN852460 BQH852455:BQJ852460 CAD852455:CAF852460 CJZ852455:CKB852460 CTV852455:CTX852460 DDR852455:DDT852460 DNN852455:DNP852460 DXJ852455:DXL852460 EHF852455:EHH852460 ERB852455:ERD852460 FAX852455:FAZ852460 FKT852455:FKV852460 FUP852455:FUR852460 GEL852455:GEN852460 GOH852455:GOJ852460 GYD852455:GYF852460 HHZ852455:HIB852460 HRV852455:HRX852460 IBR852455:IBT852460 ILN852455:ILP852460 IVJ852455:IVL852460 JFF852455:JFH852460 JPB852455:JPD852460 JYX852455:JYZ852460 KIT852455:KIV852460 KSP852455:KSR852460 LCL852455:LCN852460 LMH852455:LMJ852460 LWD852455:LWF852460 MFZ852455:MGB852460 MPV852455:MPX852460 MZR852455:MZT852460 NJN852455:NJP852460 NTJ852455:NTL852460 ODF852455:ODH852460 ONB852455:OND852460 OWX852455:OWZ852460 PGT852455:PGV852460 PQP852455:PQR852460 QAL852455:QAN852460 QKH852455:QKJ852460 QUD852455:QUF852460 RDZ852455:REB852460 RNV852455:RNX852460 RXR852455:RXT852460 SHN852455:SHP852460 SRJ852455:SRL852460 TBF852455:TBH852460 TLB852455:TLD852460 TUX852455:TUZ852460 UET852455:UEV852460 UOP852455:UOR852460 UYL852455:UYN852460 VIH852455:VIJ852460 VSD852455:VSF852460 WBZ852455:WCB852460 WLV852455:WLX852460 WVR852455:WVT852460 J917991:L917996 JF917991:JH917996 TB917991:TD917996 ACX917991:ACZ917996 AMT917991:AMV917996 AWP917991:AWR917996 BGL917991:BGN917996 BQH917991:BQJ917996 CAD917991:CAF917996 CJZ917991:CKB917996 CTV917991:CTX917996 DDR917991:DDT917996 DNN917991:DNP917996 DXJ917991:DXL917996 EHF917991:EHH917996 ERB917991:ERD917996 FAX917991:FAZ917996 FKT917991:FKV917996 FUP917991:FUR917996 GEL917991:GEN917996 GOH917991:GOJ917996 GYD917991:GYF917996 HHZ917991:HIB917996 HRV917991:HRX917996 IBR917991:IBT917996 ILN917991:ILP917996 IVJ917991:IVL917996 JFF917991:JFH917996 JPB917991:JPD917996 JYX917991:JYZ917996 KIT917991:KIV917996 KSP917991:KSR917996 LCL917991:LCN917996 LMH917991:LMJ917996 LWD917991:LWF917996 MFZ917991:MGB917996 MPV917991:MPX917996 MZR917991:MZT917996 NJN917991:NJP917996 NTJ917991:NTL917996 ODF917991:ODH917996 ONB917991:OND917996 OWX917991:OWZ917996 PGT917991:PGV917996 PQP917991:PQR917996 QAL917991:QAN917996 QKH917991:QKJ917996 QUD917991:QUF917996 RDZ917991:REB917996 RNV917991:RNX917996 RXR917991:RXT917996 SHN917991:SHP917996 SRJ917991:SRL917996 TBF917991:TBH917996 TLB917991:TLD917996 TUX917991:TUZ917996 UET917991:UEV917996 UOP917991:UOR917996 UYL917991:UYN917996 VIH917991:VIJ917996 VSD917991:VSF917996 WBZ917991:WCB917996 WLV917991:WLX917996 WVR917991:WVT917996 J983527:L983532 JF983527:JH983532 TB983527:TD983532 ACX983527:ACZ983532 AMT983527:AMV983532 AWP983527:AWR983532 BGL983527:BGN983532 BQH983527:BQJ983532 CAD983527:CAF983532 CJZ983527:CKB983532 CTV983527:CTX983532 DDR983527:DDT983532 DNN983527:DNP983532 DXJ983527:DXL983532 EHF983527:EHH983532 ERB983527:ERD983532 FAX983527:FAZ983532 FKT983527:FKV983532 FUP983527:FUR983532 GEL983527:GEN983532 GOH983527:GOJ983532 GYD983527:GYF983532 HHZ983527:HIB983532 HRV983527:HRX983532 IBR983527:IBT983532 ILN983527:ILP983532 IVJ983527:IVL983532 JFF983527:JFH983532 JPB983527:JPD983532 JYX983527:JYZ983532 KIT983527:KIV983532 KSP983527:KSR983532 LCL983527:LCN983532 LMH983527:LMJ983532 LWD983527:LWF983532 MFZ983527:MGB983532 MPV983527:MPX983532 MZR983527:MZT983532 NJN983527:NJP983532 NTJ983527:NTL983532 ODF983527:ODH983532 ONB983527:OND983532 OWX983527:OWZ983532 PGT983527:PGV983532 PQP983527:PQR983532 QAL983527:QAN983532 QKH983527:QKJ983532 QUD983527:QUF983532 RDZ983527:REB983532 RNV983527:RNX983532 RXR983527:RXT983532 SHN983527:SHP983532 SRJ983527:SRL983532 TBF983527:TBH983532 TLB983527:TLD983532 TUX983527:TUZ983532 UET983527:UEV983532 UOP983527:UOR983532 UYL983527:UYN983532 VIH983527:VIJ983532 VSD983527:VSF983532 WBZ983527:WCB983532 WLV983527:WLX983532 WVR983527:WVT983532 B447 IX447 ST447 ACP447 AML447 AWH447 BGD447 BPZ447 BZV447 CJR447 CTN447 DDJ447 DNF447 DXB447 EGX447 EQT447 FAP447 FKL447 FUH447 GED447 GNZ447 GXV447 HHR447 HRN447 IBJ447 ILF447 IVB447 JEX447 JOT447 JYP447 KIL447 KSH447 LCD447 LLZ447 LVV447 MFR447 MPN447 MZJ447 NJF447 NTB447 OCX447 OMT447 OWP447 PGL447 PQH447 QAD447 QJZ447 QTV447 RDR447 RNN447 RXJ447 SHF447 SRB447 TAX447 TKT447 TUP447 UEL447 UOH447 UYD447 VHZ447 VRV447 WBR447 WLN447 WVJ447 B66029 IX66029 ST66029 ACP66029 AML66029 AWH66029 BGD66029 BPZ66029 BZV66029 CJR66029 CTN66029 DDJ66029 DNF66029 DXB66029 EGX66029 EQT66029 FAP66029 FKL66029 FUH66029 GED66029 GNZ66029 GXV66029 HHR66029 HRN66029 IBJ66029 ILF66029 IVB66029 JEX66029 JOT66029 JYP66029 KIL66029 KSH66029 LCD66029 LLZ66029 LVV66029 MFR66029 MPN66029 MZJ66029 NJF66029 NTB66029 OCX66029 OMT66029 OWP66029 PGL66029 PQH66029 QAD66029 QJZ66029 QTV66029 RDR66029 RNN66029 RXJ66029 SHF66029 SRB66029 TAX66029 TKT66029 TUP66029 UEL66029 UOH66029 UYD66029 VHZ66029 VRV66029 WBR66029 WLN66029 WVJ66029 B131565 IX131565 ST131565 ACP131565 AML131565 AWH131565 BGD131565 BPZ131565 BZV131565 CJR131565 CTN131565 DDJ131565 DNF131565 DXB131565 EGX131565 EQT131565 FAP131565 FKL131565 FUH131565 GED131565 GNZ131565 GXV131565 HHR131565 HRN131565 IBJ131565 ILF131565 IVB131565 JEX131565 JOT131565 JYP131565 KIL131565 KSH131565 LCD131565 LLZ131565 LVV131565 MFR131565 MPN131565 MZJ131565 NJF131565 NTB131565 OCX131565 OMT131565 OWP131565 PGL131565 PQH131565 QAD131565 QJZ131565 QTV131565 RDR131565 RNN131565 RXJ131565 SHF131565 SRB131565 TAX131565 TKT131565 TUP131565 UEL131565 UOH131565 UYD131565 VHZ131565 VRV131565 WBR131565 WLN131565 WVJ131565 B197101 IX197101 ST197101 ACP197101 AML197101 AWH197101 BGD197101 BPZ197101 BZV197101 CJR197101 CTN197101 DDJ197101 DNF197101 DXB197101 EGX197101 EQT197101 FAP197101 FKL197101 FUH197101 GED197101 GNZ197101 GXV197101 HHR197101 HRN197101 IBJ197101 ILF197101 IVB197101 JEX197101 JOT197101 JYP197101 KIL197101 KSH197101 LCD197101 LLZ197101 LVV197101 MFR197101 MPN197101 MZJ197101 NJF197101 NTB197101 OCX197101 OMT197101 OWP197101 PGL197101 PQH197101 QAD197101 QJZ197101 QTV197101 RDR197101 RNN197101 RXJ197101 SHF197101 SRB197101 TAX197101 TKT197101 TUP197101 UEL197101 UOH197101 UYD197101 VHZ197101 VRV197101 WBR197101 WLN197101 WVJ197101 B262637 IX262637 ST262637 ACP262637 AML262637 AWH262637 BGD262637 BPZ262637 BZV262637 CJR262637 CTN262637 DDJ262637 DNF262637 DXB262637 EGX262637 EQT262637 FAP262637 FKL262637 FUH262637 GED262637 GNZ262637 GXV262637 HHR262637 HRN262637 IBJ262637 ILF262637 IVB262637 JEX262637 JOT262637 JYP262637 KIL262637 KSH262637 LCD262637 LLZ262637 LVV262637 MFR262637 MPN262637 MZJ262637 NJF262637 NTB262637 OCX262637 OMT262637 OWP262637 PGL262637 PQH262637 QAD262637 QJZ262637 QTV262637 RDR262637 RNN262637 RXJ262637 SHF262637 SRB262637 TAX262637 TKT262637 TUP262637 UEL262637 UOH262637 UYD262637 VHZ262637 VRV262637 WBR262637 WLN262637 WVJ262637 B328173 IX328173 ST328173 ACP328173 AML328173 AWH328173 BGD328173 BPZ328173 BZV328173 CJR328173 CTN328173 DDJ328173 DNF328173 DXB328173 EGX328173 EQT328173 FAP328173 FKL328173 FUH328173 GED328173 GNZ328173 GXV328173 HHR328173 HRN328173 IBJ328173 ILF328173 IVB328173 JEX328173 JOT328173 JYP328173 KIL328173 KSH328173 LCD328173 LLZ328173 LVV328173 MFR328173 MPN328173 MZJ328173 NJF328173 NTB328173 OCX328173 OMT328173 OWP328173 PGL328173 PQH328173 QAD328173 QJZ328173 QTV328173 RDR328173 RNN328173 RXJ328173 SHF328173 SRB328173 TAX328173 TKT328173 TUP328173 UEL328173 UOH328173 UYD328173 VHZ328173 VRV328173 WBR328173 WLN328173 WVJ328173 B393709 IX393709 ST393709 ACP393709 AML393709 AWH393709 BGD393709 BPZ393709 BZV393709 CJR393709 CTN393709 DDJ393709 DNF393709 DXB393709 EGX393709 EQT393709 FAP393709 FKL393709 FUH393709 GED393709 GNZ393709 GXV393709 HHR393709 HRN393709 IBJ393709 ILF393709 IVB393709 JEX393709 JOT393709 JYP393709 KIL393709 KSH393709 LCD393709 LLZ393709 LVV393709 MFR393709 MPN393709 MZJ393709 NJF393709 NTB393709 OCX393709 OMT393709 OWP393709 PGL393709 PQH393709 QAD393709 QJZ393709 QTV393709 RDR393709 RNN393709 RXJ393709 SHF393709 SRB393709 TAX393709 TKT393709 TUP393709 UEL393709 UOH393709 UYD393709 VHZ393709 VRV393709 WBR393709 WLN393709 WVJ393709 B459245 IX459245 ST459245 ACP459245 AML459245 AWH459245 BGD459245 BPZ459245 BZV459245 CJR459245 CTN459245 DDJ459245 DNF459245 DXB459245 EGX459245 EQT459245 FAP459245 FKL459245 FUH459245 GED459245 GNZ459245 GXV459245 HHR459245 HRN459245 IBJ459245 ILF459245 IVB459245 JEX459245 JOT459245 JYP459245 KIL459245 KSH459245 LCD459245 LLZ459245 LVV459245 MFR459245 MPN459245 MZJ459245 NJF459245 NTB459245 OCX459245 OMT459245 OWP459245 PGL459245 PQH459245 QAD459245 QJZ459245 QTV459245 RDR459245 RNN459245 RXJ459245 SHF459245 SRB459245 TAX459245 TKT459245 TUP459245 UEL459245 UOH459245 UYD459245 VHZ459245 VRV459245 WBR459245 WLN459245 WVJ459245 B524781 IX524781 ST524781 ACP524781 AML524781 AWH524781 BGD524781 BPZ524781 BZV524781 CJR524781 CTN524781 DDJ524781 DNF524781 DXB524781 EGX524781 EQT524781 FAP524781 FKL524781 FUH524781 GED524781 GNZ524781 GXV524781 HHR524781 HRN524781 IBJ524781 ILF524781 IVB524781 JEX524781 JOT524781 JYP524781 KIL524781 KSH524781 LCD524781 LLZ524781 LVV524781 MFR524781 MPN524781 MZJ524781 NJF524781 NTB524781 OCX524781 OMT524781 OWP524781 PGL524781 PQH524781 QAD524781 QJZ524781 QTV524781 RDR524781 RNN524781 RXJ524781 SHF524781 SRB524781 TAX524781 TKT524781 TUP524781 UEL524781 UOH524781 UYD524781 VHZ524781 VRV524781 WBR524781 WLN524781 WVJ524781 B590317 IX590317 ST590317 ACP590317 AML590317 AWH590317 BGD590317 BPZ590317 BZV590317 CJR590317 CTN590317 DDJ590317 DNF590317 DXB590317 EGX590317 EQT590317 FAP590317 FKL590317 FUH590317 GED590317 GNZ590317 GXV590317 HHR590317 HRN590317 IBJ590317 ILF590317 IVB590317 JEX590317 JOT590317 JYP590317 KIL590317 KSH590317 LCD590317 LLZ590317 LVV590317 MFR590317 MPN590317 MZJ590317 NJF590317 NTB590317 OCX590317 OMT590317 OWP590317 PGL590317 PQH590317 QAD590317 QJZ590317 QTV590317 RDR590317 RNN590317 RXJ590317 SHF590317 SRB590317 TAX590317 TKT590317 TUP590317 UEL590317 UOH590317 UYD590317 VHZ590317 VRV590317 WBR590317 WLN590317 WVJ590317 B655853 IX655853 ST655853 ACP655853 AML655853 AWH655853 BGD655853 BPZ655853 BZV655853 CJR655853 CTN655853 DDJ655853 DNF655853 DXB655853 EGX655853 EQT655853 FAP655853 FKL655853 FUH655853 GED655853 GNZ655853 GXV655853 HHR655853 HRN655853 IBJ655853 ILF655853 IVB655853 JEX655853 JOT655853 JYP655853 KIL655853 KSH655853 LCD655853 LLZ655853 LVV655853 MFR655853 MPN655853 MZJ655853 NJF655853 NTB655853 OCX655853 OMT655853 OWP655853 PGL655853 PQH655853 QAD655853 QJZ655853 QTV655853 RDR655853 RNN655853 RXJ655853 SHF655853 SRB655853 TAX655853 TKT655853 TUP655853 UEL655853 UOH655853 UYD655853 VHZ655853 VRV655853 WBR655853 WLN655853 WVJ655853 B721389 IX721389 ST721389 ACP721389 AML721389 AWH721389 BGD721389 BPZ721389 BZV721389 CJR721389 CTN721389 DDJ721389 DNF721389 DXB721389 EGX721389 EQT721389 FAP721389 FKL721389 FUH721389 GED721389 GNZ721389 GXV721389 HHR721389 HRN721389 IBJ721389 ILF721389 IVB721389 JEX721389 JOT721389 JYP721389 KIL721389 KSH721389 LCD721389 LLZ721389 LVV721389 MFR721389 MPN721389 MZJ721389 NJF721389 NTB721389 OCX721389 OMT721389 OWP721389 PGL721389 PQH721389 QAD721389 QJZ721389 QTV721389 RDR721389 RNN721389 RXJ721389 SHF721389 SRB721389 TAX721389 TKT721389 TUP721389 UEL721389 UOH721389 UYD721389 VHZ721389 VRV721389 WBR721389 WLN721389 WVJ721389 B786925 IX786925 ST786925 ACP786925 AML786925 AWH786925 BGD786925 BPZ786925 BZV786925 CJR786925 CTN786925 DDJ786925 DNF786925 DXB786925 EGX786925 EQT786925 FAP786925 FKL786925 FUH786925 GED786925 GNZ786925 GXV786925 HHR786925 HRN786925 IBJ786925 ILF786925 IVB786925 JEX786925 JOT786925 JYP786925 KIL786925 KSH786925 LCD786925 LLZ786925 LVV786925 MFR786925 MPN786925 MZJ786925 NJF786925 NTB786925 OCX786925 OMT786925 OWP786925 PGL786925 PQH786925 QAD786925 QJZ786925 QTV786925 RDR786925 RNN786925 RXJ786925 SHF786925 SRB786925 TAX786925 TKT786925 TUP786925 UEL786925 UOH786925 UYD786925 VHZ786925 VRV786925 WBR786925 WLN786925 WVJ786925 B852461 IX852461 ST852461 ACP852461 AML852461 AWH852461 BGD852461 BPZ852461 BZV852461 CJR852461 CTN852461 DDJ852461 DNF852461 DXB852461 EGX852461 EQT852461 FAP852461 FKL852461 FUH852461 GED852461 GNZ852461 GXV852461 HHR852461 HRN852461 IBJ852461 ILF852461 IVB852461 JEX852461 JOT852461 JYP852461 KIL852461 KSH852461 LCD852461 LLZ852461 LVV852461 MFR852461 MPN852461 MZJ852461 NJF852461 NTB852461 OCX852461 OMT852461 OWP852461 PGL852461 PQH852461 QAD852461 QJZ852461 QTV852461 RDR852461 RNN852461 RXJ852461 SHF852461 SRB852461 TAX852461 TKT852461 TUP852461 UEL852461 UOH852461 UYD852461 VHZ852461 VRV852461 WBR852461 WLN852461 WVJ852461 B917997 IX917997 ST917997 ACP917997 AML917997 AWH917997 BGD917997 BPZ917997 BZV917997 CJR917997 CTN917997 DDJ917997 DNF917997 DXB917997 EGX917997 EQT917997 FAP917997 FKL917997 FUH917997 GED917997 GNZ917997 GXV917997 HHR917997 HRN917997 IBJ917997 ILF917997 IVB917997 JEX917997 JOT917997 JYP917997 KIL917997 KSH917997 LCD917997 LLZ917997 LVV917997 MFR917997 MPN917997 MZJ917997 NJF917997 NTB917997 OCX917997 OMT917997 OWP917997 PGL917997 PQH917997 QAD917997 QJZ917997 QTV917997 RDR917997 RNN917997 RXJ917997 SHF917997 SRB917997 TAX917997 TKT917997 TUP917997 UEL917997 UOH917997 UYD917997 VHZ917997 VRV917997 WBR917997 WLN917997 WVJ917997 B983533 IX983533 ST983533 ACP983533 AML983533 AWH983533 BGD983533 BPZ983533 BZV983533 CJR983533 CTN983533 DDJ983533 DNF983533 DXB983533 EGX983533 EQT983533 FAP983533 FKL983533 FUH983533 GED983533 GNZ983533 GXV983533 HHR983533 HRN983533 IBJ983533 ILF983533 IVB983533 JEX983533 JOT983533 JYP983533 KIL983533 KSH983533 LCD983533 LLZ983533 LVV983533 MFR983533 MPN983533 MZJ983533 NJF983533 NTB983533 OCX983533 OMT983533 OWP983533 PGL983533 PQH983533 QAD983533 QJZ983533 QTV983533 RDR983533 RNN983533 RXJ983533 SHF983533 SRB983533 TAX983533 TKT983533 TUP983533 UEL983533 UOH983533 UYD983533 VHZ983533 VRV983533 WBR983533 WLN983533 WVJ983533 D447:G447 IZ447:JC447 SV447:SY447 ACR447:ACU447 AMN447:AMQ447 AWJ447:AWM447 BGF447:BGI447 BQB447:BQE447 BZX447:CAA447 CJT447:CJW447 CTP447:CTS447 DDL447:DDO447 DNH447:DNK447 DXD447:DXG447 EGZ447:EHC447 EQV447:EQY447 FAR447:FAU447 FKN447:FKQ447 FUJ447:FUM447 GEF447:GEI447 GOB447:GOE447 GXX447:GYA447 HHT447:HHW447 HRP447:HRS447 IBL447:IBO447 ILH447:ILK447 IVD447:IVG447 JEZ447:JFC447 JOV447:JOY447 JYR447:JYU447 KIN447:KIQ447 KSJ447:KSM447 LCF447:LCI447 LMB447:LME447 LVX447:LWA447 MFT447:MFW447 MPP447:MPS447 MZL447:MZO447 NJH447:NJK447 NTD447:NTG447 OCZ447:ODC447 OMV447:OMY447 OWR447:OWU447 PGN447:PGQ447 PQJ447:PQM447 QAF447:QAI447 QKB447:QKE447 QTX447:QUA447 RDT447:RDW447 RNP447:RNS447 RXL447:RXO447 SHH447:SHK447 SRD447:SRG447 TAZ447:TBC447 TKV447:TKY447 TUR447:TUU447 UEN447:UEQ447 UOJ447:UOM447 UYF447:UYI447 VIB447:VIE447 VRX447:VSA447 WBT447:WBW447 WLP447:WLS447 WVL447:WVO447 D66029:G66029 IZ66029:JC66029 SV66029:SY66029 ACR66029:ACU66029 AMN66029:AMQ66029 AWJ66029:AWM66029 BGF66029:BGI66029 BQB66029:BQE66029 BZX66029:CAA66029 CJT66029:CJW66029 CTP66029:CTS66029 DDL66029:DDO66029 DNH66029:DNK66029 DXD66029:DXG66029 EGZ66029:EHC66029 EQV66029:EQY66029 FAR66029:FAU66029 FKN66029:FKQ66029 FUJ66029:FUM66029 GEF66029:GEI66029 GOB66029:GOE66029 GXX66029:GYA66029 HHT66029:HHW66029 HRP66029:HRS66029 IBL66029:IBO66029 ILH66029:ILK66029 IVD66029:IVG66029 JEZ66029:JFC66029 JOV66029:JOY66029 JYR66029:JYU66029 KIN66029:KIQ66029 KSJ66029:KSM66029 LCF66029:LCI66029 LMB66029:LME66029 LVX66029:LWA66029 MFT66029:MFW66029 MPP66029:MPS66029 MZL66029:MZO66029 NJH66029:NJK66029 NTD66029:NTG66029 OCZ66029:ODC66029 OMV66029:OMY66029 OWR66029:OWU66029 PGN66029:PGQ66029 PQJ66029:PQM66029 QAF66029:QAI66029 QKB66029:QKE66029 QTX66029:QUA66029 RDT66029:RDW66029 RNP66029:RNS66029 RXL66029:RXO66029 SHH66029:SHK66029 SRD66029:SRG66029 TAZ66029:TBC66029 TKV66029:TKY66029 TUR66029:TUU66029 UEN66029:UEQ66029 UOJ66029:UOM66029 UYF66029:UYI66029 VIB66029:VIE66029 VRX66029:VSA66029 WBT66029:WBW66029 WLP66029:WLS66029 WVL66029:WVO66029 D131565:G131565 IZ131565:JC131565 SV131565:SY131565 ACR131565:ACU131565 AMN131565:AMQ131565 AWJ131565:AWM131565 BGF131565:BGI131565 BQB131565:BQE131565 BZX131565:CAA131565 CJT131565:CJW131565 CTP131565:CTS131565 DDL131565:DDO131565 DNH131565:DNK131565 DXD131565:DXG131565 EGZ131565:EHC131565 EQV131565:EQY131565 FAR131565:FAU131565 FKN131565:FKQ131565 FUJ131565:FUM131565 GEF131565:GEI131565 GOB131565:GOE131565 GXX131565:GYA131565 HHT131565:HHW131565 HRP131565:HRS131565 IBL131565:IBO131565 ILH131565:ILK131565 IVD131565:IVG131565 JEZ131565:JFC131565 JOV131565:JOY131565 JYR131565:JYU131565 KIN131565:KIQ131565 KSJ131565:KSM131565 LCF131565:LCI131565 LMB131565:LME131565 LVX131565:LWA131565 MFT131565:MFW131565 MPP131565:MPS131565 MZL131565:MZO131565 NJH131565:NJK131565 NTD131565:NTG131565 OCZ131565:ODC131565 OMV131565:OMY131565 OWR131565:OWU131565 PGN131565:PGQ131565 PQJ131565:PQM131565 QAF131565:QAI131565 QKB131565:QKE131565 QTX131565:QUA131565 RDT131565:RDW131565 RNP131565:RNS131565 RXL131565:RXO131565 SHH131565:SHK131565 SRD131565:SRG131565 TAZ131565:TBC131565 TKV131565:TKY131565 TUR131565:TUU131565 UEN131565:UEQ131565 UOJ131565:UOM131565 UYF131565:UYI131565 VIB131565:VIE131565 VRX131565:VSA131565 WBT131565:WBW131565 WLP131565:WLS131565 WVL131565:WVO131565 D197101:G197101 IZ197101:JC197101 SV197101:SY197101 ACR197101:ACU197101 AMN197101:AMQ197101 AWJ197101:AWM197101 BGF197101:BGI197101 BQB197101:BQE197101 BZX197101:CAA197101 CJT197101:CJW197101 CTP197101:CTS197101 DDL197101:DDO197101 DNH197101:DNK197101 DXD197101:DXG197101 EGZ197101:EHC197101 EQV197101:EQY197101 FAR197101:FAU197101 FKN197101:FKQ197101 FUJ197101:FUM197101 GEF197101:GEI197101 GOB197101:GOE197101 GXX197101:GYA197101 HHT197101:HHW197101 HRP197101:HRS197101 IBL197101:IBO197101 ILH197101:ILK197101 IVD197101:IVG197101 JEZ197101:JFC197101 JOV197101:JOY197101 JYR197101:JYU197101 KIN197101:KIQ197101 KSJ197101:KSM197101 LCF197101:LCI197101 LMB197101:LME197101 LVX197101:LWA197101 MFT197101:MFW197101 MPP197101:MPS197101 MZL197101:MZO197101 NJH197101:NJK197101 NTD197101:NTG197101 OCZ197101:ODC197101 OMV197101:OMY197101 OWR197101:OWU197101 PGN197101:PGQ197101 PQJ197101:PQM197101 QAF197101:QAI197101 QKB197101:QKE197101 QTX197101:QUA197101 RDT197101:RDW197101 RNP197101:RNS197101 RXL197101:RXO197101 SHH197101:SHK197101 SRD197101:SRG197101 TAZ197101:TBC197101 TKV197101:TKY197101 TUR197101:TUU197101 UEN197101:UEQ197101 UOJ197101:UOM197101 UYF197101:UYI197101 VIB197101:VIE197101 VRX197101:VSA197101 WBT197101:WBW197101 WLP197101:WLS197101 WVL197101:WVO197101 D262637:G262637 IZ262637:JC262637 SV262637:SY262637 ACR262637:ACU262637 AMN262637:AMQ262637 AWJ262637:AWM262637 BGF262637:BGI262637 BQB262637:BQE262637 BZX262637:CAA262637 CJT262637:CJW262637 CTP262637:CTS262637 DDL262637:DDO262637 DNH262637:DNK262637 DXD262637:DXG262637 EGZ262637:EHC262637 EQV262637:EQY262637 FAR262637:FAU262637 FKN262637:FKQ262637 FUJ262637:FUM262637 GEF262637:GEI262637 GOB262637:GOE262637 GXX262637:GYA262637 HHT262637:HHW262637 HRP262637:HRS262637 IBL262637:IBO262637 ILH262637:ILK262637 IVD262637:IVG262637 JEZ262637:JFC262637 JOV262637:JOY262637 JYR262637:JYU262637 KIN262637:KIQ262637 KSJ262637:KSM262637 LCF262637:LCI262637 LMB262637:LME262637 LVX262637:LWA262637 MFT262637:MFW262637 MPP262637:MPS262637 MZL262637:MZO262637 NJH262637:NJK262637 NTD262637:NTG262637 OCZ262637:ODC262637 OMV262637:OMY262637 OWR262637:OWU262637 PGN262637:PGQ262637 PQJ262637:PQM262637 QAF262637:QAI262637 QKB262637:QKE262637 QTX262637:QUA262637 RDT262637:RDW262637 RNP262637:RNS262637 RXL262637:RXO262637 SHH262637:SHK262637 SRD262637:SRG262637 TAZ262637:TBC262637 TKV262637:TKY262637 TUR262637:TUU262637 UEN262637:UEQ262637 UOJ262637:UOM262637 UYF262637:UYI262637 VIB262637:VIE262637 VRX262637:VSA262637 WBT262637:WBW262637 WLP262637:WLS262637 WVL262637:WVO262637 D328173:G328173 IZ328173:JC328173 SV328173:SY328173 ACR328173:ACU328173 AMN328173:AMQ328173 AWJ328173:AWM328173 BGF328173:BGI328173 BQB328173:BQE328173 BZX328173:CAA328173 CJT328173:CJW328173 CTP328173:CTS328173 DDL328173:DDO328173 DNH328173:DNK328173 DXD328173:DXG328173 EGZ328173:EHC328173 EQV328173:EQY328173 FAR328173:FAU328173 FKN328173:FKQ328173 FUJ328173:FUM328173 GEF328173:GEI328173 GOB328173:GOE328173 GXX328173:GYA328173 HHT328173:HHW328173 HRP328173:HRS328173 IBL328173:IBO328173 ILH328173:ILK328173 IVD328173:IVG328173 JEZ328173:JFC328173 JOV328173:JOY328173 JYR328173:JYU328173 KIN328173:KIQ328173 KSJ328173:KSM328173 LCF328173:LCI328173 LMB328173:LME328173 LVX328173:LWA328173 MFT328173:MFW328173 MPP328173:MPS328173 MZL328173:MZO328173 NJH328173:NJK328173 NTD328173:NTG328173 OCZ328173:ODC328173 OMV328173:OMY328173 OWR328173:OWU328173 PGN328173:PGQ328173 PQJ328173:PQM328173 QAF328173:QAI328173 QKB328173:QKE328173 QTX328173:QUA328173 RDT328173:RDW328173 RNP328173:RNS328173 RXL328173:RXO328173 SHH328173:SHK328173 SRD328173:SRG328173 TAZ328173:TBC328173 TKV328173:TKY328173 TUR328173:TUU328173 UEN328173:UEQ328173 UOJ328173:UOM328173 UYF328173:UYI328173 VIB328173:VIE328173 VRX328173:VSA328173 WBT328173:WBW328173 WLP328173:WLS328173 WVL328173:WVO328173 D393709:G393709 IZ393709:JC393709 SV393709:SY393709 ACR393709:ACU393709 AMN393709:AMQ393709 AWJ393709:AWM393709 BGF393709:BGI393709 BQB393709:BQE393709 BZX393709:CAA393709 CJT393709:CJW393709 CTP393709:CTS393709 DDL393709:DDO393709 DNH393709:DNK393709 DXD393709:DXG393709 EGZ393709:EHC393709 EQV393709:EQY393709 FAR393709:FAU393709 FKN393709:FKQ393709 FUJ393709:FUM393709 GEF393709:GEI393709 GOB393709:GOE393709 GXX393709:GYA393709 HHT393709:HHW393709 HRP393709:HRS393709 IBL393709:IBO393709 ILH393709:ILK393709 IVD393709:IVG393709 JEZ393709:JFC393709 JOV393709:JOY393709 JYR393709:JYU393709 KIN393709:KIQ393709 KSJ393709:KSM393709 LCF393709:LCI393709 LMB393709:LME393709 LVX393709:LWA393709 MFT393709:MFW393709 MPP393709:MPS393709 MZL393709:MZO393709 NJH393709:NJK393709 NTD393709:NTG393709 OCZ393709:ODC393709 OMV393709:OMY393709 OWR393709:OWU393709 PGN393709:PGQ393709 PQJ393709:PQM393709 QAF393709:QAI393709 QKB393709:QKE393709 QTX393709:QUA393709 RDT393709:RDW393709 RNP393709:RNS393709 RXL393709:RXO393709 SHH393709:SHK393709 SRD393709:SRG393709 TAZ393709:TBC393709 TKV393709:TKY393709 TUR393709:TUU393709 UEN393709:UEQ393709 UOJ393709:UOM393709 UYF393709:UYI393709 VIB393709:VIE393709 VRX393709:VSA393709 WBT393709:WBW393709 WLP393709:WLS393709 WVL393709:WVO393709 D459245:G459245 IZ459245:JC459245 SV459245:SY459245 ACR459245:ACU459245 AMN459245:AMQ459245 AWJ459245:AWM459245 BGF459245:BGI459245 BQB459245:BQE459245 BZX459245:CAA459245 CJT459245:CJW459245 CTP459245:CTS459245 DDL459245:DDO459245 DNH459245:DNK459245 DXD459245:DXG459245 EGZ459245:EHC459245 EQV459245:EQY459245 FAR459245:FAU459245 FKN459245:FKQ459245 FUJ459245:FUM459245 GEF459245:GEI459245 GOB459245:GOE459245 GXX459245:GYA459245 HHT459245:HHW459245 HRP459245:HRS459245 IBL459245:IBO459245 ILH459245:ILK459245 IVD459245:IVG459245 JEZ459245:JFC459245 JOV459245:JOY459245 JYR459245:JYU459245 KIN459245:KIQ459245 KSJ459245:KSM459245 LCF459245:LCI459245 LMB459245:LME459245 LVX459245:LWA459245 MFT459245:MFW459245 MPP459245:MPS459245 MZL459245:MZO459245 NJH459245:NJK459245 NTD459245:NTG459245 OCZ459245:ODC459245 OMV459245:OMY459245 OWR459245:OWU459245 PGN459245:PGQ459245 PQJ459245:PQM459245 QAF459245:QAI459245 QKB459245:QKE459245 QTX459245:QUA459245 RDT459245:RDW459245 RNP459245:RNS459245 RXL459245:RXO459245 SHH459245:SHK459245 SRD459245:SRG459245 TAZ459245:TBC459245 TKV459245:TKY459245 TUR459245:TUU459245 UEN459245:UEQ459245 UOJ459245:UOM459245 UYF459245:UYI459245 VIB459245:VIE459245 VRX459245:VSA459245 WBT459245:WBW459245 WLP459245:WLS459245 WVL459245:WVO459245 D524781:G524781 IZ524781:JC524781 SV524781:SY524781 ACR524781:ACU524781 AMN524781:AMQ524781 AWJ524781:AWM524781 BGF524781:BGI524781 BQB524781:BQE524781 BZX524781:CAA524781 CJT524781:CJW524781 CTP524781:CTS524781 DDL524781:DDO524781 DNH524781:DNK524781 DXD524781:DXG524781 EGZ524781:EHC524781 EQV524781:EQY524781 FAR524781:FAU524781 FKN524781:FKQ524781 FUJ524781:FUM524781 GEF524781:GEI524781 GOB524781:GOE524781 GXX524781:GYA524781 HHT524781:HHW524781 HRP524781:HRS524781 IBL524781:IBO524781 ILH524781:ILK524781 IVD524781:IVG524781 JEZ524781:JFC524781 JOV524781:JOY524781 JYR524781:JYU524781 KIN524781:KIQ524781 KSJ524781:KSM524781 LCF524781:LCI524781 LMB524781:LME524781 LVX524781:LWA524781 MFT524781:MFW524781 MPP524781:MPS524781 MZL524781:MZO524781 NJH524781:NJK524781 NTD524781:NTG524781 OCZ524781:ODC524781 OMV524781:OMY524781 OWR524781:OWU524781 PGN524781:PGQ524781 PQJ524781:PQM524781 QAF524781:QAI524781 QKB524781:QKE524781 QTX524781:QUA524781 RDT524781:RDW524781 RNP524781:RNS524781 RXL524781:RXO524781 SHH524781:SHK524781 SRD524781:SRG524781 TAZ524781:TBC524781 TKV524781:TKY524781 TUR524781:TUU524781 UEN524781:UEQ524781 UOJ524781:UOM524781 UYF524781:UYI524781 VIB524781:VIE524781 VRX524781:VSA524781 WBT524781:WBW524781 WLP524781:WLS524781 WVL524781:WVO524781 D590317:G590317 IZ590317:JC590317 SV590317:SY590317 ACR590317:ACU590317 AMN590317:AMQ590317 AWJ590317:AWM590317 BGF590317:BGI590317 BQB590317:BQE590317 BZX590317:CAA590317 CJT590317:CJW590317 CTP590317:CTS590317 DDL590317:DDO590317 DNH590317:DNK590317 DXD590317:DXG590317 EGZ590317:EHC590317 EQV590317:EQY590317 FAR590317:FAU590317 FKN590317:FKQ590317 FUJ590317:FUM590317 GEF590317:GEI590317 GOB590317:GOE590317 GXX590317:GYA590317 HHT590317:HHW590317 HRP590317:HRS590317 IBL590317:IBO590317 ILH590317:ILK590317 IVD590317:IVG590317 JEZ590317:JFC590317 JOV590317:JOY590317 JYR590317:JYU590317 KIN590317:KIQ590317 KSJ590317:KSM590317 LCF590317:LCI590317 LMB590317:LME590317 LVX590317:LWA590317 MFT590317:MFW590317 MPP590317:MPS590317 MZL590317:MZO590317 NJH590317:NJK590317 NTD590317:NTG590317 OCZ590317:ODC590317 OMV590317:OMY590317 OWR590317:OWU590317 PGN590317:PGQ590317 PQJ590317:PQM590317 QAF590317:QAI590317 QKB590317:QKE590317 QTX590317:QUA590317 RDT590317:RDW590317 RNP590317:RNS590317 RXL590317:RXO590317 SHH590317:SHK590317 SRD590317:SRG590317 TAZ590317:TBC590317 TKV590317:TKY590317 TUR590317:TUU590317 UEN590317:UEQ590317 UOJ590317:UOM590317 UYF590317:UYI590317 VIB590317:VIE590317 VRX590317:VSA590317 WBT590317:WBW590317 WLP590317:WLS590317 WVL590317:WVO590317 D655853:G655853 IZ655853:JC655853 SV655853:SY655853 ACR655853:ACU655853 AMN655853:AMQ655853 AWJ655853:AWM655853 BGF655853:BGI655853 BQB655853:BQE655853 BZX655853:CAA655853 CJT655853:CJW655853 CTP655853:CTS655853 DDL655853:DDO655853 DNH655853:DNK655853 DXD655853:DXG655853 EGZ655853:EHC655853 EQV655853:EQY655853 FAR655853:FAU655853 FKN655853:FKQ655853 FUJ655853:FUM655853 GEF655853:GEI655853 GOB655853:GOE655853 GXX655853:GYA655853 HHT655853:HHW655853 HRP655853:HRS655853 IBL655853:IBO655853 ILH655853:ILK655853 IVD655853:IVG655853 JEZ655853:JFC655853 JOV655853:JOY655853 JYR655853:JYU655853 KIN655853:KIQ655853 KSJ655853:KSM655853 LCF655853:LCI655853 LMB655853:LME655853 LVX655853:LWA655853 MFT655853:MFW655853 MPP655853:MPS655853 MZL655853:MZO655853 NJH655853:NJK655853 NTD655853:NTG655853 OCZ655853:ODC655853 OMV655853:OMY655853 OWR655853:OWU655853 PGN655853:PGQ655853 PQJ655853:PQM655853 QAF655853:QAI655853 QKB655853:QKE655853 QTX655853:QUA655853 RDT655853:RDW655853 RNP655853:RNS655853 RXL655853:RXO655853 SHH655853:SHK655853 SRD655853:SRG655853 TAZ655853:TBC655853 TKV655853:TKY655853 TUR655853:TUU655853 UEN655853:UEQ655853 UOJ655853:UOM655853 UYF655853:UYI655853 VIB655853:VIE655853 VRX655853:VSA655853 WBT655853:WBW655853 WLP655853:WLS655853 WVL655853:WVO655853 D721389:G721389 IZ721389:JC721389 SV721389:SY721389 ACR721389:ACU721389 AMN721389:AMQ721389 AWJ721389:AWM721389 BGF721389:BGI721389 BQB721389:BQE721389 BZX721389:CAA721389 CJT721389:CJW721389 CTP721389:CTS721389 DDL721389:DDO721389 DNH721389:DNK721389 DXD721389:DXG721389 EGZ721389:EHC721389 EQV721389:EQY721389 FAR721389:FAU721389 FKN721389:FKQ721389 FUJ721389:FUM721389 GEF721389:GEI721389 GOB721389:GOE721389 GXX721389:GYA721389 HHT721389:HHW721389 HRP721389:HRS721389 IBL721389:IBO721389 ILH721389:ILK721389 IVD721389:IVG721389 JEZ721389:JFC721389 JOV721389:JOY721389 JYR721389:JYU721389 KIN721389:KIQ721389 KSJ721389:KSM721389 LCF721389:LCI721389 LMB721389:LME721389 LVX721389:LWA721389 MFT721389:MFW721389 MPP721389:MPS721389 MZL721389:MZO721389 NJH721389:NJK721389 NTD721389:NTG721389 OCZ721389:ODC721389 OMV721389:OMY721389 OWR721389:OWU721389 PGN721389:PGQ721389 PQJ721389:PQM721389 QAF721389:QAI721389 QKB721389:QKE721389 QTX721389:QUA721389 RDT721389:RDW721389 RNP721389:RNS721389 RXL721389:RXO721389 SHH721389:SHK721389 SRD721389:SRG721389 TAZ721389:TBC721389 TKV721389:TKY721389 TUR721389:TUU721389 UEN721389:UEQ721389 UOJ721389:UOM721389 UYF721389:UYI721389 VIB721389:VIE721389 VRX721389:VSA721389 WBT721389:WBW721389 WLP721389:WLS721389 WVL721389:WVO721389 D786925:G786925 IZ786925:JC786925 SV786925:SY786925 ACR786925:ACU786925 AMN786925:AMQ786925 AWJ786925:AWM786925 BGF786925:BGI786925 BQB786925:BQE786925 BZX786925:CAA786925 CJT786925:CJW786925 CTP786925:CTS786925 DDL786925:DDO786925 DNH786925:DNK786925 DXD786925:DXG786925 EGZ786925:EHC786925 EQV786925:EQY786925 FAR786925:FAU786925 FKN786925:FKQ786925 FUJ786925:FUM786925 GEF786925:GEI786925 GOB786925:GOE786925 GXX786925:GYA786925 HHT786925:HHW786925 HRP786925:HRS786925 IBL786925:IBO786925 ILH786925:ILK786925 IVD786925:IVG786925 JEZ786925:JFC786925 JOV786925:JOY786925 JYR786925:JYU786925 KIN786925:KIQ786925 KSJ786925:KSM786925 LCF786925:LCI786925 LMB786925:LME786925 LVX786925:LWA786925 MFT786925:MFW786925 MPP786925:MPS786925 MZL786925:MZO786925 NJH786925:NJK786925 NTD786925:NTG786925 OCZ786925:ODC786925 OMV786925:OMY786925 OWR786925:OWU786925 PGN786925:PGQ786925 PQJ786925:PQM786925 QAF786925:QAI786925 QKB786925:QKE786925 QTX786925:QUA786925 RDT786925:RDW786925 RNP786925:RNS786925 RXL786925:RXO786925 SHH786925:SHK786925 SRD786925:SRG786925 TAZ786925:TBC786925 TKV786925:TKY786925 TUR786925:TUU786925 UEN786925:UEQ786925 UOJ786925:UOM786925 UYF786925:UYI786925 VIB786925:VIE786925 VRX786925:VSA786925 WBT786925:WBW786925 WLP786925:WLS786925 WVL786925:WVO786925 D852461:G852461 IZ852461:JC852461 SV852461:SY852461 ACR852461:ACU852461 AMN852461:AMQ852461 AWJ852461:AWM852461 BGF852461:BGI852461 BQB852461:BQE852461 BZX852461:CAA852461 CJT852461:CJW852461 CTP852461:CTS852461 DDL852461:DDO852461 DNH852461:DNK852461 DXD852461:DXG852461 EGZ852461:EHC852461 EQV852461:EQY852461 FAR852461:FAU852461 FKN852461:FKQ852461 FUJ852461:FUM852461 GEF852461:GEI852461 GOB852461:GOE852461 GXX852461:GYA852461 HHT852461:HHW852461 HRP852461:HRS852461 IBL852461:IBO852461 ILH852461:ILK852461 IVD852461:IVG852461 JEZ852461:JFC852461 JOV852461:JOY852461 JYR852461:JYU852461 KIN852461:KIQ852461 KSJ852461:KSM852461 LCF852461:LCI852461 LMB852461:LME852461 LVX852461:LWA852461 MFT852461:MFW852461 MPP852461:MPS852461 MZL852461:MZO852461 NJH852461:NJK852461 NTD852461:NTG852461 OCZ852461:ODC852461 OMV852461:OMY852461 OWR852461:OWU852461 PGN852461:PGQ852461 PQJ852461:PQM852461 QAF852461:QAI852461 QKB852461:QKE852461 QTX852461:QUA852461 RDT852461:RDW852461 RNP852461:RNS852461 RXL852461:RXO852461 SHH852461:SHK852461 SRD852461:SRG852461 TAZ852461:TBC852461 TKV852461:TKY852461 TUR852461:TUU852461 UEN852461:UEQ852461 UOJ852461:UOM852461 UYF852461:UYI852461 VIB852461:VIE852461 VRX852461:VSA852461 WBT852461:WBW852461 WLP852461:WLS852461 WVL852461:WVO852461 D917997:G917997 IZ917997:JC917997 SV917997:SY917997 ACR917997:ACU917997 AMN917997:AMQ917997 AWJ917997:AWM917997 BGF917997:BGI917997 BQB917997:BQE917997 BZX917997:CAA917997 CJT917997:CJW917997 CTP917997:CTS917997 DDL917997:DDO917997 DNH917997:DNK917997 DXD917997:DXG917997 EGZ917997:EHC917997 EQV917997:EQY917997 FAR917997:FAU917997 FKN917997:FKQ917997 FUJ917997:FUM917997 GEF917997:GEI917997 GOB917997:GOE917997 GXX917997:GYA917997 HHT917997:HHW917997 HRP917997:HRS917997 IBL917997:IBO917997 ILH917997:ILK917997 IVD917997:IVG917997 JEZ917997:JFC917997 JOV917997:JOY917997 JYR917997:JYU917997 KIN917997:KIQ917997 KSJ917997:KSM917997 LCF917997:LCI917997 LMB917997:LME917997 LVX917997:LWA917997 MFT917997:MFW917997 MPP917997:MPS917997 MZL917997:MZO917997 NJH917997:NJK917997 NTD917997:NTG917997 OCZ917997:ODC917997 OMV917997:OMY917997 OWR917997:OWU917997 PGN917997:PGQ917997 PQJ917997:PQM917997 QAF917997:QAI917997 QKB917997:QKE917997 QTX917997:QUA917997 RDT917997:RDW917997 RNP917997:RNS917997 RXL917997:RXO917997 SHH917997:SHK917997 SRD917997:SRG917997 TAZ917997:TBC917997 TKV917997:TKY917997 TUR917997:TUU917997 UEN917997:UEQ917997 UOJ917997:UOM917997 UYF917997:UYI917997 VIB917997:VIE917997 VRX917997:VSA917997 WBT917997:WBW917997 WLP917997:WLS917997 WVL917997:WVO917997 D983533:G983533 IZ983533:JC983533 SV983533:SY983533 ACR983533:ACU983533 AMN983533:AMQ983533 AWJ983533:AWM983533 BGF983533:BGI983533 BQB983533:BQE983533 BZX983533:CAA983533 CJT983533:CJW983533 CTP983533:CTS983533 DDL983533:DDO983533 DNH983533:DNK983533 DXD983533:DXG983533 EGZ983533:EHC983533 EQV983533:EQY983533 FAR983533:FAU983533 FKN983533:FKQ983533 FUJ983533:FUM983533 GEF983533:GEI983533 GOB983533:GOE983533 GXX983533:GYA983533 HHT983533:HHW983533 HRP983533:HRS983533 IBL983533:IBO983533 ILH983533:ILK983533 IVD983533:IVG983533 JEZ983533:JFC983533 JOV983533:JOY983533 JYR983533:JYU983533 KIN983533:KIQ983533 KSJ983533:KSM983533 LCF983533:LCI983533 LMB983533:LME983533 LVX983533:LWA983533 MFT983533:MFW983533 MPP983533:MPS983533 MZL983533:MZO983533 NJH983533:NJK983533 NTD983533:NTG983533 OCZ983533:ODC983533 OMV983533:OMY983533 OWR983533:OWU983533 PGN983533:PGQ983533 PQJ983533:PQM983533 QAF983533:QAI983533 QKB983533:QKE983533 QTX983533:QUA983533 RDT983533:RDW983533 RNP983533:RNS983533 RXL983533:RXO983533 SHH983533:SHK983533 SRD983533:SRG983533 TAZ983533:TBC983533 TKV983533:TKY983533 TUR983533:TUU983533 UEN983533:UEQ983533 UOJ983533:UOM983533 UYF983533:UYI983533 VIB983533:VIE983533 VRX983533:VSA983533 WBT983533:WBW983533 WLP983533:WLS983533 WVL983533:WVO983533 E469:H469 JA469:JD469 SW469:SZ469 ACS469:ACV469 AMO469:AMR469 AWK469:AWN469 BGG469:BGJ469 BQC469:BQF469 BZY469:CAB469 CJU469:CJX469 CTQ469:CTT469 DDM469:DDP469 DNI469:DNL469 DXE469:DXH469 EHA469:EHD469 EQW469:EQZ469 FAS469:FAV469 FKO469:FKR469 FUK469:FUN469 GEG469:GEJ469 GOC469:GOF469 GXY469:GYB469 HHU469:HHX469 HRQ469:HRT469 IBM469:IBP469 ILI469:ILL469 IVE469:IVH469 JFA469:JFD469 JOW469:JOZ469 JYS469:JYV469 KIO469:KIR469 KSK469:KSN469 LCG469:LCJ469 LMC469:LMF469 LVY469:LWB469 MFU469:MFX469 MPQ469:MPT469 MZM469:MZP469 NJI469:NJL469 NTE469:NTH469 ODA469:ODD469 OMW469:OMZ469 OWS469:OWV469 PGO469:PGR469 PQK469:PQN469 QAG469:QAJ469 QKC469:QKF469 QTY469:QUB469 RDU469:RDX469 RNQ469:RNT469 RXM469:RXP469 SHI469:SHL469 SRE469:SRH469 TBA469:TBD469 TKW469:TKZ469 TUS469:TUV469 UEO469:UER469 UOK469:UON469 UYG469:UYJ469 VIC469:VIF469 VRY469:VSB469 WBU469:WBX469 WLQ469:WLT469 WVM469:WVP469 E66051:H66051 JA66051:JD66051 SW66051:SZ66051 ACS66051:ACV66051 AMO66051:AMR66051 AWK66051:AWN66051 BGG66051:BGJ66051 BQC66051:BQF66051 BZY66051:CAB66051 CJU66051:CJX66051 CTQ66051:CTT66051 DDM66051:DDP66051 DNI66051:DNL66051 DXE66051:DXH66051 EHA66051:EHD66051 EQW66051:EQZ66051 FAS66051:FAV66051 FKO66051:FKR66051 FUK66051:FUN66051 GEG66051:GEJ66051 GOC66051:GOF66051 GXY66051:GYB66051 HHU66051:HHX66051 HRQ66051:HRT66051 IBM66051:IBP66051 ILI66051:ILL66051 IVE66051:IVH66051 JFA66051:JFD66051 JOW66051:JOZ66051 JYS66051:JYV66051 KIO66051:KIR66051 KSK66051:KSN66051 LCG66051:LCJ66051 LMC66051:LMF66051 LVY66051:LWB66051 MFU66051:MFX66051 MPQ66051:MPT66051 MZM66051:MZP66051 NJI66051:NJL66051 NTE66051:NTH66051 ODA66051:ODD66051 OMW66051:OMZ66051 OWS66051:OWV66051 PGO66051:PGR66051 PQK66051:PQN66051 QAG66051:QAJ66051 QKC66051:QKF66051 QTY66051:QUB66051 RDU66051:RDX66051 RNQ66051:RNT66051 RXM66051:RXP66051 SHI66051:SHL66051 SRE66051:SRH66051 TBA66051:TBD66051 TKW66051:TKZ66051 TUS66051:TUV66051 UEO66051:UER66051 UOK66051:UON66051 UYG66051:UYJ66051 VIC66051:VIF66051 VRY66051:VSB66051 WBU66051:WBX66051 WLQ66051:WLT66051 WVM66051:WVP66051 E131587:H131587 JA131587:JD131587 SW131587:SZ131587 ACS131587:ACV131587 AMO131587:AMR131587 AWK131587:AWN131587 BGG131587:BGJ131587 BQC131587:BQF131587 BZY131587:CAB131587 CJU131587:CJX131587 CTQ131587:CTT131587 DDM131587:DDP131587 DNI131587:DNL131587 DXE131587:DXH131587 EHA131587:EHD131587 EQW131587:EQZ131587 FAS131587:FAV131587 FKO131587:FKR131587 FUK131587:FUN131587 GEG131587:GEJ131587 GOC131587:GOF131587 GXY131587:GYB131587 HHU131587:HHX131587 HRQ131587:HRT131587 IBM131587:IBP131587 ILI131587:ILL131587 IVE131587:IVH131587 JFA131587:JFD131587 JOW131587:JOZ131587 JYS131587:JYV131587 KIO131587:KIR131587 KSK131587:KSN131587 LCG131587:LCJ131587 LMC131587:LMF131587 LVY131587:LWB131587 MFU131587:MFX131587 MPQ131587:MPT131587 MZM131587:MZP131587 NJI131587:NJL131587 NTE131587:NTH131587 ODA131587:ODD131587 OMW131587:OMZ131587 OWS131587:OWV131587 PGO131587:PGR131587 PQK131587:PQN131587 QAG131587:QAJ131587 QKC131587:QKF131587 QTY131587:QUB131587 RDU131587:RDX131587 RNQ131587:RNT131587 RXM131587:RXP131587 SHI131587:SHL131587 SRE131587:SRH131587 TBA131587:TBD131587 TKW131587:TKZ131587 TUS131587:TUV131587 UEO131587:UER131587 UOK131587:UON131587 UYG131587:UYJ131587 VIC131587:VIF131587 VRY131587:VSB131587 WBU131587:WBX131587 WLQ131587:WLT131587 WVM131587:WVP131587 E197123:H197123 JA197123:JD197123 SW197123:SZ197123 ACS197123:ACV197123 AMO197123:AMR197123 AWK197123:AWN197123 BGG197123:BGJ197123 BQC197123:BQF197123 BZY197123:CAB197123 CJU197123:CJX197123 CTQ197123:CTT197123 DDM197123:DDP197123 DNI197123:DNL197123 DXE197123:DXH197123 EHA197123:EHD197123 EQW197123:EQZ197123 FAS197123:FAV197123 FKO197123:FKR197123 FUK197123:FUN197123 GEG197123:GEJ197123 GOC197123:GOF197123 GXY197123:GYB197123 HHU197123:HHX197123 HRQ197123:HRT197123 IBM197123:IBP197123 ILI197123:ILL197123 IVE197123:IVH197123 JFA197123:JFD197123 JOW197123:JOZ197123 JYS197123:JYV197123 KIO197123:KIR197123 KSK197123:KSN197123 LCG197123:LCJ197123 LMC197123:LMF197123 LVY197123:LWB197123 MFU197123:MFX197123 MPQ197123:MPT197123 MZM197123:MZP197123 NJI197123:NJL197123 NTE197123:NTH197123 ODA197123:ODD197123 OMW197123:OMZ197123 OWS197123:OWV197123 PGO197123:PGR197123 PQK197123:PQN197123 QAG197123:QAJ197123 QKC197123:QKF197123 QTY197123:QUB197123 RDU197123:RDX197123 RNQ197123:RNT197123 RXM197123:RXP197123 SHI197123:SHL197123 SRE197123:SRH197123 TBA197123:TBD197123 TKW197123:TKZ197123 TUS197123:TUV197123 UEO197123:UER197123 UOK197123:UON197123 UYG197123:UYJ197123 VIC197123:VIF197123 VRY197123:VSB197123 WBU197123:WBX197123 WLQ197123:WLT197123 WVM197123:WVP197123 E262659:H262659 JA262659:JD262659 SW262659:SZ262659 ACS262659:ACV262659 AMO262659:AMR262659 AWK262659:AWN262659 BGG262659:BGJ262659 BQC262659:BQF262659 BZY262659:CAB262659 CJU262659:CJX262659 CTQ262659:CTT262659 DDM262659:DDP262659 DNI262659:DNL262659 DXE262659:DXH262659 EHA262659:EHD262659 EQW262659:EQZ262659 FAS262659:FAV262659 FKO262659:FKR262659 FUK262659:FUN262659 GEG262659:GEJ262659 GOC262659:GOF262659 GXY262659:GYB262659 HHU262659:HHX262659 HRQ262659:HRT262659 IBM262659:IBP262659 ILI262659:ILL262659 IVE262659:IVH262659 JFA262659:JFD262659 JOW262659:JOZ262659 JYS262659:JYV262659 KIO262659:KIR262659 KSK262659:KSN262659 LCG262659:LCJ262659 LMC262659:LMF262659 LVY262659:LWB262659 MFU262659:MFX262659 MPQ262659:MPT262659 MZM262659:MZP262659 NJI262659:NJL262659 NTE262659:NTH262659 ODA262659:ODD262659 OMW262659:OMZ262659 OWS262659:OWV262659 PGO262659:PGR262659 PQK262659:PQN262659 QAG262659:QAJ262659 QKC262659:QKF262659 QTY262659:QUB262659 RDU262659:RDX262659 RNQ262659:RNT262659 RXM262659:RXP262659 SHI262659:SHL262659 SRE262659:SRH262659 TBA262659:TBD262659 TKW262659:TKZ262659 TUS262659:TUV262659 UEO262659:UER262659 UOK262659:UON262659 UYG262659:UYJ262659 VIC262659:VIF262659 VRY262659:VSB262659 WBU262659:WBX262659 WLQ262659:WLT262659 WVM262659:WVP262659 E328195:H328195 JA328195:JD328195 SW328195:SZ328195 ACS328195:ACV328195 AMO328195:AMR328195 AWK328195:AWN328195 BGG328195:BGJ328195 BQC328195:BQF328195 BZY328195:CAB328195 CJU328195:CJX328195 CTQ328195:CTT328195 DDM328195:DDP328195 DNI328195:DNL328195 DXE328195:DXH328195 EHA328195:EHD328195 EQW328195:EQZ328195 FAS328195:FAV328195 FKO328195:FKR328195 FUK328195:FUN328195 GEG328195:GEJ328195 GOC328195:GOF328195 GXY328195:GYB328195 HHU328195:HHX328195 HRQ328195:HRT328195 IBM328195:IBP328195 ILI328195:ILL328195 IVE328195:IVH328195 JFA328195:JFD328195 JOW328195:JOZ328195 JYS328195:JYV328195 KIO328195:KIR328195 KSK328195:KSN328195 LCG328195:LCJ328195 LMC328195:LMF328195 LVY328195:LWB328195 MFU328195:MFX328195 MPQ328195:MPT328195 MZM328195:MZP328195 NJI328195:NJL328195 NTE328195:NTH328195 ODA328195:ODD328195 OMW328195:OMZ328195 OWS328195:OWV328195 PGO328195:PGR328195 PQK328195:PQN328195 QAG328195:QAJ328195 QKC328195:QKF328195 QTY328195:QUB328195 RDU328195:RDX328195 RNQ328195:RNT328195 RXM328195:RXP328195 SHI328195:SHL328195 SRE328195:SRH328195 TBA328195:TBD328195 TKW328195:TKZ328195 TUS328195:TUV328195 UEO328195:UER328195 UOK328195:UON328195 UYG328195:UYJ328195 VIC328195:VIF328195 VRY328195:VSB328195 WBU328195:WBX328195 WLQ328195:WLT328195 WVM328195:WVP328195 E393731:H393731 JA393731:JD393731 SW393731:SZ393731 ACS393731:ACV393731 AMO393731:AMR393731 AWK393731:AWN393731 BGG393731:BGJ393731 BQC393731:BQF393731 BZY393731:CAB393731 CJU393731:CJX393731 CTQ393731:CTT393731 DDM393731:DDP393731 DNI393731:DNL393731 DXE393731:DXH393731 EHA393731:EHD393731 EQW393731:EQZ393731 FAS393731:FAV393731 FKO393731:FKR393731 FUK393731:FUN393731 GEG393731:GEJ393731 GOC393731:GOF393731 GXY393731:GYB393731 HHU393731:HHX393731 HRQ393731:HRT393731 IBM393731:IBP393731 ILI393731:ILL393731 IVE393731:IVH393731 JFA393731:JFD393731 JOW393731:JOZ393731 JYS393731:JYV393731 KIO393731:KIR393731 KSK393731:KSN393731 LCG393731:LCJ393731 LMC393731:LMF393731 LVY393731:LWB393731 MFU393731:MFX393731 MPQ393731:MPT393731 MZM393731:MZP393731 NJI393731:NJL393731 NTE393731:NTH393731 ODA393731:ODD393731 OMW393731:OMZ393731 OWS393731:OWV393731 PGO393731:PGR393731 PQK393731:PQN393731 QAG393731:QAJ393731 QKC393731:QKF393731 QTY393731:QUB393731 RDU393731:RDX393731 RNQ393731:RNT393731 RXM393731:RXP393731 SHI393731:SHL393731 SRE393731:SRH393731 TBA393731:TBD393731 TKW393731:TKZ393731 TUS393731:TUV393731 UEO393731:UER393731 UOK393731:UON393731 UYG393731:UYJ393731 VIC393731:VIF393731 VRY393731:VSB393731 WBU393731:WBX393731 WLQ393731:WLT393731 WVM393731:WVP393731 E459267:H459267 JA459267:JD459267 SW459267:SZ459267 ACS459267:ACV459267 AMO459267:AMR459267 AWK459267:AWN459267 BGG459267:BGJ459267 BQC459267:BQF459267 BZY459267:CAB459267 CJU459267:CJX459267 CTQ459267:CTT459267 DDM459267:DDP459267 DNI459267:DNL459267 DXE459267:DXH459267 EHA459267:EHD459267 EQW459267:EQZ459267 FAS459267:FAV459267 FKO459267:FKR459267 FUK459267:FUN459267 GEG459267:GEJ459267 GOC459267:GOF459267 GXY459267:GYB459267 HHU459267:HHX459267 HRQ459267:HRT459267 IBM459267:IBP459267 ILI459267:ILL459267 IVE459267:IVH459267 JFA459267:JFD459267 JOW459267:JOZ459267 JYS459267:JYV459267 KIO459267:KIR459267 KSK459267:KSN459267 LCG459267:LCJ459267 LMC459267:LMF459267 LVY459267:LWB459267 MFU459267:MFX459267 MPQ459267:MPT459267 MZM459267:MZP459267 NJI459267:NJL459267 NTE459267:NTH459267 ODA459267:ODD459267 OMW459267:OMZ459267 OWS459267:OWV459267 PGO459267:PGR459267 PQK459267:PQN459267 QAG459267:QAJ459267 QKC459267:QKF459267 QTY459267:QUB459267 RDU459267:RDX459267 RNQ459267:RNT459267 RXM459267:RXP459267 SHI459267:SHL459267 SRE459267:SRH459267 TBA459267:TBD459267 TKW459267:TKZ459267 TUS459267:TUV459267 UEO459267:UER459267 UOK459267:UON459267 UYG459267:UYJ459267 VIC459267:VIF459267 VRY459267:VSB459267 WBU459267:WBX459267 WLQ459267:WLT459267 WVM459267:WVP459267 E524803:H524803 JA524803:JD524803 SW524803:SZ524803 ACS524803:ACV524803 AMO524803:AMR524803 AWK524803:AWN524803 BGG524803:BGJ524803 BQC524803:BQF524803 BZY524803:CAB524803 CJU524803:CJX524803 CTQ524803:CTT524803 DDM524803:DDP524803 DNI524803:DNL524803 DXE524803:DXH524803 EHA524803:EHD524803 EQW524803:EQZ524803 FAS524803:FAV524803 FKO524803:FKR524803 FUK524803:FUN524803 GEG524803:GEJ524803 GOC524803:GOF524803 GXY524803:GYB524803 HHU524803:HHX524803 HRQ524803:HRT524803 IBM524803:IBP524803 ILI524803:ILL524803 IVE524803:IVH524803 JFA524803:JFD524803 JOW524803:JOZ524803 JYS524803:JYV524803 KIO524803:KIR524803 KSK524803:KSN524803 LCG524803:LCJ524803 LMC524803:LMF524803 LVY524803:LWB524803 MFU524803:MFX524803 MPQ524803:MPT524803 MZM524803:MZP524803 NJI524803:NJL524803 NTE524803:NTH524803 ODA524803:ODD524803 OMW524803:OMZ524803 OWS524803:OWV524803 PGO524803:PGR524803 PQK524803:PQN524803 QAG524803:QAJ524803 QKC524803:QKF524803 QTY524803:QUB524803 RDU524803:RDX524803 RNQ524803:RNT524803 RXM524803:RXP524803 SHI524803:SHL524803 SRE524803:SRH524803 TBA524803:TBD524803 TKW524803:TKZ524803 TUS524803:TUV524803 UEO524803:UER524803 UOK524803:UON524803 UYG524803:UYJ524803 VIC524803:VIF524803 VRY524803:VSB524803 WBU524803:WBX524803 WLQ524803:WLT524803 WVM524803:WVP524803 E590339:H590339 JA590339:JD590339 SW590339:SZ590339 ACS590339:ACV590339 AMO590339:AMR590339 AWK590339:AWN590339 BGG590339:BGJ590339 BQC590339:BQF590339 BZY590339:CAB590339 CJU590339:CJX590339 CTQ590339:CTT590339 DDM590339:DDP590339 DNI590339:DNL590339 DXE590339:DXH590339 EHA590339:EHD590339 EQW590339:EQZ590339 FAS590339:FAV590339 FKO590339:FKR590339 FUK590339:FUN590339 GEG590339:GEJ590339 GOC590339:GOF590339 GXY590339:GYB590339 HHU590339:HHX590339 HRQ590339:HRT590339 IBM590339:IBP590339 ILI590339:ILL590339 IVE590339:IVH590339 JFA590339:JFD590339 JOW590339:JOZ590339 JYS590339:JYV590339 KIO590339:KIR590339 KSK590339:KSN590339 LCG590339:LCJ590339 LMC590339:LMF590339 LVY590339:LWB590339 MFU590339:MFX590339 MPQ590339:MPT590339 MZM590339:MZP590339 NJI590339:NJL590339 NTE590339:NTH590339 ODA590339:ODD590339 OMW590339:OMZ590339 OWS590339:OWV590339 PGO590339:PGR590339 PQK590339:PQN590339 QAG590339:QAJ590339 QKC590339:QKF590339 QTY590339:QUB590339 RDU590339:RDX590339 RNQ590339:RNT590339 RXM590339:RXP590339 SHI590339:SHL590339 SRE590339:SRH590339 TBA590339:TBD590339 TKW590339:TKZ590339 TUS590339:TUV590339 UEO590339:UER590339 UOK590339:UON590339 UYG590339:UYJ590339 VIC590339:VIF590339 VRY590339:VSB590339 WBU590339:WBX590339 WLQ590339:WLT590339 WVM590339:WVP590339 E655875:H655875 JA655875:JD655875 SW655875:SZ655875 ACS655875:ACV655875 AMO655875:AMR655875 AWK655875:AWN655875 BGG655875:BGJ655875 BQC655875:BQF655875 BZY655875:CAB655875 CJU655875:CJX655875 CTQ655875:CTT655875 DDM655875:DDP655875 DNI655875:DNL655875 DXE655875:DXH655875 EHA655875:EHD655875 EQW655875:EQZ655875 FAS655875:FAV655875 FKO655875:FKR655875 FUK655875:FUN655875 GEG655875:GEJ655875 GOC655875:GOF655875 GXY655875:GYB655875 HHU655875:HHX655875 HRQ655875:HRT655875 IBM655875:IBP655875 ILI655875:ILL655875 IVE655875:IVH655875 JFA655875:JFD655875 JOW655875:JOZ655875 JYS655875:JYV655875 KIO655875:KIR655875 KSK655875:KSN655875 LCG655875:LCJ655875 LMC655875:LMF655875 LVY655875:LWB655875 MFU655875:MFX655875 MPQ655875:MPT655875 MZM655875:MZP655875 NJI655875:NJL655875 NTE655875:NTH655875 ODA655875:ODD655875 OMW655875:OMZ655875 OWS655875:OWV655875 PGO655875:PGR655875 PQK655875:PQN655875 QAG655875:QAJ655875 QKC655875:QKF655875 QTY655875:QUB655875 RDU655875:RDX655875 RNQ655875:RNT655875 RXM655875:RXP655875 SHI655875:SHL655875 SRE655875:SRH655875 TBA655875:TBD655875 TKW655875:TKZ655875 TUS655875:TUV655875 UEO655875:UER655875 UOK655875:UON655875 UYG655875:UYJ655875 VIC655875:VIF655875 VRY655875:VSB655875 WBU655875:WBX655875 WLQ655875:WLT655875 WVM655875:WVP655875 E721411:H721411 JA721411:JD721411 SW721411:SZ721411 ACS721411:ACV721411 AMO721411:AMR721411 AWK721411:AWN721411 BGG721411:BGJ721411 BQC721411:BQF721411 BZY721411:CAB721411 CJU721411:CJX721411 CTQ721411:CTT721411 DDM721411:DDP721411 DNI721411:DNL721411 DXE721411:DXH721411 EHA721411:EHD721411 EQW721411:EQZ721411 FAS721411:FAV721411 FKO721411:FKR721411 FUK721411:FUN721411 GEG721411:GEJ721411 GOC721411:GOF721411 GXY721411:GYB721411 HHU721411:HHX721411 HRQ721411:HRT721411 IBM721411:IBP721411 ILI721411:ILL721411 IVE721411:IVH721411 JFA721411:JFD721411 JOW721411:JOZ721411 JYS721411:JYV721411 KIO721411:KIR721411 KSK721411:KSN721411 LCG721411:LCJ721411 LMC721411:LMF721411 LVY721411:LWB721411 MFU721411:MFX721411 MPQ721411:MPT721411 MZM721411:MZP721411 NJI721411:NJL721411 NTE721411:NTH721411 ODA721411:ODD721411 OMW721411:OMZ721411 OWS721411:OWV721411 PGO721411:PGR721411 PQK721411:PQN721411 QAG721411:QAJ721411 QKC721411:QKF721411 QTY721411:QUB721411 RDU721411:RDX721411 RNQ721411:RNT721411 RXM721411:RXP721411 SHI721411:SHL721411 SRE721411:SRH721411 TBA721411:TBD721411 TKW721411:TKZ721411 TUS721411:TUV721411 UEO721411:UER721411 UOK721411:UON721411 UYG721411:UYJ721411 VIC721411:VIF721411 VRY721411:VSB721411 WBU721411:WBX721411 WLQ721411:WLT721411 WVM721411:WVP721411 E786947:H786947 JA786947:JD786947 SW786947:SZ786947 ACS786947:ACV786947 AMO786947:AMR786947 AWK786947:AWN786947 BGG786947:BGJ786947 BQC786947:BQF786947 BZY786947:CAB786947 CJU786947:CJX786947 CTQ786947:CTT786947 DDM786947:DDP786947 DNI786947:DNL786947 DXE786947:DXH786947 EHA786947:EHD786947 EQW786947:EQZ786947 FAS786947:FAV786947 FKO786947:FKR786947 FUK786947:FUN786947 GEG786947:GEJ786947 GOC786947:GOF786947 GXY786947:GYB786947 HHU786947:HHX786947 HRQ786947:HRT786947 IBM786947:IBP786947 ILI786947:ILL786947 IVE786947:IVH786947 JFA786947:JFD786947 JOW786947:JOZ786947 JYS786947:JYV786947 KIO786947:KIR786947 KSK786947:KSN786947 LCG786947:LCJ786947 LMC786947:LMF786947 LVY786947:LWB786947 MFU786947:MFX786947 MPQ786947:MPT786947 MZM786947:MZP786947 NJI786947:NJL786947 NTE786947:NTH786947 ODA786947:ODD786947 OMW786947:OMZ786947 OWS786947:OWV786947 PGO786947:PGR786947 PQK786947:PQN786947 QAG786947:QAJ786947 QKC786947:QKF786947 QTY786947:QUB786947 RDU786947:RDX786947 RNQ786947:RNT786947 RXM786947:RXP786947 SHI786947:SHL786947 SRE786947:SRH786947 TBA786947:TBD786947 TKW786947:TKZ786947 TUS786947:TUV786947 UEO786947:UER786947 UOK786947:UON786947 UYG786947:UYJ786947 VIC786947:VIF786947 VRY786947:VSB786947 WBU786947:WBX786947 WLQ786947:WLT786947 WVM786947:WVP786947 E852483:H852483 JA852483:JD852483 SW852483:SZ852483 ACS852483:ACV852483 AMO852483:AMR852483 AWK852483:AWN852483 BGG852483:BGJ852483 BQC852483:BQF852483 BZY852483:CAB852483 CJU852483:CJX852483 CTQ852483:CTT852483 DDM852483:DDP852483 DNI852483:DNL852483 DXE852483:DXH852483 EHA852483:EHD852483 EQW852483:EQZ852483 FAS852483:FAV852483 FKO852483:FKR852483 FUK852483:FUN852483 GEG852483:GEJ852483 GOC852483:GOF852483 GXY852483:GYB852483 HHU852483:HHX852483 HRQ852483:HRT852483 IBM852483:IBP852483 ILI852483:ILL852483 IVE852483:IVH852483 JFA852483:JFD852483 JOW852483:JOZ852483 JYS852483:JYV852483 KIO852483:KIR852483 KSK852483:KSN852483 LCG852483:LCJ852483 LMC852483:LMF852483 LVY852483:LWB852483 MFU852483:MFX852483 MPQ852483:MPT852483 MZM852483:MZP852483 NJI852483:NJL852483 NTE852483:NTH852483 ODA852483:ODD852483 OMW852483:OMZ852483 OWS852483:OWV852483 PGO852483:PGR852483 PQK852483:PQN852483 QAG852483:QAJ852483 QKC852483:QKF852483 QTY852483:QUB852483 RDU852483:RDX852483 RNQ852483:RNT852483 RXM852483:RXP852483 SHI852483:SHL852483 SRE852483:SRH852483 TBA852483:TBD852483 TKW852483:TKZ852483 TUS852483:TUV852483 UEO852483:UER852483 UOK852483:UON852483 UYG852483:UYJ852483 VIC852483:VIF852483 VRY852483:VSB852483 WBU852483:WBX852483 WLQ852483:WLT852483 WVM852483:WVP852483 E918019:H918019 JA918019:JD918019 SW918019:SZ918019 ACS918019:ACV918019 AMO918019:AMR918019 AWK918019:AWN918019 BGG918019:BGJ918019 BQC918019:BQF918019 BZY918019:CAB918019 CJU918019:CJX918019 CTQ918019:CTT918019 DDM918019:DDP918019 DNI918019:DNL918019 DXE918019:DXH918019 EHA918019:EHD918019 EQW918019:EQZ918019 FAS918019:FAV918019 FKO918019:FKR918019 FUK918019:FUN918019 GEG918019:GEJ918019 GOC918019:GOF918019 GXY918019:GYB918019 HHU918019:HHX918019 HRQ918019:HRT918019 IBM918019:IBP918019 ILI918019:ILL918019 IVE918019:IVH918019 JFA918019:JFD918019 JOW918019:JOZ918019 JYS918019:JYV918019 KIO918019:KIR918019 KSK918019:KSN918019 LCG918019:LCJ918019 LMC918019:LMF918019 LVY918019:LWB918019 MFU918019:MFX918019 MPQ918019:MPT918019 MZM918019:MZP918019 NJI918019:NJL918019 NTE918019:NTH918019 ODA918019:ODD918019 OMW918019:OMZ918019 OWS918019:OWV918019 PGO918019:PGR918019 PQK918019:PQN918019 QAG918019:QAJ918019 QKC918019:QKF918019 QTY918019:QUB918019 RDU918019:RDX918019 RNQ918019:RNT918019 RXM918019:RXP918019 SHI918019:SHL918019 SRE918019:SRH918019 TBA918019:TBD918019 TKW918019:TKZ918019 TUS918019:TUV918019 UEO918019:UER918019 UOK918019:UON918019 UYG918019:UYJ918019 VIC918019:VIF918019 VRY918019:VSB918019 WBU918019:WBX918019 WLQ918019:WLT918019 WVM918019:WVP918019 E983555:H983555 JA983555:JD983555 SW983555:SZ983555 ACS983555:ACV983555 AMO983555:AMR983555 AWK983555:AWN983555 BGG983555:BGJ983555 BQC983555:BQF983555 BZY983555:CAB983555 CJU983555:CJX983555 CTQ983555:CTT983555 DDM983555:DDP983555 DNI983555:DNL983555 DXE983555:DXH983555 EHA983555:EHD983555 EQW983555:EQZ983555 FAS983555:FAV983555 FKO983555:FKR983555 FUK983555:FUN983555 GEG983555:GEJ983555 GOC983555:GOF983555 GXY983555:GYB983555 HHU983555:HHX983555 HRQ983555:HRT983555 IBM983555:IBP983555 ILI983555:ILL983555 IVE983555:IVH983555 JFA983555:JFD983555 JOW983555:JOZ983555 JYS983555:JYV983555 KIO983555:KIR983555 KSK983555:KSN983555 LCG983555:LCJ983555 LMC983555:LMF983555 LVY983555:LWB983555 MFU983555:MFX983555 MPQ983555:MPT983555 MZM983555:MZP983555 NJI983555:NJL983555 NTE983555:NTH983555 ODA983555:ODD983555 OMW983555:OMZ983555 OWS983555:OWV983555 PGO983555:PGR983555 PQK983555:PQN983555 QAG983555:QAJ983555 QKC983555:QKF983555 QTY983555:QUB983555 RDU983555:RDX983555 RNQ983555:RNT983555 RXM983555:RXP983555 SHI983555:SHL983555 SRE983555:SRH983555 TBA983555:TBD983555 TKW983555:TKZ983555 TUS983555:TUV983555 UEO983555:UER983555 UOK983555:UON983555 UYG983555:UYJ983555 VIC983555:VIF983555 VRY983555:VSB983555 WBU983555:WBX983555 WLQ983555:WLT983555 WVM983555:WVP983555 I470:K470 JE470:JG470 TA470:TC470 ACW470:ACY470 AMS470:AMU470 AWO470:AWQ470 BGK470:BGM470 BQG470:BQI470 CAC470:CAE470 CJY470:CKA470 CTU470:CTW470 DDQ470:DDS470 DNM470:DNO470 DXI470:DXK470 EHE470:EHG470 ERA470:ERC470 FAW470:FAY470 FKS470:FKU470 FUO470:FUQ470 GEK470:GEM470 GOG470:GOI470 GYC470:GYE470 HHY470:HIA470 HRU470:HRW470 IBQ470:IBS470 ILM470:ILO470 IVI470:IVK470 JFE470:JFG470 JPA470:JPC470 JYW470:JYY470 KIS470:KIU470 KSO470:KSQ470 LCK470:LCM470 LMG470:LMI470 LWC470:LWE470 MFY470:MGA470 MPU470:MPW470 MZQ470:MZS470 NJM470:NJO470 NTI470:NTK470 ODE470:ODG470 ONA470:ONC470 OWW470:OWY470 PGS470:PGU470 PQO470:PQQ470 QAK470:QAM470 QKG470:QKI470 QUC470:QUE470 RDY470:REA470 RNU470:RNW470 RXQ470:RXS470 SHM470:SHO470 SRI470:SRK470 TBE470:TBG470 TLA470:TLC470 TUW470:TUY470 UES470:UEU470 UOO470:UOQ470 UYK470:UYM470 VIG470:VII470 VSC470:VSE470 WBY470:WCA470 WLU470:WLW470 WVQ470:WVS470 I66052:K66052 JE66052:JG66052 TA66052:TC66052 ACW66052:ACY66052 AMS66052:AMU66052 AWO66052:AWQ66052 BGK66052:BGM66052 BQG66052:BQI66052 CAC66052:CAE66052 CJY66052:CKA66052 CTU66052:CTW66052 DDQ66052:DDS66052 DNM66052:DNO66052 DXI66052:DXK66052 EHE66052:EHG66052 ERA66052:ERC66052 FAW66052:FAY66052 FKS66052:FKU66052 FUO66052:FUQ66052 GEK66052:GEM66052 GOG66052:GOI66052 GYC66052:GYE66052 HHY66052:HIA66052 HRU66052:HRW66052 IBQ66052:IBS66052 ILM66052:ILO66052 IVI66052:IVK66052 JFE66052:JFG66052 JPA66052:JPC66052 JYW66052:JYY66052 KIS66052:KIU66052 KSO66052:KSQ66052 LCK66052:LCM66052 LMG66052:LMI66052 LWC66052:LWE66052 MFY66052:MGA66052 MPU66052:MPW66052 MZQ66052:MZS66052 NJM66052:NJO66052 NTI66052:NTK66052 ODE66052:ODG66052 ONA66052:ONC66052 OWW66052:OWY66052 PGS66052:PGU66052 PQO66052:PQQ66052 QAK66052:QAM66052 QKG66052:QKI66052 QUC66052:QUE66052 RDY66052:REA66052 RNU66052:RNW66052 RXQ66052:RXS66052 SHM66052:SHO66052 SRI66052:SRK66052 TBE66052:TBG66052 TLA66052:TLC66052 TUW66052:TUY66052 UES66052:UEU66052 UOO66052:UOQ66052 UYK66052:UYM66052 VIG66052:VII66052 VSC66052:VSE66052 WBY66052:WCA66052 WLU66052:WLW66052 WVQ66052:WVS66052 I131588:K131588 JE131588:JG131588 TA131588:TC131588 ACW131588:ACY131588 AMS131588:AMU131588 AWO131588:AWQ131588 BGK131588:BGM131588 BQG131588:BQI131588 CAC131588:CAE131588 CJY131588:CKA131588 CTU131588:CTW131588 DDQ131588:DDS131588 DNM131588:DNO131588 DXI131588:DXK131588 EHE131588:EHG131588 ERA131588:ERC131588 FAW131588:FAY131588 FKS131588:FKU131588 FUO131588:FUQ131588 GEK131588:GEM131588 GOG131588:GOI131588 GYC131588:GYE131588 HHY131588:HIA131588 HRU131588:HRW131588 IBQ131588:IBS131588 ILM131588:ILO131588 IVI131588:IVK131588 JFE131588:JFG131588 JPA131588:JPC131588 JYW131588:JYY131588 KIS131588:KIU131588 KSO131588:KSQ131588 LCK131588:LCM131588 LMG131588:LMI131588 LWC131588:LWE131588 MFY131588:MGA131588 MPU131588:MPW131588 MZQ131588:MZS131588 NJM131588:NJO131588 NTI131588:NTK131588 ODE131588:ODG131588 ONA131588:ONC131588 OWW131588:OWY131588 PGS131588:PGU131588 PQO131588:PQQ131588 QAK131588:QAM131588 QKG131588:QKI131588 QUC131588:QUE131588 RDY131588:REA131588 RNU131588:RNW131588 RXQ131588:RXS131588 SHM131588:SHO131588 SRI131588:SRK131588 TBE131588:TBG131588 TLA131588:TLC131588 TUW131588:TUY131588 UES131588:UEU131588 UOO131588:UOQ131588 UYK131588:UYM131588 VIG131588:VII131588 VSC131588:VSE131588 WBY131588:WCA131588 WLU131588:WLW131588 WVQ131588:WVS131588 I197124:K197124 JE197124:JG197124 TA197124:TC197124 ACW197124:ACY197124 AMS197124:AMU197124 AWO197124:AWQ197124 BGK197124:BGM197124 BQG197124:BQI197124 CAC197124:CAE197124 CJY197124:CKA197124 CTU197124:CTW197124 DDQ197124:DDS197124 DNM197124:DNO197124 DXI197124:DXK197124 EHE197124:EHG197124 ERA197124:ERC197124 FAW197124:FAY197124 FKS197124:FKU197124 FUO197124:FUQ197124 GEK197124:GEM197124 GOG197124:GOI197124 GYC197124:GYE197124 HHY197124:HIA197124 HRU197124:HRW197124 IBQ197124:IBS197124 ILM197124:ILO197124 IVI197124:IVK197124 JFE197124:JFG197124 JPA197124:JPC197124 JYW197124:JYY197124 KIS197124:KIU197124 KSO197124:KSQ197124 LCK197124:LCM197124 LMG197124:LMI197124 LWC197124:LWE197124 MFY197124:MGA197124 MPU197124:MPW197124 MZQ197124:MZS197124 NJM197124:NJO197124 NTI197124:NTK197124 ODE197124:ODG197124 ONA197124:ONC197124 OWW197124:OWY197124 PGS197124:PGU197124 PQO197124:PQQ197124 QAK197124:QAM197124 QKG197124:QKI197124 QUC197124:QUE197124 RDY197124:REA197124 RNU197124:RNW197124 RXQ197124:RXS197124 SHM197124:SHO197124 SRI197124:SRK197124 TBE197124:TBG197124 TLA197124:TLC197124 TUW197124:TUY197124 UES197124:UEU197124 UOO197124:UOQ197124 UYK197124:UYM197124 VIG197124:VII197124 VSC197124:VSE197124 WBY197124:WCA197124 WLU197124:WLW197124 WVQ197124:WVS197124 I262660:K262660 JE262660:JG262660 TA262660:TC262660 ACW262660:ACY262660 AMS262660:AMU262660 AWO262660:AWQ262660 BGK262660:BGM262660 BQG262660:BQI262660 CAC262660:CAE262660 CJY262660:CKA262660 CTU262660:CTW262660 DDQ262660:DDS262660 DNM262660:DNO262660 DXI262660:DXK262660 EHE262660:EHG262660 ERA262660:ERC262660 FAW262660:FAY262660 FKS262660:FKU262660 FUO262660:FUQ262660 GEK262660:GEM262660 GOG262660:GOI262660 GYC262660:GYE262660 HHY262660:HIA262660 HRU262660:HRW262660 IBQ262660:IBS262660 ILM262660:ILO262660 IVI262660:IVK262660 JFE262660:JFG262660 JPA262660:JPC262660 JYW262660:JYY262660 KIS262660:KIU262660 KSO262660:KSQ262660 LCK262660:LCM262660 LMG262660:LMI262660 LWC262660:LWE262660 MFY262660:MGA262660 MPU262660:MPW262660 MZQ262660:MZS262660 NJM262660:NJO262660 NTI262660:NTK262660 ODE262660:ODG262660 ONA262660:ONC262660 OWW262660:OWY262660 PGS262660:PGU262660 PQO262660:PQQ262660 QAK262660:QAM262660 QKG262660:QKI262660 QUC262660:QUE262660 RDY262660:REA262660 RNU262660:RNW262660 RXQ262660:RXS262660 SHM262660:SHO262660 SRI262660:SRK262660 TBE262660:TBG262660 TLA262660:TLC262660 TUW262660:TUY262660 UES262660:UEU262660 UOO262660:UOQ262660 UYK262660:UYM262660 VIG262660:VII262660 VSC262660:VSE262660 WBY262660:WCA262660 WLU262660:WLW262660 WVQ262660:WVS262660 I328196:K328196 JE328196:JG328196 TA328196:TC328196 ACW328196:ACY328196 AMS328196:AMU328196 AWO328196:AWQ328196 BGK328196:BGM328196 BQG328196:BQI328196 CAC328196:CAE328196 CJY328196:CKA328196 CTU328196:CTW328196 DDQ328196:DDS328196 DNM328196:DNO328196 DXI328196:DXK328196 EHE328196:EHG328196 ERA328196:ERC328196 FAW328196:FAY328196 FKS328196:FKU328196 FUO328196:FUQ328196 GEK328196:GEM328196 GOG328196:GOI328196 GYC328196:GYE328196 HHY328196:HIA328196 HRU328196:HRW328196 IBQ328196:IBS328196 ILM328196:ILO328196 IVI328196:IVK328196 JFE328196:JFG328196 JPA328196:JPC328196 JYW328196:JYY328196 KIS328196:KIU328196 KSO328196:KSQ328196 LCK328196:LCM328196 LMG328196:LMI328196 LWC328196:LWE328196 MFY328196:MGA328196 MPU328196:MPW328196 MZQ328196:MZS328196 NJM328196:NJO328196 NTI328196:NTK328196 ODE328196:ODG328196 ONA328196:ONC328196 OWW328196:OWY328196 PGS328196:PGU328196 PQO328196:PQQ328196 QAK328196:QAM328196 QKG328196:QKI328196 QUC328196:QUE328196 RDY328196:REA328196 RNU328196:RNW328196 RXQ328196:RXS328196 SHM328196:SHO328196 SRI328196:SRK328196 TBE328196:TBG328196 TLA328196:TLC328196 TUW328196:TUY328196 UES328196:UEU328196 UOO328196:UOQ328196 UYK328196:UYM328196 VIG328196:VII328196 VSC328196:VSE328196 WBY328196:WCA328196 WLU328196:WLW328196 WVQ328196:WVS328196 I393732:K393732 JE393732:JG393732 TA393732:TC393732 ACW393732:ACY393732 AMS393732:AMU393732 AWO393732:AWQ393732 BGK393732:BGM393732 BQG393732:BQI393732 CAC393732:CAE393732 CJY393732:CKA393732 CTU393732:CTW393732 DDQ393732:DDS393732 DNM393732:DNO393732 DXI393732:DXK393732 EHE393732:EHG393732 ERA393732:ERC393732 FAW393732:FAY393732 FKS393732:FKU393732 FUO393732:FUQ393732 GEK393732:GEM393732 GOG393732:GOI393732 GYC393732:GYE393732 HHY393732:HIA393732 HRU393732:HRW393732 IBQ393732:IBS393732 ILM393732:ILO393732 IVI393732:IVK393732 JFE393732:JFG393732 JPA393732:JPC393732 JYW393732:JYY393732 KIS393732:KIU393732 KSO393732:KSQ393732 LCK393732:LCM393732 LMG393732:LMI393732 LWC393732:LWE393732 MFY393732:MGA393732 MPU393732:MPW393732 MZQ393732:MZS393732 NJM393732:NJO393732 NTI393732:NTK393732 ODE393732:ODG393732 ONA393732:ONC393732 OWW393732:OWY393732 PGS393732:PGU393732 PQO393732:PQQ393732 QAK393732:QAM393732 QKG393732:QKI393732 QUC393732:QUE393732 RDY393732:REA393732 RNU393732:RNW393732 RXQ393732:RXS393732 SHM393732:SHO393732 SRI393732:SRK393732 TBE393732:TBG393732 TLA393732:TLC393732 TUW393732:TUY393732 UES393732:UEU393732 UOO393732:UOQ393732 UYK393732:UYM393732 VIG393732:VII393732 VSC393732:VSE393732 WBY393732:WCA393732 WLU393732:WLW393732 WVQ393732:WVS393732 I459268:K459268 JE459268:JG459268 TA459268:TC459268 ACW459268:ACY459268 AMS459268:AMU459268 AWO459268:AWQ459268 BGK459268:BGM459268 BQG459268:BQI459268 CAC459268:CAE459268 CJY459268:CKA459268 CTU459268:CTW459268 DDQ459268:DDS459268 DNM459268:DNO459268 DXI459268:DXK459268 EHE459268:EHG459268 ERA459268:ERC459268 FAW459268:FAY459268 FKS459268:FKU459268 FUO459268:FUQ459268 GEK459268:GEM459268 GOG459268:GOI459268 GYC459268:GYE459268 HHY459268:HIA459268 HRU459268:HRW459268 IBQ459268:IBS459268 ILM459268:ILO459268 IVI459268:IVK459268 JFE459268:JFG459268 JPA459268:JPC459268 JYW459268:JYY459268 KIS459268:KIU459268 KSO459268:KSQ459268 LCK459268:LCM459268 LMG459268:LMI459268 LWC459268:LWE459268 MFY459268:MGA459268 MPU459268:MPW459268 MZQ459268:MZS459268 NJM459268:NJO459268 NTI459268:NTK459268 ODE459268:ODG459268 ONA459268:ONC459268 OWW459268:OWY459268 PGS459268:PGU459268 PQO459268:PQQ459268 QAK459268:QAM459268 QKG459268:QKI459268 QUC459268:QUE459268 RDY459268:REA459268 RNU459268:RNW459268 RXQ459268:RXS459268 SHM459268:SHO459268 SRI459268:SRK459268 TBE459268:TBG459268 TLA459268:TLC459268 TUW459268:TUY459268 UES459268:UEU459268 UOO459268:UOQ459268 UYK459268:UYM459268 VIG459268:VII459268 VSC459268:VSE459268 WBY459268:WCA459268 WLU459268:WLW459268 WVQ459268:WVS459268 I524804:K524804 JE524804:JG524804 TA524804:TC524804 ACW524804:ACY524804 AMS524804:AMU524804 AWO524804:AWQ524804 BGK524804:BGM524804 BQG524804:BQI524804 CAC524804:CAE524804 CJY524804:CKA524804 CTU524804:CTW524804 DDQ524804:DDS524804 DNM524804:DNO524804 DXI524804:DXK524804 EHE524804:EHG524804 ERA524804:ERC524804 FAW524804:FAY524804 FKS524804:FKU524804 FUO524804:FUQ524804 GEK524804:GEM524804 GOG524804:GOI524804 GYC524804:GYE524804 HHY524804:HIA524804 HRU524804:HRW524804 IBQ524804:IBS524804 ILM524804:ILO524804 IVI524804:IVK524804 JFE524804:JFG524804 JPA524804:JPC524804 JYW524804:JYY524804 KIS524804:KIU524804 KSO524804:KSQ524804 LCK524804:LCM524804 LMG524804:LMI524804 LWC524804:LWE524804 MFY524804:MGA524804 MPU524804:MPW524804 MZQ524804:MZS524804 NJM524804:NJO524804 NTI524804:NTK524804 ODE524804:ODG524804 ONA524804:ONC524804 OWW524804:OWY524804 PGS524804:PGU524804 PQO524804:PQQ524804 QAK524804:QAM524804 QKG524804:QKI524804 QUC524804:QUE524804 RDY524804:REA524804 RNU524804:RNW524804 RXQ524804:RXS524804 SHM524804:SHO524804 SRI524804:SRK524804 TBE524804:TBG524804 TLA524804:TLC524804 TUW524804:TUY524804 UES524804:UEU524804 UOO524804:UOQ524804 UYK524804:UYM524804 VIG524804:VII524804 VSC524804:VSE524804 WBY524804:WCA524804 WLU524804:WLW524804 WVQ524804:WVS524804 I590340:K590340 JE590340:JG590340 TA590340:TC590340 ACW590340:ACY590340 AMS590340:AMU590340 AWO590340:AWQ590340 BGK590340:BGM590340 BQG590340:BQI590340 CAC590340:CAE590340 CJY590340:CKA590340 CTU590340:CTW590340 DDQ590340:DDS590340 DNM590340:DNO590340 DXI590340:DXK590340 EHE590340:EHG590340 ERA590340:ERC590340 FAW590340:FAY590340 FKS590340:FKU590340 FUO590340:FUQ590340 GEK590340:GEM590340 GOG590340:GOI590340 GYC590340:GYE590340 HHY590340:HIA590340 HRU590340:HRW590340 IBQ590340:IBS590340 ILM590340:ILO590340 IVI590340:IVK590340 JFE590340:JFG590340 JPA590340:JPC590340 JYW590340:JYY590340 KIS590340:KIU590340 KSO590340:KSQ590340 LCK590340:LCM590340 LMG590340:LMI590340 LWC590340:LWE590340 MFY590340:MGA590340 MPU590340:MPW590340 MZQ590340:MZS590340 NJM590340:NJO590340 NTI590340:NTK590340 ODE590340:ODG590340 ONA590340:ONC590340 OWW590340:OWY590340 PGS590340:PGU590340 PQO590340:PQQ590340 QAK590340:QAM590340 QKG590340:QKI590340 QUC590340:QUE590340 RDY590340:REA590340 RNU590340:RNW590340 RXQ590340:RXS590340 SHM590340:SHO590340 SRI590340:SRK590340 TBE590340:TBG590340 TLA590340:TLC590340 TUW590340:TUY590340 UES590340:UEU590340 UOO590340:UOQ590340 UYK590340:UYM590340 VIG590340:VII590340 VSC590340:VSE590340 WBY590340:WCA590340 WLU590340:WLW590340 WVQ590340:WVS590340 I655876:K655876 JE655876:JG655876 TA655876:TC655876 ACW655876:ACY655876 AMS655876:AMU655876 AWO655876:AWQ655876 BGK655876:BGM655876 BQG655876:BQI655876 CAC655876:CAE655876 CJY655876:CKA655876 CTU655876:CTW655876 DDQ655876:DDS655876 DNM655876:DNO655876 DXI655876:DXK655876 EHE655876:EHG655876 ERA655876:ERC655876 FAW655876:FAY655876 FKS655876:FKU655876 FUO655876:FUQ655876 GEK655876:GEM655876 GOG655876:GOI655876 GYC655876:GYE655876 HHY655876:HIA655876 HRU655876:HRW655876 IBQ655876:IBS655876 ILM655876:ILO655876 IVI655876:IVK655876 JFE655876:JFG655876 JPA655876:JPC655876 JYW655876:JYY655876 KIS655876:KIU655876 KSO655876:KSQ655876 LCK655876:LCM655876 LMG655876:LMI655876 LWC655876:LWE655876 MFY655876:MGA655876 MPU655876:MPW655876 MZQ655876:MZS655876 NJM655876:NJO655876 NTI655876:NTK655876 ODE655876:ODG655876 ONA655876:ONC655876 OWW655876:OWY655876 PGS655876:PGU655876 PQO655876:PQQ655876 QAK655876:QAM655876 QKG655876:QKI655876 QUC655876:QUE655876 RDY655876:REA655876 RNU655876:RNW655876 RXQ655876:RXS655876 SHM655876:SHO655876 SRI655876:SRK655876 TBE655876:TBG655876 TLA655876:TLC655876 TUW655876:TUY655876 UES655876:UEU655876 UOO655876:UOQ655876 UYK655876:UYM655876 VIG655876:VII655876 VSC655876:VSE655876 WBY655876:WCA655876 WLU655876:WLW655876 WVQ655876:WVS655876 I721412:K721412 JE721412:JG721412 TA721412:TC721412 ACW721412:ACY721412 AMS721412:AMU721412 AWO721412:AWQ721412 BGK721412:BGM721412 BQG721412:BQI721412 CAC721412:CAE721412 CJY721412:CKA721412 CTU721412:CTW721412 DDQ721412:DDS721412 DNM721412:DNO721412 DXI721412:DXK721412 EHE721412:EHG721412 ERA721412:ERC721412 FAW721412:FAY721412 FKS721412:FKU721412 FUO721412:FUQ721412 GEK721412:GEM721412 GOG721412:GOI721412 GYC721412:GYE721412 HHY721412:HIA721412 HRU721412:HRW721412 IBQ721412:IBS721412 ILM721412:ILO721412 IVI721412:IVK721412 JFE721412:JFG721412 JPA721412:JPC721412 JYW721412:JYY721412 KIS721412:KIU721412 KSO721412:KSQ721412 LCK721412:LCM721412 LMG721412:LMI721412 LWC721412:LWE721412 MFY721412:MGA721412 MPU721412:MPW721412 MZQ721412:MZS721412 NJM721412:NJO721412 NTI721412:NTK721412 ODE721412:ODG721412 ONA721412:ONC721412 OWW721412:OWY721412 PGS721412:PGU721412 PQO721412:PQQ721412 QAK721412:QAM721412 QKG721412:QKI721412 QUC721412:QUE721412 RDY721412:REA721412 RNU721412:RNW721412 RXQ721412:RXS721412 SHM721412:SHO721412 SRI721412:SRK721412 TBE721412:TBG721412 TLA721412:TLC721412 TUW721412:TUY721412 UES721412:UEU721412 UOO721412:UOQ721412 UYK721412:UYM721412 VIG721412:VII721412 VSC721412:VSE721412 WBY721412:WCA721412 WLU721412:WLW721412 WVQ721412:WVS721412 I786948:K786948 JE786948:JG786948 TA786948:TC786948 ACW786948:ACY786948 AMS786948:AMU786948 AWO786948:AWQ786948 BGK786948:BGM786948 BQG786948:BQI786948 CAC786948:CAE786948 CJY786948:CKA786948 CTU786948:CTW786948 DDQ786948:DDS786948 DNM786948:DNO786948 DXI786948:DXK786948 EHE786948:EHG786948 ERA786948:ERC786948 FAW786948:FAY786948 FKS786948:FKU786948 FUO786948:FUQ786948 GEK786948:GEM786948 GOG786948:GOI786948 GYC786948:GYE786948 HHY786948:HIA786948 HRU786948:HRW786948 IBQ786948:IBS786948 ILM786948:ILO786948 IVI786948:IVK786948 JFE786948:JFG786948 JPA786948:JPC786948 JYW786948:JYY786948 KIS786948:KIU786948 KSO786948:KSQ786948 LCK786948:LCM786948 LMG786948:LMI786948 LWC786948:LWE786948 MFY786948:MGA786948 MPU786948:MPW786948 MZQ786948:MZS786948 NJM786948:NJO786948 NTI786948:NTK786948 ODE786948:ODG786948 ONA786948:ONC786948 OWW786948:OWY786948 PGS786948:PGU786948 PQO786948:PQQ786948 QAK786948:QAM786948 QKG786948:QKI786948 QUC786948:QUE786948 RDY786948:REA786948 RNU786948:RNW786948 RXQ786948:RXS786948 SHM786948:SHO786948 SRI786948:SRK786948 TBE786948:TBG786948 TLA786948:TLC786948 TUW786948:TUY786948 UES786948:UEU786948 UOO786948:UOQ786948 UYK786948:UYM786948 VIG786948:VII786948 VSC786948:VSE786948 WBY786948:WCA786948 WLU786948:WLW786948 WVQ786948:WVS786948 I852484:K852484 JE852484:JG852484 TA852484:TC852484 ACW852484:ACY852484 AMS852484:AMU852484 AWO852484:AWQ852484 BGK852484:BGM852484 BQG852484:BQI852484 CAC852484:CAE852484 CJY852484:CKA852484 CTU852484:CTW852484 DDQ852484:DDS852484 DNM852484:DNO852484 DXI852484:DXK852484 EHE852484:EHG852484 ERA852484:ERC852484 FAW852484:FAY852484 FKS852484:FKU852484 FUO852484:FUQ852484 GEK852484:GEM852484 GOG852484:GOI852484 GYC852484:GYE852484 HHY852484:HIA852484 HRU852484:HRW852484 IBQ852484:IBS852484 ILM852484:ILO852484 IVI852484:IVK852484 JFE852484:JFG852484 JPA852484:JPC852484 JYW852484:JYY852484 KIS852484:KIU852484 KSO852484:KSQ852484 LCK852484:LCM852484 LMG852484:LMI852484 LWC852484:LWE852484 MFY852484:MGA852484 MPU852484:MPW852484 MZQ852484:MZS852484 NJM852484:NJO852484 NTI852484:NTK852484 ODE852484:ODG852484 ONA852484:ONC852484 OWW852484:OWY852484 PGS852484:PGU852484 PQO852484:PQQ852484 QAK852484:QAM852484 QKG852484:QKI852484 QUC852484:QUE852484 RDY852484:REA852484 RNU852484:RNW852484 RXQ852484:RXS852484 SHM852484:SHO852484 SRI852484:SRK852484 TBE852484:TBG852484 TLA852484:TLC852484 TUW852484:TUY852484 UES852484:UEU852484 UOO852484:UOQ852484 UYK852484:UYM852484 VIG852484:VII852484 VSC852484:VSE852484 WBY852484:WCA852484 WLU852484:WLW852484 WVQ852484:WVS852484 I918020:K918020 JE918020:JG918020 TA918020:TC918020 ACW918020:ACY918020 AMS918020:AMU918020 AWO918020:AWQ918020 BGK918020:BGM918020 BQG918020:BQI918020 CAC918020:CAE918020 CJY918020:CKA918020 CTU918020:CTW918020 DDQ918020:DDS918020 DNM918020:DNO918020 DXI918020:DXK918020 EHE918020:EHG918020 ERA918020:ERC918020 FAW918020:FAY918020 FKS918020:FKU918020 FUO918020:FUQ918020 GEK918020:GEM918020 GOG918020:GOI918020 GYC918020:GYE918020 HHY918020:HIA918020 HRU918020:HRW918020 IBQ918020:IBS918020 ILM918020:ILO918020 IVI918020:IVK918020 JFE918020:JFG918020 JPA918020:JPC918020 JYW918020:JYY918020 KIS918020:KIU918020 KSO918020:KSQ918020 LCK918020:LCM918020 LMG918020:LMI918020 LWC918020:LWE918020 MFY918020:MGA918020 MPU918020:MPW918020 MZQ918020:MZS918020 NJM918020:NJO918020 NTI918020:NTK918020 ODE918020:ODG918020 ONA918020:ONC918020 OWW918020:OWY918020 PGS918020:PGU918020 PQO918020:PQQ918020 QAK918020:QAM918020 QKG918020:QKI918020 QUC918020:QUE918020 RDY918020:REA918020 RNU918020:RNW918020 RXQ918020:RXS918020 SHM918020:SHO918020 SRI918020:SRK918020 TBE918020:TBG918020 TLA918020:TLC918020 TUW918020:TUY918020 UES918020:UEU918020 UOO918020:UOQ918020 UYK918020:UYM918020 VIG918020:VII918020 VSC918020:VSE918020 WBY918020:WCA918020 WLU918020:WLW918020 WVQ918020:WVS918020 I983556:K983556 JE983556:JG983556 TA983556:TC983556 ACW983556:ACY983556 AMS983556:AMU983556 AWO983556:AWQ983556 BGK983556:BGM983556 BQG983556:BQI983556 CAC983556:CAE983556 CJY983556:CKA983556 CTU983556:CTW983556 DDQ983556:DDS983556 DNM983556:DNO983556 DXI983556:DXK983556 EHE983556:EHG983556 ERA983556:ERC983556 FAW983556:FAY983556 FKS983556:FKU983556 FUO983556:FUQ983556 GEK983556:GEM983556 GOG983556:GOI983556 GYC983556:GYE983556 HHY983556:HIA983556 HRU983556:HRW983556 IBQ983556:IBS983556 ILM983556:ILO983556 IVI983556:IVK983556 JFE983556:JFG983556 JPA983556:JPC983556 JYW983556:JYY983556 KIS983556:KIU983556 KSO983556:KSQ983556 LCK983556:LCM983556 LMG983556:LMI983556 LWC983556:LWE983556 MFY983556:MGA983556 MPU983556:MPW983556 MZQ983556:MZS983556 NJM983556:NJO983556 NTI983556:NTK983556 ODE983556:ODG983556 ONA983556:ONC983556 OWW983556:OWY983556 PGS983556:PGU983556 PQO983556:PQQ983556 QAK983556:QAM983556 QKG983556:QKI983556 QUC983556:QUE983556 RDY983556:REA983556 RNU983556:RNW983556 RXQ983556:RXS983556 SHM983556:SHO983556 SRI983556:SRK983556 TBE983556:TBG983556 TLA983556:TLC983556 TUW983556:TUY983556 UES983556:UEU983556 UOO983556:UOQ983556 UYK983556:UYM983556 VIG983556:VII983556 VSC983556:VSE983556 WBY983556:WCA983556 WLU983556:WLW983556 WVQ983556:WVS983556 J464:L469 JF464:JH469 TB464:TD469 ACX464:ACZ469 AMT464:AMV469 AWP464:AWR469 BGL464:BGN469 BQH464:BQJ469 CAD464:CAF469 CJZ464:CKB469 CTV464:CTX469 DDR464:DDT469 DNN464:DNP469 DXJ464:DXL469 EHF464:EHH469 ERB464:ERD469 FAX464:FAZ469 FKT464:FKV469 FUP464:FUR469 GEL464:GEN469 GOH464:GOJ469 GYD464:GYF469 HHZ464:HIB469 HRV464:HRX469 IBR464:IBT469 ILN464:ILP469 IVJ464:IVL469 JFF464:JFH469 JPB464:JPD469 JYX464:JYZ469 KIT464:KIV469 KSP464:KSR469 LCL464:LCN469 LMH464:LMJ469 LWD464:LWF469 MFZ464:MGB469 MPV464:MPX469 MZR464:MZT469 NJN464:NJP469 NTJ464:NTL469 ODF464:ODH469 ONB464:OND469 OWX464:OWZ469 PGT464:PGV469 PQP464:PQR469 QAL464:QAN469 QKH464:QKJ469 QUD464:QUF469 RDZ464:REB469 RNV464:RNX469 RXR464:RXT469 SHN464:SHP469 SRJ464:SRL469 TBF464:TBH469 TLB464:TLD469 TUX464:TUZ469 UET464:UEV469 UOP464:UOR469 UYL464:UYN469 VIH464:VIJ469 VSD464:VSF469 WBZ464:WCB469 WLV464:WLX469 WVR464:WVT469 J66046:L66051 JF66046:JH66051 TB66046:TD66051 ACX66046:ACZ66051 AMT66046:AMV66051 AWP66046:AWR66051 BGL66046:BGN66051 BQH66046:BQJ66051 CAD66046:CAF66051 CJZ66046:CKB66051 CTV66046:CTX66051 DDR66046:DDT66051 DNN66046:DNP66051 DXJ66046:DXL66051 EHF66046:EHH66051 ERB66046:ERD66051 FAX66046:FAZ66051 FKT66046:FKV66051 FUP66046:FUR66051 GEL66046:GEN66051 GOH66046:GOJ66051 GYD66046:GYF66051 HHZ66046:HIB66051 HRV66046:HRX66051 IBR66046:IBT66051 ILN66046:ILP66051 IVJ66046:IVL66051 JFF66046:JFH66051 JPB66046:JPD66051 JYX66046:JYZ66051 KIT66046:KIV66051 KSP66046:KSR66051 LCL66046:LCN66051 LMH66046:LMJ66051 LWD66046:LWF66051 MFZ66046:MGB66051 MPV66046:MPX66051 MZR66046:MZT66051 NJN66046:NJP66051 NTJ66046:NTL66051 ODF66046:ODH66051 ONB66046:OND66051 OWX66046:OWZ66051 PGT66046:PGV66051 PQP66046:PQR66051 QAL66046:QAN66051 QKH66046:QKJ66051 QUD66046:QUF66051 RDZ66046:REB66051 RNV66046:RNX66051 RXR66046:RXT66051 SHN66046:SHP66051 SRJ66046:SRL66051 TBF66046:TBH66051 TLB66046:TLD66051 TUX66046:TUZ66051 UET66046:UEV66051 UOP66046:UOR66051 UYL66046:UYN66051 VIH66046:VIJ66051 VSD66046:VSF66051 WBZ66046:WCB66051 WLV66046:WLX66051 WVR66046:WVT66051 J131582:L131587 JF131582:JH131587 TB131582:TD131587 ACX131582:ACZ131587 AMT131582:AMV131587 AWP131582:AWR131587 BGL131582:BGN131587 BQH131582:BQJ131587 CAD131582:CAF131587 CJZ131582:CKB131587 CTV131582:CTX131587 DDR131582:DDT131587 DNN131582:DNP131587 DXJ131582:DXL131587 EHF131582:EHH131587 ERB131582:ERD131587 FAX131582:FAZ131587 FKT131582:FKV131587 FUP131582:FUR131587 GEL131582:GEN131587 GOH131582:GOJ131587 GYD131582:GYF131587 HHZ131582:HIB131587 HRV131582:HRX131587 IBR131582:IBT131587 ILN131582:ILP131587 IVJ131582:IVL131587 JFF131582:JFH131587 JPB131582:JPD131587 JYX131582:JYZ131587 KIT131582:KIV131587 KSP131582:KSR131587 LCL131582:LCN131587 LMH131582:LMJ131587 LWD131582:LWF131587 MFZ131582:MGB131587 MPV131582:MPX131587 MZR131582:MZT131587 NJN131582:NJP131587 NTJ131582:NTL131587 ODF131582:ODH131587 ONB131582:OND131587 OWX131582:OWZ131587 PGT131582:PGV131587 PQP131582:PQR131587 QAL131582:QAN131587 QKH131582:QKJ131587 QUD131582:QUF131587 RDZ131582:REB131587 RNV131582:RNX131587 RXR131582:RXT131587 SHN131582:SHP131587 SRJ131582:SRL131587 TBF131582:TBH131587 TLB131582:TLD131587 TUX131582:TUZ131587 UET131582:UEV131587 UOP131582:UOR131587 UYL131582:UYN131587 VIH131582:VIJ131587 VSD131582:VSF131587 WBZ131582:WCB131587 WLV131582:WLX131587 WVR131582:WVT131587 J197118:L197123 JF197118:JH197123 TB197118:TD197123 ACX197118:ACZ197123 AMT197118:AMV197123 AWP197118:AWR197123 BGL197118:BGN197123 BQH197118:BQJ197123 CAD197118:CAF197123 CJZ197118:CKB197123 CTV197118:CTX197123 DDR197118:DDT197123 DNN197118:DNP197123 DXJ197118:DXL197123 EHF197118:EHH197123 ERB197118:ERD197123 FAX197118:FAZ197123 FKT197118:FKV197123 FUP197118:FUR197123 GEL197118:GEN197123 GOH197118:GOJ197123 GYD197118:GYF197123 HHZ197118:HIB197123 HRV197118:HRX197123 IBR197118:IBT197123 ILN197118:ILP197123 IVJ197118:IVL197123 JFF197118:JFH197123 JPB197118:JPD197123 JYX197118:JYZ197123 KIT197118:KIV197123 KSP197118:KSR197123 LCL197118:LCN197123 LMH197118:LMJ197123 LWD197118:LWF197123 MFZ197118:MGB197123 MPV197118:MPX197123 MZR197118:MZT197123 NJN197118:NJP197123 NTJ197118:NTL197123 ODF197118:ODH197123 ONB197118:OND197123 OWX197118:OWZ197123 PGT197118:PGV197123 PQP197118:PQR197123 QAL197118:QAN197123 QKH197118:QKJ197123 QUD197118:QUF197123 RDZ197118:REB197123 RNV197118:RNX197123 RXR197118:RXT197123 SHN197118:SHP197123 SRJ197118:SRL197123 TBF197118:TBH197123 TLB197118:TLD197123 TUX197118:TUZ197123 UET197118:UEV197123 UOP197118:UOR197123 UYL197118:UYN197123 VIH197118:VIJ197123 VSD197118:VSF197123 WBZ197118:WCB197123 WLV197118:WLX197123 WVR197118:WVT197123 J262654:L262659 JF262654:JH262659 TB262654:TD262659 ACX262654:ACZ262659 AMT262654:AMV262659 AWP262654:AWR262659 BGL262654:BGN262659 BQH262654:BQJ262659 CAD262654:CAF262659 CJZ262654:CKB262659 CTV262654:CTX262659 DDR262654:DDT262659 DNN262654:DNP262659 DXJ262654:DXL262659 EHF262654:EHH262659 ERB262654:ERD262659 FAX262654:FAZ262659 FKT262654:FKV262659 FUP262654:FUR262659 GEL262654:GEN262659 GOH262654:GOJ262659 GYD262654:GYF262659 HHZ262654:HIB262659 HRV262654:HRX262659 IBR262654:IBT262659 ILN262654:ILP262659 IVJ262654:IVL262659 JFF262654:JFH262659 JPB262654:JPD262659 JYX262654:JYZ262659 KIT262654:KIV262659 KSP262654:KSR262659 LCL262654:LCN262659 LMH262654:LMJ262659 LWD262654:LWF262659 MFZ262654:MGB262659 MPV262654:MPX262659 MZR262654:MZT262659 NJN262654:NJP262659 NTJ262654:NTL262659 ODF262654:ODH262659 ONB262654:OND262659 OWX262654:OWZ262659 PGT262654:PGV262659 PQP262654:PQR262659 QAL262654:QAN262659 QKH262654:QKJ262659 QUD262654:QUF262659 RDZ262654:REB262659 RNV262654:RNX262659 RXR262654:RXT262659 SHN262654:SHP262659 SRJ262654:SRL262659 TBF262654:TBH262659 TLB262654:TLD262659 TUX262654:TUZ262659 UET262654:UEV262659 UOP262654:UOR262659 UYL262654:UYN262659 VIH262654:VIJ262659 VSD262654:VSF262659 WBZ262654:WCB262659 WLV262654:WLX262659 WVR262654:WVT262659 J328190:L328195 JF328190:JH328195 TB328190:TD328195 ACX328190:ACZ328195 AMT328190:AMV328195 AWP328190:AWR328195 BGL328190:BGN328195 BQH328190:BQJ328195 CAD328190:CAF328195 CJZ328190:CKB328195 CTV328190:CTX328195 DDR328190:DDT328195 DNN328190:DNP328195 DXJ328190:DXL328195 EHF328190:EHH328195 ERB328190:ERD328195 FAX328190:FAZ328195 FKT328190:FKV328195 FUP328190:FUR328195 GEL328190:GEN328195 GOH328190:GOJ328195 GYD328190:GYF328195 HHZ328190:HIB328195 HRV328190:HRX328195 IBR328190:IBT328195 ILN328190:ILP328195 IVJ328190:IVL328195 JFF328190:JFH328195 JPB328190:JPD328195 JYX328190:JYZ328195 KIT328190:KIV328195 KSP328190:KSR328195 LCL328190:LCN328195 LMH328190:LMJ328195 LWD328190:LWF328195 MFZ328190:MGB328195 MPV328190:MPX328195 MZR328190:MZT328195 NJN328190:NJP328195 NTJ328190:NTL328195 ODF328190:ODH328195 ONB328190:OND328195 OWX328190:OWZ328195 PGT328190:PGV328195 PQP328190:PQR328195 QAL328190:QAN328195 QKH328190:QKJ328195 QUD328190:QUF328195 RDZ328190:REB328195 RNV328190:RNX328195 RXR328190:RXT328195 SHN328190:SHP328195 SRJ328190:SRL328195 TBF328190:TBH328195 TLB328190:TLD328195 TUX328190:TUZ328195 UET328190:UEV328195 UOP328190:UOR328195 UYL328190:UYN328195 VIH328190:VIJ328195 VSD328190:VSF328195 WBZ328190:WCB328195 WLV328190:WLX328195 WVR328190:WVT328195 J393726:L393731 JF393726:JH393731 TB393726:TD393731 ACX393726:ACZ393731 AMT393726:AMV393731 AWP393726:AWR393731 BGL393726:BGN393731 BQH393726:BQJ393731 CAD393726:CAF393731 CJZ393726:CKB393731 CTV393726:CTX393731 DDR393726:DDT393731 DNN393726:DNP393731 DXJ393726:DXL393731 EHF393726:EHH393731 ERB393726:ERD393731 FAX393726:FAZ393731 FKT393726:FKV393731 FUP393726:FUR393731 GEL393726:GEN393731 GOH393726:GOJ393731 GYD393726:GYF393731 HHZ393726:HIB393731 HRV393726:HRX393731 IBR393726:IBT393731 ILN393726:ILP393731 IVJ393726:IVL393731 JFF393726:JFH393731 JPB393726:JPD393731 JYX393726:JYZ393731 KIT393726:KIV393731 KSP393726:KSR393731 LCL393726:LCN393731 LMH393726:LMJ393731 LWD393726:LWF393731 MFZ393726:MGB393731 MPV393726:MPX393731 MZR393726:MZT393731 NJN393726:NJP393731 NTJ393726:NTL393731 ODF393726:ODH393731 ONB393726:OND393731 OWX393726:OWZ393731 PGT393726:PGV393731 PQP393726:PQR393731 QAL393726:QAN393731 QKH393726:QKJ393731 QUD393726:QUF393731 RDZ393726:REB393731 RNV393726:RNX393731 RXR393726:RXT393731 SHN393726:SHP393731 SRJ393726:SRL393731 TBF393726:TBH393731 TLB393726:TLD393731 TUX393726:TUZ393731 UET393726:UEV393731 UOP393726:UOR393731 UYL393726:UYN393731 VIH393726:VIJ393731 VSD393726:VSF393731 WBZ393726:WCB393731 WLV393726:WLX393731 WVR393726:WVT393731 J459262:L459267 JF459262:JH459267 TB459262:TD459267 ACX459262:ACZ459267 AMT459262:AMV459267 AWP459262:AWR459267 BGL459262:BGN459267 BQH459262:BQJ459267 CAD459262:CAF459267 CJZ459262:CKB459267 CTV459262:CTX459267 DDR459262:DDT459267 DNN459262:DNP459267 DXJ459262:DXL459267 EHF459262:EHH459267 ERB459262:ERD459267 FAX459262:FAZ459267 FKT459262:FKV459267 FUP459262:FUR459267 GEL459262:GEN459267 GOH459262:GOJ459267 GYD459262:GYF459267 HHZ459262:HIB459267 HRV459262:HRX459267 IBR459262:IBT459267 ILN459262:ILP459267 IVJ459262:IVL459267 JFF459262:JFH459267 JPB459262:JPD459267 JYX459262:JYZ459267 KIT459262:KIV459267 KSP459262:KSR459267 LCL459262:LCN459267 LMH459262:LMJ459267 LWD459262:LWF459267 MFZ459262:MGB459267 MPV459262:MPX459267 MZR459262:MZT459267 NJN459262:NJP459267 NTJ459262:NTL459267 ODF459262:ODH459267 ONB459262:OND459267 OWX459262:OWZ459267 PGT459262:PGV459267 PQP459262:PQR459267 QAL459262:QAN459267 QKH459262:QKJ459267 QUD459262:QUF459267 RDZ459262:REB459267 RNV459262:RNX459267 RXR459262:RXT459267 SHN459262:SHP459267 SRJ459262:SRL459267 TBF459262:TBH459267 TLB459262:TLD459267 TUX459262:TUZ459267 UET459262:UEV459267 UOP459262:UOR459267 UYL459262:UYN459267 VIH459262:VIJ459267 VSD459262:VSF459267 WBZ459262:WCB459267 WLV459262:WLX459267 WVR459262:WVT459267 J524798:L524803 JF524798:JH524803 TB524798:TD524803 ACX524798:ACZ524803 AMT524798:AMV524803 AWP524798:AWR524803 BGL524798:BGN524803 BQH524798:BQJ524803 CAD524798:CAF524803 CJZ524798:CKB524803 CTV524798:CTX524803 DDR524798:DDT524803 DNN524798:DNP524803 DXJ524798:DXL524803 EHF524798:EHH524803 ERB524798:ERD524803 FAX524798:FAZ524803 FKT524798:FKV524803 FUP524798:FUR524803 GEL524798:GEN524803 GOH524798:GOJ524803 GYD524798:GYF524803 HHZ524798:HIB524803 HRV524798:HRX524803 IBR524798:IBT524803 ILN524798:ILP524803 IVJ524798:IVL524803 JFF524798:JFH524803 JPB524798:JPD524803 JYX524798:JYZ524803 KIT524798:KIV524803 KSP524798:KSR524803 LCL524798:LCN524803 LMH524798:LMJ524803 LWD524798:LWF524803 MFZ524798:MGB524803 MPV524798:MPX524803 MZR524798:MZT524803 NJN524798:NJP524803 NTJ524798:NTL524803 ODF524798:ODH524803 ONB524798:OND524803 OWX524798:OWZ524803 PGT524798:PGV524803 PQP524798:PQR524803 QAL524798:QAN524803 QKH524798:QKJ524803 QUD524798:QUF524803 RDZ524798:REB524803 RNV524798:RNX524803 RXR524798:RXT524803 SHN524798:SHP524803 SRJ524798:SRL524803 TBF524798:TBH524803 TLB524798:TLD524803 TUX524798:TUZ524803 UET524798:UEV524803 UOP524798:UOR524803 UYL524798:UYN524803 VIH524798:VIJ524803 VSD524798:VSF524803 WBZ524798:WCB524803 WLV524798:WLX524803 WVR524798:WVT524803 J590334:L590339 JF590334:JH590339 TB590334:TD590339 ACX590334:ACZ590339 AMT590334:AMV590339 AWP590334:AWR590339 BGL590334:BGN590339 BQH590334:BQJ590339 CAD590334:CAF590339 CJZ590334:CKB590339 CTV590334:CTX590339 DDR590334:DDT590339 DNN590334:DNP590339 DXJ590334:DXL590339 EHF590334:EHH590339 ERB590334:ERD590339 FAX590334:FAZ590339 FKT590334:FKV590339 FUP590334:FUR590339 GEL590334:GEN590339 GOH590334:GOJ590339 GYD590334:GYF590339 HHZ590334:HIB590339 HRV590334:HRX590339 IBR590334:IBT590339 ILN590334:ILP590339 IVJ590334:IVL590339 JFF590334:JFH590339 JPB590334:JPD590339 JYX590334:JYZ590339 KIT590334:KIV590339 KSP590334:KSR590339 LCL590334:LCN590339 LMH590334:LMJ590339 LWD590334:LWF590339 MFZ590334:MGB590339 MPV590334:MPX590339 MZR590334:MZT590339 NJN590334:NJP590339 NTJ590334:NTL590339 ODF590334:ODH590339 ONB590334:OND590339 OWX590334:OWZ590339 PGT590334:PGV590339 PQP590334:PQR590339 QAL590334:QAN590339 QKH590334:QKJ590339 QUD590334:QUF590339 RDZ590334:REB590339 RNV590334:RNX590339 RXR590334:RXT590339 SHN590334:SHP590339 SRJ590334:SRL590339 TBF590334:TBH590339 TLB590334:TLD590339 TUX590334:TUZ590339 UET590334:UEV590339 UOP590334:UOR590339 UYL590334:UYN590339 VIH590334:VIJ590339 VSD590334:VSF590339 WBZ590334:WCB590339 WLV590334:WLX590339 WVR590334:WVT590339 J655870:L655875 JF655870:JH655875 TB655870:TD655875 ACX655870:ACZ655875 AMT655870:AMV655875 AWP655870:AWR655875 BGL655870:BGN655875 BQH655870:BQJ655875 CAD655870:CAF655875 CJZ655870:CKB655875 CTV655870:CTX655875 DDR655870:DDT655875 DNN655870:DNP655875 DXJ655870:DXL655875 EHF655870:EHH655875 ERB655870:ERD655875 FAX655870:FAZ655875 FKT655870:FKV655875 FUP655870:FUR655875 GEL655870:GEN655875 GOH655870:GOJ655875 GYD655870:GYF655875 HHZ655870:HIB655875 HRV655870:HRX655875 IBR655870:IBT655875 ILN655870:ILP655875 IVJ655870:IVL655875 JFF655870:JFH655875 JPB655870:JPD655875 JYX655870:JYZ655875 KIT655870:KIV655875 KSP655870:KSR655875 LCL655870:LCN655875 LMH655870:LMJ655875 LWD655870:LWF655875 MFZ655870:MGB655875 MPV655870:MPX655875 MZR655870:MZT655875 NJN655870:NJP655875 NTJ655870:NTL655875 ODF655870:ODH655875 ONB655870:OND655875 OWX655870:OWZ655875 PGT655870:PGV655875 PQP655870:PQR655875 QAL655870:QAN655875 QKH655870:QKJ655875 QUD655870:QUF655875 RDZ655870:REB655875 RNV655870:RNX655875 RXR655870:RXT655875 SHN655870:SHP655875 SRJ655870:SRL655875 TBF655870:TBH655875 TLB655870:TLD655875 TUX655870:TUZ655875 UET655870:UEV655875 UOP655870:UOR655875 UYL655870:UYN655875 VIH655870:VIJ655875 VSD655870:VSF655875 WBZ655870:WCB655875 WLV655870:WLX655875 WVR655870:WVT655875 J721406:L721411 JF721406:JH721411 TB721406:TD721411 ACX721406:ACZ721411 AMT721406:AMV721411 AWP721406:AWR721411 BGL721406:BGN721411 BQH721406:BQJ721411 CAD721406:CAF721411 CJZ721406:CKB721411 CTV721406:CTX721411 DDR721406:DDT721411 DNN721406:DNP721411 DXJ721406:DXL721411 EHF721406:EHH721411 ERB721406:ERD721411 FAX721406:FAZ721411 FKT721406:FKV721411 FUP721406:FUR721411 GEL721406:GEN721411 GOH721406:GOJ721411 GYD721406:GYF721411 HHZ721406:HIB721411 HRV721406:HRX721411 IBR721406:IBT721411 ILN721406:ILP721411 IVJ721406:IVL721411 JFF721406:JFH721411 JPB721406:JPD721411 JYX721406:JYZ721411 KIT721406:KIV721411 KSP721406:KSR721411 LCL721406:LCN721411 LMH721406:LMJ721411 LWD721406:LWF721411 MFZ721406:MGB721411 MPV721406:MPX721411 MZR721406:MZT721411 NJN721406:NJP721411 NTJ721406:NTL721411 ODF721406:ODH721411 ONB721406:OND721411 OWX721406:OWZ721411 PGT721406:PGV721411 PQP721406:PQR721411 QAL721406:QAN721411 QKH721406:QKJ721411 QUD721406:QUF721411 RDZ721406:REB721411 RNV721406:RNX721411 RXR721406:RXT721411 SHN721406:SHP721411 SRJ721406:SRL721411 TBF721406:TBH721411 TLB721406:TLD721411 TUX721406:TUZ721411 UET721406:UEV721411 UOP721406:UOR721411 UYL721406:UYN721411 VIH721406:VIJ721411 VSD721406:VSF721411 WBZ721406:WCB721411 WLV721406:WLX721411 WVR721406:WVT721411 J786942:L786947 JF786942:JH786947 TB786942:TD786947 ACX786942:ACZ786947 AMT786942:AMV786947 AWP786942:AWR786947 BGL786942:BGN786947 BQH786942:BQJ786947 CAD786942:CAF786947 CJZ786942:CKB786947 CTV786942:CTX786947 DDR786942:DDT786947 DNN786942:DNP786947 DXJ786942:DXL786947 EHF786942:EHH786947 ERB786942:ERD786947 FAX786942:FAZ786947 FKT786942:FKV786947 FUP786942:FUR786947 GEL786942:GEN786947 GOH786942:GOJ786947 GYD786942:GYF786947 HHZ786942:HIB786947 HRV786942:HRX786947 IBR786942:IBT786947 ILN786942:ILP786947 IVJ786942:IVL786947 JFF786942:JFH786947 JPB786942:JPD786947 JYX786942:JYZ786947 KIT786942:KIV786947 KSP786942:KSR786947 LCL786942:LCN786947 LMH786942:LMJ786947 LWD786942:LWF786947 MFZ786942:MGB786947 MPV786942:MPX786947 MZR786942:MZT786947 NJN786942:NJP786947 NTJ786942:NTL786947 ODF786942:ODH786947 ONB786942:OND786947 OWX786942:OWZ786947 PGT786942:PGV786947 PQP786942:PQR786947 QAL786942:QAN786947 QKH786942:QKJ786947 QUD786942:QUF786947 RDZ786942:REB786947 RNV786942:RNX786947 RXR786942:RXT786947 SHN786942:SHP786947 SRJ786942:SRL786947 TBF786942:TBH786947 TLB786942:TLD786947 TUX786942:TUZ786947 UET786942:UEV786947 UOP786942:UOR786947 UYL786942:UYN786947 VIH786942:VIJ786947 VSD786942:VSF786947 WBZ786942:WCB786947 WLV786942:WLX786947 WVR786942:WVT786947 J852478:L852483 JF852478:JH852483 TB852478:TD852483 ACX852478:ACZ852483 AMT852478:AMV852483 AWP852478:AWR852483 BGL852478:BGN852483 BQH852478:BQJ852483 CAD852478:CAF852483 CJZ852478:CKB852483 CTV852478:CTX852483 DDR852478:DDT852483 DNN852478:DNP852483 DXJ852478:DXL852483 EHF852478:EHH852483 ERB852478:ERD852483 FAX852478:FAZ852483 FKT852478:FKV852483 FUP852478:FUR852483 GEL852478:GEN852483 GOH852478:GOJ852483 GYD852478:GYF852483 HHZ852478:HIB852483 HRV852478:HRX852483 IBR852478:IBT852483 ILN852478:ILP852483 IVJ852478:IVL852483 JFF852478:JFH852483 JPB852478:JPD852483 JYX852478:JYZ852483 KIT852478:KIV852483 KSP852478:KSR852483 LCL852478:LCN852483 LMH852478:LMJ852483 LWD852478:LWF852483 MFZ852478:MGB852483 MPV852478:MPX852483 MZR852478:MZT852483 NJN852478:NJP852483 NTJ852478:NTL852483 ODF852478:ODH852483 ONB852478:OND852483 OWX852478:OWZ852483 PGT852478:PGV852483 PQP852478:PQR852483 QAL852478:QAN852483 QKH852478:QKJ852483 QUD852478:QUF852483 RDZ852478:REB852483 RNV852478:RNX852483 RXR852478:RXT852483 SHN852478:SHP852483 SRJ852478:SRL852483 TBF852478:TBH852483 TLB852478:TLD852483 TUX852478:TUZ852483 UET852478:UEV852483 UOP852478:UOR852483 UYL852478:UYN852483 VIH852478:VIJ852483 VSD852478:VSF852483 WBZ852478:WCB852483 WLV852478:WLX852483 WVR852478:WVT852483 J918014:L918019 JF918014:JH918019 TB918014:TD918019 ACX918014:ACZ918019 AMT918014:AMV918019 AWP918014:AWR918019 BGL918014:BGN918019 BQH918014:BQJ918019 CAD918014:CAF918019 CJZ918014:CKB918019 CTV918014:CTX918019 DDR918014:DDT918019 DNN918014:DNP918019 DXJ918014:DXL918019 EHF918014:EHH918019 ERB918014:ERD918019 FAX918014:FAZ918019 FKT918014:FKV918019 FUP918014:FUR918019 GEL918014:GEN918019 GOH918014:GOJ918019 GYD918014:GYF918019 HHZ918014:HIB918019 HRV918014:HRX918019 IBR918014:IBT918019 ILN918014:ILP918019 IVJ918014:IVL918019 JFF918014:JFH918019 JPB918014:JPD918019 JYX918014:JYZ918019 KIT918014:KIV918019 KSP918014:KSR918019 LCL918014:LCN918019 LMH918014:LMJ918019 LWD918014:LWF918019 MFZ918014:MGB918019 MPV918014:MPX918019 MZR918014:MZT918019 NJN918014:NJP918019 NTJ918014:NTL918019 ODF918014:ODH918019 ONB918014:OND918019 OWX918014:OWZ918019 PGT918014:PGV918019 PQP918014:PQR918019 QAL918014:QAN918019 QKH918014:QKJ918019 QUD918014:QUF918019 RDZ918014:REB918019 RNV918014:RNX918019 RXR918014:RXT918019 SHN918014:SHP918019 SRJ918014:SRL918019 TBF918014:TBH918019 TLB918014:TLD918019 TUX918014:TUZ918019 UET918014:UEV918019 UOP918014:UOR918019 UYL918014:UYN918019 VIH918014:VIJ918019 VSD918014:VSF918019 WBZ918014:WCB918019 WLV918014:WLX918019 WVR918014:WVT918019 J983550:L983555 JF983550:JH983555 TB983550:TD983555 ACX983550:ACZ983555 AMT983550:AMV983555 AWP983550:AWR983555 BGL983550:BGN983555 BQH983550:BQJ983555 CAD983550:CAF983555 CJZ983550:CKB983555 CTV983550:CTX983555 DDR983550:DDT983555 DNN983550:DNP983555 DXJ983550:DXL983555 EHF983550:EHH983555 ERB983550:ERD983555 FAX983550:FAZ983555 FKT983550:FKV983555 FUP983550:FUR983555 GEL983550:GEN983555 GOH983550:GOJ983555 GYD983550:GYF983555 HHZ983550:HIB983555 HRV983550:HRX983555 IBR983550:IBT983555 ILN983550:ILP983555 IVJ983550:IVL983555 JFF983550:JFH983555 JPB983550:JPD983555 JYX983550:JYZ983555 KIT983550:KIV983555 KSP983550:KSR983555 LCL983550:LCN983555 LMH983550:LMJ983555 LWD983550:LWF983555 MFZ983550:MGB983555 MPV983550:MPX983555 MZR983550:MZT983555 NJN983550:NJP983555 NTJ983550:NTL983555 ODF983550:ODH983555 ONB983550:OND983555 OWX983550:OWZ983555 PGT983550:PGV983555 PQP983550:PQR983555 QAL983550:QAN983555 QKH983550:QKJ983555 QUD983550:QUF983555 RDZ983550:REB983555 RNV983550:RNX983555 RXR983550:RXT983555 SHN983550:SHP983555 SRJ983550:SRL983555 TBF983550:TBH983555 TLB983550:TLD983555 TUX983550:TUZ983555 UET983550:UEV983555 UOP983550:UOR983555 UYL983550:UYN983555 VIH983550:VIJ983555 VSD983550:VSF983555 WBZ983550:WCB983555 WLV983550:WLX983555 WVR983550:WVT983555 B470 IX470 ST470 ACP470 AML470 AWH470 BGD470 BPZ470 BZV470 CJR470 CTN470 DDJ470 DNF470 DXB470 EGX470 EQT470 FAP470 FKL470 FUH470 GED470 GNZ470 GXV470 HHR470 HRN470 IBJ470 ILF470 IVB470 JEX470 JOT470 JYP470 KIL470 KSH470 LCD470 LLZ470 LVV470 MFR470 MPN470 MZJ470 NJF470 NTB470 OCX470 OMT470 OWP470 PGL470 PQH470 QAD470 QJZ470 QTV470 RDR470 RNN470 RXJ470 SHF470 SRB470 TAX470 TKT470 TUP470 UEL470 UOH470 UYD470 VHZ470 VRV470 WBR470 WLN470 WVJ470 B66052 IX66052 ST66052 ACP66052 AML66052 AWH66052 BGD66052 BPZ66052 BZV66052 CJR66052 CTN66052 DDJ66052 DNF66052 DXB66052 EGX66052 EQT66052 FAP66052 FKL66052 FUH66052 GED66052 GNZ66052 GXV66052 HHR66052 HRN66052 IBJ66052 ILF66052 IVB66052 JEX66052 JOT66052 JYP66052 KIL66052 KSH66052 LCD66052 LLZ66052 LVV66052 MFR66052 MPN66052 MZJ66052 NJF66052 NTB66052 OCX66052 OMT66052 OWP66052 PGL66052 PQH66052 QAD66052 QJZ66052 QTV66052 RDR66052 RNN66052 RXJ66052 SHF66052 SRB66052 TAX66052 TKT66052 TUP66052 UEL66052 UOH66052 UYD66052 VHZ66052 VRV66052 WBR66052 WLN66052 WVJ66052 B131588 IX131588 ST131588 ACP131588 AML131588 AWH131588 BGD131588 BPZ131588 BZV131588 CJR131588 CTN131588 DDJ131588 DNF131588 DXB131588 EGX131588 EQT131588 FAP131588 FKL131588 FUH131588 GED131588 GNZ131588 GXV131588 HHR131588 HRN131588 IBJ131588 ILF131588 IVB131588 JEX131588 JOT131588 JYP131588 KIL131588 KSH131588 LCD131588 LLZ131588 LVV131588 MFR131588 MPN131588 MZJ131588 NJF131588 NTB131588 OCX131588 OMT131588 OWP131588 PGL131588 PQH131588 QAD131588 QJZ131588 QTV131588 RDR131588 RNN131588 RXJ131588 SHF131588 SRB131588 TAX131588 TKT131588 TUP131588 UEL131588 UOH131588 UYD131588 VHZ131588 VRV131588 WBR131588 WLN131588 WVJ131588 B197124 IX197124 ST197124 ACP197124 AML197124 AWH197124 BGD197124 BPZ197124 BZV197124 CJR197124 CTN197124 DDJ197124 DNF197124 DXB197124 EGX197124 EQT197124 FAP197124 FKL197124 FUH197124 GED197124 GNZ197124 GXV197124 HHR197124 HRN197124 IBJ197124 ILF197124 IVB197124 JEX197124 JOT197124 JYP197124 KIL197124 KSH197124 LCD197124 LLZ197124 LVV197124 MFR197124 MPN197124 MZJ197124 NJF197124 NTB197124 OCX197124 OMT197124 OWP197124 PGL197124 PQH197124 QAD197124 QJZ197124 QTV197124 RDR197124 RNN197124 RXJ197124 SHF197124 SRB197124 TAX197124 TKT197124 TUP197124 UEL197124 UOH197124 UYD197124 VHZ197124 VRV197124 WBR197124 WLN197124 WVJ197124 B262660 IX262660 ST262660 ACP262660 AML262660 AWH262660 BGD262660 BPZ262660 BZV262660 CJR262660 CTN262660 DDJ262660 DNF262660 DXB262660 EGX262660 EQT262660 FAP262660 FKL262660 FUH262660 GED262660 GNZ262660 GXV262660 HHR262660 HRN262660 IBJ262660 ILF262660 IVB262660 JEX262660 JOT262660 JYP262660 KIL262660 KSH262660 LCD262660 LLZ262660 LVV262660 MFR262660 MPN262660 MZJ262660 NJF262660 NTB262660 OCX262660 OMT262660 OWP262660 PGL262660 PQH262660 QAD262660 QJZ262660 QTV262660 RDR262660 RNN262660 RXJ262660 SHF262660 SRB262660 TAX262660 TKT262660 TUP262660 UEL262660 UOH262660 UYD262660 VHZ262660 VRV262660 WBR262660 WLN262660 WVJ262660 B328196 IX328196 ST328196 ACP328196 AML328196 AWH328196 BGD328196 BPZ328196 BZV328196 CJR328196 CTN328196 DDJ328196 DNF328196 DXB328196 EGX328196 EQT328196 FAP328196 FKL328196 FUH328196 GED328196 GNZ328196 GXV328196 HHR328196 HRN328196 IBJ328196 ILF328196 IVB328196 JEX328196 JOT328196 JYP328196 KIL328196 KSH328196 LCD328196 LLZ328196 LVV328196 MFR328196 MPN328196 MZJ328196 NJF328196 NTB328196 OCX328196 OMT328196 OWP328196 PGL328196 PQH328196 QAD328196 QJZ328196 QTV328196 RDR328196 RNN328196 RXJ328196 SHF328196 SRB328196 TAX328196 TKT328196 TUP328196 UEL328196 UOH328196 UYD328196 VHZ328196 VRV328196 WBR328196 WLN328196 WVJ328196 B393732 IX393732 ST393732 ACP393732 AML393732 AWH393732 BGD393732 BPZ393732 BZV393732 CJR393732 CTN393732 DDJ393732 DNF393732 DXB393732 EGX393732 EQT393732 FAP393732 FKL393732 FUH393732 GED393732 GNZ393732 GXV393732 HHR393732 HRN393732 IBJ393732 ILF393732 IVB393732 JEX393732 JOT393732 JYP393732 KIL393732 KSH393732 LCD393732 LLZ393732 LVV393732 MFR393732 MPN393732 MZJ393732 NJF393732 NTB393732 OCX393732 OMT393732 OWP393732 PGL393732 PQH393732 QAD393732 QJZ393732 QTV393732 RDR393732 RNN393732 RXJ393732 SHF393732 SRB393732 TAX393732 TKT393732 TUP393732 UEL393732 UOH393732 UYD393732 VHZ393732 VRV393732 WBR393732 WLN393732 WVJ393732 B459268 IX459268 ST459268 ACP459268 AML459268 AWH459268 BGD459268 BPZ459268 BZV459268 CJR459268 CTN459268 DDJ459268 DNF459268 DXB459268 EGX459268 EQT459268 FAP459268 FKL459268 FUH459268 GED459268 GNZ459268 GXV459268 HHR459268 HRN459268 IBJ459268 ILF459268 IVB459268 JEX459268 JOT459268 JYP459268 KIL459268 KSH459268 LCD459268 LLZ459268 LVV459268 MFR459268 MPN459268 MZJ459268 NJF459268 NTB459268 OCX459268 OMT459268 OWP459268 PGL459268 PQH459268 QAD459268 QJZ459268 QTV459268 RDR459268 RNN459268 RXJ459268 SHF459268 SRB459268 TAX459268 TKT459268 TUP459268 UEL459268 UOH459268 UYD459268 VHZ459268 VRV459268 WBR459268 WLN459268 WVJ459268 B524804 IX524804 ST524804 ACP524804 AML524804 AWH524804 BGD524804 BPZ524804 BZV524804 CJR524804 CTN524804 DDJ524804 DNF524804 DXB524804 EGX524804 EQT524804 FAP524804 FKL524804 FUH524804 GED524804 GNZ524804 GXV524804 HHR524804 HRN524804 IBJ524804 ILF524804 IVB524804 JEX524804 JOT524804 JYP524804 KIL524804 KSH524804 LCD524804 LLZ524804 LVV524804 MFR524804 MPN524804 MZJ524804 NJF524804 NTB524804 OCX524804 OMT524804 OWP524804 PGL524804 PQH524804 QAD524804 QJZ524804 QTV524804 RDR524804 RNN524804 RXJ524804 SHF524804 SRB524804 TAX524804 TKT524804 TUP524804 UEL524804 UOH524804 UYD524804 VHZ524804 VRV524804 WBR524804 WLN524804 WVJ524804 B590340 IX590340 ST590340 ACP590340 AML590340 AWH590340 BGD590340 BPZ590340 BZV590340 CJR590340 CTN590340 DDJ590340 DNF590340 DXB590340 EGX590340 EQT590340 FAP590340 FKL590340 FUH590340 GED590340 GNZ590340 GXV590340 HHR590340 HRN590340 IBJ590340 ILF590340 IVB590340 JEX590340 JOT590340 JYP590340 KIL590340 KSH590340 LCD590340 LLZ590340 LVV590340 MFR590340 MPN590340 MZJ590340 NJF590340 NTB590340 OCX590340 OMT590340 OWP590340 PGL590340 PQH590340 QAD590340 QJZ590340 QTV590340 RDR590340 RNN590340 RXJ590340 SHF590340 SRB590340 TAX590340 TKT590340 TUP590340 UEL590340 UOH590340 UYD590340 VHZ590340 VRV590340 WBR590340 WLN590340 WVJ590340 B655876 IX655876 ST655876 ACP655876 AML655876 AWH655876 BGD655876 BPZ655876 BZV655876 CJR655876 CTN655876 DDJ655876 DNF655876 DXB655876 EGX655876 EQT655876 FAP655876 FKL655876 FUH655876 GED655876 GNZ655876 GXV655876 HHR655876 HRN655876 IBJ655876 ILF655876 IVB655876 JEX655876 JOT655876 JYP655876 KIL655876 KSH655876 LCD655876 LLZ655876 LVV655876 MFR655876 MPN655876 MZJ655876 NJF655876 NTB655876 OCX655876 OMT655876 OWP655876 PGL655876 PQH655876 QAD655876 QJZ655876 QTV655876 RDR655876 RNN655876 RXJ655876 SHF655876 SRB655876 TAX655876 TKT655876 TUP655876 UEL655876 UOH655876 UYD655876 VHZ655876 VRV655876 WBR655876 WLN655876 WVJ655876 B721412 IX721412 ST721412 ACP721412 AML721412 AWH721412 BGD721412 BPZ721412 BZV721412 CJR721412 CTN721412 DDJ721412 DNF721412 DXB721412 EGX721412 EQT721412 FAP721412 FKL721412 FUH721412 GED721412 GNZ721412 GXV721412 HHR721412 HRN721412 IBJ721412 ILF721412 IVB721412 JEX721412 JOT721412 JYP721412 KIL721412 KSH721412 LCD721412 LLZ721412 LVV721412 MFR721412 MPN721412 MZJ721412 NJF721412 NTB721412 OCX721412 OMT721412 OWP721412 PGL721412 PQH721412 QAD721412 QJZ721412 QTV721412 RDR721412 RNN721412 RXJ721412 SHF721412 SRB721412 TAX721412 TKT721412 TUP721412 UEL721412 UOH721412 UYD721412 VHZ721412 VRV721412 WBR721412 WLN721412 WVJ721412 B786948 IX786948 ST786948 ACP786948 AML786948 AWH786948 BGD786948 BPZ786948 BZV786948 CJR786948 CTN786948 DDJ786948 DNF786948 DXB786948 EGX786948 EQT786948 FAP786948 FKL786948 FUH786948 GED786948 GNZ786948 GXV786948 HHR786948 HRN786948 IBJ786948 ILF786948 IVB786948 JEX786948 JOT786948 JYP786948 KIL786948 KSH786948 LCD786948 LLZ786948 LVV786948 MFR786948 MPN786948 MZJ786948 NJF786948 NTB786948 OCX786948 OMT786948 OWP786948 PGL786948 PQH786948 QAD786948 QJZ786948 QTV786948 RDR786948 RNN786948 RXJ786948 SHF786948 SRB786948 TAX786948 TKT786948 TUP786948 UEL786948 UOH786948 UYD786948 VHZ786948 VRV786948 WBR786948 WLN786948 WVJ786948 B852484 IX852484 ST852484 ACP852484 AML852484 AWH852484 BGD852484 BPZ852484 BZV852484 CJR852484 CTN852484 DDJ852484 DNF852484 DXB852484 EGX852484 EQT852484 FAP852484 FKL852484 FUH852484 GED852484 GNZ852484 GXV852484 HHR852484 HRN852484 IBJ852484 ILF852484 IVB852484 JEX852484 JOT852484 JYP852484 KIL852484 KSH852484 LCD852484 LLZ852484 LVV852484 MFR852484 MPN852484 MZJ852484 NJF852484 NTB852484 OCX852484 OMT852484 OWP852484 PGL852484 PQH852484 QAD852484 QJZ852484 QTV852484 RDR852484 RNN852484 RXJ852484 SHF852484 SRB852484 TAX852484 TKT852484 TUP852484 UEL852484 UOH852484 UYD852484 VHZ852484 VRV852484 WBR852484 WLN852484 WVJ852484 B918020 IX918020 ST918020 ACP918020 AML918020 AWH918020 BGD918020 BPZ918020 BZV918020 CJR918020 CTN918020 DDJ918020 DNF918020 DXB918020 EGX918020 EQT918020 FAP918020 FKL918020 FUH918020 GED918020 GNZ918020 GXV918020 HHR918020 HRN918020 IBJ918020 ILF918020 IVB918020 JEX918020 JOT918020 JYP918020 KIL918020 KSH918020 LCD918020 LLZ918020 LVV918020 MFR918020 MPN918020 MZJ918020 NJF918020 NTB918020 OCX918020 OMT918020 OWP918020 PGL918020 PQH918020 QAD918020 QJZ918020 QTV918020 RDR918020 RNN918020 RXJ918020 SHF918020 SRB918020 TAX918020 TKT918020 TUP918020 UEL918020 UOH918020 UYD918020 VHZ918020 VRV918020 WBR918020 WLN918020 WVJ918020 B983556 IX983556 ST983556 ACP983556 AML983556 AWH983556 BGD983556 BPZ983556 BZV983556 CJR983556 CTN983556 DDJ983556 DNF983556 DXB983556 EGX983556 EQT983556 FAP983556 FKL983556 FUH983556 GED983556 GNZ983556 GXV983556 HHR983556 HRN983556 IBJ983556 ILF983556 IVB983556 JEX983556 JOT983556 JYP983556 KIL983556 KSH983556 LCD983556 LLZ983556 LVV983556 MFR983556 MPN983556 MZJ983556 NJF983556 NTB983556 OCX983556 OMT983556 OWP983556 PGL983556 PQH983556 QAD983556 QJZ983556 QTV983556 RDR983556 RNN983556 RXJ983556 SHF983556 SRB983556 TAX983556 TKT983556 TUP983556 UEL983556 UOH983556 UYD983556 VHZ983556 VRV983556 WBR983556 WLN983556 WVJ983556 J487:L492 JF487:JH492 TB487:TD492 ACX487:ACZ492 AMT487:AMV492 AWP487:AWR492 BGL487:BGN492 BQH487:BQJ492 CAD487:CAF492 CJZ487:CKB492 CTV487:CTX492 DDR487:DDT492 DNN487:DNP492 DXJ487:DXL492 EHF487:EHH492 ERB487:ERD492 FAX487:FAZ492 FKT487:FKV492 FUP487:FUR492 GEL487:GEN492 GOH487:GOJ492 GYD487:GYF492 HHZ487:HIB492 HRV487:HRX492 IBR487:IBT492 ILN487:ILP492 IVJ487:IVL492 JFF487:JFH492 JPB487:JPD492 JYX487:JYZ492 KIT487:KIV492 KSP487:KSR492 LCL487:LCN492 LMH487:LMJ492 LWD487:LWF492 MFZ487:MGB492 MPV487:MPX492 MZR487:MZT492 NJN487:NJP492 NTJ487:NTL492 ODF487:ODH492 ONB487:OND492 OWX487:OWZ492 PGT487:PGV492 PQP487:PQR492 QAL487:QAN492 QKH487:QKJ492 QUD487:QUF492 RDZ487:REB492 RNV487:RNX492 RXR487:RXT492 SHN487:SHP492 SRJ487:SRL492 TBF487:TBH492 TLB487:TLD492 TUX487:TUZ492 UET487:UEV492 UOP487:UOR492 UYL487:UYN492 VIH487:VIJ492 VSD487:VSF492 WBZ487:WCB492 WLV487:WLX492 WVR487:WVT492 J66069:L66074 JF66069:JH66074 TB66069:TD66074 ACX66069:ACZ66074 AMT66069:AMV66074 AWP66069:AWR66074 BGL66069:BGN66074 BQH66069:BQJ66074 CAD66069:CAF66074 CJZ66069:CKB66074 CTV66069:CTX66074 DDR66069:DDT66074 DNN66069:DNP66074 DXJ66069:DXL66074 EHF66069:EHH66074 ERB66069:ERD66074 FAX66069:FAZ66074 FKT66069:FKV66074 FUP66069:FUR66074 GEL66069:GEN66074 GOH66069:GOJ66074 GYD66069:GYF66074 HHZ66069:HIB66074 HRV66069:HRX66074 IBR66069:IBT66074 ILN66069:ILP66074 IVJ66069:IVL66074 JFF66069:JFH66074 JPB66069:JPD66074 JYX66069:JYZ66074 KIT66069:KIV66074 KSP66069:KSR66074 LCL66069:LCN66074 LMH66069:LMJ66074 LWD66069:LWF66074 MFZ66069:MGB66074 MPV66069:MPX66074 MZR66069:MZT66074 NJN66069:NJP66074 NTJ66069:NTL66074 ODF66069:ODH66074 ONB66069:OND66074 OWX66069:OWZ66074 PGT66069:PGV66074 PQP66069:PQR66074 QAL66069:QAN66074 QKH66069:QKJ66074 QUD66069:QUF66074 RDZ66069:REB66074 RNV66069:RNX66074 RXR66069:RXT66074 SHN66069:SHP66074 SRJ66069:SRL66074 TBF66069:TBH66074 TLB66069:TLD66074 TUX66069:TUZ66074 UET66069:UEV66074 UOP66069:UOR66074 UYL66069:UYN66074 VIH66069:VIJ66074 VSD66069:VSF66074 WBZ66069:WCB66074 WLV66069:WLX66074 WVR66069:WVT66074 J131605:L131610 JF131605:JH131610 TB131605:TD131610 ACX131605:ACZ131610 AMT131605:AMV131610 AWP131605:AWR131610 BGL131605:BGN131610 BQH131605:BQJ131610 CAD131605:CAF131610 CJZ131605:CKB131610 CTV131605:CTX131610 DDR131605:DDT131610 DNN131605:DNP131610 DXJ131605:DXL131610 EHF131605:EHH131610 ERB131605:ERD131610 FAX131605:FAZ131610 FKT131605:FKV131610 FUP131605:FUR131610 GEL131605:GEN131610 GOH131605:GOJ131610 GYD131605:GYF131610 HHZ131605:HIB131610 HRV131605:HRX131610 IBR131605:IBT131610 ILN131605:ILP131610 IVJ131605:IVL131610 JFF131605:JFH131610 JPB131605:JPD131610 JYX131605:JYZ131610 KIT131605:KIV131610 KSP131605:KSR131610 LCL131605:LCN131610 LMH131605:LMJ131610 LWD131605:LWF131610 MFZ131605:MGB131610 MPV131605:MPX131610 MZR131605:MZT131610 NJN131605:NJP131610 NTJ131605:NTL131610 ODF131605:ODH131610 ONB131605:OND131610 OWX131605:OWZ131610 PGT131605:PGV131610 PQP131605:PQR131610 QAL131605:QAN131610 QKH131605:QKJ131610 QUD131605:QUF131610 RDZ131605:REB131610 RNV131605:RNX131610 RXR131605:RXT131610 SHN131605:SHP131610 SRJ131605:SRL131610 TBF131605:TBH131610 TLB131605:TLD131610 TUX131605:TUZ131610 UET131605:UEV131610 UOP131605:UOR131610 UYL131605:UYN131610 VIH131605:VIJ131610 VSD131605:VSF131610 WBZ131605:WCB131610 WLV131605:WLX131610 WVR131605:WVT131610 J197141:L197146 JF197141:JH197146 TB197141:TD197146 ACX197141:ACZ197146 AMT197141:AMV197146 AWP197141:AWR197146 BGL197141:BGN197146 BQH197141:BQJ197146 CAD197141:CAF197146 CJZ197141:CKB197146 CTV197141:CTX197146 DDR197141:DDT197146 DNN197141:DNP197146 DXJ197141:DXL197146 EHF197141:EHH197146 ERB197141:ERD197146 FAX197141:FAZ197146 FKT197141:FKV197146 FUP197141:FUR197146 GEL197141:GEN197146 GOH197141:GOJ197146 GYD197141:GYF197146 HHZ197141:HIB197146 HRV197141:HRX197146 IBR197141:IBT197146 ILN197141:ILP197146 IVJ197141:IVL197146 JFF197141:JFH197146 JPB197141:JPD197146 JYX197141:JYZ197146 KIT197141:KIV197146 KSP197141:KSR197146 LCL197141:LCN197146 LMH197141:LMJ197146 LWD197141:LWF197146 MFZ197141:MGB197146 MPV197141:MPX197146 MZR197141:MZT197146 NJN197141:NJP197146 NTJ197141:NTL197146 ODF197141:ODH197146 ONB197141:OND197146 OWX197141:OWZ197146 PGT197141:PGV197146 PQP197141:PQR197146 QAL197141:QAN197146 QKH197141:QKJ197146 QUD197141:QUF197146 RDZ197141:REB197146 RNV197141:RNX197146 RXR197141:RXT197146 SHN197141:SHP197146 SRJ197141:SRL197146 TBF197141:TBH197146 TLB197141:TLD197146 TUX197141:TUZ197146 UET197141:UEV197146 UOP197141:UOR197146 UYL197141:UYN197146 VIH197141:VIJ197146 VSD197141:VSF197146 WBZ197141:WCB197146 WLV197141:WLX197146 WVR197141:WVT197146 J262677:L262682 JF262677:JH262682 TB262677:TD262682 ACX262677:ACZ262682 AMT262677:AMV262682 AWP262677:AWR262682 BGL262677:BGN262682 BQH262677:BQJ262682 CAD262677:CAF262682 CJZ262677:CKB262682 CTV262677:CTX262682 DDR262677:DDT262682 DNN262677:DNP262682 DXJ262677:DXL262682 EHF262677:EHH262682 ERB262677:ERD262682 FAX262677:FAZ262682 FKT262677:FKV262682 FUP262677:FUR262682 GEL262677:GEN262682 GOH262677:GOJ262682 GYD262677:GYF262682 HHZ262677:HIB262682 HRV262677:HRX262682 IBR262677:IBT262682 ILN262677:ILP262682 IVJ262677:IVL262682 JFF262677:JFH262682 JPB262677:JPD262682 JYX262677:JYZ262682 KIT262677:KIV262682 KSP262677:KSR262682 LCL262677:LCN262682 LMH262677:LMJ262682 LWD262677:LWF262682 MFZ262677:MGB262682 MPV262677:MPX262682 MZR262677:MZT262682 NJN262677:NJP262682 NTJ262677:NTL262682 ODF262677:ODH262682 ONB262677:OND262682 OWX262677:OWZ262682 PGT262677:PGV262682 PQP262677:PQR262682 QAL262677:QAN262682 QKH262677:QKJ262682 QUD262677:QUF262682 RDZ262677:REB262682 RNV262677:RNX262682 RXR262677:RXT262682 SHN262677:SHP262682 SRJ262677:SRL262682 TBF262677:TBH262682 TLB262677:TLD262682 TUX262677:TUZ262682 UET262677:UEV262682 UOP262677:UOR262682 UYL262677:UYN262682 VIH262677:VIJ262682 VSD262677:VSF262682 WBZ262677:WCB262682 WLV262677:WLX262682 WVR262677:WVT262682 J328213:L328218 JF328213:JH328218 TB328213:TD328218 ACX328213:ACZ328218 AMT328213:AMV328218 AWP328213:AWR328218 BGL328213:BGN328218 BQH328213:BQJ328218 CAD328213:CAF328218 CJZ328213:CKB328218 CTV328213:CTX328218 DDR328213:DDT328218 DNN328213:DNP328218 DXJ328213:DXL328218 EHF328213:EHH328218 ERB328213:ERD328218 FAX328213:FAZ328218 FKT328213:FKV328218 FUP328213:FUR328218 GEL328213:GEN328218 GOH328213:GOJ328218 GYD328213:GYF328218 HHZ328213:HIB328218 HRV328213:HRX328218 IBR328213:IBT328218 ILN328213:ILP328218 IVJ328213:IVL328218 JFF328213:JFH328218 JPB328213:JPD328218 JYX328213:JYZ328218 KIT328213:KIV328218 KSP328213:KSR328218 LCL328213:LCN328218 LMH328213:LMJ328218 LWD328213:LWF328218 MFZ328213:MGB328218 MPV328213:MPX328218 MZR328213:MZT328218 NJN328213:NJP328218 NTJ328213:NTL328218 ODF328213:ODH328218 ONB328213:OND328218 OWX328213:OWZ328218 PGT328213:PGV328218 PQP328213:PQR328218 QAL328213:QAN328218 QKH328213:QKJ328218 QUD328213:QUF328218 RDZ328213:REB328218 RNV328213:RNX328218 RXR328213:RXT328218 SHN328213:SHP328218 SRJ328213:SRL328218 TBF328213:TBH328218 TLB328213:TLD328218 TUX328213:TUZ328218 UET328213:UEV328218 UOP328213:UOR328218 UYL328213:UYN328218 VIH328213:VIJ328218 VSD328213:VSF328218 WBZ328213:WCB328218 WLV328213:WLX328218 WVR328213:WVT328218 J393749:L393754 JF393749:JH393754 TB393749:TD393754 ACX393749:ACZ393754 AMT393749:AMV393754 AWP393749:AWR393754 BGL393749:BGN393754 BQH393749:BQJ393754 CAD393749:CAF393754 CJZ393749:CKB393754 CTV393749:CTX393754 DDR393749:DDT393754 DNN393749:DNP393754 DXJ393749:DXL393754 EHF393749:EHH393754 ERB393749:ERD393754 FAX393749:FAZ393754 FKT393749:FKV393754 FUP393749:FUR393754 GEL393749:GEN393754 GOH393749:GOJ393754 GYD393749:GYF393754 HHZ393749:HIB393754 HRV393749:HRX393754 IBR393749:IBT393754 ILN393749:ILP393754 IVJ393749:IVL393754 JFF393749:JFH393754 JPB393749:JPD393754 JYX393749:JYZ393754 KIT393749:KIV393754 KSP393749:KSR393754 LCL393749:LCN393754 LMH393749:LMJ393754 LWD393749:LWF393754 MFZ393749:MGB393754 MPV393749:MPX393754 MZR393749:MZT393754 NJN393749:NJP393754 NTJ393749:NTL393754 ODF393749:ODH393754 ONB393749:OND393754 OWX393749:OWZ393754 PGT393749:PGV393754 PQP393749:PQR393754 QAL393749:QAN393754 QKH393749:QKJ393754 QUD393749:QUF393754 RDZ393749:REB393754 RNV393749:RNX393754 RXR393749:RXT393754 SHN393749:SHP393754 SRJ393749:SRL393754 TBF393749:TBH393754 TLB393749:TLD393754 TUX393749:TUZ393754 UET393749:UEV393754 UOP393749:UOR393754 UYL393749:UYN393754 VIH393749:VIJ393754 VSD393749:VSF393754 WBZ393749:WCB393754 WLV393749:WLX393754 WVR393749:WVT393754 J459285:L459290 JF459285:JH459290 TB459285:TD459290 ACX459285:ACZ459290 AMT459285:AMV459290 AWP459285:AWR459290 BGL459285:BGN459290 BQH459285:BQJ459290 CAD459285:CAF459290 CJZ459285:CKB459290 CTV459285:CTX459290 DDR459285:DDT459290 DNN459285:DNP459290 DXJ459285:DXL459290 EHF459285:EHH459290 ERB459285:ERD459290 FAX459285:FAZ459290 FKT459285:FKV459290 FUP459285:FUR459290 GEL459285:GEN459290 GOH459285:GOJ459290 GYD459285:GYF459290 HHZ459285:HIB459290 HRV459285:HRX459290 IBR459285:IBT459290 ILN459285:ILP459290 IVJ459285:IVL459290 JFF459285:JFH459290 JPB459285:JPD459290 JYX459285:JYZ459290 KIT459285:KIV459290 KSP459285:KSR459290 LCL459285:LCN459290 LMH459285:LMJ459290 LWD459285:LWF459290 MFZ459285:MGB459290 MPV459285:MPX459290 MZR459285:MZT459290 NJN459285:NJP459290 NTJ459285:NTL459290 ODF459285:ODH459290 ONB459285:OND459290 OWX459285:OWZ459290 PGT459285:PGV459290 PQP459285:PQR459290 QAL459285:QAN459290 QKH459285:QKJ459290 QUD459285:QUF459290 RDZ459285:REB459290 RNV459285:RNX459290 RXR459285:RXT459290 SHN459285:SHP459290 SRJ459285:SRL459290 TBF459285:TBH459290 TLB459285:TLD459290 TUX459285:TUZ459290 UET459285:UEV459290 UOP459285:UOR459290 UYL459285:UYN459290 VIH459285:VIJ459290 VSD459285:VSF459290 WBZ459285:WCB459290 WLV459285:WLX459290 WVR459285:WVT459290 J524821:L524826 JF524821:JH524826 TB524821:TD524826 ACX524821:ACZ524826 AMT524821:AMV524826 AWP524821:AWR524826 BGL524821:BGN524826 BQH524821:BQJ524826 CAD524821:CAF524826 CJZ524821:CKB524826 CTV524821:CTX524826 DDR524821:DDT524826 DNN524821:DNP524826 DXJ524821:DXL524826 EHF524821:EHH524826 ERB524821:ERD524826 FAX524821:FAZ524826 FKT524821:FKV524826 FUP524821:FUR524826 GEL524821:GEN524826 GOH524821:GOJ524826 GYD524821:GYF524826 HHZ524821:HIB524826 HRV524821:HRX524826 IBR524821:IBT524826 ILN524821:ILP524826 IVJ524821:IVL524826 JFF524821:JFH524826 JPB524821:JPD524826 JYX524821:JYZ524826 KIT524821:KIV524826 KSP524821:KSR524826 LCL524821:LCN524826 LMH524821:LMJ524826 LWD524821:LWF524826 MFZ524821:MGB524826 MPV524821:MPX524826 MZR524821:MZT524826 NJN524821:NJP524826 NTJ524821:NTL524826 ODF524821:ODH524826 ONB524821:OND524826 OWX524821:OWZ524826 PGT524821:PGV524826 PQP524821:PQR524826 QAL524821:QAN524826 QKH524821:QKJ524826 QUD524821:QUF524826 RDZ524821:REB524826 RNV524821:RNX524826 RXR524821:RXT524826 SHN524821:SHP524826 SRJ524821:SRL524826 TBF524821:TBH524826 TLB524821:TLD524826 TUX524821:TUZ524826 UET524821:UEV524826 UOP524821:UOR524826 UYL524821:UYN524826 VIH524821:VIJ524826 VSD524821:VSF524826 WBZ524821:WCB524826 WLV524821:WLX524826 WVR524821:WVT524826 J590357:L590362 JF590357:JH590362 TB590357:TD590362 ACX590357:ACZ590362 AMT590357:AMV590362 AWP590357:AWR590362 BGL590357:BGN590362 BQH590357:BQJ590362 CAD590357:CAF590362 CJZ590357:CKB590362 CTV590357:CTX590362 DDR590357:DDT590362 DNN590357:DNP590362 DXJ590357:DXL590362 EHF590357:EHH590362 ERB590357:ERD590362 FAX590357:FAZ590362 FKT590357:FKV590362 FUP590357:FUR590362 GEL590357:GEN590362 GOH590357:GOJ590362 GYD590357:GYF590362 HHZ590357:HIB590362 HRV590357:HRX590362 IBR590357:IBT590362 ILN590357:ILP590362 IVJ590357:IVL590362 JFF590357:JFH590362 JPB590357:JPD590362 JYX590357:JYZ590362 KIT590357:KIV590362 KSP590357:KSR590362 LCL590357:LCN590362 LMH590357:LMJ590362 LWD590357:LWF590362 MFZ590357:MGB590362 MPV590357:MPX590362 MZR590357:MZT590362 NJN590357:NJP590362 NTJ590357:NTL590362 ODF590357:ODH590362 ONB590357:OND590362 OWX590357:OWZ590362 PGT590357:PGV590362 PQP590357:PQR590362 QAL590357:QAN590362 QKH590357:QKJ590362 QUD590357:QUF590362 RDZ590357:REB590362 RNV590357:RNX590362 RXR590357:RXT590362 SHN590357:SHP590362 SRJ590357:SRL590362 TBF590357:TBH590362 TLB590357:TLD590362 TUX590357:TUZ590362 UET590357:UEV590362 UOP590357:UOR590362 UYL590357:UYN590362 VIH590357:VIJ590362 VSD590357:VSF590362 WBZ590357:WCB590362 WLV590357:WLX590362 WVR590357:WVT590362 J655893:L655898 JF655893:JH655898 TB655893:TD655898 ACX655893:ACZ655898 AMT655893:AMV655898 AWP655893:AWR655898 BGL655893:BGN655898 BQH655893:BQJ655898 CAD655893:CAF655898 CJZ655893:CKB655898 CTV655893:CTX655898 DDR655893:DDT655898 DNN655893:DNP655898 DXJ655893:DXL655898 EHF655893:EHH655898 ERB655893:ERD655898 FAX655893:FAZ655898 FKT655893:FKV655898 FUP655893:FUR655898 GEL655893:GEN655898 GOH655893:GOJ655898 GYD655893:GYF655898 HHZ655893:HIB655898 HRV655893:HRX655898 IBR655893:IBT655898 ILN655893:ILP655898 IVJ655893:IVL655898 JFF655893:JFH655898 JPB655893:JPD655898 JYX655893:JYZ655898 KIT655893:KIV655898 KSP655893:KSR655898 LCL655893:LCN655898 LMH655893:LMJ655898 LWD655893:LWF655898 MFZ655893:MGB655898 MPV655893:MPX655898 MZR655893:MZT655898 NJN655893:NJP655898 NTJ655893:NTL655898 ODF655893:ODH655898 ONB655893:OND655898 OWX655893:OWZ655898 PGT655893:PGV655898 PQP655893:PQR655898 QAL655893:QAN655898 QKH655893:QKJ655898 QUD655893:QUF655898 RDZ655893:REB655898 RNV655893:RNX655898 RXR655893:RXT655898 SHN655893:SHP655898 SRJ655893:SRL655898 TBF655893:TBH655898 TLB655893:TLD655898 TUX655893:TUZ655898 UET655893:UEV655898 UOP655893:UOR655898 UYL655893:UYN655898 VIH655893:VIJ655898 VSD655893:VSF655898 WBZ655893:WCB655898 WLV655893:WLX655898 WVR655893:WVT655898 J721429:L721434 JF721429:JH721434 TB721429:TD721434 ACX721429:ACZ721434 AMT721429:AMV721434 AWP721429:AWR721434 BGL721429:BGN721434 BQH721429:BQJ721434 CAD721429:CAF721434 CJZ721429:CKB721434 CTV721429:CTX721434 DDR721429:DDT721434 DNN721429:DNP721434 DXJ721429:DXL721434 EHF721429:EHH721434 ERB721429:ERD721434 FAX721429:FAZ721434 FKT721429:FKV721434 FUP721429:FUR721434 GEL721429:GEN721434 GOH721429:GOJ721434 GYD721429:GYF721434 HHZ721429:HIB721434 HRV721429:HRX721434 IBR721429:IBT721434 ILN721429:ILP721434 IVJ721429:IVL721434 JFF721429:JFH721434 JPB721429:JPD721434 JYX721429:JYZ721434 KIT721429:KIV721434 KSP721429:KSR721434 LCL721429:LCN721434 LMH721429:LMJ721434 LWD721429:LWF721434 MFZ721429:MGB721434 MPV721429:MPX721434 MZR721429:MZT721434 NJN721429:NJP721434 NTJ721429:NTL721434 ODF721429:ODH721434 ONB721429:OND721434 OWX721429:OWZ721434 PGT721429:PGV721434 PQP721429:PQR721434 QAL721429:QAN721434 QKH721429:QKJ721434 QUD721429:QUF721434 RDZ721429:REB721434 RNV721429:RNX721434 RXR721429:RXT721434 SHN721429:SHP721434 SRJ721429:SRL721434 TBF721429:TBH721434 TLB721429:TLD721434 TUX721429:TUZ721434 UET721429:UEV721434 UOP721429:UOR721434 UYL721429:UYN721434 VIH721429:VIJ721434 VSD721429:VSF721434 WBZ721429:WCB721434 WLV721429:WLX721434 WVR721429:WVT721434 J786965:L786970 JF786965:JH786970 TB786965:TD786970 ACX786965:ACZ786970 AMT786965:AMV786970 AWP786965:AWR786970 BGL786965:BGN786970 BQH786965:BQJ786970 CAD786965:CAF786970 CJZ786965:CKB786970 CTV786965:CTX786970 DDR786965:DDT786970 DNN786965:DNP786970 DXJ786965:DXL786970 EHF786965:EHH786970 ERB786965:ERD786970 FAX786965:FAZ786970 FKT786965:FKV786970 FUP786965:FUR786970 GEL786965:GEN786970 GOH786965:GOJ786970 GYD786965:GYF786970 HHZ786965:HIB786970 HRV786965:HRX786970 IBR786965:IBT786970 ILN786965:ILP786970 IVJ786965:IVL786970 JFF786965:JFH786970 JPB786965:JPD786970 JYX786965:JYZ786970 KIT786965:KIV786970 KSP786965:KSR786970 LCL786965:LCN786970 LMH786965:LMJ786970 LWD786965:LWF786970 MFZ786965:MGB786970 MPV786965:MPX786970 MZR786965:MZT786970 NJN786965:NJP786970 NTJ786965:NTL786970 ODF786965:ODH786970 ONB786965:OND786970 OWX786965:OWZ786970 PGT786965:PGV786970 PQP786965:PQR786970 QAL786965:QAN786970 QKH786965:QKJ786970 QUD786965:QUF786970 RDZ786965:REB786970 RNV786965:RNX786970 RXR786965:RXT786970 SHN786965:SHP786970 SRJ786965:SRL786970 TBF786965:TBH786970 TLB786965:TLD786970 TUX786965:TUZ786970 UET786965:UEV786970 UOP786965:UOR786970 UYL786965:UYN786970 VIH786965:VIJ786970 VSD786965:VSF786970 WBZ786965:WCB786970 WLV786965:WLX786970 WVR786965:WVT786970 J852501:L852506 JF852501:JH852506 TB852501:TD852506 ACX852501:ACZ852506 AMT852501:AMV852506 AWP852501:AWR852506 BGL852501:BGN852506 BQH852501:BQJ852506 CAD852501:CAF852506 CJZ852501:CKB852506 CTV852501:CTX852506 DDR852501:DDT852506 DNN852501:DNP852506 DXJ852501:DXL852506 EHF852501:EHH852506 ERB852501:ERD852506 FAX852501:FAZ852506 FKT852501:FKV852506 FUP852501:FUR852506 GEL852501:GEN852506 GOH852501:GOJ852506 GYD852501:GYF852506 HHZ852501:HIB852506 HRV852501:HRX852506 IBR852501:IBT852506 ILN852501:ILP852506 IVJ852501:IVL852506 JFF852501:JFH852506 JPB852501:JPD852506 JYX852501:JYZ852506 KIT852501:KIV852506 KSP852501:KSR852506 LCL852501:LCN852506 LMH852501:LMJ852506 LWD852501:LWF852506 MFZ852501:MGB852506 MPV852501:MPX852506 MZR852501:MZT852506 NJN852501:NJP852506 NTJ852501:NTL852506 ODF852501:ODH852506 ONB852501:OND852506 OWX852501:OWZ852506 PGT852501:PGV852506 PQP852501:PQR852506 QAL852501:QAN852506 QKH852501:QKJ852506 QUD852501:QUF852506 RDZ852501:REB852506 RNV852501:RNX852506 RXR852501:RXT852506 SHN852501:SHP852506 SRJ852501:SRL852506 TBF852501:TBH852506 TLB852501:TLD852506 TUX852501:TUZ852506 UET852501:UEV852506 UOP852501:UOR852506 UYL852501:UYN852506 VIH852501:VIJ852506 VSD852501:VSF852506 WBZ852501:WCB852506 WLV852501:WLX852506 WVR852501:WVT852506 J918037:L918042 JF918037:JH918042 TB918037:TD918042 ACX918037:ACZ918042 AMT918037:AMV918042 AWP918037:AWR918042 BGL918037:BGN918042 BQH918037:BQJ918042 CAD918037:CAF918042 CJZ918037:CKB918042 CTV918037:CTX918042 DDR918037:DDT918042 DNN918037:DNP918042 DXJ918037:DXL918042 EHF918037:EHH918042 ERB918037:ERD918042 FAX918037:FAZ918042 FKT918037:FKV918042 FUP918037:FUR918042 GEL918037:GEN918042 GOH918037:GOJ918042 GYD918037:GYF918042 HHZ918037:HIB918042 HRV918037:HRX918042 IBR918037:IBT918042 ILN918037:ILP918042 IVJ918037:IVL918042 JFF918037:JFH918042 JPB918037:JPD918042 JYX918037:JYZ918042 KIT918037:KIV918042 KSP918037:KSR918042 LCL918037:LCN918042 LMH918037:LMJ918042 LWD918037:LWF918042 MFZ918037:MGB918042 MPV918037:MPX918042 MZR918037:MZT918042 NJN918037:NJP918042 NTJ918037:NTL918042 ODF918037:ODH918042 ONB918037:OND918042 OWX918037:OWZ918042 PGT918037:PGV918042 PQP918037:PQR918042 QAL918037:QAN918042 QKH918037:QKJ918042 QUD918037:QUF918042 RDZ918037:REB918042 RNV918037:RNX918042 RXR918037:RXT918042 SHN918037:SHP918042 SRJ918037:SRL918042 TBF918037:TBH918042 TLB918037:TLD918042 TUX918037:TUZ918042 UET918037:UEV918042 UOP918037:UOR918042 UYL918037:UYN918042 VIH918037:VIJ918042 VSD918037:VSF918042 WBZ918037:WCB918042 WLV918037:WLX918042 WVR918037:WVT918042 J983573:L983578 JF983573:JH983578 TB983573:TD983578 ACX983573:ACZ983578 AMT983573:AMV983578 AWP983573:AWR983578 BGL983573:BGN983578 BQH983573:BQJ983578 CAD983573:CAF983578 CJZ983573:CKB983578 CTV983573:CTX983578 DDR983573:DDT983578 DNN983573:DNP983578 DXJ983573:DXL983578 EHF983573:EHH983578 ERB983573:ERD983578 FAX983573:FAZ983578 FKT983573:FKV983578 FUP983573:FUR983578 GEL983573:GEN983578 GOH983573:GOJ983578 GYD983573:GYF983578 HHZ983573:HIB983578 HRV983573:HRX983578 IBR983573:IBT983578 ILN983573:ILP983578 IVJ983573:IVL983578 JFF983573:JFH983578 JPB983573:JPD983578 JYX983573:JYZ983578 KIT983573:KIV983578 KSP983573:KSR983578 LCL983573:LCN983578 LMH983573:LMJ983578 LWD983573:LWF983578 MFZ983573:MGB983578 MPV983573:MPX983578 MZR983573:MZT983578 NJN983573:NJP983578 NTJ983573:NTL983578 ODF983573:ODH983578 ONB983573:OND983578 OWX983573:OWZ983578 PGT983573:PGV983578 PQP983573:PQR983578 QAL983573:QAN983578 QKH983573:QKJ983578 QUD983573:QUF983578 RDZ983573:REB983578 RNV983573:RNX983578 RXR983573:RXT983578 SHN983573:SHP983578 SRJ983573:SRL983578 TBF983573:TBH983578 TLB983573:TLD983578 TUX983573:TUZ983578 UET983573:UEV983578 UOP983573:UOR983578 UYL983573:UYN983578 VIH983573:VIJ983578 VSD983573:VSF983578 WBZ983573:WCB983578 WLV983573:WLX983578 WVR983573:WVT983578 D493:G493 IZ493:JC493 SV493:SY493 ACR493:ACU493 AMN493:AMQ493 AWJ493:AWM493 BGF493:BGI493 BQB493:BQE493 BZX493:CAA493 CJT493:CJW493 CTP493:CTS493 DDL493:DDO493 DNH493:DNK493 DXD493:DXG493 EGZ493:EHC493 EQV493:EQY493 FAR493:FAU493 FKN493:FKQ493 FUJ493:FUM493 GEF493:GEI493 GOB493:GOE493 GXX493:GYA493 HHT493:HHW493 HRP493:HRS493 IBL493:IBO493 ILH493:ILK493 IVD493:IVG493 JEZ493:JFC493 JOV493:JOY493 JYR493:JYU493 KIN493:KIQ493 KSJ493:KSM493 LCF493:LCI493 LMB493:LME493 LVX493:LWA493 MFT493:MFW493 MPP493:MPS493 MZL493:MZO493 NJH493:NJK493 NTD493:NTG493 OCZ493:ODC493 OMV493:OMY493 OWR493:OWU493 PGN493:PGQ493 PQJ493:PQM493 QAF493:QAI493 QKB493:QKE493 QTX493:QUA493 RDT493:RDW493 RNP493:RNS493 RXL493:RXO493 SHH493:SHK493 SRD493:SRG493 TAZ493:TBC493 TKV493:TKY493 TUR493:TUU493 UEN493:UEQ493 UOJ493:UOM493 UYF493:UYI493 VIB493:VIE493 VRX493:VSA493 WBT493:WBW493 WLP493:WLS493 WVL493:WVO493 D66075:G66075 IZ66075:JC66075 SV66075:SY66075 ACR66075:ACU66075 AMN66075:AMQ66075 AWJ66075:AWM66075 BGF66075:BGI66075 BQB66075:BQE66075 BZX66075:CAA66075 CJT66075:CJW66075 CTP66075:CTS66075 DDL66075:DDO66075 DNH66075:DNK66075 DXD66075:DXG66075 EGZ66075:EHC66075 EQV66075:EQY66075 FAR66075:FAU66075 FKN66075:FKQ66075 FUJ66075:FUM66075 GEF66075:GEI66075 GOB66075:GOE66075 GXX66075:GYA66075 HHT66075:HHW66075 HRP66075:HRS66075 IBL66075:IBO66075 ILH66075:ILK66075 IVD66075:IVG66075 JEZ66075:JFC66075 JOV66075:JOY66075 JYR66075:JYU66075 KIN66075:KIQ66075 KSJ66075:KSM66075 LCF66075:LCI66075 LMB66075:LME66075 LVX66075:LWA66075 MFT66075:MFW66075 MPP66075:MPS66075 MZL66075:MZO66075 NJH66075:NJK66075 NTD66075:NTG66075 OCZ66075:ODC66075 OMV66075:OMY66075 OWR66075:OWU66075 PGN66075:PGQ66075 PQJ66075:PQM66075 QAF66075:QAI66075 QKB66075:QKE66075 QTX66075:QUA66075 RDT66075:RDW66075 RNP66075:RNS66075 RXL66075:RXO66075 SHH66075:SHK66075 SRD66075:SRG66075 TAZ66075:TBC66075 TKV66075:TKY66075 TUR66075:TUU66075 UEN66075:UEQ66075 UOJ66075:UOM66075 UYF66075:UYI66075 VIB66075:VIE66075 VRX66075:VSA66075 WBT66075:WBW66075 WLP66075:WLS66075 WVL66075:WVO66075 D131611:G131611 IZ131611:JC131611 SV131611:SY131611 ACR131611:ACU131611 AMN131611:AMQ131611 AWJ131611:AWM131611 BGF131611:BGI131611 BQB131611:BQE131611 BZX131611:CAA131611 CJT131611:CJW131611 CTP131611:CTS131611 DDL131611:DDO131611 DNH131611:DNK131611 DXD131611:DXG131611 EGZ131611:EHC131611 EQV131611:EQY131611 FAR131611:FAU131611 FKN131611:FKQ131611 FUJ131611:FUM131611 GEF131611:GEI131611 GOB131611:GOE131611 GXX131611:GYA131611 HHT131611:HHW131611 HRP131611:HRS131611 IBL131611:IBO131611 ILH131611:ILK131611 IVD131611:IVG131611 JEZ131611:JFC131611 JOV131611:JOY131611 JYR131611:JYU131611 KIN131611:KIQ131611 KSJ131611:KSM131611 LCF131611:LCI131611 LMB131611:LME131611 LVX131611:LWA131611 MFT131611:MFW131611 MPP131611:MPS131611 MZL131611:MZO131611 NJH131611:NJK131611 NTD131611:NTG131611 OCZ131611:ODC131611 OMV131611:OMY131611 OWR131611:OWU131611 PGN131611:PGQ131611 PQJ131611:PQM131611 QAF131611:QAI131611 QKB131611:QKE131611 QTX131611:QUA131611 RDT131611:RDW131611 RNP131611:RNS131611 RXL131611:RXO131611 SHH131611:SHK131611 SRD131611:SRG131611 TAZ131611:TBC131611 TKV131611:TKY131611 TUR131611:TUU131611 UEN131611:UEQ131611 UOJ131611:UOM131611 UYF131611:UYI131611 VIB131611:VIE131611 VRX131611:VSA131611 WBT131611:WBW131611 WLP131611:WLS131611 WVL131611:WVO131611 D197147:G197147 IZ197147:JC197147 SV197147:SY197147 ACR197147:ACU197147 AMN197147:AMQ197147 AWJ197147:AWM197147 BGF197147:BGI197147 BQB197147:BQE197147 BZX197147:CAA197147 CJT197147:CJW197147 CTP197147:CTS197147 DDL197147:DDO197147 DNH197147:DNK197147 DXD197147:DXG197147 EGZ197147:EHC197147 EQV197147:EQY197147 FAR197147:FAU197147 FKN197147:FKQ197147 FUJ197147:FUM197147 GEF197147:GEI197147 GOB197147:GOE197147 GXX197147:GYA197147 HHT197147:HHW197147 HRP197147:HRS197147 IBL197147:IBO197147 ILH197147:ILK197147 IVD197147:IVG197147 JEZ197147:JFC197147 JOV197147:JOY197147 JYR197147:JYU197147 KIN197147:KIQ197147 KSJ197147:KSM197147 LCF197147:LCI197147 LMB197147:LME197147 LVX197147:LWA197147 MFT197147:MFW197147 MPP197147:MPS197147 MZL197147:MZO197147 NJH197147:NJK197147 NTD197147:NTG197147 OCZ197147:ODC197147 OMV197147:OMY197147 OWR197147:OWU197147 PGN197147:PGQ197147 PQJ197147:PQM197147 QAF197147:QAI197147 QKB197147:QKE197147 QTX197147:QUA197147 RDT197147:RDW197147 RNP197147:RNS197147 RXL197147:RXO197147 SHH197147:SHK197147 SRD197147:SRG197147 TAZ197147:TBC197147 TKV197147:TKY197147 TUR197147:TUU197147 UEN197147:UEQ197147 UOJ197147:UOM197147 UYF197147:UYI197147 VIB197147:VIE197147 VRX197147:VSA197147 WBT197147:WBW197147 WLP197147:WLS197147 WVL197147:WVO197147 D262683:G262683 IZ262683:JC262683 SV262683:SY262683 ACR262683:ACU262683 AMN262683:AMQ262683 AWJ262683:AWM262683 BGF262683:BGI262683 BQB262683:BQE262683 BZX262683:CAA262683 CJT262683:CJW262683 CTP262683:CTS262683 DDL262683:DDO262683 DNH262683:DNK262683 DXD262683:DXG262683 EGZ262683:EHC262683 EQV262683:EQY262683 FAR262683:FAU262683 FKN262683:FKQ262683 FUJ262683:FUM262683 GEF262683:GEI262683 GOB262683:GOE262683 GXX262683:GYA262683 HHT262683:HHW262683 HRP262683:HRS262683 IBL262683:IBO262683 ILH262683:ILK262683 IVD262683:IVG262683 JEZ262683:JFC262683 JOV262683:JOY262683 JYR262683:JYU262683 KIN262683:KIQ262683 KSJ262683:KSM262683 LCF262683:LCI262683 LMB262683:LME262683 LVX262683:LWA262683 MFT262683:MFW262683 MPP262683:MPS262683 MZL262683:MZO262683 NJH262683:NJK262683 NTD262683:NTG262683 OCZ262683:ODC262683 OMV262683:OMY262683 OWR262683:OWU262683 PGN262683:PGQ262683 PQJ262683:PQM262683 QAF262683:QAI262683 QKB262683:QKE262683 QTX262683:QUA262683 RDT262683:RDW262683 RNP262683:RNS262683 RXL262683:RXO262683 SHH262683:SHK262683 SRD262683:SRG262683 TAZ262683:TBC262683 TKV262683:TKY262683 TUR262683:TUU262683 UEN262683:UEQ262683 UOJ262683:UOM262683 UYF262683:UYI262683 VIB262683:VIE262683 VRX262683:VSA262683 WBT262683:WBW262683 WLP262683:WLS262683 WVL262683:WVO262683 D328219:G328219 IZ328219:JC328219 SV328219:SY328219 ACR328219:ACU328219 AMN328219:AMQ328219 AWJ328219:AWM328219 BGF328219:BGI328219 BQB328219:BQE328219 BZX328219:CAA328219 CJT328219:CJW328219 CTP328219:CTS328219 DDL328219:DDO328219 DNH328219:DNK328219 DXD328219:DXG328219 EGZ328219:EHC328219 EQV328219:EQY328219 FAR328219:FAU328219 FKN328219:FKQ328219 FUJ328219:FUM328219 GEF328219:GEI328219 GOB328219:GOE328219 GXX328219:GYA328219 HHT328219:HHW328219 HRP328219:HRS328219 IBL328219:IBO328219 ILH328219:ILK328219 IVD328219:IVG328219 JEZ328219:JFC328219 JOV328219:JOY328219 JYR328219:JYU328219 KIN328219:KIQ328219 KSJ328219:KSM328219 LCF328219:LCI328219 LMB328219:LME328219 LVX328219:LWA328219 MFT328219:MFW328219 MPP328219:MPS328219 MZL328219:MZO328219 NJH328219:NJK328219 NTD328219:NTG328219 OCZ328219:ODC328219 OMV328219:OMY328219 OWR328219:OWU328219 PGN328219:PGQ328219 PQJ328219:PQM328219 QAF328219:QAI328219 QKB328219:QKE328219 QTX328219:QUA328219 RDT328219:RDW328219 RNP328219:RNS328219 RXL328219:RXO328219 SHH328219:SHK328219 SRD328219:SRG328219 TAZ328219:TBC328219 TKV328219:TKY328219 TUR328219:TUU328219 UEN328219:UEQ328219 UOJ328219:UOM328219 UYF328219:UYI328219 VIB328219:VIE328219 VRX328219:VSA328219 WBT328219:WBW328219 WLP328219:WLS328219 WVL328219:WVO328219 D393755:G393755 IZ393755:JC393755 SV393755:SY393755 ACR393755:ACU393755 AMN393755:AMQ393755 AWJ393755:AWM393755 BGF393755:BGI393755 BQB393755:BQE393755 BZX393755:CAA393755 CJT393755:CJW393755 CTP393755:CTS393755 DDL393755:DDO393755 DNH393755:DNK393755 DXD393755:DXG393755 EGZ393755:EHC393755 EQV393755:EQY393755 FAR393755:FAU393755 FKN393755:FKQ393755 FUJ393755:FUM393755 GEF393755:GEI393755 GOB393755:GOE393755 GXX393755:GYA393755 HHT393755:HHW393755 HRP393755:HRS393755 IBL393755:IBO393755 ILH393755:ILK393755 IVD393755:IVG393755 JEZ393755:JFC393755 JOV393755:JOY393755 JYR393755:JYU393755 KIN393755:KIQ393755 KSJ393755:KSM393755 LCF393755:LCI393755 LMB393755:LME393755 LVX393755:LWA393755 MFT393755:MFW393755 MPP393755:MPS393755 MZL393755:MZO393755 NJH393755:NJK393755 NTD393755:NTG393755 OCZ393755:ODC393755 OMV393755:OMY393755 OWR393755:OWU393755 PGN393755:PGQ393755 PQJ393755:PQM393755 QAF393755:QAI393755 QKB393755:QKE393755 QTX393755:QUA393755 RDT393755:RDW393755 RNP393755:RNS393755 RXL393755:RXO393755 SHH393755:SHK393755 SRD393755:SRG393755 TAZ393755:TBC393755 TKV393755:TKY393755 TUR393755:TUU393755 UEN393755:UEQ393755 UOJ393755:UOM393755 UYF393755:UYI393755 VIB393755:VIE393755 VRX393755:VSA393755 WBT393755:WBW393755 WLP393755:WLS393755 WVL393755:WVO393755 D459291:G459291 IZ459291:JC459291 SV459291:SY459291 ACR459291:ACU459291 AMN459291:AMQ459291 AWJ459291:AWM459291 BGF459291:BGI459291 BQB459291:BQE459291 BZX459291:CAA459291 CJT459291:CJW459291 CTP459291:CTS459291 DDL459291:DDO459291 DNH459291:DNK459291 DXD459291:DXG459291 EGZ459291:EHC459291 EQV459291:EQY459291 FAR459291:FAU459291 FKN459291:FKQ459291 FUJ459291:FUM459291 GEF459291:GEI459291 GOB459291:GOE459291 GXX459291:GYA459291 HHT459291:HHW459291 HRP459291:HRS459291 IBL459291:IBO459291 ILH459291:ILK459291 IVD459291:IVG459291 JEZ459291:JFC459291 JOV459291:JOY459291 JYR459291:JYU459291 KIN459291:KIQ459291 KSJ459291:KSM459291 LCF459291:LCI459291 LMB459291:LME459291 LVX459291:LWA459291 MFT459291:MFW459291 MPP459291:MPS459291 MZL459291:MZO459291 NJH459291:NJK459291 NTD459291:NTG459291 OCZ459291:ODC459291 OMV459291:OMY459291 OWR459291:OWU459291 PGN459291:PGQ459291 PQJ459291:PQM459291 QAF459291:QAI459291 QKB459291:QKE459291 QTX459291:QUA459291 RDT459291:RDW459291 RNP459291:RNS459291 RXL459291:RXO459291 SHH459291:SHK459291 SRD459291:SRG459291 TAZ459291:TBC459291 TKV459291:TKY459291 TUR459291:TUU459291 UEN459291:UEQ459291 UOJ459291:UOM459291 UYF459291:UYI459291 VIB459291:VIE459291 VRX459291:VSA459291 WBT459291:WBW459291 WLP459291:WLS459291 WVL459291:WVO459291 D524827:G524827 IZ524827:JC524827 SV524827:SY524827 ACR524827:ACU524827 AMN524827:AMQ524827 AWJ524827:AWM524827 BGF524827:BGI524827 BQB524827:BQE524827 BZX524827:CAA524827 CJT524827:CJW524827 CTP524827:CTS524827 DDL524827:DDO524827 DNH524827:DNK524827 DXD524827:DXG524827 EGZ524827:EHC524827 EQV524827:EQY524827 FAR524827:FAU524827 FKN524827:FKQ524827 FUJ524827:FUM524827 GEF524827:GEI524827 GOB524827:GOE524827 GXX524827:GYA524827 HHT524827:HHW524827 HRP524827:HRS524827 IBL524827:IBO524827 ILH524827:ILK524827 IVD524827:IVG524827 JEZ524827:JFC524827 JOV524827:JOY524827 JYR524827:JYU524827 KIN524827:KIQ524827 KSJ524827:KSM524827 LCF524827:LCI524827 LMB524827:LME524827 LVX524827:LWA524827 MFT524827:MFW524827 MPP524827:MPS524827 MZL524827:MZO524827 NJH524827:NJK524827 NTD524827:NTG524827 OCZ524827:ODC524827 OMV524827:OMY524827 OWR524827:OWU524827 PGN524827:PGQ524827 PQJ524827:PQM524827 QAF524827:QAI524827 QKB524827:QKE524827 QTX524827:QUA524827 RDT524827:RDW524827 RNP524827:RNS524827 RXL524827:RXO524827 SHH524827:SHK524827 SRD524827:SRG524827 TAZ524827:TBC524827 TKV524827:TKY524827 TUR524827:TUU524827 UEN524827:UEQ524827 UOJ524827:UOM524827 UYF524827:UYI524827 VIB524827:VIE524827 VRX524827:VSA524827 WBT524827:WBW524827 WLP524827:WLS524827 WVL524827:WVO524827 D590363:G590363 IZ590363:JC590363 SV590363:SY590363 ACR590363:ACU590363 AMN590363:AMQ590363 AWJ590363:AWM590363 BGF590363:BGI590363 BQB590363:BQE590363 BZX590363:CAA590363 CJT590363:CJW590363 CTP590363:CTS590363 DDL590363:DDO590363 DNH590363:DNK590363 DXD590363:DXG590363 EGZ590363:EHC590363 EQV590363:EQY590363 FAR590363:FAU590363 FKN590363:FKQ590363 FUJ590363:FUM590363 GEF590363:GEI590363 GOB590363:GOE590363 GXX590363:GYA590363 HHT590363:HHW590363 HRP590363:HRS590363 IBL590363:IBO590363 ILH590363:ILK590363 IVD590363:IVG590363 JEZ590363:JFC590363 JOV590363:JOY590363 JYR590363:JYU590363 KIN590363:KIQ590363 KSJ590363:KSM590363 LCF590363:LCI590363 LMB590363:LME590363 LVX590363:LWA590363 MFT590363:MFW590363 MPP590363:MPS590363 MZL590363:MZO590363 NJH590363:NJK590363 NTD590363:NTG590363 OCZ590363:ODC590363 OMV590363:OMY590363 OWR590363:OWU590363 PGN590363:PGQ590363 PQJ590363:PQM590363 QAF590363:QAI590363 QKB590363:QKE590363 QTX590363:QUA590363 RDT590363:RDW590363 RNP590363:RNS590363 RXL590363:RXO590363 SHH590363:SHK590363 SRD590363:SRG590363 TAZ590363:TBC590363 TKV590363:TKY590363 TUR590363:TUU590363 UEN590363:UEQ590363 UOJ590363:UOM590363 UYF590363:UYI590363 VIB590363:VIE590363 VRX590363:VSA590363 WBT590363:WBW590363 WLP590363:WLS590363 WVL590363:WVO590363 D655899:G655899 IZ655899:JC655899 SV655899:SY655899 ACR655899:ACU655899 AMN655899:AMQ655899 AWJ655899:AWM655899 BGF655899:BGI655899 BQB655899:BQE655899 BZX655899:CAA655899 CJT655899:CJW655899 CTP655899:CTS655899 DDL655899:DDO655899 DNH655899:DNK655899 DXD655899:DXG655899 EGZ655899:EHC655899 EQV655899:EQY655899 FAR655899:FAU655899 FKN655899:FKQ655899 FUJ655899:FUM655899 GEF655899:GEI655899 GOB655899:GOE655899 GXX655899:GYA655899 HHT655899:HHW655899 HRP655899:HRS655899 IBL655899:IBO655899 ILH655899:ILK655899 IVD655899:IVG655899 JEZ655899:JFC655899 JOV655899:JOY655899 JYR655899:JYU655899 KIN655899:KIQ655899 KSJ655899:KSM655899 LCF655899:LCI655899 LMB655899:LME655899 LVX655899:LWA655899 MFT655899:MFW655899 MPP655899:MPS655899 MZL655899:MZO655899 NJH655899:NJK655899 NTD655899:NTG655899 OCZ655899:ODC655899 OMV655899:OMY655899 OWR655899:OWU655899 PGN655899:PGQ655899 PQJ655899:PQM655899 QAF655899:QAI655899 QKB655899:QKE655899 QTX655899:QUA655899 RDT655899:RDW655899 RNP655899:RNS655899 RXL655899:RXO655899 SHH655899:SHK655899 SRD655899:SRG655899 TAZ655899:TBC655899 TKV655899:TKY655899 TUR655899:TUU655899 UEN655899:UEQ655899 UOJ655899:UOM655899 UYF655899:UYI655899 VIB655899:VIE655899 VRX655899:VSA655899 WBT655899:WBW655899 WLP655899:WLS655899 WVL655899:WVO655899 D721435:G721435 IZ721435:JC721435 SV721435:SY721435 ACR721435:ACU721435 AMN721435:AMQ721435 AWJ721435:AWM721435 BGF721435:BGI721435 BQB721435:BQE721435 BZX721435:CAA721435 CJT721435:CJW721435 CTP721435:CTS721435 DDL721435:DDO721435 DNH721435:DNK721435 DXD721435:DXG721435 EGZ721435:EHC721435 EQV721435:EQY721435 FAR721435:FAU721435 FKN721435:FKQ721435 FUJ721435:FUM721435 GEF721435:GEI721435 GOB721435:GOE721435 GXX721435:GYA721435 HHT721435:HHW721435 HRP721435:HRS721435 IBL721435:IBO721435 ILH721435:ILK721435 IVD721435:IVG721435 JEZ721435:JFC721435 JOV721435:JOY721435 JYR721435:JYU721435 KIN721435:KIQ721435 KSJ721435:KSM721435 LCF721435:LCI721435 LMB721435:LME721435 LVX721435:LWA721435 MFT721435:MFW721435 MPP721435:MPS721435 MZL721435:MZO721435 NJH721435:NJK721435 NTD721435:NTG721435 OCZ721435:ODC721435 OMV721435:OMY721435 OWR721435:OWU721435 PGN721435:PGQ721435 PQJ721435:PQM721435 QAF721435:QAI721435 QKB721435:QKE721435 QTX721435:QUA721435 RDT721435:RDW721435 RNP721435:RNS721435 RXL721435:RXO721435 SHH721435:SHK721435 SRD721435:SRG721435 TAZ721435:TBC721435 TKV721435:TKY721435 TUR721435:TUU721435 UEN721435:UEQ721435 UOJ721435:UOM721435 UYF721435:UYI721435 VIB721435:VIE721435 VRX721435:VSA721435 WBT721435:WBW721435 WLP721435:WLS721435 WVL721435:WVO721435 D786971:G786971 IZ786971:JC786971 SV786971:SY786971 ACR786971:ACU786971 AMN786971:AMQ786971 AWJ786971:AWM786971 BGF786971:BGI786971 BQB786971:BQE786971 BZX786971:CAA786971 CJT786971:CJW786971 CTP786971:CTS786971 DDL786971:DDO786971 DNH786971:DNK786971 DXD786971:DXG786971 EGZ786971:EHC786971 EQV786971:EQY786971 FAR786971:FAU786971 FKN786971:FKQ786971 FUJ786971:FUM786971 GEF786971:GEI786971 GOB786971:GOE786971 GXX786971:GYA786971 HHT786971:HHW786971 HRP786971:HRS786971 IBL786971:IBO786971 ILH786971:ILK786971 IVD786971:IVG786971 JEZ786971:JFC786971 JOV786971:JOY786971 JYR786971:JYU786971 KIN786971:KIQ786971 KSJ786971:KSM786971 LCF786971:LCI786971 LMB786971:LME786971 LVX786971:LWA786971 MFT786971:MFW786971 MPP786971:MPS786971 MZL786971:MZO786971 NJH786971:NJK786971 NTD786971:NTG786971 OCZ786971:ODC786971 OMV786971:OMY786971 OWR786971:OWU786971 PGN786971:PGQ786971 PQJ786971:PQM786971 QAF786971:QAI786971 QKB786971:QKE786971 QTX786971:QUA786971 RDT786971:RDW786971 RNP786971:RNS786971 RXL786971:RXO786971 SHH786971:SHK786971 SRD786971:SRG786971 TAZ786971:TBC786971 TKV786971:TKY786971 TUR786971:TUU786971 UEN786971:UEQ786971 UOJ786971:UOM786971 UYF786971:UYI786971 VIB786971:VIE786971 VRX786971:VSA786971 WBT786971:WBW786971 WLP786971:WLS786971 WVL786971:WVO786971 D852507:G852507 IZ852507:JC852507 SV852507:SY852507 ACR852507:ACU852507 AMN852507:AMQ852507 AWJ852507:AWM852507 BGF852507:BGI852507 BQB852507:BQE852507 BZX852507:CAA852507 CJT852507:CJW852507 CTP852507:CTS852507 DDL852507:DDO852507 DNH852507:DNK852507 DXD852507:DXG852507 EGZ852507:EHC852507 EQV852507:EQY852507 FAR852507:FAU852507 FKN852507:FKQ852507 FUJ852507:FUM852507 GEF852507:GEI852507 GOB852507:GOE852507 GXX852507:GYA852507 HHT852507:HHW852507 HRP852507:HRS852507 IBL852507:IBO852507 ILH852507:ILK852507 IVD852507:IVG852507 JEZ852507:JFC852507 JOV852507:JOY852507 JYR852507:JYU852507 KIN852507:KIQ852507 KSJ852507:KSM852507 LCF852507:LCI852507 LMB852507:LME852507 LVX852507:LWA852507 MFT852507:MFW852507 MPP852507:MPS852507 MZL852507:MZO852507 NJH852507:NJK852507 NTD852507:NTG852507 OCZ852507:ODC852507 OMV852507:OMY852507 OWR852507:OWU852507 PGN852507:PGQ852507 PQJ852507:PQM852507 QAF852507:QAI852507 QKB852507:QKE852507 QTX852507:QUA852507 RDT852507:RDW852507 RNP852507:RNS852507 RXL852507:RXO852507 SHH852507:SHK852507 SRD852507:SRG852507 TAZ852507:TBC852507 TKV852507:TKY852507 TUR852507:TUU852507 UEN852507:UEQ852507 UOJ852507:UOM852507 UYF852507:UYI852507 VIB852507:VIE852507 VRX852507:VSA852507 WBT852507:WBW852507 WLP852507:WLS852507 WVL852507:WVO852507 D918043:G918043 IZ918043:JC918043 SV918043:SY918043 ACR918043:ACU918043 AMN918043:AMQ918043 AWJ918043:AWM918043 BGF918043:BGI918043 BQB918043:BQE918043 BZX918043:CAA918043 CJT918043:CJW918043 CTP918043:CTS918043 DDL918043:DDO918043 DNH918043:DNK918043 DXD918043:DXG918043 EGZ918043:EHC918043 EQV918043:EQY918043 FAR918043:FAU918043 FKN918043:FKQ918043 FUJ918043:FUM918043 GEF918043:GEI918043 GOB918043:GOE918043 GXX918043:GYA918043 HHT918043:HHW918043 HRP918043:HRS918043 IBL918043:IBO918043 ILH918043:ILK918043 IVD918043:IVG918043 JEZ918043:JFC918043 JOV918043:JOY918043 JYR918043:JYU918043 KIN918043:KIQ918043 KSJ918043:KSM918043 LCF918043:LCI918043 LMB918043:LME918043 LVX918043:LWA918043 MFT918043:MFW918043 MPP918043:MPS918043 MZL918043:MZO918043 NJH918043:NJK918043 NTD918043:NTG918043 OCZ918043:ODC918043 OMV918043:OMY918043 OWR918043:OWU918043 PGN918043:PGQ918043 PQJ918043:PQM918043 QAF918043:QAI918043 QKB918043:QKE918043 QTX918043:QUA918043 RDT918043:RDW918043 RNP918043:RNS918043 RXL918043:RXO918043 SHH918043:SHK918043 SRD918043:SRG918043 TAZ918043:TBC918043 TKV918043:TKY918043 TUR918043:TUU918043 UEN918043:UEQ918043 UOJ918043:UOM918043 UYF918043:UYI918043 VIB918043:VIE918043 VRX918043:VSA918043 WBT918043:WBW918043 WLP918043:WLS918043 WVL918043:WVO918043 D983579:G983579 IZ983579:JC983579 SV983579:SY983579 ACR983579:ACU983579 AMN983579:AMQ983579 AWJ983579:AWM983579 BGF983579:BGI983579 BQB983579:BQE983579 BZX983579:CAA983579 CJT983579:CJW983579 CTP983579:CTS983579 DDL983579:DDO983579 DNH983579:DNK983579 DXD983579:DXG983579 EGZ983579:EHC983579 EQV983579:EQY983579 FAR983579:FAU983579 FKN983579:FKQ983579 FUJ983579:FUM983579 GEF983579:GEI983579 GOB983579:GOE983579 GXX983579:GYA983579 HHT983579:HHW983579 HRP983579:HRS983579 IBL983579:IBO983579 ILH983579:ILK983579 IVD983579:IVG983579 JEZ983579:JFC983579 JOV983579:JOY983579 JYR983579:JYU983579 KIN983579:KIQ983579 KSJ983579:KSM983579 LCF983579:LCI983579 LMB983579:LME983579 LVX983579:LWA983579 MFT983579:MFW983579 MPP983579:MPS983579 MZL983579:MZO983579 NJH983579:NJK983579 NTD983579:NTG983579 OCZ983579:ODC983579 OMV983579:OMY983579 OWR983579:OWU983579 PGN983579:PGQ983579 PQJ983579:PQM983579 QAF983579:QAI983579 QKB983579:QKE983579 QTX983579:QUA983579 RDT983579:RDW983579 RNP983579:RNS983579 RXL983579:RXO983579 SHH983579:SHK983579 SRD983579:SRG983579 TAZ983579:TBC983579 TKV983579:TKY983579 TUR983579:TUU983579 UEN983579:UEQ983579 UOJ983579:UOM983579 UYF983579:UYI983579 VIB983579:VIE983579 VRX983579:VSA983579 WBT983579:WBW983579 WLP983579:WLS983579 WVL983579:WVO983579 E492:H492 JA492:JD492 SW492:SZ492 ACS492:ACV492 AMO492:AMR492 AWK492:AWN492 BGG492:BGJ492 BQC492:BQF492 BZY492:CAB492 CJU492:CJX492 CTQ492:CTT492 DDM492:DDP492 DNI492:DNL492 DXE492:DXH492 EHA492:EHD492 EQW492:EQZ492 FAS492:FAV492 FKO492:FKR492 FUK492:FUN492 GEG492:GEJ492 GOC492:GOF492 GXY492:GYB492 HHU492:HHX492 HRQ492:HRT492 IBM492:IBP492 ILI492:ILL492 IVE492:IVH492 JFA492:JFD492 JOW492:JOZ492 JYS492:JYV492 KIO492:KIR492 KSK492:KSN492 LCG492:LCJ492 LMC492:LMF492 LVY492:LWB492 MFU492:MFX492 MPQ492:MPT492 MZM492:MZP492 NJI492:NJL492 NTE492:NTH492 ODA492:ODD492 OMW492:OMZ492 OWS492:OWV492 PGO492:PGR492 PQK492:PQN492 QAG492:QAJ492 QKC492:QKF492 QTY492:QUB492 RDU492:RDX492 RNQ492:RNT492 RXM492:RXP492 SHI492:SHL492 SRE492:SRH492 TBA492:TBD492 TKW492:TKZ492 TUS492:TUV492 UEO492:UER492 UOK492:UON492 UYG492:UYJ492 VIC492:VIF492 VRY492:VSB492 WBU492:WBX492 WLQ492:WLT492 WVM492:WVP492 E66074:H66074 JA66074:JD66074 SW66074:SZ66074 ACS66074:ACV66074 AMO66074:AMR66074 AWK66074:AWN66074 BGG66074:BGJ66074 BQC66074:BQF66074 BZY66074:CAB66074 CJU66074:CJX66074 CTQ66074:CTT66074 DDM66074:DDP66074 DNI66074:DNL66074 DXE66074:DXH66074 EHA66074:EHD66074 EQW66074:EQZ66074 FAS66074:FAV66074 FKO66074:FKR66074 FUK66074:FUN66074 GEG66074:GEJ66074 GOC66074:GOF66074 GXY66074:GYB66074 HHU66074:HHX66074 HRQ66074:HRT66074 IBM66074:IBP66074 ILI66074:ILL66074 IVE66074:IVH66074 JFA66074:JFD66074 JOW66074:JOZ66074 JYS66074:JYV66074 KIO66074:KIR66074 KSK66074:KSN66074 LCG66074:LCJ66074 LMC66074:LMF66074 LVY66074:LWB66074 MFU66074:MFX66074 MPQ66074:MPT66074 MZM66074:MZP66074 NJI66074:NJL66074 NTE66074:NTH66074 ODA66074:ODD66074 OMW66074:OMZ66074 OWS66074:OWV66074 PGO66074:PGR66074 PQK66074:PQN66074 QAG66074:QAJ66074 QKC66074:QKF66074 QTY66074:QUB66074 RDU66074:RDX66074 RNQ66074:RNT66074 RXM66074:RXP66074 SHI66074:SHL66074 SRE66074:SRH66074 TBA66074:TBD66074 TKW66074:TKZ66074 TUS66074:TUV66074 UEO66074:UER66074 UOK66074:UON66074 UYG66074:UYJ66074 VIC66074:VIF66074 VRY66074:VSB66074 WBU66074:WBX66074 WLQ66074:WLT66074 WVM66074:WVP66074 E131610:H131610 JA131610:JD131610 SW131610:SZ131610 ACS131610:ACV131610 AMO131610:AMR131610 AWK131610:AWN131610 BGG131610:BGJ131610 BQC131610:BQF131610 BZY131610:CAB131610 CJU131610:CJX131610 CTQ131610:CTT131610 DDM131610:DDP131610 DNI131610:DNL131610 DXE131610:DXH131610 EHA131610:EHD131610 EQW131610:EQZ131610 FAS131610:FAV131610 FKO131610:FKR131610 FUK131610:FUN131610 GEG131610:GEJ131610 GOC131610:GOF131610 GXY131610:GYB131610 HHU131610:HHX131610 HRQ131610:HRT131610 IBM131610:IBP131610 ILI131610:ILL131610 IVE131610:IVH131610 JFA131610:JFD131610 JOW131610:JOZ131610 JYS131610:JYV131610 KIO131610:KIR131610 KSK131610:KSN131610 LCG131610:LCJ131610 LMC131610:LMF131610 LVY131610:LWB131610 MFU131610:MFX131610 MPQ131610:MPT131610 MZM131610:MZP131610 NJI131610:NJL131610 NTE131610:NTH131610 ODA131610:ODD131610 OMW131610:OMZ131610 OWS131610:OWV131610 PGO131610:PGR131610 PQK131610:PQN131610 QAG131610:QAJ131610 QKC131610:QKF131610 QTY131610:QUB131610 RDU131610:RDX131610 RNQ131610:RNT131610 RXM131610:RXP131610 SHI131610:SHL131610 SRE131610:SRH131610 TBA131610:TBD131610 TKW131610:TKZ131610 TUS131610:TUV131610 UEO131610:UER131610 UOK131610:UON131610 UYG131610:UYJ131610 VIC131610:VIF131610 VRY131610:VSB131610 WBU131610:WBX131610 WLQ131610:WLT131610 WVM131610:WVP131610 E197146:H197146 JA197146:JD197146 SW197146:SZ197146 ACS197146:ACV197146 AMO197146:AMR197146 AWK197146:AWN197146 BGG197146:BGJ197146 BQC197146:BQF197146 BZY197146:CAB197146 CJU197146:CJX197146 CTQ197146:CTT197146 DDM197146:DDP197146 DNI197146:DNL197146 DXE197146:DXH197146 EHA197146:EHD197146 EQW197146:EQZ197146 FAS197146:FAV197146 FKO197146:FKR197146 FUK197146:FUN197146 GEG197146:GEJ197146 GOC197146:GOF197146 GXY197146:GYB197146 HHU197146:HHX197146 HRQ197146:HRT197146 IBM197146:IBP197146 ILI197146:ILL197146 IVE197146:IVH197146 JFA197146:JFD197146 JOW197146:JOZ197146 JYS197146:JYV197146 KIO197146:KIR197146 KSK197146:KSN197146 LCG197146:LCJ197146 LMC197146:LMF197146 LVY197146:LWB197146 MFU197146:MFX197146 MPQ197146:MPT197146 MZM197146:MZP197146 NJI197146:NJL197146 NTE197146:NTH197146 ODA197146:ODD197146 OMW197146:OMZ197146 OWS197146:OWV197146 PGO197146:PGR197146 PQK197146:PQN197146 QAG197146:QAJ197146 QKC197146:QKF197146 QTY197146:QUB197146 RDU197146:RDX197146 RNQ197146:RNT197146 RXM197146:RXP197146 SHI197146:SHL197146 SRE197146:SRH197146 TBA197146:TBD197146 TKW197146:TKZ197146 TUS197146:TUV197146 UEO197146:UER197146 UOK197146:UON197146 UYG197146:UYJ197146 VIC197146:VIF197146 VRY197146:VSB197146 WBU197146:WBX197146 WLQ197146:WLT197146 WVM197146:WVP197146 E262682:H262682 JA262682:JD262682 SW262682:SZ262682 ACS262682:ACV262682 AMO262682:AMR262682 AWK262682:AWN262682 BGG262682:BGJ262682 BQC262682:BQF262682 BZY262682:CAB262682 CJU262682:CJX262682 CTQ262682:CTT262682 DDM262682:DDP262682 DNI262682:DNL262682 DXE262682:DXH262682 EHA262682:EHD262682 EQW262682:EQZ262682 FAS262682:FAV262682 FKO262682:FKR262682 FUK262682:FUN262682 GEG262682:GEJ262682 GOC262682:GOF262682 GXY262682:GYB262682 HHU262682:HHX262682 HRQ262682:HRT262682 IBM262682:IBP262682 ILI262682:ILL262682 IVE262682:IVH262682 JFA262682:JFD262682 JOW262682:JOZ262682 JYS262682:JYV262682 KIO262682:KIR262682 KSK262682:KSN262682 LCG262682:LCJ262682 LMC262682:LMF262682 LVY262682:LWB262682 MFU262682:MFX262682 MPQ262682:MPT262682 MZM262682:MZP262682 NJI262682:NJL262682 NTE262682:NTH262682 ODA262682:ODD262682 OMW262682:OMZ262682 OWS262682:OWV262682 PGO262682:PGR262682 PQK262682:PQN262682 QAG262682:QAJ262682 QKC262682:QKF262682 QTY262682:QUB262682 RDU262682:RDX262682 RNQ262682:RNT262682 RXM262682:RXP262682 SHI262682:SHL262682 SRE262682:SRH262682 TBA262682:TBD262682 TKW262682:TKZ262682 TUS262682:TUV262682 UEO262682:UER262682 UOK262682:UON262682 UYG262682:UYJ262682 VIC262682:VIF262682 VRY262682:VSB262682 WBU262682:WBX262682 WLQ262682:WLT262682 WVM262682:WVP262682 E328218:H328218 JA328218:JD328218 SW328218:SZ328218 ACS328218:ACV328218 AMO328218:AMR328218 AWK328218:AWN328218 BGG328218:BGJ328218 BQC328218:BQF328218 BZY328218:CAB328218 CJU328218:CJX328218 CTQ328218:CTT328218 DDM328218:DDP328218 DNI328218:DNL328218 DXE328218:DXH328218 EHA328218:EHD328218 EQW328218:EQZ328218 FAS328218:FAV328218 FKO328218:FKR328218 FUK328218:FUN328218 GEG328218:GEJ328218 GOC328218:GOF328218 GXY328218:GYB328218 HHU328218:HHX328218 HRQ328218:HRT328218 IBM328218:IBP328218 ILI328218:ILL328218 IVE328218:IVH328218 JFA328218:JFD328218 JOW328218:JOZ328218 JYS328218:JYV328218 KIO328218:KIR328218 KSK328218:KSN328218 LCG328218:LCJ328218 LMC328218:LMF328218 LVY328218:LWB328218 MFU328218:MFX328218 MPQ328218:MPT328218 MZM328218:MZP328218 NJI328218:NJL328218 NTE328218:NTH328218 ODA328218:ODD328218 OMW328218:OMZ328218 OWS328218:OWV328218 PGO328218:PGR328218 PQK328218:PQN328218 QAG328218:QAJ328218 QKC328218:QKF328218 QTY328218:QUB328218 RDU328218:RDX328218 RNQ328218:RNT328218 RXM328218:RXP328218 SHI328218:SHL328218 SRE328218:SRH328218 TBA328218:TBD328218 TKW328218:TKZ328218 TUS328218:TUV328218 UEO328218:UER328218 UOK328218:UON328218 UYG328218:UYJ328218 VIC328218:VIF328218 VRY328218:VSB328218 WBU328218:WBX328218 WLQ328218:WLT328218 WVM328218:WVP328218 E393754:H393754 JA393754:JD393754 SW393754:SZ393754 ACS393754:ACV393754 AMO393754:AMR393754 AWK393754:AWN393754 BGG393754:BGJ393754 BQC393754:BQF393754 BZY393754:CAB393754 CJU393754:CJX393754 CTQ393754:CTT393754 DDM393754:DDP393754 DNI393754:DNL393754 DXE393754:DXH393754 EHA393754:EHD393754 EQW393754:EQZ393754 FAS393754:FAV393754 FKO393754:FKR393754 FUK393754:FUN393754 GEG393754:GEJ393754 GOC393754:GOF393754 GXY393754:GYB393754 HHU393754:HHX393754 HRQ393754:HRT393754 IBM393754:IBP393754 ILI393754:ILL393754 IVE393754:IVH393754 JFA393754:JFD393754 JOW393754:JOZ393754 JYS393754:JYV393754 KIO393754:KIR393754 KSK393754:KSN393754 LCG393754:LCJ393754 LMC393754:LMF393754 LVY393754:LWB393754 MFU393754:MFX393754 MPQ393754:MPT393754 MZM393754:MZP393754 NJI393754:NJL393754 NTE393754:NTH393754 ODA393754:ODD393754 OMW393754:OMZ393754 OWS393754:OWV393754 PGO393754:PGR393754 PQK393754:PQN393754 QAG393754:QAJ393754 QKC393754:QKF393754 QTY393754:QUB393754 RDU393754:RDX393754 RNQ393754:RNT393754 RXM393754:RXP393754 SHI393754:SHL393754 SRE393754:SRH393754 TBA393754:TBD393754 TKW393754:TKZ393754 TUS393754:TUV393754 UEO393754:UER393754 UOK393754:UON393754 UYG393754:UYJ393754 VIC393754:VIF393754 VRY393754:VSB393754 WBU393754:WBX393754 WLQ393754:WLT393754 WVM393754:WVP393754 E459290:H459290 JA459290:JD459290 SW459290:SZ459290 ACS459290:ACV459290 AMO459290:AMR459290 AWK459290:AWN459290 BGG459290:BGJ459290 BQC459290:BQF459290 BZY459290:CAB459290 CJU459290:CJX459290 CTQ459290:CTT459290 DDM459290:DDP459290 DNI459290:DNL459290 DXE459290:DXH459290 EHA459290:EHD459290 EQW459290:EQZ459290 FAS459290:FAV459290 FKO459290:FKR459290 FUK459290:FUN459290 GEG459290:GEJ459290 GOC459290:GOF459290 GXY459290:GYB459290 HHU459290:HHX459290 HRQ459290:HRT459290 IBM459290:IBP459290 ILI459290:ILL459290 IVE459290:IVH459290 JFA459290:JFD459290 JOW459290:JOZ459290 JYS459290:JYV459290 KIO459290:KIR459290 KSK459290:KSN459290 LCG459290:LCJ459290 LMC459290:LMF459290 LVY459290:LWB459290 MFU459290:MFX459290 MPQ459290:MPT459290 MZM459290:MZP459290 NJI459290:NJL459290 NTE459290:NTH459290 ODA459290:ODD459290 OMW459290:OMZ459290 OWS459290:OWV459290 PGO459290:PGR459290 PQK459290:PQN459290 QAG459290:QAJ459290 QKC459290:QKF459290 QTY459290:QUB459290 RDU459290:RDX459290 RNQ459290:RNT459290 RXM459290:RXP459290 SHI459290:SHL459290 SRE459290:SRH459290 TBA459290:TBD459290 TKW459290:TKZ459290 TUS459290:TUV459290 UEO459290:UER459290 UOK459290:UON459290 UYG459290:UYJ459290 VIC459290:VIF459290 VRY459290:VSB459290 WBU459290:WBX459290 WLQ459290:WLT459290 WVM459290:WVP459290 E524826:H524826 JA524826:JD524826 SW524826:SZ524826 ACS524826:ACV524826 AMO524826:AMR524826 AWK524826:AWN524826 BGG524826:BGJ524826 BQC524826:BQF524826 BZY524826:CAB524826 CJU524826:CJX524826 CTQ524826:CTT524826 DDM524826:DDP524826 DNI524826:DNL524826 DXE524826:DXH524826 EHA524826:EHD524826 EQW524826:EQZ524826 FAS524826:FAV524826 FKO524826:FKR524826 FUK524826:FUN524826 GEG524826:GEJ524826 GOC524826:GOF524826 GXY524826:GYB524826 HHU524826:HHX524826 HRQ524826:HRT524826 IBM524826:IBP524826 ILI524826:ILL524826 IVE524826:IVH524826 JFA524826:JFD524826 JOW524826:JOZ524826 JYS524826:JYV524826 KIO524826:KIR524826 KSK524826:KSN524826 LCG524826:LCJ524826 LMC524826:LMF524826 LVY524826:LWB524826 MFU524826:MFX524826 MPQ524826:MPT524826 MZM524826:MZP524826 NJI524826:NJL524826 NTE524826:NTH524826 ODA524826:ODD524826 OMW524826:OMZ524826 OWS524826:OWV524826 PGO524826:PGR524826 PQK524826:PQN524826 QAG524826:QAJ524826 QKC524826:QKF524826 QTY524826:QUB524826 RDU524826:RDX524826 RNQ524826:RNT524826 RXM524826:RXP524826 SHI524826:SHL524826 SRE524826:SRH524826 TBA524826:TBD524826 TKW524826:TKZ524826 TUS524826:TUV524826 UEO524826:UER524826 UOK524826:UON524826 UYG524826:UYJ524826 VIC524826:VIF524826 VRY524826:VSB524826 WBU524826:WBX524826 WLQ524826:WLT524826 WVM524826:WVP524826 E590362:H590362 JA590362:JD590362 SW590362:SZ590362 ACS590362:ACV590362 AMO590362:AMR590362 AWK590362:AWN590362 BGG590362:BGJ590362 BQC590362:BQF590362 BZY590362:CAB590362 CJU590362:CJX590362 CTQ590362:CTT590362 DDM590362:DDP590362 DNI590362:DNL590362 DXE590362:DXH590362 EHA590362:EHD590362 EQW590362:EQZ590362 FAS590362:FAV590362 FKO590362:FKR590362 FUK590362:FUN590362 GEG590362:GEJ590362 GOC590362:GOF590362 GXY590362:GYB590362 HHU590362:HHX590362 HRQ590362:HRT590362 IBM590362:IBP590362 ILI590362:ILL590362 IVE590362:IVH590362 JFA590362:JFD590362 JOW590362:JOZ590362 JYS590362:JYV590362 KIO590362:KIR590362 KSK590362:KSN590362 LCG590362:LCJ590362 LMC590362:LMF590362 LVY590362:LWB590362 MFU590362:MFX590362 MPQ590362:MPT590362 MZM590362:MZP590362 NJI590362:NJL590362 NTE590362:NTH590362 ODA590362:ODD590362 OMW590362:OMZ590362 OWS590362:OWV590362 PGO590362:PGR590362 PQK590362:PQN590362 QAG590362:QAJ590362 QKC590362:QKF590362 QTY590362:QUB590362 RDU590362:RDX590362 RNQ590362:RNT590362 RXM590362:RXP590362 SHI590362:SHL590362 SRE590362:SRH590362 TBA590362:TBD590362 TKW590362:TKZ590362 TUS590362:TUV590362 UEO590362:UER590362 UOK590362:UON590362 UYG590362:UYJ590362 VIC590362:VIF590362 VRY590362:VSB590362 WBU590362:WBX590362 WLQ590362:WLT590362 WVM590362:WVP590362 E655898:H655898 JA655898:JD655898 SW655898:SZ655898 ACS655898:ACV655898 AMO655898:AMR655898 AWK655898:AWN655898 BGG655898:BGJ655898 BQC655898:BQF655898 BZY655898:CAB655898 CJU655898:CJX655898 CTQ655898:CTT655898 DDM655898:DDP655898 DNI655898:DNL655898 DXE655898:DXH655898 EHA655898:EHD655898 EQW655898:EQZ655898 FAS655898:FAV655898 FKO655898:FKR655898 FUK655898:FUN655898 GEG655898:GEJ655898 GOC655898:GOF655898 GXY655898:GYB655898 HHU655898:HHX655898 HRQ655898:HRT655898 IBM655898:IBP655898 ILI655898:ILL655898 IVE655898:IVH655898 JFA655898:JFD655898 JOW655898:JOZ655898 JYS655898:JYV655898 KIO655898:KIR655898 KSK655898:KSN655898 LCG655898:LCJ655898 LMC655898:LMF655898 LVY655898:LWB655898 MFU655898:MFX655898 MPQ655898:MPT655898 MZM655898:MZP655898 NJI655898:NJL655898 NTE655898:NTH655898 ODA655898:ODD655898 OMW655898:OMZ655898 OWS655898:OWV655898 PGO655898:PGR655898 PQK655898:PQN655898 QAG655898:QAJ655898 QKC655898:QKF655898 QTY655898:QUB655898 RDU655898:RDX655898 RNQ655898:RNT655898 RXM655898:RXP655898 SHI655898:SHL655898 SRE655898:SRH655898 TBA655898:TBD655898 TKW655898:TKZ655898 TUS655898:TUV655898 UEO655898:UER655898 UOK655898:UON655898 UYG655898:UYJ655898 VIC655898:VIF655898 VRY655898:VSB655898 WBU655898:WBX655898 WLQ655898:WLT655898 WVM655898:WVP655898 E721434:H721434 JA721434:JD721434 SW721434:SZ721434 ACS721434:ACV721434 AMO721434:AMR721434 AWK721434:AWN721434 BGG721434:BGJ721434 BQC721434:BQF721434 BZY721434:CAB721434 CJU721434:CJX721434 CTQ721434:CTT721434 DDM721434:DDP721434 DNI721434:DNL721434 DXE721434:DXH721434 EHA721434:EHD721434 EQW721434:EQZ721434 FAS721434:FAV721434 FKO721434:FKR721434 FUK721434:FUN721434 GEG721434:GEJ721434 GOC721434:GOF721434 GXY721434:GYB721434 HHU721434:HHX721434 HRQ721434:HRT721434 IBM721434:IBP721434 ILI721434:ILL721434 IVE721434:IVH721434 JFA721434:JFD721434 JOW721434:JOZ721434 JYS721434:JYV721434 KIO721434:KIR721434 KSK721434:KSN721434 LCG721434:LCJ721434 LMC721434:LMF721434 LVY721434:LWB721434 MFU721434:MFX721434 MPQ721434:MPT721434 MZM721434:MZP721434 NJI721434:NJL721434 NTE721434:NTH721434 ODA721434:ODD721434 OMW721434:OMZ721434 OWS721434:OWV721434 PGO721434:PGR721434 PQK721434:PQN721434 QAG721434:QAJ721434 QKC721434:QKF721434 QTY721434:QUB721434 RDU721434:RDX721434 RNQ721434:RNT721434 RXM721434:RXP721434 SHI721434:SHL721434 SRE721434:SRH721434 TBA721434:TBD721434 TKW721434:TKZ721434 TUS721434:TUV721434 UEO721434:UER721434 UOK721434:UON721434 UYG721434:UYJ721434 VIC721434:VIF721434 VRY721434:VSB721434 WBU721434:WBX721434 WLQ721434:WLT721434 WVM721434:WVP721434 E786970:H786970 JA786970:JD786970 SW786970:SZ786970 ACS786970:ACV786970 AMO786970:AMR786970 AWK786970:AWN786970 BGG786970:BGJ786970 BQC786970:BQF786970 BZY786970:CAB786970 CJU786970:CJX786970 CTQ786970:CTT786970 DDM786970:DDP786970 DNI786970:DNL786970 DXE786970:DXH786970 EHA786970:EHD786970 EQW786970:EQZ786970 FAS786970:FAV786970 FKO786970:FKR786970 FUK786970:FUN786970 GEG786970:GEJ786970 GOC786970:GOF786970 GXY786970:GYB786970 HHU786970:HHX786970 HRQ786970:HRT786970 IBM786970:IBP786970 ILI786970:ILL786970 IVE786970:IVH786970 JFA786970:JFD786970 JOW786970:JOZ786970 JYS786970:JYV786970 KIO786970:KIR786970 KSK786970:KSN786970 LCG786970:LCJ786970 LMC786970:LMF786970 LVY786970:LWB786970 MFU786970:MFX786970 MPQ786970:MPT786970 MZM786970:MZP786970 NJI786970:NJL786970 NTE786970:NTH786970 ODA786970:ODD786970 OMW786970:OMZ786970 OWS786970:OWV786970 PGO786970:PGR786970 PQK786970:PQN786970 QAG786970:QAJ786970 QKC786970:QKF786970 QTY786970:QUB786970 RDU786970:RDX786970 RNQ786970:RNT786970 RXM786970:RXP786970 SHI786970:SHL786970 SRE786970:SRH786970 TBA786970:TBD786970 TKW786970:TKZ786970 TUS786970:TUV786970 UEO786970:UER786970 UOK786970:UON786970 UYG786970:UYJ786970 VIC786970:VIF786970 VRY786970:VSB786970 WBU786970:WBX786970 WLQ786970:WLT786970 WVM786970:WVP786970 E852506:H852506 JA852506:JD852506 SW852506:SZ852506 ACS852506:ACV852506 AMO852506:AMR852506 AWK852506:AWN852506 BGG852506:BGJ852506 BQC852506:BQF852506 BZY852506:CAB852506 CJU852506:CJX852506 CTQ852506:CTT852506 DDM852506:DDP852506 DNI852506:DNL852506 DXE852506:DXH852506 EHA852506:EHD852506 EQW852506:EQZ852506 FAS852506:FAV852506 FKO852506:FKR852506 FUK852506:FUN852506 GEG852506:GEJ852506 GOC852506:GOF852506 GXY852506:GYB852506 HHU852506:HHX852506 HRQ852506:HRT852506 IBM852506:IBP852506 ILI852506:ILL852506 IVE852506:IVH852506 JFA852506:JFD852506 JOW852506:JOZ852506 JYS852506:JYV852506 KIO852506:KIR852506 KSK852506:KSN852506 LCG852506:LCJ852506 LMC852506:LMF852506 LVY852506:LWB852506 MFU852506:MFX852506 MPQ852506:MPT852506 MZM852506:MZP852506 NJI852506:NJL852506 NTE852506:NTH852506 ODA852506:ODD852506 OMW852506:OMZ852506 OWS852506:OWV852506 PGO852506:PGR852506 PQK852506:PQN852506 QAG852506:QAJ852506 QKC852506:QKF852506 QTY852506:QUB852506 RDU852506:RDX852506 RNQ852506:RNT852506 RXM852506:RXP852506 SHI852506:SHL852506 SRE852506:SRH852506 TBA852506:TBD852506 TKW852506:TKZ852506 TUS852506:TUV852506 UEO852506:UER852506 UOK852506:UON852506 UYG852506:UYJ852506 VIC852506:VIF852506 VRY852506:VSB852506 WBU852506:WBX852506 WLQ852506:WLT852506 WVM852506:WVP852506 E918042:H918042 JA918042:JD918042 SW918042:SZ918042 ACS918042:ACV918042 AMO918042:AMR918042 AWK918042:AWN918042 BGG918042:BGJ918042 BQC918042:BQF918042 BZY918042:CAB918042 CJU918042:CJX918042 CTQ918042:CTT918042 DDM918042:DDP918042 DNI918042:DNL918042 DXE918042:DXH918042 EHA918042:EHD918042 EQW918042:EQZ918042 FAS918042:FAV918042 FKO918042:FKR918042 FUK918042:FUN918042 GEG918042:GEJ918042 GOC918042:GOF918042 GXY918042:GYB918042 HHU918042:HHX918042 HRQ918042:HRT918042 IBM918042:IBP918042 ILI918042:ILL918042 IVE918042:IVH918042 JFA918042:JFD918042 JOW918042:JOZ918042 JYS918042:JYV918042 KIO918042:KIR918042 KSK918042:KSN918042 LCG918042:LCJ918042 LMC918042:LMF918042 LVY918042:LWB918042 MFU918042:MFX918042 MPQ918042:MPT918042 MZM918042:MZP918042 NJI918042:NJL918042 NTE918042:NTH918042 ODA918042:ODD918042 OMW918042:OMZ918042 OWS918042:OWV918042 PGO918042:PGR918042 PQK918042:PQN918042 QAG918042:QAJ918042 QKC918042:QKF918042 QTY918042:QUB918042 RDU918042:RDX918042 RNQ918042:RNT918042 RXM918042:RXP918042 SHI918042:SHL918042 SRE918042:SRH918042 TBA918042:TBD918042 TKW918042:TKZ918042 TUS918042:TUV918042 UEO918042:UER918042 UOK918042:UON918042 UYG918042:UYJ918042 VIC918042:VIF918042 VRY918042:VSB918042 WBU918042:WBX918042 WLQ918042:WLT918042 WVM918042:WVP918042 E983578:H983578 JA983578:JD983578 SW983578:SZ983578 ACS983578:ACV983578 AMO983578:AMR983578 AWK983578:AWN983578 BGG983578:BGJ983578 BQC983578:BQF983578 BZY983578:CAB983578 CJU983578:CJX983578 CTQ983578:CTT983578 DDM983578:DDP983578 DNI983578:DNL983578 DXE983578:DXH983578 EHA983578:EHD983578 EQW983578:EQZ983578 FAS983578:FAV983578 FKO983578:FKR983578 FUK983578:FUN983578 GEG983578:GEJ983578 GOC983578:GOF983578 GXY983578:GYB983578 HHU983578:HHX983578 HRQ983578:HRT983578 IBM983578:IBP983578 ILI983578:ILL983578 IVE983578:IVH983578 JFA983578:JFD983578 JOW983578:JOZ983578 JYS983578:JYV983578 KIO983578:KIR983578 KSK983578:KSN983578 LCG983578:LCJ983578 LMC983578:LMF983578 LVY983578:LWB983578 MFU983578:MFX983578 MPQ983578:MPT983578 MZM983578:MZP983578 NJI983578:NJL983578 NTE983578:NTH983578 ODA983578:ODD983578 OMW983578:OMZ983578 OWS983578:OWV983578 PGO983578:PGR983578 PQK983578:PQN983578 QAG983578:QAJ983578 QKC983578:QKF983578 QTY983578:QUB983578 RDU983578:RDX983578 RNQ983578:RNT983578 RXM983578:RXP983578 SHI983578:SHL983578 SRE983578:SRH983578 TBA983578:TBD983578 TKW983578:TKZ983578 TUS983578:TUV983578 UEO983578:UER983578 UOK983578:UON983578 UYG983578:UYJ983578 VIC983578:VIF983578 VRY983578:VSB983578 WBU983578:WBX983578 WLQ983578:WLT983578 WVM983578:WVP983578 I493:K493 JE493:JG493 TA493:TC493 ACW493:ACY493 AMS493:AMU493 AWO493:AWQ493 BGK493:BGM493 BQG493:BQI493 CAC493:CAE493 CJY493:CKA493 CTU493:CTW493 DDQ493:DDS493 DNM493:DNO493 DXI493:DXK493 EHE493:EHG493 ERA493:ERC493 FAW493:FAY493 FKS493:FKU493 FUO493:FUQ493 GEK493:GEM493 GOG493:GOI493 GYC493:GYE493 HHY493:HIA493 HRU493:HRW493 IBQ493:IBS493 ILM493:ILO493 IVI493:IVK493 JFE493:JFG493 JPA493:JPC493 JYW493:JYY493 KIS493:KIU493 KSO493:KSQ493 LCK493:LCM493 LMG493:LMI493 LWC493:LWE493 MFY493:MGA493 MPU493:MPW493 MZQ493:MZS493 NJM493:NJO493 NTI493:NTK493 ODE493:ODG493 ONA493:ONC493 OWW493:OWY493 PGS493:PGU493 PQO493:PQQ493 QAK493:QAM493 QKG493:QKI493 QUC493:QUE493 RDY493:REA493 RNU493:RNW493 RXQ493:RXS493 SHM493:SHO493 SRI493:SRK493 TBE493:TBG493 TLA493:TLC493 TUW493:TUY493 UES493:UEU493 UOO493:UOQ493 UYK493:UYM493 VIG493:VII493 VSC493:VSE493 WBY493:WCA493 WLU493:WLW493 WVQ493:WVS493 I66075:K66075 JE66075:JG66075 TA66075:TC66075 ACW66075:ACY66075 AMS66075:AMU66075 AWO66075:AWQ66075 BGK66075:BGM66075 BQG66075:BQI66075 CAC66075:CAE66075 CJY66075:CKA66075 CTU66075:CTW66075 DDQ66075:DDS66075 DNM66075:DNO66075 DXI66075:DXK66075 EHE66075:EHG66075 ERA66075:ERC66075 FAW66075:FAY66075 FKS66075:FKU66075 FUO66075:FUQ66075 GEK66075:GEM66075 GOG66075:GOI66075 GYC66075:GYE66075 HHY66075:HIA66075 HRU66075:HRW66075 IBQ66075:IBS66075 ILM66075:ILO66075 IVI66075:IVK66075 JFE66075:JFG66075 JPA66075:JPC66075 JYW66075:JYY66075 KIS66075:KIU66075 KSO66075:KSQ66075 LCK66075:LCM66075 LMG66075:LMI66075 LWC66075:LWE66075 MFY66075:MGA66075 MPU66075:MPW66075 MZQ66075:MZS66075 NJM66075:NJO66075 NTI66075:NTK66075 ODE66075:ODG66075 ONA66075:ONC66075 OWW66075:OWY66075 PGS66075:PGU66075 PQO66075:PQQ66075 QAK66075:QAM66075 QKG66075:QKI66075 QUC66075:QUE66075 RDY66075:REA66075 RNU66075:RNW66075 RXQ66075:RXS66075 SHM66075:SHO66075 SRI66075:SRK66075 TBE66075:TBG66075 TLA66075:TLC66075 TUW66075:TUY66075 UES66075:UEU66075 UOO66075:UOQ66075 UYK66075:UYM66075 VIG66075:VII66075 VSC66075:VSE66075 WBY66075:WCA66075 WLU66075:WLW66075 WVQ66075:WVS66075 I131611:K131611 JE131611:JG131611 TA131611:TC131611 ACW131611:ACY131611 AMS131611:AMU131611 AWO131611:AWQ131611 BGK131611:BGM131611 BQG131611:BQI131611 CAC131611:CAE131611 CJY131611:CKA131611 CTU131611:CTW131611 DDQ131611:DDS131611 DNM131611:DNO131611 DXI131611:DXK131611 EHE131611:EHG131611 ERA131611:ERC131611 FAW131611:FAY131611 FKS131611:FKU131611 FUO131611:FUQ131611 GEK131611:GEM131611 GOG131611:GOI131611 GYC131611:GYE131611 HHY131611:HIA131611 HRU131611:HRW131611 IBQ131611:IBS131611 ILM131611:ILO131611 IVI131611:IVK131611 JFE131611:JFG131611 JPA131611:JPC131611 JYW131611:JYY131611 KIS131611:KIU131611 KSO131611:KSQ131611 LCK131611:LCM131611 LMG131611:LMI131611 LWC131611:LWE131611 MFY131611:MGA131611 MPU131611:MPW131611 MZQ131611:MZS131611 NJM131611:NJO131611 NTI131611:NTK131611 ODE131611:ODG131611 ONA131611:ONC131611 OWW131611:OWY131611 PGS131611:PGU131611 PQO131611:PQQ131611 QAK131611:QAM131611 QKG131611:QKI131611 QUC131611:QUE131611 RDY131611:REA131611 RNU131611:RNW131611 RXQ131611:RXS131611 SHM131611:SHO131611 SRI131611:SRK131611 TBE131611:TBG131611 TLA131611:TLC131611 TUW131611:TUY131611 UES131611:UEU131611 UOO131611:UOQ131611 UYK131611:UYM131611 VIG131611:VII131611 VSC131611:VSE131611 WBY131611:WCA131611 WLU131611:WLW131611 WVQ131611:WVS131611 I197147:K197147 JE197147:JG197147 TA197147:TC197147 ACW197147:ACY197147 AMS197147:AMU197147 AWO197147:AWQ197147 BGK197147:BGM197147 BQG197147:BQI197147 CAC197147:CAE197147 CJY197147:CKA197147 CTU197147:CTW197147 DDQ197147:DDS197147 DNM197147:DNO197147 DXI197147:DXK197147 EHE197147:EHG197147 ERA197147:ERC197147 FAW197147:FAY197147 FKS197147:FKU197147 FUO197147:FUQ197147 GEK197147:GEM197147 GOG197147:GOI197147 GYC197147:GYE197147 HHY197147:HIA197147 HRU197147:HRW197147 IBQ197147:IBS197147 ILM197147:ILO197147 IVI197147:IVK197147 JFE197147:JFG197147 JPA197147:JPC197147 JYW197147:JYY197147 KIS197147:KIU197147 KSO197147:KSQ197147 LCK197147:LCM197147 LMG197147:LMI197147 LWC197147:LWE197147 MFY197147:MGA197147 MPU197147:MPW197147 MZQ197147:MZS197147 NJM197147:NJO197147 NTI197147:NTK197147 ODE197147:ODG197147 ONA197147:ONC197147 OWW197147:OWY197147 PGS197147:PGU197147 PQO197147:PQQ197147 QAK197147:QAM197147 QKG197147:QKI197147 QUC197147:QUE197147 RDY197147:REA197147 RNU197147:RNW197147 RXQ197147:RXS197147 SHM197147:SHO197147 SRI197147:SRK197147 TBE197147:TBG197147 TLA197147:TLC197147 TUW197147:TUY197147 UES197147:UEU197147 UOO197147:UOQ197147 UYK197147:UYM197147 VIG197147:VII197147 VSC197147:VSE197147 WBY197147:WCA197147 WLU197147:WLW197147 WVQ197147:WVS197147 I262683:K262683 JE262683:JG262683 TA262683:TC262683 ACW262683:ACY262683 AMS262683:AMU262683 AWO262683:AWQ262683 BGK262683:BGM262683 BQG262683:BQI262683 CAC262683:CAE262683 CJY262683:CKA262683 CTU262683:CTW262683 DDQ262683:DDS262683 DNM262683:DNO262683 DXI262683:DXK262683 EHE262683:EHG262683 ERA262683:ERC262683 FAW262683:FAY262683 FKS262683:FKU262683 FUO262683:FUQ262683 GEK262683:GEM262683 GOG262683:GOI262683 GYC262683:GYE262683 HHY262683:HIA262683 HRU262683:HRW262683 IBQ262683:IBS262683 ILM262683:ILO262683 IVI262683:IVK262683 JFE262683:JFG262683 JPA262683:JPC262683 JYW262683:JYY262683 KIS262683:KIU262683 KSO262683:KSQ262683 LCK262683:LCM262683 LMG262683:LMI262683 LWC262683:LWE262683 MFY262683:MGA262683 MPU262683:MPW262683 MZQ262683:MZS262683 NJM262683:NJO262683 NTI262683:NTK262683 ODE262683:ODG262683 ONA262683:ONC262683 OWW262683:OWY262683 PGS262683:PGU262683 PQO262683:PQQ262683 QAK262683:QAM262683 QKG262683:QKI262683 QUC262683:QUE262683 RDY262683:REA262683 RNU262683:RNW262683 RXQ262683:RXS262683 SHM262683:SHO262683 SRI262683:SRK262683 TBE262683:TBG262683 TLA262683:TLC262683 TUW262683:TUY262683 UES262683:UEU262683 UOO262683:UOQ262683 UYK262683:UYM262683 VIG262683:VII262683 VSC262683:VSE262683 WBY262683:WCA262683 WLU262683:WLW262683 WVQ262683:WVS262683 I328219:K328219 JE328219:JG328219 TA328219:TC328219 ACW328219:ACY328219 AMS328219:AMU328219 AWO328219:AWQ328219 BGK328219:BGM328219 BQG328219:BQI328219 CAC328219:CAE328219 CJY328219:CKA328219 CTU328219:CTW328219 DDQ328219:DDS328219 DNM328219:DNO328219 DXI328219:DXK328219 EHE328219:EHG328219 ERA328219:ERC328219 FAW328219:FAY328219 FKS328219:FKU328219 FUO328219:FUQ328219 GEK328219:GEM328219 GOG328219:GOI328219 GYC328219:GYE328219 HHY328219:HIA328219 HRU328219:HRW328219 IBQ328219:IBS328219 ILM328219:ILO328219 IVI328219:IVK328219 JFE328219:JFG328219 JPA328219:JPC328219 JYW328219:JYY328219 KIS328219:KIU328219 KSO328219:KSQ328219 LCK328219:LCM328219 LMG328219:LMI328219 LWC328219:LWE328219 MFY328219:MGA328219 MPU328219:MPW328219 MZQ328219:MZS328219 NJM328219:NJO328219 NTI328219:NTK328219 ODE328219:ODG328219 ONA328219:ONC328219 OWW328219:OWY328219 PGS328219:PGU328219 PQO328219:PQQ328219 QAK328219:QAM328219 QKG328219:QKI328219 QUC328219:QUE328219 RDY328219:REA328219 RNU328219:RNW328219 RXQ328219:RXS328219 SHM328219:SHO328219 SRI328219:SRK328219 TBE328219:TBG328219 TLA328219:TLC328219 TUW328219:TUY328219 UES328219:UEU328219 UOO328219:UOQ328219 UYK328219:UYM328219 VIG328219:VII328219 VSC328219:VSE328219 WBY328219:WCA328219 WLU328219:WLW328219 WVQ328219:WVS328219 I393755:K393755 JE393755:JG393755 TA393755:TC393755 ACW393755:ACY393755 AMS393755:AMU393755 AWO393755:AWQ393755 BGK393755:BGM393755 BQG393755:BQI393755 CAC393755:CAE393755 CJY393755:CKA393755 CTU393755:CTW393755 DDQ393755:DDS393755 DNM393755:DNO393755 DXI393755:DXK393755 EHE393755:EHG393755 ERA393755:ERC393755 FAW393755:FAY393755 FKS393755:FKU393755 FUO393755:FUQ393755 GEK393755:GEM393755 GOG393755:GOI393755 GYC393755:GYE393755 HHY393755:HIA393755 HRU393755:HRW393755 IBQ393755:IBS393755 ILM393755:ILO393755 IVI393755:IVK393755 JFE393755:JFG393755 JPA393755:JPC393755 JYW393755:JYY393755 KIS393755:KIU393755 KSO393755:KSQ393755 LCK393755:LCM393755 LMG393755:LMI393755 LWC393755:LWE393755 MFY393755:MGA393755 MPU393755:MPW393755 MZQ393755:MZS393755 NJM393755:NJO393755 NTI393755:NTK393755 ODE393755:ODG393755 ONA393755:ONC393755 OWW393755:OWY393755 PGS393755:PGU393755 PQO393755:PQQ393755 QAK393755:QAM393755 QKG393755:QKI393755 QUC393755:QUE393755 RDY393755:REA393755 RNU393755:RNW393755 RXQ393755:RXS393755 SHM393755:SHO393755 SRI393755:SRK393755 TBE393755:TBG393755 TLA393755:TLC393755 TUW393755:TUY393755 UES393755:UEU393755 UOO393755:UOQ393755 UYK393755:UYM393755 VIG393755:VII393755 VSC393755:VSE393755 WBY393755:WCA393755 WLU393755:WLW393755 WVQ393755:WVS393755 I459291:K459291 JE459291:JG459291 TA459291:TC459291 ACW459291:ACY459291 AMS459291:AMU459291 AWO459291:AWQ459291 BGK459291:BGM459291 BQG459291:BQI459291 CAC459291:CAE459291 CJY459291:CKA459291 CTU459291:CTW459291 DDQ459291:DDS459291 DNM459291:DNO459291 DXI459291:DXK459291 EHE459291:EHG459291 ERA459291:ERC459291 FAW459291:FAY459291 FKS459291:FKU459291 FUO459291:FUQ459291 GEK459291:GEM459291 GOG459291:GOI459291 GYC459291:GYE459291 HHY459291:HIA459291 HRU459291:HRW459291 IBQ459291:IBS459291 ILM459291:ILO459291 IVI459291:IVK459291 JFE459291:JFG459291 JPA459291:JPC459291 JYW459291:JYY459291 KIS459291:KIU459291 KSO459291:KSQ459291 LCK459291:LCM459291 LMG459291:LMI459291 LWC459291:LWE459291 MFY459291:MGA459291 MPU459291:MPW459291 MZQ459291:MZS459291 NJM459291:NJO459291 NTI459291:NTK459291 ODE459291:ODG459291 ONA459291:ONC459291 OWW459291:OWY459291 PGS459291:PGU459291 PQO459291:PQQ459291 QAK459291:QAM459291 QKG459291:QKI459291 QUC459291:QUE459291 RDY459291:REA459291 RNU459291:RNW459291 RXQ459291:RXS459291 SHM459291:SHO459291 SRI459291:SRK459291 TBE459291:TBG459291 TLA459291:TLC459291 TUW459291:TUY459291 UES459291:UEU459291 UOO459291:UOQ459291 UYK459291:UYM459291 VIG459291:VII459291 VSC459291:VSE459291 WBY459291:WCA459291 WLU459291:WLW459291 WVQ459291:WVS459291 I524827:K524827 JE524827:JG524827 TA524827:TC524827 ACW524827:ACY524827 AMS524827:AMU524827 AWO524827:AWQ524827 BGK524827:BGM524827 BQG524827:BQI524827 CAC524827:CAE524827 CJY524827:CKA524827 CTU524827:CTW524827 DDQ524827:DDS524827 DNM524827:DNO524827 DXI524827:DXK524827 EHE524827:EHG524827 ERA524827:ERC524827 FAW524827:FAY524827 FKS524827:FKU524827 FUO524827:FUQ524827 GEK524827:GEM524827 GOG524827:GOI524827 GYC524827:GYE524827 HHY524827:HIA524827 HRU524827:HRW524827 IBQ524827:IBS524827 ILM524827:ILO524827 IVI524827:IVK524827 JFE524827:JFG524827 JPA524827:JPC524827 JYW524827:JYY524827 KIS524827:KIU524827 KSO524827:KSQ524827 LCK524827:LCM524827 LMG524827:LMI524827 LWC524827:LWE524827 MFY524827:MGA524827 MPU524827:MPW524827 MZQ524827:MZS524827 NJM524827:NJO524827 NTI524827:NTK524827 ODE524827:ODG524827 ONA524827:ONC524827 OWW524827:OWY524827 PGS524827:PGU524827 PQO524827:PQQ524827 QAK524827:QAM524827 QKG524827:QKI524827 QUC524827:QUE524827 RDY524827:REA524827 RNU524827:RNW524827 RXQ524827:RXS524827 SHM524827:SHO524827 SRI524827:SRK524827 TBE524827:TBG524827 TLA524827:TLC524827 TUW524827:TUY524827 UES524827:UEU524827 UOO524827:UOQ524827 UYK524827:UYM524827 VIG524827:VII524827 VSC524827:VSE524827 WBY524827:WCA524827 WLU524827:WLW524827 WVQ524827:WVS524827 I590363:K590363 JE590363:JG590363 TA590363:TC590363 ACW590363:ACY590363 AMS590363:AMU590363 AWO590363:AWQ590363 BGK590363:BGM590363 BQG590363:BQI590363 CAC590363:CAE590363 CJY590363:CKA590363 CTU590363:CTW590363 DDQ590363:DDS590363 DNM590363:DNO590363 DXI590363:DXK590363 EHE590363:EHG590363 ERA590363:ERC590363 FAW590363:FAY590363 FKS590363:FKU590363 FUO590363:FUQ590363 GEK590363:GEM590363 GOG590363:GOI590363 GYC590363:GYE590363 HHY590363:HIA590363 HRU590363:HRW590363 IBQ590363:IBS590363 ILM590363:ILO590363 IVI590363:IVK590363 JFE590363:JFG590363 JPA590363:JPC590363 JYW590363:JYY590363 KIS590363:KIU590363 KSO590363:KSQ590363 LCK590363:LCM590363 LMG590363:LMI590363 LWC590363:LWE590363 MFY590363:MGA590363 MPU590363:MPW590363 MZQ590363:MZS590363 NJM590363:NJO590363 NTI590363:NTK590363 ODE590363:ODG590363 ONA590363:ONC590363 OWW590363:OWY590363 PGS590363:PGU590363 PQO590363:PQQ590363 QAK590363:QAM590363 QKG590363:QKI590363 QUC590363:QUE590363 RDY590363:REA590363 RNU590363:RNW590363 RXQ590363:RXS590363 SHM590363:SHO590363 SRI590363:SRK590363 TBE590363:TBG590363 TLA590363:TLC590363 TUW590363:TUY590363 UES590363:UEU590363 UOO590363:UOQ590363 UYK590363:UYM590363 VIG590363:VII590363 VSC590363:VSE590363 WBY590363:WCA590363 WLU590363:WLW590363 WVQ590363:WVS590363 I655899:K655899 JE655899:JG655899 TA655899:TC655899 ACW655899:ACY655899 AMS655899:AMU655899 AWO655899:AWQ655899 BGK655899:BGM655899 BQG655899:BQI655899 CAC655899:CAE655899 CJY655899:CKA655899 CTU655899:CTW655899 DDQ655899:DDS655899 DNM655899:DNO655899 DXI655899:DXK655899 EHE655899:EHG655899 ERA655899:ERC655899 FAW655899:FAY655899 FKS655899:FKU655899 FUO655899:FUQ655899 GEK655899:GEM655899 GOG655899:GOI655899 GYC655899:GYE655899 HHY655899:HIA655899 HRU655899:HRW655899 IBQ655899:IBS655899 ILM655899:ILO655899 IVI655899:IVK655899 JFE655899:JFG655899 JPA655899:JPC655899 JYW655899:JYY655899 KIS655899:KIU655899 KSO655899:KSQ655899 LCK655899:LCM655899 LMG655899:LMI655899 LWC655899:LWE655899 MFY655899:MGA655899 MPU655899:MPW655899 MZQ655899:MZS655899 NJM655899:NJO655899 NTI655899:NTK655899 ODE655899:ODG655899 ONA655899:ONC655899 OWW655899:OWY655899 PGS655899:PGU655899 PQO655899:PQQ655899 QAK655899:QAM655899 QKG655899:QKI655899 QUC655899:QUE655899 RDY655899:REA655899 RNU655899:RNW655899 RXQ655899:RXS655899 SHM655899:SHO655899 SRI655899:SRK655899 TBE655899:TBG655899 TLA655899:TLC655899 TUW655899:TUY655899 UES655899:UEU655899 UOO655899:UOQ655899 UYK655899:UYM655899 VIG655899:VII655899 VSC655899:VSE655899 WBY655899:WCA655899 WLU655899:WLW655899 WVQ655899:WVS655899 I721435:K721435 JE721435:JG721435 TA721435:TC721435 ACW721435:ACY721435 AMS721435:AMU721435 AWO721435:AWQ721435 BGK721435:BGM721435 BQG721435:BQI721435 CAC721435:CAE721435 CJY721435:CKA721435 CTU721435:CTW721435 DDQ721435:DDS721435 DNM721435:DNO721435 DXI721435:DXK721435 EHE721435:EHG721435 ERA721435:ERC721435 FAW721435:FAY721435 FKS721435:FKU721435 FUO721435:FUQ721435 GEK721435:GEM721435 GOG721435:GOI721435 GYC721435:GYE721435 HHY721435:HIA721435 HRU721435:HRW721435 IBQ721435:IBS721435 ILM721435:ILO721435 IVI721435:IVK721435 JFE721435:JFG721435 JPA721435:JPC721435 JYW721435:JYY721435 KIS721435:KIU721435 KSO721435:KSQ721435 LCK721435:LCM721435 LMG721435:LMI721435 LWC721435:LWE721435 MFY721435:MGA721435 MPU721435:MPW721435 MZQ721435:MZS721435 NJM721435:NJO721435 NTI721435:NTK721435 ODE721435:ODG721435 ONA721435:ONC721435 OWW721435:OWY721435 PGS721435:PGU721435 PQO721435:PQQ721435 QAK721435:QAM721435 QKG721435:QKI721435 QUC721435:QUE721435 RDY721435:REA721435 RNU721435:RNW721435 RXQ721435:RXS721435 SHM721435:SHO721435 SRI721435:SRK721435 TBE721435:TBG721435 TLA721435:TLC721435 TUW721435:TUY721435 UES721435:UEU721435 UOO721435:UOQ721435 UYK721435:UYM721435 VIG721435:VII721435 VSC721435:VSE721435 WBY721435:WCA721435 WLU721435:WLW721435 WVQ721435:WVS721435 I786971:K786971 JE786971:JG786971 TA786971:TC786971 ACW786971:ACY786971 AMS786971:AMU786971 AWO786971:AWQ786971 BGK786971:BGM786971 BQG786971:BQI786971 CAC786971:CAE786971 CJY786971:CKA786971 CTU786971:CTW786971 DDQ786971:DDS786971 DNM786971:DNO786971 DXI786971:DXK786971 EHE786971:EHG786971 ERA786971:ERC786971 FAW786971:FAY786971 FKS786971:FKU786971 FUO786971:FUQ786971 GEK786971:GEM786971 GOG786971:GOI786971 GYC786971:GYE786971 HHY786971:HIA786971 HRU786971:HRW786971 IBQ786971:IBS786971 ILM786971:ILO786971 IVI786971:IVK786971 JFE786971:JFG786971 JPA786971:JPC786971 JYW786971:JYY786971 KIS786971:KIU786971 KSO786971:KSQ786971 LCK786971:LCM786971 LMG786971:LMI786971 LWC786971:LWE786971 MFY786971:MGA786971 MPU786971:MPW786971 MZQ786971:MZS786971 NJM786971:NJO786971 NTI786971:NTK786971 ODE786971:ODG786971 ONA786971:ONC786971 OWW786971:OWY786971 PGS786971:PGU786971 PQO786971:PQQ786971 QAK786971:QAM786971 QKG786971:QKI786971 QUC786971:QUE786971 RDY786971:REA786971 RNU786971:RNW786971 RXQ786971:RXS786971 SHM786971:SHO786971 SRI786971:SRK786971 TBE786971:TBG786971 TLA786971:TLC786971 TUW786971:TUY786971 UES786971:UEU786971 UOO786971:UOQ786971 UYK786971:UYM786971 VIG786971:VII786971 VSC786971:VSE786971 WBY786971:WCA786971 WLU786971:WLW786971 WVQ786971:WVS786971 I852507:K852507 JE852507:JG852507 TA852507:TC852507 ACW852507:ACY852507 AMS852507:AMU852507 AWO852507:AWQ852507 BGK852507:BGM852507 BQG852507:BQI852507 CAC852507:CAE852507 CJY852507:CKA852507 CTU852507:CTW852507 DDQ852507:DDS852507 DNM852507:DNO852507 DXI852507:DXK852507 EHE852507:EHG852507 ERA852507:ERC852507 FAW852507:FAY852507 FKS852507:FKU852507 FUO852507:FUQ852507 GEK852507:GEM852507 GOG852507:GOI852507 GYC852507:GYE852507 HHY852507:HIA852507 HRU852507:HRW852507 IBQ852507:IBS852507 ILM852507:ILO852507 IVI852507:IVK852507 JFE852507:JFG852507 JPA852507:JPC852507 JYW852507:JYY852507 KIS852507:KIU852507 KSO852507:KSQ852507 LCK852507:LCM852507 LMG852507:LMI852507 LWC852507:LWE852507 MFY852507:MGA852507 MPU852507:MPW852507 MZQ852507:MZS852507 NJM852507:NJO852507 NTI852507:NTK852507 ODE852507:ODG852507 ONA852507:ONC852507 OWW852507:OWY852507 PGS852507:PGU852507 PQO852507:PQQ852507 QAK852507:QAM852507 QKG852507:QKI852507 QUC852507:QUE852507 RDY852507:REA852507 RNU852507:RNW852507 RXQ852507:RXS852507 SHM852507:SHO852507 SRI852507:SRK852507 TBE852507:TBG852507 TLA852507:TLC852507 TUW852507:TUY852507 UES852507:UEU852507 UOO852507:UOQ852507 UYK852507:UYM852507 VIG852507:VII852507 VSC852507:VSE852507 WBY852507:WCA852507 WLU852507:WLW852507 WVQ852507:WVS852507 I918043:K918043 JE918043:JG918043 TA918043:TC918043 ACW918043:ACY918043 AMS918043:AMU918043 AWO918043:AWQ918043 BGK918043:BGM918043 BQG918043:BQI918043 CAC918043:CAE918043 CJY918043:CKA918043 CTU918043:CTW918043 DDQ918043:DDS918043 DNM918043:DNO918043 DXI918043:DXK918043 EHE918043:EHG918043 ERA918043:ERC918043 FAW918043:FAY918043 FKS918043:FKU918043 FUO918043:FUQ918043 GEK918043:GEM918043 GOG918043:GOI918043 GYC918043:GYE918043 HHY918043:HIA918043 HRU918043:HRW918043 IBQ918043:IBS918043 ILM918043:ILO918043 IVI918043:IVK918043 JFE918043:JFG918043 JPA918043:JPC918043 JYW918043:JYY918043 KIS918043:KIU918043 KSO918043:KSQ918043 LCK918043:LCM918043 LMG918043:LMI918043 LWC918043:LWE918043 MFY918043:MGA918043 MPU918043:MPW918043 MZQ918043:MZS918043 NJM918043:NJO918043 NTI918043:NTK918043 ODE918043:ODG918043 ONA918043:ONC918043 OWW918043:OWY918043 PGS918043:PGU918043 PQO918043:PQQ918043 QAK918043:QAM918043 QKG918043:QKI918043 QUC918043:QUE918043 RDY918043:REA918043 RNU918043:RNW918043 RXQ918043:RXS918043 SHM918043:SHO918043 SRI918043:SRK918043 TBE918043:TBG918043 TLA918043:TLC918043 TUW918043:TUY918043 UES918043:UEU918043 UOO918043:UOQ918043 UYK918043:UYM918043 VIG918043:VII918043 VSC918043:VSE918043 WBY918043:WCA918043 WLU918043:WLW918043 WVQ918043:WVS918043 I983579:K983579 JE983579:JG983579 TA983579:TC983579 ACW983579:ACY983579 AMS983579:AMU983579 AWO983579:AWQ983579 BGK983579:BGM983579 BQG983579:BQI983579 CAC983579:CAE983579 CJY983579:CKA983579 CTU983579:CTW983579 DDQ983579:DDS983579 DNM983579:DNO983579 DXI983579:DXK983579 EHE983579:EHG983579 ERA983579:ERC983579 FAW983579:FAY983579 FKS983579:FKU983579 FUO983579:FUQ983579 GEK983579:GEM983579 GOG983579:GOI983579 GYC983579:GYE983579 HHY983579:HIA983579 HRU983579:HRW983579 IBQ983579:IBS983579 ILM983579:ILO983579 IVI983579:IVK983579 JFE983579:JFG983579 JPA983579:JPC983579 JYW983579:JYY983579 KIS983579:KIU983579 KSO983579:KSQ983579 LCK983579:LCM983579 LMG983579:LMI983579 LWC983579:LWE983579 MFY983579:MGA983579 MPU983579:MPW983579 MZQ983579:MZS983579 NJM983579:NJO983579 NTI983579:NTK983579 ODE983579:ODG983579 ONA983579:ONC983579 OWW983579:OWY983579 PGS983579:PGU983579 PQO983579:PQQ983579 QAK983579:QAM983579 QKG983579:QKI983579 QUC983579:QUE983579 RDY983579:REA983579 RNU983579:RNW983579 RXQ983579:RXS983579 SHM983579:SHO983579 SRI983579:SRK983579 TBE983579:TBG983579 TLA983579:TLC983579 TUW983579:TUY983579 UES983579:UEU983579 UOO983579:UOQ983579 UYK983579:UYM983579 VIG983579:VII983579 VSC983579:VSE983579 WBY983579:WCA983579 WLU983579:WLW983579 WVQ983579:WVS983579 B493 IX493 ST493 ACP493 AML493 AWH493 BGD493 BPZ493 BZV493 CJR493 CTN493 DDJ493 DNF493 DXB493 EGX493 EQT493 FAP493 FKL493 FUH493 GED493 GNZ493 GXV493 HHR493 HRN493 IBJ493 ILF493 IVB493 JEX493 JOT493 JYP493 KIL493 KSH493 LCD493 LLZ493 LVV493 MFR493 MPN493 MZJ493 NJF493 NTB493 OCX493 OMT493 OWP493 PGL493 PQH493 QAD493 QJZ493 QTV493 RDR493 RNN493 RXJ493 SHF493 SRB493 TAX493 TKT493 TUP493 UEL493 UOH493 UYD493 VHZ493 VRV493 WBR493 WLN493 WVJ493 B66075 IX66075 ST66075 ACP66075 AML66075 AWH66075 BGD66075 BPZ66075 BZV66075 CJR66075 CTN66075 DDJ66075 DNF66075 DXB66075 EGX66075 EQT66075 FAP66075 FKL66075 FUH66075 GED66075 GNZ66075 GXV66075 HHR66075 HRN66075 IBJ66075 ILF66075 IVB66075 JEX66075 JOT66075 JYP66075 KIL66075 KSH66075 LCD66075 LLZ66075 LVV66075 MFR66075 MPN66075 MZJ66075 NJF66075 NTB66075 OCX66075 OMT66075 OWP66075 PGL66075 PQH66075 QAD66075 QJZ66075 QTV66075 RDR66075 RNN66075 RXJ66075 SHF66075 SRB66075 TAX66075 TKT66075 TUP66075 UEL66075 UOH66075 UYD66075 VHZ66075 VRV66075 WBR66075 WLN66075 WVJ66075 B131611 IX131611 ST131611 ACP131611 AML131611 AWH131611 BGD131611 BPZ131611 BZV131611 CJR131611 CTN131611 DDJ131611 DNF131611 DXB131611 EGX131611 EQT131611 FAP131611 FKL131611 FUH131611 GED131611 GNZ131611 GXV131611 HHR131611 HRN131611 IBJ131611 ILF131611 IVB131611 JEX131611 JOT131611 JYP131611 KIL131611 KSH131611 LCD131611 LLZ131611 LVV131611 MFR131611 MPN131611 MZJ131611 NJF131611 NTB131611 OCX131611 OMT131611 OWP131611 PGL131611 PQH131611 QAD131611 QJZ131611 QTV131611 RDR131611 RNN131611 RXJ131611 SHF131611 SRB131611 TAX131611 TKT131611 TUP131611 UEL131611 UOH131611 UYD131611 VHZ131611 VRV131611 WBR131611 WLN131611 WVJ131611 B197147 IX197147 ST197147 ACP197147 AML197147 AWH197147 BGD197147 BPZ197147 BZV197147 CJR197147 CTN197147 DDJ197147 DNF197147 DXB197147 EGX197147 EQT197147 FAP197147 FKL197147 FUH197147 GED197147 GNZ197147 GXV197147 HHR197147 HRN197147 IBJ197147 ILF197147 IVB197147 JEX197147 JOT197147 JYP197147 KIL197147 KSH197147 LCD197147 LLZ197147 LVV197147 MFR197147 MPN197147 MZJ197147 NJF197147 NTB197147 OCX197147 OMT197147 OWP197147 PGL197147 PQH197147 QAD197147 QJZ197147 QTV197147 RDR197147 RNN197147 RXJ197147 SHF197147 SRB197147 TAX197147 TKT197147 TUP197147 UEL197147 UOH197147 UYD197147 VHZ197147 VRV197147 WBR197147 WLN197147 WVJ197147 B262683 IX262683 ST262683 ACP262683 AML262683 AWH262683 BGD262683 BPZ262683 BZV262683 CJR262683 CTN262683 DDJ262683 DNF262683 DXB262683 EGX262683 EQT262683 FAP262683 FKL262683 FUH262683 GED262683 GNZ262683 GXV262683 HHR262683 HRN262683 IBJ262683 ILF262683 IVB262683 JEX262683 JOT262683 JYP262683 KIL262683 KSH262683 LCD262683 LLZ262683 LVV262683 MFR262683 MPN262683 MZJ262683 NJF262683 NTB262683 OCX262683 OMT262683 OWP262683 PGL262683 PQH262683 QAD262683 QJZ262683 QTV262683 RDR262683 RNN262683 RXJ262683 SHF262683 SRB262683 TAX262683 TKT262683 TUP262683 UEL262683 UOH262683 UYD262683 VHZ262683 VRV262683 WBR262683 WLN262683 WVJ262683 B328219 IX328219 ST328219 ACP328219 AML328219 AWH328219 BGD328219 BPZ328219 BZV328219 CJR328219 CTN328219 DDJ328219 DNF328219 DXB328219 EGX328219 EQT328219 FAP328219 FKL328219 FUH328219 GED328219 GNZ328219 GXV328219 HHR328219 HRN328219 IBJ328219 ILF328219 IVB328219 JEX328219 JOT328219 JYP328219 KIL328219 KSH328219 LCD328219 LLZ328219 LVV328219 MFR328219 MPN328219 MZJ328219 NJF328219 NTB328219 OCX328219 OMT328219 OWP328219 PGL328219 PQH328219 QAD328219 QJZ328219 QTV328219 RDR328219 RNN328219 RXJ328219 SHF328219 SRB328219 TAX328219 TKT328219 TUP328219 UEL328219 UOH328219 UYD328219 VHZ328219 VRV328219 WBR328219 WLN328219 WVJ328219 B393755 IX393755 ST393755 ACP393755 AML393755 AWH393755 BGD393755 BPZ393755 BZV393755 CJR393755 CTN393755 DDJ393755 DNF393755 DXB393755 EGX393755 EQT393755 FAP393755 FKL393755 FUH393755 GED393755 GNZ393755 GXV393755 HHR393755 HRN393755 IBJ393755 ILF393755 IVB393755 JEX393755 JOT393755 JYP393755 KIL393755 KSH393755 LCD393755 LLZ393755 LVV393755 MFR393755 MPN393755 MZJ393755 NJF393755 NTB393755 OCX393755 OMT393755 OWP393755 PGL393755 PQH393755 QAD393755 QJZ393755 QTV393755 RDR393755 RNN393755 RXJ393755 SHF393755 SRB393755 TAX393755 TKT393755 TUP393755 UEL393755 UOH393755 UYD393755 VHZ393755 VRV393755 WBR393755 WLN393755 WVJ393755 B459291 IX459291 ST459291 ACP459291 AML459291 AWH459291 BGD459291 BPZ459291 BZV459291 CJR459291 CTN459291 DDJ459291 DNF459291 DXB459291 EGX459291 EQT459291 FAP459291 FKL459291 FUH459291 GED459291 GNZ459291 GXV459291 HHR459291 HRN459291 IBJ459291 ILF459291 IVB459291 JEX459291 JOT459291 JYP459291 KIL459291 KSH459291 LCD459291 LLZ459291 LVV459291 MFR459291 MPN459291 MZJ459291 NJF459291 NTB459291 OCX459291 OMT459291 OWP459291 PGL459291 PQH459291 QAD459291 QJZ459291 QTV459291 RDR459291 RNN459291 RXJ459291 SHF459291 SRB459291 TAX459291 TKT459291 TUP459291 UEL459291 UOH459291 UYD459291 VHZ459291 VRV459291 WBR459291 WLN459291 WVJ459291 B524827 IX524827 ST524827 ACP524827 AML524827 AWH524827 BGD524827 BPZ524827 BZV524827 CJR524827 CTN524827 DDJ524827 DNF524827 DXB524827 EGX524827 EQT524827 FAP524827 FKL524827 FUH524827 GED524827 GNZ524827 GXV524827 HHR524827 HRN524827 IBJ524827 ILF524827 IVB524827 JEX524827 JOT524827 JYP524827 KIL524827 KSH524827 LCD524827 LLZ524827 LVV524827 MFR524827 MPN524827 MZJ524827 NJF524827 NTB524827 OCX524827 OMT524827 OWP524827 PGL524827 PQH524827 QAD524827 QJZ524827 QTV524827 RDR524827 RNN524827 RXJ524827 SHF524827 SRB524827 TAX524827 TKT524827 TUP524827 UEL524827 UOH524827 UYD524827 VHZ524827 VRV524827 WBR524827 WLN524827 WVJ524827 B590363 IX590363 ST590363 ACP590363 AML590363 AWH590363 BGD590363 BPZ590363 BZV590363 CJR590363 CTN590363 DDJ590363 DNF590363 DXB590363 EGX590363 EQT590363 FAP590363 FKL590363 FUH590363 GED590363 GNZ590363 GXV590363 HHR590363 HRN590363 IBJ590363 ILF590363 IVB590363 JEX590363 JOT590363 JYP590363 KIL590363 KSH590363 LCD590363 LLZ590363 LVV590363 MFR590363 MPN590363 MZJ590363 NJF590363 NTB590363 OCX590363 OMT590363 OWP590363 PGL590363 PQH590363 QAD590363 QJZ590363 QTV590363 RDR590363 RNN590363 RXJ590363 SHF590363 SRB590363 TAX590363 TKT590363 TUP590363 UEL590363 UOH590363 UYD590363 VHZ590363 VRV590363 WBR590363 WLN590363 WVJ590363 B655899 IX655899 ST655899 ACP655899 AML655899 AWH655899 BGD655899 BPZ655899 BZV655899 CJR655899 CTN655899 DDJ655899 DNF655899 DXB655899 EGX655899 EQT655899 FAP655899 FKL655899 FUH655899 GED655899 GNZ655899 GXV655899 HHR655899 HRN655899 IBJ655899 ILF655899 IVB655899 JEX655899 JOT655899 JYP655899 KIL655899 KSH655899 LCD655899 LLZ655899 LVV655899 MFR655899 MPN655899 MZJ655899 NJF655899 NTB655899 OCX655899 OMT655899 OWP655899 PGL655899 PQH655899 QAD655899 QJZ655899 QTV655899 RDR655899 RNN655899 RXJ655899 SHF655899 SRB655899 TAX655899 TKT655899 TUP655899 UEL655899 UOH655899 UYD655899 VHZ655899 VRV655899 WBR655899 WLN655899 WVJ655899 B721435 IX721435 ST721435 ACP721435 AML721435 AWH721435 BGD721435 BPZ721435 BZV721435 CJR721435 CTN721435 DDJ721435 DNF721435 DXB721435 EGX721435 EQT721435 FAP721435 FKL721435 FUH721435 GED721435 GNZ721435 GXV721435 HHR721435 HRN721435 IBJ721435 ILF721435 IVB721435 JEX721435 JOT721435 JYP721435 KIL721435 KSH721435 LCD721435 LLZ721435 LVV721435 MFR721435 MPN721435 MZJ721435 NJF721435 NTB721435 OCX721435 OMT721435 OWP721435 PGL721435 PQH721435 QAD721435 QJZ721435 QTV721435 RDR721435 RNN721435 RXJ721435 SHF721435 SRB721435 TAX721435 TKT721435 TUP721435 UEL721435 UOH721435 UYD721435 VHZ721435 VRV721435 WBR721435 WLN721435 WVJ721435 B786971 IX786971 ST786971 ACP786971 AML786971 AWH786971 BGD786971 BPZ786971 BZV786971 CJR786971 CTN786971 DDJ786971 DNF786971 DXB786971 EGX786971 EQT786971 FAP786971 FKL786971 FUH786971 GED786971 GNZ786971 GXV786971 HHR786971 HRN786971 IBJ786971 ILF786971 IVB786971 JEX786971 JOT786971 JYP786971 KIL786971 KSH786971 LCD786971 LLZ786971 LVV786971 MFR786971 MPN786971 MZJ786971 NJF786971 NTB786971 OCX786971 OMT786971 OWP786971 PGL786971 PQH786971 QAD786971 QJZ786971 QTV786971 RDR786971 RNN786971 RXJ786971 SHF786971 SRB786971 TAX786971 TKT786971 TUP786971 UEL786971 UOH786971 UYD786971 VHZ786971 VRV786971 WBR786971 WLN786971 WVJ786971 B852507 IX852507 ST852507 ACP852507 AML852507 AWH852507 BGD852507 BPZ852507 BZV852507 CJR852507 CTN852507 DDJ852507 DNF852507 DXB852507 EGX852507 EQT852507 FAP852507 FKL852507 FUH852507 GED852507 GNZ852507 GXV852507 HHR852507 HRN852507 IBJ852507 ILF852507 IVB852507 JEX852507 JOT852507 JYP852507 KIL852507 KSH852507 LCD852507 LLZ852507 LVV852507 MFR852507 MPN852507 MZJ852507 NJF852507 NTB852507 OCX852507 OMT852507 OWP852507 PGL852507 PQH852507 QAD852507 QJZ852507 QTV852507 RDR852507 RNN852507 RXJ852507 SHF852507 SRB852507 TAX852507 TKT852507 TUP852507 UEL852507 UOH852507 UYD852507 VHZ852507 VRV852507 WBR852507 WLN852507 WVJ852507 B918043 IX918043 ST918043 ACP918043 AML918043 AWH918043 BGD918043 BPZ918043 BZV918043 CJR918043 CTN918043 DDJ918043 DNF918043 DXB918043 EGX918043 EQT918043 FAP918043 FKL918043 FUH918043 GED918043 GNZ918043 GXV918043 HHR918043 HRN918043 IBJ918043 ILF918043 IVB918043 JEX918043 JOT918043 JYP918043 KIL918043 KSH918043 LCD918043 LLZ918043 LVV918043 MFR918043 MPN918043 MZJ918043 NJF918043 NTB918043 OCX918043 OMT918043 OWP918043 PGL918043 PQH918043 QAD918043 QJZ918043 QTV918043 RDR918043 RNN918043 RXJ918043 SHF918043 SRB918043 TAX918043 TKT918043 TUP918043 UEL918043 UOH918043 UYD918043 VHZ918043 VRV918043 WBR918043 WLN918043 WVJ918043 B983579 IX983579 ST983579 ACP983579 AML983579 AWH983579 BGD983579 BPZ983579 BZV983579 CJR983579 CTN983579 DDJ983579 DNF983579 DXB983579 EGX983579 EQT983579 FAP983579 FKL983579 FUH983579 GED983579 GNZ983579 GXV983579 HHR983579 HRN983579 IBJ983579 ILF983579 IVB983579 JEX983579 JOT983579 JYP983579 KIL983579 KSH983579 LCD983579 LLZ983579 LVV983579 MFR983579 MPN983579 MZJ983579 NJF983579 NTB983579 OCX983579 OMT983579 OWP983579 PGL983579 PQH983579 QAD983579 QJZ983579 QTV983579 RDR983579 RNN983579 RXJ983579 SHF983579 SRB983579 TAX983579 TKT983579 TUP983579 UEL983579 UOH983579 UYD983579 VHZ983579 VRV983579 WBR983579 WLN983579 WVJ983579 JF69:JI75 TB69:TE75 ACX69:ADA75 AMT69:AMW75 AWP69:AWS75 BGL69:BGO75 BQH69:BQK75 CAD69:CAG75 CJZ69:CKC75 CTV69:CTY75 DDR69:DDU75 DNN69:DNQ75 DXJ69:DXM75 EHF69:EHI75 ERB69:ERE75 FAX69:FBA75 FKT69:FKW75 FUP69:FUS75 GEL69:GEO75 GOH69:GOK75 GYD69:GYG75 HHZ69:HIC75 HRV69:HRY75 IBR69:IBU75 ILN69:ILQ75 IVJ69:IVM75 JFF69:JFI75 JPB69:JPE75 JYX69:JZA75 KIT69:KIW75 KSP69:KSS75 LCL69:LCO75 LMH69:LMK75 LWD69:LWG75 MFZ69:MGC75 MPV69:MPY75 MZR69:MZU75 NJN69:NJQ75 NTJ69:NTM75 ODF69:ODI75 ONB69:ONE75 OWX69:OXA75 PGT69:PGW75 PQP69:PQS75 QAL69:QAO75 QKH69:QKK75 QUD69:QUG75 RDZ69:REC75 RNV69:RNY75 RXR69:RXU75 SHN69:SHQ75 SRJ69:SRM75 TBF69:TBI75 TLB69:TLE75 TUX69:TVA75 UET69:UEW75 UOP69:UOS75 UYL69:UYO75 VIH69:VIK75 VSD69:VSG75 WBZ69:WCC75 WLV69:WLY75 WVR69:WVU75 Q344:R344 J65736:M65741 JF65736:JI65741 TB65736:TE65741 ACX65736:ADA65741 AMT65736:AMW65741 AWP65736:AWS65741 BGL65736:BGO65741 BQH65736:BQK65741 CAD65736:CAG65741 CJZ65736:CKC65741 CTV65736:CTY65741 DDR65736:DDU65741 DNN65736:DNQ65741 DXJ65736:DXM65741 EHF65736:EHI65741 ERB65736:ERE65741 FAX65736:FBA65741 FKT65736:FKW65741 FUP65736:FUS65741 GEL65736:GEO65741 GOH65736:GOK65741 GYD65736:GYG65741 HHZ65736:HIC65741 HRV65736:HRY65741 IBR65736:IBU65741 ILN65736:ILQ65741 IVJ65736:IVM65741 JFF65736:JFI65741 JPB65736:JPE65741 JYX65736:JZA65741 KIT65736:KIW65741 KSP65736:KSS65741 LCL65736:LCO65741 LMH65736:LMK65741 LWD65736:LWG65741 MFZ65736:MGC65741 MPV65736:MPY65741 MZR65736:MZU65741 NJN65736:NJQ65741 NTJ65736:NTM65741 ODF65736:ODI65741 ONB65736:ONE65741 OWX65736:OXA65741 PGT65736:PGW65741 PQP65736:PQS65741 QAL65736:QAO65741 QKH65736:QKK65741 QUD65736:QUG65741 RDZ65736:REC65741 RNV65736:RNY65741 RXR65736:RXU65741 SHN65736:SHQ65741 SRJ65736:SRM65741 TBF65736:TBI65741 TLB65736:TLE65741 TUX65736:TVA65741 UET65736:UEW65741 UOP65736:UOS65741 UYL65736:UYO65741 VIH65736:VIK65741 VSD65736:VSG65741 WBZ65736:WCC65741 WLV65736:WLY65741 WVR65736:WVU65741 J131272:M131277 JF131272:JI131277 TB131272:TE131277 ACX131272:ADA131277 AMT131272:AMW131277 AWP131272:AWS131277 BGL131272:BGO131277 BQH131272:BQK131277 CAD131272:CAG131277 CJZ131272:CKC131277 CTV131272:CTY131277 DDR131272:DDU131277 DNN131272:DNQ131277 DXJ131272:DXM131277 EHF131272:EHI131277 ERB131272:ERE131277 FAX131272:FBA131277 FKT131272:FKW131277 FUP131272:FUS131277 GEL131272:GEO131277 GOH131272:GOK131277 GYD131272:GYG131277 HHZ131272:HIC131277 HRV131272:HRY131277 IBR131272:IBU131277 ILN131272:ILQ131277 IVJ131272:IVM131277 JFF131272:JFI131277 JPB131272:JPE131277 JYX131272:JZA131277 KIT131272:KIW131277 KSP131272:KSS131277 LCL131272:LCO131277 LMH131272:LMK131277 LWD131272:LWG131277 MFZ131272:MGC131277 MPV131272:MPY131277 MZR131272:MZU131277 NJN131272:NJQ131277 NTJ131272:NTM131277 ODF131272:ODI131277 ONB131272:ONE131277 OWX131272:OXA131277 PGT131272:PGW131277 PQP131272:PQS131277 QAL131272:QAO131277 QKH131272:QKK131277 QUD131272:QUG131277 RDZ131272:REC131277 RNV131272:RNY131277 RXR131272:RXU131277 SHN131272:SHQ131277 SRJ131272:SRM131277 TBF131272:TBI131277 TLB131272:TLE131277 TUX131272:TVA131277 UET131272:UEW131277 UOP131272:UOS131277 UYL131272:UYO131277 VIH131272:VIK131277 VSD131272:VSG131277 WBZ131272:WCC131277 WLV131272:WLY131277 WVR131272:WVU131277 J196808:M196813 JF196808:JI196813 TB196808:TE196813 ACX196808:ADA196813 AMT196808:AMW196813 AWP196808:AWS196813 BGL196808:BGO196813 BQH196808:BQK196813 CAD196808:CAG196813 CJZ196808:CKC196813 CTV196808:CTY196813 DDR196808:DDU196813 DNN196808:DNQ196813 DXJ196808:DXM196813 EHF196808:EHI196813 ERB196808:ERE196813 FAX196808:FBA196813 FKT196808:FKW196813 FUP196808:FUS196813 GEL196808:GEO196813 GOH196808:GOK196813 GYD196808:GYG196813 HHZ196808:HIC196813 HRV196808:HRY196813 IBR196808:IBU196813 ILN196808:ILQ196813 IVJ196808:IVM196813 JFF196808:JFI196813 JPB196808:JPE196813 JYX196808:JZA196813 KIT196808:KIW196813 KSP196808:KSS196813 LCL196808:LCO196813 LMH196808:LMK196813 LWD196808:LWG196813 MFZ196808:MGC196813 MPV196808:MPY196813 MZR196808:MZU196813 NJN196808:NJQ196813 NTJ196808:NTM196813 ODF196808:ODI196813 ONB196808:ONE196813 OWX196808:OXA196813 PGT196808:PGW196813 PQP196808:PQS196813 QAL196808:QAO196813 QKH196808:QKK196813 QUD196808:QUG196813 RDZ196808:REC196813 RNV196808:RNY196813 RXR196808:RXU196813 SHN196808:SHQ196813 SRJ196808:SRM196813 TBF196808:TBI196813 TLB196808:TLE196813 TUX196808:TVA196813 UET196808:UEW196813 UOP196808:UOS196813 UYL196808:UYO196813 VIH196808:VIK196813 VSD196808:VSG196813 WBZ196808:WCC196813 WLV196808:WLY196813 WVR196808:WVU196813 J262344:M262349 JF262344:JI262349 TB262344:TE262349 ACX262344:ADA262349 AMT262344:AMW262349 AWP262344:AWS262349 BGL262344:BGO262349 BQH262344:BQK262349 CAD262344:CAG262349 CJZ262344:CKC262349 CTV262344:CTY262349 DDR262344:DDU262349 DNN262344:DNQ262349 DXJ262344:DXM262349 EHF262344:EHI262349 ERB262344:ERE262349 FAX262344:FBA262349 FKT262344:FKW262349 FUP262344:FUS262349 GEL262344:GEO262349 GOH262344:GOK262349 GYD262344:GYG262349 HHZ262344:HIC262349 HRV262344:HRY262349 IBR262344:IBU262349 ILN262344:ILQ262349 IVJ262344:IVM262349 JFF262344:JFI262349 JPB262344:JPE262349 JYX262344:JZA262349 KIT262344:KIW262349 KSP262344:KSS262349 LCL262344:LCO262349 LMH262344:LMK262349 LWD262344:LWG262349 MFZ262344:MGC262349 MPV262344:MPY262349 MZR262344:MZU262349 NJN262344:NJQ262349 NTJ262344:NTM262349 ODF262344:ODI262349 ONB262344:ONE262349 OWX262344:OXA262349 PGT262344:PGW262349 PQP262344:PQS262349 QAL262344:QAO262349 QKH262344:QKK262349 QUD262344:QUG262349 RDZ262344:REC262349 RNV262344:RNY262349 RXR262344:RXU262349 SHN262344:SHQ262349 SRJ262344:SRM262349 TBF262344:TBI262349 TLB262344:TLE262349 TUX262344:TVA262349 UET262344:UEW262349 UOP262344:UOS262349 UYL262344:UYO262349 VIH262344:VIK262349 VSD262344:VSG262349 WBZ262344:WCC262349 WLV262344:WLY262349 WVR262344:WVU262349 J327880:M327885 JF327880:JI327885 TB327880:TE327885 ACX327880:ADA327885 AMT327880:AMW327885 AWP327880:AWS327885 BGL327880:BGO327885 BQH327880:BQK327885 CAD327880:CAG327885 CJZ327880:CKC327885 CTV327880:CTY327885 DDR327880:DDU327885 DNN327880:DNQ327885 DXJ327880:DXM327885 EHF327880:EHI327885 ERB327880:ERE327885 FAX327880:FBA327885 FKT327880:FKW327885 FUP327880:FUS327885 GEL327880:GEO327885 GOH327880:GOK327885 GYD327880:GYG327885 HHZ327880:HIC327885 HRV327880:HRY327885 IBR327880:IBU327885 ILN327880:ILQ327885 IVJ327880:IVM327885 JFF327880:JFI327885 JPB327880:JPE327885 JYX327880:JZA327885 KIT327880:KIW327885 KSP327880:KSS327885 LCL327880:LCO327885 LMH327880:LMK327885 LWD327880:LWG327885 MFZ327880:MGC327885 MPV327880:MPY327885 MZR327880:MZU327885 NJN327880:NJQ327885 NTJ327880:NTM327885 ODF327880:ODI327885 ONB327880:ONE327885 OWX327880:OXA327885 PGT327880:PGW327885 PQP327880:PQS327885 QAL327880:QAO327885 QKH327880:QKK327885 QUD327880:QUG327885 RDZ327880:REC327885 RNV327880:RNY327885 RXR327880:RXU327885 SHN327880:SHQ327885 SRJ327880:SRM327885 TBF327880:TBI327885 TLB327880:TLE327885 TUX327880:TVA327885 UET327880:UEW327885 UOP327880:UOS327885 UYL327880:UYO327885 VIH327880:VIK327885 VSD327880:VSG327885 WBZ327880:WCC327885 WLV327880:WLY327885 WVR327880:WVU327885 J393416:M393421 JF393416:JI393421 TB393416:TE393421 ACX393416:ADA393421 AMT393416:AMW393421 AWP393416:AWS393421 BGL393416:BGO393421 BQH393416:BQK393421 CAD393416:CAG393421 CJZ393416:CKC393421 CTV393416:CTY393421 DDR393416:DDU393421 DNN393416:DNQ393421 DXJ393416:DXM393421 EHF393416:EHI393421 ERB393416:ERE393421 FAX393416:FBA393421 FKT393416:FKW393421 FUP393416:FUS393421 GEL393416:GEO393421 GOH393416:GOK393421 GYD393416:GYG393421 HHZ393416:HIC393421 HRV393416:HRY393421 IBR393416:IBU393421 ILN393416:ILQ393421 IVJ393416:IVM393421 JFF393416:JFI393421 JPB393416:JPE393421 JYX393416:JZA393421 KIT393416:KIW393421 KSP393416:KSS393421 LCL393416:LCO393421 LMH393416:LMK393421 LWD393416:LWG393421 MFZ393416:MGC393421 MPV393416:MPY393421 MZR393416:MZU393421 NJN393416:NJQ393421 NTJ393416:NTM393421 ODF393416:ODI393421 ONB393416:ONE393421 OWX393416:OXA393421 PGT393416:PGW393421 PQP393416:PQS393421 QAL393416:QAO393421 QKH393416:QKK393421 QUD393416:QUG393421 RDZ393416:REC393421 RNV393416:RNY393421 RXR393416:RXU393421 SHN393416:SHQ393421 SRJ393416:SRM393421 TBF393416:TBI393421 TLB393416:TLE393421 TUX393416:TVA393421 UET393416:UEW393421 UOP393416:UOS393421 UYL393416:UYO393421 VIH393416:VIK393421 VSD393416:VSG393421 WBZ393416:WCC393421 WLV393416:WLY393421 WVR393416:WVU393421 J458952:M458957 JF458952:JI458957 TB458952:TE458957 ACX458952:ADA458957 AMT458952:AMW458957 AWP458952:AWS458957 BGL458952:BGO458957 BQH458952:BQK458957 CAD458952:CAG458957 CJZ458952:CKC458957 CTV458952:CTY458957 DDR458952:DDU458957 DNN458952:DNQ458957 DXJ458952:DXM458957 EHF458952:EHI458957 ERB458952:ERE458957 FAX458952:FBA458957 FKT458952:FKW458957 FUP458952:FUS458957 GEL458952:GEO458957 GOH458952:GOK458957 GYD458952:GYG458957 HHZ458952:HIC458957 HRV458952:HRY458957 IBR458952:IBU458957 ILN458952:ILQ458957 IVJ458952:IVM458957 JFF458952:JFI458957 JPB458952:JPE458957 JYX458952:JZA458957 KIT458952:KIW458957 KSP458952:KSS458957 LCL458952:LCO458957 LMH458952:LMK458957 LWD458952:LWG458957 MFZ458952:MGC458957 MPV458952:MPY458957 MZR458952:MZU458957 NJN458952:NJQ458957 NTJ458952:NTM458957 ODF458952:ODI458957 ONB458952:ONE458957 OWX458952:OXA458957 PGT458952:PGW458957 PQP458952:PQS458957 QAL458952:QAO458957 QKH458952:QKK458957 QUD458952:QUG458957 RDZ458952:REC458957 RNV458952:RNY458957 RXR458952:RXU458957 SHN458952:SHQ458957 SRJ458952:SRM458957 TBF458952:TBI458957 TLB458952:TLE458957 TUX458952:TVA458957 UET458952:UEW458957 UOP458952:UOS458957 UYL458952:UYO458957 VIH458952:VIK458957 VSD458952:VSG458957 WBZ458952:WCC458957 WLV458952:WLY458957 WVR458952:WVU458957 J524488:M524493 JF524488:JI524493 TB524488:TE524493 ACX524488:ADA524493 AMT524488:AMW524493 AWP524488:AWS524493 BGL524488:BGO524493 BQH524488:BQK524493 CAD524488:CAG524493 CJZ524488:CKC524493 CTV524488:CTY524493 DDR524488:DDU524493 DNN524488:DNQ524493 DXJ524488:DXM524493 EHF524488:EHI524493 ERB524488:ERE524493 FAX524488:FBA524493 FKT524488:FKW524493 FUP524488:FUS524493 GEL524488:GEO524493 GOH524488:GOK524493 GYD524488:GYG524493 HHZ524488:HIC524493 HRV524488:HRY524493 IBR524488:IBU524493 ILN524488:ILQ524493 IVJ524488:IVM524493 JFF524488:JFI524493 JPB524488:JPE524493 JYX524488:JZA524493 KIT524488:KIW524493 KSP524488:KSS524493 LCL524488:LCO524493 LMH524488:LMK524493 LWD524488:LWG524493 MFZ524488:MGC524493 MPV524488:MPY524493 MZR524488:MZU524493 NJN524488:NJQ524493 NTJ524488:NTM524493 ODF524488:ODI524493 ONB524488:ONE524493 OWX524488:OXA524493 PGT524488:PGW524493 PQP524488:PQS524493 QAL524488:QAO524493 QKH524488:QKK524493 QUD524488:QUG524493 RDZ524488:REC524493 RNV524488:RNY524493 RXR524488:RXU524493 SHN524488:SHQ524493 SRJ524488:SRM524493 TBF524488:TBI524493 TLB524488:TLE524493 TUX524488:TVA524493 UET524488:UEW524493 UOP524488:UOS524493 UYL524488:UYO524493 VIH524488:VIK524493 VSD524488:VSG524493 WBZ524488:WCC524493 WLV524488:WLY524493 WVR524488:WVU524493 J590024:M590029 JF590024:JI590029 TB590024:TE590029 ACX590024:ADA590029 AMT590024:AMW590029 AWP590024:AWS590029 BGL590024:BGO590029 BQH590024:BQK590029 CAD590024:CAG590029 CJZ590024:CKC590029 CTV590024:CTY590029 DDR590024:DDU590029 DNN590024:DNQ590029 DXJ590024:DXM590029 EHF590024:EHI590029 ERB590024:ERE590029 FAX590024:FBA590029 FKT590024:FKW590029 FUP590024:FUS590029 GEL590024:GEO590029 GOH590024:GOK590029 GYD590024:GYG590029 HHZ590024:HIC590029 HRV590024:HRY590029 IBR590024:IBU590029 ILN590024:ILQ590029 IVJ590024:IVM590029 JFF590024:JFI590029 JPB590024:JPE590029 JYX590024:JZA590029 KIT590024:KIW590029 KSP590024:KSS590029 LCL590024:LCO590029 LMH590024:LMK590029 LWD590024:LWG590029 MFZ590024:MGC590029 MPV590024:MPY590029 MZR590024:MZU590029 NJN590024:NJQ590029 NTJ590024:NTM590029 ODF590024:ODI590029 ONB590024:ONE590029 OWX590024:OXA590029 PGT590024:PGW590029 PQP590024:PQS590029 QAL590024:QAO590029 QKH590024:QKK590029 QUD590024:QUG590029 RDZ590024:REC590029 RNV590024:RNY590029 RXR590024:RXU590029 SHN590024:SHQ590029 SRJ590024:SRM590029 TBF590024:TBI590029 TLB590024:TLE590029 TUX590024:TVA590029 UET590024:UEW590029 UOP590024:UOS590029 UYL590024:UYO590029 VIH590024:VIK590029 VSD590024:VSG590029 WBZ590024:WCC590029 WLV590024:WLY590029 WVR590024:WVU590029 J655560:M655565 JF655560:JI655565 TB655560:TE655565 ACX655560:ADA655565 AMT655560:AMW655565 AWP655560:AWS655565 BGL655560:BGO655565 BQH655560:BQK655565 CAD655560:CAG655565 CJZ655560:CKC655565 CTV655560:CTY655565 DDR655560:DDU655565 DNN655560:DNQ655565 DXJ655560:DXM655565 EHF655560:EHI655565 ERB655560:ERE655565 FAX655560:FBA655565 FKT655560:FKW655565 FUP655560:FUS655565 GEL655560:GEO655565 GOH655560:GOK655565 GYD655560:GYG655565 HHZ655560:HIC655565 HRV655560:HRY655565 IBR655560:IBU655565 ILN655560:ILQ655565 IVJ655560:IVM655565 JFF655560:JFI655565 JPB655560:JPE655565 JYX655560:JZA655565 KIT655560:KIW655565 KSP655560:KSS655565 LCL655560:LCO655565 LMH655560:LMK655565 LWD655560:LWG655565 MFZ655560:MGC655565 MPV655560:MPY655565 MZR655560:MZU655565 NJN655560:NJQ655565 NTJ655560:NTM655565 ODF655560:ODI655565 ONB655560:ONE655565 OWX655560:OXA655565 PGT655560:PGW655565 PQP655560:PQS655565 QAL655560:QAO655565 QKH655560:QKK655565 QUD655560:QUG655565 RDZ655560:REC655565 RNV655560:RNY655565 RXR655560:RXU655565 SHN655560:SHQ655565 SRJ655560:SRM655565 TBF655560:TBI655565 TLB655560:TLE655565 TUX655560:TVA655565 UET655560:UEW655565 UOP655560:UOS655565 UYL655560:UYO655565 VIH655560:VIK655565 VSD655560:VSG655565 WBZ655560:WCC655565 WLV655560:WLY655565 WVR655560:WVU655565 J721096:M721101 JF721096:JI721101 TB721096:TE721101 ACX721096:ADA721101 AMT721096:AMW721101 AWP721096:AWS721101 BGL721096:BGO721101 BQH721096:BQK721101 CAD721096:CAG721101 CJZ721096:CKC721101 CTV721096:CTY721101 DDR721096:DDU721101 DNN721096:DNQ721101 DXJ721096:DXM721101 EHF721096:EHI721101 ERB721096:ERE721101 FAX721096:FBA721101 FKT721096:FKW721101 FUP721096:FUS721101 GEL721096:GEO721101 GOH721096:GOK721101 GYD721096:GYG721101 HHZ721096:HIC721101 HRV721096:HRY721101 IBR721096:IBU721101 ILN721096:ILQ721101 IVJ721096:IVM721101 JFF721096:JFI721101 JPB721096:JPE721101 JYX721096:JZA721101 KIT721096:KIW721101 KSP721096:KSS721101 LCL721096:LCO721101 LMH721096:LMK721101 LWD721096:LWG721101 MFZ721096:MGC721101 MPV721096:MPY721101 MZR721096:MZU721101 NJN721096:NJQ721101 NTJ721096:NTM721101 ODF721096:ODI721101 ONB721096:ONE721101 OWX721096:OXA721101 PGT721096:PGW721101 PQP721096:PQS721101 QAL721096:QAO721101 QKH721096:QKK721101 QUD721096:QUG721101 RDZ721096:REC721101 RNV721096:RNY721101 RXR721096:RXU721101 SHN721096:SHQ721101 SRJ721096:SRM721101 TBF721096:TBI721101 TLB721096:TLE721101 TUX721096:TVA721101 UET721096:UEW721101 UOP721096:UOS721101 UYL721096:UYO721101 VIH721096:VIK721101 VSD721096:VSG721101 WBZ721096:WCC721101 WLV721096:WLY721101 WVR721096:WVU721101 J786632:M786637 JF786632:JI786637 TB786632:TE786637 ACX786632:ADA786637 AMT786632:AMW786637 AWP786632:AWS786637 BGL786632:BGO786637 BQH786632:BQK786637 CAD786632:CAG786637 CJZ786632:CKC786637 CTV786632:CTY786637 DDR786632:DDU786637 DNN786632:DNQ786637 DXJ786632:DXM786637 EHF786632:EHI786637 ERB786632:ERE786637 FAX786632:FBA786637 FKT786632:FKW786637 FUP786632:FUS786637 GEL786632:GEO786637 GOH786632:GOK786637 GYD786632:GYG786637 HHZ786632:HIC786637 HRV786632:HRY786637 IBR786632:IBU786637 ILN786632:ILQ786637 IVJ786632:IVM786637 JFF786632:JFI786637 JPB786632:JPE786637 JYX786632:JZA786637 KIT786632:KIW786637 KSP786632:KSS786637 LCL786632:LCO786637 LMH786632:LMK786637 LWD786632:LWG786637 MFZ786632:MGC786637 MPV786632:MPY786637 MZR786632:MZU786637 NJN786632:NJQ786637 NTJ786632:NTM786637 ODF786632:ODI786637 ONB786632:ONE786637 OWX786632:OXA786637 PGT786632:PGW786637 PQP786632:PQS786637 QAL786632:QAO786637 QKH786632:QKK786637 QUD786632:QUG786637 RDZ786632:REC786637 RNV786632:RNY786637 RXR786632:RXU786637 SHN786632:SHQ786637 SRJ786632:SRM786637 TBF786632:TBI786637 TLB786632:TLE786637 TUX786632:TVA786637 UET786632:UEW786637 UOP786632:UOS786637 UYL786632:UYO786637 VIH786632:VIK786637 VSD786632:VSG786637 WBZ786632:WCC786637 WLV786632:WLY786637 WVR786632:WVU786637 J852168:M852173 JF852168:JI852173 TB852168:TE852173 ACX852168:ADA852173 AMT852168:AMW852173 AWP852168:AWS852173 BGL852168:BGO852173 BQH852168:BQK852173 CAD852168:CAG852173 CJZ852168:CKC852173 CTV852168:CTY852173 DDR852168:DDU852173 DNN852168:DNQ852173 DXJ852168:DXM852173 EHF852168:EHI852173 ERB852168:ERE852173 FAX852168:FBA852173 FKT852168:FKW852173 FUP852168:FUS852173 GEL852168:GEO852173 GOH852168:GOK852173 GYD852168:GYG852173 HHZ852168:HIC852173 HRV852168:HRY852173 IBR852168:IBU852173 ILN852168:ILQ852173 IVJ852168:IVM852173 JFF852168:JFI852173 JPB852168:JPE852173 JYX852168:JZA852173 KIT852168:KIW852173 KSP852168:KSS852173 LCL852168:LCO852173 LMH852168:LMK852173 LWD852168:LWG852173 MFZ852168:MGC852173 MPV852168:MPY852173 MZR852168:MZU852173 NJN852168:NJQ852173 NTJ852168:NTM852173 ODF852168:ODI852173 ONB852168:ONE852173 OWX852168:OXA852173 PGT852168:PGW852173 PQP852168:PQS852173 QAL852168:QAO852173 QKH852168:QKK852173 QUD852168:QUG852173 RDZ852168:REC852173 RNV852168:RNY852173 RXR852168:RXU852173 SHN852168:SHQ852173 SRJ852168:SRM852173 TBF852168:TBI852173 TLB852168:TLE852173 TUX852168:TVA852173 UET852168:UEW852173 UOP852168:UOS852173 UYL852168:UYO852173 VIH852168:VIK852173 VSD852168:VSG852173 WBZ852168:WCC852173 WLV852168:WLY852173 WVR852168:WVU852173 J917704:M917709 JF917704:JI917709 TB917704:TE917709 ACX917704:ADA917709 AMT917704:AMW917709 AWP917704:AWS917709 BGL917704:BGO917709 BQH917704:BQK917709 CAD917704:CAG917709 CJZ917704:CKC917709 CTV917704:CTY917709 DDR917704:DDU917709 DNN917704:DNQ917709 DXJ917704:DXM917709 EHF917704:EHI917709 ERB917704:ERE917709 FAX917704:FBA917709 FKT917704:FKW917709 FUP917704:FUS917709 GEL917704:GEO917709 GOH917704:GOK917709 GYD917704:GYG917709 HHZ917704:HIC917709 HRV917704:HRY917709 IBR917704:IBU917709 ILN917704:ILQ917709 IVJ917704:IVM917709 JFF917704:JFI917709 JPB917704:JPE917709 JYX917704:JZA917709 KIT917704:KIW917709 KSP917704:KSS917709 LCL917704:LCO917709 LMH917704:LMK917709 LWD917704:LWG917709 MFZ917704:MGC917709 MPV917704:MPY917709 MZR917704:MZU917709 NJN917704:NJQ917709 NTJ917704:NTM917709 ODF917704:ODI917709 ONB917704:ONE917709 OWX917704:OXA917709 PGT917704:PGW917709 PQP917704:PQS917709 QAL917704:QAO917709 QKH917704:QKK917709 QUD917704:QUG917709 RDZ917704:REC917709 RNV917704:RNY917709 RXR917704:RXU917709 SHN917704:SHQ917709 SRJ917704:SRM917709 TBF917704:TBI917709 TLB917704:TLE917709 TUX917704:TVA917709 UET917704:UEW917709 UOP917704:UOS917709 UYL917704:UYO917709 VIH917704:VIK917709 VSD917704:VSG917709 WBZ917704:WCC917709 WLV917704:WLY917709 WVR917704:WVU917709 J983240:M983245 JF983240:JI983245 TB983240:TE983245 ACX983240:ADA983245 AMT983240:AMW983245 AWP983240:AWS983245 BGL983240:BGO983245 BQH983240:BQK983245 CAD983240:CAG983245 CJZ983240:CKC983245 CTV983240:CTY983245 DDR983240:DDU983245 DNN983240:DNQ983245 DXJ983240:DXM983245 EHF983240:EHI983245 ERB983240:ERE983245 FAX983240:FBA983245 FKT983240:FKW983245 FUP983240:FUS983245 GEL983240:GEO983245 GOH983240:GOK983245 GYD983240:GYG983245 HHZ983240:HIC983245 HRV983240:HRY983245 IBR983240:IBU983245 ILN983240:ILQ983245 IVJ983240:IVM983245 JFF983240:JFI983245 JPB983240:JPE983245 JYX983240:JZA983245 KIT983240:KIW983245 KSP983240:KSS983245 LCL983240:LCO983245 LMH983240:LMK983245 LWD983240:LWG983245 MFZ983240:MGC983245 MPV983240:MPY983245 MZR983240:MZU983245 NJN983240:NJQ983245 NTJ983240:NTM983245 ODF983240:ODI983245 ONB983240:ONE983245 OWX983240:OXA983245 PGT983240:PGW983245 PQP983240:PQS983245 QAL983240:QAO983245 QKH983240:QKK983245 QUD983240:QUG983245 RDZ983240:REC983245 RNV983240:RNY983245 RXR983240:RXU983245 SHN983240:SHQ983245 SRJ983240:SRM983245 TBF983240:TBI983245 TLB983240:TLE983245 TUX983240:TVA983245 UET983240:UEW983245 UOP983240:UOS983245 UYL983240:UYO983245 VIH983240:VIK983245 VSD983240:VSG983245 WBZ983240:WCC983245 WLV983240:WLY983245 WVR983240:WVU983245 JL69:JO75 TH69:TK75 ADD69:ADG75 AMZ69:ANC75 AWV69:AWY75 BGR69:BGU75 BQN69:BQQ75 CAJ69:CAM75 CKF69:CKI75 CUB69:CUE75 DDX69:DEA75 DNT69:DNW75 DXP69:DXS75 EHL69:EHO75 ERH69:ERK75 FBD69:FBG75 FKZ69:FLC75 FUV69:FUY75 GER69:GEU75 GON69:GOQ75 GYJ69:GYM75 HIF69:HII75 HSB69:HSE75 IBX69:ICA75 ILT69:ILW75 IVP69:IVS75 JFL69:JFO75 JPH69:JPK75 JZD69:JZG75 KIZ69:KJC75 KSV69:KSY75 LCR69:LCU75 LMN69:LMQ75 LWJ69:LWM75 MGF69:MGI75 MQB69:MQE75 MZX69:NAA75 NJT69:NJW75 NTP69:NTS75 ODL69:ODO75 ONH69:ONK75 OXD69:OXG75 PGZ69:PHC75 PQV69:PQY75 QAR69:QAU75 QKN69:QKQ75 QUJ69:QUM75 REF69:REI75 ROB69:ROE75 RXX69:RYA75 SHT69:SHW75 SRP69:SRS75 TBL69:TBO75 TLH69:TLK75 TVD69:TVG75 UEZ69:UFC75 UOV69:UOY75 UYR69:UYU75 VIN69:VIQ75 VSJ69:VSM75 WCF69:WCI75 WMB69:WME75 WVX69:WWA75 WVL983252:WVP983252 P65736:S65741 JL65736:JO65741 TH65736:TK65741 ADD65736:ADG65741 AMZ65736:ANC65741 AWV65736:AWY65741 BGR65736:BGU65741 BQN65736:BQQ65741 CAJ65736:CAM65741 CKF65736:CKI65741 CUB65736:CUE65741 DDX65736:DEA65741 DNT65736:DNW65741 DXP65736:DXS65741 EHL65736:EHO65741 ERH65736:ERK65741 FBD65736:FBG65741 FKZ65736:FLC65741 FUV65736:FUY65741 GER65736:GEU65741 GON65736:GOQ65741 GYJ65736:GYM65741 HIF65736:HII65741 HSB65736:HSE65741 IBX65736:ICA65741 ILT65736:ILW65741 IVP65736:IVS65741 JFL65736:JFO65741 JPH65736:JPK65741 JZD65736:JZG65741 KIZ65736:KJC65741 KSV65736:KSY65741 LCR65736:LCU65741 LMN65736:LMQ65741 LWJ65736:LWM65741 MGF65736:MGI65741 MQB65736:MQE65741 MZX65736:NAA65741 NJT65736:NJW65741 NTP65736:NTS65741 ODL65736:ODO65741 ONH65736:ONK65741 OXD65736:OXG65741 PGZ65736:PHC65741 PQV65736:PQY65741 QAR65736:QAU65741 QKN65736:QKQ65741 QUJ65736:QUM65741 REF65736:REI65741 ROB65736:ROE65741 RXX65736:RYA65741 SHT65736:SHW65741 SRP65736:SRS65741 TBL65736:TBO65741 TLH65736:TLK65741 TVD65736:TVG65741 UEZ65736:UFC65741 UOV65736:UOY65741 UYR65736:UYU65741 VIN65736:VIQ65741 VSJ65736:VSM65741 WCF65736:WCI65741 WMB65736:WME65741 WVX65736:WWA65741 P131272:S131277 JL131272:JO131277 TH131272:TK131277 ADD131272:ADG131277 AMZ131272:ANC131277 AWV131272:AWY131277 BGR131272:BGU131277 BQN131272:BQQ131277 CAJ131272:CAM131277 CKF131272:CKI131277 CUB131272:CUE131277 DDX131272:DEA131277 DNT131272:DNW131277 DXP131272:DXS131277 EHL131272:EHO131277 ERH131272:ERK131277 FBD131272:FBG131277 FKZ131272:FLC131277 FUV131272:FUY131277 GER131272:GEU131277 GON131272:GOQ131277 GYJ131272:GYM131277 HIF131272:HII131277 HSB131272:HSE131277 IBX131272:ICA131277 ILT131272:ILW131277 IVP131272:IVS131277 JFL131272:JFO131277 JPH131272:JPK131277 JZD131272:JZG131277 KIZ131272:KJC131277 KSV131272:KSY131277 LCR131272:LCU131277 LMN131272:LMQ131277 LWJ131272:LWM131277 MGF131272:MGI131277 MQB131272:MQE131277 MZX131272:NAA131277 NJT131272:NJW131277 NTP131272:NTS131277 ODL131272:ODO131277 ONH131272:ONK131277 OXD131272:OXG131277 PGZ131272:PHC131277 PQV131272:PQY131277 QAR131272:QAU131277 QKN131272:QKQ131277 QUJ131272:QUM131277 REF131272:REI131277 ROB131272:ROE131277 RXX131272:RYA131277 SHT131272:SHW131277 SRP131272:SRS131277 TBL131272:TBO131277 TLH131272:TLK131277 TVD131272:TVG131277 UEZ131272:UFC131277 UOV131272:UOY131277 UYR131272:UYU131277 VIN131272:VIQ131277 VSJ131272:VSM131277 WCF131272:WCI131277 WMB131272:WME131277 WVX131272:WWA131277 P196808:S196813 JL196808:JO196813 TH196808:TK196813 ADD196808:ADG196813 AMZ196808:ANC196813 AWV196808:AWY196813 BGR196808:BGU196813 BQN196808:BQQ196813 CAJ196808:CAM196813 CKF196808:CKI196813 CUB196808:CUE196813 DDX196808:DEA196813 DNT196808:DNW196813 DXP196808:DXS196813 EHL196808:EHO196813 ERH196808:ERK196813 FBD196808:FBG196813 FKZ196808:FLC196813 FUV196808:FUY196813 GER196808:GEU196813 GON196808:GOQ196813 GYJ196808:GYM196813 HIF196808:HII196813 HSB196808:HSE196813 IBX196808:ICA196813 ILT196808:ILW196813 IVP196808:IVS196813 JFL196808:JFO196813 JPH196808:JPK196813 JZD196808:JZG196813 KIZ196808:KJC196813 KSV196808:KSY196813 LCR196808:LCU196813 LMN196808:LMQ196813 LWJ196808:LWM196813 MGF196808:MGI196813 MQB196808:MQE196813 MZX196808:NAA196813 NJT196808:NJW196813 NTP196808:NTS196813 ODL196808:ODO196813 ONH196808:ONK196813 OXD196808:OXG196813 PGZ196808:PHC196813 PQV196808:PQY196813 QAR196808:QAU196813 QKN196808:QKQ196813 QUJ196808:QUM196813 REF196808:REI196813 ROB196808:ROE196813 RXX196808:RYA196813 SHT196808:SHW196813 SRP196808:SRS196813 TBL196808:TBO196813 TLH196808:TLK196813 TVD196808:TVG196813 UEZ196808:UFC196813 UOV196808:UOY196813 UYR196808:UYU196813 VIN196808:VIQ196813 VSJ196808:VSM196813 WCF196808:WCI196813 WMB196808:WME196813 WVX196808:WWA196813 P262344:S262349 JL262344:JO262349 TH262344:TK262349 ADD262344:ADG262349 AMZ262344:ANC262349 AWV262344:AWY262349 BGR262344:BGU262349 BQN262344:BQQ262349 CAJ262344:CAM262349 CKF262344:CKI262349 CUB262344:CUE262349 DDX262344:DEA262349 DNT262344:DNW262349 DXP262344:DXS262349 EHL262344:EHO262349 ERH262344:ERK262349 FBD262344:FBG262349 FKZ262344:FLC262349 FUV262344:FUY262349 GER262344:GEU262349 GON262344:GOQ262349 GYJ262344:GYM262349 HIF262344:HII262349 HSB262344:HSE262349 IBX262344:ICA262349 ILT262344:ILW262349 IVP262344:IVS262349 JFL262344:JFO262349 JPH262344:JPK262349 JZD262344:JZG262349 KIZ262344:KJC262349 KSV262344:KSY262349 LCR262344:LCU262349 LMN262344:LMQ262349 LWJ262344:LWM262349 MGF262344:MGI262349 MQB262344:MQE262349 MZX262344:NAA262349 NJT262344:NJW262349 NTP262344:NTS262349 ODL262344:ODO262349 ONH262344:ONK262349 OXD262344:OXG262349 PGZ262344:PHC262349 PQV262344:PQY262349 QAR262344:QAU262349 QKN262344:QKQ262349 QUJ262344:QUM262349 REF262344:REI262349 ROB262344:ROE262349 RXX262344:RYA262349 SHT262344:SHW262349 SRP262344:SRS262349 TBL262344:TBO262349 TLH262344:TLK262349 TVD262344:TVG262349 UEZ262344:UFC262349 UOV262344:UOY262349 UYR262344:UYU262349 VIN262344:VIQ262349 VSJ262344:VSM262349 WCF262344:WCI262349 WMB262344:WME262349 WVX262344:WWA262349 P327880:S327885 JL327880:JO327885 TH327880:TK327885 ADD327880:ADG327885 AMZ327880:ANC327885 AWV327880:AWY327885 BGR327880:BGU327885 BQN327880:BQQ327885 CAJ327880:CAM327885 CKF327880:CKI327885 CUB327880:CUE327885 DDX327880:DEA327885 DNT327880:DNW327885 DXP327880:DXS327885 EHL327880:EHO327885 ERH327880:ERK327885 FBD327880:FBG327885 FKZ327880:FLC327885 FUV327880:FUY327885 GER327880:GEU327885 GON327880:GOQ327885 GYJ327880:GYM327885 HIF327880:HII327885 HSB327880:HSE327885 IBX327880:ICA327885 ILT327880:ILW327885 IVP327880:IVS327885 JFL327880:JFO327885 JPH327880:JPK327885 JZD327880:JZG327885 KIZ327880:KJC327885 KSV327880:KSY327885 LCR327880:LCU327885 LMN327880:LMQ327885 LWJ327880:LWM327885 MGF327880:MGI327885 MQB327880:MQE327885 MZX327880:NAA327885 NJT327880:NJW327885 NTP327880:NTS327885 ODL327880:ODO327885 ONH327880:ONK327885 OXD327880:OXG327885 PGZ327880:PHC327885 PQV327880:PQY327885 QAR327880:QAU327885 QKN327880:QKQ327885 QUJ327880:QUM327885 REF327880:REI327885 ROB327880:ROE327885 RXX327880:RYA327885 SHT327880:SHW327885 SRP327880:SRS327885 TBL327880:TBO327885 TLH327880:TLK327885 TVD327880:TVG327885 UEZ327880:UFC327885 UOV327880:UOY327885 UYR327880:UYU327885 VIN327880:VIQ327885 VSJ327880:VSM327885 WCF327880:WCI327885 WMB327880:WME327885 WVX327880:WWA327885 P393416:S393421 JL393416:JO393421 TH393416:TK393421 ADD393416:ADG393421 AMZ393416:ANC393421 AWV393416:AWY393421 BGR393416:BGU393421 BQN393416:BQQ393421 CAJ393416:CAM393421 CKF393416:CKI393421 CUB393416:CUE393421 DDX393416:DEA393421 DNT393416:DNW393421 DXP393416:DXS393421 EHL393416:EHO393421 ERH393416:ERK393421 FBD393416:FBG393421 FKZ393416:FLC393421 FUV393416:FUY393421 GER393416:GEU393421 GON393416:GOQ393421 GYJ393416:GYM393421 HIF393416:HII393421 HSB393416:HSE393421 IBX393416:ICA393421 ILT393416:ILW393421 IVP393416:IVS393421 JFL393416:JFO393421 JPH393416:JPK393421 JZD393416:JZG393421 KIZ393416:KJC393421 KSV393416:KSY393421 LCR393416:LCU393421 LMN393416:LMQ393421 LWJ393416:LWM393421 MGF393416:MGI393421 MQB393416:MQE393421 MZX393416:NAA393421 NJT393416:NJW393421 NTP393416:NTS393421 ODL393416:ODO393421 ONH393416:ONK393421 OXD393416:OXG393421 PGZ393416:PHC393421 PQV393416:PQY393421 QAR393416:QAU393421 QKN393416:QKQ393421 QUJ393416:QUM393421 REF393416:REI393421 ROB393416:ROE393421 RXX393416:RYA393421 SHT393416:SHW393421 SRP393416:SRS393421 TBL393416:TBO393421 TLH393416:TLK393421 TVD393416:TVG393421 UEZ393416:UFC393421 UOV393416:UOY393421 UYR393416:UYU393421 VIN393416:VIQ393421 VSJ393416:VSM393421 WCF393416:WCI393421 WMB393416:WME393421 WVX393416:WWA393421 P458952:S458957 JL458952:JO458957 TH458952:TK458957 ADD458952:ADG458957 AMZ458952:ANC458957 AWV458952:AWY458957 BGR458952:BGU458957 BQN458952:BQQ458957 CAJ458952:CAM458957 CKF458952:CKI458957 CUB458952:CUE458957 DDX458952:DEA458957 DNT458952:DNW458957 DXP458952:DXS458957 EHL458952:EHO458957 ERH458952:ERK458957 FBD458952:FBG458957 FKZ458952:FLC458957 FUV458952:FUY458957 GER458952:GEU458957 GON458952:GOQ458957 GYJ458952:GYM458957 HIF458952:HII458957 HSB458952:HSE458957 IBX458952:ICA458957 ILT458952:ILW458957 IVP458952:IVS458957 JFL458952:JFO458957 JPH458952:JPK458957 JZD458952:JZG458957 KIZ458952:KJC458957 KSV458952:KSY458957 LCR458952:LCU458957 LMN458952:LMQ458957 LWJ458952:LWM458957 MGF458952:MGI458957 MQB458952:MQE458957 MZX458952:NAA458957 NJT458952:NJW458957 NTP458952:NTS458957 ODL458952:ODO458957 ONH458952:ONK458957 OXD458952:OXG458957 PGZ458952:PHC458957 PQV458952:PQY458957 QAR458952:QAU458957 QKN458952:QKQ458957 QUJ458952:QUM458957 REF458952:REI458957 ROB458952:ROE458957 RXX458952:RYA458957 SHT458952:SHW458957 SRP458952:SRS458957 TBL458952:TBO458957 TLH458952:TLK458957 TVD458952:TVG458957 UEZ458952:UFC458957 UOV458952:UOY458957 UYR458952:UYU458957 VIN458952:VIQ458957 VSJ458952:VSM458957 WCF458952:WCI458957 WMB458952:WME458957 WVX458952:WWA458957 P524488:S524493 JL524488:JO524493 TH524488:TK524493 ADD524488:ADG524493 AMZ524488:ANC524493 AWV524488:AWY524493 BGR524488:BGU524493 BQN524488:BQQ524493 CAJ524488:CAM524493 CKF524488:CKI524493 CUB524488:CUE524493 DDX524488:DEA524493 DNT524488:DNW524493 DXP524488:DXS524493 EHL524488:EHO524493 ERH524488:ERK524493 FBD524488:FBG524493 FKZ524488:FLC524493 FUV524488:FUY524493 GER524488:GEU524493 GON524488:GOQ524493 GYJ524488:GYM524493 HIF524488:HII524493 HSB524488:HSE524493 IBX524488:ICA524493 ILT524488:ILW524493 IVP524488:IVS524493 JFL524488:JFO524493 JPH524488:JPK524493 JZD524488:JZG524493 KIZ524488:KJC524493 KSV524488:KSY524493 LCR524488:LCU524493 LMN524488:LMQ524493 LWJ524488:LWM524493 MGF524488:MGI524493 MQB524488:MQE524493 MZX524488:NAA524493 NJT524488:NJW524493 NTP524488:NTS524493 ODL524488:ODO524493 ONH524488:ONK524493 OXD524488:OXG524493 PGZ524488:PHC524493 PQV524488:PQY524493 QAR524488:QAU524493 QKN524488:QKQ524493 QUJ524488:QUM524493 REF524488:REI524493 ROB524488:ROE524493 RXX524488:RYA524493 SHT524488:SHW524493 SRP524488:SRS524493 TBL524488:TBO524493 TLH524488:TLK524493 TVD524488:TVG524493 UEZ524488:UFC524493 UOV524488:UOY524493 UYR524488:UYU524493 VIN524488:VIQ524493 VSJ524488:VSM524493 WCF524488:WCI524493 WMB524488:WME524493 WVX524488:WWA524493 P590024:S590029 JL590024:JO590029 TH590024:TK590029 ADD590024:ADG590029 AMZ590024:ANC590029 AWV590024:AWY590029 BGR590024:BGU590029 BQN590024:BQQ590029 CAJ590024:CAM590029 CKF590024:CKI590029 CUB590024:CUE590029 DDX590024:DEA590029 DNT590024:DNW590029 DXP590024:DXS590029 EHL590024:EHO590029 ERH590024:ERK590029 FBD590024:FBG590029 FKZ590024:FLC590029 FUV590024:FUY590029 GER590024:GEU590029 GON590024:GOQ590029 GYJ590024:GYM590029 HIF590024:HII590029 HSB590024:HSE590029 IBX590024:ICA590029 ILT590024:ILW590029 IVP590024:IVS590029 JFL590024:JFO590029 JPH590024:JPK590029 JZD590024:JZG590029 KIZ590024:KJC590029 KSV590024:KSY590029 LCR590024:LCU590029 LMN590024:LMQ590029 LWJ590024:LWM590029 MGF590024:MGI590029 MQB590024:MQE590029 MZX590024:NAA590029 NJT590024:NJW590029 NTP590024:NTS590029 ODL590024:ODO590029 ONH590024:ONK590029 OXD590024:OXG590029 PGZ590024:PHC590029 PQV590024:PQY590029 QAR590024:QAU590029 QKN590024:QKQ590029 QUJ590024:QUM590029 REF590024:REI590029 ROB590024:ROE590029 RXX590024:RYA590029 SHT590024:SHW590029 SRP590024:SRS590029 TBL590024:TBO590029 TLH590024:TLK590029 TVD590024:TVG590029 UEZ590024:UFC590029 UOV590024:UOY590029 UYR590024:UYU590029 VIN590024:VIQ590029 VSJ590024:VSM590029 WCF590024:WCI590029 WMB590024:WME590029 WVX590024:WWA590029 P655560:S655565 JL655560:JO655565 TH655560:TK655565 ADD655560:ADG655565 AMZ655560:ANC655565 AWV655560:AWY655565 BGR655560:BGU655565 BQN655560:BQQ655565 CAJ655560:CAM655565 CKF655560:CKI655565 CUB655560:CUE655565 DDX655560:DEA655565 DNT655560:DNW655565 DXP655560:DXS655565 EHL655560:EHO655565 ERH655560:ERK655565 FBD655560:FBG655565 FKZ655560:FLC655565 FUV655560:FUY655565 GER655560:GEU655565 GON655560:GOQ655565 GYJ655560:GYM655565 HIF655560:HII655565 HSB655560:HSE655565 IBX655560:ICA655565 ILT655560:ILW655565 IVP655560:IVS655565 JFL655560:JFO655565 JPH655560:JPK655565 JZD655560:JZG655565 KIZ655560:KJC655565 KSV655560:KSY655565 LCR655560:LCU655565 LMN655560:LMQ655565 LWJ655560:LWM655565 MGF655560:MGI655565 MQB655560:MQE655565 MZX655560:NAA655565 NJT655560:NJW655565 NTP655560:NTS655565 ODL655560:ODO655565 ONH655560:ONK655565 OXD655560:OXG655565 PGZ655560:PHC655565 PQV655560:PQY655565 QAR655560:QAU655565 QKN655560:QKQ655565 QUJ655560:QUM655565 REF655560:REI655565 ROB655560:ROE655565 RXX655560:RYA655565 SHT655560:SHW655565 SRP655560:SRS655565 TBL655560:TBO655565 TLH655560:TLK655565 TVD655560:TVG655565 UEZ655560:UFC655565 UOV655560:UOY655565 UYR655560:UYU655565 VIN655560:VIQ655565 VSJ655560:VSM655565 WCF655560:WCI655565 WMB655560:WME655565 WVX655560:WWA655565 P721096:S721101 JL721096:JO721101 TH721096:TK721101 ADD721096:ADG721101 AMZ721096:ANC721101 AWV721096:AWY721101 BGR721096:BGU721101 BQN721096:BQQ721101 CAJ721096:CAM721101 CKF721096:CKI721101 CUB721096:CUE721101 DDX721096:DEA721101 DNT721096:DNW721101 DXP721096:DXS721101 EHL721096:EHO721101 ERH721096:ERK721101 FBD721096:FBG721101 FKZ721096:FLC721101 FUV721096:FUY721101 GER721096:GEU721101 GON721096:GOQ721101 GYJ721096:GYM721101 HIF721096:HII721101 HSB721096:HSE721101 IBX721096:ICA721101 ILT721096:ILW721101 IVP721096:IVS721101 JFL721096:JFO721101 JPH721096:JPK721101 JZD721096:JZG721101 KIZ721096:KJC721101 KSV721096:KSY721101 LCR721096:LCU721101 LMN721096:LMQ721101 LWJ721096:LWM721101 MGF721096:MGI721101 MQB721096:MQE721101 MZX721096:NAA721101 NJT721096:NJW721101 NTP721096:NTS721101 ODL721096:ODO721101 ONH721096:ONK721101 OXD721096:OXG721101 PGZ721096:PHC721101 PQV721096:PQY721101 QAR721096:QAU721101 QKN721096:QKQ721101 QUJ721096:QUM721101 REF721096:REI721101 ROB721096:ROE721101 RXX721096:RYA721101 SHT721096:SHW721101 SRP721096:SRS721101 TBL721096:TBO721101 TLH721096:TLK721101 TVD721096:TVG721101 UEZ721096:UFC721101 UOV721096:UOY721101 UYR721096:UYU721101 VIN721096:VIQ721101 VSJ721096:VSM721101 WCF721096:WCI721101 WMB721096:WME721101 WVX721096:WWA721101 P786632:S786637 JL786632:JO786637 TH786632:TK786637 ADD786632:ADG786637 AMZ786632:ANC786637 AWV786632:AWY786637 BGR786632:BGU786637 BQN786632:BQQ786637 CAJ786632:CAM786637 CKF786632:CKI786637 CUB786632:CUE786637 DDX786632:DEA786637 DNT786632:DNW786637 DXP786632:DXS786637 EHL786632:EHO786637 ERH786632:ERK786637 FBD786632:FBG786637 FKZ786632:FLC786637 FUV786632:FUY786637 GER786632:GEU786637 GON786632:GOQ786637 GYJ786632:GYM786637 HIF786632:HII786637 HSB786632:HSE786637 IBX786632:ICA786637 ILT786632:ILW786637 IVP786632:IVS786637 JFL786632:JFO786637 JPH786632:JPK786637 JZD786632:JZG786637 KIZ786632:KJC786637 KSV786632:KSY786637 LCR786632:LCU786637 LMN786632:LMQ786637 LWJ786632:LWM786637 MGF786632:MGI786637 MQB786632:MQE786637 MZX786632:NAA786637 NJT786632:NJW786637 NTP786632:NTS786637 ODL786632:ODO786637 ONH786632:ONK786637 OXD786632:OXG786637 PGZ786632:PHC786637 PQV786632:PQY786637 QAR786632:QAU786637 QKN786632:QKQ786637 QUJ786632:QUM786637 REF786632:REI786637 ROB786632:ROE786637 RXX786632:RYA786637 SHT786632:SHW786637 SRP786632:SRS786637 TBL786632:TBO786637 TLH786632:TLK786637 TVD786632:TVG786637 UEZ786632:UFC786637 UOV786632:UOY786637 UYR786632:UYU786637 VIN786632:VIQ786637 VSJ786632:VSM786637 WCF786632:WCI786637 WMB786632:WME786637 WVX786632:WWA786637 P852168:S852173 JL852168:JO852173 TH852168:TK852173 ADD852168:ADG852173 AMZ852168:ANC852173 AWV852168:AWY852173 BGR852168:BGU852173 BQN852168:BQQ852173 CAJ852168:CAM852173 CKF852168:CKI852173 CUB852168:CUE852173 DDX852168:DEA852173 DNT852168:DNW852173 DXP852168:DXS852173 EHL852168:EHO852173 ERH852168:ERK852173 FBD852168:FBG852173 FKZ852168:FLC852173 FUV852168:FUY852173 GER852168:GEU852173 GON852168:GOQ852173 GYJ852168:GYM852173 HIF852168:HII852173 HSB852168:HSE852173 IBX852168:ICA852173 ILT852168:ILW852173 IVP852168:IVS852173 JFL852168:JFO852173 JPH852168:JPK852173 JZD852168:JZG852173 KIZ852168:KJC852173 KSV852168:KSY852173 LCR852168:LCU852173 LMN852168:LMQ852173 LWJ852168:LWM852173 MGF852168:MGI852173 MQB852168:MQE852173 MZX852168:NAA852173 NJT852168:NJW852173 NTP852168:NTS852173 ODL852168:ODO852173 ONH852168:ONK852173 OXD852168:OXG852173 PGZ852168:PHC852173 PQV852168:PQY852173 QAR852168:QAU852173 QKN852168:QKQ852173 QUJ852168:QUM852173 REF852168:REI852173 ROB852168:ROE852173 RXX852168:RYA852173 SHT852168:SHW852173 SRP852168:SRS852173 TBL852168:TBO852173 TLH852168:TLK852173 TVD852168:TVG852173 UEZ852168:UFC852173 UOV852168:UOY852173 UYR852168:UYU852173 VIN852168:VIQ852173 VSJ852168:VSM852173 WCF852168:WCI852173 WMB852168:WME852173 WVX852168:WWA852173 P917704:S917709 JL917704:JO917709 TH917704:TK917709 ADD917704:ADG917709 AMZ917704:ANC917709 AWV917704:AWY917709 BGR917704:BGU917709 BQN917704:BQQ917709 CAJ917704:CAM917709 CKF917704:CKI917709 CUB917704:CUE917709 DDX917704:DEA917709 DNT917704:DNW917709 DXP917704:DXS917709 EHL917704:EHO917709 ERH917704:ERK917709 FBD917704:FBG917709 FKZ917704:FLC917709 FUV917704:FUY917709 GER917704:GEU917709 GON917704:GOQ917709 GYJ917704:GYM917709 HIF917704:HII917709 HSB917704:HSE917709 IBX917704:ICA917709 ILT917704:ILW917709 IVP917704:IVS917709 JFL917704:JFO917709 JPH917704:JPK917709 JZD917704:JZG917709 KIZ917704:KJC917709 KSV917704:KSY917709 LCR917704:LCU917709 LMN917704:LMQ917709 LWJ917704:LWM917709 MGF917704:MGI917709 MQB917704:MQE917709 MZX917704:NAA917709 NJT917704:NJW917709 NTP917704:NTS917709 ODL917704:ODO917709 ONH917704:ONK917709 OXD917704:OXG917709 PGZ917704:PHC917709 PQV917704:PQY917709 QAR917704:QAU917709 QKN917704:QKQ917709 QUJ917704:QUM917709 REF917704:REI917709 ROB917704:ROE917709 RXX917704:RYA917709 SHT917704:SHW917709 SRP917704:SRS917709 TBL917704:TBO917709 TLH917704:TLK917709 TVD917704:TVG917709 UEZ917704:UFC917709 UOV917704:UOY917709 UYR917704:UYU917709 VIN917704:VIQ917709 VSJ917704:VSM917709 WCF917704:WCI917709 WMB917704:WME917709 WVX917704:WWA917709 P983240:S983245 JL983240:JO983245 TH983240:TK983245 ADD983240:ADG983245 AMZ983240:ANC983245 AWV983240:AWY983245 BGR983240:BGU983245 BQN983240:BQQ983245 CAJ983240:CAM983245 CKF983240:CKI983245 CUB983240:CUE983245 DDX983240:DEA983245 DNT983240:DNW983245 DXP983240:DXS983245 EHL983240:EHO983245 ERH983240:ERK983245 FBD983240:FBG983245 FKZ983240:FLC983245 FUV983240:FUY983245 GER983240:GEU983245 GON983240:GOQ983245 GYJ983240:GYM983245 HIF983240:HII983245 HSB983240:HSE983245 IBX983240:ICA983245 ILT983240:ILW983245 IVP983240:IVS983245 JFL983240:JFO983245 JPH983240:JPK983245 JZD983240:JZG983245 KIZ983240:KJC983245 KSV983240:KSY983245 LCR983240:LCU983245 LMN983240:LMQ983245 LWJ983240:LWM983245 MGF983240:MGI983245 MQB983240:MQE983245 MZX983240:NAA983245 NJT983240:NJW983245 NTP983240:NTS983245 ODL983240:ODO983245 ONH983240:ONK983245 OXD983240:OXG983245 PGZ983240:PHC983245 PQV983240:PQY983245 QAR983240:QAU983245 QKN983240:QKQ983245 QUJ983240:QUM983245 REF983240:REI983245 ROB983240:ROE983245 RXX983240:RYA983245 SHT983240:SHW983245 SRP983240:SRS983245 TBL983240:TBO983245 TLH983240:TLK983245 TVD983240:TVG983245 UEZ983240:UFC983245 UOV983240:UOY983245 UYR983240:UYU983245 VIN983240:VIQ983245 VSJ983240:VSM983245 WCF983240:WCI983245 WMB983240:WME983245 WVX983240:WWA983245 D83:H83 IZ83:JD83 SV83:SZ83 ACR83:ACV83 AMN83:AMR83 AWJ83:AWN83 BGF83:BGJ83 BQB83:BQF83 BZX83:CAB83 CJT83:CJX83 CTP83:CTT83 DDL83:DDP83 DNH83:DNL83 DXD83:DXH83 EGZ83:EHD83 EQV83:EQZ83 FAR83:FAV83 FKN83:FKR83 FUJ83:FUN83 GEF83:GEJ83 GOB83:GOF83 GXX83:GYB83 HHT83:HHX83 HRP83:HRT83 IBL83:IBP83 ILH83:ILL83 IVD83:IVH83 JEZ83:JFD83 JOV83:JOZ83 JYR83:JYV83 KIN83:KIR83 KSJ83:KSN83 LCF83:LCJ83 LMB83:LMF83 LVX83:LWB83 MFT83:MFX83 MPP83:MPT83 MZL83:MZP83 NJH83:NJL83 NTD83:NTH83 OCZ83:ODD83 OMV83:OMZ83 OWR83:OWV83 PGN83:PGR83 PQJ83:PQN83 QAF83:QAJ83 QKB83:QKF83 QTX83:QUB83 RDT83:RDX83 RNP83:RNT83 RXL83:RXP83 SHH83:SHL83 SRD83:SRH83 TAZ83:TBD83 TKV83:TKZ83 TUR83:TUV83 UEN83:UER83 UOJ83:UON83 UYF83:UYJ83 VIB83:VIF83 VRX83:VSB83 WBT83:WBX83 WLP83:WLT83 WVL83:WVP83 D65748:H65748 IZ65748:JD65748 SV65748:SZ65748 ACR65748:ACV65748 AMN65748:AMR65748 AWJ65748:AWN65748 BGF65748:BGJ65748 BQB65748:BQF65748 BZX65748:CAB65748 CJT65748:CJX65748 CTP65748:CTT65748 DDL65748:DDP65748 DNH65748:DNL65748 DXD65748:DXH65748 EGZ65748:EHD65748 EQV65748:EQZ65748 FAR65748:FAV65748 FKN65748:FKR65748 FUJ65748:FUN65748 GEF65748:GEJ65748 GOB65748:GOF65748 GXX65748:GYB65748 HHT65748:HHX65748 HRP65748:HRT65748 IBL65748:IBP65748 ILH65748:ILL65748 IVD65748:IVH65748 JEZ65748:JFD65748 JOV65748:JOZ65748 JYR65748:JYV65748 KIN65748:KIR65748 KSJ65748:KSN65748 LCF65748:LCJ65748 LMB65748:LMF65748 LVX65748:LWB65748 MFT65748:MFX65748 MPP65748:MPT65748 MZL65748:MZP65748 NJH65748:NJL65748 NTD65748:NTH65748 OCZ65748:ODD65748 OMV65748:OMZ65748 OWR65748:OWV65748 PGN65748:PGR65748 PQJ65748:PQN65748 QAF65748:QAJ65748 QKB65748:QKF65748 QTX65748:QUB65748 RDT65748:RDX65748 RNP65748:RNT65748 RXL65748:RXP65748 SHH65748:SHL65748 SRD65748:SRH65748 TAZ65748:TBD65748 TKV65748:TKZ65748 TUR65748:TUV65748 UEN65748:UER65748 UOJ65748:UON65748 UYF65748:UYJ65748 VIB65748:VIF65748 VRX65748:VSB65748 WBT65748:WBX65748 WLP65748:WLT65748 WVL65748:WVP65748 D131284:H131284 IZ131284:JD131284 SV131284:SZ131284 ACR131284:ACV131284 AMN131284:AMR131284 AWJ131284:AWN131284 BGF131284:BGJ131284 BQB131284:BQF131284 BZX131284:CAB131284 CJT131284:CJX131284 CTP131284:CTT131284 DDL131284:DDP131284 DNH131284:DNL131284 DXD131284:DXH131284 EGZ131284:EHD131284 EQV131284:EQZ131284 FAR131284:FAV131284 FKN131284:FKR131284 FUJ131284:FUN131284 GEF131284:GEJ131284 GOB131284:GOF131284 GXX131284:GYB131284 HHT131284:HHX131284 HRP131284:HRT131284 IBL131284:IBP131284 ILH131284:ILL131284 IVD131284:IVH131284 JEZ131284:JFD131284 JOV131284:JOZ131284 JYR131284:JYV131284 KIN131284:KIR131284 KSJ131284:KSN131284 LCF131284:LCJ131284 LMB131284:LMF131284 LVX131284:LWB131284 MFT131284:MFX131284 MPP131284:MPT131284 MZL131284:MZP131284 NJH131284:NJL131284 NTD131284:NTH131284 OCZ131284:ODD131284 OMV131284:OMZ131284 OWR131284:OWV131284 PGN131284:PGR131284 PQJ131284:PQN131284 QAF131284:QAJ131284 QKB131284:QKF131284 QTX131284:QUB131284 RDT131284:RDX131284 RNP131284:RNT131284 RXL131284:RXP131284 SHH131284:SHL131284 SRD131284:SRH131284 TAZ131284:TBD131284 TKV131284:TKZ131284 TUR131284:TUV131284 UEN131284:UER131284 UOJ131284:UON131284 UYF131284:UYJ131284 VIB131284:VIF131284 VRX131284:VSB131284 WBT131284:WBX131284 WLP131284:WLT131284 WVL131284:WVP131284 D196820:H196820 IZ196820:JD196820 SV196820:SZ196820 ACR196820:ACV196820 AMN196820:AMR196820 AWJ196820:AWN196820 BGF196820:BGJ196820 BQB196820:BQF196820 BZX196820:CAB196820 CJT196820:CJX196820 CTP196820:CTT196820 DDL196820:DDP196820 DNH196820:DNL196820 DXD196820:DXH196820 EGZ196820:EHD196820 EQV196820:EQZ196820 FAR196820:FAV196820 FKN196820:FKR196820 FUJ196820:FUN196820 GEF196820:GEJ196820 GOB196820:GOF196820 GXX196820:GYB196820 HHT196820:HHX196820 HRP196820:HRT196820 IBL196820:IBP196820 ILH196820:ILL196820 IVD196820:IVH196820 JEZ196820:JFD196820 JOV196820:JOZ196820 JYR196820:JYV196820 KIN196820:KIR196820 KSJ196820:KSN196820 LCF196820:LCJ196820 LMB196820:LMF196820 LVX196820:LWB196820 MFT196820:MFX196820 MPP196820:MPT196820 MZL196820:MZP196820 NJH196820:NJL196820 NTD196820:NTH196820 OCZ196820:ODD196820 OMV196820:OMZ196820 OWR196820:OWV196820 PGN196820:PGR196820 PQJ196820:PQN196820 QAF196820:QAJ196820 QKB196820:QKF196820 QTX196820:QUB196820 RDT196820:RDX196820 RNP196820:RNT196820 RXL196820:RXP196820 SHH196820:SHL196820 SRD196820:SRH196820 TAZ196820:TBD196820 TKV196820:TKZ196820 TUR196820:TUV196820 UEN196820:UER196820 UOJ196820:UON196820 UYF196820:UYJ196820 VIB196820:VIF196820 VRX196820:VSB196820 WBT196820:WBX196820 WLP196820:WLT196820 WVL196820:WVP196820 D262356:H262356 IZ262356:JD262356 SV262356:SZ262356 ACR262356:ACV262356 AMN262356:AMR262356 AWJ262356:AWN262356 BGF262356:BGJ262356 BQB262356:BQF262356 BZX262356:CAB262356 CJT262356:CJX262356 CTP262356:CTT262356 DDL262356:DDP262356 DNH262356:DNL262356 DXD262356:DXH262356 EGZ262356:EHD262356 EQV262356:EQZ262356 FAR262356:FAV262356 FKN262356:FKR262356 FUJ262356:FUN262356 GEF262356:GEJ262356 GOB262356:GOF262356 GXX262356:GYB262356 HHT262356:HHX262356 HRP262356:HRT262356 IBL262356:IBP262356 ILH262356:ILL262356 IVD262356:IVH262356 JEZ262356:JFD262356 JOV262356:JOZ262356 JYR262356:JYV262356 KIN262356:KIR262356 KSJ262356:KSN262356 LCF262356:LCJ262356 LMB262356:LMF262356 LVX262356:LWB262356 MFT262356:MFX262356 MPP262356:MPT262356 MZL262356:MZP262356 NJH262356:NJL262356 NTD262356:NTH262356 OCZ262356:ODD262356 OMV262356:OMZ262356 OWR262356:OWV262356 PGN262356:PGR262356 PQJ262356:PQN262356 QAF262356:QAJ262356 QKB262356:QKF262356 QTX262356:QUB262356 RDT262356:RDX262356 RNP262356:RNT262356 RXL262356:RXP262356 SHH262356:SHL262356 SRD262356:SRH262356 TAZ262356:TBD262356 TKV262356:TKZ262356 TUR262356:TUV262356 UEN262356:UER262356 UOJ262356:UON262356 UYF262356:UYJ262356 VIB262356:VIF262356 VRX262356:VSB262356 WBT262356:WBX262356 WLP262356:WLT262356 WVL262356:WVP262356 D327892:H327892 IZ327892:JD327892 SV327892:SZ327892 ACR327892:ACV327892 AMN327892:AMR327892 AWJ327892:AWN327892 BGF327892:BGJ327892 BQB327892:BQF327892 BZX327892:CAB327892 CJT327892:CJX327892 CTP327892:CTT327892 DDL327892:DDP327892 DNH327892:DNL327892 DXD327892:DXH327892 EGZ327892:EHD327892 EQV327892:EQZ327892 FAR327892:FAV327892 FKN327892:FKR327892 FUJ327892:FUN327892 GEF327892:GEJ327892 GOB327892:GOF327892 GXX327892:GYB327892 HHT327892:HHX327892 HRP327892:HRT327892 IBL327892:IBP327892 ILH327892:ILL327892 IVD327892:IVH327892 JEZ327892:JFD327892 JOV327892:JOZ327892 JYR327892:JYV327892 KIN327892:KIR327892 KSJ327892:KSN327892 LCF327892:LCJ327892 LMB327892:LMF327892 LVX327892:LWB327892 MFT327892:MFX327892 MPP327892:MPT327892 MZL327892:MZP327892 NJH327892:NJL327892 NTD327892:NTH327892 OCZ327892:ODD327892 OMV327892:OMZ327892 OWR327892:OWV327892 PGN327892:PGR327892 PQJ327892:PQN327892 QAF327892:QAJ327892 QKB327892:QKF327892 QTX327892:QUB327892 RDT327892:RDX327892 RNP327892:RNT327892 RXL327892:RXP327892 SHH327892:SHL327892 SRD327892:SRH327892 TAZ327892:TBD327892 TKV327892:TKZ327892 TUR327892:TUV327892 UEN327892:UER327892 UOJ327892:UON327892 UYF327892:UYJ327892 VIB327892:VIF327892 VRX327892:VSB327892 WBT327892:WBX327892 WLP327892:WLT327892 WVL327892:WVP327892 D393428:H393428 IZ393428:JD393428 SV393428:SZ393428 ACR393428:ACV393428 AMN393428:AMR393428 AWJ393428:AWN393428 BGF393428:BGJ393428 BQB393428:BQF393428 BZX393428:CAB393428 CJT393428:CJX393428 CTP393428:CTT393428 DDL393428:DDP393428 DNH393428:DNL393428 DXD393428:DXH393428 EGZ393428:EHD393428 EQV393428:EQZ393428 FAR393428:FAV393428 FKN393428:FKR393428 FUJ393428:FUN393428 GEF393428:GEJ393428 GOB393428:GOF393428 GXX393428:GYB393428 HHT393428:HHX393428 HRP393428:HRT393428 IBL393428:IBP393428 ILH393428:ILL393428 IVD393428:IVH393428 JEZ393428:JFD393428 JOV393428:JOZ393428 JYR393428:JYV393428 KIN393428:KIR393428 KSJ393428:KSN393428 LCF393428:LCJ393428 LMB393428:LMF393428 LVX393428:LWB393428 MFT393428:MFX393428 MPP393428:MPT393428 MZL393428:MZP393428 NJH393428:NJL393428 NTD393428:NTH393428 OCZ393428:ODD393428 OMV393428:OMZ393428 OWR393428:OWV393428 PGN393428:PGR393428 PQJ393428:PQN393428 QAF393428:QAJ393428 QKB393428:QKF393428 QTX393428:QUB393428 RDT393428:RDX393428 RNP393428:RNT393428 RXL393428:RXP393428 SHH393428:SHL393428 SRD393428:SRH393428 TAZ393428:TBD393428 TKV393428:TKZ393428 TUR393428:TUV393428 UEN393428:UER393428 UOJ393428:UON393428 UYF393428:UYJ393428 VIB393428:VIF393428 VRX393428:VSB393428 WBT393428:WBX393428 WLP393428:WLT393428 WVL393428:WVP393428 D458964:H458964 IZ458964:JD458964 SV458964:SZ458964 ACR458964:ACV458964 AMN458964:AMR458964 AWJ458964:AWN458964 BGF458964:BGJ458964 BQB458964:BQF458964 BZX458964:CAB458964 CJT458964:CJX458964 CTP458964:CTT458964 DDL458964:DDP458964 DNH458964:DNL458964 DXD458964:DXH458964 EGZ458964:EHD458964 EQV458964:EQZ458964 FAR458964:FAV458964 FKN458964:FKR458964 FUJ458964:FUN458964 GEF458964:GEJ458964 GOB458964:GOF458964 GXX458964:GYB458964 HHT458964:HHX458964 HRP458964:HRT458964 IBL458964:IBP458964 ILH458964:ILL458964 IVD458964:IVH458964 JEZ458964:JFD458964 JOV458964:JOZ458964 JYR458964:JYV458964 KIN458964:KIR458964 KSJ458964:KSN458964 LCF458964:LCJ458964 LMB458964:LMF458964 LVX458964:LWB458964 MFT458964:MFX458964 MPP458964:MPT458964 MZL458964:MZP458964 NJH458964:NJL458964 NTD458964:NTH458964 OCZ458964:ODD458964 OMV458964:OMZ458964 OWR458964:OWV458964 PGN458964:PGR458964 PQJ458964:PQN458964 QAF458964:QAJ458964 QKB458964:QKF458964 QTX458964:QUB458964 RDT458964:RDX458964 RNP458964:RNT458964 RXL458964:RXP458964 SHH458964:SHL458964 SRD458964:SRH458964 TAZ458964:TBD458964 TKV458964:TKZ458964 TUR458964:TUV458964 UEN458964:UER458964 UOJ458964:UON458964 UYF458964:UYJ458964 VIB458964:VIF458964 VRX458964:VSB458964 WBT458964:WBX458964 WLP458964:WLT458964 WVL458964:WVP458964 D524500:H524500 IZ524500:JD524500 SV524500:SZ524500 ACR524500:ACV524500 AMN524500:AMR524500 AWJ524500:AWN524500 BGF524500:BGJ524500 BQB524500:BQF524500 BZX524500:CAB524500 CJT524500:CJX524500 CTP524500:CTT524500 DDL524500:DDP524500 DNH524500:DNL524500 DXD524500:DXH524500 EGZ524500:EHD524500 EQV524500:EQZ524500 FAR524500:FAV524500 FKN524500:FKR524500 FUJ524500:FUN524500 GEF524500:GEJ524500 GOB524500:GOF524500 GXX524500:GYB524500 HHT524500:HHX524500 HRP524500:HRT524500 IBL524500:IBP524500 ILH524500:ILL524500 IVD524500:IVH524500 JEZ524500:JFD524500 JOV524500:JOZ524500 JYR524500:JYV524500 KIN524500:KIR524500 KSJ524500:KSN524500 LCF524500:LCJ524500 LMB524500:LMF524500 LVX524500:LWB524500 MFT524500:MFX524500 MPP524500:MPT524500 MZL524500:MZP524500 NJH524500:NJL524500 NTD524500:NTH524500 OCZ524500:ODD524500 OMV524500:OMZ524500 OWR524500:OWV524500 PGN524500:PGR524500 PQJ524500:PQN524500 QAF524500:QAJ524500 QKB524500:QKF524500 QTX524500:QUB524500 RDT524500:RDX524500 RNP524500:RNT524500 RXL524500:RXP524500 SHH524500:SHL524500 SRD524500:SRH524500 TAZ524500:TBD524500 TKV524500:TKZ524500 TUR524500:TUV524500 UEN524500:UER524500 UOJ524500:UON524500 UYF524500:UYJ524500 VIB524500:VIF524500 VRX524500:VSB524500 WBT524500:WBX524500 WLP524500:WLT524500 WVL524500:WVP524500 D590036:H590036 IZ590036:JD590036 SV590036:SZ590036 ACR590036:ACV590036 AMN590036:AMR590036 AWJ590036:AWN590036 BGF590036:BGJ590036 BQB590036:BQF590036 BZX590036:CAB590036 CJT590036:CJX590036 CTP590036:CTT590036 DDL590036:DDP590036 DNH590036:DNL590036 DXD590036:DXH590036 EGZ590036:EHD590036 EQV590036:EQZ590036 FAR590036:FAV590036 FKN590036:FKR590036 FUJ590036:FUN590036 GEF590036:GEJ590036 GOB590036:GOF590036 GXX590036:GYB590036 HHT590036:HHX590036 HRP590036:HRT590036 IBL590036:IBP590036 ILH590036:ILL590036 IVD590036:IVH590036 JEZ590036:JFD590036 JOV590036:JOZ590036 JYR590036:JYV590036 KIN590036:KIR590036 KSJ590036:KSN590036 LCF590036:LCJ590036 LMB590036:LMF590036 LVX590036:LWB590036 MFT590036:MFX590036 MPP590036:MPT590036 MZL590036:MZP590036 NJH590036:NJL590036 NTD590036:NTH590036 OCZ590036:ODD590036 OMV590036:OMZ590036 OWR590036:OWV590036 PGN590036:PGR590036 PQJ590036:PQN590036 QAF590036:QAJ590036 QKB590036:QKF590036 QTX590036:QUB590036 RDT590036:RDX590036 RNP590036:RNT590036 RXL590036:RXP590036 SHH590036:SHL590036 SRD590036:SRH590036 TAZ590036:TBD590036 TKV590036:TKZ590036 TUR590036:TUV590036 UEN590036:UER590036 UOJ590036:UON590036 UYF590036:UYJ590036 VIB590036:VIF590036 VRX590036:VSB590036 WBT590036:WBX590036 WLP590036:WLT590036 WVL590036:WVP590036 D655572:H655572 IZ655572:JD655572 SV655572:SZ655572 ACR655572:ACV655572 AMN655572:AMR655572 AWJ655572:AWN655572 BGF655572:BGJ655572 BQB655572:BQF655572 BZX655572:CAB655572 CJT655572:CJX655572 CTP655572:CTT655572 DDL655572:DDP655572 DNH655572:DNL655572 DXD655572:DXH655572 EGZ655572:EHD655572 EQV655572:EQZ655572 FAR655572:FAV655572 FKN655572:FKR655572 FUJ655572:FUN655572 GEF655572:GEJ655572 GOB655572:GOF655572 GXX655572:GYB655572 HHT655572:HHX655572 HRP655572:HRT655572 IBL655572:IBP655572 ILH655572:ILL655572 IVD655572:IVH655572 JEZ655572:JFD655572 JOV655572:JOZ655572 JYR655572:JYV655572 KIN655572:KIR655572 KSJ655572:KSN655572 LCF655572:LCJ655572 LMB655572:LMF655572 LVX655572:LWB655572 MFT655572:MFX655572 MPP655572:MPT655572 MZL655572:MZP655572 NJH655572:NJL655572 NTD655572:NTH655572 OCZ655572:ODD655572 OMV655572:OMZ655572 OWR655572:OWV655572 PGN655572:PGR655572 PQJ655572:PQN655572 QAF655572:QAJ655572 QKB655572:QKF655572 QTX655572:QUB655572 RDT655572:RDX655572 RNP655572:RNT655572 RXL655572:RXP655572 SHH655572:SHL655572 SRD655572:SRH655572 TAZ655572:TBD655572 TKV655572:TKZ655572 TUR655572:TUV655572 UEN655572:UER655572 UOJ655572:UON655572 UYF655572:UYJ655572 VIB655572:VIF655572 VRX655572:VSB655572 WBT655572:WBX655572 WLP655572:WLT655572 WVL655572:WVP655572 D721108:H721108 IZ721108:JD721108 SV721108:SZ721108 ACR721108:ACV721108 AMN721108:AMR721108 AWJ721108:AWN721108 BGF721108:BGJ721108 BQB721108:BQF721108 BZX721108:CAB721108 CJT721108:CJX721108 CTP721108:CTT721108 DDL721108:DDP721108 DNH721108:DNL721108 DXD721108:DXH721108 EGZ721108:EHD721108 EQV721108:EQZ721108 FAR721108:FAV721108 FKN721108:FKR721108 FUJ721108:FUN721108 GEF721108:GEJ721108 GOB721108:GOF721108 GXX721108:GYB721108 HHT721108:HHX721108 HRP721108:HRT721108 IBL721108:IBP721108 ILH721108:ILL721108 IVD721108:IVH721108 JEZ721108:JFD721108 JOV721108:JOZ721108 JYR721108:JYV721108 KIN721108:KIR721108 KSJ721108:KSN721108 LCF721108:LCJ721108 LMB721108:LMF721108 LVX721108:LWB721108 MFT721108:MFX721108 MPP721108:MPT721108 MZL721108:MZP721108 NJH721108:NJL721108 NTD721108:NTH721108 OCZ721108:ODD721108 OMV721108:OMZ721108 OWR721108:OWV721108 PGN721108:PGR721108 PQJ721108:PQN721108 QAF721108:QAJ721108 QKB721108:QKF721108 QTX721108:QUB721108 RDT721108:RDX721108 RNP721108:RNT721108 RXL721108:RXP721108 SHH721108:SHL721108 SRD721108:SRH721108 TAZ721108:TBD721108 TKV721108:TKZ721108 TUR721108:TUV721108 UEN721108:UER721108 UOJ721108:UON721108 UYF721108:UYJ721108 VIB721108:VIF721108 VRX721108:VSB721108 WBT721108:WBX721108 WLP721108:WLT721108 WVL721108:WVP721108 D786644:H786644 IZ786644:JD786644 SV786644:SZ786644 ACR786644:ACV786644 AMN786644:AMR786644 AWJ786644:AWN786644 BGF786644:BGJ786644 BQB786644:BQF786644 BZX786644:CAB786644 CJT786644:CJX786644 CTP786644:CTT786644 DDL786644:DDP786644 DNH786644:DNL786644 DXD786644:DXH786644 EGZ786644:EHD786644 EQV786644:EQZ786644 FAR786644:FAV786644 FKN786644:FKR786644 FUJ786644:FUN786644 GEF786644:GEJ786644 GOB786644:GOF786644 GXX786644:GYB786644 HHT786644:HHX786644 HRP786644:HRT786644 IBL786644:IBP786644 ILH786644:ILL786644 IVD786644:IVH786644 JEZ786644:JFD786644 JOV786644:JOZ786644 JYR786644:JYV786644 KIN786644:KIR786644 KSJ786644:KSN786644 LCF786644:LCJ786644 LMB786644:LMF786644 LVX786644:LWB786644 MFT786644:MFX786644 MPP786644:MPT786644 MZL786644:MZP786644 NJH786644:NJL786644 NTD786644:NTH786644 OCZ786644:ODD786644 OMV786644:OMZ786644 OWR786644:OWV786644 PGN786644:PGR786644 PQJ786644:PQN786644 QAF786644:QAJ786644 QKB786644:QKF786644 QTX786644:QUB786644 RDT786644:RDX786644 RNP786644:RNT786644 RXL786644:RXP786644 SHH786644:SHL786644 SRD786644:SRH786644 TAZ786644:TBD786644 TKV786644:TKZ786644 TUR786644:TUV786644 UEN786644:UER786644 UOJ786644:UON786644 UYF786644:UYJ786644 VIB786644:VIF786644 VRX786644:VSB786644 WBT786644:WBX786644 WLP786644:WLT786644 WVL786644:WVP786644 D852180:H852180 IZ852180:JD852180 SV852180:SZ852180 ACR852180:ACV852180 AMN852180:AMR852180 AWJ852180:AWN852180 BGF852180:BGJ852180 BQB852180:BQF852180 BZX852180:CAB852180 CJT852180:CJX852180 CTP852180:CTT852180 DDL852180:DDP852180 DNH852180:DNL852180 DXD852180:DXH852180 EGZ852180:EHD852180 EQV852180:EQZ852180 FAR852180:FAV852180 FKN852180:FKR852180 FUJ852180:FUN852180 GEF852180:GEJ852180 GOB852180:GOF852180 GXX852180:GYB852180 HHT852180:HHX852180 HRP852180:HRT852180 IBL852180:IBP852180 ILH852180:ILL852180 IVD852180:IVH852180 JEZ852180:JFD852180 JOV852180:JOZ852180 JYR852180:JYV852180 KIN852180:KIR852180 KSJ852180:KSN852180 LCF852180:LCJ852180 LMB852180:LMF852180 LVX852180:LWB852180 MFT852180:MFX852180 MPP852180:MPT852180 MZL852180:MZP852180 NJH852180:NJL852180 NTD852180:NTH852180 OCZ852180:ODD852180 OMV852180:OMZ852180 OWR852180:OWV852180 PGN852180:PGR852180 PQJ852180:PQN852180 QAF852180:QAJ852180 QKB852180:QKF852180 QTX852180:QUB852180 RDT852180:RDX852180 RNP852180:RNT852180 RXL852180:RXP852180 SHH852180:SHL852180 SRD852180:SRH852180 TAZ852180:TBD852180 TKV852180:TKZ852180 TUR852180:TUV852180 UEN852180:UER852180 UOJ852180:UON852180 UYF852180:UYJ852180 VIB852180:VIF852180 VRX852180:VSB852180 WBT852180:WBX852180 WLP852180:WLT852180 WVL852180:WVP852180 D917716:H917716 IZ917716:JD917716 SV917716:SZ917716 ACR917716:ACV917716 AMN917716:AMR917716 AWJ917716:AWN917716 BGF917716:BGJ917716 BQB917716:BQF917716 BZX917716:CAB917716 CJT917716:CJX917716 CTP917716:CTT917716 DDL917716:DDP917716 DNH917716:DNL917716 DXD917716:DXH917716 EGZ917716:EHD917716 EQV917716:EQZ917716 FAR917716:FAV917716 FKN917716:FKR917716 FUJ917716:FUN917716 GEF917716:GEJ917716 GOB917716:GOF917716 GXX917716:GYB917716 HHT917716:HHX917716 HRP917716:HRT917716 IBL917716:IBP917716 ILH917716:ILL917716 IVD917716:IVH917716 JEZ917716:JFD917716 JOV917716:JOZ917716 JYR917716:JYV917716 KIN917716:KIR917716 KSJ917716:KSN917716 LCF917716:LCJ917716 LMB917716:LMF917716 LVX917716:LWB917716 MFT917716:MFX917716 MPP917716:MPT917716 MZL917716:MZP917716 NJH917716:NJL917716 NTD917716:NTH917716 OCZ917716:ODD917716 OMV917716:OMZ917716 OWR917716:OWV917716 PGN917716:PGR917716 PQJ917716:PQN917716 QAF917716:QAJ917716 QKB917716:QKF917716 QTX917716:QUB917716 RDT917716:RDX917716 RNP917716:RNT917716 RXL917716:RXP917716 SHH917716:SHL917716 SRD917716:SRH917716 TAZ917716:TBD917716 TKV917716:TKZ917716 TUR917716:TUV917716 UEN917716:UER917716 UOJ917716:UON917716 UYF917716:UYJ917716 VIB917716:VIF917716 VRX917716:VSB917716 WBT917716:WBX917716 WLP917716:WLT917716 WVL917716:WVP917716 D983252:H983252 IZ983252:JD983252 SV983252:SZ983252 ACR983252:ACV983252 AMN983252:AMR983252 AWJ983252:AWN983252 BGF983252:BGJ983252 BQB983252:BQF983252 BZX983252:CAB983252 CJT983252:CJX983252 CTP983252:CTT983252 DDL983252:DDP983252 DNH983252:DNL983252 DXD983252:DXH983252 EGZ983252:EHD983252 EQV983252:EQZ983252 FAR983252:FAV983252 FKN983252:FKR983252 FUJ983252:FUN983252 GEF983252:GEJ983252 GOB983252:GOF983252 GXX983252:GYB983252 HHT983252:HHX983252 HRP983252:HRT983252 IBL983252:IBP983252 ILH983252:ILL983252 IVD983252:IVH983252 JEZ983252:JFD983252 JOV983252:JOZ983252 JYR983252:JYV983252 KIN983252:KIR983252 KSJ983252:KSN983252 LCF983252:LCJ983252 LMB983252:LMF983252 LVX983252:LWB983252 MFT983252:MFX983252 MPP983252:MPT983252 MZL983252:MZP983252 NJH983252:NJL983252 NTD983252:NTH983252 OCZ983252:ODD983252 OMV983252:OMZ983252 OWR983252:OWV983252 PGN983252:PGR983252 PQJ983252:PQN983252 QAF983252:QAJ983252 QKB983252:QKF983252 QTX983252:QUB983252 RDT983252:RDX983252 RNP983252:RNT983252 RXL983252:RXP983252 SHH983252:SHL983252 SRD983252:SRH983252 TAZ983252:TBD983252 TKV983252:TKZ983252 TUR983252:TUV983252 UEN983252:UER983252 UOJ983252:UON983252 UYF983252:UYJ983252 VIB983252:VIF983252 VRX983252:VSB983252 WBT983252:WBX983252 WLP983252:WLT983252 B237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J231:L236 JF231:JH236 TB231:TD236 ACX231:ACZ236 AMT231:AMV236 AWP231:AWR236 BGL231:BGN236 BQH231:BQJ236 CAD231:CAF236 CJZ231:CKB236 CTV231:CTX236 DDR231:DDT236 DNN231:DNP236 DXJ231:DXL236 EHF231:EHH236 ERB231:ERD236 FAX231:FAZ236 FKT231:FKV236 FUP231:FUR236 GEL231:GEN236 GOH231:GOJ236 GYD231:GYF236 HHZ231:HIB236 HRV231:HRX236 IBR231:IBT236 ILN231:ILP236 IVJ231:IVL236 JFF231:JFH236 JPB231:JPD236 JYX231:JYZ236 KIT231:KIV236 KSP231:KSR236 LCL231:LCN236 LMH231:LMJ236 LWD231:LWF236 MFZ231:MGB236 MPV231:MPX236 MZR231:MZT236 NJN231:NJP236 NTJ231:NTL236 ODF231:ODH236 ONB231:OND236 OWX231:OWZ236 PGT231:PGV236 PQP231:PQR236 QAL231:QAN236 QKH231:QKJ236 QUD231:QUF236 RDZ231:REB236 RNV231:RNX236 RXR231:RXT236 SHN231:SHP236 SRJ231:SRL236 TBF231:TBH236 TLB231:TLD236 TUX231:TUZ236 UET231:UEV236 UOP231:UOR236 UYL231:UYN236 VIH231:VIJ236 VSD231:VSF236 WBZ231:WCB236 WLV231:WLX236 WVR231:WVT236 D237:G237 IZ237:JC237 SV237:SY237 ACR237:ACU237 AMN237:AMQ237 AWJ237:AWM237 BGF237:BGI237 BQB237:BQE237 BZX237:CAA237 CJT237:CJW237 CTP237:CTS237 DDL237:DDO237 DNH237:DNK237 DXD237:DXG237 EGZ237:EHC237 EQV237:EQY237 FAR237:FAU237 FKN237:FKQ237 FUJ237:FUM237 GEF237:GEI237 GOB237:GOE237 GXX237:GYA237 HHT237:HHW237 HRP237:HRS237 IBL237:IBO237 ILH237:ILK237 IVD237:IVG237 JEZ237:JFC237 JOV237:JOY237 JYR237:JYU237 KIN237:KIQ237 KSJ237:KSM237 LCF237:LCI237 LMB237:LME237 LVX237:LWA237 MFT237:MFW237 MPP237:MPS237 MZL237:MZO237 NJH237:NJK237 NTD237:NTG237 OCZ237:ODC237 OMV237:OMY237 OWR237:OWU237 PGN237:PGQ237 PQJ237:PQM237 QAF237:QAI237 QKB237:QKE237 QTX237:QUA237 RDT237:RDW237 RNP237:RNS237 RXL237:RXO237 SHH237:SHK237 SRD237:SRG237 TAZ237:TBC237 TKV237:TKY237 TUR237:TUU237 UEN237:UEQ237 UOJ237:UOM237 UYF237:UYI237 VIB237:VIE237 VRX237:VSA237 WBT237:WBW237 WLP237:WLS237 WVL237:WVO237 E236:H236 JA236:JD236 SW236:SZ236 ACS236:ACV236 AMO236:AMR236 AWK236:AWN236 BGG236:BGJ236 BQC236:BQF236 BZY236:CAB236 CJU236:CJX236 CTQ236:CTT236 DDM236:DDP236 DNI236:DNL236 DXE236:DXH236 EHA236:EHD236 EQW236:EQZ236 FAS236:FAV236 FKO236:FKR236 FUK236:FUN236 GEG236:GEJ236 GOC236:GOF236 GXY236:GYB236 HHU236:HHX236 HRQ236:HRT236 IBM236:IBP236 ILI236:ILL236 IVE236:IVH236 JFA236:JFD236 JOW236:JOZ236 JYS236:JYV236 KIO236:KIR236 KSK236:KSN236 LCG236:LCJ236 LMC236:LMF236 LVY236:LWB236 MFU236:MFX236 MPQ236:MPT236 MZM236:MZP236 NJI236:NJL236 NTE236:NTH236 ODA236:ODD236 OMW236:OMZ236 OWS236:OWV236 PGO236:PGR236 PQK236:PQN236 QAG236:QAJ236 QKC236:QKF236 QTY236:QUB236 RDU236:RDX236 RNQ236:RNT236 RXM236:RXP236 SHI236:SHL236 SRE236:SRH236 TBA236:TBD236 TKW236:TKZ236 TUS236:TUV236 UEO236:UER236 UOK236:UON236 UYG236:UYJ236 VIC236:VIF236 VRY236:VSB236 WBU236:WBX236 WLQ236:WLT236 WVM236:WVP236 I237:K237 JE237:JG237 TA237:TC237 ACW237:ACY237 AMS237:AMU237 AWO237:AWQ237 BGK237:BGM237 BQG237:BQI237 CAC237:CAE237 CJY237:CKA237 CTU237:CTW237 DDQ237:DDS237 DNM237:DNO237 DXI237:DXK237 EHE237:EHG237 ERA237:ERC237 FAW237:FAY237 FKS237:FKU237 FUO237:FUQ237 GEK237:GEM237 GOG237:GOI237 GYC237:GYE237 HHY237:HIA237 HRU237:HRW237 IBQ237:IBS237 ILM237:ILO237 IVI237:IVK237 JFE237:JFG237 JPA237:JPC237 JYW237:JYY237 KIS237:KIU237 KSO237:KSQ237 LCK237:LCM237 LMG237:LMI237 LWC237:LWE237 MFY237:MGA237 MPU237:MPW237 MZQ237:MZS237 NJM237:NJO237 NTI237:NTK237 ODE237:ODG237 ONA237:ONC237 OWW237:OWY237 PGS237:PGU237 PQO237:PQQ237 QAK237:QAM237 QKG237:QKI237 QUC237:QUE237 RDY237:REA237 RNU237:RNW237 RXQ237:RXS237 SHM237:SHO237 SRI237:SRK237 TBE237:TBG237 TLA237:TLC237 TUW237:TUY237 UES237:UEU237 UOO237:UOQ237 UYK237:UYM237 VIG237:VII237 VSC237:VSE237 WBY237:WCA237 WLU237:WLW237 WVQ237:WVS237 E511:H511 JA511:JD511 SW511:SZ511 ACS511:ACV511 AMO511:AMR511 AWK511:AWN511 BGG511:BGJ511 BQC511:BQF511 BZY511:CAB511 CJU511:CJX511 CTQ511:CTT511 DDM511:DDP511 DNI511:DNL511 DXE511:DXH511 EHA511:EHD511 EQW511:EQZ511 FAS511:FAV511 FKO511:FKR511 FUK511:FUN511 GEG511:GEJ511 GOC511:GOF511 GXY511:GYB511 HHU511:HHX511 HRQ511:HRT511 IBM511:IBP511 ILI511:ILL511 IVE511:IVH511 JFA511:JFD511 JOW511:JOZ511 JYS511:JYV511 KIO511:KIR511 KSK511:KSN511 LCG511:LCJ511 LMC511:LMF511 LVY511:LWB511 MFU511:MFX511 MPQ511:MPT511 MZM511:MZP511 NJI511:NJL511 NTE511:NTH511 ODA511:ODD511 OMW511:OMZ511 OWS511:OWV511 PGO511:PGR511 PQK511:PQN511 QAG511:QAJ511 QKC511:QKF511 QTY511:QUB511 RDU511:RDX511 RNQ511:RNT511 RXM511:RXP511 SHI511:SHL511 SRE511:SRH511 TBA511:TBD511 TKW511:TKZ511 TUS511:TUV511 UEO511:UER511 UOK511:UON511 UYG511:UYJ511 VIC511:VIF511 VRY511:VSB511 WBU511:WBX511 WLQ511:WLT511 WVM511:WVP511 J511:L516 JF511:JH516 TB511:TD516 ACX511:ACZ516 AMT511:AMV516 AWP511:AWR516 BGL511:BGN516 BQH511:BQJ516 CAD511:CAF516 CJZ511:CKB516 CTV511:CTX516 DDR511:DDT516 DNN511:DNP516 DXJ511:DXL516 EHF511:EHH516 ERB511:ERD516 FAX511:FAZ516 FKT511:FKV516 FUP511:FUR516 GEL511:GEN516 GOH511:GOJ516 GYD511:GYF516 HHZ511:HIB516 HRV511:HRX516 IBR511:IBT516 ILN511:ILP516 IVJ511:IVL516 JFF511:JFH516 JPB511:JPD516 JYX511:JYZ516 KIT511:KIV516 KSP511:KSR516 LCL511:LCN516 LMH511:LMJ516 LWD511:LWF516 MFZ511:MGB516 MPV511:MPX516 MZR511:MZT516 NJN511:NJP516 NTJ511:NTL516 ODF511:ODH516 ONB511:OND516 OWX511:OWZ516 PGT511:PGV516 PQP511:PQR516 QAL511:QAN516 QKH511:QKJ516 QUD511:QUF516 RDZ511:REB516 RNV511:RNX516 RXR511:RXT516 SHN511:SHP516 SRJ511:SRL516 TBF511:TBH516 TLB511:TLD516 TUX511:TUZ516 UET511:UEV516 UOP511:UOR516 UYL511:UYN516 VIH511:VIJ516 VSD511:VSF516 WBZ511:WCB516 WLV511:WLX516 WVR511:WVT516 D517:G517 IZ517:JC517 SV517:SY517 ACR517:ACU517 AMN517:AMQ517 AWJ517:AWM517 BGF517:BGI517 BQB517:BQE517 BZX517:CAA517 CJT517:CJW517 CTP517:CTS517 DDL517:DDO517 DNH517:DNK517 DXD517:DXG517 EGZ517:EHC517 EQV517:EQY517 FAR517:FAU517 FKN517:FKQ517 FUJ517:FUM517 GEF517:GEI517 GOB517:GOE517 GXX517:GYA517 HHT517:HHW517 HRP517:HRS517 IBL517:IBO517 ILH517:ILK517 IVD517:IVG517 JEZ517:JFC517 JOV517:JOY517 JYR517:JYU517 KIN517:KIQ517 KSJ517:KSM517 LCF517:LCI517 LMB517:LME517 LVX517:LWA517 MFT517:MFW517 MPP517:MPS517 MZL517:MZO517 NJH517:NJK517 NTD517:NTG517 OCZ517:ODC517 OMV517:OMY517 OWR517:OWU517 PGN517:PGQ517 PQJ517:PQM517 QAF517:QAI517 QKB517:QKE517 QTX517:QUA517 RDT517:RDW517 RNP517:RNS517 RXL517:RXO517 SHH517:SHK517 SRD517:SRG517 TAZ517:TBC517 TKV517:TKY517 TUR517:TUU517 UEN517:UEQ517 UOJ517:UOM517 UYF517:UYI517 VIB517:VIE517 VRX517:VSA517 WBT517:WBW517 WLP517:WLS517 WVL517:WVO517 E516:H516 JA516:JD516 SW516:SZ516 ACS516:ACV516 AMO516:AMR516 AWK516:AWN516 BGG516:BGJ516 BQC516:BQF516 BZY516:CAB516 CJU516:CJX516 CTQ516:CTT516 DDM516:DDP516 DNI516:DNL516 DXE516:DXH516 EHA516:EHD516 EQW516:EQZ516 FAS516:FAV516 FKO516:FKR516 FUK516:FUN516 GEG516:GEJ516 GOC516:GOF516 GXY516:GYB516 HHU516:HHX516 HRQ516:HRT516 IBM516:IBP516 ILI516:ILL516 IVE516:IVH516 JFA516:JFD516 JOW516:JOZ516 JYS516:JYV516 KIO516:KIR516 KSK516:KSN516 LCG516:LCJ516 LMC516:LMF516 LVY516:LWB516 MFU516:MFX516 MPQ516:MPT516 MZM516:MZP516 NJI516:NJL516 NTE516:NTH516 ODA516:ODD516 OMW516:OMZ516 OWS516:OWV516 PGO516:PGR516 PQK516:PQN516 QAG516:QAJ516 QKC516:QKF516 QTY516:QUB516 RDU516:RDX516 RNQ516:RNT516 RXM516:RXP516 SHI516:SHL516 SRE516:SRH516 TBA516:TBD516 TKW516:TKZ516 TUS516:TUV516 UEO516:UER516 UOK516:UON516 UYG516:UYJ516 VIC516:VIF516 VRY516:VSB516 WBU516:WBX516 WLQ516:WLT516 WVM516:WVP516 I517:K517 JE517:JG517 TA517:TC517 ACW517:ACY517 AMS517:AMU517 AWO517:AWQ517 BGK517:BGM517 BQG517:BQI517 CAC517:CAE517 CJY517:CKA517 CTU517:CTW517 DDQ517:DDS517 DNM517:DNO517 DXI517:DXK517 EHE517:EHG517 ERA517:ERC517 FAW517:FAY517 FKS517:FKU517 FUO517:FUQ517 GEK517:GEM517 GOG517:GOI517 GYC517:GYE517 HHY517:HIA517 HRU517:HRW517 IBQ517:IBS517 ILM517:ILO517 IVI517:IVK517 JFE517:JFG517 JPA517:JPC517 JYW517:JYY517 KIS517:KIU517 KSO517:KSQ517 LCK517:LCM517 LMG517:LMI517 LWC517:LWE517 MFY517:MGA517 MPU517:MPW517 MZQ517:MZS517 NJM517:NJO517 NTI517:NTK517 ODE517:ODG517 ONA517:ONC517 OWW517:OWY517 PGS517:PGU517 PQO517:PQQ517 QAK517:QAM517 QKG517:QKI517 QUC517:QUE517 RDY517:REA517 RNU517:RNW517 RXQ517:RXS517 SHM517:SHO517 SRI517:SRK517 TBE517:TBG517 TLA517:TLC517 TUW517:TUY517 UES517:UEU517 UOO517:UOQ517 UYK517:UYM517 VIG517:VII517 VSC517:VSE517 WBY517:WCA517 WLU517:WLW517 WVQ517:WVS517 B517 IX517 ST517 ACP517 AML517 AWH517 BGD517 BPZ517 BZV517 CJR517 CTN517 DDJ517 DNF517 DXB517 EGX517 EQT517 FAP517 FKL517 FUH517 GED517 GNZ517 GXV517 HHR517 HRN517 IBJ517 ILF517 IVB517 JEX517 JOT517 JYP517 KIL517 KSH517 LCD517 LLZ517 LVV517 MFR517 MPN517 MZJ517 NJF517 NTB517 OCX517 OMT517 OWP517 PGL517 PQH517 QAD517 QJZ517 QTV517 RDR517 RNN517 RXJ517 SHF517 SRB517 TAX517 TKT517 TUP517 UEL517 UOH517 UYD517 VHZ517 VRV517 WBR517 WLN517 WVJ517 V497:Y502 V148:Y154 WVY64:WWJ64 WWH63:WWS63 WMC64:WMN64 WML63:WMW63 WCG64:WCR64 WCP63:WDA63 VSK64:VSV64 VST63:VTE63 VIO64:VIZ64 VIX63:VJI63 UYS64:UZD64 UZB63:UZM63 UOW64:UPH64 UPF63:UPQ63 UFA64:UFL64 UFJ63:UFU63 TVE64:TVP64 TVN63:TVY63 TLI64:TLT64 TLR63:TMC63 TBM64:TBX64 TBV63:TCG63 SRQ64:SSB64 SRZ63:SSK63 SHU64:SIF64 SID63:SIO63 RXY64:RYJ64 RYH63:RYS63 ROC64:RON64 ROL63:ROW63 REG64:RER64 REP63:RFA63 QUK64:QUV64 QUT63:QVE63 QKO64:QKZ64 QKX63:QLI63 QAS64:QBD64 QBB63:QBM63 PQW64:PRH64 PRF63:PRQ63 PHA64:PHL64 PHJ63:PHU63 OXE64:OXP64 OXN63:OXY63 ONI64:ONT64 ONR63:OOC63 ODM64:ODX64 ODV63:OEG63 NTQ64:NUB64 NTZ63:NUK63 NJU64:NKF64 NKD63:NKO63 MZY64:NAJ64 NAH63:NAS63 MQC64:MQN64 MQL63:MQW63 MGG64:MGR64 MGP63:MHA63 LWK64:LWV64 LWT63:LXE63 LMO64:LMZ64 LMX63:LNI63 LCS64:LDD64 LDB63:LDM63 KSW64:KTH64 KTF63:KTQ63 KJA64:KJL64 KJJ63:KJU63 JZE64:JZP64 JZN63:JZY63 JPI64:JPT64 JPR63:JQC63 JFM64:JFX64 JFV63:JGG63 IVQ64:IWB64 IVZ63:IWK63 ILU64:IMF64 IMD63:IMO63 IBY64:ICJ64 ICH63:ICS63 HSC64:HSN64 HSL63:HSW63 HIG64:HIR64 HIP63:HJA63 GYK64:GYV64 GYT63:GZE63 GOO64:GOZ64 GOX63:GPI63 GES64:GFD64 GFB63:GFM63 FUW64:FVH64 FVF63:FVQ63 FLA64:FLL64 FLJ63:FLU63 FBE64:FBP64 FBN63:FBY63 ERI64:ERT64 ERR63:ESC63 EHM64:EHX64 EHV63:EIG63 DXQ64:DYB64 DXZ63:DYK63 DNU64:DOF64 DOD63:DOO63 DDY64:DEJ64 DEH63:DES63 CUC64:CUN64 CUL63:CUW63 CKG64:CKR64 CKP63:CLA63 CAK64:CAV64 CAT63:CBE63 BQO64:BQZ64 BQX63:BRI63 BGS64:BHD64 BHB63:BHM63 AWW64:AXH64 AXF63:AXQ63 ANA64:ANL64 ANJ63:ANU63 ADE64:ADP64 ADN63:ADY63 TI64:TT64 TR63:UC63 JM64:JX64 JV63:KG63 Z342:AK342 Z63:AK63 WVY343:WWJ344 WWH342:WWS342 WMC343:WMN344 WML342:WMW342 WCG343:WCR344 WCP342:WDA342 VSK343:VSV344 VST342:VTE342 VIO343:VIZ344 VIX342:VJI342 UYS343:UZD344 UZB342:UZM342 UOW343:UPH344 UPF342:UPQ342 UFA343:UFL344 UFJ342:UFU342 TVE343:TVP344 TVN342:TVY342 TLI343:TLT344 TLR342:TMC342 TBM343:TBX344 TBV342:TCG342 SRQ343:SSB344 SRZ342:SSK342 SHU343:SIF344 SID342:SIO342 RXY343:RYJ344 RYH342:RYS342 ROC343:RON344 ROL342:ROW342 REG343:RER344 REP342:RFA342 QUK343:QUV344 QUT342:QVE342 QKO343:QKZ344 QKX342:QLI342 QAS343:QBD344 QBB342:QBM342 PQW343:PRH344 PRF342:PRQ342 PHA343:PHL344 PHJ342:PHU342 OXE343:OXP344 OXN342:OXY342 ONI343:ONT344 ONR342:OOC342 ODM343:ODX344 ODV342:OEG342 NTQ343:NUB344 NTZ342:NUK342 NJU343:NKF344 NKD342:NKO342 MZY343:NAJ344 NAH342:NAS342 MQC343:MQN344 MQL342:MQW342 MGG343:MGR344 MGP342:MHA342 LWK343:LWV344 LWT342:LXE342 LMO343:LMZ344 LMX342:LNI342 LCS343:LDD344 LDB342:LDM342 KSW343:KTH344 KTF342:KTQ342 KJA343:KJL344 KJJ342:KJU342 JZE343:JZP344 JZN342:JZY342 JPI343:JPT344 JPR342:JQC342 JFM343:JFX344 JFV342:JGG342 IVQ343:IWB344 IVZ342:IWK342 ILU343:IMF344 IMD342:IMO342 IBY343:ICJ344 ICH342:ICS342 HSC343:HSN344 HSL342:HSW342 HIG343:HIR344 HIP342:HJA342 GYK343:GYV344 GYT342:GZE342 GOO343:GOZ344 GOX342:GPI342 GES343:GFD344 GFB342:GFM342 FUW343:FVH344 FVF342:FVQ342 FLA343:FLL344 FLJ342:FLU342 FBE343:FBP344 FBN342:FBY342 ERI343:ERT344 ERR342:ESC342 EHM343:EHX344 EHV342:EIG342 DXQ343:DYB344 DXZ342:DYK342 DNU343:DOF344 DOD342:DOO342 DDY343:DEJ344 DEH342:DES342 CUC343:CUN344 CUL342:CUW342 CKG343:CKR344 CKP342:CLA342 CAK343:CAV344 CAT342:CBE342 BQO343:BQZ344 BQX342:BRI342 BGS343:BHD344 BHB342:BHM342 AWW343:AXH344 AXF342:AXQ342 ANA343:ANL344 ANJ342:ANU342 ADE343:ADP344 ADN342:ADY342 TI343:TT344 TR342:UC342 JM343:JX344 JV342:KG342 S64:AB64 S343:AB344 J69:M77 Q59:AB59 Q66:AB66 Q61:AB61 P69:S77 B261 IX261 ST261 ACP261 AML261 AWH261 BGD261 BPZ261 BZV261 CJR261 CTN261 DDJ261 DNF261 DXB261 EGX261 EQT261 FAP261 FKL261 FUH261 GED261 GNZ261 GXV261 HHR261 HRN261 IBJ261 ILF261 IVB261 JEX261 JOT261 JYP261 KIL261 KSH261 LCD261 LLZ261 LVV261 MFR261 MPN261 MZJ261 NJF261 NTB261 OCX261 OMT261 OWP261 PGL261 PQH261 QAD261 QJZ261 QTV261 RDR261 RNN261 RXJ261 SHF261 SRB261 TAX261 TKT261 TUP261 UEL261 UOH261 UYD261 VHZ261 VRV261 WBR261 WLN261 WVJ261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J255:L260 JF255:JH260 TB255:TD260 ACX255:ACZ260 AMT255:AMV260 AWP255:AWR260 BGL255:BGN260 BQH255:BQJ260 CAD255:CAF260 CJZ255:CKB260 CTV255:CTX260 DDR255:DDT260 DNN255:DNP260 DXJ255:DXL260 EHF255:EHH260 ERB255:ERD260 FAX255:FAZ260 FKT255:FKV260 FUP255:FUR260 GEL255:GEN260 GOH255:GOJ260 GYD255:GYF260 HHZ255:HIB260 HRV255:HRX260 IBR255:IBT260 ILN255:ILP260 IVJ255:IVL260 JFF255:JFH260 JPB255:JPD260 JYX255:JYZ260 KIT255:KIV260 KSP255:KSR260 LCL255:LCN260 LMH255:LMJ260 LWD255:LWF260 MFZ255:MGB260 MPV255:MPX260 MZR255:MZT260 NJN255:NJP260 NTJ255:NTL260 ODF255:ODH260 ONB255:OND260 OWX255:OWZ260 PGT255:PGV260 PQP255:PQR260 QAL255:QAN260 QKH255:QKJ260 QUD255:QUF260 RDZ255:REB260 RNV255:RNX260 RXR255:RXT260 SHN255:SHP260 SRJ255:SRL260 TBF255:TBH260 TLB255:TLD260 TUX255:TUZ260 UET255:UEV260 UOP255:UOR260 UYL255:UYN260 VIH255:VIJ260 VSD255:VSF260 WBZ255:WCB260 WLV255:WLX260 WVR255:WVT260 D261:G261 IZ261:JC261 SV261:SY261 ACR261:ACU261 AMN261:AMQ261 AWJ261:AWM261 BGF261:BGI261 BQB261:BQE261 BZX261:CAA261 CJT261:CJW261 CTP261:CTS261 DDL261:DDO261 DNH261:DNK261 DXD261:DXG261 EGZ261:EHC261 EQV261:EQY261 FAR261:FAU261 FKN261:FKQ261 FUJ261:FUM261 GEF261:GEI261 GOB261:GOE261 GXX261:GYA261 HHT261:HHW261 HRP261:HRS261 IBL261:IBO261 ILH261:ILK261 IVD261:IVG261 JEZ261:JFC261 JOV261:JOY261 JYR261:JYU261 KIN261:KIQ261 KSJ261:KSM261 LCF261:LCI261 LMB261:LME261 LVX261:LWA261 MFT261:MFW261 MPP261:MPS261 MZL261:MZO261 NJH261:NJK261 NTD261:NTG261 OCZ261:ODC261 OMV261:OMY261 OWR261:OWU261 PGN261:PGQ261 PQJ261:PQM261 QAF261:QAI261 QKB261:QKE261 QTX261:QUA261 RDT261:RDW261 RNP261:RNS261 RXL261:RXO261 SHH261:SHK261 SRD261:SRG261 TAZ261:TBC261 TKV261:TKY261 TUR261:TUU261 UEN261:UEQ261 UOJ261:UOM261 UYF261:UYI261 VIB261:VIE261 VRX261:VSA261 WBT261:WBW261 WLP261:WLS261 WVL261:WVO261 E260:H260 JA260:JD260 SW260:SZ260 ACS260:ACV260 AMO260:AMR260 AWK260:AWN260 BGG260:BGJ260 BQC260:BQF260 BZY260:CAB260 CJU260:CJX260 CTQ260:CTT260 DDM260:DDP260 DNI260:DNL260 DXE260:DXH260 EHA260:EHD260 EQW260:EQZ260 FAS260:FAV260 FKO260:FKR260 FUK260:FUN260 GEG260:GEJ260 GOC260:GOF260 GXY260:GYB260 HHU260:HHX260 HRQ260:HRT260 IBM260:IBP260 ILI260:ILL260 IVE260:IVH260 JFA260:JFD260 JOW260:JOZ260 JYS260:JYV260 KIO260:KIR260 KSK260:KSN260 LCG260:LCJ260 LMC260:LMF260 LVY260:LWB260 MFU260:MFX260 MPQ260:MPT260 MZM260:MZP260 NJI260:NJL260 NTE260:NTH260 ODA260:ODD260 OMW260:OMZ260 OWS260:OWV260 PGO260:PGR260 PQK260:PQN260 QAG260:QAJ260 QKC260:QKF260 QTY260:QUB260 RDU260:RDX260 RNQ260:RNT260 RXM260:RXP260 SHI260:SHL260 SRE260:SRH260 TBA260:TBD260 TKW260:TKZ260 TUS260:TUV260 UEO260:UER260 UOK260:UON260 UYG260:UYJ260 VIC260:VIF260 VRY260:VSB260 WBU260:WBX260 WLQ260:WLT260 WVM260:WVP260 I261:K261 JE261:JG261 TA261:TC261 ACW261:ACY261 AMS261:AMU261 AWO261:AWQ261 BGK261:BGM261 BQG261:BQI261 CAC261:CAE261 CJY261:CKA261 CTU261:CTW261 DDQ261:DDS261 DNM261:DNO261 DXI261:DXK261 EHE261:EHG261 ERA261:ERC261 FAW261:FAY261 FKS261:FKU261 FUO261:FUQ261 GEK261:GEM261 GOG261:GOI261 GYC261:GYE261 HHY261:HIA261 HRU261:HRW261 IBQ261:IBS261 ILM261:ILO261 IVI261:IVK261 JFE261:JFG261 JPA261:JPC261 JYW261:JYY261 KIS261:KIU261 KSO261:KSQ261 LCK261:LCM261 LMG261:LMI261 LWC261:LWE261 MFY261:MGA261 MPU261:MPW261 MZQ261:MZS261 NJM261:NJO261 NTI261:NTK261 ODE261:ODG261 ONA261:ONC261 OWW261:OWY261 PGS261:PGU261 PQO261:PQQ261 QAK261:QAM261 QKG261:QKI261 QUC261:QUE261 RDY261:REA261 RNU261:RNW261 RXQ261:RXS261 SHM261:SHO261 SRI261:SRK261 TBE261:TBG261 TLA261:TLC261 TUW261:TUY261 UES261:UEU261 UOO261:UOQ261 UYK261:UYM261 VIG261:VII261 VSC261:VSE261 WBY261:WCA261 WLU261:WLW261 WVQ261:WVS261 B540 IX540 ST540 ACP540 AML540 AWH540 BGD540 BPZ540 BZV540 CJR540 CTN540 DDJ540 DNF540 DXB540 EGX540 EQT540 FAP540 FKL540 FUH540 GED540 GNZ540 GXV540 HHR540 HRN540 IBJ540 ILF540 IVB540 JEX540 JOT540 JYP540 KIL540 KSH540 LCD540 LLZ540 LVV540 MFR540 MPN540 MZJ540 NJF540 NTB540 OCX540 OMT540 OWP540 PGL540 PQH540 QAD540 QJZ540 QTV540 RDR540 RNN540 RXJ540 SHF540 SRB540 TAX540 TKT540 TUP540 UEL540 UOH540 UYD540 VHZ540 VRV540 WBR540 WLN540 WVJ540 E534:H534 JA534:JD534 SW534:SZ534 ACS534:ACV534 AMO534:AMR534 AWK534:AWN534 BGG534:BGJ534 BQC534:BQF534 BZY534:CAB534 CJU534:CJX534 CTQ534:CTT534 DDM534:DDP534 DNI534:DNL534 DXE534:DXH534 EHA534:EHD534 EQW534:EQZ534 FAS534:FAV534 FKO534:FKR534 FUK534:FUN534 GEG534:GEJ534 GOC534:GOF534 GXY534:GYB534 HHU534:HHX534 HRQ534:HRT534 IBM534:IBP534 ILI534:ILL534 IVE534:IVH534 JFA534:JFD534 JOW534:JOZ534 JYS534:JYV534 KIO534:KIR534 KSK534:KSN534 LCG534:LCJ534 LMC534:LMF534 LVY534:LWB534 MFU534:MFX534 MPQ534:MPT534 MZM534:MZP534 NJI534:NJL534 NTE534:NTH534 ODA534:ODD534 OMW534:OMZ534 OWS534:OWV534 PGO534:PGR534 PQK534:PQN534 QAG534:QAJ534 QKC534:QKF534 QTY534:QUB534 RDU534:RDX534 RNQ534:RNT534 RXM534:RXP534 SHI534:SHL534 SRE534:SRH534 TBA534:TBD534 TKW534:TKZ534 TUS534:TUV534 UEO534:UER534 UOK534:UON534 UYG534:UYJ534 VIC534:VIF534 VRY534:VSB534 WBU534:WBX534 WLQ534:WLT534 WVM534:WVP534 J534:L539 JF534:JH539 TB534:TD539 ACX534:ACZ539 AMT534:AMV539 AWP534:AWR539 BGL534:BGN539 BQH534:BQJ539 CAD534:CAF539 CJZ534:CKB539 CTV534:CTX539 DDR534:DDT539 DNN534:DNP539 DXJ534:DXL539 EHF534:EHH539 ERB534:ERD539 FAX534:FAZ539 FKT534:FKV539 FUP534:FUR539 GEL534:GEN539 GOH534:GOJ539 GYD534:GYF539 HHZ534:HIB539 HRV534:HRX539 IBR534:IBT539 ILN534:ILP539 IVJ534:IVL539 JFF534:JFH539 JPB534:JPD539 JYX534:JYZ539 KIT534:KIV539 KSP534:KSR539 LCL534:LCN539 LMH534:LMJ539 LWD534:LWF539 MFZ534:MGB539 MPV534:MPX539 MZR534:MZT539 NJN534:NJP539 NTJ534:NTL539 ODF534:ODH539 ONB534:OND539 OWX534:OWZ539 PGT534:PGV539 PQP534:PQR539 QAL534:QAN539 QKH534:QKJ539 QUD534:QUF539 RDZ534:REB539 RNV534:RNX539 RXR534:RXT539 SHN534:SHP539 SRJ534:SRL539 TBF534:TBH539 TLB534:TLD539 TUX534:TUZ539 UET534:UEV539 UOP534:UOR539 UYL534:UYN539 VIH534:VIJ539 VSD534:VSF539 WBZ534:WCB539 WLV534:WLX539 WVR534:WVT539 D540:G540 IZ540:JC540 SV540:SY540 ACR540:ACU540 AMN540:AMQ540 AWJ540:AWM540 BGF540:BGI540 BQB540:BQE540 BZX540:CAA540 CJT540:CJW540 CTP540:CTS540 DDL540:DDO540 DNH540:DNK540 DXD540:DXG540 EGZ540:EHC540 EQV540:EQY540 FAR540:FAU540 FKN540:FKQ540 FUJ540:FUM540 GEF540:GEI540 GOB540:GOE540 GXX540:GYA540 HHT540:HHW540 HRP540:HRS540 IBL540:IBO540 ILH540:ILK540 IVD540:IVG540 JEZ540:JFC540 JOV540:JOY540 JYR540:JYU540 KIN540:KIQ540 KSJ540:KSM540 LCF540:LCI540 LMB540:LME540 LVX540:LWA540 MFT540:MFW540 MPP540:MPS540 MZL540:MZO540 NJH540:NJK540 NTD540:NTG540 OCZ540:ODC540 OMV540:OMY540 OWR540:OWU540 PGN540:PGQ540 PQJ540:PQM540 QAF540:QAI540 QKB540:QKE540 QTX540:QUA540 RDT540:RDW540 RNP540:RNS540 RXL540:RXO540 SHH540:SHK540 SRD540:SRG540 TAZ540:TBC540 TKV540:TKY540 TUR540:TUU540 UEN540:UEQ540 UOJ540:UOM540 UYF540:UYI540 VIB540:VIE540 VRX540:VSA540 WBT540:WBW540 WLP540:WLS540 WVL540:WVO540 E539:H539 JA539:JD539 SW539:SZ539 ACS539:ACV539 AMO539:AMR539 AWK539:AWN539 BGG539:BGJ539 BQC539:BQF539 BZY539:CAB539 CJU539:CJX539 CTQ539:CTT539 DDM539:DDP539 DNI539:DNL539 DXE539:DXH539 EHA539:EHD539 EQW539:EQZ539 FAS539:FAV539 FKO539:FKR539 FUK539:FUN539 GEG539:GEJ539 GOC539:GOF539 GXY539:GYB539 HHU539:HHX539 HRQ539:HRT539 IBM539:IBP539 ILI539:ILL539 IVE539:IVH539 JFA539:JFD539 JOW539:JOZ539 JYS539:JYV539 KIO539:KIR539 KSK539:KSN539 LCG539:LCJ539 LMC539:LMF539 LVY539:LWB539 MFU539:MFX539 MPQ539:MPT539 MZM539:MZP539 NJI539:NJL539 NTE539:NTH539 ODA539:ODD539 OMW539:OMZ539 OWS539:OWV539 PGO539:PGR539 PQK539:PQN539 QAG539:QAJ539 QKC539:QKF539 QTY539:QUB539 RDU539:RDX539 RNQ539:RNT539 RXM539:RXP539 SHI539:SHL539 SRE539:SRH539 TBA539:TBD539 TKW539:TKZ539 TUS539:TUV539 UEO539:UER539 UOK539:UON539 UYG539:UYJ539 VIC539:VIF539 VRY539:VSB539 WBU539:WBX539 WLQ539:WLT539 WVM539:WVP539 I540:K540 JE540:JG540 TA540:TC540 ACW540:ACY540 AMS540:AMU540 AWO540:AWQ540 BGK540:BGM540 BQG540:BQI540 CAC540:CAE540 CJY540:CKA540 CTU540:CTW540 DDQ540:DDS540 DNM540:DNO540 DXI540:DXK540 EHE540:EHG540 ERA540:ERC540 FAW540:FAY540 FKS540:FKU540 FUO540:FUQ540 GEK540:GEM540 GOG540:GOI540 GYC540:GYE540 HHY540:HIA540 HRU540:HRW540 IBQ540:IBS540 ILM540:ILO540 IVI540:IVK540 JFE540:JFG540 JPA540:JPC540 JYW540:JYY540 KIS540:KIU540 KSO540:KSQ540 LCK540:LCM540 LMG540:LMI540 LWC540:LWE540 MFY540:MGA540 MPU540:MPW540 MZQ540:MZS540 NJM540:NJO540 NTI540:NTK540 ODE540:ODG540 ONA540:ONC540 OWW540:OWY540 PGS540:PGU540 PQO540:PQQ540 QAK540:QAM540 QKG540:QKI540 QUC540:QUE540 RDY540:REA540 RNU540:RNW540 RXQ540:RXS540 SHM540:SHO540 SRI540:SRK540 TBE540:TBG540 TLA540:TLC540 TUW540:TUY540 UES540:UEU540 UOO540:UOQ540 UYK540:UYM540 VIG540:VII540 VSC540:VSE540 WBY540:WCA540 WLU540:WLW540 WVQ540:WVS540</xm:sqref>
        </x14:dataValidation>
        <x14:dataValidation imeMode="hiragana" allowBlank="1" showInputMessage="1" showErrorMessage="1" xr:uid="{00000000-0002-0000-0400-000002000000}">
          <xm:sqref>J505:Z505 JF505:JV505 TB505:TR505 ACX505:ADN505 AMT505:ANJ505 AWP505:AXF505 BGL505:BHB505 BQH505:BQX505 CAD505:CAT505 CJZ505:CKP505 CTV505:CUL505 DDR505:DEH505 DNN505:DOD505 DXJ505:DXZ505 EHF505:EHV505 ERB505:ERR505 FAX505:FBN505 FKT505:FLJ505 FUP505:FVF505 GEL505:GFB505 GOH505:GOX505 GYD505:GYT505 HHZ505:HIP505 HRV505:HSL505 IBR505:ICH505 ILN505:IMD505 IVJ505:IVZ505 JFF505:JFV505 JPB505:JPR505 JYX505:JZN505 KIT505:KJJ505 KSP505:KTF505 LCL505:LDB505 LMH505:LMX505 LWD505:LWT505 MFZ505:MGP505 MPV505:MQL505 MZR505:NAH505 NJN505:NKD505 NTJ505:NTZ505 ODF505:ODV505 ONB505:ONR505 OWX505:OXN505 PGT505:PHJ505 PQP505:PRF505 QAL505:QBB505 QKH505:QKX505 QUD505:QUT505 RDZ505:REP505 RNV505:ROL505 RXR505:RYH505 SHN505:SID505 SRJ505:SRZ505 TBF505:TBV505 TLB505:TLR505 TUX505:TVN505 UET505:UFJ505 UOP505:UPF505 UYL505:UZB505 VIH505:VIX505 VSD505:VST505 WBZ505:WCP505 WLV505:WML505 WVR505:WWH505 J66087:Z66087 JF66087:JV66087 TB66087:TR66087 ACX66087:ADN66087 AMT66087:ANJ66087 AWP66087:AXF66087 BGL66087:BHB66087 BQH66087:BQX66087 CAD66087:CAT66087 CJZ66087:CKP66087 CTV66087:CUL66087 DDR66087:DEH66087 DNN66087:DOD66087 DXJ66087:DXZ66087 EHF66087:EHV66087 ERB66087:ERR66087 FAX66087:FBN66087 FKT66087:FLJ66087 FUP66087:FVF66087 GEL66087:GFB66087 GOH66087:GOX66087 GYD66087:GYT66087 HHZ66087:HIP66087 HRV66087:HSL66087 IBR66087:ICH66087 ILN66087:IMD66087 IVJ66087:IVZ66087 JFF66087:JFV66087 JPB66087:JPR66087 JYX66087:JZN66087 KIT66087:KJJ66087 KSP66087:KTF66087 LCL66087:LDB66087 LMH66087:LMX66087 LWD66087:LWT66087 MFZ66087:MGP66087 MPV66087:MQL66087 MZR66087:NAH66087 NJN66087:NKD66087 NTJ66087:NTZ66087 ODF66087:ODV66087 ONB66087:ONR66087 OWX66087:OXN66087 PGT66087:PHJ66087 PQP66087:PRF66087 QAL66087:QBB66087 QKH66087:QKX66087 QUD66087:QUT66087 RDZ66087:REP66087 RNV66087:ROL66087 RXR66087:RYH66087 SHN66087:SID66087 SRJ66087:SRZ66087 TBF66087:TBV66087 TLB66087:TLR66087 TUX66087:TVN66087 UET66087:UFJ66087 UOP66087:UPF66087 UYL66087:UZB66087 VIH66087:VIX66087 VSD66087:VST66087 WBZ66087:WCP66087 WLV66087:WML66087 WVR66087:WWH66087 J131623:Z131623 JF131623:JV131623 TB131623:TR131623 ACX131623:ADN131623 AMT131623:ANJ131623 AWP131623:AXF131623 BGL131623:BHB131623 BQH131623:BQX131623 CAD131623:CAT131623 CJZ131623:CKP131623 CTV131623:CUL131623 DDR131623:DEH131623 DNN131623:DOD131623 DXJ131623:DXZ131623 EHF131623:EHV131623 ERB131623:ERR131623 FAX131623:FBN131623 FKT131623:FLJ131623 FUP131623:FVF131623 GEL131623:GFB131623 GOH131623:GOX131623 GYD131623:GYT131623 HHZ131623:HIP131623 HRV131623:HSL131623 IBR131623:ICH131623 ILN131623:IMD131623 IVJ131623:IVZ131623 JFF131623:JFV131623 JPB131623:JPR131623 JYX131623:JZN131623 KIT131623:KJJ131623 KSP131623:KTF131623 LCL131623:LDB131623 LMH131623:LMX131623 LWD131623:LWT131623 MFZ131623:MGP131623 MPV131623:MQL131623 MZR131623:NAH131623 NJN131623:NKD131623 NTJ131623:NTZ131623 ODF131623:ODV131623 ONB131623:ONR131623 OWX131623:OXN131623 PGT131623:PHJ131623 PQP131623:PRF131623 QAL131623:QBB131623 QKH131623:QKX131623 QUD131623:QUT131623 RDZ131623:REP131623 RNV131623:ROL131623 RXR131623:RYH131623 SHN131623:SID131623 SRJ131623:SRZ131623 TBF131623:TBV131623 TLB131623:TLR131623 TUX131623:TVN131623 UET131623:UFJ131623 UOP131623:UPF131623 UYL131623:UZB131623 VIH131623:VIX131623 VSD131623:VST131623 WBZ131623:WCP131623 WLV131623:WML131623 WVR131623:WWH131623 J197159:Z197159 JF197159:JV197159 TB197159:TR197159 ACX197159:ADN197159 AMT197159:ANJ197159 AWP197159:AXF197159 BGL197159:BHB197159 BQH197159:BQX197159 CAD197159:CAT197159 CJZ197159:CKP197159 CTV197159:CUL197159 DDR197159:DEH197159 DNN197159:DOD197159 DXJ197159:DXZ197159 EHF197159:EHV197159 ERB197159:ERR197159 FAX197159:FBN197159 FKT197159:FLJ197159 FUP197159:FVF197159 GEL197159:GFB197159 GOH197159:GOX197159 GYD197159:GYT197159 HHZ197159:HIP197159 HRV197159:HSL197159 IBR197159:ICH197159 ILN197159:IMD197159 IVJ197159:IVZ197159 JFF197159:JFV197159 JPB197159:JPR197159 JYX197159:JZN197159 KIT197159:KJJ197159 KSP197159:KTF197159 LCL197159:LDB197159 LMH197159:LMX197159 LWD197159:LWT197159 MFZ197159:MGP197159 MPV197159:MQL197159 MZR197159:NAH197159 NJN197159:NKD197159 NTJ197159:NTZ197159 ODF197159:ODV197159 ONB197159:ONR197159 OWX197159:OXN197159 PGT197159:PHJ197159 PQP197159:PRF197159 QAL197159:QBB197159 QKH197159:QKX197159 QUD197159:QUT197159 RDZ197159:REP197159 RNV197159:ROL197159 RXR197159:RYH197159 SHN197159:SID197159 SRJ197159:SRZ197159 TBF197159:TBV197159 TLB197159:TLR197159 TUX197159:TVN197159 UET197159:UFJ197159 UOP197159:UPF197159 UYL197159:UZB197159 VIH197159:VIX197159 VSD197159:VST197159 WBZ197159:WCP197159 WLV197159:WML197159 WVR197159:WWH197159 J262695:Z262695 JF262695:JV262695 TB262695:TR262695 ACX262695:ADN262695 AMT262695:ANJ262695 AWP262695:AXF262695 BGL262695:BHB262695 BQH262695:BQX262695 CAD262695:CAT262695 CJZ262695:CKP262695 CTV262695:CUL262695 DDR262695:DEH262695 DNN262695:DOD262695 DXJ262695:DXZ262695 EHF262695:EHV262695 ERB262695:ERR262695 FAX262695:FBN262695 FKT262695:FLJ262695 FUP262695:FVF262695 GEL262695:GFB262695 GOH262695:GOX262695 GYD262695:GYT262695 HHZ262695:HIP262695 HRV262695:HSL262695 IBR262695:ICH262695 ILN262695:IMD262695 IVJ262695:IVZ262695 JFF262695:JFV262695 JPB262695:JPR262695 JYX262695:JZN262695 KIT262695:KJJ262695 KSP262695:KTF262695 LCL262695:LDB262695 LMH262695:LMX262695 LWD262695:LWT262695 MFZ262695:MGP262695 MPV262695:MQL262695 MZR262695:NAH262695 NJN262695:NKD262695 NTJ262695:NTZ262695 ODF262695:ODV262695 ONB262695:ONR262695 OWX262695:OXN262695 PGT262695:PHJ262695 PQP262695:PRF262695 QAL262695:QBB262695 QKH262695:QKX262695 QUD262695:QUT262695 RDZ262695:REP262695 RNV262695:ROL262695 RXR262695:RYH262695 SHN262695:SID262695 SRJ262695:SRZ262695 TBF262695:TBV262695 TLB262695:TLR262695 TUX262695:TVN262695 UET262695:UFJ262695 UOP262695:UPF262695 UYL262695:UZB262695 VIH262695:VIX262695 VSD262695:VST262695 WBZ262695:WCP262695 WLV262695:WML262695 WVR262695:WWH262695 J328231:Z328231 JF328231:JV328231 TB328231:TR328231 ACX328231:ADN328231 AMT328231:ANJ328231 AWP328231:AXF328231 BGL328231:BHB328231 BQH328231:BQX328231 CAD328231:CAT328231 CJZ328231:CKP328231 CTV328231:CUL328231 DDR328231:DEH328231 DNN328231:DOD328231 DXJ328231:DXZ328231 EHF328231:EHV328231 ERB328231:ERR328231 FAX328231:FBN328231 FKT328231:FLJ328231 FUP328231:FVF328231 GEL328231:GFB328231 GOH328231:GOX328231 GYD328231:GYT328231 HHZ328231:HIP328231 HRV328231:HSL328231 IBR328231:ICH328231 ILN328231:IMD328231 IVJ328231:IVZ328231 JFF328231:JFV328231 JPB328231:JPR328231 JYX328231:JZN328231 KIT328231:KJJ328231 KSP328231:KTF328231 LCL328231:LDB328231 LMH328231:LMX328231 LWD328231:LWT328231 MFZ328231:MGP328231 MPV328231:MQL328231 MZR328231:NAH328231 NJN328231:NKD328231 NTJ328231:NTZ328231 ODF328231:ODV328231 ONB328231:ONR328231 OWX328231:OXN328231 PGT328231:PHJ328231 PQP328231:PRF328231 QAL328231:QBB328231 QKH328231:QKX328231 QUD328231:QUT328231 RDZ328231:REP328231 RNV328231:ROL328231 RXR328231:RYH328231 SHN328231:SID328231 SRJ328231:SRZ328231 TBF328231:TBV328231 TLB328231:TLR328231 TUX328231:TVN328231 UET328231:UFJ328231 UOP328231:UPF328231 UYL328231:UZB328231 VIH328231:VIX328231 VSD328231:VST328231 WBZ328231:WCP328231 WLV328231:WML328231 WVR328231:WWH328231 J393767:Z393767 JF393767:JV393767 TB393767:TR393767 ACX393767:ADN393767 AMT393767:ANJ393767 AWP393767:AXF393767 BGL393767:BHB393767 BQH393767:BQX393767 CAD393767:CAT393767 CJZ393767:CKP393767 CTV393767:CUL393767 DDR393767:DEH393767 DNN393767:DOD393767 DXJ393767:DXZ393767 EHF393767:EHV393767 ERB393767:ERR393767 FAX393767:FBN393767 FKT393767:FLJ393767 FUP393767:FVF393767 GEL393767:GFB393767 GOH393767:GOX393767 GYD393767:GYT393767 HHZ393767:HIP393767 HRV393767:HSL393767 IBR393767:ICH393767 ILN393767:IMD393767 IVJ393767:IVZ393767 JFF393767:JFV393767 JPB393767:JPR393767 JYX393767:JZN393767 KIT393767:KJJ393767 KSP393767:KTF393767 LCL393767:LDB393767 LMH393767:LMX393767 LWD393767:LWT393767 MFZ393767:MGP393767 MPV393767:MQL393767 MZR393767:NAH393767 NJN393767:NKD393767 NTJ393767:NTZ393767 ODF393767:ODV393767 ONB393767:ONR393767 OWX393767:OXN393767 PGT393767:PHJ393767 PQP393767:PRF393767 QAL393767:QBB393767 QKH393767:QKX393767 QUD393767:QUT393767 RDZ393767:REP393767 RNV393767:ROL393767 RXR393767:RYH393767 SHN393767:SID393767 SRJ393767:SRZ393767 TBF393767:TBV393767 TLB393767:TLR393767 TUX393767:TVN393767 UET393767:UFJ393767 UOP393767:UPF393767 UYL393767:UZB393767 VIH393767:VIX393767 VSD393767:VST393767 WBZ393767:WCP393767 WLV393767:WML393767 WVR393767:WWH393767 J459303:Z459303 JF459303:JV459303 TB459303:TR459303 ACX459303:ADN459303 AMT459303:ANJ459303 AWP459303:AXF459303 BGL459303:BHB459303 BQH459303:BQX459303 CAD459303:CAT459303 CJZ459303:CKP459303 CTV459303:CUL459303 DDR459303:DEH459303 DNN459303:DOD459303 DXJ459303:DXZ459303 EHF459303:EHV459303 ERB459303:ERR459303 FAX459303:FBN459303 FKT459303:FLJ459303 FUP459303:FVF459303 GEL459303:GFB459303 GOH459303:GOX459303 GYD459303:GYT459303 HHZ459303:HIP459303 HRV459303:HSL459303 IBR459303:ICH459303 ILN459303:IMD459303 IVJ459303:IVZ459303 JFF459303:JFV459303 JPB459303:JPR459303 JYX459303:JZN459303 KIT459303:KJJ459303 KSP459303:KTF459303 LCL459303:LDB459303 LMH459303:LMX459303 LWD459303:LWT459303 MFZ459303:MGP459303 MPV459303:MQL459303 MZR459303:NAH459303 NJN459303:NKD459303 NTJ459303:NTZ459303 ODF459303:ODV459303 ONB459303:ONR459303 OWX459303:OXN459303 PGT459303:PHJ459303 PQP459303:PRF459303 QAL459303:QBB459303 QKH459303:QKX459303 QUD459303:QUT459303 RDZ459303:REP459303 RNV459303:ROL459303 RXR459303:RYH459303 SHN459303:SID459303 SRJ459303:SRZ459303 TBF459303:TBV459303 TLB459303:TLR459303 TUX459303:TVN459303 UET459303:UFJ459303 UOP459303:UPF459303 UYL459303:UZB459303 VIH459303:VIX459303 VSD459303:VST459303 WBZ459303:WCP459303 WLV459303:WML459303 WVR459303:WWH459303 J524839:Z524839 JF524839:JV524839 TB524839:TR524839 ACX524839:ADN524839 AMT524839:ANJ524839 AWP524839:AXF524839 BGL524839:BHB524839 BQH524839:BQX524839 CAD524839:CAT524839 CJZ524839:CKP524839 CTV524839:CUL524839 DDR524839:DEH524839 DNN524839:DOD524839 DXJ524839:DXZ524839 EHF524839:EHV524839 ERB524839:ERR524839 FAX524839:FBN524839 FKT524839:FLJ524839 FUP524839:FVF524839 GEL524839:GFB524839 GOH524839:GOX524839 GYD524839:GYT524839 HHZ524839:HIP524839 HRV524839:HSL524839 IBR524839:ICH524839 ILN524839:IMD524839 IVJ524839:IVZ524839 JFF524839:JFV524839 JPB524839:JPR524839 JYX524839:JZN524839 KIT524839:KJJ524839 KSP524839:KTF524839 LCL524839:LDB524839 LMH524839:LMX524839 LWD524839:LWT524839 MFZ524839:MGP524839 MPV524839:MQL524839 MZR524839:NAH524839 NJN524839:NKD524839 NTJ524839:NTZ524839 ODF524839:ODV524839 ONB524839:ONR524839 OWX524839:OXN524839 PGT524839:PHJ524839 PQP524839:PRF524839 QAL524839:QBB524839 QKH524839:QKX524839 QUD524839:QUT524839 RDZ524839:REP524839 RNV524839:ROL524839 RXR524839:RYH524839 SHN524839:SID524839 SRJ524839:SRZ524839 TBF524839:TBV524839 TLB524839:TLR524839 TUX524839:TVN524839 UET524839:UFJ524839 UOP524839:UPF524839 UYL524839:UZB524839 VIH524839:VIX524839 VSD524839:VST524839 WBZ524839:WCP524839 WLV524839:WML524839 WVR524839:WWH524839 J590375:Z590375 JF590375:JV590375 TB590375:TR590375 ACX590375:ADN590375 AMT590375:ANJ590375 AWP590375:AXF590375 BGL590375:BHB590375 BQH590375:BQX590375 CAD590375:CAT590375 CJZ590375:CKP590375 CTV590375:CUL590375 DDR590375:DEH590375 DNN590375:DOD590375 DXJ590375:DXZ590375 EHF590375:EHV590375 ERB590375:ERR590375 FAX590375:FBN590375 FKT590375:FLJ590375 FUP590375:FVF590375 GEL590375:GFB590375 GOH590375:GOX590375 GYD590375:GYT590375 HHZ590375:HIP590375 HRV590375:HSL590375 IBR590375:ICH590375 ILN590375:IMD590375 IVJ590375:IVZ590375 JFF590375:JFV590375 JPB590375:JPR590375 JYX590375:JZN590375 KIT590375:KJJ590375 KSP590375:KTF590375 LCL590375:LDB590375 LMH590375:LMX590375 LWD590375:LWT590375 MFZ590375:MGP590375 MPV590375:MQL590375 MZR590375:NAH590375 NJN590375:NKD590375 NTJ590375:NTZ590375 ODF590375:ODV590375 ONB590375:ONR590375 OWX590375:OXN590375 PGT590375:PHJ590375 PQP590375:PRF590375 QAL590375:QBB590375 QKH590375:QKX590375 QUD590375:QUT590375 RDZ590375:REP590375 RNV590375:ROL590375 RXR590375:RYH590375 SHN590375:SID590375 SRJ590375:SRZ590375 TBF590375:TBV590375 TLB590375:TLR590375 TUX590375:TVN590375 UET590375:UFJ590375 UOP590375:UPF590375 UYL590375:UZB590375 VIH590375:VIX590375 VSD590375:VST590375 WBZ590375:WCP590375 WLV590375:WML590375 WVR590375:WWH590375 J655911:Z655911 JF655911:JV655911 TB655911:TR655911 ACX655911:ADN655911 AMT655911:ANJ655911 AWP655911:AXF655911 BGL655911:BHB655911 BQH655911:BQX655911 CAD655911:CAT655911 CJZ655911:CKP655911 CTV655911:CUL655911 DDR655911:DEH655911 DNN655911:DOD655911 DXJ655911:DXZ655911 EHF655911:EHV655911 ERB655911:ERR655911 FAX655911:FBN655911 FKT655911:FLJ655911 FUP655911:FVF655911 GEL655911:GFB655911 GOH655911:GOX655911 GYD655911:GYT655911 HHZ655911:HIP655911 HRV655911:HSL655911 IBR655911:ICH655911 ILN655911:IMD655911 IVJ655911:IVZ655911 JFF655911:JFV655911 JPB655911:JPR655911 JYX655911:JZN655911 KIT655911:KJJ655911 KSP655911:KTF655911 LCL655911:LDB655911 LMH655911:LMX655911 LWD655911:LWT655911 MFZ655911:MGP655911 MPV655911:MQL655911 MZR655911:NAH655911 NJN655911:NKD655911 NTJ655911:NTZ655911 ODF655911:ODV655911 ONB655911:ONR655911 OWX655911:OXN655911 PGT655911:PHJ655911 PQP655911:PRF655911 QAL655911:QBB655911 QKH655911:QKX655911 QUD655911:QUT655911 RDZ655911:REP655911 RNV655911:ROL655911 RXR655911:RYH655911 SHN655911:SID655911 SRJ655911:SRZ655911 TBF655911:TBV655911 TLB655911:TLR655911 TUX655911:TVN655911 UET655911:UFJ655911 UOP655911:UPF655911 UYL655911:UZB655911 VIH655911:VIX655911 VSD655911:VST655911 WBZ655911:WCP655911 WLV655911:WML655911 WVR655911:WWH655911 J721447:Z721447 JF721447:JV721447 TB721447:TR721447 ACX721447:ADN721447 AMT721447:ANJ721447 AWP721447:AXF721447 BGL721447:BHB721447 BQH721447:BQX721447 CAD721447:CAT721447 CJZ721447:CKP721447 CTV721447:CUL721447 DDR721447:DEH721447 DNN721447:DOD721447 DXJ721447:DXZ721447 EHF721447:EHV721447 ERB721447:ERR721447 FAX721447:FBN721447 FKT721447:FLJ721447 FUP721447:FVF721447 GEL721447:GFB721447 GOH721447:GOX721447 GYD721447:GYT721447 HHZ721447:HIP721447 HRV721447:HSL721447 IBR721447:ICH721447 ILN721447:IMD721447 IVJ721447:IVZ721447 JFF721447:JFV721447 JPB721447:JPR721447 JYX721447:JZN721447 KIT721447:KJJ721447 KSP721447:KTF721447 LCL721447:LDB721447 LMH721447:LMX721447 LWD721447:LWT721447 MFZ721447:MGP721447 MPV721447:MQL721447 MZR721447:NAH721447 NJN721447:NKD721447 NTJ721447:NTZ721447 ODF721447:ODV721447 ONB721447:ONR721447 OWX721447:OXN721447 PGT721447:PHJ721447 PQP721447:PRF721447 QAL721447:QBB721447 QKH721447:QKX721447 QUD721447:QUT721447 RDZ721447:REP721447 RNV721447:ROL721447 RXR721447:RYH721447 SHN721447:SID721447 SRJ721447:SRZ721447 TBF721447:TBV721447 TLB721447:TLR721447 TUX721447:TVN721447 UET721447:UFJ721447 UOP721447:UPF721447 UYL721447:UZB721447 VIH721447:VIX721447 VSD721447:VST721447 WBZ721447:WCP721447 WLV721447:WML721447 WVR721447:WWH721447 J786983:Z786983 JF786983:JV786983 TB786983:TR786983 ACX786983:ADN786983 AMT786983:ANJ786983 AWP786983:AXF786983 BGL786983:BHB786983 BQH786983:BQX786983 CAD786983:CAT786983 CJZ786983:CKP786983 CTV786983:CUL786983 DDR786983:DEH786983 DNN786983:DOD786983 DXJ786983:DXZ786983 EHF786983:EHV786983 ERB786983:ERR786983 FAX786983:FBN786983 FKT786983:FLJ786983 FUP786983:FVF786983 GEL786983:GFB786983 GOH786983:GOX786983 GYD786983:GYT786983 HHZ786983:HIP786983 HRV786983:HSL786983 IBR786983:ICH786983 ILN786983:IMD786983 IVJ786983:IVZ786983 JFF786983:JFV786983 JPB786983:JPR786983 JYX786983:JZN786983 KIT786983:KJJ786983 KSP786983:KTF786983 LCL786983:LDB786983 LMH786983:LMX786983 LWD786983:LWT786983 MFZ786983:MGP786983 MPV786983:MQL786983 MZR786983:NAH786983 NJN786983:NKD786983 NTJ786983:NTZ786983 ODF786983:ODV786983 ONB786983:ONR786983 OWX786983:OXN786983 PGT786983:PHJ786983 PQP786983:PRF786983 QAL786983:QBB786983 QKH786983:QKX786983 QUD786983:QUT786983 RDZ786983:REP786983 RNV786983:ROL786983 RXR786983:RYH786983 SHN786983:SID786983 SRJ786983:SRZ786983 TBF786983:TBV786983 TLB786983:TLR786983 TUX786983:TVN786983 UET786983:UFJ786983 UOP786983:UPF786983 UYL786983:UZB786983 VIH786983:VIX786983 VSD786983:VST786983 WBZ786983:WCP786983 WLV786983:WML786983 WVR786983:WWH786983 J852519:Z852519 JF852519:JV852519 TB852519:TR852519 ACX852519:ADN852519 AMT852519:ANJ852519 AWP852519:AXF852519 BGL852519:BHB852519 BQH852519:BQX852519 CAD852519:CAT852519 CJZ852519:CKP852519 CTV852519:CUL852519 DDR852519:DEH852519 DNN852519:DOD852519 DXJ852519:DXZ852519 EHF852519:EHV852519 ERB852519:ERR852519 FAX852519:FBN852519 FKT852519:FLJ852519 FUP852519:FVF852519 GEL852519:GFB852519 GOH852519:GOX852519 GYD852519:GYT852519 HHZ852519:HIP852519 HRV852519:HSL852519 IBR852519:ICH852519 ILN852519:IMD852519 IVJ852519:IVZ852519 JFF852519:JFV852519 JPB852519:JPR852519 JYX852519:JZN852519 KIT852519:KJJ852519 KSP852519:KTF852519 LCL852519:LDB852519 LMH852519:LMX852519 LWD852519:LWT852519 MFZ852519:MGP852519 MPV852519:MQL852519 MZR852519:NAH852519 NJN852519:NKD852519 NTJ852519:NTZ852519 ODF852519:ODV852519 ONB852519:ONR852519 OWX852519:OXN852519 PGT852519:PHJ852519 PQP852519:PRF852519 QAL852519:QBB852519 QKH852519:QKX852519 QUD852519:QUT852519 RDZ852519:REP852519 RNV852519:ROL852519 RXR852519:RYH852519 SHN852519:SID852519 SRJ852519:SRZ852519 TBF852519:TBV852519 TLB852519:TLR852519 TUX852519:TVN852519 UET852519:UFJ852519 UOP852519:UPF852519 UYL852519:UZB852519 VIH852519:VIX852519 VSD852519:VST852519 WBZ852519:WCP852519 WLV852519:WML852519 WVR852519:WWH852519 J918055:Z918055 JF918055:JV918055 TB918055:TR918055 ACX918055:ADN918055 AMT918055:ANJ918055 AWP918055:AXF918055 BGL918055:BHB918055 BQH918055:BQX918055 CAD918055:CAT918055 CJZ918055:CKP918055 CTV918055:CUL918055 DDR918055:DEH918055 DNN918055:DOD918055 DXJ918055:DXZ918055 EHF918055:EHV918055 ERB918055:ERR918055 FAX918055:FBN918055 FKT918055:FLJ918055 FUP918055:FVF918055 GEL918055:GFB918055 GOH918055:GOX918055 GYD918055:GYT918055 HHZ918055:HIP918055 HRV918055:HSL918055 IBR918055:ICH918055 ILN918055:IMD918055 IVJ918055:IVZ918055 JFF918055:JFV918055 JPB918055:JPR918055 JYX918055:JZN918055 KIT918055:KJJ918055 KSP918055:KTF918055 LCL918055:LDB918055 LMH918055:LMX918055 LWD918055:LWT918055 MFZ918055:MGP918055 MPV918055:MQL918055 MZR918055:NAH918055 NJN918055:NKD918055 NTJ918055:NTZ918055 ODF918055:ODV918055 ONB918055:ONR918055 OWX918055:OXN918055 PGT918055:PHJ918055 PQP918055:PRF918055 QAL918055:QBB918055 QKH918055:QKX918055 QUD918055:QUT918055 RDZ918055:REP918055 RNV918055:ROL918055 RXR918055:RYH918055 SHN918055:SID918055 SRJ918055:SRZ918055 TBF918055:TBV918055 TLB918055:TLR918055 TUX918055:TVN918055 UET918055:UFJ918055 UOP918055:UPF918055 UYL918055:UZB918055 VIH918055:VIX918055 VSD918055:VST918055 WBZ918055:WCP918055 WLV918055:WML918055 WVR918055:WWH918055 J983591:Z983591 JF983591:JV983591 TB983591:TR983591 ACX983591:ADN983591 AMT983591:ANJ983591 AWP983591:AXF983591 BGL983591:BHB983591 BQH983591:BQX983591 CAD983591:CAT983591 CJZ983591:CKP983591 CTV983591:CUL983591 DDR983591:DEH983591 DNN983591:DOD983591 DXJ983591:DXZ983591 EHF983591:EHV983591 ERB983591:ERR983591 FAX983591:FBN983591 FKT983591:FLJ983591 FUP983591:FVF983591 GEL983591:GFB983591 GOH983591:GOX983591 GYD983591:GYT983591 HHZ983591:HIP983591 HRV983591:HSL983591 IBR983591:ICH983591 ILN983591:IMD983591 IVJ983591:IVZ983591 JFF983591:JFV983591 JPB983591:JPR983591 JYX983591:JZN983591 KIT983591:KJJ983591 KSP983591:KTF983591 LCL983591:LDB983591 LMH983591:LMX983591 LWD983591:LWT983591 MFZ983591:MGP983591 MPV983591:MQL983591 MZR983591:NAH983591 NJN983591:NKD983591 NTJ983591:NTZ983591 ODF983591:ODV983591 ONB983591:ONR983591 OWX983591:OXN983591 PGT983591:PHJ983591 PQP983591:PRF983591 QAL983591:QBB983591 QKH983591:QKX983591 QUD983591:QUT983591 RDZ983591:REP983591 RNV983591:ROL983591 RXR983591:RYH983591 SHN983591:SID983591 SRJ983591:SRZ983591 TBF983591:TBV983591 TLB983591:TLR983591 TUX983591:TVN983591 UET983591:UFJ983591 UOP983591:UPF983591 UYL983591:UZB983591 VIH983591:VIX983591 VSD983591:VST983591 WBZ983591:WCP983591 WLV983591:WML983591 WVR983591:WWH983591 J413:Z413 JF413:JV413 TB413:TR413 ACX413:ADN413 AMT413:ANJ413 AWP413:AXF413 BGL413:BHB413 BQH413:BQX413 CAD413:CAT413 CJZ413:CKP413 CTV413:CUL413 DDR413:DEH413 DNN413:DOD413 DXJ413:DXZ413 EHF413:EHV413 ERB413:ERR413 FAX413:FBN413 FKT413:FLJ413 FUP413:FVF413 GEL413:GFB413 GOH413:GOX413 GYD413:GYT413 HHZ413:HIP413 HRV413:HSL413 IBR413:ICH413 ILN413:IMD413 IVJ413:IVZ413 JFF413:JFV413 JPB413:JPR413 JYX413:JZN413 KIT413:KJJ413 KSP413:KTF413 LCL413:LDB413 LMH413:LMX413 LWD413:LWT413 MFZ413:MGP413 MPV413:MQL413 MZR413:NAH413 NJN413:NKD413 NTJ413:NTZ413 ODF413:ODV413 ONB413:ONR413 OWX413:OXN413 PGT413:PHJ413 PQP413:PRF413 QAL413:QBB413 QKH413:QKX413 QUD413:QUT413 RDZ413:REP413 RNV413:ROL413 RXR413:RYH413 SHN413:SID413 SRJ413:SRZ413 TBF413:TBV413 TLB413:TLR413 TUX413:TVN413 UET413:UFJ413 UOP413:UPF413 UYL413:UZB413 VIH413:VIX413 VSD413:VST413 WBZ413:WCP413 WLV413:WML413 WVR413:WWH413 J65995:Z65995 JF65995:JV65995 TB65995:TR65995 ACX65995:ADN65995 AMT65995:ANJ65995 AWP65995:AXF65995 BGL65995:BHB65995 BQH65995:BQX65995 CAD65995:CAT65995 CJZ65995:CKP65995 CTV65995:CUL65995 DDR65995:DEH65995 DNN65995:DOD65995 DXJ65995:DXZ65995 EHF65995:EHV65995 ERB65995:ERR65995 FAX65995:FBN65995 FKT65995:FLJ65995 FUP65995:FVF65995 GEL65995:GFB65995 GOH65995:GOX65995 GYD65995:GYT65995 HHZ65995:HIP65995 HRV65995:HSL65995 IBR65995:ICH65995 ILN65995:IMD65995 IVJ65995:IVZ65995 JFF65995:JFV65995 JPB65995:JPR65995 JYX65995:JZN65995 KIT65995:KJJ65995 KSP65995:KTF65995 LCL65995:LDB65995 LMH65995:LMX65995 LWD65995:LWT65995 MFZ65995:MGP65995 MPV65995:MQL65995 MZR65995:NAH65995 NJN65995:NKD65995 NTJ65995:NTZ65995 ODF65995:ODV65995 ONB65995:ONR65995 OWX65995:OXN65995 PGT65995:PHJ65995 PQP65995:PRF65995 QAL65995:QBB65995 QKH65995:QKX65995 QUD65995:QUT65995 RDZ65995:REP65995 RNV65995:ROL65995 RXR65995:RYH65995 SHN65995:SID65995 SRJ65995:SRZ65995 TBF65995:TBV65995 TLB65995:TLR65995 TUX65995:TVN65995 UET65995:UFJ65995 UOP65995:UPF65995 UYL65995:UZB65995 VIH65995:VIX65995 VSD65995:VST65995 WBZ65995:WCP65995 WLV65995:WML65995 WVR65995:WWH65995 J131531:Z131531 JF131531:JV131531 TB131531:TR131531 ACX131531:ADN131531 AMT131531:ANJ131531 AWP131531:AXF131531 BGL131531:BHB131531 BQH131531:BQX131531 CAD131531:CAT131531 CJZ131531:CKP131531 CTV131531:CUL131531 DDR131531:DEH131531 DNN131531:DOD131531 DXJ131531:DXZ131531 EHF131531:EHV131531 ERB131531:ERR131531 FAX131531:FBN131531 FKT131531:FLJ131531 FUP131531:FVF131531 GEL131531:GFB131531 GOH131531:GOX131531 GYD131531:GYT131531 HHZ131531:HIP131531 HRV131531:HSL131531 IBR131531:ICH131531 ILN131531:IMD131531 IVJ131531:IVZ131531 JFF131531:JFV131531 JPB131531:JPR131531 JYX131531:JZN131531 KIT131531:KJJ131531 KSP131531:KTF131531 LCL131531:LDB131531 LMH131531:LMX131531 LWD131531:LWT131531 MFZ131531:MGP131531 MPV131531:MQL131531 MZR131531:NAH131531 NJN131531:NKD131531 NTJ131531:NTZ131531 ODF131531:ODV131531 ONB131531:ONR131531 OWX131531:OXN131531 PGT131531:PHJ131531 PQP131531:PRF131531 QAL131531:QBB131531 QKH131531:QKX131531 QUD131531:QUT131531 RDZ131531:REP131531 RNV131531:ROL131531 RXR131531:RYH131531 SHN131531:SID131531 SRJ131531:SRZ131531 TBF131531:TBV131531 TLB131531:TLR131531 TUX131531:TVN131531 UET131531:UFJ131531 UOP131531:UPF131531 UYL131531:UZB131531 VIH131531:VIX131531 VSD131531:VST131531 WBZ131531:WCP131531 WLV131531:WML131531 WVR131531:WWH131531 J197067:Z197067 JF197067:JV197067 TB197067:TR197067 ACX197067:ADN197067 AMT197067:ANJ197067 AWP197067:AXF197067 BGL197067:BHB197067 BQH197067:BQX197067 CAD197067:CAT197067 CJZ197067:CKP197067 CTV197067:CUL197067 DDR197067:DEH197067 DNN197067:DOD197067 DXJ197067:DXZ197067 EHF197067:EHV197067 ERB197067:ERR197067 FAX197067:FBN197067 FKT197067:FLJ197067 FUP197067:FVF197067 GEL197067:GFB197067 GOH197067:GOX197067 GYD197067:GYT197067 HHZ197067:HIP197067 HRV197067:HSL197067 IBR197067:ICH197067 ILN197067:IMD197067 IVJ197067:IVZ197067 JFF197067:JFV197067 JPB197067:JPR197067 JYX197067:JZN197067 KIT197067:KJJ197067 KSP197067:KTF197067 LCL197067:LDB197067 LMH197067:LMX197067 LWD197067:LWT197067 MFZ197067:MGP197067 MPV197067:MQL197067 MZR197067:NAH197067 NJN197067:NKD197067 NTJ197067:NTZ197067 ODF197067:ODV197067 ONB197067:ONR197067 OWX197067:OXN197067 PGT197067:PHJ197067 PQP197067:PRF197067 QAL197067:QBB197067 QKH197067:QKX197067 QUD197067:QUT197067 RDZ197067:REP197067 RNV197067:ROL197067 RXR197067:RYH197067 SHN197067:SID197067 SRJ197067:SRZ197067 TBF197067:TBV197067 TLB197067:TLR197067 TUX197067:TVN197067 UET197067:UFJ197067 UOP197067:UPF197067 UYL197067:UZB197067 VIH197067:VIX197067 VSD197067:VST197067 WBZ197067:WCP197067 WLV197067:WML197067 WVR197067:WWH197067 J262603:Z262603 JF262603:JV262603 TB262603:TR262603 ACX262603:ADN262603 AMT262603:ANJ262603 AWP262603:AXF262603 BGL262603:BHB262603 BQH262603:BQX262603 CAD262603:CAT262603 CJZ262603:CKP262603 CTV262603:CUL262603 DDR262603:DEH262603 DNN262603:DOD262603 DXJ262603:DXZ262603 EHF262603:EHV262603 ERB262603:ERR262603 FAX262603:FBN262603 FKT262603:FLJ262603 FUP262603:FVF262603 GEL262603:GFB262603 GOH262603:GOX262603 GYD262603:GYT262603 HHZ262603:HIP262603 HRV262603:HSL262603 IBR262603:ICH262603 ILN262603:IMD262603 IVJ262603:IVZ262603 JFF262603:JFV262603 JPB262603:JPR262603 JYX262603:JZN262603 KIT262603:KJJ262603 KSP262603:KTF262603 LCL262603:LDB262603 LMH262603:LMX262603 LWD262603:LWT262603 MFZ262603:MGP262603 MPV262603:MQL262603 MZR262603:NAH262603 NJN262603:NKD262603 NTJ262603:NTZ262603 ODF262603:ODV262603 ONB262603:ONR262603 OWX262603:OXN262603 PGT262603:PHJ262603 PQP262603:PRF262603 QAL262603:QBB262603 QKH262603:QKX262603 QUD262603:QUT262603 RDZ262603:REP262603 RNV262603:ROL262603 RXR262603:RYH262603 SHN262603:SID262603 SRJ262603:SRZ262603 TBF262603:TBV262603 TLB262603:TLR262603 TUX262603:TVN262603 UET262603:UFJ262603 UOP262603:UPF262603 UYL262603:UZB262603 VIH262603:VIX262603 VSD262603:VST262603 WBZ262603:WCP262603 WLV262603:WML262603 WVR262603:WWH262603 J328139:Z328139 JF328139:JV328139 TB328139:TR328139 ACX328139:ADN328139 AMT328139:ANJ328139 AWP328139:AXF328139 BGL328139:BHB328139 BQH328139:BQX328139 CAD328139:CAT328139 CJZ328139:CKP328139 CTV328139:CUL328139 DDR328139:DEH328139 DNN328139:DOD328139 DXJ328139:DXZ328139 EHF328139:EHV328139 ERB328139:ERR328139 FAX328139:FBN328139 FKT328139:FLJ328139 FUP328139:FVF328139 GEL328139:GFB328139 GOH328139:GOX328139 GYD328139:GYT328139 HHZ328139:HIP328139 HRV328139:HSL328139 IBR328139:ICH328139 ILN328139:IMD328139 IVJ328139:IVZ328139 JFF328139:JFV328139 JPB328139:JPR328139 JYX328139:JZN328139 KIT328139:KJJ328139 KSP328139:KTF328139 LCL328139:LDB328139 LMH328139:LMX328139 LWD328139:LWT328139 MFZ328139:MGP328139 MPV328139:MQL328139 MZR328139:NAH328139 NJN328139:NKD328139 NTJ328139:NTZ328139 ODF328139:ODV328139 ONB328139:ONR328139 OWX328139:OXN328139 PGT328139:PHJ328139 PQP328139:PRF328139 QAL328139:QBB328139 QKH328139:QKX328139 QUD328139:QUT328139 RDZ328139:REP328139 RNV328139:ROL328139 RXR328139:RYH328139 SHN328139:SID328139 SRJ328139:SRZ328139 TBF328139:TBV328139 TLB328139:TLR328139 TUX328139:TVN328139 UET328139:UFJ328139 UOP328139:UPF328139 UYL328139:UZB328139 VIH328139:VIX328139 VSD328139:VST328139 WBZ328139:WCP328139 WLV328139:WML328139 WVR328139:WWH328139 J393675:Z393675 JF393675:JV393675 TB393675:TR393675 ACX393675:ADN393675 AMT393675:ANJ393675 AWP393675:AXF393675 BGL393675:BHB393675 BQH393675:BQX393675 CAD393675:CAT393675 CJZ393675:CKP393675 CTV393675:CUL393675 DDR393675:DEH393675 DNN393675:DOD393675 DXJ393675:DXZ393675 EHF393675:EHV393675 ERB393675:ERR393675 FAX393675:FBN393675 FKT393675:FLJ393675 FUP393675:FVF393675 GEL393675:GFB393675 GOH393675:GOX393675 GYD393675:GYT393675 HHZ393675:HIP393675 HRV393675:HSL393675 IBR393675:ICH393675 ILN393675:IMD393675 IVJ393675:IVZ393675 JFF393675:JFV393675 JPB393675:JPR393675 JYX393675:JZN393675 KIT393675:KJJ393675 KSP393675:KTF393675 LCL393675:LDB393675 LMH393675:LMX393675 LWD393675:LWT393675 MFZ393675:MGP393675 MPV393675:MQL393675 MZR393675:NAH393675 NJN393675:NKD393675 NTJ393675:NTZ393675 ODF393675:ODV393675 ONB393675:ONR393675 OWX393675:OXN393675 PGT393675:PHJ393675 PQP393675:PRF393675 QAL393675:QBB393675 QKH393675:QKX393675 QUD393675:QUT393675 RDZ393675:REP393675 RNV393675:ROL393675 RXR393675:RYH393675 SHN393675:SID393675 SRJ393675:SRZ393675 TBF393675:TBV393675 TLB393675:TLR393675 TUX393675:TVN393675 UET393675:UFJ393675 UOP393675:UPF393675 UYL393675:UZB393675 VIH393675:VIX393675 VSD393675:VST393675 WBZ393675:WCP393675 WLV393675:WML393675 WVR393675:WWH393675 J459211:Z459211 JF459211:JV459211 TB459211:TR459211 ACX459211:ADN459211 AMT459211:ANJ459211 AWP459211:AXF459211 BGL459211:BHB459211 BQH459211:BQX459211 CAD459211:CAT459211 CJZ459211:CKP459211 CTV459211:CUL459211 DDR459211:DEH459211 DNN459211:DOD459211 DXJ459211:DXZ459211 EHF459211:EHV459211 ERB459211:ERR459211 FAX459211:FBN459211 FKT459211:FLJ459211 FUP459211:FVF459211 GEL459211:GFB459211 GOH459211:GOX459211 GYD459211:GYT459211 HHZ459211:HIP459211 HRV459211:HSL459211 IBR459211:ICH459211 ILN459211:IMD459211 IVJ459211:IVZ459211 JFF459211:JFV459211 JPB459211:JPR459211 JYX459211:JZN459211 KIT459211:KJJ459211 KSP459211:KTF459211 LCL459211:LDB459211 LMH459211:LMX459211 LWD459211:LWT459211 MFZ459211:MGP459211 MPV459211:MQL459211 MZR459211:NAH459211 NJN459211:NKD459211 NTJ459211:NTZ459211 ODF459211:ODV459211 ONB459211:ONR459211 OWX459211:OXN459211 PGT459211:PHJ459211 PQP459211:PRF459211 QAL459211:QBB459211 QKH459211:QKX459211 QUD459211:QUT459211 RDZ459211:REP459211 RNV459211:ROL459211 RXR459211:RYH459211 SHN459211:SID459211 SRJ459211:SRZ459211 TBF459211:TBV459211 TLB459211:TLR459211 TUX459211:TVN459211 UET459211:UFJ459211 UOP459211:UPF459211 UYL459211:UZB459211 VIH459211:VIX459211 VSD459211:VST459211 WBZ459211:WCP459211 WLV459211:WML459211 WVR459211:WWH459211 J524747:Z524747 JF524747:JV524747 TB524747:TR524747 ACX524747:ADN524747 AMT524747:ANJ524747 AWP524747:AXF524747 BGL524747:BHB524747 BQH524747:BQX524747 CAD524747:CAT524747 CJZ524747:CKP524747 CTV524747:CUL524747 DDR524747:DEH524747 DNN524747:DOD524747 DXJ524747:DXZ524747 EHF524747:EHV524747 ERB524747:ERR524747 FAX524747:FBN524747 FKT524747:FLJ524747 FUP524747:FVF524747 GEL524747:GFB524747 GOH524747:GOX524747 GYD524747:GYT524747 HHZ524747:HIP524747 HRV524747:HSL524747 IBR524747:ICH524747 ILN524747:IMD524747 IVJ524747:IVZ524747 JFF524747:JFV524747 JPB524747:JPR524747 JYX524747:JZN524747 KIT524747:KJJ524747 KSP524747:KTF524747 LCL524747:LDB524747 LMH524747:LMX524747 LWD524747:LWT524747 MFZ524747:MGP524747 MPV524747:MQL524747 MZR524747:NAH524747 NJN524747:NKD524747 NTJ524747:NTZ524747 ODF524747:ODV524747 ONB524747:ONR524747 OWX524747:OXN524747 PGT524747:PHJ524747 PQP524747:PRF524747 QAL524747:QBB524747 QKH524747:QKX524747 QUD524747:QUT524747 RDZ524747:REP524747 RNV524747:ROL524747 RXR524747:RYH524747 SHN524747:SID524747 SRJ524747:SRZ524747 TBF524747:TBV524747 TLB524747:TLR524747 TUX524747:TVN524747 UET524747:UFJ524747 UOP524747:UPF524747 UYL524747:UZB524747 VIH524747:VIX524747 VSD524747:VST524747 WBZ524747:WCP524747 WLV524747:WML524747 WVR524747:WWH524747 J590283:Z590283 JF590283:JV590283 TB590283:TR590283 ACX590283:ADN590283 AMT590283:ANJ590283 AWP590283:AXF590283 BGL590283:BHB590283 BQH590283:BQX590283 CAD590283:CAT590283 CJZ590283:CKP590283 CTV590283:CUL590283 DDR590283:DEH590283 DNN590283:DOD590283 DXJ590283:DXZ590283 EHF590283:EHV590283 ERB590283:ERR590283 FAX590283:FBN590283 FKT590283:FLJ590283 FUP590283:FVF590283 GEL590283:GFB590283 GOH590283:GOX590283 GYD590283:GYT590283 HHZ590283:HIP590283 HRV590283:HSL590283 IBR590283:ICH590283 ILN590283:IMD590283 IVJ590283:IVZ590283 JFF590283:JFV590283 JPB590283:JPR590283 JYX590283:JZN590283 KIT590283:KJJ590283 KSP590283:KTF590283 LCL590283:LDB590283 LMH590283:LMX590283 LWD590283:LWT590283 MFZ590283:MGP590283 MPV590283:MQL590283 MZR590283:NAH590283 NJN590283:NKD590283 NTJ590283:NTZ590283 ODF590283:ODV590283 ONB590283:ONR590283 OWX590283:OXN590283 PGT590283:PHJ590283 PQP590283:PRF590283 QAL590283:QBB590283 QKH590283:QKX590283 QUD590283:QUT590283 RDZ590283:REP590283 RNV590283:ROL590283 RXR590283:RYH590283 SHN590283:SID590283 SRJ590283:SRZ590283 TBF590283:TBV590283 TLB590283:TLR590283 TUX590283:TVN590283 UET590283:UFJ590283 UOP590283:UPF590283 UYL590283:UZB590283 VIH590283:VIX590283 VSD590283:VST590283 WBZ590283:WCP590283 WLV590283:WML590283 WVR590283:WWH590283 J655819:Z655819 JF655819:JV655819 TB655819:TR655819 ACX655819:ADN655819 AMT655819:ANJ655819 AWP655819:AXF655819 BGL655819:BHB655819 BQH655819:BQX655819 CAD655819:CAT655819 CJZ655819:CKP655819 CTV655819:CUL655819 DDR655819:DEH655819 DNN655819:DOD655819 DXJ655819:DXZ655819 EHF655819:EHV655819 ERB655819:ERR655819 FAX655819:FBN655819 FKT655819:FLJ655819 FUP655819:FVF655819 GEL655819:GFB655819 GOH655819:GOX655819 GYD655819:GYT655819 HHZ655819:HIP655819 HRV655819:HSL655819 IBR655819:ICH655819 ILN655819:IMD655819 IVJ655819:IVZ655819 JFF655819:JFV655819 JPB655819:JPR655819 JYX655819:JZN655819 KIT655819:KJJ655819 KSP655819:KTF655819 LCL655819:LDB655819 LMH655819:LMX655819 LWD655819:LWT655819 MFZ655819:MGP655819 MPV655819:MQL655819 MZR655819:NAH655819 NJN655819:NKD655819 NTJ655819:NTZ655819 ODF655819:ODV655819 ONB655819:ONR655819 OWX655819:OXN655819 PGT655819:PHJ655819 PQP655819:PRF655819 QAL655819:QBB655819 QKH655819:QKX655819 QUD655819:QUT655819 RDZ655819:REP655819 RNV655819:ROL655819 RXR655819:RYH655819 SHN655819:SID655819 SRJ655819:SRZ655819 TBF655819:TBV655819 TLB655819:TLR655819 TUX655819:TVN655819 UET655819:UFJ655819 UOP655819:UPF655819 UYL655819:UZB655819 VIH655819:VIX655819 VSD655819:VST655819 WBZ655819:WCP655819 WLV655819:WML655819 WVR655819:WWH655819 J721355:Z721355 JF721355:JV721355 TB721355:TR721355 ACX721355:ADN721355 AMT721355:ANJ721355 AWP721355:AXF721355 BGL721355:BHB721355 BQH721355:BQX721355 CAD721355:CAT721355 CJZ721355:CKP721355 CTV721355:CUL721355 DDR721355:DEH721355 DNN721355:DOD721355 DXJ721355:DXZ721355 EHF721355:EHV721355 ERB721355:ERR721355 FAX721355:FBN721355 FKT721355:FLJ721355 FUP721355:FVF721355 GEL721355:GFB721355 GOH721355:GOX721355 GYD721355:GYT721355 HHZ721355:HIP721355 HRV721355:HSL721355 IBR721355:ICH721355 ILN721355:IMD721355 IVJ721355:IVZ721355 JFF721355:JFV721355 JPB721355:JPR721355 JYX721355:JZN721355 KIT721355:KJJ721355 KSP721355:KTF721355 LCL721355:LDB721355 LMH721355:LMX721355 LWD721355:LWT721355 MFZ721355:MGP721355 MPV721355:MQL721355 MZR721355:NAH721355 NJN721355:NKD721355 NTJ721355:NTZ721355 ODF721355:ODV721355 ONB721355:ONR721355 OWX721355:OXN721355 PGT721355:PHJ721355 PQP721355:PRF721355 QAL721355:QBB721355 QKH721355:QKX721355 QUD721355:QUT721355 RDZ721355:REP721355 RNV721355:ROL721355 RXR721355:RYH721355 SHN721355:SID721355 SRJ721355:SRZ721355 TBF721355:TBV721355 TLB721355:TLR721355 TUX721355:TVN721355 UET721355:UFJ721355 UOP721355:UPF721355 UYL721355:UZB721355 VIH721355:VIX721355 VSD721355:VST721355 WBZ721355:WCP721355 WLV721355:WML721355 WVR721355:WWH721355 J786891:Z786891 JF786891:JV786891 TB786891:TR786891 ACX786891:ADN786891 AMT786891:ANJ786891 AWP786891:AXF786891 BGL786891:BHB786891 BQH786891:BQX786891 CAD786891:CAT786891 CJZ786891:CKP786891 CTV786891:CUL786891 DDR786891:DEH786891 DNN786891:DOD786891 DXJ786891:DXZ786891 EHF786891:EHV786891 ERB786891:ERR786891 FAX786891:FBN786891 FKT786891:FLJ786891 FUP786891:FVF786891 GEL786891:GFB786891 GOH786891:GOX786891 GYD786891:GYT786891 HHZ786891:HIP786891 HRV786891:HSL786891 IBR786891:ICH786891 ILN786891:IMD786891 IVJ786891:IVZ786891 JFF786891:JFV786891 JPB786891:JPR786891 JYX786891:JZN786891 KIT786891:KJJ786891 KSP786891:KTF786891 LCL786891:LDB786891 LMH786891:LMX786891 LWD786891:LWT786891 MFZ786891:MGP786891 MPV786891:MQL786891 MZR786891:NAH786891 NJN786891:NKD786891 NTJ786891:NTZ786891 ODF786891:ODV786891 ONB786891:ONR786891 OWX786891:OXN786891 PGT786891:PHJ786891 PQP786891:PRF786891 QAL786891:QBB786891 QKH786891:QKX786891 QUD786891:QUT786891 RDZ786891:REP786891 RNV786891:ROL786891 RXR786891:RYH786891 SHN786891:SID786891 SRJ786891:SRZ786891 TBF786891:TBV786891 TLB786891:TLR786891 TUX786891:TVN786891 UET786891:UFJ786891 UOP786891:UPF786891 UYL786891:UZB786891 VIH786891:VIX786891 VSD786891:VST786891 WBZ786891:WCP786891 WLV786891:WML786891 WVR786891:WWH786891 J852427:Z852427 JF852427:JV852427 TB852427:TR852427 ACX852427:ADN852427 AMT852427:ANJ852427 AWP852427:AXF852427 BGL852427:BHB852427 BQH852427:BQX852427 CAD852427:CAT852427 CJZ852427:CKP852427 CTV852427:CUL852427 DDR852427:DEH852427 DNN852427:DOD852427 DXJ852427:DXZ852427 EHF852427:EHV852427 ERB852427:ERR852427 FAX852427:FBN852427 FKT852427:FLJ852427 FUP852427:FVF852427 GEL852427:GFB852427 GOH852427:GOX852427 GYD852427:GYT852427 HHZ852427:HIP852427 HRV852427:HSL852427 IBR852427:ICH852427 ILN852427:IMD852427 IVJ852427:IVZ852427 JFF852427:JFV852427 JPB852427:JPR852427 JYX852427:JZN852427 KIT852427:KJJ852427 KSP852427:KTF852427 LCL852427:LDB852427 LMH852427:LMX852427 LWD852427:LWT852427 MFZ852427:MGP852427 MPV852427:MQL852427 MZR852427:NAH852427 NJN852427:NKD852427 NTJ852427:NTZ852427 ODF852427:ODV852427 ONB852427:ONR852427 OWX852427:OXN852427 PGT852427:PHJ852427 PQP852427:PRF852427 QAL852427:QBB852427 QKH852427:QKX852427 QUD852427:QUT852427 RDZ852427:REP852427 RNV852427:ROL852427 RXR852427:RYH852427 SHN852427:SID852427 SRJ852427:SRZ852427 TBF852427:TBV852427 TLB852427:TLR852427 TUX852427:TVN852427 UET852427:UFJ852427 UOP852427:UPF852427 UYL852427:UZB852427 VIH852427:VIX852427 VSD852427:VST852427 WBZ852427:WCP852427 WLV852427:WML852427 WVR852427:WWH852427 J917963:Z917963 JF917963:JV917963 TB917963:TR917963 ACX917963:ADN917963 AMT917963:ANJ917963 AWP917963:AXF917963 BGL917963:BHB917963 BQH917963:BQX917963 CAD917963:CAT917963 CJZ917963:CKP917963 CTV917963:CUL917963 DDR917963:DEH917963 DNN917963:DOD917963 DXJ917963:DXZ917963 EHF917963:EHV917963 ERB917963:ERR917963 FAX917963:FBN917963 FKT917963:FLJ917963 FUP917963:FVF917963 GEL917963:GFB917963 GOH917963:GOX917963 GYD917963:GYT917963 HHZ917963:HIP917963 HRV917963:HSL917963 IBR917963:ICH917963 ILN917963:IMD917963 IVJ917963:IVZ917963 JFF917963:JFV917963 JPB917963:JPR917963 JYX917963:JZN917963 KIT917963:KJJ917963 KSP917963:KTF917963 LCL917963:LDB917963 LMH917963:LMX917963 LWD917963:LWT917963 MFZ917963:MGP917963 MPV917963:MQL917963 MZR917963:NAH917963 NJN917963:NKD917963 NTJ917963:NTZ917963 ODF917963:ODV917963 ONB917963:ONR917963 OWX917963:OXN917963 PGT917963:PHJ917963 PQP917963:PRF917963 QAL917963:QBB917963 QKH917963:QKX917963 QUD917963:QUT917963 RDZ917963:REP917963 RNV917963:ROL917963 RXR917963:RYH917963 SHN917963:SID917963 SRJ917963:SRZ917963 TBF917963:TBV917963 TLB917963:TLR917963 TUX917963:TVN917963 UET917963:UFJ917963 UOP917963:UPF917963 UYL917963:UZB917963 VIH917963:VIX917963 VSD917963:VST917963 WBZ917963:WCP917963 WLV917963:WML917963 WVR917963:WWH917963 J983499:Z983499 JF983499:JV983499 TB983499:TR983499 ACX983499:ADN983499 AMT983499:ANJ983499 AWP983499:AXF983499 BGL983499:BHB983499 BQH983499:BQX983499 CAD983499:CAT983499 CJZ983499:CKP983499 CTV983499:CUL983499 DDR983499:DEH983499 DNN983499:DOD983499 DXJ983499:DXZ983499 EHF983499:EHV983499 ERB983499:ERR983499 FAX983499:FBN983499 FKT983499:FLJ983499 FUP983499:FVF983499 GEL983499:GFB983499 GOH983499:GOX983499 GYD983499:GYT983499 HHZ983499:HIP983499 HRV983499:HSL983499 IBR983499:ICH983499 ILN983499:IMD983499 IVJ983499:IVZ983499 JFF983499:JFV983499 JPB983499:JPR983499 JYX983499:JZN983499 KIT983499:KJJ983499 KSP983499:KTF983499 LCL983499:LDB983499 LMH983499:LMX983499 LWD983499:LWT983499 MFZ983499:MGP983499 MPV983499:MQL983499 MZR983499:NAH983499 NJN983499:NKD983499 NTJ983499:NTZ983499 ODF983499:ODV983499 ONB983499:ONR983499 OWX983499:OXN983499 PGT983499:PHJ983499 PQP983499:PRF983499 QAL983499:QBB983499 QKH983499:QKX983499 QUD983499:QUT983499 RDZ983499:REP983499 RNV983499:ROL983499 RXR983499:RYH983499 SHN983499:SID983499 SRJ983499:SRZ983499 TBF983499:TBV983499 TLB983499:TLR983499 TUX983499:TVN983499 UET983499:UFJ983499 UOP983499:UPF983499 UYL983499:UZB983499 VIH983499:VIX983499 VSD983499:VST983499 WBZ983499:WCP983499 WLV983499:WML983499 WVR983499:WWH983499 J390:Z390 JF390:JV390 TB390:TR390 ACX390:ADN390 AMT390:ANJ390 AWP390:AXF390 BGL390:BHB390 BQH390:BQX390 CAD390:CAT390 CJZ390:CKP390 CTV390:CUL390 DDR390:DEH390 DNN390:DOD390 DXJ390:DXZ390 EHF390:EHV390 ERB390:ERR390 FAX390:FBN390 FKT390:FLJ390 FUP390:FVF390 GEL390:GFB390 GOH390:GOX390 GYD390:GYT390 HHZ390:HIP390 HRV390:HSL390 IBR390:ICH390 ILN390:IMD390 IVJ390:IVZ390 JFF390:JFV390 JPB390:JPR390 JYX390:JZN390 KIT390:KJJ390 KSP390:KTF390 LCL390:LDB390 LMH390:LMX390 LWD390:LWT390 MFZ390:MGP390 MPV390:MQL390 MZR390:NAH390 NJN390:NKD390 NTJ390:NTZ390 ODF390:ODV390 ONB390:ONR390 OWX390:OXN390 PGT390:PHJ390 PQP390:PRF390 QAL390:QBB390 QKH390:QKX390 QUD390:QUT390 RDZ390:REP390 RNV390:ROL390 RXR390:RYH390 SHN390:SID390 SRJ390:SRZ390 TBF390:TBV390 TLB390:TLR390 TUX390:TVN390 UET390:UFJ390 UOP390:UPF390 UYL390:UZB390 VIH390:VIX390 VSD390:VST390 WBZ390:WCP390 WLV390:WML390 WVR390:WWH390 J65972:Z65972 JF65972:JV65972 TB65972:TR65972 ACX65972:ADN65972 AMT65972:ANJ65972 AWP65972:AXF65972 BGL65972:BHB65972 BQH65972:BQX65972 CAD65972:CAT65972 CJZ65972:CKP65972 CTV65972:CUL65972 DDR65972:DEH65972 DNN65972:DOD65972 DXJ65972:DXZ65972 EHF65972:EHV65972 ERB65972:ERR65972 FAX65972:FBN65972 FKT65972:FLJ65972 FUP65972:FVF65972 GEL65972:GFB65972 GOH65972:GOX65972 GYD65972:GYT65972 HHZ65972:HIP65972 HRV65972:HSL65972 IBR65972:ICH65972 ILN65972:IMD65972 IVJ65972:IVZ65972 JFF65972:JFV65972 JPB65972:JPR65972 JYX65972:JZN65972 KIT65972:KJJ65972 KSP65972:KTF65972 LCL65972:LDB65972 LMH65972:LMX65972 LWD65972:LWT65972 MFZ65972:MGP65972 MPV65972:MQL65972 MZR65972:NAH65972 NJN65972:NKD65972 NTJ65972:NTZ65972 ODF65972:ODV65972 ONB65972:ONR65972 OWX65972:OXN65972 PGT65972:PHJ65972 PQP65972:PRF65972 QAL65972:QBB65972 QKH65972:QKX65972 QUD65972:QUT65972 RDZ65972:REP65972 RNV65972:ROL65972 RXR65972:RYH65972 SHN65972:SID65972 SRJ65972:SRZ65972 TBF65972:TBV65972 TLB65972:TLR65972 TUX65972:TVN65972 UET65972:UFJ65972 UOP65972:UPF65972 UYL65972:UZB65972 VIH65972:VIX65972 VSD65972:VST65972 WBZ65972:WCP65972 WLV65972:WML65972 WVR65972:WWH65972 J131508:Z131508 JF131508:JV131508 TB131508:TR131508 ACX131508:ADN131508 AMT131508:ANJ131508 AWP131508:AXF131508 BGL131508:BHB131508 BQH131508:BQX131508 CAD131508:CAT131508 CJZ131508:CKP131508 CTV131508:CUL131508 DDR131508:DEH131508 DNN131508:DOD131508 DXJ131508:DXZ131508 EHF131508:EHV131508 ERB131508:ERR131508 FAX131508:FBN131508 FKT131508:FLJ131508 FUP131508:FVF131508 GEL131508:GFB131508 GOH131508:GOX131508 GYD131508:GYT131508 HHZ131508:HIP131508 HRV131508:HSL131508 IBR131508:ICH131508 ILN131508:IMD131508 IVJ131508:IVZ131508 JFF131508:JFV131508 JPB131508:JPR131508 JYX131508:JZN131508 KIT131508:KJJ131508 KSP131508:KTF131508 LCL131508:LDB131508 LMH131508:LMX131508 LWD131508:LWT131508 MFZ131508:MGP131508 MPV131508:MQL131508 MZR131508:NAH131508 NJN131508:NKD131508 NTJ131508:NTZ131508 ODF131508:ODV131508 ONB131508:ONR131508 OWX131508:OXN131508 PGT131508:PHJ131508 PQP131508:PRF131508 QAL131508:QBB131508 QKH131508:QKX131508 QUD131508:QUT131508 RDZ131508:REP131508 RNV131508:ROL131508 RXR131508:RYH131508 SHN131508:SID131508 SRJ131508:SRZ131508 TBF131508:TBV131508 TLB131508:TLR131508 TUX131508:TVN131508 UET131508:UFJ131508 UOP131508:UPF131508 UYL131508:UZB131508 VIH131508:VIX131508 VSD131508:VST131508 WBZ131508:WCP131508 WLV131508:WML131508 WVR131508:WWH131508 J197044:Z197044 JF197044:JV197044 TB197044:TR197044 ACX197044:ADN197044 AMT197044:ANJ197044 AWP197044:AXF197044 BGL197044:BHB197044 BQH197044:BQX197044 CAD197044:CAT197044 CJZ197044:CKP197044 CTV197044:CUL197044 DDR197044:DEH197044 DNN197044:DOD197044 DXJ197044:DXZ197044 EHF197044:EHV197044 ERB197044:ERR197044 FAX197044:FBN197044 FKT197044:FLJ197044 FUP197044:FVF197044 GEL197044:GFB197044 GOH197044:GOX197044 GYD197044:GYT197044 HHZ197044:HIP197044 HRV197044:HSL197044 IBR197044:ICH197044 ILN197044:IMD197044 IVJ197044:IVZ197044 JFF197044:JFV197044 JPB197044:JPR197044 JYX197044:JZN197044 KIT197044:KJJ197044 KSP197044:KTF197044 LCL197044:LDB197044 LMH197044:LMX197044 LWD197044:LWT197044 MFZ197044:MGP197044 MPV197044:MQL197044 MZR197044:NAH197044 NJN197044:NKD197044 NTJ197044:NTZ197044 ODF197044:ODV197044 ONB197044:ONR197044 OWX197044:OXN197044 PGT197044:PHJ197044 PQP197044:PRF197044 QAL197044:QBB197044 QKH197044:QKX197044 QUD197044:QUT197044 RDZ197044:REP197044 RNV197044:ROL197044 RXR197044:RYH197044 SHN197044:SID197044 SRJ197044:SRZ197044 TBF197044:TBV197044 TLB197044:TLR197044 TUX197044:TVN197044 UET197044:UFJ197044 UOP197044:UPF197044 UYL197044:UZB197044 VIH197044:VIX197044 VSD197044:VST197044 WBZ197044:WCP197044 WLV197044:WML197044 WVR197044:WWH197044 J262580:Z262580 JF262580:JV262580 TB262580:TR262580 ACX262580:ADN262580 AMT262580:ANJ262580 AWP262580:AXF262580 BGL262580:BHB262580 BQH262580:BQX262580 CAD262580:CAT262580 CJZ262580:CKP262580 CTV262580:CUL262580 DDR262580:DEH262580 DNN262580:DOD262580 DXJ262580:DXZ262580 EHF262580:EHV262580 ERB262580:ERR262580 FAX262580:FBN262580 FKT262580:FLJ262580 FUP262580:FVF262580 GEL262580:GFB262580 GOH262580:GOX262580 GYD262580:GYT262580 HHZ262580:HIP262580 HRV262580:HSL262580 IBR262580:ICH262580 ILN262580:IMD262580 IVJ262580:IVZ262580 JFF262580:JFV262580 JPB262580:JPR262580 JYX262580:JZN262580 KIT262580:KJJ262580 KSP262580:KTF262580 LCL262580:LDB262580 LMH262580:LMX262580 LWD262580:LWT262580 MFZ262580:MGP262580 MPV262580:MQL262580 MZR262580:NAH262580 NJN262580:NKD262580 NTJ262580:NTZ262580 ODF262580:ODV262580 ONB262580:ONR262580 OWX262580:OXN262580 PGT262580:PHJ262580 PQP262580:PRF262580 QAL262580:QBB262580 QKH262580:QKX262580 QUD262580:QUT262580 RDZ262580:REP262580 RNV262580:ROL262580 RXR262580:RYH262580 SHN262580:SID262580 SRJ262580:SRZ262580 TBF262580:TBV262580 TLB262580:TLR262580 TUX262580:TVN262580 UET262580:UFJ262580 UOP262580:UPF262580 UYL262580:UZB262580 VIH262580:VIX262580 VSD262580:VST262580 WBZ262580:WCP262580 WLV262580:WML262580 WVR262580:WWH262580 J328116:Z328116 JF328116:JV328116 TB328116:TR328116 ACX328116:ADN328116 AMT328116:ANJ328116 AWP328116:AXF328116 BGL328116:BHB328116 BQH328116:BQX328116 CAD328116:CAT328116 CJZ328116:CKP328116 CTV328116:CUL328116 DDR328116:DEH328116 DNN328116:DOD328116 DXJ328116:DXZ328116 EHF328116:EHV328116 ERB328116:ERR328116 FAX328116:FBN328116 FKT328116:FLJ328116 FUP328116:FVF328116 GEL328116:GFB328116 GOH328116:GOX328116 GYD328116:GYT328116 HHZ328116:HIP328116 HRV328116:HSL328116 IBR328116:ICH328116 ILN328116:IMD328116 IVJ328116:IVZ328116 JFF328116:JFV328116 JPB328116:JPR328116 JYX328116:JZN328116 KIT328116:KJJ328116 KSP328116:KTF328116 LCL328116:LDB328116 LMH328116:LMX328116 LWD328116:LWT328116 MFZ328116:MGP328116 MPV328116:MQL328116 MZR328116:NAH328116 NJN328116:NKD328116 NTJ328116:NTZ328116 ODF328116:ODV328116 ONB328116:ONR328116 OWX328116:OXN328116 PGT328116:PHJ328116 PQP328116:PRF328116 QAL328116:QBB328116 QKH328116:QKX328116 QUD328116:QUT328116 RDZ328116:REP328116 RNV328116:ROL328116 RXR328116:RYH328116 SHN328116:SID328116 SRJ328116:SRZ328116 TBF328116:TBV328116 TLB328116:TLR328116 TUX328116:TVN328116 UET328116:UFJ328116 UOP328116:UPF328116 UYL328116:UZB328116 VIH328116:VIX328116 VSD328116:VST328116 WBZ328116:WCP328116 WLV328116:WML328116 WVR328116:WWH328116 J393652:Z393652 JF393652:JV393652 TB393652:TR393652 ACX393652:ADN393652 AMT393652:ANJ393652 AWP393652:AXF393652 BGL393652:BHB393652 BQH393652:BQX393652 CAD393652:CAT393652 CJZ393652:CKP393652 CTV393652:CUL393652 DDR393652:DEH393652 DNN393652:DOD393652 DXJ393652:DXZ393652 EHF393652:EHV393652 ERB393652:ERR393652 FAX393652:FBN393652 FKT393652:FLJ393652 FUP393652:FVF393652 GEL393652:GFB393652 GOH393652:GOX393652 GYD393652:GYT393652 HHZ393652:HIP393652 HRV393652:HSL393652 IBR393652:ICH393652 ILN393652:IMD393652 IVJ393652:IVZ393652 JFF393652:JFV393652 JPB393652:JPR393652 JYX393652:JZN393652 KIT393652:KJJ393652 KSP393652:KTF393652 LCL393652:LDB393652 LMH393652:LMX393652 LWD393652:LWT393652 MFZ393652:MGP393652 MPV393652:MQL393652 MZR393652:NAH393652 NJN393652:NKD393652 NTJ393652:NTZ393652 ODF393652:ODV393652 ONB393652:ONR393652 OWX393652:OXN393652 PGT393652:PHJ393652 PQP393652:PRF393652 QAL393652:QBB393652 QKH393652:QKX393652 QUD393652:QUT393652 RDZ393652:REP393652 RNV393652:ROL393652 RXR393652:RYH393652 SHN393652:SID393652 SRJ393652:SRZ393652 TBF393652:TBV393652 TLB393652:TLR393652 TUX393652:TVN393652 UET393652:UFJ393652 UOP393652:UPF393652 UYL393652:UZB393652 VIH393652:VIX393652 VSD393652:VST393652 WBZ393652:WCP393652 WLV393652:WML393652 WVR393652:WWH393652 J459188:Z459188 JF459188:JV459188 TB459188:TR459188 ACX459188:ADN459188 AMT459188:ANJ459188 AWP459188:AXF459188 BGL459188:BHB459188 BQH459188:BQX459188 CAD459188:CAT459188 CJZ459188:CKP459188 CTV459188:CUL459188 DDR459188:DEH459188 DNN459188:DOD459188 DXJ459188:DXZ459188 EHF459188:EHV459188 ERB459188:ERR459188 FAX459188:FBN459188 FKT459188:FLJ459188 FUP459188:FVF459188 GEL459188:GFB459188 GOH459188:GOX459188 GYD459188:GYT459188 HHZ459188:HIP459188 HRV459188:HSL459188 IBR459188:ICH459188 ILN459188:IMD459188 IVJ459188:IVZ459188 JFF459188:JFV459188 JPB459188:JPR459188 JYX459188:JZN459188 KIT459188:KJJ459188 KSP459188:KTF459188 LCL459188:LDB459188 LMH459188:LMX459188 LWD459188:LWT459188 MFZ459188:MGP459188 MPV459188:MQL459188 MZR459188:NAH459188 NJN459188:NKD459188 NTJ459188:NTZ459188 ODF459188:ODV459188 ONB459188:ONR459188 OWX459188:OXN459188 PGT459188:PHJ459188 PQP459188:PRF459188 QAL459188:QBB459188 QKH459188:QKX459188 QUD459188:QUT459188 RDZ459188:REP459188 RNV459188:ROL459188 RXR459188:RYH459188 SHN459188:SID459188 SRJ459188:SRZ459188 TBF459188:TBV459188 TLB459188:TLR459188 TUX459188:TVN459188 UET459188:UFJ459188 UOP459188:UPF459188 UYL459188:UZB459188 VIH459188:VIX459188 VSD459188:VST459188 WBZ459188:WCP459188 WLV459188:WML459188 WVR459188:WWH459188 J524724:Z524724 JF524724:JV524724 TB524724:TR524724 ACX524724:ADN524724 AMT524724:ANJ524724 AWP524724:AXF524724 BGL524724:BHB524724 BQH524724:BQX524724 CAD524724:CAT524724 CJZ524724:CKP524724 CTV524724:CUL524724 DDR524724:DEH524724 DNN524724:DOD524724 DXJ524724:DXZ524724 EHF524724:EHV524724 ERB524724:ERR524724 FAX524724:FBN524724 FKT524724:FLJ524724 FUP524724:FVF524724 GEL524724:GFB524724 GOH524724:GOX524724 GYD524724:GYT524724 HHZ524724:HIP524724 HRV524724:HSL524724 IBR524724:ICH524724 ILN524724:IMD524724 IVJ524724:IVZ524724 JFF524724:JFV524724 JPB524724:JPR524724 JYX524724:JZN524724 KIT524724:KJJ524724 KSP524724:KTF524724 LCL524724:LDB524724 LMH524724:LMX524724 LWD524724:LWT524724 MFZ524724:MGP524724 MPV524724:MQL524724 MZR524724:NAH524724 NJN524724:NKD524724 NTJ524724:NTZ524724 ODF524724:ODV524724 ONB524724:ONR524724 OWX524724:OXN524724 PGT524724:PHJ524724 PQP524724:PRF524724 QAL524724:QBB524724 QKH524724:QKX524724 QUD524724:QUT524724 RDZ524724:REP524724 RNV524724:ROL524724 RXR524724:RYH524724 SHN524724:SID524724 SRJ524724:SRZ524724 TBF524724:TBV524724 TLB524724:TLR524724 TUX524724:TVN524724 UET524724:UFJ524724 UOP524724:UPF524724 UYL524724:UZB524724 VIH524724:VIX524724 VSD524724:VST524724 WBZ524724:WCP524724 WLV524724:WML524724 WVR524724:WWH524724 J590260:Z590260 JF590260:JV590260 TB590260:TR590260 ACX590260:ADN590260 AMT590260:ANJ590260 AWP590260:AXF590260 BGL590260:BHB590260 BQH590260:BQX590260 CAD590260:CAT590260 CJZ590260:CKP590260 CTV590260:CUL590260 DDR590260:DEH590260 DNN590260:DOD590260 DXJ590260:DXZ590260 EHF590260:EHV590260 ERB590260:ERR590260 FAX590260:FBN590260 FKT590260:FLJ590260 FUP590260:FVF590260 GEL590260:GFB590260 GOH590260:GOX590260 GYD590260:GYT590260 HHZ590260:HIP590260 HRV590260:HSL590260 IBR590260:ICH590260 ILN590260:IMD590260 IVJ590260:IVZ590260 JFF590260:JFV590260 JPB590260:JPR590260 JYX590260:JZN590260 KIT590260:KJJ590260 KSP590260:KTF590260 LCL590260:LDB590260 LMH590260:LMX590260 LWD590260:LWT590260 MFZ590260:MGP590260 MPV590260:MQL590260 MZR590260:NAH590260 NJN590260:NKD590260 NTJ590260:NTZ590260 ODF590260:ODV590260 ONB590260:ONR590260 OWX590260:OXN590260 PGT590260:PHJ590260 PQP590260:PRF590260 QAL590260:QBB590260 QKH590260:QKX590260 QUD590260:QUT590260 RDZ590260:REP590260 RNV590260:ROL590260 RXR590260:RYH590260 SHN590260:SID590260 SRJ590260:SRZ590260 TBF590260:TBV590260 TLB590260:TLR590260 TUX590260:TVN590260 UET590260:UFJ590260 UOP590260:UPF590260 UYL590260:UZB590260 VIH590260:VIX590260 VSD590260:VST590260 WBZ590260:WCP590260 WLV590260:WML590260 WVR590260:WWH590260 J655796:Z655796 JF655796:JV655796 TB655796:TR655796 ACX655796:ADN655796 AMT655796:ANJ655796 AWP655796:AXF655796 BGL655796:BHB655796 BQH655796:BQX655796 CAD655796:CAT655796 CJZ655796:CKP655796 CTV655796:CUL655796 DDR655796:DEH655796 DNN655796:DOD655796 DXJ655796:DXZ655796 EHF655796:EHV655796 ERB655796:ERR655796 FAX655796:FBN655796 FKT655796:FLJ655796 FUP655796:FVF655796 GEL655796:GFB655796 GOH655796:GOX655796 GYD655796:GYT655796 HHZ655796:HIP655796 HRV655796:HSL655796 IBR655796:ICH655796 ILN655796:IMD655796 IVJ655796:IVZ655796 JFF655796:JFV655796 JPB655796:JPR655796 JYX655796:JZN655796 KIT655796:KJJ655796 KSP655796:KTF655796 LCL655796:LDB655796 LMH655796:LMX655796 LWD655796:LWT655796 MFZ655796:MGP655796 MPV655796:MQL655796 MZR655796:NAH655796 NJN655796:NKD655796 NTJ655796:NTZ655796 ODF655796:ODV655796 ONB655796:ONR655796 OWX655796:OXN655796 PGT655796:PHJ655796 PQP655796:PRF655796 QAL655796:QBB655796 QKH655796:QKX655796 QUD655796:QUT655796 RDZ655796:REP655796 RNV655796:ROL655796 RXR655796:RYH655796 SHN655796:SID655796 SRJ655796:SRZ655796 TBF655796:TBV655796 TLB655796:TLR655796 TUX655796:TVN655796 UET655796:UFJ655796 UOP655796:UPF655796 UYL655796:UZB655796 VIH655796:VIX655796 VSD655796:VST655796 WBZ655796:WCP655796 WLV655796:WML655796 WVR655796:WWH655796 J721332:Z721332 JF721332:JV721332 TB721332:TR721332 ACX721332:ADN721332 AMT721332:ANJ721332 AWP721332:AXF721332 BGL721332:BHB721332 BQH721332:BQX721332 CAD721332:CAT721332 CJZ721332:CKP721332 CTV721332:CUL721332 DDR721332:DEH721332 DNN721332:DOD721332 DXJ721332:DXZ721332 EHF721332:EHV721332 ERB721332:ERR721332 FAX721332:FBN721332 FKT721332:FLJ721332 FUP721332:FVF721332 GEL721332:GFB721332 GOH721332:GOX721332 GYD721332:GYT721332 HHZ721332:HIP721332 HRV721332:HSL721332 IBR721332:ICH721332 ILN721332:IMD721332 IVJ721332:IVZ721332 JFF721332:JFV721332 JPB721332:JPR721332 JYX721332:JZN721332 KIT721332:KJJ721332 KSP721332:KTF721332 LCL721332:LDB721332 LMH721332:LMX721332 LWD721332:LWT721332 MFZ721332:MGP721332 MPV721332:MQL721332 MZR721332:NAH721332 NJN721332:NKD721332 NTJ721332:NTZ721332 ODF721332:ODV721332 ONB721332:ONR721332 OWX721332:OXN721332 PGT721332:PHJ721332 PQP721332:PRF721332 QAL721332:QBB721332 QKH721332:QKX721332 QUD721332:QUT721332 RDZ721332:REP721332 RNV721332:ROL721332 RXR721332:RYH721332 SHN721332:SID721332 SRJ721332:SRZ721332 TBF721332:TBV721332 TLB721332:TLR721332 TUX721332:TVN721332 UET721332:UFJ721332 UOP721332:UPF721332 UYL721332:UZB721332 VIH721332:VIX721332 VSD721332:VST721332 WBZ721332:WCP721332 WLV721332:WML721332 WVR721332:WWH721332 J786868:Z786868 JF786868:JV786868 TB786868:TR786868 ACX786868:ADN786868 AMT786868:ANJ786868 AWP786868:AXF786868 BGL786868:BHB786868 BQH786868:BQX786868 CAD786868:CAT786868 CJZ786868:CKP786868 CTV786868:CUL786868 DDR786868:DEH786868 DNN786868:DOD786868 DXJ786868:DXZ786868 EHF786868:EHV786868 ERB786868:ERR786868 FAX786868:FBN786868 FKT786868:FLJ786868 FUP786868:FVF786868 GEL786868:GFB786868 GOH786868:GOX786868 GYD786868:GYT786868 HHZ786868:HIP786868 HRV786868:HSL786868 IBR786868:ICH786868 ILN786868:IMD786868 IVJ786868:IVZ786868 JFF786868:JFV786868 JPB786868:JPR786868 JYX786868:JZN786868 KIT786868:KJJ786868 KSP786868:KTF786868 LCL786868:LDB786868 LMH786868:LMX786868 LWD786868:LWT786868 MFZ786868:MGP786868 MPV786868:MQL786868 MZR786868:NAH786868 NJN786868:NKD786868 NTJ786868:NTZ786868 ODF786868:ODV786868 ONB786868:ONR786868 OWX786868:OXN786868 PGT786868:PHJ786868 PQP786868:PRF786868 QAL786868:QBB786868 QKH786868:QKX786868 QUD786868:QUT786868 RDZ786868:REP786868 RNV786868:ROL786868 RXR786868:RYH786868 SHN786868:SID786868 SRJ786868:SRZ786868 TBF786868:TBV786868 TLB786868:TLR786868 TUX786868:TVN786868 UET786868:UFJ786868 UOP786868:UPF786868 UYL786868:UZB786868 VIH786868:VIX786868 VSD786868:VST786868 WBZ786868:WCP786868 WLV786868:WML786868 WVR786868:WWH786868 J852404:Z852404 JF852404:JV852404 TB852404:TR852404 ACX852404:ADN852404 AMT852404:ANJ852404 AWP852404:AXF852404 BGL852404:BHB852404 BQH852404:BQX852404 CAD852404:CAT852404 CJZ852404:CKP852404 CTV852404:CUL852404 DDR852404:DEH852404 DNN852404:DOD852404 DXJ852404:DXZ852404 EHF852404:EHV852404 ERB852404:ERR852404 FAX852404:FBN852404 FKT852404:FLJ852404 FUP852404:FVF852404 GEL852404:GFB852404 GOH852404:GOX852404 GYD852404:GYT852404 HHZ852404:HIP852404 HRV852404:HSL852404 IBR852404:ICH852404 ILN852404:IMD852404 IVJ852404:IVZ852404 JFF852404:JFV852404 JPB852404:JPR852404 JYX852404:JZN852404 KIT852404:KJJ852404 KSP852404:KTF852404 LCL852404:LDB852404 LMH852404:LMX852404 LWD852404:LWT852404 MFZ852404:MGP852404 MPV852404:MQL852404 MZR852404:NAH852404 NJN852404:NKD852404 NTJ852404:NTZ852404 ODF852404:ODV852404 ONB852404:ONR852404 OWX852404:OXN852404 PGT852404:PHJ852404 PQP852404:PRF852404 QAL852404:QBB852404 QKH852404:QKX852404 QUD852404:QUT852404 RDZ852404:REP852404 RNV852404:ROL852404 RXR852404:RYH852404 SHN852404:SID852404 SRJ852404:SRZ852404 TBF852404:TBV852404 TLB852404:TLR852404 TUX852404:TVN852404 UET852404:UFJ852404 UOP852404:UPF852404 UYL852404:UZB852404 VIH852404:VIX852404 VSD852404:VST852404 WBZ852404:WCP852404 WLV852404:WML852404 WVR852404:WWH852404 J917940:Z917940 JF917940:JV917940 TB917940:TR917940 ACX917940:ADN917940 AMT917940:ANJ917940 AWP917940:AXF917940 BGL917940:BHB917940 BQH917940:BQX917940 CAD917940:CAT917940 CJZ917940:CKP917940 CTV917940:CUL917940 DDR917940:DEH917940 DNN917940:DOD917940 DXJ917940:DXZ917940 EHF917940:EHV917940 ERB917940:ERR917940 FAX917940:FBN917940 FKT917940:FLJ917940 FUP917940:FVF917940 GEL917940:GFB917940 GOH917940:GOX917940 GYD917940:GYT917940 HHZ917940:HIP917940 HRV917940:HSL917940 IBR917940:ICH917940 ILN917940:IMD917940 IVJ917940:IVZ917940 JFF917940:JFV917940 JPB917940:JPR917940 JYX917940:JZN917940 KIT917940:KJJ917940 KSP917940:KTF917940 LCL917940:LDB917940 LMH917940:LMX917940 LWD917940:LWT917940 MFZ917940:MGP917940 MPV917940:MQL917940 MZR917940:NAH917940 NJN917940:NKD917940 NTJ917940:NTZ917940 ODF917940:ODV917940 ONB917940:ONR917940 OWX917940:OXN917940 PGT917940:PHJ917940 PQP917940:PRF917940 QAL917940:QBB917940 QKH917940:QKX917940 QUD917940:QUT917940 RDZ917940:REP917940 RNV917940:ROL917940 RXR917940:RYH917940 SHN917940:SID917940 SRJ917940:SRZ917940 TBF917940:TBV917940 TLB917940:TLR917940 TUX917940:TVN917940 UET917940:UFJ917940 UOP917940:UPF917940 UYL917940:UZB917940 VIH917940:VIX917940 VSD917940:VST917940 WBZ917940:WCP917940 WLV917940:WML917940 WVR917940:WWH917940 J983476:Z983476 JF983476:JV983476 TB983476:TR983476 ACX983476:ADN983476 AMT983476:ANJ983476 AWP983476:AXF983476 BGL983476:BHB983476 BQH983476:BQX983476 CAD983476:CAT983476 CJZ983476:CKP983476 CTV983476:CUL983476 DDR983476:DEH983476 DNN983476:DOD983476 DXJ983476:DXZ983476 EHF983476:EHV983476 ERB983476:ERR983476 FAX983476:FBN983476 FKT983476:FLJ983476 FUP983476:FVF983476 GEL983476:GFB983476 GOH983476:GOX983476 GYD983476:GYT983476 HHZ983476:HIP983476 HRV983476:HSL983476 IBR983476:ICH983476 ILN983476:IMD983476 IVJ983476:IVZ983476 JFF983476:JFV983476 JPB983476:JPR983476 JYX983476:JZN983476 KIT983476:KJJ983476 KSP983476:KTF983476 LCL983476:LDB983476 LMH983476:LMX983476 LWD983476:LWT983476 MFZ983476:MGP983476 MPV983476:MQL983476 MZR983476:NAH983476 NJN983476:NKD983476 NTJ983476:NTZ983476 ODF983476:ODV983476 ONB983476:ONR983476 OWX983476:OXN983476 PGT983476:PHJ983476 PQP983476:PRF983476 QAL983476:QBB983476 QKH983476:QKX983476 QUD983476:QUT983476 RDZ983476:REP983476 RNV983476:ROL983476 RXR983476:RYH983476 SHN983476:SID983476 SRJ983476:SRZ983476 TBF983476:TBV983476 TLB983476:TLR983476 TUX983476:TVN983476 UET983476:UFJ983476 UOP983476:UPF983476 UYL983476:UZB983476 VIH983476:VIX983476 VSD983476:VST983476 WBZ983476:WCP983476 WLV983476:WML983476 WVR983476:WWH983476 J134:Z134 JF134:JV134 TB134:TR134 ACX134:ADN134 AMT134:ANJ134 AWP134:AXF134 BGL134:BHB134 BQH134:BQX134 CAD134:CAT134 CJZ134:CKP134 CTV134:CUL134 DDR134:DEH134 DNN134:DOD134 DXJ134:DXZ134 EHF134:EHV134 ERB134:ERR134 FAX134:FBN134 FKT134:FLJ134 FUP134:FVF134 GEL134:GFB134 GOH134:GOX134 GYD134:GYT134 HHZ134:HIP134 HRV134:HSL134 IBR134:ICH134 ILN134:IMD134 IVJ134:IVZ134 JFF134:JFV134 JPB134:JPR134 JYX134:JZN134 KIT134:KJJ134 KSP134:KTF134 LCL134:LDB134 LMH134:LMX134 LWD134:LWT134 MFZ134:MGP134 MPV134:MQL134 MZR134:NAH134 NJN134:NKD134 NTJ134:NTZ134 ODF134:ODV134 ONB134:ONR134 OWX134:OXN134 PGT134:PHJ134 PQP134:PRF134 QAL134:QBB134 QKH134:QKX134 QUD134:QUT134 RDZ134:REP134 RNV134:ROL134 RXR134:RYH134 SHN134:SID134 SRJ134:SRZ134 TBF134:TBV134 TLB134:TLR134 TUX134:TVN134 UET134:UFJ134 UOP134:UPF134 UYL134:UZB134 VIH134:VIX134 VSD134:VST134 WBZ134:WCP134 WLV134:WML134 WVR134:WWH134 J65799:Z65799 JF65799:JV65799 TB65799:TR65799 ACX65799:ADN65799 AMT65799:ANJ65799 AWP65799:AXF65799 BGL65799:BHB65799 BQH65799:BQX65799 CAD65799:CAT65799 CJZ65799:CKP65799 CTV65799:CUL65799 DDR65799:DEH65799 DNN65799:DOD65799 DXJ65799:DXZ65799 EHF65799:EHV65799 ERB65799:ERR65799 FAX65799:FBN65799 FKT65799:FLJ65799 FUP65799:FVF65799 GEL65799:GFB65799 GOH65799:GOX65799 GYD65799:GYT65799 HHZ65799:HIP65799 HRV65799:HSL65799 IBR65799:ICH65799 ILN65799:IMD65799 IVJ65799:IVZ65799 JFF65799:JFV65799 JPB65799:JPR65799 JYX65799:JZN65799 KIT65799:KJJ65799 KSP65799:KTF65799 LCL65799:LDB65799 LMH65799:LMX65799 LWD65799:LWT65799 MFZ65799:MGP65799 MPV65799:MQL65799 MZR65799:NAH65799 NJN65799:NKD65799 NTJ65799:NTZ65799 ODF65799:ODV65799 ONB65799:ONR65799 OWX65799:OXN65799 PGT65799:PHJ65799 PQP65799:PRF65799 QAL65799:QBB65799 QKH65799:QKX65799 QUD65799:QUT65799 RDZ65799:REP65799 RNV65799:ROL65799 RXR65799:RYH65799 SHN65799:SID65799 SRJ65799:SRZ65799 TBF65799:TBV65799 TLB65799:TLR65799 TUX65799:TVN65799 UET65799:UFJ65799 UOP65799:UPF65799 UYL65799:UZB65799 VIH65799:VIX65799 VSD65799:VST65799 WBZ65799:WCP65799 WLV65799:WML65799 WVR65799:WWH65799 J131335:Z131335 JF131335:JV131335 TB131335:TR131335 ACX131335:ADN131335 AMT131335:ANJ131335 AWP131335:AXF131335 BGL131335:BHB131335 BQH131335:BQX131335 CAD131335:CAT131335 CJZ131335:CKP131335 CTV131335:CUL131335 DDR131335:DEH131335 DNN131335:DOD131335 DXJ131335:DXZ131335 EHF131335:EHV131335 ERB131335:ERR131335 FAX131335:FBN131335 FKT131335:FLJ131335 FUP131335:FVF131335 GEL131335:GFB131335 GOH131335:GOX131335 GYD131335:GYT131335 HHZ131335:HIP131335 HRV131335:HSL131335 IBR131335:ICH131335 ILN131335:IMD131335 IVJ131335:IVZ131335 JFF131335:JFV131335 JPB131335:JPR131335 JYX131335:JZN131335 KIT131335:KJJ131335 KSP131335:KTF131335 LCL131335:LDB131335 LMH131335:LMX131335 LWD131335:LWT131335 MFZ131335:MGP131335 MPV131335:MQL131335 MZR131335:NAH131335 NJN131335:NKD131335 NTJ131335:NTZ131335 ODF131335:ODV131335 ONB131335:ONR131335 OWX131335:OXN131335 PGT131335:PHJ131335 PQP131335:PRF131335 QAL131335:QBB131335 QKH131335:QKX131335 QUD131335:QUT131335 RDZ131335:REP131335 RNV131335:ROL131335 RXR131335:RYH131335 SHN131335:SID131335 SRJ131335:SRZ131335 TBF131335:TBV131335 TLB131335:TLR131335 TUX131335:TVN131335 UET131335:UFJ131335 UOP131335:UPF131335 UYL131335:UZB131335 VIH131335:VIX131335 VSD131335:VST131335 WBZ131335:WCP131335 WLV131335:WML131335 WVR131335:WWH131335 J196871:Z196871 JF196871:JV196871 TB196871:TR196871 ACX196871:ADN196871 AMT196871:ANJ196871 AWP196871:AXF196871 BGL196871:BHB196871 BQH196871:BQX196871 CAD196871:CAT196871 CJZ196871:CKP196871 CTV196871:CUL196871 DDR196871:DEH196871 DNN196871:DOD196871 DXJ196871:DXZ196871 EHF196871:EHV196871 ERB196871:ERR196871 FAX196871:FBN196871 FKT196871:FLJ196871 FUP196871:FVF196871 GEL196871:GFB196871 GOH196871:GOX196871 GYD196871:GYT196871 HHZ196871:HIP196871 HRV196871:HSL196871 IBR196871:ICH196871 ILN196871:IMD196871 IVJ196871:IVZ196871 JFF196871:JFV196871 JPB196871:JPR196871 JYX196871:JZN196871 KIT196871:KJJ196871 KSP196871:KTF196871 LCL196871:LDB196871 LMH196871:LMX196871 LWD196871:LWT196871 MFZ196871:MGP196871 MPV196871:MQL196871 MZR196871:NAH196871 NJN196871:NKD196871 NTJ196871:NTZ196871 ODF196871:ODV196871 ONB196871:ONR196871 OWX196871:OXN196871 PGT196871:PHJ196871 PQP196871:PRF196871 QAL196871:QBB196871 QKH196871:QKX196871 QUD196871:QUT196871 RDZ196871:REP196871 RNV196871:ROL196871 RXR196871:RYH196871 SHN196871:SID196871 SRJ196871:SRZ196871 TBF196871:TBV196871 TLB196871:TLR196871 TUX196871:TVN196871 UET196871:UFJ196871 UOP196871:UPF196871 UYL196871:UZB196871 VIH196871:VIX196871 VSD196871:VST196871 WBZ196871:WCP196871 WLV196871:WML196871 WVR196871:WWH196871 J262407:Z262407 JF262407:JV262407 TB262407:TR262407 ACX262407:ADN262407 AMT262407:ANJ262407 AWP262407:AXF262407 BGL262407:BHB262407 BQH262407:BQX262407 CAD262407:CAT262407 CJZ262407:CKP262407 CTV262407:CUL262407 DDR262407:DEH262407 DNN262407:DOD262407 DXJ262407:DXZ262407 EHF262407:EHV262407 ERB262407:ERR262407 FAX262407:FBN262407 FKT262407:FLJ262407 FUP262407:FVF262407 GEL262407:GFB262407 GOH262407:GOX262407 GYD262407:GYT262407 HHZ262407:HIP262407 HRV262407:HSL262407 IBR262407:ICH262407 ILN262407:IMD262407 IVJ262407:IVZ262407 JFF262407:JFV262407 JPB262407:JPR262407 JYX262407:JZN262407 KIT262407:KJJ262407 KSP262407:KTF262407 LCL262407:LDB262407 LMH262407:LMX262407 LWD262407:LWT262407 MFZ262407:MGP262407 MPV262407:MQL262407 MZR262407:NAH262407 NJN262407:NKD262407 NTJ262407:NTZ262407 ODF262407:ODV262407 ONB262407:ONR262407 OWX262407:OXN262407 PGT262407:PHJ262407 PQP262407:PRF262407 QAL262407:QBB262407 QKH262407:QKX262407 QUD262407:QUT262407 RDZ262407:REP262407 RNV262407:ROL262407 RXR262407:RYH262407 SHN262407:SID262407 SRJ262407:SRZ262407 TBF262407:TBV262407 TLB262407:TLR262407 TUX262407:TVN262407 UET262407:UFJ262407 UOP262407:UPF262407 UYL262407:UZB262407 VIH262407:VIX262407 VSD262407:VST262407 WBZ262407:WCP262407 WLV262407:WML262407 WVR262407:WWH262407 J327943:Z327943 JF327943:JV327943 TB327943:TR327943 ACX327943:ADN327943 AMT327943:ANJ327943 AWP327943:AXF327943 BGL327943:BHB327943 BQH327943:BQX327943 CAD327943:CAT327943 CJZ327943:CKP327943 CTV327943:CUL327943 DDR327943:DEH327943 DNN327943:DOD327943 DXJ327943:DXZ327943 EHF327943:EHV327943 ERB327943:ERR327943 FAX327943:FBN327943 FKT327943:FLJ327943 FUP327943:FVF327943 GEL327943:GFB327943 GOH327943:GOX327943 GYD327943:GYT327943 HHZ327943:HIP327943 HRV327943:HSL327943 IBR327943:ICH327943 ILN327943:IMD327943 IVJ327943:IVZ327943 JFF327943:JFV327943 JPB327943:JPR327943 JYX327943:JZN327943 KIT327943:KJJ327943 KSP327943:KTF327943 LCL327943:LDB327943 LMH327943:LMX327943 LWD327943:LWT327943 MFZ327943:MGP327943 MPV327943:MQL327943 MZR327943:NAH327943 NJN327943:NKD327943 NTJ327943:NTZ327943 ODF327943:ODV327943 ONB327943:ONR327943 OWX327943:OXN327943 PGT327943:PHJ327943 PQP327943:PRF327943 QAL327943:QBB327943 QKH327943:QKX327943 QUD327943:QUT327943 RDZ327943:REP327943 RNV327943:ROL327943 RXR327943:RYH327943 SHN327943:SID327943 SRJ327943:SRZ327943 TBF327943:TBV327943 TLB327943:TLR327943 TUX327943:TVN327943 UET327943:UFJ327943 UOP327943:UPF327943 UYL327943:UZB327943 VIH327943:VIX327943 VSD327943:VST327943 WBZ327943:WCP327943 WLV327943:WML327943 WVR327943:WWH327943 J393479:Z393479 JF393479:JV393479 TB393479:TR393479 ACX393479:ADN393479 AMT393479:ANJ393479 AWP393479:AXF393479 BGL393479:BHB393479 BQH393479:BQX393479 CAD393479:CAT393479 CJZ393479:CKP393479 CTV393479:CUL393479 DDR393479:DEH393479 DNN393479:DOD393479 DXJ393479:DXZ393479 EHF393479:EHV393479 ERB393479:ERR393479 FAX393479:FBN393479 FKT393479:FLJ393479 FUP393479:FVF393479 GEL393479:GFB393479 GOH393479:GOX393479 GYD393479:GYT393479 HHZ393479:HIP393479 HRV393479:HSL393479 IBR393479:ICH393479 ILN393479:IMD393479 IVJ393479:IVZ393479 JFF393479:JFV393479 JPB393479:JPR393479 JYX393479:JZN393479 KIT393479:KJJ393479 KSP393479:KTF393479 LCL393479:LDB393479 LMH393479:LMX393479 LWD393479:LWT393479 MFZ393479:MGP393479 MPV393479:MQL393479 MZR393479:NAH393479 NJN393479:NKD393479 NTJ393479:NTZ393479 ODF393479:ODV393479 ONB393479:ONR393479 OWX393479:OXN393479 PGT393479:PHJ393479 PQP393479:PRF393479 QAL393479:QBB393479 QKH393479:QKX393479 QUD393479:QUT393479 RDZ393479:REP393479 RNV393479:ROL393479 RXR393479:RYH393479 SHN393479:SID393479 SRJ393479:SRZ393479 TBF393479:TBV393479 TLB393479:TLR393479 TUX393479:TVN393479 UET393479:UFJ393479 UOP393479:UPF393479 UYL393479:UZB393479 VIH393479:VIX393479 VSD393479:VST393479 WBZ393479:WCP393479 WLV393479:WML393479 WVR393479:WWH393479 J459015:Z459015 JF459015:JV459015 TB459015:TR459015 ACX459015:ADN459015 AMT459015:ANJ459015 AWP459015:AXF459015 BGL459015:BHB459015 BQH459015:BQX459015 CAD459015:CAT459015 CJZ459015:CKP459015 CTV459015:CUL459015 DDR459015:DEH459015 DNN459015:DOD459015 DXJ459015:DXZ459015 EHF459015:EHV459015 ERB459015:ERR459015 FAX459015:FBN459015 FKT459015:FLJ459015 FUP459015:FVF459015 GEL459015:GFB459015 GOH459015:GOX459015 GYD459015:GYT459015 HHZ459015:HIP459015 HRV459015:HSL459015 IBR459015:ICH459015 ILN459015:IMD459015 IVJ459015:IVZ459015 JFF459015:JFV459015 JPB459015:JPR459015 JYX459015:JZN459015 KIT459015:KJJ459015 KSP459015:KTF459015 LCL459015:LDB459015 LMH459015:LMX459015 LWD459015:LWT459015 MFZ459015:MGP459015 MPV459015:MQL459015 MZR459015:NAH459015 NJN459015:NKD459015 NTJ459015:NTZ459015 ODF459015:ODV459015 ONB459015:ONR459015 OWX459015:OXN459015 PGT459015:PHJ459015 PQP459015:PRF459015 QAL459015:QBB459015 QKH459015:QKX459015 QUD459015:QUT459015 RDZ459015:REP459015 RNV459015:ROL459015 RXR459015:RYH459015 SHN459015:SID459015 SRJ459015:SRZ459015 TBF459015:TBV459015 TLB459015:TLR459015 TUX459015:TVN459015 UET459015:UFJ459015 UOP459015:UPF459015 UYL459015:UZB459015 VIH459015:VIX459015 VSD459015:VST459015 WBZ459015:WCP459015 WLV459015:WML459015 WVR459015:WWH459015 J524551:Z524551 JF524551:JV524551 TB524551:TR524551 ACX524551:ADN524551 AMT524551:ANJ524551 AWP524551:AXF524551 BGL524551:BHB524551 BQH524551:BQX524551 CAD524551:CAT524551 CJZ524551:CKP524551 CTV524551:CUL524551 DDR524551:DEH524551 DNN524551:DOD524551 DXJ524551:DXZ524551 EHF524551:EHV524551 ERB524551:ERR524551 FAX524551:FBN524551 FKT524551:FLJ524551 FUP524551:FVF524551 GEL524551:GFB524551 GOH524551:GOX524551 GYD524551:GYT524551 HHZ524551:HIP524551 HRV524551:HSL524551 IBR524551:ICH524551 ILN524551:IMD524551 IVJ524551:IVZ524551 JFF524551:JFV524551 JPB524551:JPR524551 JYX524551:JZN524551 KIT524551:KJJ524551 KSP524551:KTF524551 LCL524551:LDB524551 LMH524551:LMX524551 LWD524551:LWT524551 MFZ524551:MGP524551 MPV524551:MQL524551 MZR524551:NAH524551 NJN524551:NKD524551 NTJ524551:NTZ524551 ODF524551:ODV524551 ONB524551:ONR524551 OWX524551:OXN524551 PGT524551:PHJ524551 PQP524551:PRF524551 QAL524551:QBB524551 QKH524551:QKX524551 QUD524551:QUT524551 RDZ524551:REP524551 RNV524551:ROL524551 RXR524551:RYH524551 SHN524551:SID524551 SRJ524551:SRZ524551 TBF524551:TBV524551 TLB524551:TLR524551 TUX524551:TVN524551 UET524551:UFJ524551 UOP524551:UPF524551 UYL524551:UZB524551 VIH524551:VIX524551 VSD524551:VST524551 WBZ524551:WCP524551 WLV524551:WML524551 WVR524551:WWH524551 J590087:Z590087 JF590087:JV590087 TB590087:TR590087 ACX590087:ADN590087 AMT590087:ANJ590087 AWP590087:AXF590087 BGL590087:BHB590087 BQH590087:BQX590087 CAD590087:CAT590087 CJZ590087:CKP590087 CTV590087:CUL590087 DDR590087:DEH590087 DNN590087:DOD590087 DXJ590087:DXZ590087 EHF590087:EHV590087 ERB590087:ERR590087 FAX590087:FBN590087 FKT590087:FLJ590087 FUP590087:FVF590087 GEL590087:GFB590087 GOH590087:GOX590087 GYD590087:GYT590087 HHZ590087:HIP590087 HRV590087:HSL590087 IBR590087:ICH590087 ILN590087:IMD590087 IVJ590087:IVZ590087 JFF590087:JFV590087 JPB590087:JPR590087 JYX590087:JZN590087 KIT590087:KJJ590087 KSP590087:KTF590087 LCL590087:LDB590087 LMH590087:LMX590087 LWD590087:LWT590087 MFZ590087:MGP590087 MPV590087:MQL590087 MZR590087:NAH590087 NJN590087:NKD590087 NTJ590087:NTZ590087 ODF590087:ODV590087 ONB590087:ONR590087 OWX590087:OXN590087 PGT590087:PHJ590087 PQP590087:PRF590087 QAL590087:QBB590087 QKH590087:QKX590087 QUD590087:QUT590087 RDZ590087:REP590087 RNV590087:ROL590087 RXR590087:RYH590087 SHN590087:SID590087 SRJ590087:SRZ590087 TBF590087:TBV590087 TLB590087:TLR590087 TUX590087:TVN590087 UET590087:UFJ590087 UOP590087:UPF590087 UYL590087:UZB590087 VIH590087:VIX590087 VSD590087:VST590087 WBZ590087:WCP590087 WLV590087:WML590087 WVR590087:WWH590087 J655623:Z655623 JF655623:JV655623 TB655623:TR655623 ACX655623:ADN655623 AMT655623:ANJ655623 AWP655623:AXF655623 BGL655623:BHB655623 BQH655623:BQX655623 CAD655623:CAT655623 CJZ655623:CKP655623 CTV655623:CUL655623 DDR655623:DEH655623 DNN655623:DOD655623 DXJ655623:DXZ655623 EHF655623:EHV655623 ERB655623:ERR655623 FAX655623:FBN655623 FKT655623:FLJ655623 FUP655623:FVF655623 GEL655623:GFB655623 GOH655623:GOX655623 GYD655623:GYT655623 HHZ655623:HIP655623 HRV655623:HSL655623 IBR655623:ICH655623 ILN655623:IMD655623 IVJ655623:IVZ655623 JFF655623:JFV655623 JPB655623:JPR655623 JYX655623:JZN655623 KIT655623:KJJ655623 KSP655623:KTF655623 LCL655623:LDB655623 LMH655623:LMX655623 LWD655623:LWT655623 MFZ655623:MGP655623 MPV655623:MQL655623 MZR655623:NAH655623 NJN655623:NKD655623 NTJ655623:NTZ655623 ODF655623:ODV655623 ONB655623:ONR655623 OWX655623:OXN655623 PGT655623:PHJ655623 PQP655623:PRF655623 QAL655623:QBB655623 QKH655623:QKX655623 QUD655623:QUT655623 RDZ655623:REP655623 RNV655623:ROL655623 RXR655623:RYH655623 SHN655623:SID655623 SRJ655623:SRZ655623 TBF655623:TBV655623 TLB655623:TLR655623 TUX655623:TVN655623 UET655623:UFJ655623 UOP655623:UPF655623 UYL655623:UZB655623 VIH655623:VIX655623 VSD655623:VST655623 WBZ655623:WCP655623 WLV655623:WML655623 WVR655623:WWH655623 J721159:Z721159 JF721159:JV721159 TB721159:TR721159 ACX721159:ADN721159 AMT721159:ANJ721159 AWP721159:AXF721159 BGL721159:BHB721159 BQH721159:BQX721159 CAD721159:CAT721159 CJZ721159:CKP721159 CTV721159:CUL721159 DDR721159:DEH721159 DNN721159:DOD721159 DXJ721159:DXZ721159 EHF721159:EHV721159 ERB721159:ERR721159 FAX721159:FBN721159 FKT721159:FLJ721159 FUP721159:FVF721159 GEL721159:GFB721159 GOH721159:GOX721159 GYD721159:GYT721159 HHZ721159:HIP721159 HRV721159:HSL721159 IBR721159:ICH721159 ILN721159:IMD721159 IVJ721159:IVZ721159 JFF721159:JFV721159 JPB721159:JPR721159 JYX721159:JZN721159 KIT721159:KJJ721159 KSP721159:KTF721159 LCL721159:LDB721159 LMH721159:LMX721159 LWD721159:LWT721159 MFZ721159:MGP721159 MPV721159:MQL721159 MZR721159:NAH721159 NJN721159:NKD721159 NTJ721159:NTZ721159 ODF721159:ODV721159 ONB721159:ONR721159 OWX721159:OXN721159 PGT721159:PHJ721159 PQP721159:PRF721159 QAL721159:QBB721159 QKH721159:QKX721159 QUD721159:QUT721159 RDZ721159:REP721159 RNV721159:ROL721159 RXR721159:RYH721159 SHN721159:SID721159 SRJ721159:SRZ721159 TBF721159:TBV721159 TLB721159:TLR721159 TUX721159:TVN721159 UET721159:UFJ721159 UOP721159:UPF721159 UYL721159:UZB721159 VIH721159:VIX721159 VSD721159:VST721159 WBZ721159:WCP721159 WLV721159:WML721159 WVR721159:WWH721159 J786695:Z786695 JF786695:JV786695 TB786695:TR786695 ACX786695:ADN786695 AMT786695:ANJ786695 AWP786695:AXF786695 BGL786695:BHB786695 BQH786695:BQX786695 CAD786695:CAT786695 CJZ786695:CKP786695 CTV786695:CUL786695 DDR786695:DEH786695 DNN786695:DOD786695 DXJ786695:DXZ786695 EHF786695:EHV786695 ERB786695:ERR786695 FAX786695:FBN786695 FKT786695:FLJ786695 FUP786695:FVF786695 GEL786695:GFB786695 GOH786695:GOX786695 GYD786695:GYT786695 HHZ786695:HIP786695 HRV786695:HSL786695 IBR786695:ICH786695 ILN786695:IMD786695 IVJ786695:IVZ786695 JFF786695:JFV786695 JPB786695:JPR786695 JYX786695:JZN786695 KIT786695:KJJ786695 KSP786695:KTF786695 LCL786695:LDB786695 LMH786695:LMX786695 LWD786695:LWT786695 MFZ786695:MGP786695 MPV786695:MQL786695 MZR786695:NAH786695 NJN786695:NKD786695 NTJ786695:NTZ786695 ODF786695:ODV786695 ONB786695:ONR786695 OWX786695:OXN786695 PGT786695:PHJ786695 PQP786695:PRF786695 QAL786695:QBB786695 QKH786695:QKX786695 QUD786695:QUT786695 RDZ786695:REP786695 RNV786695:ROL786695 RXR786695:RYH786695 SHN786695:SID786695 SRJ786695:SRZ786695 TBF786695:TBV786695 TLB786695:TLR786695 TUX786695:TVN786695 UET786695:UFJ786695 UOP786695:UPF786695 UYL786695:UZB786695 VIH786695:VIX786695 VSD786695:VST786695 WBZ786695:WCP786695 WLV786695:WML786695 WVR786695:WWH786695 J852231:Z852231 JF852231:JV852231 TB852231:TR852231 ACX852231:ADN852231 AMT852231:ANJ852231 AWP852231:AXF852231 BGL852231:BHB852231 BQH852231:BQX852231 CAD852231:CAT852231 CJZ852231:CKP852231 CTV852231:CUL852231 DDR852231:DEH852231 DNN852231:DOD852231 DXJ852231:DXZ852231 EHF852231:EHV852231 ERB852231:ERR852231 FAX852231:FBN852231 FKT852231:FLJ852231 FUP852231:FVF852231 GEL852231:GFB852231 GOH852231:GOX852231 GYD852231:GYT852231 HHZ852231:HIP852231 HRV852231:HSL852231 IBR852231:ICH852231 ILN852231:IMD852231 IVJ852231:IVZ852231 JFF852231:JFV852231 JPB852231:JPR852231 JYX852231:JZN852231 KIT852231:KJJ852231 KSP852231:KTF852231 LCL852231:LDB852231 LMH852231:LMX852231 LWD852231:LWT852231 MFZ852231:MGP852231 MPV852231:MQL852231 MZR852231:NAH852231 NJN852231:NKD852231 NTJ852231:NTZ852231 ODF852231:ODV852231 ONB852231:ONR852231 OWX852231:OXN852231 PGT852231:PHJ852231 PQP852231:PRF852231 QAL852231:QBB852231 QKH852231:QKX852231 QUD852231:QUT852231 RDZ852231:REP852231 RNV852231:ROL852231 RXR852231:RYH852231 SHN852231:SID852231 SRJ852231:SRZ852231 TBF852231:TBV852231 TLB852231:TLR852231 TUX852231:TVN852231 UET852231:UFJ852231 UOP852231:UPF852231 UYL852231:UZB852231 VIH852231:VIX852231 VSD852231:VST852231 WBZ852231:WCP852231 WLV852231:WML852231 WVR852231:WWH852231 J917767:Z917767 JF917767:JV917767 TB917767:TR917767 ACX917767:ADN917767 AMT917767:ANJ917767 AWP917767:AXF917767 BGL917767:BHB917767 BQH917767:BQX917767 CAD917767:CAT917767 CJZ917767:CKP917767 CTV917767:CUL917767 DDR917767:DEH917767 DNN917767:DOD917767 DXJ917767:DXZ917767 EHF917767:EHV917767 ERB917767:ERR917767 FAX917767:FBN917767 FKT917767:FLJ917767 FUP917767:FVF917767 GEL917767:GFB917767 GOH917767:GOX917767 GYD917767:GYT917767 HHZ917767:HIP917767 HRV917767:HSL917767 IBR917767:ICH917767 ILN917767:IMD917767 IVJ917767:IVZ917767 JFF917767:JFV917767 JPB917767:JPR917767 JYX917767:JZN917767 KIT917767:KJJ917767 KSP917767:KTF917767 LCL917767:LDB917767 LMH917767:LMX917767 LWD917767:LWT917767 MFZ917767:MGP917767 MPV917767:MQL917767 MZR917767:NAH917767 NJN917767:NKD917767 NTJ917767:NTZ917767 ODF917767:ODV917767 ONB917767:ONR917767 OWX917767:OXN917767 PGT917767:PHJ917767 PQP917767:PRF917767 QAL917767:QBB917767 QKH917767:QKX917767 QUD917767:QUT917767 RDZ917767:REP917767 RNV917767:ROL917767 RXR917767:RYH917767 SHN917767:SID917767 SRJ917767:SRZ917767 TBF917767:TBV917767 TLB917767:TLR917767 TUX917767:TVN917767 UET917767:UFJ917767 UOP917767:UPF917767 UYL917767:UZB917767 VIH917767:VIX917767 VSD917767:VST917767 WBZ917767:WCP917767 WLV917767:WML917767 WVR917767:WWH917767 J983303:Z983303 JF983303:JV983303 TB983303:TR983303 ACX983303:ADN983303 AMT983303:ANJ983303 AWP983303:AXF983303 BGL983303:BHB983303 BQH983303:BQX983303 CAD983303:CAT983303 CJZ983303:CKP983303 CTV983303:CUL983303 DDR983303:DEH983303 DNN983303:DOD983303 DXJ983303:DXZ983303 EHF983303:EHV983303 ERB983303:ERR983303 FAX983303:FBN983303 FKT983303:FLJ983303 FUP983303:FVF983303 GEL983303:GFB983303 GOH983303:GOX983303 GYD983303:GYT983303 HHZ983303:HIP983303 HRV983303:HSL983303 IBR983303:ICH983303 ILN983303:IMD983303 IVJ983303:IVZ983303 JFF983303:JFV983303 JPB983303:JPR983303 JYX983303:JZN983303 KIT983303:KJJ983303 KSP983303:KTF983303 LCL983303:LDB983303 LMH983303:LMX983303 LWD983303:LWT983303 MFZ983303:MGP983303 MPV983303:MQL983303 MZR983303:NAH983303 NJN983303:NKD983303 NTJ983303:NTZ983303 ODF983303:ODV983303 ONB983303:ONR983303 OWX983303:OXN983303 PGT983303:PHJ983303 PQP983303:PRF983303 QAL983303:QBB983303 QKH983303:QKX983303 QUD983303:QUT983303 RDZ983303:REP983303 RNV983303:ROL983303 RXR983303:RYH983303 SHN983303:SID983303 SRJ983303:SRZ983303 TBF983303:TBV983303 TLB983303:TLR983303 TUX983303:TVN983303 UET983303:UFJ983303 UOP983303:UPF983303 UYL983303:UZB983303 VIH983303:VIX983303 VSD983303:VST983303 WBZ983303:WCP983303 WLV983303:WML983303 WVR983303:WWH983303 J111:Z111 JF111:JV111 TB111:TR111 ACX111:ADN111 AMT111:ANJ111 AWP111:AXF111 BGL111:BHB111 BQH111:BQX111 CAD111:CAT111 CJZ111:CKP111 CTV111:CUL111 DDR111:DEH111 DNN111:DOD111 DXJ111:DXZ111 EHF111:EHV111 ERB111:ERR111 FAX111:FBN111 FKT111:FLJ111 FUP111:FVF111 GEL111:GFB111 GOH111:GOX111 GYD111:GYT111 HHZ111:HIP111 HRV111:HSL111 IBR111:ICH111 ILN111:IMD111 IVJ111:IVZ111 JFF111:JFV111 JPB111:JPR111 JYX111:JZN111 KIT111:KJJ111 KSP111:KTF111 LCL111:LDB111 LMH111:LMX111 LWD111:LWT111 MFZ111:MGP111 MPV111:MQL111 MZR111:NAH111 NJN111:NKD111 NTJ111:NTZ111 ODF111:ODV111 ONB111:ONR111 OWX111:OXN111 PGT111:PHJ111 PQP111:PRF111 QAL111:QBB111 QKH111:QKX111 QUD111:QUT111 RDZ111:REP111 RNV111:ROL111 RXR111:RYH111 SHN111:SID111 SRJ111:SRZ111 TBF111:TBV111 TLB111:TLR111 TUX111:TVN111 UET111:UFJ111 UOP111:UPF111 UYL111:UZB111 VIH111:VIX111 VSD111:VST111 WBZ111:WCP111 WLV111:WML111 WVR111:WWH111 J65776:Z65776 JF65776:JV65776 TB65776:TR65776 ACX65776:ADN65776 AMT65776:ANJ65776 AWP65776:AXF65776 BGL65776:BHB65776 BQH65776:BQX65776 CAD65776:CAT65776 CJZ65776:CKP65776 CTV65776:CUL65776 DDR65776:DEH65776 DNN65776:DOD65776 DXJ65776:DXZ65776 EHF65776:EHV65776 ERB65776:ERR65776 FAX65776:FBN65776 FKT65776:FLJ65776 FUP65776:FVF65776 GEL65776:GFB65776 GOH65776:GOX65776 GYD65776:GYT65776 HHZ65776:HIP65776 HRV65776:HSL65776 IBR65776:ICH65776 ILN65776:IMD65776 IVJ65776:IVZ65776 JFF65776:JFV65776 JPB65776:JPR65776 JYX65776:JZN65776 KIT65776:KJJ65776 KSP65776:KTF65776 LCL65776:LDB65776 LMH65776:LMX65776 LWD65776:LWT65776 MFZ65776:MGP65776 MPV65776:MQL65776 MZR65776:NAH65776 NJN65776:NKD65776 NTJ65776:NTZ65776 ODF65776:ODV65776 ONB65776:ONR65776 OWX65776:OXN65776 PGT65776:PHJ65776 PQP65776:PRF65776 QAL65776:QBB65776 QKH65776:QKX65776 QUD65776:QUT65776 RDZ65776:REP65776 RNV65776:ROL65776 RXR65776:RYH65776 SHN65776:SID65776 SRJ65776:SRZ65776 TBF65776:TBV65776 TLB65776:TLR65776 TUX65776:TVN65776 UET65776:UFJ65776 UOP65776:UPF65776 UYL65776:UZB65776 VIH65776:VIX65776 VSD65776:VST65776 WBZ65776:WCP65776 WLV65776:WML65776 WVR65776:WWH65776 J131312:Z131312 JF131312:JV131312 TB131312:TR131312 ACX131312:ADN131312 AMT131312:ANJ131312 AWP131312:AXF131312 BGL131312:BHB131312 BQH131312:BQX131312 CAD131312:CAT131312 CJZ131312:CKP131312 CTV131312:CUL131312 DDR131312:DEH131312 DNN131312:DOD131312 DXJ131312:DXZ131312 EHF131312:EHV131312 ERB131312:ERR131312 FAX131312:FBN131312 FKT131312:FLJ131312 FUP131312:FVF131312 GEL131312:GFB131312 GOH131312:GOX131312 GYD131312:GYT131312 HHZ131312:HIP131312 HRV131312:HSL131312 IBR131312:ICH131312 ILN131312:IMD131312 IVJ131312:IVZ131312 JFF131312:JFV131312 JPB131312:JPR131312 JYX131312:JZN131312 KIT131312:KJJ131312 KSP131312:KTF131312 LCL131312:LDB131312 LMH131312:LMX131312 LWD131312:LWT131312 MFZ131312:MGP131312 MPV131312:MQL131312 MZR131312:NAH131312 NJN131312:NKD131312 NTJ131312:NTZ131312 ODF131312:ODV131312 ONB131312:ONR131312 OWX131312:OXN131312 PGT131312:PHJ131312 PQP131312:PRF131312 QAL131312:QBB131312 QKH131312:QKX131312 QUD131312:QUT131312 RDZ131312:REP131312 RNV131312:ROL131312 RXR131312:RYH131312 SHN131312:SID131312 SRJ131312:SRZ131312 TBF131312:TBV131312 TLB131312:TLR131312 TUX131312:TVN131312 UET131312:UFJ131312 UOP131312:UPF131312 UYL131312:UZB131312 VIH131312:VIX131312 VSD131312:VST131312 WBZ131312:WCP131312 WLV131312:WML131312 WVR131312:WWH131312 J196848:Z196848 JF196848:JV196848 TB196848:TR196848 ACX196848:ADN196848 AMT196848:ANJ196848 AWP196848:AXF196848 BGL196848:BHB196848 BQH196848:BQX196848 CAD196848:CAT196848 CJZ196848:CKP196848 CTV196848:CUL196848 DDR196848:DEH196848 DNN196848:DOD196848 DXJ196848:DXZ196848 EHF196848:EHV196848 ERB196848:ERR196848 FAX196848:FBN196848 FKT196848:FLJ196848 FUP196848:FVF196848 GEL196848:GFB196848 GOH196848:GOX196848 GYD196848:GYT196848 HHZ196848:HIP196848 HRV196848:HSL196848 IBR196848:ICH196848 ILN196848:IMD196848 IVJ196848:IVZ196848 JFF196848:JFV196848 JPB196848:JPR196848 JYX196848:JZN196848 KIT196848:KJJ196848 KSP196848:KTF196848 LCL196848:LDB196848 LMH196848:LMX196848 LWD196848:LWT196848 MFZ196848:MGP196848 MPV196848:MQL196848 MZR196848:NAH196848 NJN196848:NKD196848 NTJ196848:NTZ196848 ODF196848:ODV196848 ONB196848:ONR196848 OWX196848:OXN196848 PGT196848:PHJ196848 PQP196848:PRF196848 QAL196848:QBB196848 QKH196848:QKX196848 QUD196848:QUT196848 RDZ196848:REP196848 RNV196848:ROL196848 RXR196848:RYH196848 SHN196848:SID196848 SRJ196848:SRZ196848 TBF196848:TBV196848 TLB196848:TLR196848 TUX196848:TVN196848 UET196848:UFJ196848 UOP196848:UPF196848 UYL196848:UZB196848 VIH196848:VIX196848 VSD196848:VST196848 WBZ196848:WCP196848 WLV196848:WML196848 WVR196848:WWH196848 J262384:Z262384 JF262384:JV262384 TB262384:TR262384 ACX262384:ADN262384 AMT262384:ANJ262384 AWP262384:AXF262384 BGL262384:BHB262384 BQH262384:BQX262384 CAD262384:CAT262384 CJZ262384:CKP262384 CTV262384:CUL262384 DDR262384:DEH262384 DNN262384:DOD262384 DXJ262384:DXZ262384 EHF262384:EHV262384 ERB262384:ERR262384 FAX262384:FBN262384 FKT262384:FLJ262384 FUP262384:FVF262384 GEL262384:GFB262384 GOH262384:GOX262384 GYD262384:GYT262384 HHZ262384:HIP262384 HRV262384:HSL262384 IBR262384:ICH262384 ILN262384:IMD262384 IVJ262384:IVZ262384 JFF262384:JFV262384 JPB262384:JPR262384 JYX262384:JZN262384 KIT262384:KJJ262384 KSP262384:KTF262384 LCL262384:LDB262384 LMH262384:LMX262384 LWD262384:LWT262384 MFZ262384:MGP262384 MPV262384:MQL262384 MZR262384:NAH262384 NJN262384:NKD262384 NTJ262384:NTZ262384 ODF262384:ODV262384 ONB262384:ONR262384 OWX262384:OXN262384 PGT262384:PHJ262384 PQP262384:PRF262384 QAL262384:QBB262384 QKH262384:QKX262384 QUD262384:QUT262384 RDZ262384:REP262384 RNV262384:ROL262384 RXR262384:RYH262384 SHN262384:SID262384 SRJ262384:SRZ262384 TBF262384:TBV262384 TLB262384:TLR262384 TUX262384:TVN262384 UET262384:UFJ262384 UOP262384:UPF262384 UYL262384:UZB262384 VIH262384:VIX262384 VSD262384:VST262384 WBZ262384:WCP262384 WLV262384:WML262384 WVR262384:WWH262384 J327920:Z327920 JF327920:JV327920 TB327920:TR327920 ACX327920:ADN327920 AMT327920:ANJ327920 AWP327920:AXF327920 BGL327920:BHB327920 BQH327920:BQX327920 CAD327920:CAT327920 CJZ327920:CKP327920 CTV327920:CUL327920 DDR327920:DEH327920 DNN327920:DOD327920 DXJ327920:DXZ327920 EHF327920:EHV327920 ERB327920:ERR327920 FAX327920:FBN327920 FKT327920:FLJ327920 FUP327920:FVF327920 GEL327920:GFB327920 GOH327920:GOX327920 GYD327920:GYT327920 HHZ327920:HIP327920 HRV327920:HSL327920 IBR327920:ICH327920 ILN327920:IMD327920 IVJ327920:IVZ327920 JFF327920:JFV327920 JPB327920:JPR327920 JYX327920:JZN327920 KIT327920:KJJ327920 KSP327920:KTF327920 LCL327920:LDB327920 LMH327920:LMX327920 LWD327920:LWT327920 MFZ327920:MGP327920 MPV327920:MQL327920 MZR327920:NAH327920 NJN327920:NKD327920 NTJ327920:NTZ327920 ODF327920:ODV327920 ONB327920:ONR327920 OWX327920:OXN327920 PGT327920:PHJ327920 PQP327920:PRF327920 QAL327920:QBB327920 QKH327920:QKX327920 QUD327920:QUT327920 RDZ327920:REP327920 RNV327920:ROL327920 RXR327920:RYH327920 SHN327920:SID327920 SRJ327920:SRZ327920 TBF327920:TBV327920 TLB327920:TLR327920 TUX327920:TVN327920 UET327920:UFJ327920 UOP327920:UPF327920 UYL327920:UZB327920 VIH327920:VIX327920 VSD327920:VST327920 WBZ327920:WCP327920 WLV327920:WML327920 WVR327920:WWH327920 J393456:Z393456 JF393456:JV393456 TB393456:TR393456 ACX393456:ADN393456 AMT393456:ANJ393456 AWP393456:AXF393456 BGL393456:BHB393456 BQH393456:BQX393456 CAD393456:CAT393456 CJZ393456:CKP393456 CTV393456:CUL393456 DDR393456:DEH393456 DNN393456:DOD393456 DXJ393456:DXZ393456 EHF393456:EHV393456 ERB393456:ERR393456 FAX393456:FBN393456 FKT393456:FLJ393456 FUP393456:FVF393456 GEL393456:GFB393456 GOH393456:GOX393456 GYD393456:GYT393456 HHZ393456:HIP393456 HRV393456:HSL393456 IBR393456:ICH393456 ILN393456:IMD393456 IVJ393456:IVZ393456 JFF393456:JFV393456 JPB393456:JPR393456 JYX393456:JZN393456 KIT393456:KJJ393456 KSP393456:KTF393456 LCL393456:LDB393456 LMH393456:LMX393456 LWD393456:LWT393456 MFZ393456:MGP393456 MPV393456:MQL393456 MZR393456:NAH393456 NJN393456:NKD393456 NTJ393456:NTZ393456 ODF393456:ODV393456 ONB393456:ONR393456 OWX393456:OXN393456 PGT393456:PHJ393456 PQP393456:PRF393456 QAL393456:QBB393456 QKH393456:QKX393456 QUD393456:QUT393456 RDZ393456:REP393456 RNV393456:ROL393456 RXR393456:RYH393456 SHN393456:SID393456 SRJ393456:SRZ393456 TBF393456:TBV393456 TLB393456:TLR393456 TUX393456:TVN393456 UET393456:UFJ393456 UOP393456:UPF393456 UYL393456:UZB393456 VIH393456:VIX393456 VSD393456:VST393456 WBZ393456:WCP393456 WLV393456:WML393456 WVR393456:WWH393456 J458992:Z458992 JF458992:JV458992 TB458992:TR458992 ACX458992:ADN458992 AMT458992:ANJ458992 AWP458992:AXF458992 BGL458992:BHB458992 BQH458992:BQX458992 CAD458992:CAT458992 CJZ458992:CKP458992 CTV458992:CUL458992 DDR458992:DEH458992 DNN458992:DOD458992 DXJ458992:DXZ458992 EHF458992:EHV458992 ERB458992:ERR458992 FAX458992:FBN458992 FKT458992:FLJ458992 FUP458992:FVF458992 GEL458992:GFB458992 GOH458992:GOX458992 GYD458992:GYT458992 HHZ458992:HIP458992 HRV458992:HSL458992 IBR458992:ICH458992 ILN458992:IMD458992 IVJ458992:IVZ458992 JFF458992:JFV458992 JPB458992:JPR458992 JYX458992:JZN458992 KIT458992:KJJ458992 KSP458992:KTF458992 LCL458992:LDB458992 LMH458992:LMX458992 LWD458992:LWT458992 MFZ458992:MGP458992 MPV458992:MQL458992 MZR458992:NAH458992 NJN458992:NKD458992 NTJ458992:NTZ458992 ODF458992:ODV458992 ONB458992:ONR458992 OWX458992:OXN458992 PGT458992:PHJ458992 PQP458992:PRF458992 QAL458992:QBB458992 QKH458992:QKX458992 QUD458992:QUT458992 RDZ458992:REP458992 RNV458992:ROL458992 RXR458992:RYH458992 SHN458992:SID458992 SRJ458992:SRZ458992 TBF458992:TBV458992 TLB458992:TLR458992 TUX458992:TVN458992 UET458992:UFJ458992 UOP458992:UPF458992 UYL458992:UZB458992 VIH458992:VIX458992 VSD458992:VST458992 WBZ458992:WCP458992 WLV458992:WML458992 WVR458992:WWH458992 J524528:Z524528 JF524528:JV524528 TB524528:TR524528 ACX524528:ADN524528 AMT524528:ANJ524528 AWP524528:AXF524528 BGL524528:BHB524528 BQH524528:BQX524528 CAD524528:CAT524528 CJZ524528:CKP524528 CTV524528:CUL524528 DDR524528:DEH524528 DNN524528:DOD524528 DXJ524528:DXZ524528 EHF524528:EHV524528 ERB524528:ERR524528 FAX524528:FBN524528 FKT524528:FLJ524528 FUP524528:FVF524528 GEL524528:GFB524528 GOH524528:GOX524528 GYD524528:GYT524528 HHZ524528:HIP524528 HRV524528:HSL524528 IBR524528:ICH524528 ILN524528:IMD524528 IVJ524528:IVZ524528 JFF524528:JFV524528 JPB524528:JPR524528 JYX524528:JZN524528 KIT524528:KJJ524528 KSP524528:KTF524528 LCL524528:LDB524528 LMH524528:LMX524528 LWD524528:LWT524528 MFZ524528:MGP524528 MPV524528:MQL524528 MZR524528:NAH524528 NJN524528:NKD524528 NTJ524528:NTZ524528 ODF524528:ODV524528 ONB524528:ONR524528 OWX524528:OXN524528 PGT524528:PHJ524528 PQP524528:PRF524528 QAL524528:QBB524528 QKH524528:QKX524528 QUD524528:QUT524528 RDZ524528:REP524528 RNV524528:ROL524528 RXR524528:RYH524528 SHN524528:SID524528 SRJ524528:SRZ524528 TBF524528:TBV524528 TLB524528:TLR524528 TUX524528:TVN524528 UET524528:UFJ524528 UOP524528:UPF524528 UYL524528:UZB524528 VIH524528:VIX524528 VSD524528:VST524528 WBZ524528:WCP524528 WLV524528:WML524528 WVR524528:WWH524528 J590064:Z590064 JF590064:JV590064 TB590064:TR590064 ACX590064:ADN590064 AMT590064:ANJ590064 AWP590064:AXF590064 BGL590064:BHB590064 BQH590064:BQX590064 CAD590064:CAT590064 CJZ590064:CKP590064 CTV590064:CUL590064 DDR590064:DEH590064 DNN590064:DOD590064 DXJ590064:DXZ590064 EHF590064:EHV590064 ERB590064:ERR590064 FAX590064:FBN590064 FKT590064:FLJ590064 FUP590064:FVF590064 GEL590064:GFB590064 GOH590064:GOX590064 GYD590064:GYT590064 HHZ590064:HIP590064 HRV590064:HSL590064 IBR590064:ICH590064 ILN590064:IMD590064 IVJ590064:IVZ590064 JFF590064:JFV590064 JPB590064:JPR590064 JYX590064:JZN590064 KIT590064:KJJ590064 KSP590064:KTF590064 LCL590064:LDB590064 LMH590064:LMX590064 LWD590064:LWT590064 MFZ590064:MGP590064 MPV590064:MQL590064 MZR590064:NAH590064 NJN590064:NKD590064 NTJ590064:NTZ590064 ODF590064:ODV590064 ONB590064:ONR590064 OWX590064:OXN590064 PGT590064:PHJ590064 PQP590064:PRF590064 QAL590064:QBB590064 QKH590064:QKX590064 QUD590064:QUT590064 RDZ590064:REP590064 RNV590064:ROL590064 RXR590064:RYH590064 SHN590064:SID590064 SRJ590064:SRZ590064 TBF590064:TBV590064 TLB590064:TLR590064 TUX590064:TVN590064 UET590064:UFJ590064 UOP590064:UPF590064 UYL590064:UZB590064 VIH590064:VIX590064 VSD590064:VST590064 WBZ590064:WCP590064 WLV590064:WML590064 WVR590064:WWH590064 J655600:Z655600 JF655600:JV655600 TB655600:TR655600 ACX655600:ADN655600 AMT655600:ANJ655600 AWP655600:AXF655600 BGL655600:BHB655600 BQH655600:BQX655600 CAD655600:CAT655600 CJZ655600:CKP655600 CTV655600:CUL655600 DDR655600:DEH655600 DNN655600:DOD655600 DXJ655600:DXZ655600 EHF655600:EHV655600 ERB655600:ERR655600 FAX655600:FBN655600 FKT655600:FLJ655600 FUP655600:FVF655600 GEL655600:GFB655600 GOH655600:GOX655600 GYD655600:GYT655600 HHZ655600:HIP655600 HRV655600:HSL655600 IBR655600:ICH655600 ILN655600:IMD655600 IVJ655600:IVZ655600 JFF655600:JFV655600 JPB655600:JPR655600 JYX655600:JZN655600 KIT655600:KJJ655600 KSP655600:KTF655600 LCL655600:LDB655600 LMH655600:LMX655600 LWD655600:LWT655600 MFZ655600:MGP655600 MPV655600:MQL655600 MZR655600:NAH655600 NJN655600:NKD655600 NTJ655600:NTZ655600 ODF655600:ODV655600 ONB655600:ONR655600 OWX655600:OXN655600 PGT655600:PHJ655600 PQP655600:PRF655600 QAL655600:QBB655600 QKH655600:QKX655600 QUD655600:QUT655600 RDZ655600:REP655600 RNV655600:ROL655600 RXR655600:RYH655600 SHN655600:SID655600 SRJ655600:SRZ655600 TBF655600:TBV655600 TLB655600:TLR655600 TUX655600:TVN655600 UET655600:UFJ655600 UOP655600:UPF655600 UYL655600:UZB655600 VIH655600:VIX655600 VSD655600:VST655600 WBZ655600:WCP655600 WLV655600:WML655600 WVR655600:WWH655600 J721136:Z721136 JF721136:JV721136 TB721136:TR721136 ACX721136:ADN721136 AMT721136:ANJ721136 AWP721136:AXF721136 BGL721136:BHB721136 BQH721136:BQX721136 CAD721136:CAT721136 CJZ721136:CKP721136 CTV721136:CUL721136 DDR721136:DEH721136 DNN721136:DOD721136 DXJ721136:DXZ721136 EHF721136:EHV721136 ERB721136:ERR721136 FAX721136:FBN721136 FKT721136:FLJ721136 FUP721136:FVF721136 GEL721136:GFB721136 GOH721136:GOX721136 GYD721136:GYT721136 HHZ721136:HIP721136 HRV721136:HSL721136 IBR721136:ICH721136 ILN721136:IMD721136 IVJ721136:IVZ721136 JFF721136:JFV721136 JPB721136:JPR721136 JYX721136:JZN721136 KIT721136:KJJ721136 KSP721136:KTF721136 LCL721136:LDB721136 LMH721136:LMX721136 LWD721136:LWT721136 MFZ721136:MGP721136 MPV721136:MQL721136 MZR721136:NAH721136 NJN721136:NKD721136 NTJ721136:NTZ721136 ODF721136:ODV721136 ONB721136:ONR721136 OWX721136:OXN721136 PGT721136:PHJ721136 PQP721136:PRF721136 QAL721136:QBB721136 QKH721136:QKX721136 QUD721136:QUT721136 RDZ721136:REP721136 RNV721136:ROL721136 RXR721136:RYH721136 SHN721136:SID721136 SRJ721136:SRZ721136 TBF721136:TBV721136 TLB721136:TLR721136 TUX721136:TVN721136 UET721136:UFJ721136 UOP721136:UPF721136 UYL721136:UZB721136 VIH721136:VIX721136 VSD721136:VST721136 WBZ721136:WCP721136 WLV721136:WML721136 WVR721136:WWH721136 J786672:Z786672 JF786672:JV786672 TB786672:TR786672 ACX786672:ADN786672 AMT786672:ANJ786672 AWP786672:AXF786672 BGL786672:BHB786672 BQH786672:BQX786672 CAD786672:CAT786672 CJZ786672:CKP786672 CTV786672:CUL786672 DDR786672:DEH786672 DNN786672:DOD786672 DXJ786672:DXZ786672 EHF786672:EHV786672 ERB786672:ERR786672 FAX786672:FBN786672 FKT786672:FLJ786672 FUP786672:FVF786672 GEL786672:GFB786672 GOH786672:GOX786672 GYD786672:GYT786672 HHZ786672:HIP786672 HRV786672:HSL786672 IBR786672:ICH786672 ILN786672:IMD786672 IVJ786672:IVZ786672 JFF786672:JFV786672 JPB786672:JPR786672 JYX786672:JZN786672 KIT786672:KJJ786672 KSP786672:KTF786672 LCL786672:LDB786672 LMH786672:LMX786672 LWD786672:LWT786672 MFZ786672:MGP786672 MPV786672:MQL786672 MZR786672:NAH786672 NJN786672:NKD786672 NTJ786672:NTZ786672 ODF786672:ODV786672 ONB786672:ONR786672 OWX786672:OXN786672 PGT786672:PHJ786672 PQP786672:PRF786672 QAL786672:QBB786672 QKH786672:QKX786672 QUD786672:QUT786672 RDZ786672:REP786672 RNV786672:ROL786672 RXR786672:RYH786672 SHN786672:SID786672 SRJ786672:SRZ786672 TBF786672:TBV786672 TLB786672:TLR786672 TUX786672:TVN786672 UET786672:UFJ786672 UOP786672:UPF786672 UYL786672:UZB786672 VIH786672:VIX786672 VSD786672:VST786672 WBZ786672:WCP786672 WLV786672:WML786672 WVR786672:WWH786672 J852208:Z852208 JF852208:JV852208 TB852208:TR852208 ACX852208:ADN852208 AMT852208:ANJ852208 AWP852208:AXF852208 BGL852208:BHB852208 BQH852208:BQX852208 CAD852208:CAT852208 CJZ852208:CKP852208 CTV852208:CUL852208 DDR852208:DEH852208 DNN852208:DOD852208 DXJ852208:DXZ852208 EHF852208:EHV852208 ERB852208:ERR852208 FAX852208:FBN852208 FKT852208:FLJ852208 FUP852208:FVF852208 GEL852208:GFB852208 GOH852208:GOX852208 GYD852208:GYT852208 HHZ852208:HIP852208 HRV852208:HSL852208 IBR852208:ICH852208 ILN852208:IMD852208 IVJ852208:IVZ852208 JFF852208:JFV852208 JPB852208:JPR852208 JYX852208:JZN852208 KIT852208:KJJ852208 KSP852208:KTF852208 LCL852208:LDB852208 LMH852208:LMX852208 LWD852208:LWT852208 MFZ852208:MGP852208 MPV852208:MQL852208 MZR852208:NAH852208 NJN852208:NKD852208 NTJ852208:NTZ852208 ODF852208:ODV852208 ONB852208:ONR852208 OWX852208:OXN852208 PGT852208:PHJ852208 PQP852208:PRF852208 QAL852208:QBB852208 QKH852208:QKX852208 QUD852208:QUT852208 RDZ852208:REP852208 RNV852208:ROL852208 RXR852208:RYH852208 SHN852208:SID852208 SRJ852208:SRZ852208 TBF852208:TBV852208 TLB852208:TLR852208 TUX852208:TVN852208 UET852208:UFJ852208 UOP852208:UPF852208 UYL852208:UZB852208 VIH852208:VIX852208 VSD852208:VST852208 WBZ852208:WCP852208 WLV852208:WML852208 WVR852208:WWH852208 J917744:Z917744 JF917744:JV917744 TB917744:TR917744 ACX917744:ADN917744 AMT917744:ANJ917744 AWP917744:AXF917744 BGL917744:BHB917744 BQH917744:BQX917744 CAD917744:CAT917744 CJZ917744:CKP917744 CTV917744:CUL917744 DDR917744:DEH917744 DNN917744:DOD917744 DXJ917744:DXZ917744 EHF917744:EHV917744 ERB917744:ERR917744 FAX917744:FBN917744 FKT917744:FLJ917744 FUP917744:FVF917744 GEL917744:GFB917744 GOH917744:GOX917744 GYD917744:GYT917744 HHZ917744:HIP917744 HRV917744:HSL917744 IBR917744:ICH917744 ILN917744:IMD917744 IVJ917744:IVZ917744 JFF917744:JFV917744 JPB917744:JPR917744 JYX917744:JZN917744 KIT917744:KJJ917744 KSP917744:KTF917744 LCL917744:LDB917744 LMH917744:LMX917744 LWD917744:LWT917744 MFZ917744:MGP917744 MPV917744:MQL917744 MZR917744:NAH917744 NJN917744:NKD917744 NTJ917744:NTZ917744 ODF917744:ODV917744 ONB917744:ONR917744 OWX917744:OXN917744 PGT917744:PHJ917744 PQP917744:PRF917744 QAL917744:QBB917744 QKH917744:QKX917744 QUD917744:QUT917744 RDZ917744:REP917744 RNV917744:ROL917744 RXR917744:RYH917744 SHN917744:SID917744 SRJ917744:SRZ917744 TBF917744:TBV917744 TLB917744:TLR917744 TUX917744:TVN917744 UET917744:UFJ917744 UOP917744:UPF917744 UYL917744:UZB917744 VIH917744:VIX917744 VSD917744:VST917744 WBZ917744:WCP917744 WLV917744:WML917744 WVR917744:WWH917744 J983280:Z983280 JF983280:JV983280 TB983280:TR983280 ACX983280:ADN983280 AMT983280:ANJ983280 AWP983280:AXF983280 BGL983280:BHB983280 BQH983280:BQX983280 CAD983280:CAT983280 CJZ983280:CKP983280 CTV983280:CUL983280 DDR983280:DEH983280 DNN983280:DOD983280 DXJ983280:DXZ983280 EHF983280:EHV983280 ERB983280:ERR983280 FAX983280:FBN983280 FKT983280:FLJ983280 FUP983280:FVF983280 GEL983280:GFB983280 GOH983280:GOX983280 GYD983280:GYT983280 HHZ983280:HIP983280 HRV983280:HSL983280 IBR983280:ICH983280 ILN983280:IMD983280 IVJ983280:IVZ983280 JFF983280:JFV983280 JPB983280:JPR983280 JYX983280:JZN983280 KIT983280:KJJ983280 KSP983280:KTF983280 LCL983280:LDB983280 LMH983280:LMX983280 LWD983280:LWT983280 MFZ983280:MGP983280 MPV983280:MQL983280 MZR983280:NAH983280 NJN983280:NKD983280 NTJ983280:NTZ983280 ODF983280:ODV983280 ONB983280:ONR983280 OWX983280:OXN983280 PGT983280:PHJ983280 PQP983280:PRF983280 QAL983280:QBB983280 QKH983280:QKX983280 QUD983280:QUT983280 RDZ983280:REP983280 RNV983280:ROL983280 RXR983280:RYH983280 SHN983280:SID983280 SRJ983280:SRZ983280 TBF983280:TBV983280 TLB983280:TLR983280 TUX983280:TVN983280 UET983280:UFJ983280 UOP983280:UPF983280 UYL983280:UZB983280 VIH983280:VIX983280 VSD983280:VST983280 WBZ983280:WCP983280 WLV983280:WML983280 WVR983280:WWH983280 Z154 JG108:JV108 TC108:TR108 ACY108:ADN108 AMU108:ANJ108 AWQ108:AXF108 BGM108:BHB108 BQI108:BQX108 CAE108:CAT108 CKA108:CKP108 CTW108:CUL108 DDS108:DEH108 DNO108:DOD108 DXK108:DXZ108 EHG108:EHV108 ERC108:ERR108 FAY108:FBN108 FKU108:FLJ108 FUQ108:FVF108 GEM108:GFB108 GOI108:GOX108 GYE108:GYT108 HIA108:HIP108 HRW108:HSL108 IBS108:ICH108 ILO108:IMD108 IVK108:IVZ108 JFG108:JFV108 JPC108:JPR108 JYY108:JZN108 KIU108:KJJ108 KSQ108:KTF108 LCM108:LDB108 LMI108:LMX108 LWE108:LWT108 MGA108:MGP108 MPW108:MQL108 MZS108:NAH108 NJO108:NKD108 NTK108:NTZ108 ODG108:ODV108 ONC108:ONR108 OWY108:OXN108 PGU108:PHJ108 PQQ108:PRF108 QAM108:QBB108 QKI108:QKX108 QUE108:QUT108 REA108:REP108 RNW108:ROL108 RXS108:RYH108 SHO108:SID108 SRK108:SRZ108 TBG108:TBV108 TLC108:TLR108 TUY108:TVN108 UEU108:UFJ108 UOQ108:UPF108 UYM108:UZB108 VII108:VIX108 VSE108:VST108 WCA108:WCP108 WLW108:WML108 WVS108:WWH108 K65773:Z65773 JG65773:JV65773 TC65773:TR65773 ACY65773:ADN65773 AMU65773:ANJ65773 AWQ65773:AXF65773 BGM65773:BHB65773 BQI65773:BQX65773 CAE65773:CAT65773 CKA65773:CKP65773 CTW65773:CUL65773 DDS65773:DEH65773 DNO65773:DOD65773 DXK65773:DXZ65773 EHG65773:EHV65773 ERC65773:ERR65773 FAY65773:FBN65773 FKU65773:FLJ65773 FUQ65773:FVF65773 GEM65773:GFB65773 GOI65773:GOX65773 GYE65773:GYT65773 HIA65773:HIP65773 HRW65773:HSL65773 IBS65773:ICH65773 ILO65773:IMD65773 IVK65773:IVZ65773 JFG65773:JFV65773 JPC65773:JPR65773 JYY65773:JZN65773 KIU65773:KJJ65773 KSQ65773:KTF65773 LCM65773:LDB65773 LMI65773:LMX65773 LWE65773:LWT65773 MGA65773:MGP65773 MPW65773:MQL65773 MZS65773:NAH65773 NJO65773:NKD65773 NTK65773:NTZ65773 ODG65773:ODV65773 ONC65773:ONR65773 OWY65773:OXN65773 PGU65773:PHJ65773 PQQ65773:PRF65773 QAM65773:QBB65773 QKI65773:QKX65773 QUE65773:QUT65773 REA65773:REP65773 RNW65773:ROL65773 RXS65773:RYH65773 SHO65773:SID65773 SRK65773:SRZ65773 TBG65773:TBV65773 TLC65773:TLR65773 TUY65773:TVN65773 UEU65773:UFJ65773 UOQ65773:UPF65773 UYM65773:UZB65773 VII65773:VIX65773 VSE65773:VST65773 WCA65773:WCP65773 WLW65773:WML65773 WVS65773:WWH65773 K131309:Z131309 JG131309:JV131309 TC131309:TR131309 ACY131309:ADN131309 AMU131309:ANJ131309 AWQ131309:AXF131309 BGM131309:BHB131309 BQI131309:BQX131309 CAE131309:CAT131309 CKA131309:CKP131309 CTW131309:CUL131309 DDS131309:DEH131309 DNO131309:DOD131309 DXK131309:DXZ131309 EHG131309:EHV131309 ERC131309:ERR131309 FAY131309:FBN131309 FKU131309:FLJ131309 FUQ131309:FVF131309 GEM131309:GFB131309 GOI131309:GOX131309 GYE131309:GYT131309 HIA131309:HIP131309 HRW131309:HSL131309 IBS131309:ICH131309 ILO131309:IMD131309 IVK131309:IVZ131309 JFG131309:JFV131309 JPC131309:JPR131309 JYY131309:JZN131309 KIU131309:KJJ131309 KSQ131309:KTF131309 LCM131309:LDB131309 LMI131309:LMX131309 LWE131309:LWT131309 MGA131309:MGP131309 MPW131309:MQL131309 MZS131309:NAH131309 NJO131309:NKD131309 NTK131309:NTZ131309 ODG131309:ODV131309 ONC131309:ONR131309 OWY131309:OXN131309 PGU131309:PHJ131309 PQQ131309:PRF131309 QAM131309:QBB131309 QKI131309:QKX131309 QUE131309:QUT131309 REA131309:REP131309 RNW131309:ROL131309 RXS131309:RYH131309 SHO131309:SID131309 SRK131309:SRZ131309 TBG131309:TBV131309 TLC131309:TLR131309 TUY131309:TVN131309 UEU131309:UFJ131309 UOQ131309:UPF131309 UYM131309:UZB131309 VII131309:VIX131309 VSE131309:VST131309 WCA131309:WCP131309 WLW131309:WML131309 WVS131309:WWH131309 K196845:Z196845 JG196845:JV196845 TC196845:TR196845 ACY196845:ADN196845 AMU196845:ANJ196845 AWQ196845:AXF196845 BGM196845:BHB196845 BQI196845:BQX196845 CAE196845:CAT196845 CKA196845:CKP196845 CTW196845:CUL196845 DDS196845:DEH196845 DNO196845:DOD196845 DXK196845:DXZ196845 EHG196845:EHV196845 ERC196845:ERR196845 FAY196845:FBN196845 FKU196845:FLJ196845 FUQ196845:FVF196845 GEM196845:GFB196845 GOI196845:GOX196845 GYE196845:GYT196845 HIA196845:HIP196845 HRW196845:HSL196845 IBS196845:ICH196845 ILO196845:IMD196845 IVK196845:IVZ196845 JFG196845:JFV196845 JPC196845:JPR196845 JYY196845:JZN196845 KIU196845:KJJ196845 KSQ196845:KTF196845 LCM196845:LDB196845 LMI196845:LMX196845 LWE196845:LWT196845 MGA196845:MGP196845 MPW196845:MQL196845 MZS196845:NAH196845 NJO196845:NKD196845 NTK196845:NTZ196845 ODG196845:ODV196845 ONC196845:ONR196845 OWY196845:OXN196845 PGU196845:PHJ196845 PQQ196845:PRF196845 QAM196845:QBB196845 QKI196845:QKX196845 QUE196845:QUT196845 REA196845:REP196845 RNW196845:ROL196845 RXS196845:RYH196845 SHO196845:SID196845 SRK196845:SRZ196845 TBG196845:TBV196845 TLC196845:TLR196845 TUY196845:TVN196845 UEU196845:UFJ196845 UOQ196845:UPF196845 UYM196845:UZB196845 VII196845:VIX196845 VSE196845:VST196845 WCA196845:WCP196845 WLW196845:WML196845 WVS196845:WWH196845 K262381:Z262381 JG262381:JV262381 TC262381:TR262381 ACY262381:ADN262381 AMU262381:ANJ262381 AWQ262381:AXF262381 BGM262381:BHB262381 BQI262381:BQX262381 CAE262381:CAT262381 CKA262381:CKP262381 CTW262381:CUL262381 DDS262381:DEH262381 DNO262381:DOD262381 DXK262381:DXZ262381 EHG262381:EHV262381 ERC262381:ERR262381 FAY262381:FBN262381 FKU262381:FLJ262381 FUQ262381:FVF262381 GEM262381:GFB262381 GOI262381:GOX262381 GYE262381:GYT262381 HIA262381:HIP262381 HRW262381:HSL262381 IBS262381:ICH262381 ILO262381:IMD262381 IVK262381:IVZ262381 JFG262381:JFV262381 JPC262381:JPR262381 JYY262381:JZN262381 KIU262381:KJJ262381 KSQ262381:KTF262381 LCM262381:LDB262381 LMI262381:LMX262381 LWE262381:LWT262381 MGA262381:MGP262381 MPW262381:MQL262381 MZS262381:NAH262381 NJO262381:NKD262381 NTK262381:NTZ262381 ODG262381:ODV262381 ONC262381:ONR262381 OWY262381:OXN262381 PGU262381:PHJ262381 PQQ262381:PRF262381 QAM262381:QBB262381 QKI262381:QKX262381 QUE262381:QUT262381 REA262381:REP262381 RNW262381:ROL262381 RXS262381:RYH262381 SHO262381:SID262381 SRK262381:SRZ262381 TBG262381:TBV262381 TLC262381:TLR262381 TUY262381:TVN262381 UEU262381:UFJ262381 UOQ262381:UPF262381 UYM262381:UZB262381 VII262381:VIX262381 VSE262381:VST262381 WCA262381:WCP262381 WLW262381:WML262381 WVS262381:WWH262381 K327917:Z327917 JG327917:JV327917 TC327917:TR327917 ACY327917:ADN327917 AMU327917:ANJ327917 AWQ327917:AXF327917 BGM327917:BHB327917 BQI327917:BQX327917 CAE327917:CAT327917 CKA327917:CKP327917 CTW327917:CUL327917 DDS327917:DEH327917 DNO327917:DOD327917 DXK327917:DXZ327917 EHG327917:EHV327917 ERC327917:ERR327917 FAY327917:FBN327917 FKU327917:FLJ327917 FUQ327917:FVF327917 GEM327917:GFB327917 GOI327917:GOX327917 GYE327917:GYT327917 HIA327917:HIP327917 HRW327917:HSL327917 IBS327917:ICH327917 ILO327917:IMD327917 IVK327917:IVZ327917 JFG327917:JFV327917 JPC327917:JPR327917 JYY327917:JZN327917 KIU327917:KJJ327917 KSQ327917:KTF327917 LCM327917:LDB327917 LMI327917:LMX327917 LWE327917:LWT327917 MGA327917:MGP327917 MPW327917:MQL327917 MZS327917:NAH327917 NJO327917:NKD327917 NTK327917:NTZ327917 ODG327917:ODV327917 ONC327917:ONR327917 OWY327917:OXN327917 PGU327917:PHJ327917 PQQ327917:PRF327917 QAM327917:QBB327917 QKI327917:QKX327917 QUE327917:QUT327917 REA327917:REP327917 RNW327917:ROL327917 RXS327917:RYH327917 SHO327917:SID327917 SRK327917:SRZ327917 TBG327917:TBV327917 TLC327917:TLR327917 TUY327917:TVN327917 UEU327917:UFJ327917 UOQ327917:UPF327917 UYM327917:UZB327917 VII327917:VIX327917 VSE327917:VST327917 WCA327917:WCP327917 WLW327917:WML327917 WVS327917:WWH327917 K393453:Z393453 JG393453:JV393453 TC393453:TR393453 ACY393453:ADN393453 AMU393453:ANJ393453 AWQ393453:AXF393453 BGM393453:BHB393453 BQI393453:BQX393453 CAE393453:CAT393453 CKA393453:CKP393453 CTW393453:CUL393453 DDS393453:DEH393453 DNO393453:DOD393453 DXK393453:DXZ393453 EHG393453:EHV393453 ERC393453:ERR393453 FAY393453:FBN393453 FKU393453:FLJ393453 FUQ393453:FVF393453 GEM393453:GFB393453 GOI393453:GOX393453 GYE393453:GYT393453 HIA393453:HIP393453 HRW393453:HSL393453 IBS393453:ICH393453 ILO393453:IMD393453 IVK393453:IVZ393453 JFG393453:JFV393453 JPC393453:JPR393453 JYY393453:JZN393453 KIU393453:KJJ393453 KSQ393453:KTF393453 LCM393453:LDB393453 LMI393453:LMX393453 LWE393453:LWT393453 MGA393453:MGP393453 MPW393453:MQL393453 MZS393453:NAH393453 NJO393453:NKD393453 NTK393453:NTZ393453 ODG393453:ODV393453 ONC393453:ONR393453 OWY393453:OXN393453 PGU393453:PHJ393453 PQQ393453:PRF393453 QAM393453:QBB393453 QKI393453:QKX393453 QUE393453:QUT393453 REA393453:REP393453 RNW393453:ROL393453 RXS393453:RYH393453 SHO393453:SID393453 SRK393453:SRZ393453 TBG393453:TBV393453 TLC393453:TLR393453 TUY393453:TVN393453 UEU393453:UFJ393453 UOQ393453:UPF393453 UYM393453:UZB393453 VII393453:VIX393453 VSE393453:VST393453 WCA393453:WCP393453 WLW393453:WML393453 WVS393453:WWH393453 K458989:Z458989 JG458989:JV458989 TC458989:TR458989 ACY458989:ADN458989 AMU458989:ANJ458989 AWQ458989:AXF458989 BGM458989:BHB458989 BQI458989:BQX458989 CAE458989:CAT458989 CKA458989:CKP458989 CTW458989:CUL458989 DDS458989:DEH458989 DNO458989:DOD458989 DXK458989:DXZ458989 EHG458989:EHV458989 ERC458989:ERR458989 FAY458989:FBN458989 FKU458989:FLJ458989 FUQ458989:FVF458989 GEM458989:GFB458989 GOI458989:GOX458989 GYE458989:GYT458989 HIA458989:HIP458989 HRW458989:HSL458989 IBS458989:ICH458989 ILO458989:IMD458989 IVK458989:IVZ458989 JFG458989:JFV458989 JPC458989:JPR458989 JYY458989:JZN458989 KIU458989:KJJ458989 KSQ458989:KTF458989 LCM458989:LDB458989 LMI458989:LMX458989 LWE458989:LWT458989 MGA458989:MGP458989 MPW458989:MQL458989 MZS458989:NAH458989 NJO458989:NKD458989 NTK458989:NTZ458989 ODG458989:ODV458989 ONC458989:ONR458989 OWY458989:OXN458989 PGU458989:PHJ458989 PQQ458989:PRF458989 QAM458989:QBB458989 QKI458989:QKX458989 QUE458989:QUT458989 REA458989:REP458989 RNW458989:ROL458989 RXS458989:RYH458989 SHO458989:SID458989 SRK458989:SRZ458989 TBG458989:TBV458989 TLC458989:TLR458989 TUY458989:TVN458989 UEU458989:UFJ458989 UOQ458989:UPF458989 UYM458989:UZB458989 VII458989:VIX458989 VSE458989:VST458989 WCA458989:WCP458989 WLW458989:WML458989 WVS458989:WWH458989 K524525:Z524525 JG524525:JV524525 TC524525:TR524525 ACY524525:ADN524525 AMU524525:ANJ524525 AWQ524525:AXF524525 BGM524525:BHB524525 BQI524525:BQX524525 CAE524525:CAT524525 CKA524525:CKP524525 CTW524525:CUL524525 DDS524525:DEH524525 DNO524525:DOD524525 DXK524525:DXZ524525 EHG524525:EHV524525 ERC524525:ERR524525 FAY524525:FBN524525 FKU524525:FLJ524525 FUQ524525:FVF524525 GEM524525:GFB524525 GOI524525:GOX524525 GYE524525:GYT524525 HIA524525:HIP524525 HRW524525:HSL524525 IBS524525:ICH524525 ILO524525:IMD524525 IVK524525:IVZ524525 JFG524525:JFV524525 JPC524525:JPR524525 JYY524525:JZN524525 KIU524525:KJJ524525 KSQ524525:KTF524525 LCM524525:LDB524525 LMI524525:LMX524525 LWE524525:LWT524525 MGA524525:MGP524525 MPW524525:MQL524525 MZS524525:NAH524525 NJO524525:NKD524525 NTK524525:NTZ524525 ODG524525:ODV524525 ONC524525:ONR524525 OWY524525:OXN524525 PGU524525:PHJ524525 PQQ524525:PRF524525 QAM524525:QBB524525 QKI524525:QKX524525 QUE524525:QUT524525 REA524525:REP524525 RNW524525:ROL524525 RXS524525:RYH524525 SHO524525:SID524525 SRK524525:SRZ524525 TBG524525:TBV524525 TLC524525:TLR524525 TUY524525:TVN524525 UEU524525:UFJ524525 UOQ524525:UPF524525 UYM524525:UZB524525 VII524525:VIX524525 VSE524525:VST524525 WCA524525:WCP524525 WLW524525:WML524525 WVS524525:WWH524525 K590061:Z590061 JG590061:JV590061 TC590061:TR590061 ACY590061:ADN590061 AMU590061:ANJ590061 AWQ590061:AXF590061 BGM590061:BHB590061 BQI590061:BQX590061 CAE590061:CAT590061 CKA590061:CKP590061 CTW590061:CUL590061 DDS590061:DEH590061 DNO590061:DOD590061 DXK590061:DXZ590061 EHG590061:EHV590061 ERC590061:ERR590061 FAY590061:FBN590061 FKU590061:FLJ590061 FUQ590061:FVF590061 GEM590061:GFB590061 GOI590061:GOX590061 GYE590061:GYT590061 HIA590061:HIP590061 HRW590061:HSL590061 IBS590061:ICH590061 ILO590061:IMD590061 IVK590061:IVZ590061 JFG590061:JFV590061 JPC590061:JPR590061 JYY590061:JZN590061 KIU590061:KJJ590061 KSQ590061:KTF590061 LCM590061:LDB590061 LMI590061:LMX590061 LWE590061:LWT590061 MGA590061:MGP590061 MPW590061:MQL590061 MZS590061:NAH590061 NJO590061:NKD590061 NTK590061:NTZ590061 ODG590061:ODV590061 ONC590061:ONR590061 OWY590061:OXN590061 PGU590061:PHJ590061 PQQ590061:PRF590061 QAM590061:QBB590061 QKI590061:QKX590061 QUE590061:QUT590061 REA590061:REP590061 RNW590061:ROL590061 RXS590061:RYH590061 SHO590061:SID590061 SRK590061:SRZ590061 TBG590061:TBV590061 TLC590061:TLR590061 TUY590061:TVN590061 UEU590061:UFJ590061 UOQ590061:UPF590061 UYM590061:UZB590061 VII590061:VIX590061 VSE590061:VST590061 WCA590061:WCP590061 WLW590061:WML590061 WVS590061:WWH590061 K655597:Z655597 JG655597:JV655597 TC655597:TR655597 ACY655597:ADN655597 AMU655597:ANJ655597 AWQ655597:AXF655597 BGM655597:BHB655597 BQI655597:BQX655597 CAE655597:CAT655597 CKA655597:CKP655597 CTW655597:CUL655597 DDS655597:DEH655597 DNO655597:DOD655597 DXK655597:DXZ655597 EHG655597:EHV655597 ERC655597:ERR655597 FAY655597:FBN655597 FKU655597:FLJ655597 FUQ655597:FVF655597 GEM655597:GFB655597 GOI655597:GOX655597 GYE655597:GYT655597 HIA655597:HIP655597 HRW655597:HSL655597 IBS655597:ICH655597 ILO655597:IMD655597 IVK655597:IVZ655597 JFG655597:JFV655597 JPC655597:JPR655597 JYY655597:JZN655597 KIU655597:KJJ655597 KSQ655597:KTF655597 LCM655597:LDB655597 LMI655597:LMX655597 LWE655597:LWT655597 MGA655597:MGP655597 MPW655597:MQL655597 MZS655597:NAH655597 NJO655597:NKD655597 NTK655597:NTZ655597 ODG655597:ODV655597 ONC655597:ONR655597 OWY655597:OXN655597 PGU655597:PHJ655597 PQQ655597:PRF655597 QAM655597:QBB655597 QKI655597:QKX655597 QUE655597:QUT655597 REA655597:REP655597 RNW655597:ROL655597 RXS655597:RYH655597 SHO655597:SID655597 SRK655597:SRZ655597 TBG655597:TBV655597 TLC655597:TLR655597 TUY655597:TVN655597 UEU655597:UFJ655597 UOQ655597:UPF655597 UYM655597:UZB655597 VII655597:VIX655597 VSE655597:VST655597 WCA655597:WCP655597 WLW655597:WML655597 WVS655597:WWH655597 K721133:Z721133 JG721133:JV721133 TC721133:TR721133 ACY721133:ADN721133 AMU721133:ANJ721133 AWQ721133:AXF721133 BGM721133:BHB721133 BQI721133:BQX721133 CAE721133:CAT721133 CKA721133:CKP721133 CTW721133:CUL721133 DDS721133:DEH721133 DNO721133:DOD721133 DXK721133:DXZ721133 EHG721133:EHV721133 ERC721133:ERR721133 FAY721133:FBN721133 FKU721133:FLJ721133 FUQ721133:FVF721133 GEM721133:GFB721133 GOI721133:GOX721133 GYE721133:GYT721133 HIA721133:HIP721133 HRW721133:HSL721133 IBS721133:ICH721133 ILO721133:IMD721133 IVK721133:IVZ721133 JFG721133:JFV721133 JPC721133:JPR721133 JYY721133:JZN721133 KIU721133:KJJ721133 KSQ721133:KTF721133 LCM721133:LDB721133 LMI721133:LMX721133 LWE721133:LWT721133 MGA721133:MGP721133 MPW721133:MQL721133 MZS721133:NAH721133 NJO721133:NKD721133 NTK721133:NTZ721133 ODG721133:ODV721133 ONC721133:ONR721133 OWY721133:OXN721133 PGU721133:PHJ721133 PQQ721133:PRF721133 QAM721133:QBB721133 QKI721133:QKX721133 QUE721133:QUT721133 REA721133:REP721133 RNW721133:ROL721133 RXS721133:RYH721133 SHO721133:SID721133 SRK721133:SRZ721133 TBG721133:TBV721133 TLC721133:TLR721133 TUY721133:TVN721133 UEU721133:UFJ721133 UOQ721133:UPF721133 UYM721133:UZB721133 VII721133:VIX721133 VSE721133:VST721133 WCA721133:WCP721133 WLW721133:WML721133 WVS721133:WWH721133 K786669:Z786669 JG786669:JV786669 TC786669:TR786669 ACY786669:ADN786669 AMU786669:ANJ786669 AWQ786669:AXF786669 BGM786669:BHB786669 BQI786669:BQX786669 CAE786669:CAT786669 CKA786669:CKP786669 CTW786669:CUL786669 DDS786669:DEH786669 DNO786669:DOD786669 DXK786669:DXZ786669 EHG786669:EHV786669 ERC786669:ERR786669 FAY786669:FBN786669 FKU786669:FLJ786669 FUQ786669:FVF786669 GEM786669:GFB786669 GOI786669:GOX786669 GYE786669:GYT786669 HIA786669:HIP786669 HRW786669:HSL786669 IBS786669:ICH786669 ILO786669:IMD786669 IVK786669:IVZ786669 JFG786669:JFV786669 JPC786669:JPR786669 JYY786669:JZN786669 KIU786669:KJJ786669 KSQ786669:KTF786669 LCM786669:LDB786669 LMI786669:LMX786669 LWE786669:LWT786669 MGA786669:MGP786669 MPW786669:MQL786669 MZS786669:NAH786669 NJO786669:NKD786669 NTK786669:NTZ786669 ODG786669:ODV786669 ONC786669:ONR786669 OWY786669:OXN786669 PGU786669:PHJ786669 PQQ786669:PRF786669 QAM786669:QBB786669 QKI786669:QKX786669 QUE786669:QUT786669 REA786669:REP786669 RNW786669:ROL786669 RXS786669:RYH786669 SHO786669:SID786669 SRK786669:SRZ786669 TBG786669:TBV786669 TLC786669:TLR786669 TUY786669:TVN786669 UEU786669:UFJ786669 UOQ786669:UPF786669 UYM786669:UZB786669 VII786669:VIX786669 VSE786669:VST786669 WCA786669:WCP786669 WLW786669:WML786669 WVS786669:WWH786669 K852205:Z852205 JG852205:JV852205 TC852205:TR852205 ACY852205:ADN852205 AMU852205:ANJ852205 AWQ852205:AXF852205 BGM852205:BHB852205 BQI852205:BQX852205 CAE852205:CAT852205 CKA852205:CKP852205 CTW852205:CUL852205 DDS852205:DEH852205 DNO852205:DOD852205 DXK852205:DXZ852205 EHG852205:EHV852205 ERC852205:ERR852205 FAY852205:FBN852205 FKU852205:FLJ852205 FUQ852205:FVF852205 GEM852205:GFB852205 GOI852205:GOX852205 GYE852205:GYT852205 HIA852205:HIP852205 HRW852205:HSL852205 IBS852205:ICH852205 ILO852205:IMD852205 IVK852205:IVZ852205 JFG852205:JFV852205 JPC852205:JPR852205 JYY852205:JZN852205 KIU852205:KJJ852205 KSQ852205:KTF852205 LCM852205:LDB852205 LMI852205:LMX852205 LWE852205:LWT852205 MGA852205:MGP852205 MPW852205:MQL852205 MZS852205:NAH852205 NJO852205:NKD852205 NTK852205:NTZ852205 ODG852205:ODV852205 ONC852205:ONR852205 OWY852205:OXN852205 PGU852205:PHJ852205 PQQ852205:PRF852205 QAM852205:QBB852205 QKI852205:QKX852205 QUE852205:QUT852205 REA852205:REP852205 RNW852205:ROL852205 RXS852205:RYH852205 SHO852205:SID852205 SRK852205:SRZ852205 TBG852205:TBV852205 TLC852205:TLR852205 TUY852205:TVN852205 UEU852205:UFJ852205 UOQ852205:UPF852205 UYM852205:UZB852205 VII852205:VIX852205 VSE852205:VST852205 WCA852205:WCP852205 WLW852205:WML852205 WVS852205:WWH852205 K917741:Z917741 JG917741:JV917741 TC917741:TR917741 ACY917741:ADN917741 AMU917741:ANJ917741 AWQ917741:AXF917741 BGM917741:BHB917741 BQI917741:BQX917741 CAE917741:CAT917741 CKA917741:CKP917741 CTW917741:CUL917741 DDS917741:DEH917741 DNO917741:DOD917741 DXK917741:DXZ917741 EHG917741:EHV917741 ERC917741:ERR917741 FAY917741:FBN917741 FKU917741:FLJ917741 FUQ917741:FVF917741 GEM917741:GFB917741 GOI917741:GOX917741 GYE917741:GYT917741 HIA917741:HIP917741 HRW917741:HSL917741 IBS917741:ICH917741 ILO917741:IMD917741 IVK917741:IVZ917741 JFG917741:JFV917741 JPC917741:JPR917741 JYY917741:JZN917741 KIU917741:KJJ917741 KSQ917741:KTF917741 LCM917741:LDB917741 LMI917741:LMX917741 LWE917741:LWT917741 MGA917741:MGP917741 MPW917741:MQL917741 MZS917741:NAH917741 NJO917741:NKD917741 NTK917741:NTZ917741 ODG917741:ODV917741 ONC917741:ONR917741 OWY917741:OXN917741 PGU917741:PHJ917741 PQQ917741:PRF917741 QAM917741:QBB917741 QKI917741:QKX917741 QUE917741:QUT917741 REA917741:REP917741 RNW917741:ROL917741 RXS917741:RYH917741 SHO917741:SID917741 SRK917741:SRZ917741 TBG917741:TBV917741 TLC917741:TLR917741 TUY917741:TVN917741 UEU917741:UFJ917741 UOQ917741:UPF917741 UYM917741:UZB917741 VII917741:VIX917741 VSE917741:VST917741 WCA917741:WCP917741 WLW917741:WML917741 WVS917741:WWH917741 K983277:Z983277 JG983277:JV983277 TC983277:TR983277 ACY983277:ADN983277 AMU983277:ANJ983277 AWQ983277:AXF983277 BGM983277:BHB983277 BQI983277:BQX983277 CAE983277:CAT983277 CKA983277:CKP983277 CTW983277:CUL983277 DDS983277:DEH983277 DNO983277:DOD983277 DXK983277:DXZ983277 EHG983277:EHV983277 ERC983277:ERR983277 FAY983277:FBN983277 FKU983277:FLJ983277 FUQ983277:FVF983277 GEM983277:GFB983277 GOI983277:GOX983277 GYE983277:GYT983277 HIA983277:HIP983277 HRW983277:HSL983277 IBS983277:ICH983277 ILO983277:IMD983277 IVK983277:IVZ983277 JFG983277:JFV983277 JPC983277:JPR983277 JYY983277:JZN983277 KIU983277:KJJ983277 KSQ983277:KTF983277 LCM983277:LDB983277 LMI983277:LMX983277 LWE983277:LWT983277 MGA983277:MGP983277 MPW983277:MQL983277 MZS983277:NAH983277 NJO983277:NKD983277 NTK983277:NTZ983277 ODG983277:ODV983277 ONC983277:ONR983277 OWY983277:OXN983277 PGU983277:PHJ983277 PQQ983277:PRF983277 QAM983277:QBB983277 QKI983277:QKX983277 QUE983277:QUT983277 REA983277:REP983277 RNW983277:ROL983277 RXS983277:RYH983277 SHO983277:SID983277 SRK983277:SRZ983277 TBG983277:TBV983277 TLC983277:TLR983277 TUY983277:TVN983277 UEU983277:UFJ983277 UOQ983277:UPF983277 UYM983277:UZB983277 VII983277:VIX983277 VSE983277:VST983277 WCA983277:WCP983277 WLW983277:WML983277 WVS983277:WWH983277 AA108:AC112 JW108:JY112 TS108:TU112 ADO108:ADQ112 ANK108:ANM112 AXG108:AXI112 BHC108:BHE112 BQY108:BRA112 CAU108:CAW112 CKQ108:CKS112 CUM108:CUO112 DEI108:DEK112 DOE108:DOG112 DYA108:DYC112 EHW108:EHY112 ERS108:ERU112 FBO108:FBQ112 FLK108:FLM112 FVG108:FVI112 GFC108:GFE112 GOY108:GPA112 GYU108:GYW112 HIQ108:HIS112 HSM108:HSO112 ICI108:ICK112 IME108:IMG112 IWA108:IWC112 JFW108:JFY112 JPS108:JPU112 JZO108:JZQ112 KJK108:KJM112 KTG108:KTI112 LDC108:LDE112 LMY108:LNA112 LWU108:LWW112 MGQ108:MGS112 MQM108:MQO112 NAI108:NAK112 NKE108:NKG112 NUA108:NUC112 ODW108:ODY112 ONS108:ONU112 OXO108:OXQ112 PHK108:PHM112 PRG108:PRI112 QBC108:QBE112 QKY108:QLA112 QUU108:QUW112 REQ108:RES112 ROM108:ROO112 RYI108:RYK112 SIE108:SIG112 SSA108:SSC112 TBW108:TBY112 TLS108:TLU112 TVO108:TVQ112 UFK108:UFM112 UPG108:UPI112 UZC108:UZE112 VIY108:VJA112 VSU108:VSW112 WCQ108:WCS112 WMM108:WMO112 WWI108:WWK112 AA65773:AC65777 JW65773:JY65777 TS65773:TU65777 ADO65773:ADQ65777 ANK65773:ANM65777 AXG65773:AXI65777 BHC65773:BHE65777 BQY65773:BRA65777 CAU65773:CAW65777 CKQ65773:CKS65777 CUM65773:CUO65777 DEI65773:DEK65777 DOE65773:DOG65777 DYA65773:DYC65777 EHW65773:EHY65777 ERS65773:ERU65777 FBO65773:FBQ65777 FLK65773:FLM65777 FVG65773:FVI65777 GFC65773:GFE65777 GOY65773:GPA65777 GYU65773:GYW65777 HIQ65773:HIS65777 HSM65773:HSO65777 ICI65773:ICK65777 IME65773:IMG65777 IWA65773:IWC65777 JFW65773:JFY65777 JPS65773:JPU65777 JZO65773:JZQ65777 KJK65773:KJM65777 KTG65773:KTI65777 LDC65773:LDE65777 LMY65773:LNA65777 LWU65773:LWW65777 MGQ65773:MGS65777 MQM65773:MQO65777 NAI65773:NAK65777 NKE65773:NKG65777 NUA65773:NUC65777 ODW65773:ODY65777 ONS65773:ONU65777 OXO65773:OXQ65777 PHK65773:PHM65777 PRG65773:PRI65777 QBC65773:QBE65777 QKY65773:QLA65777 QUU65773:QUW65777 REQ65773:RES65777 ROM65773:ROO65777 RYI65773:RYK65777 SIE65773:SIG65777 SSA65773:SSC65777 TBW65773:TBY65777 TLS65773:TLU65777 TVO65773:TVQ65777 UFK65773:UFM65777 UPG65773:UPI65777 UZC65773:UZE65777 VIY65773:VJA65777 VSU65773:VSW65777 WCQ65773:WCS65777 WMM65773:WMO65777 WWI65773:WWK65777 AA131309:AC131313 JW131309:JY131313 TS131309:TU131313 ADO131309:ADQ131313 ANK131309:ANM131313 AXG131309:AXI131313 BHC131309:BHE131313 BQY131309:BRA131313 CAU131309:CAW131313 CKQ131309:CKS131313 CUM131309:CUO131313 DEI131309:DEK131313 DOE131309:DOG131313 DYA131309:DYC131313 EHW131309:EHY131313 ERS131309:ERU131313 FBO131309:FBQ131313 FLK131309:FLM131313 FVG131309:FVI131313 GFC131309:GFE131313 GOY131309:GPA131313 GYU131309:GYW131313 HIQ131309:HIS131313 HSM131309:HSO131313 ICI131309:ICK131313 IME131309:IMG131313 IWA131309:IWC131313 JFW131309:JFY131313 JPS131309:JPU131313 JZO131309:JZQ131313 KJK131309:KJM131313 KTG131309:KTI131313 LDC131309:LDE131313 LMY131309:LNA131313 LWU131309:LWW131313 MGQ131309:MGS131313 MQM131309:MQO131313 NAI131309:NAK131313 NKE131309:NKG131313 NUA131309:NUC131313 ODW131309:ODY131313 ONS131309:ONU131313 OXO131309:OXQ131313 PHK131309:PHM131313 PRG131309:PRI131313 QBC131309:QBE131313 QKY131309:QLA131313 QUU131309:QUW131313 REQ131309:RES131313 ROM131309:ROO131313 RYI131309:RYK131313 SIE131309:SIG131313 SSA131309:SSC131313 TBW131309:TBY131313 TLS131309:TLU131313 TVO131309:TVQ131313 UFK131309:UFM131313 UPG131309:UPI131313 UZC131309:UZE131313 VIY131309:VJA131313 VSU131309:VSW131313 WCQ131309:WCS131313 WMM131309:WMO131313 WWI131309:WWK131313 AA196845:AC196849 JW196845:JY196849 TS196845:TU196849 ADO196845:ADQ196849 ANK196845:ANM196849 AXG196845:AXI196849 BHC196845:BHE196849 BQY196845:BRA196849 CAU196845:CAW196849 CKQ196845:CKS196849 CUM196845:CUO196849 DEI196845:DEK196849 DOE196845:DOG196849 DYA196845:DYC196849 EHW196845:EHY196849 ERS196845:ERU196849 FBO196845:FBQ196849 FLK196845:FLM196849 FVG196845:FVI196849 GFC196845:GFE196849 GOY196845:GPA196849 GYU196845:GYW196849 HIQ196845:HIS196849 HSM196845:HSO196849 ICI196845:ICK196849 IME196845:IMG196849 IWA196845:IWC196849 JFW196845:JFY196849 JPS196845:JPU196849 JZO196845:JZQ196849 KJK196845:KJM196849 KTG196845:KTI196849 LDC196845:LDE196849 LMY196845:LNA196849 LWU196845:LWW196849 MGQ196845:MGS196849 MQM196845:MQO196849 NAI196845:NAK196849 NKE196845:NKG196849 NUA196845:NUC196849 ODW196845:ODY196849 ONS196845:ONU196849 OXO196845:OXQ196849 PHK196845:PHM196849 PRG196845:PRI196849 QBC196845:QBE196849 QKY196845:QLA196849 QUU196845:QUW196849 REQ196845:RES196849 ROM196845:ROO196849 RYI196845:RYK196849 SIE196845:SIG196849 SSA196845:SSC196849 TBW196845:TBY196849 TLS196845:TLU196849 TVO196845:TVQ196849 UFK196845:UFM196849 UPG196845:UPI196849 UZC196845:UZE196849 VIY196845:VJA196849 VSU196845:VSW196849 WCQ196845:WCS196849 WMM196845:WMO196849 WWI196845:WWK196849 AA262381:AC262385 JW262381:JY262385 TS262381:TU262385 ADO262381:ADQ262385 ANK262381:ANM262385 AXG262381:AXI262385 BHC262381:BHE262385 BQY262381:BRA262385 CAU262381:CAW262385 CKQ262381:CKS262385 CUM262381:CUO262385 DEI262381:DEK262385 DOE262381:DOG262385 DYA262381:DYC262385 EHW262381:EHY262385 ERS262381:ERU262385 FBO262381:FBQ262385 FLK262381:FLM262385 FVG262381:FVI262385 GFC262381:GFE262385 GOY262381:GPA262385 GYU262381:GYW262385 HIQ262381:HIS262385 HSM262381:HSO262385 ICI262381:ICK262385 IME262381:IMG262385 IWA262381:IWC262385 JFW262381:JFY262385 JPS262381:JPU262385 JZO262381:JZQ262385 KJK262381:KJM262385 KTG262381:KTI262385 LDC262381:LDE262385 LMY262381:LNA262385 LWU262381:LWW262385 MGQ262381:MGS262385 MQM262381:MQO262385 NAI262381:NAK262385 NKE262381:NKG262385 NUA262381:NUC262385 ODW262381:ODY262385 ONS262381:ONU262385 OXO262381:OXQ262385 PHK262381:PHM262385 PRG262381:PRI262385 QBC262381:QBE262385 QKY262381:QLA262385 QUU262381:QUW262385 REQ262381:RES262385 ROM262381:ROO262385 RYI262381:RYK262385 SIE262381:SIG262385 SSA262381:SSC262385 TBW262381:TBY262385 TLS262381:TLU262385 TVO262381:TVQ262385 UFK262381:UFM262385 UPG262381:UPI262385 UZC262381:UZE262385 VIY262381:VJA262385 VSU262381:VSW262385 WCQ262381:WCS262385 WMM262381:WMO262385 WWI262381:WWK262385 AA327917:AC327921 JW327917:JY327921 TS327917:TU327921 ADO327917:ADQ327921 ANK327917:ANM327921 AXG327917:AXI327921 BHC327917:BHE327921 BQY327917:BRA327921 CAU327917:CAW327921 CKQ327917:CKS327921 CUM327917:CUO327921 DEI327917:DEK327921 DOE327917:DOG327921 DYA327917:DYC327921 EHW327917:EHY327921 ERS327917:ERU327921 FBO327917:FBQ327921 FLK327917:FLM327921 FVG327917:FVI327921 GFC327917:GFE327921 GOY327917:GPA327921 GYU327917:GYW327921 HIQ327917:HIS327921 HSM327917:HSO327921 ICI327917:ICK327921 IME327917:IMG327921 IWA327917:IWC327921 JFW327917:JFY327921 JPS327917:JPU327921 JZO327917:JZQ327921 KJK327917:KJM327921 KTG327917:KTI327921 LDC327917:LDE327921 LMY327917:LNA327921 LWU327917:LWW327921 MGQ327917:MGS327921 MQM327917:MQO327921 NAI327917:NAK327921 NKE327917:NKG327921 NUA327917:NUC327921 ODW327917:ODY327921 ONS327917:ONU327921 OXO327917:OXQ327921 PHK327917:PHM327921 PRG327917:PRI327921 QBC327917:QBE327921 QKY327917:QLA327921 QUU327917:QUW327921 REQ327917:RES327921 ROM327917:ROO327921 RYI327917:RYK327921 SIE327917:SIG327921 SSA327917:SSC327921 TBW327917:TBY327921 TLS327917:TLU327921 TVO327917:TVQ327921 UFK327917:UFM327921 UPG327917:UPI327921 UZC327917:UZE327921 VIY327917:VJA327921 VSU327917:VSW327921 WCQ327917:WCS327921 WMM327917:WMO327921 WWI327917:WWK327921 AA393453:AC393457 JW393453:JY393457 TS393453:TU393457 ADO393453:ADQ393457 ANK393453:ANM393457 AXG393453:AXI393457 BHC393453:BHE393457 BQY393453:BRA393457 CAU393453:CAW393457 CKQ393453:CKS393457 CUM393453:CUO393457 DEI393453:DEK393457 DOE393453:DOG393457 DYA393453:DYC393457 EHW393453:EHY393457 ERS393453:ERU393457 FBO393453:FBQ393457 FLK393453:FLM393457 FVG393453:FVI393457 GFC393453:GFE393457 GOY393453:GPA393457 GYU393453:GYW393457 HIQ393453:HIS393457 HSM393453:HSO393457 ICI393453:ICK393457 IME393453:IMG393457 IWA393453:IWC393457 JFW393453:JFY393457 JPS393453:JPU393457 JZO393453:JZQ393457 KJK393453:KJM393457 KTG393453:KTI393457 LDC393453:LDE393457 LMY393453:LNA393457 LWU393453:LWW393457 MGQ393453:MGS393457 MQM393453:MQO393457 NAI393453:NAK393457 NKE393453:NKG393457 NUA393453:NUC393457 ODW393453:ODY393457 ONS393453:ONU393457 OXO393453:OXQ393457 PHK393453:PHM393457 PRG393453:PRI393457 QBC393453:QBE393457 QKY393453:QLA393457 QUU393453:QUW393457 REQ393453:RES393457 ROM393453:ROO393457 RYI393453:RYK393457 SIE393453:SIG393457 SSA393453:SSC393457 TBW393453:TBY393457 TLS393453:TLU393457 TVO393453:TVQ393457 UFK393453:UFM393457 UPG393453:UPI393457 UZC393453:UZE393457 VIY393453:VJA393457 VSU393453:VSW393457 WCQ393453:WCS393457 WMM393453:WMO393457 WWI393453:WWK393457 AA458989:AC458993 JW458989:JY458993 TS458989:TU458993 ADO458989:ADQ458993 ANK458989:ANM458993 AXG458989:AXI458993 BHC458989:BHE458993 BQY458989:BRA458993 CAU458989:CAW458993 CKQ458989:CKS458993 CUM458989:CUO458993 DEI458989:DEK458993 DOE458989:DOG458993 DYA458989:DYC458993 EHW458989:EHY458993 ERS458989:ERU458993 FBO458989:FBQ458993 FLK458989:FLM458993 FVG458989:FVI458993 GFC458989:GFE458993 GOY458989:GPA458993 GYU458989:GYW458993 HIQ458989:HIS458993 HSM458989:HSO458993 ICI458989:ICK458993 IME458989:IMG458993 IWA458989:IWC458993 JFW458989:JFY458993 JPS458989:JPU458993 JZO458989:JZQ458993 KJK458989:KJM458993 KTG458989:KTI458993 LDC458989:LDE458993 LMY458989:LNA458993 LWU458989:LWW458993 MGQ458989:MGS458993 MQM458989:MQO458993 NAI458989:NAK458993 NKE458989:NKG458993 NUA458989:NUC458993 ODW458989:ODY458993 ONS458989:ONU458993 OXO458989:OXQ458993 PHK458989:PHM458993 PRG458989:PRI458993 QBC458989:QBE458993 QKY458989:QLA458993 QUU458989:QUW458993 REQ458989:RES458993 ROM458989:ROO458993 RYI458989:RYK458993 SIE458989:SIG458993 SSA458989:SSC458993 TBW458989:TBY458993 TLS458989:TLU458993 TVO458989:TVQ458993 UFK458989:UFM458993 UPG458989:UPI458993 UZC458989:UZE458993 VIY458989:VJA458993 VSU458989:VSW458993 WCQ458989:WCS458993 WMM458989:WMO458993 WWI458989:WWK458993 AA524525:AC524529 JW524525:JY524529 TS524525:TU524529 ADO524525:ADQ524529 ANK524525:ANM524529 AXG524525:AXI524529 BHC524525:BHE524529 BQY524525:BRA524529 CAU524525:CAW524529 CKQ524525:CKS524529 CUM524525:CUO524529 DEI524525:DEK524529 DOE524525:DOG524529 DYA524525:DYC524529 EHW524525:EHY524529 ERS524525:ERU524529 FBO524525:FBQ524529 FLK524525:FLM524529 FVG524525:FVI524529 GFC524525:GFE524529 GOY524525:GPA524529 GYU524525:GYW524529 HIQ524525:HIS524529 HSM524525:HSO524529 ICI524525:ICK524529 IME524525:IMG524529 IWA524525:IWC524529 JFW524525:JFY524529 JPS524525:JPU524529 JZO524525:JZQ524529 KJK524525:KJM524529 KTG524525:KTI524529 LDC524525:LDE524529 LMY524525:LNA524529 LWU524525:LWW524529 MGQ524525:MGS524529 MQM524525:MQO524529 NAI524525:NAK524529 NKE524525:NKG524529 NUA524525:NUC524529 ODW524525:ODY524529 ONS524525:ONU524529 OXO524525:OXQ524529 PHK524525:PHM524529 PRG524525:PRI524529 QBC524525:QBE524529 QKY524525:QLA524529 QUU524525:QUW524529 REQ524525:RES524529 ROM524525:ROO524529 RYI524525:RYK524529 SIE524525:SIG524529 SSA524525:SSC524529 TBW524525:TBY524529 TLS524525:TLU524529 TVO524525:TVQ524529 UFK524525:UFM524529 UPG524525:UPI524529 UZC524525:UZE524529 VIY524525:VJA524529 VSU524525:VSW524529 WCQ524525:WCS524529 WMM524525:WMO524529 WWI524525:WWK524529 AA590061:AC590065 JW590061:JY590065 TS590061:TU590065 ADO590061:ADQ590065 ANK590061:ANM590065 AXG590061:AXI590065 BHC590061:BHE590065 BQY590061:BRA590065 CAU590061:CAW590065 CKQ590061:CKS590065 CUM590061:CUO590065 DEI590061:DEK590065 DOE590061:DOG590065 DYA590061:DYC590065 EHW590061:EHY590065 ERS590061:ERU590065 FBO590061:FBQ590065 FLK590061:FLM590065 FVG590061:FVI590065 GFC590061:GFE590065 GOY590061:GPA590065 GYU590061:GYW590065 HIQ590061:HIS590065 HSM590061:HSO590065 ICI590061:ICK590065 IME590061:IMG590065 IWA590061:IWC590065 JFW590061:JFY590065 JPS590061:JPU590065 JZO590061:JZQ590065 KJK590061:KJM590065 KTG590061:KTI590065 LDC590061:LDE590065 LMY590061:LNA590065 LWU590061:LWW590065 MGQ590061:MGS590065 MQM590061:MQO590065 NAI590061:NAK590065 NKE590061:NKG590065 NUA590061:NUC590065 ODW590061:ODY590065 ONS590061:ONU590065 OXO590061:OXQ590065 PHK590061:PHM590065 PRG590061:PRI590065 QBC590061:QBE590065 QKY590061:QLA590065 QUU590061:QUW590065 REQ590061:RES590065 ROM590061:ROO590065 RYI590061:RYK590065 SIE590061:SIG590065 SSA590061:SSC590065 TBW590061:TBY590065 TLS590061:TLU590065 TVO590061:TVQ590065 UFK590061:UFM590065 UPG590061:UPI590065 UZC590061:UZE590065 VIY590061:VJA590065 VSU590061:VSW590065 WCQ590061:WCS590065 WMM590061:WMO590065 WWI590061:WWK590065 AA655597:AC655601 JW655597:JY655601 TS655597:TU655601 ADO655597:ADQ655601 ANK655597:ANM655601 AXG655597:AXI655601 BHC655597:BHE655601 BQY655597:BRA655601 CAU655597:CAW655601 CKQ655597:CKS655601 CUM655597:CUO655601 DEI655597:DEK655601 DOE655597:DOG655601 DYA655597:DYC655601 EHW655597:EHY655601 ERS655597:ERU655601 FBO655597:FBQ655601 FLK655597:FLM655601 FVG655597:FVI655601 GFC655597:GFE655601 GOY655597:GPA655601 GYU655597:GYW655601 HIQ655597:HIS655601 HSM655597:HSO655601 ICI655597:ICK655601 IME655597:IMG655601 IWA655597:IWC655601 JFW655597:JFY655601 JPS655597:JPU655601 JZO655597:JZQ655601 KJK655597:KJM655601 KTG655597:KTI655601 LDC655597:LDE655601 LMY655597:LNA655601 LWU655597:LWW655601 MGQ655597:MGS655601 MQM655597:MQO655601 NAI655597:NAK655601 NKE655597:NKG655601 NUA655597:NUC655601 ODW655597:ODY655601 ONS655597:ONU655601 OXO655597:OXQ655601 PHK655597:PHM655601 PRG655597:PRI655601 QBC655597:QBE655601 QKY655597:QLA655601 QUU655597:QUW655601 REQ655597:RES655601 ROM655597:ROO655601 RYI655597:RYK655601 SIE655597:SIG655601 SSA655597:SSC655601 TBW655597:TBY655601 TLS655597:TLU655601 TVO655597:TVQ655601 UFK655597:UFM655601 UPG655597:UPI655601 UZC655597:UZE655601 VIY655597:VJA655601 VSU655597:VSW655601 WCQ655597:WCS655601 WMM655597:WMO655601 WWI655597:WWK655601 AA721133:AC721137 JW721133:JY721137 TS721133:TU721137 ADO721133:ADQ721137 ANK721133:ANM721137 AXG721133:AXI721137 BHC721133:BHE721137 BQY721133:BRA721137 CAU721133:CAW721137 CKQ721133:CKS721137 CUM721133:CUO721137 DEI721133:DEK721137 DOE721133:DOG721137 DYA721133:DYC721137 EHW721133:EHY721137 ERS721133:ERU721137 FBO721133:FBQ721137 FLK721133:FLM721137 FVG721133:FVI721137 GFC721133:GFE721137 GOY721133:GPA721137 GYU721133:GYW721137 HIQ721133:HIS721137 HSM721133:HSO721137 ICI721133:ICK721137 IME721133:IMG721137 IWA721133:IWC721137 JFW721133:JFY721137 JPS721133:JPU721137 JZO721133:JZQ721137 KJK721133:KJM721137 KTG721133:KTI721137 LDC721133:LDE721137 LMY721133:LNA721137 LWU721133:LWW721137 MGQ721133:MGS721137 MQM721133:MQO721137 NAI721133:NAK721137 NKE721133:NKG721137 NUA721133:NUC721137 ODW721133:ODY721137 ONS721133:ONU721137 OXO721133:OXQ721137 PHK721133:PHM721137 PRG721133:PRI721137 QBC721133:QBE721137 QKY721133:QLA721137 QUU721133:QUW721137 REQ721133:RES721137 ROM721133:ROO721137 RYI721133:RYK721137 SIE721133:SIG721137 SSA721133:SSC721137 TBW721133:TBY721137 TLS721133:TLU721137 TVO721133:TVQ721137 UFK721133:UFM721137 UPG721133:UPI721137 UZC721133:UZE721137 VIY721133:VJA721137 VSU721133:VSW721137 WCQ721133:WCS721137 WMM721133:WMO721137 WWI721133:WWK721137 AA786669:AC786673 JW786669:JY786673 TS786669:TU786673 ADO786669:ADQ786673 ANK786669:ANM786673 AXG786669:AXI786673 BHC786669:BHE786673 BQY786669:BRA786673 CAU786669:CAW786673 CKQ786669:CKS786673 CUM786669:CUO786673 DEI786669:DEK786673 DOE786669:DOG786673 DYA786669:DYC786673 EHW786669:EHY786673 ERS786669:ERU786673 FBO786669:FBQ786673 FLK786669:FLM786673 FVG786669:FVI786673 GFC786669:GFE786673 GOY786669:GPA786673 GYU786669:GYW786673 HIQ786669:HIS786673 HSM786669:HSO786673 ICI786669:ICK786673 IME786669:IMG786673 IWA786669:IWC786673 JFW786669:JFY786673 JPS786669:JPU786673 JZO786669:JZQ786673 KJK786669:KJM786673 KTG786669:KTI786673 LDC786669:LDE786673 LMY786669:LNA786673 LWU786669:LWW786673 MGQ786669:MGS786673 MQM786669:MQO786673 NAI786669:NAK786673 NKE786669:NKG786673 NUA786669:NUC786673 ODW786669:ODY786673 ONS786669:ONU786673 OXO786669:OXQ786673 PHK786669:PHM786673 PRG786669:PRI786673 QBC786669:QBE786673 QKY786669:QLA786673 QUU786669:QUW786673 REQ786669:RES786673 ROM786669:ROO786673 RYI786669:RYK786673 SIE786669:SIG786673 SSA786669:SSC786673 TBW786669:TBY786673 TLS786669:TLU786673 TVO786669:TVQ786673 UFK786669:UFM786673 UPG786669:UPI786673 UZC786669:UZE786673 VIY786669:VJA786673 VSU786669:VSW786673 WCQ786669:WCS786673 WMM786669:WMO786673 WWI786669:WWK786673 AA852205:AC852209 JW852205:JY852209 TS852205:TU852209 ADO852205:ADQ852209 ANK852205:ANM852209 AXG852205:AXI852209 BHC852205:BHE852209 BQY852205:BRA852209 CAU852205:CAW852209 CKQ852205:CKS852209 CUM852205:CUO852209 DEI852205:DEK852209 DOE852205:DOG852209 DYA852205:DYC852209 EHW852205:EHY852209 ERS852205:ERU852209 FBO852205:FBQ852209 FLK852205:FLM852209 FVG852205:FVI852209 GFC852205:GFE852209 GOY852205:GPA852209 GYU852205:GYW852209 HIQ852205:HIS852209 HSM852205:HSO852209 ICI852205:ICK852209 IME852205:IMG852209 IWA852205:IWC852209 JFW852205:JFY852209 JPS852205:JPU852209 JZO852205:JZQ852209 KJK852205:KJM852209 KTG852205:KTI852209 LDC852205:LDE852209 LMY852205:LNA852209 LWU852205:LWW852209 MGQ852205:MGS852209 MQM852205:MQO852209 NAI852205:NAK852209 NKE852205:NKG852209 NUA852205:NUC852209 ODW852205:ODY852209 ONS852205:ONU852209 OXO852205:OXQ852209 PHK852205:PHM852209 PRG852205:PRI852209 QBC852205:QBE852209 QKY852205:QLA852209 QUU852205:QUW852209 REQ852205:RES852209 ROM852205:ROO852209 RYI852205:RYK852209 SIE852205:SIG852209 SSA852205:SSC852209 TBW852205:TBY852209 TLS852205:TLU852209 TVO852205:TVQ852209 UFK852205:UFM852209 UPG852205:UPI852209 UZC852205:UZE852209 VIY852205:VJA852209 VSU852205:VSW852209 WCQ852205:WCS852209 WMM852205:WMO852209 WWI852205:WWK852209 AA917741:AC917745 JW917741:JY917745 TS917741:TU917745 ADO917741:ADQ917745 ANK917741:ANM917745 AXG917741:AXI917745 BHC917741:BHE917745 BQY917741:BRA917745 CAU917741:CAW917745 CKQ917741:CKS917745 CUM917741:CUO917745 DEI917741:DEK917745 DOE917741:DOG917745 DYA917741:DYC917745 EHW917741:EHY917745 ERS917741:ERU917745 FBO917741:FBQ917745 FLK917741:FLM917745 FVG917741:FVI917745 GFC917741:GFE917745 GOY917741:GPA917745 GYU917741:GYW917745 HIQ917741:HIS917745 HSM917741:HSO917745 ICI917741:ICK917745 IME917741:IMG917745 IWA917741:IWC917745 JFW917741:JFY917745 JPS917741:JPU917745 JZO917741:JZQ917745 KJK917741:KJM917745 KTG917741:KTI917745 LDC917741:LDE917745 LMY917741:LNA917745 LWU917741:LWW917745 MGQ917741:MGS917745 MQM917741:MQO917745 NAI917741:NAK917745 NKE917741:NKG917745 NUA917741:NUC917745 ODW917741:ODY917745 ONS917741:ONU917745 OXO917741:OXQ917745 PHK917741:PHM917745 PRG917741:PRI917745 QBC917741:QBE917745 QKY917741:QLA917745 QUU917741:QUW917745 REQ917741:RES917745 ROM917741:ROO917745 RYI917741:RYK917745 SIE917741:SIG917745 SSA917741:SSC917745 TBW917741:TBY917745 TLS917741:TLU917745 TVO917741:TVQ917745 UFK917741:UFM917745 UPG917741:UPI917745 UZC917741:UZE917745 VIY917741:VJA917745 VSU917741:VSW917745 WCQ917741:WCS917745 WMM917741:WMO917745 WWI917741:WWK917745 AA983277:AC983281 JW983277:JY983281 TS983277:TU983281 ADO983277:ADQ983281 ANK983277:ANM983281 AXG983277:AXI983281 BHC983277:BHE983281 BQY983277:BRA983281 CAU983277:CAW983281 CKQ983277:CKS983281 CUM983277:CUO983281 DEI983277:DEK983281 DOE983277:DOG983281 DYA983277:DYC983281 EHW983277:EHY983281 ERS983277:ERU983281 FBO983277:FBQ983281 FLK983277:FLM983281 FVG983277:FVI983281 GFC983277:GFE983281 GOY983277:GPA983281 GYU983277:GYW983281 HIQ983277:HIS983281 HSM983277:HSO983281 ICI983277:ICK983281 IME983277:IMG983281 IWA983277:IWC983281 JFW983277:JFY983281 JPS983277:JPU983281 JZO983277:JZQ983281 KJK983277:KJM983281 KTG983277:KTI983281 LDC983277:LDE983281 LMY983277:LNA983281 LWU983277:LWW983281 MGQ983277:MGS983281 MQM983277:MQO983281 NAI983277:NAK983281 NKE983277:NKG983281 NUA983277:NUC983281 ODW983277:ODY983281 ONS983277:ONU983281 OXO983277:OXQ983281 PHK983277:PHM983281 PRG983277:PRI983281 QBC983277:QBE983281 QKY983277:QLA983281 QUU983277:QUW983281 REQ983277:RES983281 ROM983277:ROO983281 RYI983277:RYK983281 SIE983277:SIG983281 SSA983277:SSC983281 TBW983277:TBY983281 TLS983277:TLU983281 TVO983277:TVQ983281 UFK983277:UFM983281 UPG983277:UPI983281 UZC983277:UZE983281 VIY983277:VJA983281 VSU983277:VSW983281 WCQ983277:WCS983281 WMM983277:WMO983281 WWI983277:WWK983281 AA131:AC135 JW131:JY135 TS131:TU135 ADO131:ADQ135 ANK131:ANM135 AXG131:AXI135 BHC131:BHE135 BQY131:BRA135 CAU131:CAW135 CKQ131:CKS135 CUM131:CUO135 DEI131:DEK135 DOE131:DOG135 DYA131:DYC135 EHW131:EHY135 ERS131:ERU135 FBO131:FBQ135 FLK131:FLM135 FVG131:FVI135 GFC131:GFE135 GOY131:GPA135 GYU131:GYW135 HIQ131:HIS135 HSM131:HSO135 ICI131:ICK135 IME131:IMG135 IWA131:IWC135 JFW131:JFY135 JPS131:JPU135 JZO131:JZQ135 KJK131:KJM135 KTG131:KTI135 LDC131:LDE135 LMY131:LNA135 LWU131:LWW135 MGQ131:MGS135 MQM131:MQO135 NAI131:NAK135 NKE131:NKG135 NUA131:NUC135 ODW131:ODY135 ONS131:ONU135 OXO131:OXQ135 PHK131:PHM135 PRG131:PRI135 QBC131:QBE135 QKY131:QLA135 QUU131:QUW135 REQ131:RES135 ROM131:ROO135 RYI131:RYK135 SIE131:SIG135 SSA131:SSC135 TBW131:TBY135 TLS131:TLU135 TVO131:TVQ135 UFK131:UFM135 UPG131:UPI135 UZC131:UZE135 VIY131:VJA135 VSU131:VSW135 WCQ131:WCS135 WMM131:WMO135 WWI131:WWK135 AA65796:AC65800 JW65796:JY65800 TS65796:TU65800 ADO65796:ADQ65800 ANK65796:ANM65800 AXG65796:AXI65800 BHC65796:BHE65800 BQY65796:BRA65800 CAU65796:CAW65800 CKQ65796:CKS65800 CUM65796:CUO65800 DEI65796:DEK65800 DOE65796:DOG65800 DYA65796:DYC65800 EHW65796:EHY65800 ERS65796:ERU65800 FBO65796:FBQ65800 FLK65796:FLM65800 FVG65796:FVI65800 GFC65796:GFE65800 GOY65796:GPA65800 GYU65796:GYW65800 HIQ65796:HIS65800 HSM65796:HSO65800 ICI65796:ICK65800 IME65796:IMG65800 IWA65796:IWC65800 JFW65796:JFY65800 JPS65796:JPU65800 JZO65796:JZQ65800 KJK65796:KJM65800 KTG65796:KTI65800 LDC65796:LDE65800 LMY65796:LNA65800 LWU65796:LWW65800 MGQ65796:MGS65800 MQM65796:MQO65800 NAI65796:NAK65800 NKE65796:NKG65800 NUA65796:NUC65800 ODW65796:ODY65800 ONS65796:ONU65800 OXO65796:OXQ65800 PHK65796:PHM65800 PRG65796:PRI65800 QBC65796:QBE65800 QKY65796:QLA65800 QUU65796:QUW65800 REQ65796:RES65800 ROM65796:ROO65800 RYI65796:RYK65800 SIE65796:SIG65800 SSA65796:SSC65800 TBW65796:TBY65800 TLS65796:TLU65800 TVO65796:TVQ65800 UFK65796:UFM65800 UPG65796:UPI65800 UZC65796:UZE65800 VIY65796:VJA65800 VSU65796:VSW65800 WCQ65796:WCS65800 WMM65796:WMO65800 WWI65796:WWK65800 AA131332:AC131336 JW131332:JY131336 TS131332:TU131336 ADO131332:ADQ131336 ANK131332:ANM131336 AXG131332:AXI131336 BHC131332:BHE131336 BQY131332:BRA131336 CAU131332:CAW131336 CKQ131332:CKS131336 CUM131332:CUO131336 DEI131332:DEK131336 DOE131332:DOG131336 DYA131332:DYC131336 EHW131332:EHY131336 ERS131332:ERU131336 FBO131332:FBQ131336 FLK131332:FLM131336 FVG131332:FVI131336 GFC131332:GFE131336 GOY131332:GPA131336 GYU131332:GYW131336 HIQ131332:HIS131336 HSM131332:HSO131336 ICI131332:ICK131336 IME131332:IMG131336 IWA131332:IWC131336 JFW131332:JFY131336 JPS131332:JPU131336 JZO131332:JZQ131336 KJK131332:KJM131336 KTG131332:KTI131336 LDC131332:LDE131336 LMY131332:LNA131336 LWU131332:LWW131336 MGQ131332:MGS131336 MQM131332:MQO131336 NAI131332:NAK131336 NKE131332:NKG131336 NUA131332:NUC131336 ODW131332:ODY131336 ONS131332:ONU131336 OXO131332:OXQ131336 PHK131332:PHM131336 PRG131332:PRI131336 QBC131332:QBE131336 QKY131332:QLA131336 QUU131332:QUW131336 REQ131332:RES131336 ROM131332:ROO131336 RYI131332:RYK131336 SIE131332:SIG131336 SSA131332:SSC131336 TBW131332:TBY131336 TLS131332:TLU131336 TVO131332:TVQ131336 UFK131332:UFM131336 UPG131332:UPI131336 UZC131332:UZE131336 VIY131332:VJA131336 VSU131332:VSW131336 WCQ131332:WCS131336 WMM131332:WMO131336 WWI131332:WWK131336 AA196868:AC196872 JW196868:JY196872 TS196868:TU196872 ADO196868:ADQ196872 ANK196868:ANM196872 AXG196868:AXI196872 BHC196868:BHE196872 BQY196868:BRA196872 CAU196868:CAW196872 CKQ196868:CKS196872 CUM196868:CUO196872 DEI196868:DEK196872 DOE196868:DOG196872 DYA196868:DYC196872 EHW196868:EHY196872 ERS196868:ERU196872 FBO196868:FBQ196872 FLK196868:FLM196872 FVG196868:FVI196872 GFC196868:GFE196872 GOY196868:GPA196872 GYU196868:GYW196872 HIQ196868:HIS196872 HSM196868:HSO196872 ICI196868:ICK196872 IME196868:IMG196872 IWA196868:IWC196872 JFW196868:JFY196872 JPS196868:JPU196872 JZO196868:JZQ196872 KJK196868:KJM196872 KTG196868:KTI196872 LDC196868:LDE196872 LMY196868:LNA196872 LWU196868:LWW196872 MGQ196868:MGS196872 MQM196868:MQO196872 NAI196868:NAK196872 NKE196868:NKG196872 NUA196868:NUC196872 ODW196868:ODY196872 ONS196868:ONU196872 OXO196868:OXQ196872 PHK196868:PHM196872 PRG196868:PRI196872 QBC196868:QBE196872 QKY196868:QLA196872 QUU196868:QUW196872 REQ196868:RES196872 ROM196868:ROO196872 RYI196868:RYK196872 SIE196868:SIG196872 SSA196868:SSC196872 TBW196868:TBY196872 TLS196868:TLU196872 TVO196868:TVQ196872 UFK196868:UFM196872 UPG196868:UPI196872 UZC196868:UZE196872 VIY196868:VJA196872 VSU196868:VSW196872 WCQ196868:WCS196872 WMM196868:WMO196872 WWI196868:WWK196872 AA262404:AC262408 JW262404:JY262408 TS262404:TU262408 ADO262404:ADQ262408 ANK262404:ANM262408 AXG262404:AXI262408 BHC262404:BHE262408 BQY262404:BRA262408 CAU262404:CAW262408 CKQ262404:CKS262408 CUM262404:CUO262408 DEI262404:DEK262408 DOE262404:DOG262408 DYA262404:DYC262408 EHW262404:EHY262408 ERS262404:ERU262408 FBO262404:FBQ262408 FLK262404:FLM262408 FVG262404:FVI262408 GFC262404:GFE262408 GOY262404:GPA262408 GYU262404:GYW262408 HIQ262404:HIS262408 HSM262404:HSO262408 ICI262404:ICK262408 IME262404:IMG262408 IWA262404:IWC262408 JFW262404:JFY262408 JPS262404:JPU262408 JZO262404:JZQ262408 KJK262404:KJM262408 KTG262404:KTI262408 LDC262404:LDE262408 LMY262404:LNA262408 LWU262404:LWW262408 MGQ262404:MGS262408 MQM262404:MQO262408 NAI262404:NAK262408 NKE262404:NKG262408 NUA262404:NUC262408 ODW262404:ODY262408 ONS262404:ONU262408 OXO262404:OXQ262408 PHK262404:PHM262408 PRG262404:PRI262408 QBC262404:QBE262408 QKY262404:QLA262408 QUU262404:QUW262408 REQ262404:RES262408 ROM262404:ROO262408 RYI262404:RYK262408 SIE262404:SIG262408 SSA262404:SSC262408 TBW262404:TBY262408 TLS262404:TLU262408 TVO262404:TVQ262408 UFK262404:UFM262408 UPG262404:UPI262408 UZC262404:UZE262408 VIY262404:VJA262408 VSU262404:VSW262408 WCQ262404:WCS262408 WMM262404:WMO262408 WWI262404:WWK262408 AA327940:AC327944 JW327940:JY327944 TS327940:TU327944 ADO327940:ADQ327944 ANK327940:ANM327944 AXG327940:AXI327944 BHC327940:BHE327944 BQY327940:BRA327944 CAU327940:CAW327944 CKQ327940:CKS327944 CUM327940:CUO327944 DEI327940:DEK327944 DOE327940:DOG327944 DYA327940:DYC327944 EHW327940:EHY327944 ERS327940:ERU327944 FBO327940:FBQ327944 FLK327940:FLM327944 FVG327940:FVI327944 GFC327940:GFE327944 GOY327940:GPA327944 GYU327940:GYW327944 HIQ327940:HIS327944 HSM327940:HSO327944 ICI327940:ICK327944 IME327940:IMG327944 IWA327940:IWC327944 JFW327940:JFY327944 JPS327940:JPU327944 JZO327940:JZQ327944 KJK327940:KJM327944 KTG327940:KTI327944 LDC327940:LDE327944 LMY327940:LNA327944 LWU327940:LWW327944 MGQ327940:MGS327944 MQM327940:MQO327944 NAI327940:NAK327944 NKE327940:NKG327944 NUA327940:NUC327944 ODW327940:ODY327944 ONS327940:ONU327944 OXO327940:OXQ327944 PHK327940:PHM327944 PRG327940:PRI327944 QBC327940:QBE327944 QKY327940:QLA327944 QUU327940:QUW327944 REQ327940:RES327944 ROM327940:ROO327944 RYI327940:RYK327944 SIE327940:SIG327944 SSA327940:SSC327944 TBW327940:TBY327944 TLS327940:TLU327944 TVO327940:TVQ327944 UFK327940:UFM327944 UPG327940:UPI327944 UZC327940:UZE327944 VIY327940:VJA327944 VSU327940:VSW327944 WCQ327940:WCS327944 WMM327940:WMO327944 WWI327940:WWK327944 AA393476:AC393480 JW393476:JY393480 TS393476:TU393480 ADO393476:ADQ393480 ANK393476:ANM393480 AXG393476:AXI393480 BHC393476:BHE393480 BQY393476:BRA393480 CAU393476:CAW393480 CKQ393476:CKS393480 CUM393476:CUO393480 DEI393476:DEK393480 DOE393476:DOG393480 DYA393476:DYC393480 EHW393476:EHY393480 ERS393476:ERU393480 FBO393476:FBQ393480 FLK393476:FLM393480 FVG393476:FVI393480 GFC393476:GFE393480 GOY393476:GPA393480 GYU393476:GYW393480 HIQ393476:HIS393480 HSM393476:HSO393480 ICI393476:ICK393480 IME393476:IMG393480 IWA393476:IWC393480 JFW393476:JFY393480 JPS393476:JPU393480 JZO393476:JZQ393480 KJK393476:KJM393480 KTG393476:KTI393480 LDC393476:LDE393480 LMY393476:LNA393480 LWU393476:LWW393480 MGQ393476:MGS393480 MQM393476:MQO393480 NAI393476:NAK393480 NKE393476:NKG393480 NUA393476:NUC393480 ODW393476:ODY393480 ONS393476:ONU393480 OXO393476:OXQ393480 PHK393476:PHM393480 PRG393476:PRI393480 QBC393476:QBE393480 QKY393476:QLA393480 QUU393476:QUW393480 REQ393476:RES393480 ROM393476:ROO393480 RYI393476:RYK393480 SIE393476:SIG393480 SSA393476:SSC393480 TBW393476:TBY393480 TLS393476:TLU393480 TVO393476:TVQ393480 UFK393476:UFM393480 UPG393476:UPI393480 UZC393476:UZE393480 VIY393476:VJA393480 VSU393476:VSW393480 WCQ393476:WCS393480 WMM393476:WMO393480 WWI393476:WWK393480 AA459012:AC459016 JW459012:JY459016 TS459012:TU459016 ADO459012:ADQ459016 ANK459012:ANM459016 AXG459012:AXI459016 BHC459012:BHE459016 BQY459012:BRA459016 CAU459012:CAW459016 CKQ459012:CKS459016 CUM459012:CUO459016 DEI459012:DEK459016 DOE459012:DOG459016 DYA459012:DYC459016 EHW459012:EHY459016 ERS459012:ERU459016 FBO459012:FBQ459016 FLK459012:FLM459016 FVG459012:FVI459016 GFC459012:GFE459016 GOY459012:GPA459016 GYU459012:GYW459016 HIQ459012:HIS459016 HSM459012:HSO459016 ICI459012:ICK459016 IME459012:IMG459016 IWA459012:IWC459016 JFW459012:JFY459016 JPS459012:JPU459016 JZO459012:JZQ459016 KJK459012:KJM459016 KTG459012:KTI459016 LDC459012:LDE459016 LMY459012:LNA459016 LWU459012:LWW459016 MGQ459012:MGS459016 MQM459012:MQO459016 NAI459012:NAK459016 NKE459012:NKG459016 NUA459012:NUC459016 ODW459012:ODY459016 ONS459012:ONU459016 OXO459012:OXQ459016 PHK459012:PHM459016 PRG459012:PRI459016 QBC459012:QBE459016 QKY459012:QLA459016 QUU459012:QUW459016 REQ459012:RES459016 ROM459012:ROO459016 RYI459012:RYK459016 SIE459012:SIG459016 SSA459012:SSC459016 TBW459012:TBY459016 TLS459012:TLU459016 TVO459012:TVQ459016 UFK459012:UFM459016 UPG459012:UPI459016 UZC459012:UZE459016 VIY459012:VJA459016 VSU459012:VSW459016 WCQ459012:WCS459016 WMM459012:WMO459016 WWI459012:WWK459016 AA524548:AC524552 JW524548:JY524552 TS524548:TU524552 ADO524548:ADQ524552 ANK524548:ANM524552 AXG524548:AXI524552 BHC524548:BHE524552 BQY524548:BRA524552 CAU524548:CAW524552 CKQ524548:CKS524552 CUM524548:CUO524552 DEI524548:DEK524552 DOE524548:DOG524552 DYA524548:DYC524552 EHW524548:EHY524552 ERS524548:ERU524552 FBO524548:FBQ524552 FLK524548:FLM524552 FVG524548:FVI524552 GFC524548:GFE524552 GOY524548:GPA524552 GYU524548:GYW524552 HIQ524548:HIS524552 HSM524548:HSO524552 ICI524548:ICK524552 IME524548:IMG524552 IWA524548:IWC524552 JFW524548:JFY524552 JPS524548:JPU524552 JZO524548:JZQ524552 KJK524548:KJM524552 KTG524548:KTI524552 LDC524548:LDE524552 LMY524548:LNA524552 LWU524548:LWW524552 MGQ524548:MGS524552 MQM524548:MQO524552 NAI524548:NAK524552 NKE524548:NKG524552 NUA524548:NUC524552 ODW524548:ODY524552 ONS524548:ONU524552 OXO524548:OXQ524552 PHK524548:PHM524552 PRG524548:PRI524552 QBC524548:QBE524552 QKY524548:QLA524552 QUU524548:QUW524552 REQ524548:RES524552 ROM524548:ROO524552 RYI524548:RYK524552 SIE524548:SIG524552 SSA524548:SSC524552 TBW524548:TBY524552 TLS524548:TLU524552 TVO524548:TVQ524552 UFK524548:UFM524552 UPG524548:UPI524552 UZC524548:UZE524552 VIY524548:VJA524552 VSU524548:VSW524552 WCQ524548:WCS524552 WMM524548:WMO524552 WWI524548:WWK524552 AA590084:AC590088 JW590084:JY590088 TS590084:TU590088 ADO590084:ADQ590088 ANK590084:ANM590088 AXG590084:AXI590088 BHC590084:BHE590088 BQY590084:BRA590088 CAU590084:CAW590088 CKQ590084:CKS590088 CUM590084:CUO590088 DEI590084:DEK590088 DOE590084:DOG590088 DYA590084:DYC590088 EHW590084:EHY590088 ERS590084:ERU590088 FBO590084:FBQ590088 FLK590084:FLM590088 FVG590084:FVI590088 GFC590084:GFE590088 GOY590084:GPA590088 GYU590084:GYW590088 HIQ590084:HIS590088 HSM590084:HSO590088 ICI590084:ICK590088 IME590084:IMG590088 IWA590084:IWC590088 JFW590084:JFY590088 JPS590084:JPU590088 JZO590084:JZQ590088 KJK590084:KJM590088 KTG590084:KTI590088 LDC590084:LDE590088 LMY590084:LNA590088 LWU590084:LWW590088 MGQ590084:MGS590088 MQM590084:MQO590088 NAI590084:NAK590088 NKE590084:NKG590088 NUA590084:NUC590088 ODW590084:ODY590088 ONS590084:ONU590088 OXO590084:OXQ590088 PHK590084:PHM590088 PRG590084:PRI590088 QBC590084:QBE590088 QKY590084:QLA590088 QUU590084:QUW590088 REQ590084:RES590088 ROM590084:ROO590088 RYI590084:RYK590088 SIE590084:SIG590088 SSA590084:SSC590088 TBW590084:TBY590088 TLS590084:TLU590088 TVO590084:TVQ590088 UFK590084:UFM590088 UPG590084:UPI590088 UZC590084:UZE590088 VIY590084:VJA590088 VSU590084:VSW590088 WCQ590084:WCS590088 WMM590084:WMO590088 WWI590084:WWK590088 AA655620:AC655624 JW655620:JY655624 TS655620:TU655624 ADO655620:ADQ655624 ANK655620:ANM655624 AXG655620:AXI655624 BHC655620:BHE655624 BQY655620:BRA655624 CAU655620:CAW655624 CKQ655620:CKS655624 CUM655620:CUO655624 DEI655620:DEK655624 DOE655620:DOG655624 DYA655620:DYC655624 EHW655620:EHY655624 ERS655620:ERU655624 FBO655620:FBQ655624 FLK655620:FLM655624 FVG655620:FVI655624 GFC655620:GFE655624 GOY655620:GPA655624 GYU655620:GYW655624 HIQ655620:HIS655624 HSM655620:HSO655624 ICI655620:ICK655624 IME655620:IMG655624 IWA655620:IWC655624 JFW655620:JFY655624 JPS655620:JPU655624 JZO655620:JZQ655624 KJK655620:KJM655624 KTG655620:KTI655624 LDC655620:LDE655624 LMY655620:LNA655624 LWU655620:LWW655624 MGQ655620:MGS655624 MQM655620:MQO655624 NAI655620:NAK655624 NKE655620:NKG655624 NUA655620:NUC655624 ODW655620:ODY655624 ONS655620:ONU655624 OXO655620:OXQ655624 PHK655620:PHM655624 PRG655620:PRI655624 QBC655620:QBE655624 QKY655620:QLA655624 QUU655620:QUW655624 REQ655620:RES655624 ROM655620:ROO655624 RYI655620:RYK655624 SIE655620:SIG655624 SSA655620:SSC655624 TBW655620:TBY655624 TLS655620:TLU655624 TVO655620:TVQ655624 UFK655620:UFM655624 UPG655620:UPI655624 UZC655620:UZE655624 VIY655620:VJA655624 VSU655620:VSW655624 WCQ655620:WCS655624 WMM655620:WMO655624 WWI655620:WWK655624 AA721156:AC721160 JW721156:JY721160 TS721156:TU721160 ADO721156:ADQ721160 ANK721156:ANM721160 AXG721156:AXI721160 BHC721156:BHE721160 BQY721156:BRA721160 CAU721156:CAW721160 CKQ721156:CKS721160 CUM721156:CUO721160 DEI721156:DEK721160 DOE721156:DOG721160 DYA721156:DYC721160 EHW721156:EHY721160 ERS721156:ERU721160 FBO721156:FBQ721160 FLK721156:FLM721160 FVG721156:FVI721160 GFC721156:GFE721160 GOY721156:GPA721160 GYU721156:GYW721160 HIQ721156:HIS721160 HSM721156:HSO721160 ICI721156:ICK721160 IME721156:IMG721160 IWA721156:IWC721160 JFW721156:JFY721160 JPS721156:JPU721160 JZO721156:JZQ721160 KJK721156:KJM721160 KTG721156:KTI721160 LDC721156:LDE721160 LMY721156:LNA721160 LWU721156:LWW721160 MGQ721156:MGS721160 MQM721156:MQO721160 NAI721156:NAK721160 NKE721156:NKG721160 NUA721156:NUC721160 ODW721156:ODY721160 ONS721156:ONU721160 OXO721156:OXQ721160 PHK721156:PHM721160 PRG721156:PRI721160 QBC721156:QBE721160 QKY721156:QLA721160 QUU721156:QUW721160 REQ721156:RES721160 ROM721156:ROO721160 RYI721156:RYK721160 SIE721156:SIG721160 SSA721156:SSC721160 TBW721156:TBY721160 TLS721156:TLU721160 TVO721156:TVQ721160 UFK721156:UFM721160 UPG721156:UPI721160 UZC721156:UZE721160 VIY721156:VJA721160 VSU721156:VSW721160 WCQ721156:WCS721160 WMM721156:WMO721160 WWI721156:WWK721160 AA786692:AC786696 JW786692:JY786696 TS786692:TU786696 ADO786692:ADQ786696 ANK786692:ANM786696 AXG786692:AXI786696 BHC786692:BHE786696 BQY786692:BRA786696 CAU786692:CAW786696 CKQ786692:CKS786696 CUM786692:CUO786696 DEI786692:DEK786696 DOE786692:DOG786696 DYA786692:DYC786696 EHW786692:EHY786696 ERS786692:ERU786696 FBO786692:FBQ786696 FLK786692:FLM786696 FVG786692:FVI786696 GFC786692:GFE786696 GOY786692:GPA786696 GYU786692:GYW786696 HIQ786692:HIS786696 HSM786692:HSO786696 ICI786692:ICK786696 IME786692:IMG786696 IWA786692:IWC786696 JFW786692:JFY786696 JPS786692:JPU786696 JZO786692:JZQ786696 KJK786692:KJM786696 KTG786692:KTI786696 LDC786692:LDE786696 LMY786692:LNA786696 LWU786692:LWW786696 MGQ786692:MGS786696 MQM786692:MQO786696 NAI786692:NAK786696 NKE786692:NKG786696 NUA786692:NUC786696 ODW786692:ODY786696 ONS786692:ONU786696 OXO786692:OXQ786696 PHK786692:PHM786696 PRG786692:PRI786696 QBC786692:QBE786696 QKY786692:QLA786696 QUU786692:QUW786696 REQ786692:RES786696 ROM786692:ROO786696 RYI786692:RYK786696 SIE786692:SIG786696 SSA786692:SSC786696 TBW786692:TBY786696 TLS786692:TLU786696 TVO786692:TVQ786696 UFK786692:UFM786696 UPG786692:UPI786696 UZC786692:UZE786696 VIY786692:VJA786696 VSU786692:VSW786696 WCQ786692:WCS786696 WMM786692:WMO786696 WWI786692:WWK786696 AA852228:AC852232 JW852228:JY852232 TS852228:TU852232 ADO852228:ADQ852232 ANK852228:ANM852232 AXG852228:AXI852232 BHC852228:BHE852232 BQY852228:BRA852232 CAU852228:CAW852232 CKQ852228:CKS852232 CUM852228:CUO852232 DEI852228:DEK852232 DOE852228:DOG852232 DYA852228:DYC852232 EHW852228:EHY852232 ERS852228:ERU852232 FBO852228:FBQ852232 FLK852228:FLM852232 FVG852228:FVI852232 GFC852228:GFE852232 GOY852228:GPA852232 GYU852228:GYW852232 HIQ852228:HIS852232 HSM852228:HSO852232 ICI852228:ICK852232 IME852228:IMG852232 IWA852228:IWC852232 JFW852228:JFY852232 JPS852228:JPU852232 JZO852228:JZQ852232 KJK852228:KJM852232 KTG852228:KTI852232 LDC852228:LDE852232 LMY852228:LNA852232 LWU852228:LWW852232 MGQ852228:MGS852232 MQM852228:MQO852232 NAI852228:NAK852232 NKE852228:NKG852232 NUA852228:NUC852232 ODW852228:ODY852232 ONS852228:ONU852232 OXO852228:OXQ852232 PHK852228:PHM852232 PRG852228:PRI852232 QBC852228:QBE852232 QKY852228:QLA852232 QUU852228:QUW852232 REQ852228:RES852232 ROM852228:ROO852232 RYI852228:RYK852232 SIE852228:SIG852232 SSA852228:SSC852232 TBW852228:TBY852232 TLS852228:TLU852232 TVO852228:TVQ852232 UFK852228:UFM852232 UPG852228:UPI852232 UZC852228:UZE852232 VIY852228:VJA852232 VSU852228:VSW852232 WCQ852228:WCS852232 WMM852228:WMO852232 WWI852228:WWK852232 AA917764:AC917768 JW917764:JY917768 TS917764:TU917768 ADO917764:ADQ917768 ANK917764:ANM917768 AXG917764:AXI917768 BHC917764:BHE917768 BQY917764:BRA917768 CAU917764:CAW917768 CKQ917764:CKS917768 CUM917764:CUO917768 DEI917764:DEK917768 DOE917764:DOG917768 DYA917764:DYC917768 EHW917764:EHY917768 ERS917764:ERU917768 FBO917764:FBQ917768 FLK917764:FLM917768 FVG917764:FVI917768 GFC917764:GFE917768 GOY917764:GPA917768 GYU917764:GYW917768 HIQ917764:HIS917768 HSM917764:HSO917768 ICI917764:ICK917768 IME917764:IMG917768 IWA917764:IWC917768 JFW917764:JFY917768 JPS917764:JPU917768 JZO917764:JZQ917768 KJK917764:KJM917768 KTG917764:KTI917768 LDC917764:LDE917768 LMY917764:LNA917768 LWU917764:LWW917768 MGQ917764:MGS917768 MQM917764:MQO917768 NAI917764:NAK917768 NKE917764:NKG917768 NUA917764:NUC917768 ODW917764:ODY917768 ONS917764:ONU917768 OXO917764:OXQ917768 PHK917764:PHM917768 PRG917764:PRI917768 QBC917764:QBE917768 QKY917764:QLA917768 QUU917764:QUW917768 REQ917764:RES917768 ROM917764:ROO917768 RYI917764:RYK917768 SIE917764:SIG917768 SSA917764:SSC917768 TBW917764:TBY917768 TLS917764:TLU917768 TVO917764:TVQ917768 UFK917764:UFM917768 UPG917764:UPI917768 UZC917764:UZE917768 VIY917764:VJA917768 VSU917764:VSW917768 WCQ917764:WCS917768 WMM917764:WMO917768 WWI917764:WWK917768 AA983300:AC983304 JW983300:JY983304 TS983300:TU983304 ADO983300:ADQ983304 ANK983300:ANM983304 AXG983300:AXI983304 BHC983300:BHE983304 BQY983300:BRA983304 CAU983300:CAW983304 CKQ983300:CKS983304 CUM983300:CUO983304 DEI983300:DEK983304 DOE983300:DOG983304 DYA983300:DYC983304 EHW983300:EHY983304 ERS983300:ERU983304 FBO983300:FBQ983304 FLK983300:FLM983304 FVG983300:FVI983304 GFC983300:GFE983304 GOY983300:GPA983304 GYU983300:GYW983304 HIQ983300:HIS983304 HSM983300:HSO983304 ICI983300:ICK983304 IME983300:IMG983304 IWA983300:IWC983304 JFW983300:JFY983304 JPS983300:JPU983304 JZO983300:JZQ983304 KJK983300:KJM983304 KTG983300:KTI983304 LDC983300:LDE983304 LMY983300:LNA983304 LWU983300:LWW983304 MGQ983300:MGS983304 MQM983300:MQO983304 NAI983300:NAK983304 NKE983300:NKG983304 NUA983300:NUC983304 ODW983300:ODY983304 ONS983300:ONU983304 OXO983300:OXQ983304 PHK983300:PHM983304 PRG983300:PRI983304 QBC983300:QBE983304 QKY983300:QLA983304 QUU983300:QUW983304 REQ983300:RES983304 ROM983300:ROO983304 RYI983300:RYK983304 SIE983300:SIG983304 SSA983300:SSC983304 TBW983300:TBY983304 TLS983300:TLU983304 TVO983300:TVQ983304 UFK983300:UFM983304 UPG983300:UPI983304 UZC983300:UZE983304 VIY983300:VJA983304 VSU983300:VSW983304 WCQ983300:WCS983304 WMM983300:WMO983304 WWI983300:WWK983304 U108:Z108 JG131:JV131 TC131:TR131 ACY131:ADN131 AMU131:ANJ131 AWQ131:AXF131 BGM131:BHB131 BQI131:BQX131 CAE131:CAT131 CKA131:CKP131 CTW131:CUL131 DDS131:DEH131 DNO131:DOD131 DXK131:DXZ131 EHG131:EHV131 ERC131:ERR131 FAY131:FBN131 FKU131:FLJ131 FUQ131:FVF131 GEM131:GFB131 GOI131:GOX131 GYE131:GYT131 HIA131:HIP131 HRW131:HSL131 IBS131:ICH131 ILO131:IMD131 IVK131:IVZ131 JFG131:JFV131 JPC131:JPR131 JYY131:JZN131 KIU131:KJJ131 KSQ131:KTF131 LCM131:LDB131 LMI131:LMX131 LWE131:LWT131 MGA131:MGP131 MPW131:MQL131 MZS131:NAH131 NJO131:NKD131 NTK131:NTZ131 ODG131:ODV131 ONC131:ONR131 OWY131:OXN131 PGU131:PHJ131 PQQ131:PRF131 QAM131:QBB131 QKI131:QKX131 QUE131:QUT131 REA131:REP131 RNW131:ROL131 RXS131:RYH131 SHO131:SID131 SRK131:SRZ131 TBG131:TBV131 TLC131:TLR131 TUY131:TVN131 UEU131:UFJ131 UOQ131:UPF131 UYM131:UZB131 VII131:VIX131 VSE131:VST131 WCA131:WCP131 WLW131:WML131 WVS131:WWH131 K65796:Z65796 JG65796:JV65796 TC65796:TR65796 ACY65796:ADN65796 AMU65796:ANJ65796 AWQ65796:AXF65796 BGM65796:BHB65796 BQI65796:BQX65796 CAE65796:CAT65796 CKA65796:CKP65796 CTW65796:CUL65796 DDS65796:DEH65796 DNO65796:DOD65796 DXK65796:DXZ65796 EHG65796:EHV65796 ERC65796:ERR65796 FAY65796:FBN65796 FKU65796:FLJ65796 FUQ65796:FVF65796 GEM65796:GFB65796 GOI65796:GOX65796 GYE65796:GYT65796 HIA65796:HIP65796 HRW65796:HSL65796 IBS65796:ICH65796 ILO65796:IMD65796 IVK65796:IVZ65796 JFG65796:JFV65796 JPC65796:JPR65796 JYY65796:JZN65796 KIU65796:KJJ65796 KSQ65796:KTF65796 LCM65796:LDB65796 LMI65796:LMX65796 LWE65796:LWT65796 MGA65796:MGP65796 MPW65796:MQL65796 MZS65796:NAH65796 NJO65796:NKD65796 NTK65796:NTZ65796 ODG65796:ODV65796 ONC65796:ONR65796 OWY65796:OXN65796 PGU65796:PHJ65796 PQQ65796:PRF65796 QAM65796:QBB65796 QKI65796:QKX65796 QUE65796:QUT65796 REA65796:REP65796 RNW65796:ROL65796 RXS65796:RYH65796 SHO65796:SID65796 SRK65796:SRZ65796 TBG65796:TBV65796 TLC65796:TLR65796 TUY65796:TVN65796 UEU65796:UFJ65796 UOQ65796:UPF65796 UYM65796:UZB65796 VII65796:VIX65796 VSE65796:VST65796 WCA65796:WCP65796 WLW65796:WML65796 WVS65796:WWH65796 K131332:Z131332 JG131332:JV131332 TC131332:TR131332 ACY131332:ADN131332 AMU131332:ANJ131332 AWQ131332:AXF131332 BGM131332:BHB131332 BQI131332:BQX131332 CAE131332:CAT131332 CKA131332:CKP131332 CTW131332:CUL131332 DDS131332:DEH131332 DNO131332:DOD131332 DXK131332:DXZ131332 EHG131332:EHV131332 ERC131332:ERR131332 FAY131332:FBN131332 FKU131332:FLJ131332 FUQ131332:FVF131332 GEM131332:GFB131332 GOI131332:GOX131332 GYE131332:GYT131332 HIA131332:HIP131332 HRW131332:HSL131332 IBS131332:ICH131332 ILO131332:IMD131332 IVK131332:IVZ131332 JFG131332:JFV131332 JPC131332:JPR131332 JYY131332:JZN131332 KIU131332:KJJ131332 KSQ131332:KTF131332 LCM131332:LDB131332 LMI131332:LMX131332 LWE131332:LWT131332 MGA131332:MGP131332 MPW131332:MQL131332 MZS131332:NAH131332 NJO131332:NKD131332 NTK131332:NTZ131332 ODG131332:ODV131332 ONC131332:ONR131332 OWY131332:OXN131332 PGU131332:PHJ131332 PQQ131332:PRF131332 QAM131332:QBB131332 QKI131332:QKX131332 QUE131332:QUT131332 REA131332:REP131332 RNW131332:ROL131332 RXS131332:RYH131332 SHO131332:SID131332 SRK131332:SRZ131332 TBG131332:TBV131332 TLC131332:TLR131332 TUY131332:TVN131332 UEU131332:UFJ131332 UOQ131332:UPF131332 UYM131332:UZB131332 VII131332:VIX131332 VSE131332:VST131332 WCA131332:WCP131332 WLW131332:WML131332 WVS131332:WWH131332 K196868:Z196868 JG196868:JV196868 TC196868:TR196868 ACY196868:ADN196868 AMU196868:ANJ196868 AWQ196868:AXF196868 BGM196868:BHB196868 BQI196868:BQX196868 CAE196868:CAT196868 CKA196868:CKP196868 CTW196868:CUL196868 DDS196868:DEH196868 DNO196868:DOD196868 DXK196868:DXZ196868 EHG196868:EHV196868 ERC196868:ERR196868 FAY196868:FBN196868 FKU196868:FLJ196868 FUQ196868:FVF196868 GEM196868:GFB196868 GOI196868:GOX196868 GYE196868:GYT196868 HIA196868:HIP196868 HRW196868:HSL196868 IBS196868:ICH196868 ILO196868:IMD196868 IVK196868:IVZ196868 JFG196868:JFV196868 JPC196868:JPR196868 JYY196868:JZN196868 KIU196868:KJJ196868 KSQ196868:KTF196868 LCM196868:LDB196868 LMI196868:LMX196868 LWE196868:LWT196868 MGA196868:MGP196868 MPW196868:MQL196868 MZS196868:NAH196868 NJO196868:NKD196868 NTK196868:NTZ196868 ODG196868:ODV196868 ONC196868:ONR196868 OWY196868:OXN196868 PGU196868:PHJ196868 PQQ196868:PRF196868 QAM196868:QBB196868 QKI196868:QKX196868 QUE196868:QUT196868 REA196868:REP196868 RNW196868:ROL196868 RXS196868:RYH196868 SHO196868:SID196868 SRK196868:SRZ196868 TBG196868:TBV196868 TLC196868:TLR196868 TUY196868:TVN196868 UEU196868:UFJ196868 UOQ196868:UPF196868 UYM196868:UZB196868 VII196868:VIX196868 VSE196868:VST196868 WCA196868:WCP196868 WLW196868:WML196868 WVS196868:WWH196868 K262404:Z262404 JG262404:JV262404 TC262404:TR262404 ACY262404:ADN262404 AMU262404:ANJ262404 AWQ262404:AXF262404 BGM262404:BHB262404 BQI262404:BQX262404 CAE262404:CAT262404 CKA262404:CKP262404 CTW262404:CUL262404 DDS262404:DEH262404 DNO262404:DOD262404 DXK262404:DXZ262404 EHG262404:EHV262404 ERC262404:ERR262404 FAY262404:FBN262404 FKU262404:FLJ262404 FUQ262404:FVF262404 GEM262404:GFB262404 GOI262404:GOX262404 GYE262404:GYT262404 HIA262404:HIP262404 HRW262404:HSL262404 IBS262404:ICH262404 ILO262404:IMD262404 IVK262404:IVZ262404 JFG262404:JFV262404 JPC262404:JPR262404 JYY262404:JZN262404 KIU262404:KJJ262404 KSQ262404:KTF262404 LCM262404:LDB262404 LMI262404:LMX262404 LWE262404:LWT262404 MGA262404:MGP262404 MPW262404:MQL262404 MZS262404:NAH262404 NJO262404:NKD262404 NTK262404:NTZ262404 ODG262404:ODV262404 ONC262404:ONR262404 OWY262404:OXN262404 PGU262404:PHJ262404 PQQ262404:PRF262404 QAM262404:QBB262404 QKI262404:QKX262404 QUE262404:QUT262404 REA262404:REP262404 RNW262404:ROL262404 RXS262404:RYH262404 SHO262404:SID262404 SRK262404:SRZ262404 TBG262404:TBV262404 TLC262404:TLR262404 TUY262404:TVN262404 UEU262404:UFJ262404 UOQ262404:UPF262404 UYM262404:UZB262404 VII262404:VIX262404 VSE262404:VST262404 WCA262404:WCP262404 WLW262404:WML262404 WVS262404:WWH262404 K327940:Z327940 JG327940:JV327940 TC327940:TR327940 ACY327940:ADN327940 AMU327940:ANJ327940 AWQ327940:AXF327940 BGM327940:BHB327940 BQI327940:BQX327940 CAE327940:CAT327940 CKA327940:CKP327940 CTW327940:CUL327940 DDS327940:DEH327940 DNO327940:DOD327940 DXK327940:DXZ327940 EHG327940:EHV327940 ERC327940:ERR327940 FAY327940:FBN327940 FKU327940:FLJ327940 FUQ327940:FVF327940 GEM327940:GFB327940 GOI327940:GOX327940 GYE327940:GYT327940 HIA327940:HIP327940 HRW327940:HSL327940 IBS327940:ICH327940 ILO327940:IMD327940 IVK327940:IVZ327940 JFG327940:JFV327940 JPC327940:JPR327940 JYY327940:JZN327940 KIU327940:KJJ327940 KSQ327940:KTF327940 LCM327940:LDB327940 LMI327940:LMX327940 LWE327940:LWT327940 MGA327940:MGP327940 MPW327940:MQL327940 MZS327940:NAH327940 NJO327940:NKD327940 NTK327940:NTZ327940 ODG327940:ODV327940 ONC327940:ONR327940 OWY327940:OXN327940 PGU327940:PHJ327940 PQQ327940:PRF327940 QAM327940:QBB327940 QKI327940:QKX327940 QUE327940:QUT327940 REA327940:REP327940 RNW327940:ROL327940 RXS327940:RYH327940 SHO327940:SID327940 SRK327940:SRZ327940 TBG327940:TBV327940 TLC327940:TLR327940 TUY327940:TVN327940 UEU327940:UFJ327940 UOQ327940:UPF327940 UYM327940:UZB327940 VII327940:VIX327940 VSE327940:VST327940 WCA327940:WCP327940 WLW327940:WML327940 WVS327940:WWH327940 K393476:Z393476 JG393476:JV393476 TC393476:TR393476 ACY393476:ADN393476 AMU393476:ANJ393476 AWQ393476:AXF393476 BGM393476:BHB393476 BQI393476:BQX393476 CAE393476:CAT393476 CKA393476:CKP393476 CTW393476:CUL393476 DDS393476:DEH393476 DNO393476:DOD393476 DXK393476:DXZ393476 EHG393476:EHV393476 ERC393476:ERR393476 FAY393476:FBN393476 FKU393476:FLJ393476 FUQ393476:FVF393476 GEM393476:GFB393476 GOI393476:GOX393476 GYE393476:GYT393476 HIA393476:HIP393476 HRW393476:HSL393476 IBS393476:ICH393476 ILO393476:IMD393476 IVK393476:IVZ393476 JFG393476:JFV393476 JPC393476:JPR393476 JYY393476:JZN393476 KIU393476:KJJ393476 KSQ393476:KTF393476 LCM393476:LDB393476 LMI393476:LMX393476 LWE393476:LWT393476 MGA393476:MGP393476 MPW393476:MQL393476 MZS393476:NAH393476 NJO393476:NKD393476 NTK393476:NTZ393476 ODG393476:ODV393476 ONC393476:ONR393476 OWY393476:OXN393476 PGU393476:PHJ393476 PQQ393476:PRF393476 QAM393476:QBB393476 QKI393476:QKX393476 QUE393476:QUT393476 REA393476:REP393476 RNW393476:ROL393476 RXS393476:RYH393476 SHO393476:SID393476 SRK393476:SRZ393476 TBG393476:TBV393476 TLC393476:TLR393476 TUY393476:TVN393476 UEU393476:UFJ393476 UOQ393476:UPF393476 UYM393476:UZB393476 VII393476:VIX393476 VSE393476:VST393476 WCA393476:WCP393476 WLW393476:WML393476 WVS393476:WWH393476 K459012:Z459012 JG459012:JV459012 TC459012:TR459012 ACY459012:ADN459012 AMU459012:ANJ459012 AWQ459012:AXF459012 BGM459012:BHB459012 BQI459012:BQX459012 CAE459012:CAT459012 CKA459012:CKP459012 CTW459012:CUL459012 DDS459012:DEH459012 DNO459012:DOD459012 DXK459012:DXZ459012 EHG459012:EHV459012 ERC459012:ERR459012 FAY459012:FBN459012 FKU459012:FLJ459012 FUQ459012:FVF459012 GEM459012:GFB459012 GOI459012:GOX459012 GYE459012:GYT459012 HIA459012:HIP459012 HRW459012:HSL459012 IBS459012:ICH459012 ILO459012:IMD459012 IVK459012:IVZ459012 JFG459012:JFV459012 JPC459012:JPR459012 JYY459012:JZN459012 KIU459012:KJJ459012 KSQ459012:KTF459012 LCM459012:LDB459012 LMI459012:LMX459012 LWE459012:LWT459012 MGA459012:MGP459012 MPW459012:MQL459012 MZS459012:NAH459012 NJO459012:NKD459012 NTK459012:NTZ459012 ODG459012:ODV459012 ONC459012:ONR459012 OWY459012:OXN459012 PGU459012:PHJ459012 PQQ459012:PRF459012 QAM459012:QBB459012 QKI459012:QKX459012 QUE459012:QUT459012 REA459012:REP459012 RNW459012:ROL459012 RXS459012:RYH459012 SHO459012:SID459012 SRK459012:SRZ459012 TBG459012:TBV459012 TLC459012:TLR459012 TUY459012:TVN459012 UEU459012:UFJ459012 UOQ459012:UPF459012 UYM459012:UZB459012 VII459012:VIX459012 VSE459012:VST459012 WCA459012:WCP459012 WLW459012:WML459012 WVS459012:WWH459012 K524548:Z524548 JG524548:JV524548 TC524548:TR524548 ACY524548:ADN524548 AMU524548:ANJ524548 AWQ524548:AXF524548 BGM524548:BHB524548 BQI524548:BQX524548 CAE524548:CAT524548 CKA524548:CKP524548 CTW524548:CUL524548 DDS524548:DEH524548 DNO524548:DOD524548 DXK524548:DXZ524548 EHG524548:EHV524548 ERC524548:ERR524548 FAY524548:FBN524548 FKU524548:FLJ524548 FUQ524548:FVF524548 GEM524548:GFB524548 GOI524548:GOX524548 GYE524548:GYT524548 HIA524548:HIP524548 HRW524548:HSL524548 IBS524548:ICH524548 ILO524548:IMD524548 IVK524548:IVZ524548 JFG524548:JFV524548 JPC524548:JPR524548 JYY524548:JZN524548 KIU524548:KJJ524548 KSQ524548:KTF524548 LCM524548:LDB524548 LMI524548:LMX524548 LWE524548:LWT524548 MGA524548:MGP524548 MPW524548:MQL524548 MZS524548:NAH524548 NJO524548:NKD524548 NTK524548:NTZ524548 ODG524548:ODV524548 ONC524548:ONR524548 OWY524548:OXN524548 PGU524548:PHJ524548 PQQ524548:PRF524548 QAM524548:QBB524548 QKI524548:QKX524548 QUE524548:QUT524548 REA524548:REP524548 RNW524548:ROL524548 RXS524548:RYH524548 SHO524548:SID524548 SRK524548:SRZ524548 TBG524548:TBV524548 TLC524548:TLR524548 TUY524548:TVN524548 UEU524548:UFJ524548 UOQ524548:UPF524548 UYM524548:UZB524548 VII524548:VIX524548 VSE524548:VST524548 WCA524548:WCP524548 WLW524548:WML524548 WVS524548:WWH524548 K590084:Z590084 JG590084:JV590084 TC590084:TR590084 ACY590084:ADN590084 AMU590084:ANJ590084 AWQ590084:AXF590084 BGM590084:BHB590084 BQI590084:BQX590084 CAE590084:CAT590084 CKA590084:CKP590084 CTW590084:CUL590084 DDS590084:DEH590084 DNO590084:DOD590084 DXK590084:DXZ590084 EHG590084:EHV590084 ERC590084:ERR590084 FAY590084:FBN590084 FKU590084:FLJ590084 FUQ590084:FVF590084 GEM590084:GFB590084 GOI590084:GOX590084 GYE590084:GYT590084 HIA590084:HIP590084 HRW590084:HSL590084 IBS590084:ICH590084 ILO590084:IMD590084 IVK590084:IVZ590084 JFG590084:JFV590084 JPC590084:JPR590084 JYY590084:JZN590084 KIU590084:KJJ590084 KSQ590084:KTF590084 LCM590084:LDB590084 LMI590084:LMX590084 LWE590084:LWT590084 MGA590084:MGP590084 MPW590084:MQL590084 MZS590084:NAH590084 NJO590084:NKD590084 NTK590084:NTZ590084 ODG590084:ODV590084 ONC590084:ONR590084 OWY590084:OXN590084 PGU590084:PHJ590084 PQQ590084:PRF590084 QAM590084:QBB590084 QKI590084:QKX590084 QUE590084:QUT590084 REA590084:REP590084 RNW590084:ROL590084 RXS590084:RYH590084 SHO590084:SID590084 SRK590084:SRZ590084 TBG590084:TBV590084 TLC590084:TLR590084 TUY590084:TVN590084 UEU590084:UFJ590084 UOQ590084:UPF590084 UYM590084:UZB590084 VII590084:VIX590084 VSE590084:VST590084 WCA590084:WCP590084 WLW590084:WML590084 WVS590084:WWH590084 K655620:Z655620 JG655620:JV655620 TC655620:TR655620 ACY655620:ADN655620 AMU655620:ANJ655620 AWQ655620:AXF655620 BGM655620:BHB655620 BQI655620:BQX655620 CAE655620:CAT655620 CKA655620:CKP655620 CTW655620:CUL655620 DDS655620:DEH655620 DNO655620:DOD655620 DXK655620:DXZ655620 EHG655620:EHV655620 ERC655620:ERR655620 FAY655620:FBN655620 FKU655620:FLJ655620 FUQ655620:FVF655620 GEM655620:GFB655620 GOI655620:GOX655620 GYE655620:GYT655620 HIA655620:HIP655620 HRW655620:HSL655620 IBS655620:ICH655620 ILO655620:IMD655620 IVK655620:IVZ655620 JFG655620:JFV655620 JPC655620:JPR655620 JYY655620:JZN655620 KIU655620:KJJ655620 KSQ655620:KTF655620 LCM655620:LDB655620 LMI655620:LMX655620 LWE655620:LWT655620 MGA655620:MGP655620 MPW655620:MQL655620 MZS655620:NAH655620 NJO655620:NKD655620 NTK655620:NTZ655620 ODG655620:ODV655620 ONC655620:ONR655620 OWY655620:OXN655620 PGU655620:PHJ655620 PQQ655620:PRF655620 QAM655620:QBB655620 QKI655620:QKX655620 QUE655620:QUT655620 REA655620:REP655620 RNW655620:ROL655620 RXS655620:RYH655620 SHO655620:SID655620 SRK655620:SRZ655620 TBG655620:TBV655620 TLC655620:TLR655620 TUY655620:TVN655620 UEU655620:UFJ655620 UOQ655620:UPF655620 UYM655620:UZB655620 VII655620:VIX655620 VSE655620:VST655620 WCA655620:WCP655620 WLW655620:WML655620 WVS655620:WWH655620 K721156:Z721156 JG721156:JV721156 TC721156:TR721156 ACY721156:ADN721156 AMU721156:ANJ721156 AWQ721156:AXF721156 BGM721156:BHB721156 BQI721156:BQX721156 CAE721156:CAT721156 CKA721156:CKP721156 CTW721156:CUL721156 DDS721156:DEH721156 DNO721156:DOD721156 DXK721156:DXZ721156 EHG721156:EHV721156 ERC721156:ERR721156 FAY721156:FBN721156 FKU721156:FLJ721156 FUQ721156:FVF721156 GEM721156:GFB721156 GOI721156:GOX721156 GYE721156:GYT721156 HIA721156:HIP721156 HRW721156:HSL721156 IBS721156:ICH721156 ILO721156:IMD721156 IVK721156:IVZ721156 JFG721156:JFV721156 JPC721156:JPR721156 JYY721156:JZN721156 KIU721156:KJJ721156 KSQ721156:KTF721156 LCM721156:LDB721156 LMI721156:LMX721156 LWE721156:LWT721156 MGA721156:MGP721156 MPW721156:MQL721156 MZS721156:NAH721156 NJO721156:NKD721156 NTK721156:NTZ721156 ODG721156:ODV721156 ONC721156:ONR721156 OWY721156:OXN721156 PGU721156:PHJ721156 PQQ721156:PRF721156 QAM721156:QBB721156 QKI721156:QKX721156 QUE721156:QUT721156 REA721156:REP721156 RNW721156:ROL721156 RXS721156:RYH721156 SHO721156:SID721156 SRK721156:SRZ721156 TBG721156:TBV721156 TLC721156:TLR721156 TUY721156:TVN721156 UEU721156:UFJ721156 UOQ721156:UPF721156 UYM721156:UZB721156 VII721156:VIX721156 VSE721156:VST721156 WCA721156:WCP721156 WLW721156:WML721156 WVS721156:WWH721156 K786692:Z786692 JG786692:JV786692 TC786692:TR786692 ACY786692:ADN786692 AMU786692:ANJ786692 AWQ786692:AXF786692 BGM786692:BHB786692 BQI786692:BQX786692 CAE786692:CAT786692 CKA786692:CKP786692 CTW786692:CUL786692 DDS786692:DEH786692 DNO786692:DOD786692 DXK786692:DXZ786692 EHG786692:EHV786692 ERC786692:ERR786692 FAY786692:FBN786692 FKU786692:FLJ786692 FUQ786692:FVF786692 GEM786692:GFB786692 GOI786692:GOX786692 GYE786692:GYT786692 HIA786692:HIP786692 HRW786692:HSL786692 IBS786692:ICH786692 ILO786692:IMD786692 IVK786692:IVZ786692 JFG786692:JFV786692 JPC786692:JPR786692 JYY786692:JZN786692 KIU786692:KJJ786692 KSQ786692:KTF786692 LCM786692:LDB786692 LMI786692:LMX786692 LWE786692:LWT786692 MGA786692:MGP786692 MPW786692:MQL786692 MZS786692:NAH786692 NJO786692:NKD786692 NTK786692:NTZ786692 ODG786692:ODV786692 ONC786692:ONR786692 OWY786692:OXN786692 PGU786692:PHJ786692 PQQ786692:PRF786692 QAM786692:QBB786692 QKI786692:QKX786692 QUE786692:QUT786692 REA786692:REP786692 RNW786692:ROL786692 RXS786692:RYH786692 SHO786692:SID786692 SRK786692:SRZ786692 TBG786692:TBV786692 TLC786692:TLR786692 TUY786692:TVN786692 UEU786692:UFJ786692 UOQ786692:UPF786692 UYM786692:UZB786692 VII786692:VIX786692 VSE786692:VST786692 WCA786692:WCP786692 WLW786692:WML786692 WVS786692:WWH786692 K852228:Z852228 JG852228:JV852228 TC852228:TR852228 ACY852228:ADN852228 AMU852228:ANJ852228 AWQ852228:AXF852228 BGM852228:BHB852228 BQI852228:BQX852228 CAE852228:CAT852228 CKA852228:CKP852228 CTW852228:CUL852228 DDS852228:DEH852228 DNO852228:DOD852228 DXK852228:DXZ852228 EHG852228:EHV852228 ERC852228:ERR852228 FAY852228:FBN852228 FKU852228:FLJ852228 FUQ852228:FVF852228 GEM852228:GFB852228 GOI852228:GOX852228 GYE852228:GYT852228 HIA852228:HIP852228 HRW852228:HSL852228 IBS852228:ICH852228 ILO852228:IMD852228 IVK852228:IVZ852228 JFG852228:JFV852228 JPC852228:JPR852228 JYY852228:JZN852228 KIU852228:KJJ852228 KSQ852228:KTF852228 LCM852228:LDB852228 LMI852228:LMX852228 LWE852228:LWT852228 MGA852228:MGP852228 MPW852228:MQL852228 MZS852228:NAH852228 NJO852228:NKD852228 NTK852228:NTZ852228 ODG852228:ODV852228 ONC852228:ONR852228 OWY852228:OXN852228 PGU852228:PHJ852228 PQQ852228:PRF852228 QAM852228:QBB852228 QKI852228:QKX852228 QUE852228:QUT852228 REA852228:REP852228 RNW852228:ROL852228 RXS852228:RYH852228 SHO852228:SID852228 SRK852228:SRZ852228 TBG852228:TBV852228 TLC852228:TLR852228 TUY852228:TVN852228 UEU852228:UFJ852228 UOQ852228:UPF852228 UYM852228:UZB852228 VII852228:VIX852228 VSE852228:VST852228 WCA852228:WCP852228 WLW852228:WML852228 WVS852228:WWH852228 K917764:Z917764 JG917764:JV917764 TC917764:TR917764 ACY917764:ADN917764 AMU917764:ANJ917764 AWQ917764:AXF917764 BGM917764:BHB917764 BQI917764:BQX917764 CAE917764:CAT917764 CKA917764:CKP917764 CTW917764:CUL917764 DDS917764:DEH917764 DNO917764:DOD917764 DXK917764:DXZ917764 EHG917764:EHV917764 ERC917764:ERR917764 FAY917764:FBN917764 FKU917764:FLJ917764 FUQ917764:FVF917764 GEM917764:GFB917764 GOI917764:GOX917764 GYE917764:GYT917764 HIA917764:HIP917764 HRW917764:HSL917764 IBS917764:ICH917764 ILO917764:IMD917764 IVK917764:IVZ917764 JFG917764:JFV917764 JPC917764:JPR917764 JYY917764:JZN917764 KIU917764:KJJ917764 KSQ917764:KTF917764 LCM917764:LDB917764 LMI917764:LMX917764 LWE917764:LWT917764 MGA917764:MGP917764 MPW917764:MQL917764 MZS917764:NAH917764 NJO917764:NKD917764 NTK917764:NTZ917764 ODG917764:ODV917764 ONC917764:ONR917764 OWY917764:OXN917764 PGU917764:PHJ917764 PQQ917764:PRF917764 QAM917764:QBB917764 QKI917764:QKX917764 QUE917764:QUT917764 REA917764:REP917764 RNW917764:ROL917764 RXS917764:RYH917764 SHO917764:SID917764 SRK917764:SRZ917764 TBG917764:TBV917764 TLC917764:TLR917764 TUY917764:TVN917764 UEU917764:UFJ917764 UOQ917764:UPF917764 UYM917764:UZB917764 VII917764:VIX917764 VSE917764:VST917764 WCA917764:WCP917764 WLW917764:WML917764 WVS917764:WWH917764 K983300:Z983300 JG983300:JV983300 TC983300:TR983300 ACY983300:ADN983300 AMU983300:ANJ983300 AWQ983300:AXF983300 BGM983300:BHB983300 BQI983300:BQX983300 CAE983300:CAT983300 CKA983300:CKP983300 CTW983300:CUL983300 DDS983300:DEH983300 DNO983300:DOD983300 DXK983300:DXZ983300 EHG983300:EHV983300 ERC983300:ERR983300 FAY983300:FBN983300 FKU983300:FLJ983300 FUQ983300:FVF983300 GEM983300:GFB983300 GOI983300:GOX983300 GYE983300:GYT983300 HIA983300:HIP983300 HRW983300:HSL983300 IBS983300:ICH983300 ILO983300:IMD983300 IVK983300:IVZ983300 JFG983300:JFV983300 JPC983300:JPR983300 JYY983300:JZN983300 KIU983300:KJJ983300 KSQ983300:KTF983300 LCM983300:LDB983300 LMI983300:LMX983300 LWE983300:LWT983300 MGA983300:MGP983300 MPW983300:MQL983300 MZS983300:NAH983300 NJO983300:NKD983300 NTK983300:NTZ983300 ODG983300:ODV983300 ONC983300:ONR983300 OWY983300:OXN983300 PGU983300:PHJ983300 PQQ983300:PRF983300 QAM983300:QBB983300 QKI983300:QKX983300 QUE983300:QUT983300 REA983300:REP983300 RNW983300:ROL983300 RXS983300:RYH983300 SHO983300:SID983300 SRK983300:SRZ983300 TBG983300:TBV983300 TLC983300:TLR983300 TUY983300:TVN983300 UEU983300:UFJ983300 UOQ983300:UPF983300 UYM983300:UZB983300 VII983300:VIX983300 VSE983300:VST983300 WCA983300:WCP983300 WLW983300:WML983300 WVS983300:WWH983300 J157:Z157 JF157:JV157 TB157:TR157 ACX157:ADN157 AMT157:ANJ157 AWP157:AXF157 BGL157:BHB157 BQH157:BQX157 CAD157:CAT157 CJZ157:CKP157 CTV157:CUL157 DDR157:DEH157 DNN157:DOD157 DXJ157:DXZ157 EHF157:EHV157 ERB157:ERR157 FAX157:FBN157 FKT157:FLJ157 FUP157:FVF157 GEL157:GFB157 GOH157:GOX157 GYD157:GYT157 HHZ157:HIP157 HRV157:HSL157 IBR157:ICH157 ILN157:IMD157 IVJ157:IVZ157 JFF157:JFV157 JPB157:JPR157 JYX157:JZN157 KIT157:KJJ157 KSP157:KTF157 LCL157:LDB157 LMH157:LMX157 LWD157:LWT157 MFZ157:MGP157 MPV157:MQL157 MZR157:NAH157 NJN157:NKD157 NTJ157:NTZ157 ODF157:ODV157 ONB157:ONR157 OWX157:OXN157 PGT157:PHJ157 PQP157:PRF157 QAL157:QBB157 QKH157:QKX157 QUD157:QUT157 RDZ157:REP157 RNV157:ROL157 RXR157:RYH157 SHN157:SID157 SRJ157:SRZ157 TBF157:TBV157 TLB157:TLR157 TUX157:TVN157 UET157:UFJ157 UOP157:UPF157 UYL157:UZB157 VIH157:VIX157 VSD157:VST157 WBZ157:WCP157 WLV157:WML157 WVR157:WWH157 J65822:Z65822 JF65822:JV65822 TB65822:TR65822 ACX65822:ADN65822 AMT65822:ANJ65822 AWP65822:AXF65822 BGL65822:BHB65822 BQH65822:BQX65822 CAD65822:CAT65822 CJZ65822:CKP65822 CTV65822:CUL65822 DDR65822:DEH65822 DNN65822:DOD65822 DXJ65822:DXZ65822 EHF65822:EHV65822 ERB65822:ERR65822 FAX65822:FBN65822 FKT65822:FLJ65822 FUP65822:FVF65822 GEL65822:GFB65822 GOH65822:GOX65822 GYD65822:GYT65822 HHZ65822:HIP65822 HRV65822:HSL65822 IBR65822:ICH65822 ILN65822:IMD65822 IVJ65822:IVZ65822 JFF65822:JFV65822 JPB65822:JPR65822 JYX65822:JZN65822 KIT65822:KJJ65822 KSP65822:KTF65822 LCL65822:LDB65822 LMH65822:LMX65822 LWD65822:LWT65822 MFZ65822:MGP65822 MPV65822:MQL65822 MZR65822:NAH65822 NJN65822:NKD65822 NTJ65822:NTZ65822 ODF65822:ODV65822 ONB65822:ONR65822 OWX65822:OXN65822 PGT65822:PHJ65822 PQP65822:PRF65822 QAL65822:QBB65822 QKH65822:QKX65822 QUD65822:QUT65822 RDZ65822:REP65822 RNV65822:ROL65822 RXR65822:RYH65822 SHN65822:SID65822 SRJ65822:SRZ65822 TBF65822:TBV65822 TLB65822:TLR65822 TUX65822:TVN65822 UET65822:UFJ65822 UOP65822:UPF65822 UYL65822:UZB65822 VIH65822:VIX65822 VSD65822:VST65822 WBZ65822:WCP65822 WLV65822:WML65822 WVR65822:WWH65822 J131358:Z131358 JF131358:JV131358 TB131358:TR131358 ACX131358:ADN131358 AMT131358:ANJ131358 AWP131358:AXF131358 BGL131358:BHB131358 BQH131358:BQX131358 CAD131358:CAT131358 CJZ131358:CKP131358 CTV131358:CUL131358 DDR131358:DEH131358 DNN131358:DOD131358 DXJ131358:DXZ131358 EHF131358:EHV131358 ERB131358:ERR131358 FAX131358:FBN131358 FKT131358:FLJ131358 FUP131358:FVF131358 GEL131358:GFB131358 GOH131358:GOX131358 GYD131358:GYT131358 HHZ131358:HIP131358 HRV131358:HSL131358 IBR131358:ICH131358 ILN131358:IMD131358 IVJ131358:IVZ131358 JFF131358:JFV131358 JPB131358:JPR131358 JYX131358:JZN131358 KIT131358:KJJ131358 KSP131358:KTF131358 LCL131358:LDB131358 LMH131358:LMX131358 LWD131358:LWT131358 MFZ131358:MGP131358 MPV131358:MQL131358 MZR131358:NAH131358 NJN131358:NKD131358 NTJ131358:NTZ131358 ODF131358:ODV131358 ONB131358:ONR131358 OWX131358:OXN131358 PGT131358:PHJ131358 PQP131358:PRF131358 QAL131358:QBB131358 QKH131358:QKX131358 QUD131358:QUT131358 RDZ131358:REP131358 RNV131358:ROL131358 RXR131358:RYH131358 SHN131358:SID131358 SRJ131358:SRZ131358 TBF131358:TBV131358 TLB131358:TLR131358 TUX131358:TVN131358 UET131358:UFJ131358 UOP131358:UPF131358 UYL131358:UZB131358 VIH131358:VIX131358 VSD131358:VST131358 WBZ131358:WCP131358 WLV131358:WML131358 WVR131358:WWH131358 J196894:Z196894 JF196894:JV196894 TB196894:TR196894 ACX196894:ADN196894 AMT196894:ANJ196894 AWP196894:AXF196894 BGL196894:BHB196894 BQH196894:BQX196894 CAD196894:CAT196894 CJZ196894:CKP196894 CTV196894:CUL196894 DDR196894:DEH196894 DNN196894:DOD196894 DXJ196894:DXZ196894 EHF196894:EHV196894 ERB196894:ERR196894 FAX196894:FBN196894 FKT196894:FLJ196894 FUP196894:FVF196894 GEL196894:GFB196894 GOH196894:GOX196894 GYD196894:GYT196894 HHZ196894:HIP196894 HRV196894:HSL196894 IBR196894:ICH196894 ILN196894:IMD196894 IVJ196894:IVZ196894 JFF196894:JFV196894 JPB196894:JPR196894 JYX196894:JZN196894 KIT196894:KJJ196894 KSP196894:KTF196894 LCL196894:LDB196894 LMH196894:LMX196894 LWD196894:LWT196894 MFZ196894:MGP196894 MPV196894:MQL196894 MZR196894:NAH196894 NJN196894:NKD196894 NTJ196894:NTZ196894 ODF196894:ODV196894 ONB196894:ONR196894 OWX196894:OXN196894 PGT196894:PHJ196894 PQP196894:PRF196894 QAL196894:QBB196894 QKH196894:QKX196894 QUD196894:QUT196894 RDZ196894:REP196894 RNV196894:ROL196894 RXR196894:RYH196894 SHN196894:SID196894 SRJ196894:SRZ196894 TBF196894:TBV196894 TLB196894:TLR196894 TUX196894:TVN196894 UET196894:UFJ196894 UOP196894:UPF196894 UYL196894:UZB196894 VIH196894:VIX196894 VSD196894:VST196894 WBZ196894:WCP196894 WLV196894:WML196894 WVR196894:WWH196894 J262430:Z262430 JF262430:JV262430 TB262430:TR262430 ACX262430:ADN262430 AMT262430:ANJ262430 AWP262430:AXF262430 BGL262430:BHB262430 BQH262430:BQX262430 CAD262430:CAT262430 CJZ262430:CKP262430 CTV262430:CUL262430 DDR262430:DEH262430 DNN262430:DOD262430 DXJ262430:DXZ262430 EHF262430:EHV262430 ERB262430:ERR262430 FAX262430:FBN262430 FKT262430:FLJ262430 FUP262430:FVF262430 GEL262430:GFB262430 GOH262430:GOX262430 GYD262430:GYT262430 HHZ262430:HIP262430 HRV262430:HSL262430 IBR262430:ICH262430 ILN262430:IMD262430 IVJ262430:IVZ262430 JFF262430:JFV262430 JPB262430:JPR262430 JYX262430:JZN262430 KIT262430:KJJ262430 KSP262430:KTF262430 LCL262430:LDB262430 LMH262430:LMX262430 LWD262430:LWT262430 MFZ262430:MGP262430 MPV262430:MQL262430 MZR262430:NAH262430 NJN262430:NKD262430 NTJ262430:NTZ262430 ODF262430:ODV262430 ONB262430:ONR262430 OWX262430:OXN262430 PGT262430:PHJ262430 PQP262430:PRF262430 QAL262430:QBB262430 QKH262430:QKX262430 QUD262430:QUT262430 RDZ262430:REP262430 RNV262430:ROL262430 RXR262430:RYH262430 SHN262430:SID262430 SRJ262430:SRZ262430 TBF262430:TBV262430 TLB262430:TLR262430 TUX262430:TVN262430 UET262430:UFJ262430 UOP262430:UPF262430 UYL262430:UZB262430 VIH262430:VIX262430 VSD262430:VST262430 WBZ262430:WCP262430 WLV262430:WML262430 WVR262430:WWH262430 J327966:Z327966 JF327966:JV327966 TB327966:TR327966 ACX327966:ADN327966 AMT327966:ANJ327966 AWP327966:AXF327966 BGL327966:BHB327966 BQH327966:BQX327966 CAD327966:CAT327966 CJZ327966:CKP327966 CTV327966:CUL327966 DDR327966:DEH327966 DNN327966:DOD327966 DXJ327966:DXZ327966 EHF327966:EHV327966 ERB327966:ERR327966 FAX327966:FBN327966 FKT327966:FLJ327966 FUP327966:FVF327966 GEL327966:GFB327966 GOH327966:GOX327966 GYD327966:GYT327966 HHZ327966:HIP327966 HRV327966:HSL327966 IBR327966:ICH327966 ILN327966:IMD327966 IVJ327966:IVZ327966 JFF327966:JFV327966 JPB327966:JPR327966 JYX327966:JZN327966 KIT327966:KJJ327966 KSP327966:KTF327966 LCL327966:LDB327966 LMH327966:LMX327966 LWD327966:LWT327966 MFZ327966:MGP327966 MPV327966:MQL327966 MZR327966:NAH327966 NJN327966:NKD327966 NTJ327966:NTZ327966 ODF327966:ODV327966 ONB327966:ONR327966 OWX327966:OXN327966 PGT327966:PHJ327966 PQP327966:PRF327966 QAL327966:QBB327966 QKH327966:QKX327966 QUD327966:QUT327966 RDZ327966:REP327966 RNV327966:ROL327966 RXR327966:RYH327966 SHN327966:SID327966 SRJ327966:SRZ327966 TBF327966:TBV327966 TLB327966:TLR327966 TUX327966:TVN327966 UET327966:UFJ327966 UOP327966:UPF327966 UYL327966:UZB327966 VIH327966:VIX327966 VSD327966:VST327966 WBZ327966:WCP327966 WLV327966:WML327966 WVR327966:WWH327966 J393502:Z393502 JF393502:JV393502 TB393502:TR393502 ACX393502:ADN393502 AMT393502:ANJ393502 AWP393502:AXF393502 BGL393502:BHB393502 BQH393502:BQX393502 CAD393502:CAT393502 CJZ393502:CKP393502 CTV393502:CUL393502 DDR393502:DEH393502 DNN393502:DOD393502 DXJ393502:DXZ393502 EHF393502:EHV393502 ERB393502:ERR393502 FAX393502:FBN393502 FKT393502:FLJ393502 FUP393502:FVF393502 GEL393502:GFB393502 GOH393502:GOX393502 GYD393502:GYT393502 HHZ393502:HIP393502 HRV393502:HSL393502 IBR393502:ICH393502 ILN393502:IMD393502 IVJ393502:IVZ393502 JFF393502:JFV393502 JPB393502:JPR393502 JYX393502:JZN393502 KIT393502:KJJ393502 KSP393502:KTF393502 LCL393502:LDB393502 LMH393502:LMX393502 LWD393502:LWT393502 MFZ393502:MGP393502 MPV393502:MQL393502 MZR393502:NAH393502 NJN393502:NKD393502 NTJ393502:NTZ393502 ODF393502:ODV393502 ONB393502:ONR393502 OWX393502:OXN393502 PGT393502:PHJ393502 PQP393502:PRF393502 QAL393502:QBB393502 QKH393502:QKX393502 QUD393502:QUT393502 RDZ393502:REP393502 RNV393502:ROL393502 RXR393502:RYH393502 SHN393502:SID393502 SRJ393502:SRZ393502 TBF393502:TBV393502 TLB393502:TLR393502 TUX393502:TVN393502 UET393502:UFJ393502 UOP393502:UPF393502 UYL393502:UZB393502 VIH393502:VIX393502 VSD393502:VST393502 WBZ393502:WCP393502 WLV393502:WML393502 WVR393502:WWH393502 J459038:Z459038 JF459038:JV459038 TB459038:TR459038 ACX459038:ADN459038 AMT459038:ANJ459038 AWP459038:AXF459038 BGL459038:BHB459038 BQH459038:BQX459038 CAD459038:CAT459038 CJZ459038:CKP459038 CTV459038:CUL459038 DDR459038:DEH459038 DNN459038:DOD459038 DXJ459038:DXZ459038 EHF459038:EHV459038 ERB459038:ERR459038 FAX459038:FBN459038 FKT459038:FLJ459038 FUP459038:FVF459038 GEL459038:GFB459038 GOH459038:GOX459038 GYD459038:GYT459038 HHZ459038:HIP459038 HRV459038:HSL459038 IBR459038:ICH459038 ILN459038:IMD459038 IVJ459038:IVZ459038 JFF459038:JFV459038 JPB459038:JPR459038 JYX459038:JZN459038 KIT459038:KJJ459038 KSP459038:KTF459038 LCL459038:LDB459038 LMH459038:LMX459038 LWD459038:LWT459038 MFZ459038:MGP459038 MPV459038:MQL459038 MZR459038:NAH459038 NJN459038:NKD459038 NTJ459038:NTZ459038 ODF459038:ODV459038 ONB459038:ONR459038 OWX459038:OXN459038 PGT459038:PHJ459038 PQP459038:PRF459038 QAL459038:QBB459038 QKH459038:QKX459038 QUD459038:QUT459038 RDZ459038:REP459038 RNV459038:ROL459038 RXR459038:RYH459038 SHN459038:SID459038 SRJ459038:SRZ459038 TBF459038:TBV459038 TLB459038:TLR459038 TUX459038:TVN459038 UET459038:UFJ459038 UOP459038:UPF459038 UYL459038:UZB459038 VIH459038:VIX459038 VSD459038:VST459038 WBZ459038:WCP459038 WLV459038:WML459038 WVR459038:WWH459038 J524574:Z524574 JF524574:JV524574 TB524574:TR524574 ACX524574:ADN524574 AMT524574:ANJ524574 AWP524574:AXF524574 BGL524574:BHB524574 BQH524574:BQX524574 CAD524574:CAT524574 CJZ524574:CKP524574 CTV524574:CUL524574 DDR524574:DEH524574 DNN524574:DOD524574 DXJ524574:DXZ524574 EHF524574:EHV524574 ERB524574:ERR524574 FAX524574:FBN524574 FKT524574:FLJ524574 FUP524574:FVF524574 GEL524574:GFB524574 GOH524574:GOX524574 GYD524574:GYT524574 HHZ524574:HIP524574 HRV524574:HSL524574 IBR524574:ICH524574 ILN524574:IMD524574 IVJ524574:IVZ524574 JFF524574:JFV524574 JPB524574:JPR524574 JYX524574:JZN524574 KIT524574:KJJ524574 KSP524574:KTF524574 LCL524574:LDB524574 LMH524574:LMX524574 LWD524574:LWT524574 MFZ524574:MGP524574 MPV524574:MQL524574 MZR524574:NAH524574 NJN524574:NKD524574 NTJ524574:NTZ524574 ODF524574:ODV524574 ONB524574:ONR524574 OWX524574:OXN524574 PGT524574:PHJ524574 PQP524574:PRF524574 QAL524574:QBB524574 QKH524574:QKX524574 QUD524574:QUT524574 RDZ524574:REP524574 RNV524574:ROL524574 RXR524574:RYH524574 SHN524574:SID524574 SRJ524574:SRZ524574 TBF524574:TBV524574 TLB524574:TLR524574 TUX524574:TVN524574 UET524574:UFJ524574 UOP524574:UPF524574 UYL524574:UZB524574 VIH524574:VIX524574 VSD524574:VST524574 WBZ524574:WCP524574 WLV524574:WML524574 WVR524574:WWH524574 J590110:Z590110 JF590110:JV590110 TB590110:TR590110 ACX590110:ADN590110 AMT590110:ANJ590110 AWP590110:AXF590110 BGL590110:BHB590110 BQH590110:BQX590110 CAD590110:CAT590110 CJZ590110:CKP590110 CTV590110:CUL590110 DDR590110:DEH590110 DNN590110:DOD590110 DXJ590110:DXZ590110 EHF590110:EHV590110 ERB590110:ERR590110 FAX590110:FBN590110 FKT590110:FLJ590110 FUP590110:FVF590110 GEL590110:GFB590110 GOH590110:GOX590110 GYD590110:GYT590110 HHZ590110:HIP590110 HRV590110:HSL590110 IBR590110:ICH590110 ILN590110:IMD590110 IVJ590110:IVZ590110 JFF590110:JFV590110 JPB590110:JPR590110 JYX590110:JZN590110 KIT590110:KJJ590110 KSP590110:KTF590110 LCL590110:LDB590110 LMH590110:LMX590110 LWD590110:LWT590110 MFZ590110:MGP590110 MPV590110:MQL590110 MZR590110:NAH590110 NJN590110:NKD590110 NTJ590110:NTZ590110 ODF590110:ODV590110 ONB590110:ONR590110 OWX590110:OXN590110 PGT590110:PHJ590110 PQP590110:PRF590110 QAL590110:QBB590110 QKH590110:QKX590110 QUD590110:QUT590110 RDZ590110:REP590110 RNV590110:ROL590110 RXR590110:RYH590110 SHN590110:SID590110 SRJ590110:SRZ590110 TBF590110:TBV590110 TLB590110:TLR590110 TUX590110:TVN590110 UET590110:UFJ590110 UOP590110:UPF590110 UYL590110:UZB590110 VIH590110:VIX590110 VSD590110:VST590110 WBZ590110:WCP590110 WLV590110:WML590110 WVR590110:WWH590110 J655646:Z655646 JF655646:JV655646 TB655646:TR655646 ACX655646:ADN655646 AMT655646:ANJ655646 AWP655646:AXF655646 BGL655646:BHB655646 BQH655646:BQX655646 CAD655646:CAT655646 CJZ655646:CKP655646 CTV655646:CUL655646 DDR655646:DEH655646 DNN655646:DOD655646 DXJ655646:DXZ655646 EHF655646:EHV655646 ERB655646:ERR655646 FAX655646:FBN655646 FKT655646:FLJ655646 FUP655646:FVF655646 GEL655646:GFB655646 GOH655646:GOX655646 GYD655646:GYT655646 HHZ655646:HIP655646 HRV655646:HSL655646 IBR655646:ICH655646 ILN655646:IMD655646 IVJ655646:IVZ655646 JFF655646:JFV655646 JPB655646:JPR655646 JYX655646:JZN655646 KIT655646:KJJ655646 KSP655646:KTF655646 LCL655646:LDB655646 LMH655646:LMX655646 LWD655646:LWT655646 MFZ655646:MGP655646 MPV655646:MQL655646 MZR655646:NAH655646 NJN655646:NKD655646 NTJ655646:NTZ655646 ODF655646:ODV655646 ONB655646:ONR655646 OWX655646:OXN655646 PGT655646:PHJ655646 PQP655646:PRF655646 QAL655646:QBB655646 QKH655646:QKX655646 QUD655646:QUT655646 RDZ655646:REP655646 RNV655646:ROL655646 RXR655646:RYH655646 SHN655646:SID655646 SRJ655646:SRZ655646 TBF655646:TBV655646 TLB655646:TLR655646 TUX655646:TVN655646 UET655646:UFJ655646 UOP655646:UPF655646 UYL655646:UZB655646 VIH655646:VIX655646 VSD655646:VST655646 WBZ655646:WCP655646 WLV655646:WML655646 WVR655646:WWH655646 J721182:Z721182 JF721182:JV721182 TB721182:TR721182 ACX721182:ADN721182 AMT721182:ANJ721182 AWP721182:AXF721182 BGL721182:BHB721182 BQH721182:BQX721182 CAD721182:CAT721182 CJZ721182:CKP721182 CTV721182:CUL721182 DDR721182:DEH721182 DNN721182:DOD721182 DXJ721182:DXZ721182 EHF721182:EHV721182 ERB721182:ERR721182 FAX721182:FBN721182 FKT721182:FLJ721182 FUP721182:FVF721182 GEL721182:GFB721182 GOH721182:GOX721182 GYD721182:GYT721182 HHZ721182:HIP721182 HRV721182:HSL721182 IBR721182:ICH721182 ILN721182:IMD721182 IVJ721182:IVZ721182 JFF721182:JFV721182 JPB721182:JPR721182 JYX721182:JZN721182 KIT721182:KJJ721182 KSP721182:KTF721182 LCL721182:LDB721182 LMH721182:LMX721182 LWD721182:LWT721182 MFZ721182:MGP721182 MPV721182:MQL721182 MZR721182:NAH721182 NJN721182:NKD721182 NTJ721182:NTZ721182 ODF721182:ODV721182 ONB721182:ONR721182 OWX721182:OXN721182 PGT721182:PHJ721182 PQP721182:PRF721182 QAL721182:QBB721182 QKH721182:QKX721182 QUD721182:QUT721182 RDZ721182:REP721182 RNV721182:ROL721182 RXR721182:RYH721182 SHN721182:SID721182 SRJ721182:SRZ721182 TBF721182:TBV721182 TLB721182:TLR721182 TUX721182:TVN721182 UET721182:UFJ721182 UOP721182:UPF721182 UYL721182:UZB721182 VIH721182:VIX721182 VSD721182:VST721182 WBZ721182:WCP721182 WLV721182:WML721182 WVR721182:WWH721182 J786718:Z786718 JF786718:JV786718 TB786718:TR786718 ACX786718:ADN786718 AMT786718:ANJ786718 AWP786718:AXF786718 BGL786718:BHB786718 BQH786718:BQX786718 CAD786718:CAT786718 CJZ786718:CKP786718 CTV786718:CUL786718 DDR786718:DEH786718 DNN786718:DOD786718 DXJ786718:DXZ786718 EHF786718:EHV786718 ERB786718:ERR786718 FAX786718:FBN786718 FKT786718:FLJ786718 FUP786718:FVF786718 GEL786718:GFB786718 GOH786718:GOX786718 GYD786718:GYT786718 HHZ786718:HIP786718 HRV786718:HSL786718 IBR786718:ICH786718 ILN786718:IMD786718 IVJ786718:IVZ786718 JFF786718:JFV786718 JPB786718:JPR786718 JYX786718:JZN786718 KIT786718:KJJ786718 KSP786718:KTF786718 LCL786718:LDB786718 LMH786718:LMX786718 LWD786718:LWT786718 MFZ786718:MGP786718 MPV786718:MQL786718 MZR786718:NAH786718 NJN786718:NKD786718 NTJ786718:NTZ786718 ODF786718:ODV786718 ONB786718:ONR786718 OWX786718:OXN786718 PGT786718:PHJ786718 PQP786718:PRF786718 QAL786718:QBB786718 QKH786718:QKX786718 QUD786718:QUT786718 RDZ786718:REP786718 RNV786718:ROL786718 RXR786718:RYH786718 SHN786718:SID786718 SRJ786718:SRZ786718 TBF786718:TBV786718 TLB786718:TLR786718 TUX786718:TVN786718 UET786718:UFJ786718 UOP786718:UPF786718 UYL786718:UZB786718 VIH786718:VIX786718 VSD786718:VST786718 WBZ786718:WCP786718 WLV786718:WML786718 WVR786718:WWH786718 J852254:Z852254 JF852254:JV852254 TB852254:TR852254 ACX852254:ADN852254 AMT852254:ANJ852254 AWP852254:AXF852254 BGL852254:BHB852254 BQH852254:BQX852254 CAD852254:CAT852254 CJZ852254:CKP852254 CTV852254:CUL852254 DDR852254:DEH852254 DNN852254:DOD852254 DXJ852254:DXZ852254 EHF852254:EHV852254 ERB852254:ERR852254 FAX852254:FBN852254 FKT852254:FLJ852254 FUP852254:FVF852254 GEL852254:GFB852254 GOH852254:GOX852254 GYD852254:GYT852254 HHZ852254:HIP852254 HRV852254:HSL852254 IBR852254:ICH852254 ILN852254:IMD852254 IVJ852254:IVZ852254 JFF852254:JFV852254 JPB852254:JPR852254 JYX852254:JZN852254 KIT852254:KJJ852254 KSP852254:KTF852254 LCL852254:LDB852254 LMH852254:LMX852254 LWD852254:LWT852254 MFZ852254:MGP852254 MPV852254:MQL852254 MZR852254:NAH852254 NJN852254:NKD852254 NTJ852254:NTZ852254 ODF852254:ODV852254 ONB852254:ONR852254 OWX852254:OXN852254 PGT852254:PHJ852254 PQP852254:PRF852254 QAL852254:QBB852254 QKH852254:QKX852254 QUD852254:QUT852254 RDZ852254:REP852254 RNV852254:ROL852254 RXR852254:RYH852254 SHN852254:SID852254 SRJ852254:SRZ852254 TBF852254:TBV852254 TLB852254:TLR852254 TUX852254:TVN852254 UET852254:UFJ852254 UOP852254:UPF852254 UYL852254:UZB852254 VIH852254:VIX852254 VSD852254:VST852254 WBZ852254:WCP852254 WLV852254:WML852254 WVR852254:WWH852254 J917790:Z917790 JF917790:JV917790 TB917790:TR917790 ACX917790:ADN917790 AMT917790:ANJ917790 AWP917790:AXF917790 BGL917790:BHB917790 BQH917790:BQX917790 CAD917790:CAT917790 CJZ917790:CKP917790 CTV917790:CUL917790 DDR917790:DEH917790 DNN917790:DOD917790 DXJ917790:DXZ917790 EHF917790:EHV917790 ERB917790:ERR917790 FAX917790:FBN917790 FKT917790:FLJ917790 FUP917790:FVF917790 GEL917790:GFB917790 GOH917790:GOX917790 GYD917790:GYT917790 HHZ917790:HIP917790 HRV917790:HSL917790 IBR917790:ICH917790 ILN917790:IMD917790 IVJ917790:IVZ917790 JFF917790:JFV917790 JPB917790:JPR917790 JYX917790:JZN917790 KIT917790:KJJ917790 KSP917790:KTF917790 LCL917790:LDB917790 LMH917790:LMX917790 LWD917790:LWT917790 MFZ917790:MGP917790 MPV917790:MQL917790 MZR917790:NAH917790 NJN917790:NKD917790 NTJ917790:NTZ917790 ODF917790:ODV917790 ONB917790:ONR917790 OWX917790:OXN917790 PGT917790:PHJ917790 PQP917790:PRF917790 QAL917790:QBB917790 QKH917790:QKX917790 QUD917790:QUT917790 RDZ917790:REP917790 RNV917790:ROL917790 RXR917790:RYH917790 SHN917790:SID917790 SRJ917790:SRZ917790 TBF917790:TBV917790 TLB917790:TLR917790 TUX917790:TVN917790 UET917790:UFJ917790 UOP917790:UPF917790 UYL917790:UZB917790 VIH917790:VIX917790 VSD917790:VST917790 WBZ917790:WCP917790 WLV917790:WML917790 WVR917790:WWH917790 J983326:Z983326 JF983326:JV983326 TB983326:TR983326 ACX983326:ADN983326 AMT983326:ANJ983326 AWP983326:AXF983326 BGL983326:BHB983326 BQH983326:BQX983326 CAD983326:CAT983326 CJZ983326:CKP983326 CTV983326:CUL983326 DDR983326:DEH983326 DNN983326:DOD983326 DXJ983326:DXZ983326 EHF983326:EHV983326 ERB983326:ERR983326 FAX983326:FBN983326 FKT983326:FLJ983326 FUP983326:FVF983326 GEL983326:GFB983326 GOH983326:GOX983326 GYD983326:GYT983326 HHZ983326:HIP983326 HRV983326:HSL983326 IBR983326:ICH983326 ILN983326:IMD983326 IVJ983326:IVZ983326 JFF983326:JFV983326 JPB983326:JPR983326 JYX983326:JZN983326 KIT983326:KJJ983326 KSP983326:KTF983326 LCL983326:LDB983326 LMH983326:LMX983326 LWD983326:LWT983326 MFZ983326:MGP983326 MPV983326:MQL983326 MZR983326:NAH983326 NJN983326:NKD983326 NTJ983326:NTZ983326 ODF983326:ODV983326 ONB983326:ONR983326 OWX983326:OXN983326 PGT983326:PHJ983326 PQP983326:PRF983326 QAL983326:QBB983326 QKH983326:QKX983326 QUD983326:QUT983326 RDZ983326:REP983326 RNV983326:ROL983326 RXR983326:RYH983326 SHN983326:SID983326 SRJ983326:SRZ983326 TBF983326:TBV983326 TLB983326:TLR983326 TUX983326:TVN983326 UET983326:UFJ983326 UOP983326:UPF983326 UYL983326:UZB983326 VIH983326:VIX983326 VSD983326:VST983326 WBZ983326:WCP983326 WLV983326:WML983326 WVR983326:WWH983326 Z502:AC502 JG154:JV154 TC154:TR154 ACY154:ADN154 AMU154:ANJ154 AWQ154:AXF154 BGM154:BHB154 BQI154:BQX154 CAE154:CAT154 CKA154:CKP154 CTW154:CUL154 DDS154:DEH154 DNO154:DOD154 DXK154:DXZ154 EHG154:EHV154 ERC154:ERR154 FAY154:FBN154 FKU154:FLJ154 FUQ154:FVF154 GEM154:GFB154 GOI154:GOX154 GYE154:GYT154 HIA154:HIP154 HRW154:HSL154 IBS154:ICH154 ILO154:IMD154 IVK154:IVZ154 JFG154:JFV154 JPC154:JPR154 JYY154:JZN154 KIU154:KJJ154 KSQ154:KTF154 LCM154:LDB154 LMI154:LMX154 LWE154:LWT154 MGA154:MGP154 MPW154:MQL154 MZS154:NAH154 NJO154:NKD154 NTK154:NTZ154 ODG154:ODV154 ONC154:ONR154 OWY154:OXN154 PGU154:PHJ154 PQQ154:PRF154 QAM154:QBB154 QKI154:QKX154 QUE154:QUT154 REA154:REP154 RNW154:ROL154 RXS154:RYH154 SHO154:SID154 SRK154:SRZ154 TBG154:TBV154 TLC154:TLR154 TUY154:TVN154 UEU154:UFJ154 UOQ154:UPF154 UYM154:UZB154 VII154:VIX154 VSE154:VST154 WCA154:WCP154 WLW154:WML154 WVS154:WWH154 K65819:Z65819 JG65819:JV65819 TC65819:TR65819 ACY65819:ADN65819 AMU65819:ANJ65819 AWQ65819:AXF65819 BGM65819:BHB65819 BQI65819:BQX65819 CAE65819:CAT65819 CKA65819:CKP65819 CTW65819:CUL65819 DDS65819:DEH65819 DNO65819:DOD65819 DXK65819:DXZ65819 EHG65819:EHV65819 ERC65819:ERR65819 FAY65819:FBN65819 FKU65819:FLJ65819 FUQ65819:FVF65819 GEM65819:GFB65819 GOI65819:GOX65819 GYE65819:GYT65819 HIA65819:HIP65819 HRW65819:HSL65819 IBS65819:ICH65819 ILO65819:IMD65819 IVK65819:IVZ65819 JFG65819:JFV65819 JPC65819:JPR65819 JYY65819:JZN65819 KIU65819:KJJ65819 KSQ65819:KTF65819 LCM65819:LDB65819 LMI65819:LMX65819 LWE65819:LWT65819 MGA65819:MGP65819 MPW65819:MQL65819 MZS65819:NAH65819 NJO65819:NKD65819 NTK65819:NTZ65819 ODG65819:ODV65819 ONC65819:ONR65819 OWY65819:OXN65819 PGU65819:PHJ65819 PQQ65819:PRF65819 QAM65819:QBB65819 QKI65819:QKX65819 QUE65819:QUT65819 REA65819:REP65819 RNW65819:ROL65819 RXS65819:RYH65819 SHO65819:SID65819 SRK65819:SRZ65819 TBG65819:TBV65819 TLC65819:TLR65819 TUY65819:TVN65819 UEU65819:UFJ65819 UOQ65819:UPF65819 UYM65819:UZB65819 VII65819:VIX65819 VSE65819:VST65819 WCA65819:WCP65819 WLW65819:WML65819 WVS65819:WWH65819 K131355:Z131355 JG131355:JV131355 TC131355:TR131355 ACY131355:ADN131355 AMU131355:ANJ131355 AWQ131355:AXF131355 BGM131355:BHB131355 BQI131355:BQX131355 CAE131355:CAT131355 CKA131355:CKP131355 CTW131355:CUL131355 DDS131355:DEH131355 DNO131355:DOD131355 DXK131355:DXZ131355 EHG131355:EHV131355 ERC131355:ERR131355 FAY131355:FBN131355 FKU131355:FLJ131355 FUQ131355:FVF131355 GEM131355:GFB131355 GOI131355:GOX131355 GYE131355:GYT131355 HIA131355:HIP131355 HRW131355:HSL131355 IBS131355:ICH131355 ILO131355:IMD131355 IVK131355:IVZ131355 JFG131355:JFV131355 JPC131355:JPR131355 JYY131355:JZN131355 KIU131355:KJJ131355 KSQ131355:KTF131355 LCM131355:LDB131355 LMI131355:LMX131355 LWE131355:LWT131355 MGA131355:MGP131355 MPW131355:MQL131355 MZS131355:NAH131355 NJO131355:NKD131355 NTK131355:NTZ131355 ODG131355:ODV131355 ONC131355:ONR131355 OWY131355:OXN131355 PGU131355:PHJ131355 PQQ131355:PRF131355 QAM131355:QBB131355 QKI131355:QKX131355 QUE131355:QUT131355 REA131355:REP131355 RNW131355:ROL131355 RXS131355:RYH131355 SHO131355:SID131355 SRK131355:SRZ131355 TBG131355:TBV131355 TLC131355:TLR131355 TUY131355:TVN131355 UEU131355:UFJ131355 UOQ131355:UPF131355 UYM131355:UZB131355 VII131355:VIX131355 VSE131355:VST131355 WCA131355:WCP131355 WLW131355:WML131355 WVS131355:WWH131355 K196891:Z196891 JG196891:JV196891 TC196891:TR196891 ACY196891:ADN196891 AMU196891:ANJ196891 AWQ196891:AXF196891 BGM196891:BHB196891 BQI196891:BQX196891 CAE196891:CAT196891 CKA196891:CKP196891 CTW196891:CUL196891 DDS196891:DEH196891 DNO196891:DOD196891 DXK196891:DXZ196891 EHG196891:EHV196891 ERC196891:ERR196891 FAY196891:FBN196891 FKU196891:FLJ196891 FUQ196891:FVF196891 GEM196891:GFB196891 GOI196891:GOX196891 GYE196891:GYT196891 HIA196891:HIP196891 HRW196891:HSL196891 IBS196891:ICH196891 ILO196891:IMD196891 IVK196891:IVZ196891 JFG196891:JFV196891 JPC196891:JPR196891 JYY196891:JZN196891 KIU196891:KJJ196891 KSQ196891:KTF196891 LCM196891:LDB196891 LMI196891:LMX196891 LWE196891:LWT196891 MGA196891:MGP196891 MPW196891:MQL196891 MZS196891:NAH196891 NJO196891:NKD196891 NTK196891:NTZ196891 ODG196891:ODV196891 ONC196891:ONR196891 OWY196891:OXN196891 PGU196891:PHJ196891 PQQ196891:PRF196891 QAM196891:QBB196891 QKI196891:QKX196891 QUE196891:QUT196891 REA196891:REP196891 RNW196891:ROL196891 RXS196891:RYH196891 SHO196891:SID196891 SRK196891:SRZ196891 TBG196891:TBV196891 TLC196891:TLR196891 TUY196891:TVN196891 UEU196891:UFJ196891 UOQ196891:UPF196891 UYM196891:UZB196891 VII196891:VIX196891 VSE196891:VST196891 WCA196891:WCP196891 WLW196891:WML196891 WVS196891:WWH196891 K262427:Z262427 JG262427:JV262427 TC262427:TR262427 ACY262427:ADN262427 AMU262427:ANJ262427 AWQ262427:AXF262427 BGM262427:BHB262427 BQI262427:BQX262427 CAE262427:CAT262427 CKA262427:CKP262427 CTW262427:CUL262427 DDS262427:DEH262427 DNO262427:DOD262427 DXK262427:DXZ262427 EHG262427:EHV262427 ERC262427:ERR262427 FAY262427:FBN262427 FKU262427:FLJ262427 FUQ262427:FVF262427 GEM262427:GFB262427 GOI262427:GOX262427 GYE262427:GYT262427 HIA262427:HIP262427 HRW262427:HSL262427 IBS262427:ICH262427 ILO262427:IMD262427 IVK262427:IVZ262427 JFG262427:JFV262427 JPC262427:JPR262427 JYY262427:JZN262427 KIU262427:KJJ262427 KSQ262427:KTF262427 LCM262427:LDB262427 LMI262427:LMX262427 LWE262427:LWT262427 MGA262427:MGP262427 MPW262427:MQL262427 MZS262427:NAH262427 NJO262427:NKD262427 NTK262427:NTZ262427 ODG262427:ODV262427 ONC262427:ONR262427 OWY262427:OXN262427 PGU262427:PHJ262427 PQQ262427:PRF262427 QAM262427:QBB262427 QKI262427:QKX262427 QUE262427:QUT262427 REA262427:REP262427 RNW262427:ROL262427 RXS262427:RYH262427 SHO262427:SID262427 SRK262427:SRZ262427 TBG262427:TBV262427 TLC262427:TLR262427 TUY262427:TVN262427 UEU262427:UFJ262427 UOQ262427:UPF262427 UYM262427:UZB262427 VII262427:VIX262427 VSE262427:VST262427 WCA262427:WCP262427 WLW262427:WML262427 WVS262427:WWH262427 K327963:Z327963 JG327963:JV327963 TC327963:TR327963 ACY327963:ADN327963 AMU327963:ANJ327963 AWQ327963:AXF327963 BGM327963:BHB327963 BQI327963:BQX327963 CAE327963:CAT327963 CKA327963:CKP327963 CTW327963:CUL327963 DDS327963:DEH327963 DNO327963:DOD327963 DXK327963:DXZ327963 EHG327963:EHV327963 ERC327963:ERR327963 FAY327963:FBN327963 FKU327963:FLJ327963 FUQ327963:FVF327963 GEM327963:GFB327963 GOI327963:GOX327963 GYE327963:GYT327963 HIA327963:HIP327963 HRW327963:HSL327963 IBS327963:ICH327963 ILO327963:IMD327963 IVK327963:IVZ327963 JFG327963:JFV327963 JPC327963:JPR327963 JYY327963:JZN327963 KIU327963:KJJ327963 KSQ327963:KTF327963 LCM327963:LDB327963 LMI327963:LMX327963 LWE327963:LWT327963 MGA327963:MGP327963 MPW327963:MQL327963 MZS327963:NAH327963 NJO327963:NKD327963 NTK327963:NTZ327963 ODG327963:ODV327963 ONC327963:ONR327963 OWY327963:OXN327963 PGU327963:PHJ327963 PQQ327963:PRF327963 QAM327963:QBB327963 QKI327963:QKX327963 QUE327963:QUT327963 REA327963:REP327963 RNW327963:ROL327963 RXS327963:RYH327963 SHO327963:SID327963 SRK327963:SRZ327963 TBG327963:TBV327963 TLC327963:TLR327963 TUY327963:TVN327963 UEU327963:UFJ327963 UOQ327963:UPF327963 UYM327963:UZB327963 VII327963:VIX327963 VSE327963:VST327963 WCA327963:WCP327963 WLW327963:WML327963 WVS327963:WWH327963 K393499:Z393499 JG393499:JV393499 TC393499:TR393499 ACY393499:ADN393499 AMU393499:ANJ393499 AWQ393499:AXF393499 BGM393499:BHB393499 BQI393499:BQX393499 CAE393499:CAT393499 CKA393499:CKP393499 CTW393499:CUL393499 DDS393499:DEH393499 DNO393499:DOD393499 DXK393499:DXZ393499 EHG393499:EHV393499 ERC393499:ERR393499 FAY393499:FBN393499 FKU393499:FLJ393499 FUQ393499:FVF393499 GEM393499:GFB393499 GOI393499:GOX393499 GYE393499:GYT393499 HIA393499:HIP393499 HRW393499:HSL393499 IBS393499:ICH393499 ILO393499:IMD393499 IVK393499:IVZ393499 JFG393499:JFV393499 JPC393499:JPR393499 JYY393499:JZN393499 KIU393499:KJJ393499 KSQ393499:KTF393499 LCM393499:LDB393499 LMI393499:LMX393499 LWE393499:LWT393499 MGA393499:MGP393499 MPW393499:MQL393499 MZS393499:NAH393499 NJO393499:NKD393499 NTK393499:NTZ393499 ODG393499:ODV393499 ONC393499:ONR393499 OWY393499:OXN393499 PGU393499:PHJ393499 PQQ393499:PRF393499 QAM393499:QBB393499 QKI393499:QKX393499 QUE393499:QUT393499 REA393499:REP393499 RNW393499:ROL393499 RXS393499:RYH393499 SHO393499:SID393499 SRK393499:SRZ393499 TBG393499:TBV393499 TLC393499:TLR393499 TUY393499:TVN393499 UEU393499:UFJ393499 UOQ393499:UPF393499 UYM393499:UZB393499 VII393499:VIX393499 VSE393499:VST393499 WCA393499:WCP393499 WLW393499:WML393499 WVS393499:WWH393499 K459035:Z459035 JG459035:JV459035 TC459035:TR459035 ACY459035:ADN459035 AMU459035:ANJ459035 AWQ459035:AXF459035 BGM459035:BHB459035 BQI459035:BQX459035 CAE459035:CAT459035 CKA459035:CKP459035 CTW459035:CUL459035 DDS459035:DEH459035 DNO459035:DOD459035 DXK459035:DXZ459035 EHG459035:EHV459035 ERC459035:ERR459035 FAY459035:FBN459035 FKU459035:FLJ459035 FUQ459035:FVF459035 GEM459035:GFB459035 GOI459035:GOX459035 GYE459035:GYT459035 HIA459035:HIP459035 HRW459035:HSL459035 IBS459035:ICH459035 ILO459035:IMD459035 IVK459035:IVZ459035 JFG459035:JFV459035 JPC459035:JPR459035 JYY459035:JZN459035 KIU459035:KJJ459035 KSQ459035:KTF459035 LCM459035:LDB459035 LMI459035:LMX459035 LWE459035:LWT459035 MGA459035:MGP459035 MPW459035:MQL459035 MZS459035:NAH459035 NJO459035:NKD459035 NTK459035:NTZ459035 ODG459035:ODV459035 ONC459035:ONR459035 OWY459035:OXN459035 PGU459035:PHJ459035 PQQ459035:PRF459035 QAM459035:QBB459035 QKI459035:QKX459035 QUE459035:QUT459035 REA459035:REP459035 RNW459035:ROL459035 RXS459035:RYH459035 SHO459035:SID459035 SRK459035:SRZ459035 TBG459035:TBV459035 TLC459035:TLR459035 TUY459035:TVN459035 UEU459035:UFJ459035 UOQ459035:UPF459035 UYM459035:UZB459035 VII459035:VIX459035 VSE459035:VST459035 WCA459035:WCP459035 WLW459035:WML459035 WVS459035:WWH459035 K524571:Z524571 JG524571:JV524571 TC524571:TR524571 ACY524571:ADN524571 AMU524571:ANJ524571 AWQ524571:AXF524571 BGM524571:BHB524571 BQI524571:BQX524571 CAE524571:CAT524571 CKA524571:CKP524571 CTW524571:CUL524571 DDS524571:DEH524571 DNO524571:DOD524571 DXK524571:DXZ524571 EHG524571:EHV524571 ERC524571:ERR524571 FAY524571:FBN524571 FKU524571:FLJ524571 FUQ524571:FVF524571 GEM524571:GFB524571 GOI524571:GOX524571 GYE524571:GYT524571 HIA524571:HIP524571 HRW524571:HSL524571 IBS524571:ICH524571 ILO524571:IMD524571 IVK524571:IVZ524571 JFG524571:JFV524571 JPC524571:JPR524571 JYY524571:JZN524571 KIU524571:KJJ524571 KSQ524571:KTF524571 LCM524571:LDB524571 LMI524571:LMX524571 LWE524571:LWT524571 MGA524571:MGP524571 MPW524571:MQL524571 MZS524571:NAH524571 NJO524571:NKD524571 NTK524571:NTZ524571 ODG524571:ODV524571 ONC524571:ONR524571 OWY524571:OXN524571 PGU524571:PHJ524571 PQQ524571:PRF524571 QAM524571:QBB524571 QKI524571:QKX524571 QUE524571:QUT524571 REA524571:REP524571 RNW524571:ROL524571 RXS524571:RYH524571 SHO524571:SID524571 SRK524571:SRZ524571 TBG524571:TBV524571 TLC524571:TLR524571 TUY524571:TVN524571 UEU524571:UFJ524571 UOQ524571:UPF524571 UYM524571:UZB524571 VII524571:VIX524571 VSE524571:VST524571 WCA524571:WCP524571 WLW524571:WML524571 WVS524571:WWH524571 K590107:Z590107 JG590107:JV590107 TC590107:TR590107 ACY590107:ADN590107 AMU590107:ANJ590107 AWQ590107:AXF590107 BGM590107:BHB590107 BQI590107:BQX590107 CAE590107:CAT590107 CKA590107:CKP590107 CTW590107:CUL590107 DDS590107:DEH590107 DNO590107:DOD590107 DXK590107:DXZ590107 EHG590107:EHV590107 ERC590107:ERR590107 FAY590107:FBN590107 FKU590107:FLJ590107 FUQ590107:FVF590107 GEM590107:GFB590107 GOI590107:GOX590107 GYE590107:GYT590107 HIA590107:HIP590107 HRW590107:HSL590107 IBS590107:ICH590107 ILO590107:IMD590107 IVK590107:IVZ590107 JFG590107:JFV590107 JPC590107:JPR590107 JYY590107:JZN590107 KIU590107:KJJ590107 KSQ590107:KTF590107 LCM590107:LDB590107 LMI590107:LMX590107 LWE590107:LWT590107 MGA590107:MGP590107 MPW590107:MQL590107 MZS590107:NAH590107 NJO590107:NKD590107 NTK590107:NTZ590107 ODG590107:ODV590107 ONC590107:ONR590107 OWY590107:OXN590107 PGU590107:PHJ590107 PQQ590107:PRF590107 QAM590107:QBB590107 QKI590107:QKX590107 QUE590107:QUT590107 REA590107:REP590107 RNW590107:ROL590107 RXS590107:RYH590107 SHO590107:SID590107 SRK590107:SRZ590107 TBG590107:TBV590107 TLC590107:TLR590107 TUY590107:TVN590107 UEU590107:UFJ590107 UOQ590107:UPF590107 UYM590107:UZB590107 VII590107:VIX590107 VSE590107:VST590107 WCA590107:WCP590107 WLW590107:WML590107 WVS590107:WWH590107 K655643:Z655643 JG655643:JV655643 TC655643:TR655643 ACY655643:ADN655643 AMU655643:ANJ655643 AWQ655643:AXF655643 BGM655643:BHB655643 BQI655643:BQX655643 CAE655643:CAT655643 CKA655643:CKP655643 CTW655643:CUL655643 DDS655643:DEH655643 DNO655643:DOD655643 DXK655643:DXZ655643 EHG655643:EHV655643 ERC655643:ERR655643 FAY655643:FBN655643 FKU655643:FLJ655643 FUQ655643:FVF655643 GEM655643:GFB655643 GOI655643:GOX655643 GYE655643:GYT655643 HIA655643:HIP655643 HRW655643:HSL655643 IBS655643:ICH655643 ILO655643:IMD655643 IVK655643:IVZ655643 JFG655643:JFV655643 JPC655643:JPR655643 JYY655643:JZN655643 KIU655643:KJJ655643 KSQ655643:KTF655643 LCM655643:LDB655643 LMI655643:LMX655643 LWE655643:LWT655643 MGA655643:MGP655643 MPW655643:MQL655643 MZS655643:NAH655643 NJO655643:NKD655643 NTK655643:NTZ655643 ODG655643:ODV655643 ONC655643:ONR655643 OWY655643:OXN655643 PGU655643:PHJ655643 PQQ655643:PRF655643 QAM655643:QBB655643 QKI655643:QKX655643 QUE655643:QUT655643 REA655643:REP655643 RNW655643:ROL655643 RXS655643:RYH655643 SHO655643:SID655643 SRK655643:SRZ655643 TBG655643:TBV655643 TLC655643:TLR655643 TUY655643:TVN655643 UEU655643:UFJ655643 UOQ655643:UPF655643 UYM655643:UZB655643 VII655643:VIX655643 VSE655643:VST655643 WCA655643:WCP655643 WLW655643:WML655643 WVS655643:WWH655643 K721179:Z721179 JG721179:JV721179 TC721179:TR721179 ACY721179:ADN721179 AMU721179:ANJ721179 AWQ721179:AXF721179 BGM721179:BHB721179 BQI721179:BQX721179 CAE721179:CAT721179 CKA721179:CKP721179 CTW721179:CUL721179 DDS721179:DEH721179 DNO721179:DOD721179 DXK721179:DXZ721179 EHG721179:EHV721179 ERC721179:ERR721179 FAY721179:FBN721179 FKU721179:FLJ721179 FUQ721179:FVF721179 GEM721179:GFB721179 GOI721179:GOX721179 GYE721179:GYT721179 HIA721179:HIP721179 HRW721179:HSL721179 IBS721179:ICH721179 ILO721179:IMD721179 IVK721179:IVZ721179 JFG721179:JFV721179 JPC721179:JPR721179 JYY721179:JZN721179 KIU721179:KJJ721179 KSQ721179:KTF721179 LCM721179:LDB721179 LMI721179:LMX721179 LWE721179:LWT721179 MGA721179:MGP721179 MPW721179:MQL721179 MZS721179:NAH721179 NJO721179:NKD721179 NTK721179:NTZ721179 ODG721179:ODV721179 ONC721179:ONR721179 OWY721179:OXN721179 PGU721179:PHJ721179 PQQ721179:PRF721179 QAM721179:QBB721179 QKI721179:QKX721179 QUE721179:QUT721179 REA721179:REP721179 RNW721179:ROL721179 RXS721179:RYH721179 SHO721179:SID721179 SRK721179:SRZ721179 TBG721179:TBV721179 TLC721179:TLR721179 TUY721179:TVN721179 UEU721179:UFJ721179 UOQ721179:UPF721179 UYM721179:UZB721179 VII721179:VIX721179 VSE721179:VST721179 WCA721179:WCP721179 WLW721179:WML721179 WVS721179:WWH721179 K786715:Z786715 JG786715:JV786715 TC786715:TR786715 ACY786715:ADN786715 AMU786715:ANJ786715 AWQ786715:AXF786715 BGM786715:BHB786715 BQI786715:BQX786715 CAE786715:CAT786715 CKA786715:CKP786715 CTW786715:CUL786715 DDS786715:DEH786715 DNO786715:DOD786715 DXK786715:DXZ786715 EHG786715:EHV786715 ERC786715:ERR786715 FAY786715:FBN786715 FKU786715:FLJ786715 FUQ786715:FVF786715 GEM786715:GFB786715 GOI786715:GOX786715 GYE786715:GYT786715 HIA786715:HIP786715 HRW786715:HSL786715 IBS786715:ICH786715 ILO786715:IMD786715 IVK786715:IVZ786715 JFG786715:JFV786715 JPC786715:JPR786715 JYY786715:JZN786715 KIU786715:KJJ786715 KSQ786715:KTF786715 LCM786715:LDB786715 LMI786715:LMX786715 LWE786715:LWT786715 MGA786715:MGP786715 MPW786715:MQL786715 MZS786715:NAH786715 NJO786715:NKD786715 NTK786715:NTZ786715 ODG786715:ODV786715 ONC786715:ONR786715 OWY786715:OXN786715 PGU786715:PHJ786715 PQQ786715:PRF786715 QAM786715:QBB786715 QKI786715:QKX786715 QUE786715:QUT786715 REA786715:REP786715 RNW786715:ROL786715 RXS786715:RYH786715 SHO786715:SID786715 SRK786715:SRZ786715 TBG786715:TBV786715 TLC786715:TLR786715 TUY786715:TVN786715 UEU786715:UFJ786715 UOQ786715:UPF786715 UYM786715:UZB786715 VII786715:VIX786715 VSE786715:VST786715 WCA786715:WCP786715 WLW786715:WML786715 WVS786715:WWH786715 K852251:Z852251 JG852251:JV852251 TC852251:TR852251 ACY852251:ADN852251 AMU852251:ANJ852251 AWQ852251:AXF852251 BGM852251:BHB852251 BQI852251:BQX852251 CAE852251:CAT852251 CKA852251:CKP852251 CTW852251:CUL852251 DDS852251:DEH852251 DNO852251:DOD852251 DXK852251:DXZ852251 EHG852251:EHV852251 ERC852251:ERR852251 FAY852251:FBN852251 FKU852251:FLJ852251 FUQ852251:FVF852251 GEM852251:GFB852251 GOI852251:GOX852251 GYE852251:GYT852251 HIA852251:HIP852251 HRW852251:HSL852251 IBS852251:ICH852251 ILO852251:IMD852251 IVK852251:IVZ852251 JFG852251:JFV852251 JPC852251:JPR852251 JYY852251:JZN852251 KIU852251:KJJ852251 KSQ852251:KTF852251 LCM852251:LDB852251 LMI852251:LMX852251 LWE852251:LWT852251 MGA852251:MGP852251 MPW852251:MQL852251 MZS852251:NAH852251 NJO852251:NKD852251 NTK852251:NTZ852251 ODG852251:ODV852251 ONC852251:ONR852251 OWY852251:OXN852251 PGU852251:PHJ852251 PQQ852251:PRF852251 QAM852251:QBB852251 QKI852251:QKX852251 QUE852251:QUT852251 REA852251:REP852251 RNW852251:ROL852251 RXS852251:RYH852251 SHO852251:SID852251 SRK852251:SRZ852251 TBG852251:TBV852251 TLC852251:TLR852251 TUY852251:TVN852251 UEU852251:UFJ852251 UOQ852251:UPF852251 UYM852251:UZB852251 VII852251:VIX852251 VSE852251:VST852251 WCA852251:WCP852251 WLW852251:WML852251 WVS852251:WWH852251 K917787:Z917787 JG917787:JV917787 TC917787:TR917787 ACY917787:ADN917787 AMU917787:ANJ917787 AWQ917787:AXF917787 BGM917787:BHB917787 BQI917787:BQX917787 CAE917787:CAT917787 CKA917787:CKP917787 CTW917787:CUL917787 DDS917787:DEH917787 DNO917787:DOD917787 DXK917787:DXZ917787 EHG917787:EHV917787 ERC917787:ERR917787 FAY917787:FBN917787 FKU917787:FLJ917787 FUQ917787:FVF917787 GEM917787:GFB917787 GOI917787:GOX917787 GYE917787:GYT917787 HIA917787:HIP917787 HRW917787:HSL917787 IBS917787:ICH917787 ILO917787:IMD917787 IVK917787:IVZ917787 JFG917787:JFV917787 JPC917787:JPR917787 JYY917787:JZN917787 KIU917787:KJJ917787 KSQ917787:KTF917787 LCM917787:LDB917787 LMI917787:LMX917787 LWE917787:LWT917787 MGA917787:MGP917787 MPW917787:MQL917787 MZS917787:NAH917787 NJO917787:NKD917787 NTK917787:NTZ917787 ODG917787:ODV917787 ONC917787:ONR917787 OWY917787:OXN917787 PGU917787:PHJ917787 PQQ917787:PRF917787 QAM917787:QBB917787 QKI917787:QKX917787 QUE917787:QUT917787 REA917787:REP917787 RNW917787:ROL917787 RXS917787:RYH917787 SHO917787:SID917787 SRK917787:SRZ917787 TBG917787:TBV917787 TLC917787:TLR917787 TUY917787:TVN917787 UEU917787:UFJ917787 UOQ917787:UPF917787 UYM917787:UZB917787 VII917787:VIX917787 VSE917787:VST917787 WCA917787:WCP917787 WLW917787:WML917787 WVS917787:WWH917787 K983323:Z983323 JG983323:JV983323 TC983323:TR983323 ACY983323:ADN983323 AMU983323:ANJ983323 AWQ983323:AXF983323 BGM983323:BHB983323 BQI983323:BQX983323 CAE983323:CAT983323 CKA983323:CKP983323 CTW983323:CUL983323 DDS983323:DEH983323 DNO983323:DOD983323 DXK983323:DXZ983323 EHG983323:EHV983323 ERC983323:ERR983323 FAY983323:FBN983323 FKU983323:FLJ983323 FUQ983323:FVF983323 GEM983323:GFB983323 GOI983323:GOX983323 GYE983323:GYT983323 HIA983323:HIP983323 HRW983323:HSL983323 IBS983323:ICH983323 ILO983323:IMD983323 IVK983323:IVZ983323 JFG983323:JFV983323 JPC983323:JPR983323 JYY983323:JZN983323 KIU983323:KJJ983323 KSQ983323:KTF983323 LCM983323:LDB983323 LMI983323:LMX983323 LWE983323:LWT983323 MGA983323:MGP983323 MPW983323:MQL983323 MZS983323:NAH983323 NJO983323:NKD983323 NTK983323:NTZ983323 ODG983323:ODV983323 ONC983323:ONR983323 OWY983323:OXN983323 PGU983323:PHJ983323 PQQ983323:PRF983323 QAM983323:QBB983323 QKI983323:QKX983323 QUE983323:QUT983323 REA983323:REP983323 RNW983323:ROL983323 RXS983323:RYH983323 SHO983323:SID983323 SRK983323:SRZ983323 TBG983323:TBV983323 TLC983323:TLR983323 TUY983323:TVN983323 UEU983323:UFJ983323 UOQ983323:UPF983323 UYM983323:UZB983323 VII983323:VIX983323 VSE983323:VST983323 WCA983323:WCP983323 WLW983323:WML983323 WVS983323:WWH983323 AA154:AC158 JW154:JY158 TS154:TU158 ADO154:ADQ158 ANK154:ANM158 AXG154:AXI158 BHC154:BHE158 BQY154:BRA158 CAU154:CAW158 CKQ154:CKS158 CUM154:CUO158 DEI154:DEK158 DOE154:DOG158 DYA154:DYC158 EHW154:EHY158 ERS154:ERU158 FBO154:FBQ158 FLK154:FLM158 FVG154:FVI158 GFC154:GFE158 GOY154:GPA158 GYU154:GYW158 HIQ154:HIS158 HSM154:HSO158 ICI154:ICK158 IME154:IMG158 IWA154:IWC158 JFW154:JFY158 JPS154:JPU158 JZO154:JZQ158 KJK154:KJM158 KTG154:KTI158 LDC154:LDE158 LMY154:LNA158 LWU154:LWW158 MGQ154:MGS158 MQM154:MQO158 NAI154:NAK158 NKE154:NKG158 NUA154:NUC158 ODW154:ODY158 ONS154:ONU158 OXO154:OXQ158 PHK154:PHM158 PRG154:PRI158 QBC154:QBE158 QKY154:QLA158 QUU154:QUW158 REQ154:RES158 ROM154:ROO158 RYI154:RYK158 SIE154:SIG158 SSA154:SSC158 TBW154:TBY158 TLS154:TLU158 TVO154:TVQ158 UFK154:UFM158 UPG154:UPI158 UZC154:UZE158 VIY154:VJA158 VSU154:VSW158 WCQ154:WCS158 WMM154:WMO158 WWI154:WWK158 AA65819:AC65823 JW65819:JY65823 TS65819:TU65823 ADO65819:ADQ65823 ANK65819:ANM65823 AXG65819:AXI65823 BHC65819:BHE65823 BQY65819:BRA65823 CAU65819:CAW65823 CKQ65819:CKS65823 CUM65819:CUO65823 DEI65819:DEK65823 DOE65819:DOG65823 DYA65819:DYC65823 EHW65819:EHY65823 ERS65819:ERU65823 FBO65819:FBQ65823 FLK65819:FLM65823 FVG65819:FVI65823 GFC65819:GFE65823 GOY65819:GPA65823 GYU65819:GYW65823 HIQ65819:HIS65823 HSM65819:HSO65823 ICI65819:ICK65823 IME65819:IMG65823 IWA65819:IWC65823 JFW65819:JFY65823 JPS65819:JPU65823 JZO65819:JZQ65823 KJK65819:KJM65823 KTG65819:KTI65823 LDC65819:LDE65823 LMY65819:LNA65823 LWU65819:LWW65823 MGQ65819:MGS65823 MQM65819:MQO65823 NAI65819:NAK65823 NKE65819:NKG65823 NUA65819:NUC65823 ODW65819:ODY65823 ONS65819:ONU65823 OXO65819:OXQ65823 PHK65819:PHM65823 PRG65819:PRI65823 QBC65819:QBE65823 QKY65819:QLA65823 QUU65819:QUW65823 REQ65819:RES65823 ROM65819:ROO65823 RYI65819:RYK65823 SIE65819:SIG65823 SSA65819:SSC65823 TBW65819:TBY65823 TLS65819:TLU65823 TVO65819:TVQ65823 UFK65819:UFM65823 UPG65819:UPI65823 UZC65819:UZE65823 VIY65819:VJA65823 VSU65819:VSW65823 WCQ65819:WCS65823 WMM65819:WMO65823 WWI65819:WWK65823 AA131355:AC131359 JW131355:JY131359 TS131355:TU131359 ADO131355:ADQ131359 ANK131355:ANM131359 AXG131355:AXI131359 BHC131355:BHE131359 BQY131355:BRA131359 CAU131355:CAW131359 CKQ131355:CKS131359 CUM131355:CUO131359 DEI131355:DEK131359 DOE131355:DOG131359 DYA131355:DYC131359 EHW131355:EHY131359 ERS131355:ERU131359 FBO131355:FBQ131359 FLK131355:FLM131359 FVG131355:FVI131359 GFC131355:GFE131359 GOY131355:GPA131359 GYU131355:GYW131359 HIQ131355:HIS131359 HSM131355:HSO131359 ICI131355:ICK131359 IME131355:IMG131359 IWA131355:IWC131359 JFW131355:JFY131359 JPS131355:JPU131359 JZO131355:JZQ131359 KJK131355:KJM131359 KTG131355:KTI131359 LDC131355:LDE131359 LMY131355:LNA131359 LWU131355:LWW131359 MGQ131355:MGS131359 MQM131355:MQO131359 NAI131355:NAK131359 NKE131355:NKG131359 NUA131355:NUC131359 ODW131355:ODY131359 ONS131355:ONU131359 OXO131355:OXQ131359 PHK131355:PHM131359 PRG131355:PRI131359 QBC131355:QBE131359 QKY131355:QLA131359 QUU131355:QUW131359 REQ131355:RES131359 ROM131355:ROO131359 RYI131355:RYK131359 SIE131355:SIG131359 SSA131355:SSC131359 TBW131355:TBY131359 TLS131355:TLU131359 TVO131355:TVQ131359 UFK131355:UFM131359 UPG131355:UPI131359 UZC131355:UZE131359 VIY131355:VJA131359 VSU131355:VSW131359 WCQ131355:WCS131359 WMM131355:WMO131359 WWI131355:WWK131359 AA196891:AC196895 JW196891:JY196895 TS196891:TU196895 ADO196891:ADQ196895 ANK196891:ANM196895 AXG196891:AXI196895 BHC196891:BHE196895 BQY196891:BRA196895 CAU196891:CAW196895 CKQ196891:CKS196895 CUM196891:CUO196895 DEI196891:DEK196895 DOE196891:DOG196895 DYA196891:DYC196895 EHW196891:EHY196895 ERS196891:ERU196895 FBO196891:FBQ196895 FLK196891:FLM196895 FVG196891:FVI196895 GFC196891:GFE196895 GOY196891:GPA196895 GYU196891:GYW196895 HIQ196891:HIS196895 HSM196891:HSO196895 ICI196891:ICK196895 IME196891:IMG196895 IWA196891:IWC196895 JFW196891:JFY196895 JPS196891:JPU196895 JZO196891:JZQ196895 KJK196891:KJM196895 KTG196891:KTI196895 LDC196891:LDE196895 LMY196891:LNA196895 LWU196891:LWW196895 MGQ196891:MGS196895 MQM196891:MQO196895 NAI196891:NAK196895 NKE196891:NKG196895 NUA196891:NUC196895 ODW196891:ODY196895 ONS196891:ONU196895 OXO196891:OXQ196895 PHK196891:PHM196895 PRG196891:PRI196895 QBC196891:QBE196895 QKY196891:QLA196895 QUU196891:QUW196895 REQ196891:RES196895 ROM196891:ROO196895 RYI196891:RYK196895 SIE196891:SIG196895 SSA196891:SSC196895 TBW196891:TBY196895 TLS196891:TLU196895 TVO196891:TVQ196895 UFK196891:UFM196895 UPG196891:UPI196895 UZC196891:UZE196895 VIY196891:VJA196895 VSU196891:VSW196895 WCQ196891:WCS196895 WMM196891:WMO196895 WWI196891:WWK196895 AA262427:AC262431 JW262427:JY262431 TS262427:TU262431 ADO262427:ADQ262431 ANK262427:ANM262431 AXG262427:AXI262431 BHC262427:BHE262431 BQY262427:BRA262431 CAU262427:CAW262431 CKQ262427:CKS262431 CUM262427:CUO262431 DEI262427:DEK262431 DOE262427:DOG262431 DYA262427:DYC262431 EHW262427:EHY262431 ERS262427:ERU262431 FBO262427:FBQ262431 FLK262427:FLM262431 FVG262427:FVI262431 GFC262427:GFE262431 GOY262427:GPA262431 GYU262427:GYW262431 HIQ262427:HIS262431 HSM262427:HSO262431 ICI262427:ICK262431 IME262427:IMG262431 IWA262427:IWC262431 JFW262427:JFY262431 JPS262427:JPU262431 JZO262427:JZQ262431 KJK262427:KJM262431 KTG262427:KTI262431 LDC262427:LDE262431 LMY262427:LNA262431 LWU262427:LWW262431 MGQ262427:MGS262431 MQM262427:MQO262431 NAI262427:NAK262431 NKE262427:NKG262431 NUA262427:NUC262431 ODW262427:ODY262431 ONS262427:ONU262431 OXO262427:OXQ262431 PHK262427:PHM262431 PRG262427:PRI262431 QBC262427:QBE262431 QKY262427:QLA262431 QUU262427:QUW262431 REQ262427:RES262431 ROM262427:ROO262431 RYI262427:RYK262431 SIE262427:SIG262431 SSA262427:SSC262431 TBW262427:TBY262431 TLS262427:TLU262431 TVO262427:TVQ262431 UFK262427:UFM262431 UPG262427:UPI262431 UZC262427:UZE262431 VIY262427:VJA262431 VSU262427:VSW262431 WCQ262427:WCS262431 WMM262427:WMO262431 WWI262427:WWK262431 AA327963:AC327967 JW327963:JY327967 TS327963:TU327967 ADO327963:ADQ327967 ANK327963:ANM327967 AXG327963:AXI327967 BHC327963:BHE327967 BQY327963:BRA327967 CAU327963:CAW327967 CKQ327963:CKS327967 CUM327963:CUO327967 DEI327963:DEK327967 DOE327963:DOG327967 DYA327963:DYC327967 EHW327963:EHY327967 ERS327963:ERU327967 FBO327963:FBQ327967 FLK327963:FLM327967 FVG327963:FVI327967 GFC327963:GFE327967 GOY327963:GPA327967 GYU327963:GYW327967 HIQ327963:HIS327967 HSM327963:HSO327967 ICI327963:ICK327967 IME327963:IMG327967 IWA327963:IWC327967 JFW327963:JFY327967 JPS327963:JPU327967 JZO327963:JZQ327967 KJK327963:KJM327967 KTG327963:KTI327967 LDC327963:LDE327967 LMY327963:LNA327967 LWU327963:LWW327967 MGQ327963:MGS327967 MQM327963:MQO327967 NAI327963:NAK327967 NKE327963:NKG327967 NUA327963:NUC327967 ODW327963:ODY327967 ONS327963:ONU327967 OXO327963:OXQ327967 PHK327963:PHM327967 PRG327963:PRI327967 QBC327963:QBE327967 QKY327963:QLA327967 QUU327963:QUW327967 REQ327963:RES327967 ROM327963:ROO327967 RYI327963:RYK327967 SIE327963:SIG327967 SSA327963:SSC327967 TBW327963:TBY327967 TLS327963:TLU327967 TVO327963:TVQ327967 UFK327963:UFM327967 UPG327963:UPI327967 UZC327963:UZE327967 VIY327963:VJA327967 VSU327963:VSW327967 WCQ327963:WCS327967 WMM327963:WMO327967 WWI327963:WWK327967 AA393499:AC393503 JW393499:JY393503 TS393499:TU393503 ADO393499:ADQ393503 ANK393499:ANM393503 AXG393499:AXI393503 BHC393499:BHE393503 BQY393499:BRA393503 CAU393499:CAW393503 CKQ393499:CKS393503 CUM393499:CUO393503 DEI393499:DEK393503 DOE393499:DOG393503 DYA393499:DYC393503 EHW393499:EHY393503 ERS393499:ERU393503 FBO393499:FBQ393503 FLK393499:FLM393503 FVG393499:FVI393503 GFC393499:GFE393503 GOY393499:GPA393503 GYU393499:GYW393503 HIQ393499:HIS393503 HSM393499:HSO393503 ICI393499:ICK393503 IME393499:IMG393503 IWA393499:IWC393503 JFW393499:JFY393503 JPS393499:JPU393503 JZO393499:JZQ393503 KJK393499:KJM393503 KTG393499:KTI393503 LDC393499:LDE393503 LMY393499:LNA393503 LWU393499:LWW393503 MGQ393499:MGS393503 MQM393499:MQO393503 NAI393499:NAK393503 NKE393499:NKG393503 NUA393499:NUC393503 ODW393499:ODY393503 ONS393499:ONU393503 OXO393499:OXQ393503 PHK393499:PHM393503 PRG393499:PRI393503 QBC393499:QBE393503 QKY393499:QLA393503 QUU393499:QUW393503 REQ393499:RES393503 ROM393499:ROO393503 RYI393499:RYK393503 SIE393499:SIG393503 SSA393499:SSC393503 TBW393499:TBY393503 TLS393499:TLU393503 TVO393499:TVQ393503 UFK393499:UFM393503 UPG393499:UPI393503 UZC393499:UZE393503 VIY393499:VJA393503 VSU393499:VSW393503 WCQ393499:WCS393503 WMM393499:WMO393503 WWI393499:WWK393503 AA459035:AC459039 JW459035:JY459039 TS459035:TU459039 ADO459035:ADQ459039 ANK459035:ANM459039 AXG459035:AXI459039 BHC459035:BHE459039 BQY459035:BRA459039 CAU459035:CAW459039 CKQ459035:CKS459039 CUM459035:CUO459039 DEI459035:DEK459039 DOE459035:DOG459039 DYA459035:DYC459039 EHW459035:EHY459039 ERS459035:ERU459039 FBO459035:FBQ459039 FLK459035:FLM459039 FVG459035:FVI459039 GFC459035:GFE459039 GOY459035:GPA459039 GYU459035:GYW459039 HIQ459035:HIS459039 HSM459035:HSO459039 ICI459035:ICK459039 IME459035:IMG459039 IWA459035:IWC459039 JFW459035:JFY459039 JPS459035:JPU459039 JZO459035:JZQ459039 KJK459035:KJM459039 KTG459035:KTI459039 LDC459035:LDE459039 LMY459035:LNA459039 LWU459035:LWW459039 MGQ459035:MGS459039 MQM459035:MQO459039 NAI459035:NAK459039 NKE459035:NKG459039 NUA459035:NUC459039 ODW459035:ODY459039 ONS459035:ONU459039 OXO459035:OXQ459039 PHK459035:PHM459039 PRG459035:PRI459039 QBC459035:QBE459039 QKY459035:QLA459039 QUU459035:QUW459039 REQ459035:RES459039 ROM459035:ROO459039 RYI459035:RYK459039 SIE459035:SIG459039 SSA459035:SSC459039 TBW459035:TBY459039 TLS459035:TLU459039 TVO459035:TVQ459039 UFK459035:UFM459039 UPG459035:UPI459039 UZC459035:UZE459039 VIY459035:VJA459039 VSU459035:VSW459039 WCQ459035:WCS459039 WMM459035:WMO459039 WWI459035:WWK459039 AA524571:AC524575 JW524571:JY524575 TS524571:TU524575 ADO524571:ADQ524575 ANK524571:ANM524575 AXG524571:AXI524575 BHC524571:BHE524575 BQY524571:BRA524575 CAU524571:CAW524575 CKQ524571:CKS524575 CUM524571:CUO524575 DEI524571:DEK524575 DOE524571:DOG524575 DYA524571:DYC524575 EHW524571:EHY524575 ERS524571:ERU524575 FBO524571:FBQ524575 FLK524571:FLM524575 FVG524571:FVI524575 GFC524571:GFE524575 GOY524571:GPA524575 GYU524571:GYW524575 HIQ524571:HIS524575 HSM524571:HSO524575 ICI524571:ICK524575 IME524571:IMG524575 IWA524571:IWC524575 JFW524571:JFY524575 JPS524571:JPU524575 JZO524571:JZQ524575 KJK524571:KJM524575 KTG524571:KTI524575 LDC524571:LDE524575 LMY524571:LNA524575 LWU524571:LWW524575 MGQ524571:MGS524575 MQM524571:MQO524575 NAI524571:NAK524575 NKE524571:NKG524575 NUA524571:NUC524575 ODW524571:ODY524575 ONS524571:ONU524575 OXO524571:OXQ524575 PHK524571:PHM524575 PRG524571:PRI524575 QBC524571:QBE524575 QKY524571:QLA524575 QUU524571:QUW524575 REQ524571:RES524575 ROM524571:ROO524575 RYI524571:RYK524575 SIE524571:SIG524575 SSA524571:SSC524575 TBW524571:TBY524575 TLS524571:TLU524575 TVO524571:TVQ524575 UFK524571:UFM524575 UPG524571:UPI524575 UZC524571:UZE524575 VIY524571:VJA524575 VSU524571:VSW524575 WCQ524571:WCS524575 WMM524571:WMO524575 WWI524571:WWK524575 AA590107:AC590111 JW590107:JY590111 TS590107:TU590111 ADO590107:ADQ590111 ANK590107:ANM590111 AXG590107:AXI590111 BHC590107:BHE590111 BQY590107:BRA590111 CAU590107:CAW590111 CKQ590107:CKS590111 CUM590107:CUO590111 DEI590107:DEK590111 DOE590107:DOG590111 DYA590107:DYC590111 EHW590107:EHY590111 ERS590107:ERU590111 FBO590107:FBQ590111 FLK590107:FLM590111 FVG590107:FVI590111 GFC590107:GFE590111 GOY590107:GPA590111 GYU590107:GYW590111 HIQ590107:HIS590111 HSM590107:HSO590111 ICI590107:ICK590111 IME590107:IMG590111 IWA590107:IWC590111 JFW590107:JFY590111 JPS590107:JPU590111 JZO590107:JZQ590111 KJK590107:KJM590111 KTG590107:KTI590111 LDC590107:LDE590111 LMY590107:LNA590111 LWU590107:LWW590111 MGQ590107:MGS590111 MQM590107:MQO590111 NAI590107:NAK590111 NKE590107:NKG590111 NUA590107:NUC590111 ODW590107:ODY590111 ONS590107:ONU590111 OXO590107:OXQ590111 PHK590107:PHM590111 PRG590107:PRI590111 QBC590107:QBE590111 QKY590107:QLA590111 QUU590107:QUW590111 REQ590107:RES590111 ROM590107:ROO590111 RYI590107:RYK590111 SIE590107:SIG590111 SSA590107:SSC590111 TBW590107:TBY590111 TLS590107:TLU590111 TVO590107:TVQ590111 UFK590107:UFM590111 UPG590107:UPI590111 UZC590107:UZE590111 VIY590107:VJA590111 VSU590107:VSW590111 WCQ590107:WCS590111 WMM590107:WMO590111 WWI590107:WWK590111 AA655643:AC655647 JW655643:JY655647 TS655643:TU655647 ADO655643:ADQ655647 ANK655643:ANM655647 AXG655643:AXI655647 BHC655643:BHE655647 BQY655643:BRA655647 CAU655643:CAW655647 CKQ655643:CKS655647 CUM655643:CUO655647 DEI655643:DEK655647 DOE655643:DOG655647 DYA655643:DYC655647 EHW655643:EHY655647 ERS655643:ERU655647 FBO655643:FBQ655647 FLK655643:FLM655647 FVG655643:FVI655647 GFC655643:GFE655647 GOY655643:GPA655647 GYU655643:GYW655647 HIQ655643:HIS655647 HSM655643:HSO655647 ICI655643:ICK655647 IME655643:IMG655647 IWA655643:IWC655647 JFW655643:JFY655647 JPS655643:JPU655647 JZO655643:JZQ655647 KJK655643:KJM655647 KTG655643:KTI655647 LDC655643:LDE655647 LMY655643:LNA655647 LWU655643:LWW655647 MGQ655643:MGS655647 MQM655643:MQO655647 NAI655643:NAK655647 NKE655643:NKG655647 NUA655643:NUC655647 ODW655643:ODY655647 ONS655643:ONU655647 OXO655643:OXQ655647 PHK655643:PHM655647 PRG655643:PRI655647 QBC655643:QBE655647 QKY655643:QLA655647 QUU655643:QUW655647 REQ655643:RES655647 ROM655643:ROO655647 RYI655643:RYK655647 SIE655643:SIG655647 SSA655643:SSC655647 TBW655643:TBY655647 TLS655643:TLU655647 TVO655643:TVQ655647 UFK655643:UFM655647 UPG655643:UPI655647 UZC655643:UZE655647 VIY655643:VJA655647 VSU655643:VSW655647 WCQ655643:WCS655647 WMM655643:WMO655647 WWI655643:WWK655647 AA721179:AC721183 JW721179:JY721183 TS721179:TU721183 ADO721179:ADQ721183 ANK721179:ANM721183 AXG721179:AXI721183 BHC721179:BHE721183 BQY721179:BRA721183 CAU721179:CAW721183 CKQ721179:CKS721183 CUM721179:CUO721183 DEI721179:DEK721183 DOE721179:DOG721183 DYA721179:DYC721183 EHW721179:EHY721183 ERS721179:ERU721183 FBO721179:FBQ721183 FLK721179:FLM721183 FVG721179:FVI721183 GFC721179:GFE721183 GOY721179:GPA721183 GYU721179:GYW721183 HIQ721179:HIS721183 HSM721179:HSO721183 ICI721179:ICK721183 IME721179:IMG721183 IWA721179:IWC721183 JFW721179:JFY721183 JPS721179:JPU721183 JZO721179:JZQ721183 KJK721179:KJM721183 KTG721179:KTI721183 LDC721179:LDE721183 LMY721179:LNA721183 LWU721179:LWW721183 MGQ721179:MGS721183 MQM721179:MQO721183 NAI721179:NAK721183 NKE721179:NKG721183 NUA721179:NUC721183 ODW721179:ODY721183 ONS721179:ONU721183 OXO721179:OXQ721183 PHK721179:PHM721183 PRG721179:PRI721183 QBC721179:QBE721183 QKY721179:QLA721183 QUU721179:QUW721183 REQ721179:RES721183 ROM721179:ROO721183 RYI721179:RYK721183 SIE721179:SIG721183 SSA721179:SSC721183 TBW721179:TBY721183 TLS721179:TLU721183 TVO721179:TVQ721183 UFK721179:UFM721183 UPG721179:UPI721183 UZC721179:UZE721183 VIY721179:VJA721183 VSU721179:VSW721183 WCQ721179:WCS721183 WMM721179:WMO721183 WWI721179:WWK721183 AA786715:AC786719 JW786715:JY786719 TS786715:TU786719 ADO786715:ADQ786719 ANK786715:ANM786719 AXG786715:AXI786719 BHC786715:BHE786719 BQY786715:BRA786719 CAU786715:CAW786719 CKQ786715:CKS786719 CUM786715:CUO786719 DEI786715:DEK786719 DOE786715:DOG786719 DYA786715:DYC786719 EHW786715:EHY786719 ERS786715:ERU786719 FBO786715:FBQ786719 FLK786715:FLM786719 FVG786715:FVI786719 GFC786715:GFE786719 GOY786715:GPA786719 GYU786715:GYW786719 HIQ786715:HIS786719 HSM786715:HSO786719 ICI786715:ICK786719 IME786715:IMG786719 IWA786715:IWC786719 JFW786715:JFY786719 JPS786715:JPU786719 JZO786715:JZQ786719 KJK786715:KJM786719 KTG786715:KTI786719 LDC786715:LDE786719 LMY786715:LNA786719 LWU786715:LWW786719 MGQ786715:MGS786719 MQM786715:MQO786719 NAI786715:NAK786719 NKE786715:NKG786719 NUA786715:NUC786719 ODW786715:ODY786719 ONS786715:ONU786719 OXO786715:OXQ786719 PHK786715:PHM786719 PRG786715:PRI786719 QBC786715:QBE786719 QKY786715:QLA786719 QUU786715:QUW786719 REQ786715:RES786719 ROM786715:ROO786719 RYI786715:RYK786719 SIE786715:SIG786719 SSA786715:SSC786719 TBW786715:TBY786719 TLS786715:TLU786719 TVO786715:TVQ786719 UFK786715:UFM786719 UPG786715:UPI786719 UZC786715:UZE786719 VIY786715:VJA786719 VSU786715:VSW786719 WCQ786715:WCS786719 WMM786715:WMO786719 WWI786715:WWK786719 AA852251:AC852255 JW852251:JY852255 TS852251:TU852255 ADO852251:ADQ852255 ANK852251:ANM852255 AXG852251:AXI852255 BHC852251:BHE852255 BQY852251:BRA852255 CAU852251:CAW852255 CKQ852251:CKS852255 CUM852251:CUO852255 DEI852251:DEK852255 DOE852251:DOG852255 DYA852251:DYC852255 EHW852251:EHY852255 ERS852251:ERU852255 FBO852251:FBQ852255 FLK852251:FLM852255 FVG852251:FVI852255 GFC852251:GFE852255 GOY852251:GPA852255 GYU852251:GYW852255 HIQ852251:HIS852255 HSM852251:HSO852255 ICI852251:ICK852255 IME852251:IMG852255 IWA852251:IWC852255 JFW852251:JFY852255 JPS852251:JPU852255 JZO852251:JZQ852255 KJK852251:KJM852255 KTG852251:KTI852255 LDC852251:LDE852255 LMY852251:LNA852255 LWU852251:LWW852255 MGQ852251:MGS852255 MQM852251:MQO852255 NAI852251:NAK852255 NKE852251:NKG852255 NUA852251:NUC852255 ODW852251:ODY852255 ONS852251:ONU852255 OXO852251:OXQ852255 PHK852251:PHM852255 PRG852251:PRI852255 QBC852251:QBE852255 QKY852251:QLA852255 QUU852251:QUW852255 REQ852251:RES852255 ROM852251:ROO852255 RYI852251:RYK852255 SIE852251:SIG852255 SSA852251:SSC852255 TBW852251:TBY852255 TLS852251:TLU852255 TVO852251:TVQ852255 UFK852251:UFM852255 UPG852251:UPI852255 UZC852251:UZE852255 VIY852251:VJA852255 VSU852251:VSW852255 WCQ852251:WCS852255 WMM852251:WMO852255 WWI852251:WWK852255 AA917787:AC917791 JW917787:JY917791 TS917787:TU917791 ADO917787:ADQ917791 ANK917787:ANM917791 AXG917787:AXI917791 BHC917787:BHE917791 BQY917787:BRA917791 CAU917787:CAW917791 CKQ917787:CKS917791 CUM917787:CUO917791 DEI917787:DEK917791 DOE917787:DOG917791 DYA917787:DYC917791 EHW917787:EHY917791 ERS917787:ERU917791 FBO917787:FBQ917791 FLK917787:FLM917791 FVG917787:FVI917791 GFC917787:GFE917791 GOY917787:GPA917791 GYU917787:GYW917791 HIQ917787:HIS917791 HSM917787:HSO917791 ICI917787:ICK917791 IME917787:IMG917791 IWA917787:IWC917791 JFW917787:JFY917791 JPS917787:JPU917791 JZO917787:JZQ917791 KJK917787:KJM917791 KTG917787:KTI917791 LDC917787:LDE917791 LMY917787:LNA917791 LWU917787:LWW917791 MGQ917787:MGS917791 MQM917787:MQO917791 NAI917787:NAK917791 NKE917787:NKG917791 NUA917787:NUC917791 ODW917787:ODY917791 ONS917787:ONU917791 OXO917787:OXQ917791 PHK917787:PHM917791 PRG917787:PRI917791 QBC917787:QBE917791 QKY917787:QLA917791 QUU917787:QUW917791 REQ917787:RES917791 ROM917787:ROO917791 RYI917787:RYK917791 SIE917787:SIG917791 SSA917787:SSC917791 TBW917787:TBY917791 TLS917787:TLU917791 TVO917787:TVQ917791 UFK917787:UFM917791 UPG917787:UPI917791 UZC917787:UZE917791 VIY917787:VJA917791 VSU917787:VSW917791 WCQ917787:WCS917791 WMM917787:WMO917791 WWI917787:WWK917791 AA983323:AC983327 JW983323:JY983327 TS983323:TU983327 ADO983323:ADQ983327 ANK983323:ANM983327 AXG983323:AXI983327 BHC983323:BHE983327 BQY983323:BRA983327 CAU983323:CAW983327 CKQ983323:CKS983327 CUM983323:CUO983327 DEI983323:DEK983327 DOE983323:DOG983327 DYA983323:DYC983327 EHW983323:EHY983327 ERS983323:ERU983327 FBO983323:FBQ983327 FLK983323:FLM983327 FVG983323:FVI983327 GFC983323:GFE983327 GOY983323:GPA983327 GYU983323:GYW983327 HIQ983323:HIS983327 HSM983323:HSO983327 ICI983323:ICK983327 IME983323:IMG983327 IWA983323:IWC983327 JFW983323:JFY983327 JPS983323:JPU983327 JZO983323:JZQ983327 KJK983323:KJM983327 KTG983323:KTI983327 LDC983323:LDE983327 LMY983323:LNA983327 LWU983323:LWW983327 MGQ983323:MGS983327 MQM983323:MQO983327 NAI983323:NAK983327 NKE983323:NKG983327 NUA983323:NUC983327 ODW983323:ODY983327 ONS983323:ONU983327 OXO983323:OXQ983327 PHK983323:PHM983327 PRG983323:PRI983327 QBC983323:QBE983327 QKY983323:QLA983327 QUU983323:QUW983327 REQ983323:RES983327 ROM983323:ROO983327 RYI983323:RYK983327 SIE983323:SIG983327 SSA983323:SSC983327 TBW983323:TBY983327 TLS983323:TLU983327 TVO983323:TVQ983327 UFK983323:UFM983327 UPG983323:UPI983327 UZC983323:UZE983327 VIY983323:VJA983327 VSU983323:VSW983327 WCQ983323:WCS983327 WMM983323:WMO983327 WWI983323:WWK983327 U154 JG177:JV177 TC177:TR177 ACY177:ADN177 AMU177:ANJ177 AWQ177:AXF177 BGM177:BHB177 BQI177:BQX177 CAE177:CAT177 CKA177:CKP177 CTW177:CUL177 DDS177:DEH177 DNO177:DOD177 DXK177:DXZ177 EHG177:EHV177 ERC177:ERR177 FAY177:FBN177 FKU177:FLJ177 FUQ177:FVF177 GEM177:GFB177 GOI177:GOX177 GYE177:GYT177 HIA177:HIP177 HRW177:HSL177 IBS177:ICH177 ILO177:IMD177 IVK177:IVZ177 JFG177:JFV177 JPC177:JPR177 JYY177:JZN177 KIU177:KJJ177 KSQ177:KTF177 LCM177:LDB177 LMI177:LMX177 LWE177:LWT177 MGA177:MGP177 MPW177:MQL177 MZS177:NAH177 NJO177:NKD177 NTK177:NTZ177 ODG177:ODV177 ONC177:ONR177 OWY177:OXN177 PGU177:PHJ177 PQQ177:PRF177 QAM177:QBB177 QKI177:QKX177 QUE177:QUT177 REA177:REP177 RNW177:ROL177 RXS177:RYH177 SHO177:SID177 SRK177:SRZ177 TBG177:TBV177 TLC177:TLR177 TUY177:TVN177 UEU177:UFJ177 UOQ177:UPF177 UYM177:UZB177 VII177:VIX177 VSE177:VST177 WCA177:WCP177 WLW177:WML177 WVS177:WWH177 K65842:Z65842 JG65842:JV65842 TC65842:TR65842 ACY65842:ADN65842 AMU65842:ANJ65842 AWQ65842:AXF65842 BGM65842:BHB65842 BQI65842:BQX65842 CAE65842:CAT65842 CKA65842:CKP65842 CTW65842:CUL65842 DDS65842:DEH65842 DNO65842:DOD65842 DXK65842:DXZ65842 EHG65842:EHV65842 ERC65842:ERR65842 FAY65842:FBN65842 FKU65842:FLJ65842 FUQ65842:FVF65842 GEM65842:GFB65842 GOI65842:GOX65842 GYE65842:GYT65842 HIA65842:HIP65842 HRW65842:HSL65842 IBS65842:ICH65842 ILO65842:IMD65842 IVK65842:IVZ65842 JFG65842:JFV65842 JPC65842:JPR65842 JYY65842:JZN65842 KIU65842:KJJ65842 KSQ65842:KTF65842 LCM65842:LDB65842 LMI65842:LMX65842 LWE65842:LWT65842 MGA65842:MGP65842 MPW65842:MQL65842 MZS65842:NAH65842 NJO65842:NKD65842 NTK65842:NTZ65842 ODG65842:ODV65842 ONC65842:ONR65842 OWY65842:OXN65842 PGU65842:PHJ65842 PQQ65842:PRF65842 QAM65842:QBB65842 QKI65842:QKX65842 QUE65842:QUT65842 REA65842:REP65842 RNW65842:ROL65842 RXS65842:RYH65842 SHO65842:SID65842 SRK65842:SRZ65842 TBG65842:TBV65842 TLC65842:TLR65842 TUY65842:TVN65842 UEU65842:UFJ65842 UOQ65842:UPF65842 UYM65842:UZB65842 VII65842:VIX65842 VSE65842:VST65842 WCA65842:WCP65842 WLW65842:WML65842 WVS65842:WWH65842 K131378:Z131378 JG131378:JV131378 TC131378:TR131378 ACY131378:ADN131378 AMU131378:ANJ131378 AWQ131378:AXF131378 BGM131378:BHB131378 BQI131378:BQX131378 CAE131378:CAT131378 CKA131378:CKP131378 CTW131378:CUL131378 DDS131378:DEH131378 DNO131378:DOD131378 DXK131378:DXZ131378 EHG131378:EHV131378 ERC131378:ERR131378 FAY131378:FBN131378 FKU131378:FLJ131378 FUQ131378:FVF131378 GEM131378:GFB131378 GOI131378:GOX131378 GYE131378:GYT131378 HIA131378:HIP131378 HRW131378:HSL131378 IBS131378:ICH131378 ILO131378:IMD131378 IVK131378:IVZ131378 JFG131378:JFV131378 JPC131378:JPR131378 JYY131378:JZN131378 KIU131378:KJJ131378 KSQ131378:KTF131378 LCM131378:LDB131378 LMI131378:LMX131378 LWE131378:LWT131378 MGA131378:MGP131378 MPW131378:MQL131378 MZS131378:NAH131378 NJO131378:NKD131378 NTK131378:NTZ131378 ODG131378:ODV131378 ONC131378:ONR131378 OWY131378:OXN131378 PGU131378:PHJ131378 PQQ131378:PRF131378 QAM131378:QBB131378 QKI131378:QKX131378 QUE131378:QUT131378 REA131378:REP131378 RNW131378:ROL131378 RXS131378:RYH131378 SHO131378:SID131378 SRK131378:SRZ131378 TBG131378:TBV131378 TLC131378:TLR131378 TUY131378:TVN131378 UEU131378:UFJ131378 UOQ131378:UPF131378 UYM131378:UZB131378 VII131378:VIX131378 VSE131378:VST131378 WCA131378:WCP131378 WLW131378:WML131378 WVS131378:WWH131378 K196914:Z196914 JG196914:JV196914 TC196914:TR196914 ACY196914:ADN196914 AMU196914:ANJ196914 AWQ196914:AXF196914 BGM196914:BHB196914 BQI196914:BQX196914 CAE196914:CAT196914 CKA196914:CKP196914 CTW196914:CUL196914 DDS196914:DEH196914 DNO196914:DOD196914 DXK196914:DXZ196914 EHG196914:EHV196914 ERC196914:ERR196914 FAY196914:FBN196914 FKU196914:FLJ196914 FUQ196914:FVF196914 GEM196914:GFB196914 GOI196914:GOX196914 GYE196914:GYT196914 HIA196914:HIP196914 HRW196914:HSL196914 IBS196914:ICH196914 ILO196914:IMD196914 IVK196914:IVZ196914 JFG196914:JFV196914 JPC196914:JPR196914 JYY196914:JZN196914 KIU196914:KJJ196914 KSQ196914:KTF196914 LCM196914:LDB196914 LMI196914:LMX196914 LWE196914:LWT196914 MGA196914:MGP196914 MPW196914:MQL196914 MZS196914:NAH196914 NJO196914:NKD196914 NTK196914:NTZ196914 ODG196914:ODV196914 ONC196914:ONR196914 OWY196914:OXN196914 PGU196914:PHJ196914 PQQ196914:PRF196914 QAM196914:QBB196914 QKI196914:QKX196914 QUE196914:QUT196914 REA196914:REP196914 RNW196914:ROL196914 RXS196914:RYH196914 SHO196914:SID196914 SRK196914:SRZ196914 TBG196914:TBV196914 TLC196914:TLR196914 TUY196914:TVN196914 UEU196914:UFJ196914 UOQ196914:UPF196914 UYM196914:UZB196914 VII196914:VIX196914 VSE196914:VST196914 WCA196914:WCP196914 WLW196914:WML196914 WVS196914:WWH196914 K262450:Z262450 JG262450:JV262450 TC262450:TR262450 ACY262450:ADN262450 AMU262450:ANJ262450 AWQ262450:AXF262450 BGM262450:BHB262450 BQI262450:BQX262450 CAE262450:CAT262450 CKA262450:CKP262450 CTW262450:CUL262450 DDS262450:DEH262450 DNO262450:DOD262450 DXK262450:DXZ262450 EHG262450:EHV262450 ERC262450:ERR262450 FAY262450:FBN262450 FKU262450:FLJ262450 FUQ262450:FVF262450 GEM262450:GFB262450 GOI262450:GOX262450 GYE262450:GYT262450 HIA262450:HIP262450 HRW262450:HSL262450 IBS262450:ICH262450 ILO262450:IMD262450 IVK262450:IVZ262450 JFG262450:JFV262450 JPC262450:JPR262450 JYY262450:JZN262450 KIU262450:KJJ262450 KSQ262450:KTF262450 LCM262450:LDB262450 LMI262450:LMX262450 LWE262450:LWT262450 MGA262450:MGP262450 MPW262450:MQL262450 MZS262450:NAH262450 NJO262450:NKD262450 NTK262450:NTZ262450 ODG262450:ODV262450 ONC262450:ONR262450 OWY262450:OXN262450 PGU262450:PHJ262450 PQQ262450:PRF262450 QAM262450:QBB262450 QKI262450:QKX262450 QUE262450:QUT262450 REA262450:REP262450 RNW262450:ROL262450 RXS262450:RYH262450 SHO262450:SID262450 SRK262450:SRZ262450 TBG262450:TBV262450 TLC262450:TLR262450 TUY262450:TVN262450 UEU262450:UFJ262450 UOQ262450:UPF262450 UYM262450:UZB262450 VII262450:VIX262450 VSE262450:VST262450 WCA262450:WCP262450 WLW262450:WML262450 WVS262450:WWH262450 K327986:Z327986 JG327986:JV327986 TC327986:TR327986 ACY327986:ADN327986 AMU327986:ANJ327986 AWQ327986:AXF327986 BGM327986:BHB327986 BQI327986:BQX327986 CAE327986:CAT327986 CKA327986:CKP327986 CTW327986:CUL327986 DDS327986:DEH327986 DNO327986:DOD327986 DXK327986:DXZ327986 EHG327986:EHV327986 ERC327986:ERR327986 FAY327986:FBN327986 FKU327986:FLJ327986 FUQ327986:FVF327986 GEM327986:GFB327986 GOI327986:GOX327986 GYE327986:GYT327986 HIA327986:HIP327986 HRW327986:HSL327986 IBS327986:ICH327986 ILO327986:IMD327986 IVK327986:IVZ327986 JFG327986:JFV327986 JPC327986:JPR327986 JYY327986:JZN327986 KIU327986:KJJ327986 KSQ327986:KTF327986 LCM327986:LDB327986 LMI327986:LMX327986 LWE327986:LWT327986 MGA327986:MGP327986 MPW327986:MQL327986 MZS327986:NAH327986 NJO327986:NKD327986 NTK327986:NTZ327986 ODG327986:ODV327986 ONC327986:ONR327986 OWY327986:OXN327986 PGU327986:PHJ327986 PQQ327986:PRF327986 QAM327986:QBB327986 QKI327986:QKX327986 QUE327986:QUT327986 REA327986:REP327986 RNW327986:ROL327986 RXS327986:RYH327986 SHO327986:SID327986 SRK327986:SRZ327986 TBG327986:TBV327986 TLC327986:TLR327986 TUY327986:TVN327986 UEU327986:UFJ327986 UOQ327986:UPF327986 UYM327986:UZB327986 VII327986:VIX327986 VSE327986:VST327986 WCA327986:WCP327986 WLW327986:WML327986 WVS327986:WWH327986 K393522:Z393522 JG393522:JV393522 TC393522:TR393522 ACY393522:ADN393522 AMU393522:ANJ393522 AWQ393522:AXF393522 BGM393522:BHB393522 BQI393522:BQX393522 CAE393522:CAT393522 CKA393522:CKP393522 CTW393522:CUL393522 DDS393522:DEH393522 DNO393522:DOD393522 DXK393522:DXZ393522 EHG393522:EHV393522 ERC393522:ERR393522 FAY393522:FBN393522 FKU393522:FLJ393522 FUQ393522:FVF393522 GEM393522:GFB393522 GOI393522:GOX393522 GYE393522:GYT393522 HIA393522:HIP393522 HRW393522:HSL393522 IBS393522:ICH393522 ILO393522:IMD393522 IVK393522:IVZ393522 JFG393522:JFV393522 JPC393522:JPR393522 JYY393522:JZN393522 KIU393522:KJJ393522 KSQ393522:KTF393522 LCM393522:LDB393522 LMI393522:LMX393522 LWE393522:LWT393522 MGA393522:MGP393522 MPW393522:MQL393522 MZS393522:NAH393522 NJO393522:NKD393522 NTK393522:NTZ393522 ODG393522:ODV393522 ONC393522:ONR393522 OWY393522:OXN393522 PGU393522:PHJ393522 PQQ393522:PRF393522 QAM393522:QBB393522 QKI393522:QKX393522 QUE393522:QUT393522 REA393522:REP393522 RNW393522:ROL393522 RXS393522:RYH393522 SHO393522:SID393522 SRK393522:SRZ393522 TBG393522:TBV393522 TLC393522:TLR393522 TUY393522:TVN393522 UEU393522:UFJ393522 UOQ393522:UPF393522 UYM393522:UZB393522 VII393522:VIX393522 VSE393522:VST393522 WCA393522:WCP393522 WLW393522:WML393522 WVS393522:WWH393522 K459058:Z459058 JG459058:JV459058 TC459058:TR459058 ACY459058:ADN459058 AMU459058:ANJ459058 AWQ459058:AXF459058 BGM459058:BHB459058 BQI459058:BQX459058 CAE459058:CAT459058 CKA459058:CKP459058 CTW459058:CUL459058 DDS459058:DEH459058 DNO459058:DOD459058 DXK459058:DXZ459058 EHG459058:EHV459058 ERC459058:ERR459058 FAY459058:FBN459058 FKU459058:FLJ459058 FUQ459058:FVF459058 GEM459058:GFB459058 GOI459058:GOX459058 GYE459058:GYT459058 HIA459058:HIP459058 HRW459058:HSL459058 IBS459058:ICH459058 ILO459058:IMD459058 IVK459058:IVZ459058 JFG459058:JFV459058 JPC459058:JPR459058 JYY459058:JZN459058 KIU459058:KJJ459058 KSQ459058:KTF459058 LCM459058:LDB459058 LMI459058:LMX459058 LWE459058:LWT459058 MGA459058:MGP459058 MPW459058:MQL459058 MZS459058:NAH459058 NJO459058:NKD459058 NTK459058:NTZ459058 ODG459058:ODV459058 ONC459058:ONR459058 OWY459058:OXN459058 PGU459058:PHJ459058 PQQ459058:PRF459058 QAM459058:QBB459058 QKI459058:QKX459058 QUE459058:QUT459058 REA459058:REP459058 RNW459058:ROL459058 RXS459058:RYH459058 SHO459058:SID459058 SRK459058:SRZ459058 TBG459058:TBV459058 TLC459058:TLR459058 TUY459058:TVN459058 UEU459058:UFJ459058 UOQ459058:UPF459058 UYM459058:UZB459058 VII459058:VIX459058 VSE459058:VST459058 WCA459058:WCP459058 WLW459058:WML459058 WVS459058:WWH459058 K524594:Z524594 JG524594:JV524594 TC524594:TR524594 ACY524594:ADN524594 AMU524594:ANJ524594 AWQ524594:AXF524594 BGM524594:BHB524594 BQI524594:BQX524594 CAE524594:CAT524594 CKA524594:CKP524594 CTW524594:CUL524594 DDS524594:DEH524594 DNO524594:DOD524594 DXK524594:DXZ524594 EHG524594:EHV524594 ERC524594:ERR524594 FAY524594:FBN524594 FKU524594:FLJ524594 FUQ524594:FVF524594 GEM524594:GFB524594 GOI524594:GOX524594 GYE524594:GYT524594 HIA524594:HIP524594 HRW524594:HSL524594 IBS524594:ICH524594 ILO524594:IMD524594 IVK524594:IVZ524594 JFG524594:JFV524594 JPC524594:JPR524594 JYY524594:JZN524594 KIU524594:KJJ524594 KSQ524594:KTF524594 LCM524594:LDB524594 LMI524594:LMX524594 LWE524594:LWT524594 MGA524594:MGP524594 MPW524594:MQL524594 MZS524594:NAH524594 NJO524594:NKD524594 NTK524594:NTZ524594 ODG524594:ODV524594 ONC524594:ONR524594 OWY524594:OXN524594 PGU524594:PHJ524594 PQQ524594:PRF524594 QAM524594:QBB524594 QKI524594:QKX524594 QUE524594:QUT524594 REA524594:REP524594 RNW524594:ROL524594 RXS524594:RYH524594 SHO524594:SID524594 SRK524594:SRZ524594 TBG524594:TBV524594 TLC524594:TLR524594 TUY524594:TVN524594 UEU524594:UFJ524594 UOQ524594:UPF524594 UYM524594:UZB524594 VII524594:VIX524594 VSE524594:VST524594 WCA524594:WCP524594 WLW524594:WML524594 WVS524594:WWH524594 K590130:Z590130 JG590130:JV590130 TC590130:TR590130 ACY590130:ADN590130 AMU590130:ANJ590130 AWQ590130:AXF590130 BGM590130:BHB590130 BQI590130:BQX590130 CAE590130:CAT590130 CKA590130:CKP590130 CTW590130:CUL590130 DDS590130:DEH590130 DNO590130:DOD590130 DXK590130:DXZ590130 EHG590130:EHV590130 ERC590130:ERR590130 FAY590130:FBN590130 FKU590130:FLJ590130 FUQ590130:FVF590130 GEM590130:GFB590130 GOI590130:GOX590130 GYE590130:GYT590130 HIA590130:HIP590130 HRW590130:HSL590130 IBS590130:ICH590130 ILO590130:IMD590130 IVK590130:IVZ590130 JFG590130:JFV590130 JPC590130:JPR590130 JYY590130:JZN590130 KIU590130:KJJ590130 KSQ590130:KTF590130 LCM590130:LDB590130 LMI590130:LMX590130 LWE590130:LWT590130 MGA590130:MGP590130 MPW590130:MQL590130 MZS590130:NAH590130 NJO590130:NKD590130 NTK590130:NTZ590130 ODG590130:ODV590130 ONC590130:ONR590130 OWY590130:OXN590130 PGU590130:PHJ590130 PQQ590130:PRF590130 QAM590130:QBB590130 QKI590130:QKX590130 QUE590130:QUT590130 REA590130:REP590130 RNW590130:ROL590130 RXS590130:RYH590130 SHO590130:SID590130 SRK590130:SRZ590130 TBG590130:TBV590130 TLC590130:TLR590130 TUY590130:TVN590130 UEU590130:UFJ590130 UOQ590130:UPF590130 UYM590130:UZB590130 VII590130:VIX590130 VSE590130:VST590130 WCA590130:WCP590130 WLW590130:WML590130 WVS590130:WWH590130 K655666:Z655666 JG655666:JV655666 TC655666:TR655666 ACY655666:ADN655666 AMU655666:ANJ655666 AWQ655666:AXF655666 BGM655666:BHB655666 BQI655666:BQX655666 CAE655666:CAT655666 CKA655666:CKP655666 CTW655666:CUL655666 DDS655666:DEH655666 DNO655666:DOD655666 DXK655666:DXZ655666 EHG655666:EHV655666 ERC655666:ERR655666 FAY655666:FBN655666 FKU655666:FLJ655666 FUQ655666:FVF655666 GEM655666:GFB655666 GOI655666:GOX655666 GYE655666:GYT655666 HIA655666:HIP655666 HRW655666:HSL655666 IBS655666:ICH655666 ILO655666:IMD655666 IVK655666:IVZ655666 JFG655666:JFV655666 JPC655666:JPR655666 JYY655666:JZN655666 KIU655666:KJJ655666 KSQ655666:KTF655666 LCM655666:LDB655666 LMI655666:LMX655666 LWE655666:LWT655666 MGA655666:MGP655666 MPW655666:MQL655666 MZS655666:NAH655666 NJO655666:NKD655666 NTK655666:NTZ655666 ODG655666:ODV655666 ONC655666:ONR655666 OWY655666:OXN655666 PGU655666:PHJ655666 PQQ655666:PRF655666 QAM655666:QBB655666 QKI655666:QKX655666 QUE655666:QUT655666 REA655666:REP655666 RNW655666:ROL655666 RXS655666:RYH655666 SHO655666:SID655666 SRK655666:SRZ655666 TBG655666:TBV655666 TLC655666:TLR655666 TUY655666:TVN655666 UEU655666:UFJ655666 UOQ655666:UPF655666 UYM655666:UZB655666 VII655666:VIX655666 VSE655666:VST655666 WCA655666:WCP655666 WLW655666:WML655666 WVS655666:WWH655666 K721202:Z721202 JG721202:JV721202 TC721202:TR721202 ACY721202:ADN721202 AMU721202:ANJ721202 AWQ721202:AXF721202 BGM721202:BHB721202 BQI721202:BQX721202 CAE721202:CAT721202 CKA721202:CKP721202 CTW721202:CUL721202 DDS721202:DEH721202 DNO721202:DOD721202 DXK721202:DXZ721202 EHG721202:EHV721202 ERC721202:ERR721202 FAY721202:FBN721202 FKU721202:FLJ721202 FUQ721202:FVF721202 GEM721202:GFB721202 GOI721202:GOX721202 GYE721202:GYT721202 HIA721202:HIP721202 HRW721202:HSL721202 IBS721202:ICH721202 ILO721202:IMD721202 IVK721202:IVZ721202 JFG721202:JFV721202 JPC721202:JPR721202 JYY721202:JZN721202 KIU721202:KJJ721202 KSQ721202:KTF721202 LCM721202:LDB721202 LMI721202:LMX721202 LWE721202:LWT721202 MGA721202:MGP721202 MPW721202:MQL721202 MZS721202:NAH721202 NJO721202:NKD721202 NTK721202:NTZ721202 ODG721202:ODV721202 ONC721202:ONR721202 OWY721202:OXN721202 PGU721202:PHJ721202 PQQ721202:PRF721202 QAM721202:QBB721202 QKI721202:QKX721202 QUE721202:QUT721202 REA721202:REP721202 RNW721202:ROL721202 RXS721202:RYH721202 SHO721202:SID721202 SRK721202:SRZ721202 TBG721202:TBV721202 TLC721202:TLR721202 TUY721202:TVN721202 UEU721202:UFJ721202 UOQ721202:UPF721202 UYM721202:UZB721202 VII721202:VIX721202 VSE721202:VST721202 WCA721202:WCP721202 WLW721202:WML721202 WVS721202:WWH721202 K786738:Z786738 JG786738:JV786738 TC786738:TR786738 ACY786738:ADN786738 AMU786738:ANJ786738 AWQ786738:AXF786738 BGM786738:BHB786738 BQI786738:BQX786738 CAE786738:CAT786738 CKA786738:CKP786738 CTW786738:CUL786738 DDS786738:DEH786738 DNO786738:DOD786738 DXK786738:DXZ786738 EHG786738:EHV786738 ERC786738:ERR786738 FAY786738:FBN786738 FKU786738:FLJ786738 FUQ786738:FVF786738 GEM786738:GFB786738 GOI786738:GOX786738 GYE786738:GYT786738 HIA786738:HIP786738 HRW786738:HSL786738 IBS786738:ICH786738 ILO786738:IMD786738 IVK786738:IVZ786738 JFG786738:JFV786738 JPC786738:JPR786738 JYY786738:JZN786738 KIU786738:KJJ786738 KSQ786738:KTF786738 LCM786738:LDB786738 LMI786738:LMX786738 LWE786738:LWT786738 MGA786738:MGP786738 MPW786738:MQL786738 MZS786738:NAH786738 NJO786738:NKD786738 NTK786738:NTZ786738 ODG786738:ODV786738 ONC786738:ONR786738 OWY786738:OXN786738 PGU786738:PHJ786738 PQQ786738:PRF786738 QAM786738:QBB786738 QKI786738:QKX786738 QUE786738:QUT786738 REA786738:REP786738 RNW786738:ROL786738 RXS786738:RYH786738 SHO786738:SID786738 SRK786738:SRZ786738 TBG786738:TBV786738 TLC786738:TLR786738 TUY786738:TVN786738 UEU786738:UFJ786738 UOQ786738:UPF786738 UYM786738:UZB786738 VII786738:VIX786738 VSE786738:VST786738 WCA786738:WCP786738 WLW786738:WML786738 WVS786738:WWH786738 K852274:Z852274 JG852274:JV852274 TC852274:TR852274 ACY852274:ADN852274 AMU852274:ANJ852274 AWQ852274:AXF852274 BGM852274:BHB852274 BQI852274:BQX852274 CAE852274:CAT852274 CKA852274:CKP852274 CTW852274:CUL852274 DDS852274:DEH852274 DNO852274:DOD852274 DXK852274:DXZ852274 EHG852274:EHV852274 ERC852274:ERR852274 FAY852274:FBN852274 FKU852274:FLJ852274 FUQ852274:FVF852274 GEM852274:GFB852274 GOI852274:GOX852274 GYE852274:GYT852274 HIA852274:HIP852274 HRW852274:HSL852274 IBS852274:ICH852274 ILO852274:IMD852274 IVK852274:IVZ852274 JFG852274:JFV852274 JPC852274:JPR852274 JYY852274:JZN852274 KIU852274:KJJ852274 KSQ852274:KTF852274 LCM852274:LDB852274 LMI852274:LMX852274 LWE852274:LWT852274 MGA852274:MGP852274 MPW852274:MQL852274 MZS852274:NAH852274 NJO852274:NKD852274 NTK852274:NTZ852274 ODG852274:ODV852274 ONC852274:ONR852274 OWY852274:OXN852274 PGU852274:PHJ852274 PQQ852274:PRF852274 QAM852274:QBB852274 QKI852274:QKX852274 QUE852274:QUT852274 REA852274:REP852274 RNW852274:ROL852274 RXS852274:RYH852274 SHO852274:SID852274 SRK852274:SRZ852274 TBG852274:TBV852274 TLC852274:TLR852274 TUY852274:TVN852274 UEU852274:UFJ852274 UOQ852274:UPF852274 UYM852274:UZB852274 VII852274:VIX852274 VSE852274:VST852274 WCA852274:WCP852274 WLW852274:WML852274 WVS852274:WWH852274 K917810:Z917810 JG917810:JV917810 TC917810:TR917810 ACY917810:ADN917810 AMU917810:ANJ917810 AWQ917810:AXF917810 BGM917810:BHB917810 BQI917810:BQX917810 CAE917810:CAT917810 CKA917810:CKP917810 CTW917810:CUL917810 DDS917810:DEH917810 DNO917810:DOD917810 DXK917810:DXZ917810 EHG917810:EHV917810 ERC917810:ERR917810 FAY917810:FBN917810 FKU917810:FLJ917810 FUQ917810:FVF917810 GEM917810:GFB917810 GOI917810:GOX917810 GYE917810:GYT917810 HIA917810:HIP917810 HRW917810:HSL917810 IBS917810:ICH917810 ILO917810:IMD917810 IVK917810:IVZ917810 JFG917810:JFV917810 JPC917810:JPR917810 JYY917810:JZN917810 KIU917810:KJJ917810 KSQ917810:KTF917810 LCM917810:LDB917810 LMI917810:LMX917810 LWE917810:LWT917810 MGA917810:MGP917810 MPW917810:MQL917810 MZS917810:NAH917810 NJO917810:NKD917810 NTK917810:NTZ917810 ODG917810:ODV917810 ONC917810:ONR917810 OWY917810:OXN917810 PGU917810:PHJ917810 PQQ917810:PRF917810 QAM917810:QBB917810 QKI917810:QKX917810 QUE917810:QUT917810 REA917810:REP917810 RNW917810:ROL917810 RXS917810:RYH917810 SHO917810:SID917810 SRK917810:SRZ917810 TBG917810:TBV917810 TLC917810:TLR917810 TUY917810:TVN917810 UEU917810:UFJ917810 UOQ917810:UPF917810 UYM917810:UZB917810 VII917810:VIX917810 VSE917810:VST917810 WCA917810:WCP917810 WLW917810:WML917810 WVS917810:WWH917810 K983346:Z983346 JG983346:JV983346 TC983346:TR983346 ACY983346:ADN983346 AMU983346:ANJ983346 AWQ983346:AXF983346 BGM983346:BHB983346 BQI983346:BQX983346 CAE983346:CAT983346 CKA983346:CKP983346 CTW983346:CUL983346 DDS983346:DEH983346 DNO983346:DOD983346 DXK983346:DXZ983346 EHG983346:EHV983346 ERC983346:ERR983346 FAY983346:FBN983346 FKU983346:FLJ983346 FUQ983346:FVF983346 GEM983346:GFB983346 GOI983346:GOX983346 GYE983346:GYT983346 HIA983346:HIP983346 HRW983346:HSL983346 IBS983346:ICH983346 ILO983346:IMD983346 IVK983346:IVZ983346 JFG983346:JFV983346 JPC983346:JPR983346 JYY983346:JZN983346 KIU983346:KJJ983346 KSQ983346:KTF983346 LCM983346:LDB983346 LMI983346:LMX983346 LWE983346:LWT983346 MGA983346:MGP983346 MPW983346:MQL983346 MZS983346:NAH983346 NJO983346:NKD983346 NTK983346:NTZ983346 ODG983346:ODV983346 ONC983346:ONR983346 OWY983346:OXN983346 PGU983346:PHJ983346 PQQ983346:PRF983346 QAM983346:QBB983346 QKI983346:QKX983346 QUE983346:QUT983346 REA983346:REP983346 RNW983346:ROL983346 RXS983346:RYH983346 SHO983346:SID983346 SRK983346:SRZ983346 TBG983346:TBV983346 TLC983346:TLR983346 TUY983346:TVN983346 UEU983346:UFJ983346 UOQ983346:UPF983346 UYM983346:UZB983346 VII983346:VIX983346 VSE983346:VST983346 WCA983346:WCP983346 WLW983346:WML983346 WVS983346:WWH983346 J180:Z180 JF180:JV180 TB180:TR180 ACX180:ADN180 AMT180:ANJ180 AWP180:AXF180 BGL180:BHB180 BQH180:BQX180 CAD180:CAT180 CJZ180:CKP180 CTV180:CUL180 DDR180:DEH180 DNN180:DOD180 DXJ180:DXZ180 EHF180:EHV180 ERB180:ERR180 FAX180:FBN180 FKT180:FLJ180 FUP180:FVF180 GEL180:GFB180 GOH180:GOX180 GYD180:GYT180 HHZ180:HIP180 HRV180:HSL180 IBR180:ICH180 ILN180:IMD180 IVJ180:IVZ180 JFF180:JFV180 JPB180:JPR180 JYX180:JZN180 KIT180:KJJ180 KSP180:KTF180 LCL180:LDB180 LMH180:LMX180 LWD180:LWT180 MFZ180:MGP180 MPV180:MQL180 MZR180:NAH180 NJN180:NKD180 NTJ180:NTZ180 ODF180:ODV180 ONB180:ONR180 OWX180:OXN180 PGT180:PHJ180 PQP180:PRF180 QAL180:QBB180 QKH180:QKX180 QUD180:QUT180 RDZ180:REP180 RNV180:ROL180 RXR180:RYH180 SHN180:SID180 SRJ180:SRZ180 TBF180:TBV180 TLB180:TLR180 TUX180:TVN180 UET180:UFJ180 UOP180:UPF180 UYL180:UZB180 VIH180:VIX180 VSD180:VST180 WBZ180:WCP180 WLV180:WML180 WVR180:WWH180 J65845:Z65845 JF65845:JV65845 TB65845:TR65845 ACX65845:ADN65845 AMT65845:ANJ65845 AWP65845:AXF65845 BGL65845:BHB65845 BQH65845:BQX65845 CAD65845:CAT65845 CJZ65845:CKP65845 CTV65845:CUL65845 DDR65845:DEH65845 DNN65845:DOD65845 DXJ65845:DXZ65845 EHF65845:EHV65845 ERB65845:ERR65845 FAX65845:FBN65845 FKT65845:FLJ65845 FUP65845:FVF65845 GEL65845:GFB65845 GOH65845:GOX65845 GYD65845:GYT65845 HHZ65845:HIP65845 HRV65845:HSL65845 IBR65845:ICH65845 ILN65845:IMD65845 IVJ65845:IVZ65845 JFF65845:JFV65845 JPB65845:JPR65845 JYX65845:JZN65845 KIT65845:KJJ65845 KSP65845:KTF65845 LCL65845:LDB65845 LMH65845:LMX65845 LWD65845:LWT65845 MFZ65845:MGP65845 MPV65845:MQL65845 MZR65845:NAH65845 NJN65845:NKD65845 NTJ65845:NTZ65845 ODF65845:ODV65845 ONB65845:ONR65845 OWX65845:OXN65845 PGT65845:PHJ65845 PQP65845:PRF65845 QAL65845:QBB65845 QKH65845:QKX65845 QUD65845:QUT65845 RDZ65845:REP65845 RNV65845:ROL65845 RXR65845:RYH65845 SHN65845:SID65845 SRJ65845:SRZ65845 TBF65845:TBV65845 TLB65845:TLR65845 TUX65845:TVN65845 UET65845:UFJ65845 UOP65845:UPF65845 UYL65845:UZB65845 VIH65845:VIX65845 VSD65845:VST65845 WBZ65845:WCP65845 WLV65845:WML65845 WVR65845:WWH65845 J131381:Z131381 JF131381:JV131381 TB131381:TR131381 ACX131381:ADN131381 AMT131381:ANJ131381 AWP131381:AXF131381 BGL131381:BHB131381 BQH131381:BQX131381 CAD131381:CAT131381 CJZ131381:CKP131381 CTV131381:CUL131381 DDR131381:DEH131381 DNN131381:DOD131381 DXJ131381:DXZ131381 EHF131381:EHV131381 ERB131381:ERR131381 FAX131381:FBN131381 FKT131381:FLJ131381 FUP131381:FVF131381 GEL131381:GFB131381 GOH131381:GOX131381 GYD131381:GYT131381 HHZ131381:HIP131381 HRV131381:HSL131381 IBR131381:ICH131381 ILN131381:IMD131381 IVJ131381:IVZ131381 JFF131381:JFV131381 JPB131381:JPR131381 JYX131381:JZN131381 KIT131381:KJJ131381 KSP131381:KTF131381 LCL131381:LDB131381 LMH131381:LMX131381 LWD131381:LWT131381 MFZ131381:MGP131381 MPV131381:MQL131381 MZR131381:NAH131381 NJN131381:NKD131381 NTJ131381:NTZ131381 ODF131381:ODV131381 ONB131381:ONR131381 OWX131381:OXN131381 PGT131381:PHJ131381 PQP131381:PRF131381 QAL131381:QBB131381 QKH131381:QKX131381 QUD131381:QUT131381 RDZ131381:REP131381 RNV131381:ROL131381 RXR131381:RYH131381 SHN131381:SID131381 SRJ131381:SRZ131381 TBF131381:TBV131381 TLB131381:TLR131381 TUX131381:TVN131381 UET131381:UFJ131381 UOP131381:UPF131381 UYL131381:UZB131381 VIH131381:VIX131381 VSD131381:VST131381 WBZ131381:WCP131381 WLV131381:WML131381 WVR131381:WWH131381 J196917:Z196917 JF196917:JV196917 TB196917:TR196917 ACX196917:ADN196917 AMT196917:ANJ196917 AWP196917:AXF196917 BGL196917:BHB196917 BQH196917:BQX196917 CAD196917:CAT196917 CJZ196917:CKP196917 CTV196917:CUL196917 DDR196917:DEH196917 DNN196917:DOD196917 DXJ196917:DXZ196917 EHF196917:EHV196917 ERB196917:ERR196917 FAX196917:FBN196917 FKT196917:FLJ196917 FUP196917:FVF196917 GEL196917:GFB196917 GOH196917:GOX196917 GYD196917:GYT196917 HHZ196917:HIP196917 HRV196917:HSL196917 IBR196917:ICH196917 ILN196917:IMD196917 IVJ196917:IVZ196917 JFF196917:JFV196917 JPB196917:JPR196917 JYX196917:JZN196917 KIT196917:KJJ196917 KSP196917:KTF196917 LCL196917:LDB196917 LMH196917:LMX196917 LWD196917:LWT196917 MFZ196917:MGP196917 MPV196917:MQL196917 MZR196917:NAH196917 NJN196917:NKD196917 NTJ196917:NTZ196917 ODF196917:ODV196917 ONB196917:ONR196917 OWX196917:OXN196917 PGT196917:PHJ196917 PQP196917:PRF196917 QAL196917:QBB196917 QKH196917:QKX196917 QUD196917:QUT196917 RDZ196917:REP196917 RNV196917:ROL196917 RXR196917:RYH196917 SHN196917:SID196917 SRJ196917:SRZ196917 TBF196917:TBV196917 TLB196917:TLR196917 TUX196917:TVN196917 UET196917:UFJ196917 UOP196917:UPF196917 UYL196917:UZB196917 VIH196917:VIX196917 VSD196917:VST196917 WBZ196917:WCP196917 WLV196917:WML196917 WVR196917:WWH196917 J262453:Z262453 JF262453:JV262453 TB262453:TR262453 ACX262453:ADN262453 AMT262453:ANJ262453 AWP262453:AXF262453 BGL262453:BHB262453 BQH262453:BQX262453 CAD262453:CAT262453 CJZ262453:CKP262453 CTV262453:CUL262453 DDR262453:DEH262453 DNN262453:DOD262453 DXJ262453:DXZ262453 EHF262453:EHV262453 ERB262453:ERR262453 FAX262453:FBN262453 FKT262453:FLJ262453 FUP262453:FVF262453 GEL262453:GFB262453 GOH262453:GOX262453 GYD262453:GYT262453 HHZ262453:HIP262453 HRV262453:HSL262453 IBR262453:ICH262453 ILN262453:IMD262453 IVJ262453:IVZ262453 JFF262453:JFV262453 JPB262453:JPR262453 JYX262453:JZN262453 KIT262453:KJJ262453 KSP262453:KTF262453 LCL262453:LDB262453 LMH262453:LMX262453 LWD262453:LWT262453 MFZ262453:MGP262453 MPV262453:MQL262453 MZR262453:NAH262453 NJN262453:NKD262453 NTJ262453:NTZ262453 ODF262453:ODV262453 ONB262453:ONR262453 OWX262453:OXN262453 PGT262453:PHJ262453 PQP262453:PRF262453 QAL262453:QBB262453 QKH262453:QKX262453 QUD262453:QUT262453 RDZ262453:REP262453 RNV262453:ROL262453 RXR262453:RYH262453 SHN262453:SID262453 SRJ262453:SRZ262453 TBF262453:TBV262453 TLB262453:TLR262453 TUX262453:TVN262453 UET262453:UFJ262453 UOP262453:UPF262453 UYL262453:UZB262453 VIH262453:VIX262453 VSD262453:VST262453 WBZ262453:WCP262453 WLV262453:WML262453 WVR262453:WWH262453 J327989:Z327989 JF327989:JV327989 TB327989:TR327989 ACX327989:ADN327989 AMT327989:ANJ327989 AWP327989:AXF327989 BGL327989:BHB327989 BQH327989:BQX327989 CAD327989:CAT327989 CJZ327989:CKP327989 CTV327989:CUL327989 DDR327989:DEH327989 DNN327989:DOD327989 DXJ327989:DXZ327989 EHF327989:EHV327989 ERB327989:ERR327989 FAX327989:FBN327989 FKT327989:FLJ327989 FUP327989:FVF327989 GEL327989:GFB327989 GOH327989:GOX327989 GYD327989:GYT327989 HHZ327989:HIP327989 HRV327989:HSL327989 IBR327989:ICH327989 ILN327989:IMD327989 IVJ327989:IVZ327989 JFF327989:JFV327989 JPB327989:JPR327989 JYX327989:JZN327989 KIT327989:KJJ327989 KSP327989:KTF327989 LCL327989:LDB327989 LMH327989:LMX327989 LWD327989:LWT327989 MFZ327989:MGP327989 MPV327989:MQL327989 MZR327989:NAH327989 NJN327989:NKD327989 NTJ327989:NTZ327989 ODF327989:ODV327989 ONB327989:ONR327989 OWX327989:OXN327989 PGT327989:PHJ327989 PQP327989:PRF327989 QAL327989:QBB327989 QKH327989:QKX327989 QUD327989:QUT327989 RDZ327989:REP327989 RNV327989:ROL327989 RXR327989:RYH327989 SHN327989:SID327989 SRJ327989:SRZ327989 TBF327989:TBV327989 TLB327989:TLR327989 TUX327989:TVN327989 UET327989:UFJ327989 UOP327989:UPF327989 UYL327989:UZB327989 VIH327989:VIX327989 VSD327989:VST327989 WBZ327989:WCP327989 WLV327989:WML327989 WVR327989:WWH327989 J393525:Z393525 JF393525:JV393525 TB393525:TR393525 ACX393525:ADN393525 AMT393525:ANJ393525 AWP393525:AXF393525 BGL393525:BHB393525 BQH393525:BQX393525 CAD393525:CAT393525 CJZ393525:CKP393525 CTV393525:CUL393525 DDR393525:DEH393525 DNN393525:DOD393525 DXJ393525:DXZ393525 EHF393525:EHV393525 ERB393525:ERR393525 FAX393525:FBN393525 FKT393525:FLJ393525 FUP393525:FVF393525 GEL393525:GFB393525 GOH393525:GOX393525 GYD393525:GYT393525 HHZ393525:HIP393525 HRV393525:HSL393525 IBR393525:ICH393525 ILN393525:IMD393525 IVJ393525:IVZ393525 JFF393525:JFV393525 JPB393525:JPR393525 JYX393525:JZN393525 KIT393525:KJJ393525 KSP393525:KTF393525 LCL393525:LDB393525 LMH393525:LMX393525 LWD393525:LWT393525 MFZ393525:MGP393525 MPV393525:MQL393525 MZR393525:NAH393525 NJN393525:NKD393525 NTJ393525:NTZ393525 ODF393525:ODV393525 ONB393525:ONR393525 OWX393525:OXN393525 PGT393525:PHJ393525 PQP393525:PRF393525 QAL393525:QBB393525 QKH393525:QKX393525 QUD393525:QUT393525 RDZ393525:REP393525 RNV393525:ROL393525 RXR393525:RYH393525 SHN393525:SID393525 SRJ393525:SRZ393525 TBF393525:TBV393525 TLB393525:TLR393525 TUX393525:TVN393525 UET393525:UFJ393525 UOP393525:UPF393525 UYL393525:UZB393525 VIH393525:VIX393525 VSD393525:VST393525 WBZ393525:WCP393525 WLV393525:WML393525 WVR393525:WWH393525 J459061:Z459061 JF459061:JV459061 TB459061:TR459061 ACX459061:ADN459061 AMT459061:ANJ459061 AWP459061:AXF459061 BGL459061:BHB459061 BQH459061:BQX459061 CAD459061:CAT459061 CJZ459061:CKP459061 CTV459061:CUL459061 DDR459061:DEH459061 DNN459061:DOD459061 DXJ459061:DXZ459061 EHF459061:EHV459061 ERB459061:ERR459061 FAX459061:FBN459061 FKT459061:FLJ459061 FUP459061:FVF459061 GEL459061:GFB459061 GOH459061:GOX459061 GYD459061:GYT459061 HHZ459061:HIP459061 HRV459061:HSL459061 IBR459061:ICH459061 ILN459061:IMD459061 IVJ459061:IVZ459061 JFF459061:JFV459061 JPB459061:JPR459061 JYX459061:JZN459061 KIT459061:KJJ459061 KSP459061:KTF459061 LCL459061:LDB459061 LMH459061:LMX459061 LWD459061:LWT459061 MFZ459061:MGP459061 MPV459061:MQL459061 MZR459061:NAH459061 NJN459061:NKD459061 NTJ459061:NTZ459061 ODF459061:ODV459061 ONB459061:ONR459061 OWX459061:OXN459061 PGT459061:PHJ459061 PQP459061:PRF459061 QAL459061:QBB459061 QKH459061:QKX459061 QUD459061:QUT459061 RDZ459061:REP459061 RNV459061:ROL459061 RXR459061:RYH459061 SHN459061:SID459061 SRJ459061:SRZ459061 TBF459061:TBV459061 TLB459061:TLR459061 TUX459061:TVN459061 UET459061:UFJ459061 UOP459061:UPF459061 UYL459061:UZB459061 VIH459061:VIX459061 VSD459061:VST459061 WBZ459061:WCP459061 WLV459061:WML459061 WVR459061:WWH459061 J524597:Z524597 JF524597:JV524597 TB524597:TR524597 ACX524597:ADN524597 AMT524597:ANJ524597 AWP524597:AXF524597 BGL524597:BHB524597 BQH524597:BQX524597 CAD524597:CAT524597 CJZ524597:CKP524597 CTV524597:CUL524597 DDR524597:DEH524597 DNN524597:DOD524597 DXJ524597:DXZ524597 EHF524597:EHV524597 ERB524597:ERR524597 FAX524597:FBN524597 FKT524597:FLJ524597 FUP524597:FVF524597 GEL524597:GFB524597 GOH524597:GOX524597 GYD524597:GYT524597 HHZ524597:HIP524597 HRV524597:HSL524597 IBR524597:ICH524597 ILN524597:IMD524597 IVJ524597:IVZ524597 JFF524597:JFV524597 JPB524597:JPR524597 JYX524597:JZN524597 KIT524597:KJJ524597 KSP524597:KTF524597 LCL524597:LDB524597 LMH524597:LMX524597 LWD524597:LWT524597 MFZ524597:MGP524597 MPV524597:MQL524597 MZR524597:NAH524597 NJN524597:NKD524597 NTJ524597:NTZ524597 ODF524597:ODV524597 ONB524597:ONR524597 OWX524597:OXN524597 PGT524597:PHJ524597 PQP524597:PRF524597 QAL524597:QBB524597 QKH524597:QKX524597 QUD524597:QUT524597 RDZ524597:REP524597 RNV524597:ROL524597 RXR524597:RYH524597 SHN524597:SID524597 SRJ524597:SRZ524597 TBF524597:TBV524597 TLB524597:TLR524597 TUX524597:TVN524597 UET524597:UFJ524597 UOP524597:UPF524597 UYL524597:UZB524597 VIH524597:VIX524597 VSD524597:VST524597 WBZ524597:WCP524597 WLV524597:WML524597 WVR524597:WWH524597 J590133:Z590133 JF590133:JV590133 TB590133:TR590133 ACX590133:ADN590133 AMT590133:ANJ590133 AWP590133:AXF590133 BGL590133:BHB590133 BQH590133:BQX590133 CAD590133:CAT590133 CJZ590133:CKP590133 CTV590133:CUL590133 DDR590133:DEH590133 DNN590133:DOD590133 DXJ590133:DXZ590133 EHF590133:EHV590133 ERB590133:ERR590133 FAX590133:FBN590133 FKT590133:FLJ590133 FUP590133:FVF590133 GEL590133:GFB590133 GOH590133:GOX590133 GYD590133:GYT590133 HHZ590133:HIP590133 HRV590133:HSL590133 IBR590133:ICH590133 ILN590133:IMD590133 IVJ590133:IVZ590133 JFF590133:JFV590133 JPB590133:JPR590133 JYX590133:JZN590133 KIT590133:KJJ590133 KSP590133:KTF590133 LCL590133:LDB590133 LMH590133:LMX590133 LWD590133:LWT590133 MFZ590133:MGP590133 MPV590133:MQL590133 MZR590133:NAH590133 NJN590133:NKD590133 NTJ590133:NTZ590133 ODF590133:ODV590133 ONB590133:ONR590133 OWX590133:OXN590133 PGT590133:PHJ590133 PQP590133:PRF590133 QAL590133:QBB590133 QKH590133:QKX590133 QUD590133:QUT590133 RDZ590133:REP590133 RNV590133:ROL590133 RXR590133:RYH590133 SHN590133:SID590133 SRJ590133:SRZ590133 TBF590133:TBV590133 TLB590133:TLR590133 TUX590133:TVN590133 UET590133:UFJ590133 UOP590133:UPF590133 UYL590133:UZB590133 VIH590133:VIX590133 VSD590133:VST590133 WBZ590133:WCP590133 WLV590133:WML590133 WVR590133:WWH590133 J655669:Z655669 JF655669:JV655669 TB655669:TR655669 ACX655669:ADN655669 AMT655669:ANJ655669 AWP655669:AXF655669 BGL655669:BHB655669 BQH655669:BQX655669 CAD655669:CAT655669 CJZ655669:CKP655669 CTV655669:CUL655669 DDR655669:DEH655669 DNN655669:DOD655669 DXJ655669:DXZ655669 EHF655669:EHV655669 ERB655669:ERR655669 FAX655669:FBN655669 FKT655669:FLJ655669 FUP655669:FVF655669 GEL655669:GFB655669 GOH655669:GOX655669 GYD655669:GYT655669 HHZ655669:HIP655669 HRV655669:HSL655669 IBR655669:ICH655669 ILN655669:IMD655669 IVJ655669:IVZ655669 JFF655669:JFV655669 JPB655669:JPR655669 JYX655669:JZN655669 KIT655669:KJJ655669 KSP655669:KTF655669 LCL655669:LDB655669 LMH655669:LMX655669 LWD655669:LWT655669 MFZ655669:MGP655669 MPV655669:MQL655669 MZR655669:NAH655669 NJN655669:NKD655669 NTJ655669:NTZ655669 ODF655669:ODV655669 ONB655669:ONR655669 OWX655669:OXN655669 PGT655669:PHJ655669 PQP655669:PRF655669 QAL655669:QBB655669 QKH655669:QKX655669 QUD655669:QUT655669 RDZ655669:REP655669 RNV655669:ROL655669 RXR655669:RYH655669 SHN655669:SID655669 SRJ655669:SRZ655669 TBF655669:TBV655669 TLB655669:TLR655669 TUX655669:TVN655669 UET655669:UFJ655669 UOP655669:UPF655669 UYL655669:UZB655669 VIH655669:VIX655669 VSD655669:VST655669 WBZ655669:WCP655669 WLV655669:WML655669 WVR655669:WWH655669 J721205:Z721205 JF721205:JV721205 TB721205:TR721205 ACX721205:ADN721205 AMT721205:ANJ721205 AWP721205:AXF721205 BGL721205:BHB721205 BQH721205:BQX721205 CAD721205:CAT721205 CJZ721205:CKP721205 CTV721205:CUL721205 DDR721205:DEH721205 DNN721205:DOD721205 DXJ721205:DXZ721205 EHF721205:EHV721205 ERB721205:ERR721205 FAX721205:FBN721205 FKT721205:FLJ721205 FUP721205:FVF721205 GEL721205:GFB721205 GOH721205:GOX721205 GYD721205:GYT721205 HHZ721205:HIP721205 HRV721205:HSL721205 IBR721205:ICH721205 ILN721205:IMD721205 IVJ721205:IVZ721205 JFF721205:JFV721205 JPB721205:JPR721205 JYX721205:JZN721205 KIT721205:KJJ721205 KSP721205:KTF721205 LCL721205:LDB721205 LMH721205:LMX721205 LWD721205:LWT721205 MFZ721205:MGP721205 MPV721205:MQL721205 MZR721205:NAH721205 NJN721205:NKD721205 NTJ721205:NTZ721205 ODF721205:ODV721205 ONB721205:ONR721205 OWX721205:OXN721205 PGT721205:PHJ721205 PQP721205:PRF721205 QAL721205:QBB721205 QKH721205:QKX721205 QUD721205:QUT721205 RDZ721205:REP721205 RNV721205:ROL721205 RXR721205:RYH721205 SHN721205:SID721205 SRJ721205:SRZ721205 TBF721205:TBV721205 TLB721205:TLR721205 TUX721205:TVN721205 UET721205:UFJ721205 UOP721205:UPF721205 UYL721205:UZB721205 VIH721205:VIX721205 VSD721205:VST721205 WBZ721205:WCP721205 WLV721205:WML721205 WVR721205:WWH721205 J786741:Z786741 JF786741:JV786741 TB786741:TR786741 ACX786741:ADN786741 AMT786741:ANJ786741 AWP786741:AXF786741 BGL786741:BHB786741 BQH786741:BQX786741 CAD786741:CAT786741 CJZ786741:CKP786741 CTV786741:CUL786741 DDR786741:DEH786741 DNN786741:DOD786741 DXJ786741:DXZ786741 EHF786741:EHV786741 ERB786741:ERR786741 FAX786741:FBN786741 FKT786741:FLJ786741 FUP786741:FVF786741 GEL786741:GFB786741 GOH786741:GOX786741 GYD786741:GYT786741 HHZ786741:HIP786741 HRV786741:HSL786741 IBR786741:ICH786741 ILN786741:IMD786741 IVJ786741:IVZ786741 JFF786741:JFV786741 JPB786741:JPR786741 JYX786741:JZN786741 KIT786741:KJJ786741 KSP786741:KTF786741 LCL786741:LDB786741 LMH786741:LMX786741 LWD786741:LWT786741 MFZ786741:MGP786741 MPV786741:MQL786741 MZR786741:NAH786741 NJN786741:NKD786741 NTJ786741:NTZ786741 ODF786741:ODV786741 ONB786741:ONR786741 OWX786741:OXN786741 PGT786741:PHJ786741 PQP786741:PRF786741 QAL786741:QBB786741 QKH786741:QKX786741 QUD786741:QUT786741 RDZ786741:REP786741 RNV786741:ROL786741 RXR786741:RYH786741 SHN786741:SID786741 SRJ786741:SRZ786741 TBF786741:TBV786741 TLB786741:TLR786741 TUX786741:TVN786741 UET786741:UFJ786741 UOP786741:UPF786741 UYL786741:UZB786741 VIH786741:VIX786741 VSD786741:VST786741 WBZ786741:WCP786741 WLV786741:WML786741 WVR786741:WWH786741 J852277:Z852277 JF852277:JV852277 TB852277:TR852277 ACX852277:ADN852277 AMT852277:ANJ852277 AWP852277:AXF852277 BGL852277:BHB852277 BQH852277:BQX852277 CAD852277:CAT852277 CJZ852277:CKP852277 CTV852277:CUL852277 DDR852277:DEH852277 DNN852277:DOD852277 DXJ852277:DXZ852277 EHF852277:EHV852277 ERB852277:ERR852277 FAX852277:FBN852277 FKT852277:FLJ852277 FUP852277:FVF852277 GEL852277:GFB852277 GOH852277:GOX852277 GYD852277:GYT852277 HHZ852277:HIP852277 HRV852277:HSL852277 IBR852277:ICH852277 ILN852277:IMD852277 IVJ852277:IVZ852277 JFF852277:JFV852277 JPB852277:JPR852277 JYX852277:JZN852277 KIT852277:KJJ852277 KSP852277:KTF852277 LCL852277:LDB852277 LMH852277:LMX852277 LWD852277:LWT852277 MFZ852277:MGP852277 MPV852277:MQL852277 MZR852277:NAH852277 NJN852277:NKD852277 NTJ852277:NTZ852277 ODF852277:ODV852277 ONB852277:ONR852277 OWX852277:OXN852277 PGT852277:PHJ852277 PQP852277:PRF852277 QAL852277:QBB852277 QKH852277:QKX852277 QUD852277:QUT852277 RDZ852277:REP852277 RNV852277:ROL852277 RXR852277:RYH852277 SHN852277:SID852277 SRJ852277:SRZ852277 TBF852277:TBV852277 TLB852277:TLR852277 TUX852277:TVN852277 UET852277:UFJ852277 UOP852277:UPF852277 UYL852277:UZB852277 VIH852277:VIX852277 VSD852277:VST852277 WBZ852277:WCP852277 WLV852277:WML852277 WVR852277:WWH852277 J917813:Z917813 JF917813:JV917813 TB917813:TR917813 ACX917813:ADN917813 AMT917813:ANJ917813 AWP917813:AXF917813 BGL917813:BHB917813 BQH917813:BQX917813 CAD917813:CAT917813 CJZ917813:CKP917813 CTV917813:CUL917813 DDR917813:DEH917813 DNN917813:DOD917813 DXJ917813:DXZ917813 EHF917813:EHV917813 ERB917813:ERR917813 FAX917813:FBN917813 FKT917813:FLJ917813 FUP917813:FVF917813 GEL917813:GFB917813 GOH917813:GOX917813 GYD917813:GYT917813 HHZ917813:HIP917813 HRV917813:HSL917813 IBR917813:ICH917813 ILN917813:IMD917813 IVJ917813:IVZ917813 JFF917813:JFV917813 JPB917813:JPR917813 JYX917813:JZN917813 KIT917813:KJJ917813 KSP917813:KTF917813 LCL917813:LDB917813 LMH917813:LMX917813 LWD917813:LWT917813 MFZ917813:MGP917813 MPV917813:MQL917813 MZR917813:NAH917813 NJN917813:NKD917813 NTJ917813:NTZ917813 ODF917813:ODV917813 ONB917813:ONR917813 OWX917813:OXN917813 PGT917813:PHJ917813 PQP917813:PRF917813 QAL917813:QBB917813 QKH917813:QKX917813 QUD917813:QUT917813 RDZ917813:REP917813 RNV917813:ROL917813 RXR917813:RYH917813 SHN917813:SID917813 SRJ917813:SRZ917813 TBF917813:TBV917813 TLB917813:TLR917813 TUX917813:TVN917813 UET917813:UFJ917813 UOP917813:UPF917813 UYL917813:UZB917813 VIH917813:VIX917813 VSD917813:VST917813 WBZ917813:WCP917813 WLV917813:WML917813 WVR917813:WWH917813 J983349:Z983349 JF983349:JV983349 TB983349:TR983349 ACX983349:ADN983349 AMT983349:ANJ983349 AWP983349:AXF983349 BGL983349:BHB983349 BQH983349:BQX983349 CAD983349:CAT983349 CJZ983349:CKP983349 CTV983349:CUL983349 DDR983349:DEH983349 DNN983349:DOD983349 DXJ983349:DXZ983349 EHF983349:EHV983349 ERB983349:ERR983349 FAX983349:FBN983349 FKT983349:FLJ983349 FUP983349:FVF983349 GEL983349:GFB983349 GOH983349:GOX983349 GYD983349:GYT983349 HHZ983349:HIP983349 HRV983349:HSL983349 IBR983349:ICH983349 ILN983349:IMD983349 IVJ983349:IVZ983349 JFF983349:JFV983349 JPB983349:JPR983349 JYX983349:JZN983349 KIT983349:KJJ983349 KSP983349:KTF983349 LCL983349:LDB983349 LMH983349:LMX983349 LWD983349:LWT983349 MFZ983349:MGP983349 MPV983349:MQL983349 MZR983349:NAH983349 NJN983349:NKD983349 NTJ983349:NTZ983349 ODF983349:ODV983349 ONB983349:ONR983349 OWX983349:OXN983349 PGT983349:PHJ983349 PQP983349:PRF983349 QAL983349:QBB983349 QKH983349:QKX983349 QUD983349:QUT983349 RDZ983349:REP983349 RNV983349:ROL983349 RXR983349:RYH983349 SHN983349:SID983349 SRJ983349:SRZ983349 TBF983349:TBV983349 TLB983349:TLR983349 TUX983349:TVN983349 UET983349:UFJ983349 UOP983349:UPF983349 UYL983349:UZB983349 VIH983349:VIX983349 VSD983349:VST983349 WBZ983349:WCP983349 WLV983349:WML983349 WVR983349:WWH983349 AA223:AC227 JW223:JY227 TS223:TU227 ADO223:ADQ227 ANK223:ANM227 AXG223:AXI227 BHC223:BHE227 BQY223:BRA227 CAU223:CAW227 CKQ223:CKS227 CUM223:CUO227 DEI223:DEK227 DOE223:DOG227 DYA223:DYC227 EHW223:EHY227 ERS223:ERU227 FBO223:FBQ227 FLK223:FLM227 FVG223:FVI227 GFC223:GFE227 GOY223:GPA227 GYU223:GYW227 HIQ223:HIS227 HSM223:HSO227 ICI223:ICK227 IME223:IMG227 IWA223:IWC227 JFW223:JFY227 JPS223:JPU227 JZO223:JZQ227 KJK223:KJM227 KTG223:KTI227 LDC223:LDE227 LMY223:LNA227 LWU223:LWW227 MGQ223:MGS227 MQM223:MQO227 NAI223:NAK227 NKE223:NKG227 NUA223:NUC227 ODW223:ODY227 ONS223:ONU227 OXO223:OXQ227 PHK223:PHM227 PRG223:PRI227 QBC223:QBE227 QKY223:QLA227 QUU223:QUW227 REQ223:RES227 ROM223:ROO227 RYI223:RYK227 SIE223:SIG227 SSA223:SSC227 TBW223:TBY227 TLS223:TLU227 TVO223:TVQ227 UFK223:UFM227 UPG223:UPI227 UZC223:UZE227 VIY223:VJA227 VSU223:VSW227 WCQ223:WCS227 WMM223:WMO227 WWI223:WWK227 AA65888:AC65892 JW65888:JY65892 TS65888:TU65892 ADO65888:ADQ65892 ANK65888:ANM65892 AXG65888:AXI65892 BHC65888:BHE65892 BQY65888:BRA65892 CAU65888:CAW65892 CKQ65888:CKS65892 CUM65888:CUO65892 DEI65888:DEK65892 DOE65888:DOG65892 DYA65888:DYC65892 EHW65888:EHY65892 ERS65888:ERU65892 FBO65888:FBQ65892 FLK65888:FLM65892 FVG65888:FVI65892 GFC65888:GFE65892 GOY65888:GPA65892 GYU65888:GYW65892 HIQ65888:HIS65892 HSM65888:HSO65892 ICI65888:ICK65892 IME65888:IMG65892 IWA65888:IWC65892 JFW65888:JFY65892 JPS65888:JPU65892 JZO65888:JZQ65892 KJK65888:KJM65892 KTG65888:KTI65892 LDC65888:LDE65892 LMY65888:LNA65892 LWU65888:LWW65892 MGQ65888:MGS65892 MQM65888:MQO65892 NAI65888:NAK65892 NKE65888:NKG65892 NUA65888:NUC65892 ODW65888:ODY65892 ONS65888:ONU65892 OXO65888:OXQ65892 PHK65888:PHM65892 PRG65888:PRI65892 QBC65888:QBE65892 QKY65888:QLA65892 QUU65888:QUW65892 REQ65888:RES65892 ROM65888:ROO65892 RYI65888:RYK65892 SIE65888:SIG65892 SSA65888:SSC65892 TBW65888:TBY65892 TLS65888:TLU65892 TVO65888:TVQ65892 UFK65888:UFM65892 UPG65888:UPI65892 UZC65888:UZE65892 VIY65888:VJA65892 VSU65888:VSW65892 WCQ65888:WCS65892 WMM65888:WMO65892 WWI65888:WWK65892 AA131424:AC131428 JW131424:JY131428 TS131424:TU131428 ADO131424:ADQ131428 ANK131424:ANM131428 AXG131424:AXI131428 BHC131424:BHE131428 BQY131424:BRA131428 CAU131424:CAW131428 CKQ131424:CKS131428 CUM131424:CUO131428 DEI131424:DEK131428 DOE131424:DOG131428 DYA131424:DYC131428 EHW131424:EHY131428 ERS131424:ERU131428 FBO131424:FBQ131428 FLK131424:FLM131428 FVG131424:FVI131428 GFC131424:GFE131428 GOY131424:GPA131428 GYU131424:GYW131428 HIQ131424:HIS131428 HSM131424:HSO131428 ICI131424:ICK131428 IME131424:IMG131428 IWA131424:IWC131428 JFW131424:JFY131428 JPS131424:JPU131428 JZO131424:JZQ131428 KJK131424:KJM131428 KTG131424:KTI131428 LDC131424:LDE131428 LMY131424:LNA131428 LWU131424:LWW131428 MGQ131424:MGS131428 MQM131424:MQO131428 NAI131424:NAK131428 NKE131424:NKG131428 NUA131424:NUC131428 ODW131424:ODY131428 ONS131424:ONU131428 OXO131424:OXQ131428 PHK131424:PHM131428 PRG131424:PRI131428 QBC131424:QBE131428 QKY131424:QLA131428 QUU131424:QUW131428 REQ131424:RES131428 ROM131424:ROO131428 RYI131424:RYK131428 SIE131424:SIG131428 SSA131424:SSC131428 TBW131424:TBY131428 TLS131424:TLU131428 TVO131424:TVQ131428 UFK131424:UFM131428 UPG131424:UPI131428 UZC131424:UZE131428 VIY131424:VJA131428 VSU131424:VSW131428 WCQ131424:WCS131428 WMM131424:WMO131428 WWI131424:WWK131428 AA196960:AC196964 JW196960:JY196964 TS196960:TU196964 ADO196960:ADQ196964 ANK196960:ANM196964 AXG196960:AXI196964 BHC196960:BHE196964 BQY196960:BRA196964 CAU196960:CAW196964 CKQ196960:CKS196964 CUM196960:CUO196964 DEI196960:DEK196964 DOE196960:DOG196964 DYA196960:DYC196964 EHW196960:EHY196964 ERS196960:ERU196964 FBO196960:FBQ196964 FLK196960:FLM196964 FVG196960:FVI196964 GFC196960:GFE196964 GOY196960:GPA196964 GYU196960:GYW196964 HIQ196960:HIS196964 HSM196960:HSO196964 ICI196960:ICK196964 IME196960:IMG196964 IWA196960:IWC196964 JFW196960:JFY196964 JPS196960:JPU196964 JZO196960:JZQ196964 KJK196960:KJM196964 KTG196960:KTI196964 LDC196960:LDE196964 LMY196960:LNA196964 LWU196960:LWW196964 MGQ196960:MGS196964 MQM196960:MQO196964 NAI196960:NAK196964 NKE196960:NKG196964 NUA196960:NUC196964 ODW196960:ODY196964 ONS196960:ONU196964 OXO196960:OXQ196964 PHK196960:PHM196964 PRG196960:PRI196964 QBC196960:QBE196964 QKY196960:QLA196964 QUU196960:QUW196964 REQ196960:RES196964 ROM196960:ROO196964 RYI196960:RYK196964 SIE196960:SIG196964 SSA196960:SSC196964 TBW196960:TBY196964 TLS196960:TLU196964 TVO196960:TVQ196964 UFK196960:UFM196964 UPG196960:UPI196964 UZC196960:UZE196964 VIY196960:VJA196964 VSU196960:VSW196964 WCQ196960:WCS196964 WMM196960:WMO196964 WWI196960:WWK196964 AA262496:AC262500 JW262496:JY262500 TS262496:TU262500 ADO262496:ADQ262500 ANK262496:ANM262500 AXG262496:AXI262500 BHC262496:BHE262500 BQY262496:BRA262500 CAU262496:CAW262500 CKQ262496:CKS262500 CUM262496:CUO262500 DEI262496:DEK262500 DOE262496:DOG262500 DYA262496:DYC262500 EHW262496:EHY262500 ERS262496:ERU262500 FBO262496:FBQ262500 FLK262496:FLM262500 FVG262496:FVI262500 GFC262496:GFE262500 GOY262496:GPA262500 GYU262496:GYW262500 HIQ262496:HIS262500 HSM262496:HSO262500 ICI262496:ICK262500 IME262496:IMG262500 IWA262496:IWC262500 JFW262496:JFY262500 JPS262496:JPU262500 JZO262496:JZQ262500 KJK262496:KJM262500 KTG262496:KTI262500 LDC262496:LDE262500 LMY262496:LNA262500 LWU262496:LWW262500 MGQ262496:MGS262500 MQM262496:MQO262500 NAI262496:NAK262500 NKE262496:NKG262500 NUA262496:NUC262500 ODW262496:ODY262500 ONS262496:ONU262500 OXO262496:OXQ262500 PHK262496:PHM262500 PRG262496:PRI262500 QBC262496:QBE262500 QKY262496:QLA262500 QUU262496:QUW262500 REQ262496:RES262500 ROM262496:ROO262500 RYI262496:RYK262500 SIE262496:SIG262500 SSA262496:SSC262500 TBW262496:TBY262500 TLS262496:TLU262500 TVO262496:TVQ262500 UFK262496:UFM262500 UPG262496:UPI262500 UZC262496:UZE262500 VIY262496:VJA262500 VSU262496:VSW262500 WCQ262496:WCS262500 WMM262496:WMO262500 WWI262496:WWK262500 AA328032:AC328036 JW328032:JY328036 TS328032:TU328036 ADO328032:ADQ328036 ANK328032:ANM328036 AXG328032:AXI328036 BHC328032:BHE328036 BQY328032:BRA328036 CAU328032:CAW328036 CKQ328032:CKS328036 CUM328032:CUO328036 DEI328032:DEK328036 DOE328032:DOG328036 DYA328032:DYC328036 EHW328032:EHY328036 ERS328032:ERU328036 FBO328032:FBQ328036 FLK328032:FLM328036 FVG328032:FVI328036 GFC328032:GFE328036 GOY328032:GPA328036 GYU328032:GYW328036 HIQ328032:HIS328036 HSM328032:HSO328036 ICI328032:ICK328036 IME328032:IMG328036 IWA328032:IWC328036 JFW328032:JFY328036 JPS328032:JPU328036 JZO328032:JZQ328036 KJK328032:KJM328036 KTG328032:KTI328036 LDC328032:LDE328036 LMY328032:LNA328036 LWU328032:LWW328036 MGQ328032:MGS328036 MQM328032:MQO328036 NAI328032:NAK328036 NKE328032:NKG328036 NUA328032:NUC328036 ODW328032:ODY328036 ONS328032:ONU328036 OXO328032:OXQ328036 PHK328032:PHM328036 PRG328032:PRI328036 QBC328032:QBE328036 QKY328032:QLA328036 QUU328032:QUW328036 REQ328032:RES328036 ROM328032:ROO328036 RYI328032:RYK328036 SIE328032:SIG328036 SSA328032:SSC328036 TBW328032:TBY328036 TLS328032:TLU328036 TVO328032:TVQ328036 UFK328032:UFM328036 UPG328032:UPI328036 UZC328032:UZE328036 VIY328032:VJA328036 VSU328032:VSW328036 WCQ328032:WCS328036 WMM328032:WMO328036 WWI328032:WWK328036 AA393568:AC393572 JW393568:JY393572 TS393568:TU393572 ADO393568:ADQ393572 ANK393568:ANM393572 AXG393568:AXI393572 BHC393568:BHE393572 BQY393568:BRA393572 CAU393568:CAW393572 CKQ393568:CKS393572 CUM393568:CUO393572 DEI393568:DEK393572 DOE393568:DOG393572 DYA393568:DYC393572 EHW393568:EHY393572 ERS393568:ERU393572 FBO393568:FBQ393572 FLK393568:FLM393572 FVG393568:FVI393572 GFC393568:GFE393572 GOY393568:GPA393572 GYU393568:GYW393572 HIQ393568:HIS393572 HSM393568:HSO393572 ICI393568:ICK393572 IME393568:IMG393572 IWA393568:IWC393572 JFW393568:JFY393572 JPS393568:JPU393572 JZO393568:JZQ393572 KJK393568:KJM393572 KTG393568:KTI393572 LDC393568:LDE393572 LMY393568:LNA393572 LWU393568:LWW393572 MGQ393568:MGS393572 MQM393568:MQO393572 NAI393568:NAK393572 NKE393568:NKG393572 NUA393568:NUC393572 ODW393568:ODY393572 ONS393568:ONU393572 OXO393568:OXQ393572 PHK393568:PHM393572 PRG393568:PRI393572 QBC393568:QBE393572 QKY393568:QLA393572 QUU393568:QUW393572 REQ393568:RES393572 ROM393568:ROO393572 RYI393568:RYK393572 SIE393568:SIG393572 SSA393568:SSC393572 TBW393568:TBY393572 TLS393568:TLU393572 TVO393568:TVQ393572 UFK393568:UFM393572 UPG393568:UPI393572 UZC393568:UZE393572 VIY393568:VJA393572 VSU393568:VSW393572 WCQ393568:WCS393572 WMM393568:WMO393572 WWI393568:WWK393572 AA459104:AC459108 JW459104:JY459108 TS459104:TU459108 ADO459104:ADQ459108 ANK459104:ANM459108 AXG459104:AXI459108 BHC459104:BHE459108 BQY459104:BRA459108 CAU459104:CAW459108 CKQ459104:CKS459108 CUM459104:CUO459108 DEI459104:DEK459108 DOE459104:DOG459108 DYA459104:DYC459108 EHW459104:EHY459108 ERS459104:ERU459108 FBO459104:FBQ459108 FLK459104:FLM459108 FVG459104:FVI459108 GFC459104:GFE459108 GOY459104:GPA459108 GYU459104:GYW459108 HIQ459104:HIS459108 HSM459104:HSO459108 ICI459104:ICK459108 IME459104:IMG459108 IWA459104:IWC459108 JFW459104:JFY459108 JPS459104:JPU459108 JZO459104:JZQ459108 KJK459104:KJM459108 KTG459104:KTI459108 LDC459104:LDE459108 LMY459104:LNA459108 LWU459104:LWW459108 MGQ459104:MGS459108 MQM459104:MQO459108 NAI459104:NAK459108 NKE459104:NKG459108 NUA459104:NUC459108 ODW459104:ODY459108 ONS459104:ONU459108 OXO459104:OXQ459108 PHK459104:PHM459108 PRG459104:PRI459108 QBC459104:QBE459108 QKY459104:QLA459108 QUU459104:QUW459108 REQ459104:RES459108 ROM459104:ROO459108 RYI459104:RYK459108 SIE459104:SIG459108 SSA459104:SSC459108 TBW459104:TBY459108 TLS459104:TLU459108 TVO459104:TVQ459108 UFK459104:UFM459108 UPG459104:UPI459108 UZC459104:UZE459108 VIY459104:VJA459108 VSU459104:VSW459108 WCQ459104:WCS459108 WMM459104:WMO459108 WWI459104:WWK459108 AA524640:AC524644 JW524640:JY524644 TS524640:TU524644 ADO524640:ADQ524644 ANK524640:ANM524644 AXG524640:AXI524644 BHC524640:BHE524644 BQY524640:BRA524644 CAU524640:CAW524644 CKQ524640:CKS524644 CUM524640:CUO524644 DEI524640:DEK524644 DOE524640:DOG524644 DYA524640:DYC524644 EHW524640:EHY524644 ERS524640:ERU524644 FBO524640:FBQ524644 FLK524640:FLM524644 FVG524640:FVI524644 GFC524640:GFE524644 GOY524640:GPA524644 GYU524640:GYW524644 HIQ524640:HIS524644 HSM524640:HSO524644 ICI524640:ICK524644 IME524640:IMG524644 IWA524640:IWC524644 JFW524640:JFY524644 JPS524640:JPU524644 JZO524640:JZQ524644 KJK524640:KJM524644 KTG524640:KTI524644 LDC524640:LDE524644 LMY524640:LNA524644 LWU524640:LWW524644 MGQ524640:MGS524644 MQM524640:MQO524644 NAI524640:NAK524644 NKE524640:NKG524644 NUA524640:NUC524644 ODW524640:ODY524644 ONS524640:ONU524644 OXO524640:OXQ524644 PHK524640:PHM524644 PRG524640:PRI524644 QBC524640:QBE524644 QKY524640:QLA524644 QUU524640:QUW524644 REQ524640:RES524644 ROM524640:ROO524644 RYI524640:RYK524644 SIE524640:SIG524644 SSA524640:SSC524644 TBW524640:TBY524644 TLS524640:TLU524644 TVO524640:TVQ524644 UFK524640:UFM524644 UPG524640:UPI524644 UZC524640:UZE524644 VIY524640:VJA524644 VSU524640:VSW524644 WCQ524640:WCS524644 WMM524640:WMO524644 WWI524640:WWK524644 AA590176:AC590180 JW590176:JY590180 TS590176:TU590180 ADO590176:ADQ590180 ANK590176:ANM590180 AXG590176:AXI590180 BHC590176:BHE590180 BQY590176:BRA590180 CAU590176:CAW590180 CKQ590176:CKS590180 CUM590176:CUO590180 DEI590176:DEK590180 DOE590176:DOG590180 DYA590176:DYC590180 EHW590176:EHY590180 ERS590176:ERU590180 FBO590176:FBQ590180 FLK590176:FLM590180 FVG590176:FVI590180 GFC590176:GFE590180 GOY590176:GPA590180 GYU590176:GYW590180 HIQ590176:HIS590180 HSM590176:HSO590180 ICI590176:ICK590180 IME590176:IMG590180 IWA590176:IWC590180 JFW590176:JFY590180 JPS590176:JPU590180 JZO590176:JZQ590180 KJK590176:KJM590180 KTG590176:KTI590180 LDC590176:LDE590180 LMY590176:LNA590180 LWU590176:LWW590180 MGQ590176:MGS590180 MQM590176:MQO590180 NAI590176:NAK590180 NKE590176:NKG590180 NUA590176:NUC590180 ODW590176:ODY590180 ONS590176:ONU590180 OXO590176:OXQ590180 PHK590176:PHM590180 PRG590176:PRI590180 QBC590176:QBE590180 QKY590176:QLA590180 QUU590176:QUW590180 REQ590176:RES590180 ROM590176:ROO590180 RYI590176:RYK590180 SIE590176:SIG590180 SSA590176:SSC590180 TBW590176:TBY590180 TLS590176:TLU590180 TVO590176:TVQ590180 UFK590176:UFM590180 UPG590176:UPI590180 UZC590176:UZE590180 VIY590176:VJA590180 VSU590176:VSW590180 WCQ590176:WCS590180 WMM590176:WMO590180 WWI590176:WWK590180 AA655712:AC655716 JW655712:JY655716 TS655712:TU655716 ADO655712:ADQ655716 ANK655712:ANM655716 AXG655712:AXI655716 BHC655712:BHE655716 BQY655712:BRA655716 CAU655712:CAW655716 CKQ655712:CKS655716 CUM655712:CUO655716 DEI655712:DEK655716 DOE655712:DOG655716 DYA655712:DYC655716 EHW655712:EHY655716 ERS655712:ERU655716 FBO655712:FBQ655716 FLK655712:FLM655716 FVG655712:FVI655716 GFC655712:GFE655716 GOY655712:GPA655716 GYU655712:GYW655716 HIQ655712:HIS655716 HSM655712:HSO655716 ICI655712:ICK655716 IME655712:IMG655716 IWA655712:IWC655716 JFW655712:JFY655716 JPS655712:JPU655716 JZO655712:JZQ655716 KJK655712:KJM655716 KTG655712:KTI655716 LDC655712:LDE655716 LMY655712:LNA655716 LWU655712:LWW655716 MGQ655712:MGS655716 MQM655712:MQO655716 NAI655712:NAK655716 NKE655712:NKG655716 NUA655712:NUC655716 ODW655712:ODY655716 ONS655712:ONU655716 OXO655712:OXQ655716 PHK655712:PHM655716 PRG655712:PRI655716 QBC655712:QBE655716 QKY655712:QLA655716 QUU655712:QUW655716 REQ655712:RES655716 ROM655712:ROO655716 RYI655712:RYK655716 SIE655712:SIG655716 SSA655712:SSC655716 TBW655712:TBY655716 TLS655712:TLU655716 TVO655712:TVQ655716 UFK655712:UFM655716 UPG655712:UPI655716 UZC655712:UZE655716 VIY655712:VJA655716 VSU655712:VSW655716 WCQ655712:WCS655716 WMM655712:WMO655716 WWI655712:WWK655716 AA721248:AC721252 JW721248:JY721252 TS721248:TU721252 ADO721248:ADQ721252 ANK721248:ANM721252 AXG721248:AXI721252 BHC721248:BHE721252 BQY721248:BRA721252 CAU721248:CAW721252 CKQ721248:CKS721252 CUM721248:CUO721252 DEI721248:DEK721252 DOE721248:DOG721252 DYA721248:DYC721252 EHW721248:EHY721252 ERS721248:ERU721252 FBO721248:FBQ721252 FLK721248:FLM721252 FVG721248:FVI721252 GFC721248:GFE721252 GOY721248:GPA721252 GYU721248:GYW721252 HIQ721248:HIS721252 HSM721248:HSO721252 ICI721248:ICK721252 IME721248:IMG721252 IWA721248:IWC721252 JFW721248:JFY721252 JPS721248:JPU721252 JZO721248:JZQ721252 KJK721248:KJM721252 KTG721248:KTI721252 LDC721248:LDE721252 LMY721248:LNA721252 LWU721248:LWW721252 MGQ721248:MGS721252 MQM721248:MQO721252 NAI721248:NAK721252 NKE721248:NKG721252 NUA721248:NUC721252 ODW721248:ODY721252 ONS721248:ONU721252 OXO721248:OXQ721252 PHK721248:PHM721252 PRG721248:PRI721252 QBC721248:QBE721252 QKY721248:QLA721252 QUU721248:QUW721252 REQ721248:RES721252 ROM721248:ROO721252 RYI721248:RYK721252 SIE721248:SIG721252 SSA721248:SSC721252 TBW721248:TBY721252 TLS721248:TLU721252 TVO721248:TVQ721252 UFK721248:UFM721252 UPG721248:UPI721252 UZC721248:UZE721252 VIY721248:VJA721252 VSU721248:VSW721252 WCQ721248:WCS721252 WMM721248:WMO721252 WWI721248:WWK721252 AA786784:AC786788 JW786784:JY786788 TS786784:TU786788 ADO786784:ADQ786788 ANK786784:ANM786788 AXG786784:AXI786788 BHC786784:BHE786788 BQY786784:BRA786788 CAU786784:CAW786788 CKQ786784:CKS786788 CUM786784:CUO786788 DEI786784:DEK786788 DOE786784:DOG786788 DYA786784:DYC786788 EHW786784:EHY786788 ERS786784:ERU786788 FBO786784:FBQ786788 FLK786784:FLM786788 FVG786784:FVI786788 GFC786784:GFE786788 GOY786784:GPA786788 GYU786784:GYW786788 HIQ786784:HIS786788 HSM786784:HSO786788 ICI786784:ICK786788 IME786784:IMG786788 IWA786784:IWC786788 JFW786784:JFY786788 JPS786784:JPU786788 JZO786784:JZQ786788 KJK786784:KJM786788 KTG786784:KTI786788 LDC786784:LDE786788 LMY786784:LNA786788 LWU786784:LWW786788 MGQ786784:MGS786788 MQM786784:MQO786788 NAI786784:NAK786788 NKE786784:NKG786788 NUA786784:NUC786788 ODW786784:ODY786788 ONS786784:ONU786788 OXO786784:OXQ786788 PHK786784:PHM786788 PRG786784:PRI786788 QBC786784:QBE786788 QKY786784:QLA786788 QUU786784:QUW786788 REQ786784:RES786788 ROM786784:ROO786788 RYI786784:RYK786788 SIE786784:SIG786788 SSA786784:SSC786788 TBW786784:TBY786788 TLS786784:TLU786788 TVO786784:TVQ786788 UFK786784:UFM786788 UPG786784:UPI786788 UZC786784:UZE786788 VIY786784:VJA786788 VSU786784:VSW786788 WCQ786784:WCS786788 WMM786784:WMO786788 WWI786784:WWK786788 AA852320:AC852324 JW852320:JY852324 TS852320:TU852324 ADO852320:ADQ852324 ANK852320:ANM852324 AXG852320:AXI852324 BHC852320:BHE852324 BQY852320:BRA852324 CAU852320:CAW852324 CKQ852320:CKS852324 CUM852320:CUO852324 DEI852320:DEK852324 DOE852320:DOG852324 DYA852320:DYC852324 EHW852320:EHY852324 ERS852320:ERU852324 FBO852320:FBQ852324 FLK852320:FLM852324 FVG852320:FVI852324 GFC852320:GFE852324 GOY852320:GPA852324 GYU852320:GYW852324 HIQ852320:HIS852324 HSM852320:HSO852324 ICI852320:ICK852324 IME852320:IMG852324 IWA852320:IWC852324 JFW852320:JFY852324 JPS852320:JPU852324 JZO852320:JZQ852324 KJK852320:KJM852324 KTG852320:KTI852324 LDC852320:LDE852324 LMY852320:LNA852324 LWU852320:LWW852324 MGQ852320:MGS852324 MQM852320:MQO852324 NAI852320:NAK852324 NKE852320:NKG852324 NUA852320:NUC852324 ODW852320:ODY852324 ONS852320:ONU852324 OXO852320:OXQ852324 PHK852320:PHM852324 PRG852320:PRI852324 QBC852320:QBE852324 QKY852320:QLA852324 QUU852320:QUW852324 REQ852320:RES852324 ROM852320:ROO852324 RYI852320:RYK852324 SIE852320:SIG852324 SSA852320:SSC852324 TBW852320:TBY852324 TLS852320:TLU852324 TVO852320:TVQ852324 UFK852320:UFM852324 UPG852320:UPI852324 UZC852320:UZE852324 VIY852320:VJA852324 VSU852320:VSW852324 WCQ852320:WCS852324 WMM852320:WMO852324 WWI852320:WWK852324 AA917856:AC917860 JW917856:JY917860 TS917856:TU917860 ADO917856:ADQ917860 ANK917856:ANM917860 AXG917856:AXI917860 BHC917856:BHE917860 BQY917856:BRA917860 CAU917856:CAW917860 CKQ917856:CKS917860 CUM917856:CUO917860 DEI917856:DEK917860 DOE917856:DOG917860 DYA917856:DYC917860 EHW917856:EHY917860 ERS917856:ERU917860 FBO917856:FBQ917860 FLK917856:FLM917860 FVG917856:FVI917860 GFC917856:GFE917860 GOY917856:GPA917860 GYU917856:GYW917860 HIQ917856:HIS917860 HSM917856:HSO917860 ICI917856:ICK917860 IME917856:IMG917860 IWA917856:IWC917860 JFW917856:JFY917860 JPS917856:JPU917860 JZO917856:JZQ917860 KJK917856:KJM917860 KTG917856:KTI917860 LDC917856:LDE917860 LMY917856:LNA917860 LWU917856:LWW917860 MGQ917856:MGS917860 MQM917856:MQO917860 NAI917856:NAK917860 NKE917856:NKG917860 NUA917856:NUC917860 ODW917856:ODY917860 ONS917856:ONU917860 OXO917856:OXQ917860 PHK917856:PHM917860 PRG917856:PRI917860 QBC917856:QBE917860 QKY917856:QLA917860 QUU917856:QUW917860 REQ917856:RES917860 ROM917856:ROO917860 RYI917856:RYK917860 SIE917856:SIG917860 SSA917856:SSC917860 TBW917856:TBY917860 TLS917856:TLU917860 TVO917856:TVQ917860 UFK917856:UFM917860 UPG917856:UPI917860 UZC917856:UZE917860 VIY917856:VJA917860 VSU917856:VSW917860 WCQ917856:WCS917860 WMM917856:WMO917860 WWI917856:WWK917860 AA983392:AC983396 JW983392:JY983396 TS983392:TU983396 ADO983392:ADQ983396 ANK983392:ANM983396 AXG983392:AXI983396 BHC983392:BHE983396 BQY983392:BRA983396 CAU983392:CAW983396 CKQ983392:CKS983396 CUM983392:CUO983396 DEI983392:DEK983396 DOE983392:DOG983396 DYA983392:DYC983396 EHW983392:EHY983396 ERS983392:ERU983396 FBO983392:FBQ983396 FLK983392:FLM983396 FVG983392:FVI983396 GFC983392:GFE983396 GOY983392:GPA983396 GYU983392:GYW983396 HIQ983392:HIS983396 HSM983392:HSO983396 ICI983392:ICK983396 IME983392:IMG983396 IWA983392:IWC983396 JFW983392:JFY983396 JPS983392:JPU983396 JZO983392:JZQ983396 KJK983392:KJM983396 KTG983392:KTI983396 LDC983392:LDE983396 LMY983392:LNA983396 LWU983392:LWW983396 MGQ983392:MGS983396 MQM983392:MQO983396 NAI983392:NAK983396 NKE983392:NKG983396 NUA983392:NUC983396 ODW983392:ODY983396 ONS983392:ONU983396 OXO983392:OXQ983396 PHK983392:PHM983396 PRG983392:PRI983396 QBC983392:QBE983396 QKY983392:QLA983396 QUU983392:QUW983396 REQ983392:RES983396 ROM983392:ROO983396 RYI983392:RYK983396 SIE983392:SIG983396 SSA983392:SSC983396 TBW983392:TBY983396 TLS983392:TLU983396 TVO983392:TVQ983396 UFK983392:UFM983396 UPG983392:UPI983396 UZC983392:UZE983396 VIY983392:VJA983396 VSU983392:VSW983396 WCQ983392:WCS983396 WMM983392:WMO983396 WWI983392:WWK983396 AA200:AC204 JW200:JY204 TS200:TU204 ADO200:ADQ204 ANK200:ANM204 AXG200:AXI204 BHC200:BHE204 BQY200:BRA204 CAU200:CAW204 CKQ200:CKS204 CUM200:CUO204 DEI200:DEK204 DOE200:DOG204 DYA200:DYC204 EHW200:EHY204 ERS200:ERU204 FBO200:FBQ204 FLK200:FLM204 FVG200:FVI204 GFC200:GFE204 GOY200:GPA204 GYU200:GYW204 HIQ200:HIS204 HSM200:HSO204 ICI200:ICK204 IME200:IMG204 IWA200:IWC204 JFW200:JFY204 JPS200:JPU204 JZO200:JZQ204 KJK200:KJM204 KTG200:KTI204 LDC200:LDE204 LMY200:LNA204 LWU200:LWW204 MGQ200:MGS204 MQM200:MQO204 NAI200:NAK204 NKE200:NKG204 NUA200:NUC204 ODW200:ODY204 ONS200:ONU204 OXO200:OXQ204 PHK200:PHM204 PRG200:PRI204 QBC200:QBE204 QKY200:QLA204 QUU200:QUW204 REQ200:RES204 ROM200:ROO204 RYI200:RYK204 SIE200:SIG204 SSA200:SSC204 TBW200:TBY204 TLS200:TLU204 TVO200:TVQ204 UFK200:UFM204 UPG200:UPI204 UZC200:UZE204 VIY200:VJA204 VSU200:VSW204 WCQ200:WCS204 WMM200:WMO204 WWI200:WWK204 AA65865:AC65869 JW65865:JY65869 TS65865:TU65869 ADO65865:ADQ65869 ANK65865:ANM65869 AXG65865:AXI65869 BHC65865:BHE65869 BQY65865:BRA65869 CAU65865:CAW65869 CKQ65865:CKS65869 CUM65865:CUO65869 DEI65865:DEK65869 DOE65865:DOG65869 DYA65865:DYC65869 EHW65865:EHY65869 ERS65865:ERU65869 FBO65865:FBQ65869 FLK65865:FLM65869 FVG65865:FVI65869 GFC65865:GFE65869 GOY65865:GPA65869 GYU65865:GYW65869 HIQ65865:HIS65869 HSM65865:HSO65869 ICI65865:ICK65869 IME65865:IMG65869 IWA65865:IWC65869 JFW65865:JFY65869 JPS65865:JPU65869 JZO65865:JZQ65869 KJK65865:KJM65869 KTG65865:KTI65869 LDC65865:LDE65869 LMY65865:LNA65869 LWU65865:LWW65869 MGQ65865:MGS65869 MQM65865:MQO65869 NAI65865:NAK65869 NKE65865:NKG65869 NUA65865:NUC65869 ODW65865:ODY65869 ONS65865:ONU65869 OXO65865:OXQ65869 PHK65865:PHM65869 PRG65865:PRI65869 QBC65865:QBE65869 QKY65865:QLA65869 QUU65865:QUW65869 REQ65865:RES65869 ROM65865:ROO65869 RYI65865:RYK65869 SIE65865:SIG65869 SSA65865:SSC65869 TBW65865:TBY65869 TLS65865:TLU65869 TVO65865:TVQ65869 UFK65865:UFM65869 UPG65865:UPI65869 UZC65865:UZE65869 VIY65865:VJA65869 VSU65865:VSW65869 WCQ65865:WCS65869 WMM65865:WMO65869 WWI65865:WWK65869 AA131401:AC131405 JW131401:JY131405 TS131401:TU131405 ADO131401:ADQ131405 ANK131401:ANM131405 AXG131401:AXI131405 BHC131401:BHE131405 BQY131401:BRA131405 CAU131401:CAW131405 CKQ131401:CKS131405 CUM131401:CUO131405 DEI131401:DEK131405 DOE131401:DOG131405 DYA131401:DYC131405 EHW131401:EHY131405 ERS131401:ERU131405 FBO131401:FBQ131405 FLK131401:FLM131405 FVG131401:FVI131405 GFC131401:GFE131405 GOY131401:GPA131405 GYU131401:GYW131405 HIQ131401:HIS131405 HSM131401:HSO131405 ICI131401:ICK131405 IME131401:IMG131405 IWA131401:IWC131405 JFW131401:JFY131405 JPS131401:JPU131405 JZO131401:JZQ131405 KJK131401:KJM131405 KTG131401:KTI131405 LDC131401:LDE131405 LMY131401:LNA131405 LWU131401:LWW131405 MGQ131401:MGS131405 MQM131401:MQO131405 NAI131401:NAK131405 NKE131401:NKG131405 NUA131401:NUC131405 ODW131401:ODY131405 ONS131401:ONU131405 OXO131401:OXQ131405 PHK131401:PHM131405 PRG131401:PRI131405 QBC131401:QBE131405 QKY131401:QLA131405 QUU131401:QUW131405 REQ131401:RES131405 ROM131401:ROO131405 RYI131401:RYK131405 SIE131401:SIG131405 SSA131401:SSC131405 TBW131401:TBY131405 TLS131401:TLU131405 TVO131401:TVQ131405 UFK131401:UFM131405 UPG131401:UPI131405 UZC131401:UZE131405 VIY131401:VJA131405 VSU131401:VSW131405 WCQ131401:WCS131405 WMM131401:WMO131405 WWI131401:WWK131405 AA196937:AC196941 JW196937:JY196941 TS196937:TU196941 ADO196937:ADQ196941 ANK196937:ANM196941 AXG196937:AXI196941 BHC196937:BHE196941 BQY196937:BRA196941 CAU196937:CAW196941 CKQ196937:CKS196941 CUM196937:CUO196941 DEI196937:DEK196941 DOE196937:DOG196941 DYA196937:DYC196941 EHW196937:EHY196941 ERS196937:ERU196941 FBO196937:FBQ196941 FLK196937:FLM196941 FVG196937:FVI196941 GFC196937:GFE196941 GOY196937:GPA196941 GYU196937:GYW196941 HIQ196937:HIS196941 HSM196937:HSO196941 ICI196937:ICK196941 IME196937:IMG196941 IWA196937:IWC196941 JFW196937:JFY196941 JPS196937:JPU196941 JZO196937:JZQ196941 KJK196937:KJM196941 KTG196937:KTI196941 LDC196937:LDE196941 LMY196937:LNA196941 LWU196937:LWW196941 MGQ196937:MGS196941 MQM196937:MQO196941 NAI196937:NAK196941 NKE196937:NKG196941 NUA196937:NUC196941 ODW196937:ODY196941 ONS196937:ONU196941 OXO196937:OXQ196941 PHK196937:PHM196941 PRG196937:PRI196941 QBC196937:QBE196941 QKY196937:QLA196941 QUU196937:QUW196941 REQ196937:RES196941 ROM196937:ROO196941 RYI196937:RYK196941 SIE196937:SIG196941 SSA196937:SSC196941 TBW196937:TBY196941 TLS196937:TLU196941 TVO196937:TVQ196941 UFK196937:UFM196941 UPG196937:UPI196941 UZC196937:UZE196941 VIY196937:VJA196941 VSU196937:VSW196941 WCQ196937:WCS196941 WMM196937:WMO196941 WWI196937:WWK196941 AA262473:AC262477 JW262473:JY262477 TS262473:TU262477 ADO262473:ADQ262477 ANK262473:ANM262477 AXG262473:AXI262477 BHC262473:BHE262477 BQY262473:BRA262477 CAU262473:CAW262477 CKQ262473:CKS262477 CUM262473:CUO262477 DEI262473:DEK262477 DOE262473:DOG262477 DYA262473:DYC262477 EHW262473:EHY262477 ERS262473:ERU262477 FBO262473:FBQ262477 FLK262473:FLM262477 FVG262473:FVI262477 GFC262473:GFE262477 GOY262473:GPA262477 GYU262473:GYW262477 HIQ262473:HIS262477 HSM262473:HSO262477 ICI262473:ICK262477 IME262473:IMG262477 IWA262473:IWC262477 JFW262473:JFY262477 JPS262473:JPU262477 JZO262473:JZQ262477 KJK262473:KJM262477 KTG262473:KTI262477 LDC262473:LDE262477 LMY262473:LNA262477 LWU262473:LWW262477 MGQ262473:MGS262477 MQM262473:MQO262477 NAI262473:NAK262477 NKE262473:NKG262477 NUA262473:NUC262477 ODW262473:ODY262477 ONS262473:ONU262477 OXO262473:OXQ262477 PHK262473:PHM262477 PRG262473:PRI262477 QBC262473:QBE262477 QKY262473:QLA262477 QUU262473:QUW262477 REQ262473:RES262477 ROM262473:ROO262477 RYI262473:RYK262477 SIE262473:SIG262477 SSA262473:SSC262477 TBW262473:TBY262477 TLS262473:TLU262477 TVO262473:TVQ262477 UFK262473:UFM262477 UPG262473:UPI262477 UZC262473:UZE262477 VIY262473:VJA262477 VSU262473:VSW262477 WCQ262473:WCS262477 WMM262473:WMO262477 WWI262473:WWK262477 AA328009:AC328013 JW328009:JY328013 TS328009:TU328013 ADO328009:ADQ328013 ANK328009:ANM328013 AXG328009:AXI328013 BHC328009:BHE328013 BQY328009:BRA328013 CAU328009:CAW328013 CKQ328009:CKS328013 CUM328009:CUO328013 DEI328009:DEK328013 DOE328009:DOG328013 DYA328009:DYC328013 EHW328009:EHY328013 ERS328009:ERU328013 FBO328009:FBQ328013 FLK328009:FLM328013 FVG328009:FVI328013 GFC328009:GFE328013 GOY328009:GPA328013 GYU328009:GYW328013 HIQ328009:HIS328013 HSM328009:HSO328013 ICI328009:ICK328013 IME328009:IMG328013 IWA328009:IWC328013 JFW328009:JFY328013 JPS328009:JPU328013 JZO328009:JZQ328013 KJK328009:KJM328013 KTG328009:KTI328013 LDC328009:LDE328013 LMY328009:LNA328013 LWU328009:LWW328013 MGQ328009:MGS328013 MQM328009:MQO328013 NAI328009:NAK328013 NKE328009:NKG328013 NUA328009:NUC328013 ODW328009:ODY328013 ONS328009:ONU328013 OXO328009:OXQ328013 PHK328009:PHM328013 PRG328009:PRI328013 QBC328009:QBE328013 QKY328009:QLA328013 QUU328009:QUW328013 REQ328009:RES328013 ROM328009:ROO328013 RYI328009:RYK328013 SIE328009:SIG328013 SSA328009:SSC328013 TBW328009:TBY328013 TLS328009:TLU328013 TVO328009:TVQ328013 UFK328009:UFM328013 UPG328009:UPI328013 UZC328009:UZE328013 VIY328009:VJA328013 VSU328009:VSW328013 WCQ328009:WCS328013 WMM328009:WMO328013 WWI328009:WWK328013 AA393545:AC393549 JW393545:JY393549 TS393545:TU393549 ADO393545:ADQ393549 ANK393545:ANM393549 AXG393545:AXI393549 BHC393545:BHE393549 BQY393545:BRA393549 CAU393545:CAW393549 CKQ393545:CKS393549 CUM393545:CUO393549 DEI393545:DEK393549 DOE393545:DOG393549 DYA393545:DYC393549 EHW393545:EHY393549 ERS393545:ERU393549 FBO393545:FBQ393549 FLK393545:FLM393549 FVG393545:FVI393549 GFC393545:GFE393549 GOY393545:GPA393549 GYU393545:GYW393549 HIQ393545:HIS393549 HSM393545:HSO393549 ICI393545:ICK393549 IME393545:IMG393549 IWA393545:IWC393549 JFW393545:JFY393549 JPS393545:JPU393549 JZO393545:JZQ393549 KJK393545:KJM393549 KTG393545:KTI393549 LDC393545:LDE393549 LMY393545:LNA393549 LWU393545:LWW393549 MGQ393545:MGS393549 MQM393545:MQO393549 NAI393545:NAK393549 NKE393545:NKG393549 NUA393545:NUC393549 ODW393545:ODY393549 ONS393545:ONU393549 OXO393545:OXQ393549 PHK393545:PHM393549 PRG393545:PRI393549 QBC393545:QBE393549 QKY393545:QLA393549 QUU393545:QUW393549 REQ393545:RES393549 ROM393545:ROO393549 RYI393545:RYK393549 SIE393545:SIG393549 SSA393545:SSC393549 TBW393545:TBY393549 TLS393545:TLU393549 TVO393545:TVQ393549 UFK393545:UFM393549 UPG393545:UPI393549 UZC393545:UZE393549 VIY393545:VJA393549 VSU393545:VSW393549 WCQ393545:WCS393549 WMM393545:WMO393549 WWI393545:WWK393549 AA459081:AC459085 JW459081:JY459085 TS459081:TU459085 ADO459081:ADQ459085 ANK459081:ANM459085 AXG459081:AXI459085 BHC459081:BHE459085 BQY459081:BRA459085 CAU459081:CAW459085 CKQ459081:CKS459085 CUM459081:CUO459085 DEI459081:DEK459085 DOE459081:DOG459085 DYA459081:DYC459085 EHW459081:EHY459085 ERS459081:ERU459085 FBO459081:FBQ459085 FLK459081:FLM459085 FVG459081:FVI459085 GFC459081:GFE459085 GOY459081:GPA459085 GYU459081:GYW459085 HIQ459081:HIS459085 HSM459081:HSO459085 ICI459081:ICK459085 IME459081:IMG459085 IWA459081:IWC459085 JFW459081:JFY459085 JPS459081:JPU459085 JZO459081:JZQ459085 KJK459081:KJM459085 KTG459081:KTI459085 LDC459081:LDE459085 LMY459081:LNA459085 LWU459081:LWW459085 MGQ459081:MGS459085 MQM459081:MQO459085 NAI459081:NAK459085 NKE459081:NKG459085 NUA459081:NUC459085 ODW459081:ODY459085 ONS459081:ONU459085 OXO459081:OXQ459085 PHK459081:PHM459085 PRG459081:PRI459085 QBC459081:QBE459085 QKY459081:QLA459085 QUU459081:QUW459085 REQ459081:RES459085 ROM459081:ROO459085 RYI459081:RYK459085 SIE459081:SIG459085 SSA459081:SSC459085 TBW459081:TBY459085 TLS459081:TLU459085 TVO459081:TVQ459085 UFK459081:UFM459085 UPG459081:UPI459085 UZC459081:UZE459085 VIY459081:VJA459085 VSU459081:VSW459085 WCQ459081:WCS459085 WMM459081:WMO459085 WWI459081:WWK459085 AA524617:AC524621 JW524617:JY524621 TS524617:TU524621 ADO524617:ADQ524621 ANK524617:ANM524621 AXG524617:AXI524621 BHC524617:BHE524621 BQY524617:BRA524621 CAU524617:CAW524621 CKQ524617:CKS524621 CUM524617:CUO524621 DEI524617:DEK524621 DOE524617:DOG524621 DYA524617:DYC524621 EHW524617:EHY524621 ERS524617:ERU524621 FBO524617:FBQ524621 FLK524617:FLM524621 FVG524617:FVI524621 GFC524617:GFE524621 GOY524617:GPA524621 GYU524617:GYW524621 HIQ524617:HIS524621 HSM524617:HSO524621 ICI524617:ICK524621 IME524617:IMG524621 IWA524617:IWC524621 JFW524617:JFY524621 JPS524617:JPU524621 JZO524617:JZQ524621 KJK524617:KJM524621 KTG524617:KTI524621 LDC524617:LDE524621 LMY524617:LNA524621 LWU524617:LWW524621 MGQ524617:MGS524621 MQM524617:MQO524621 NAI524617:NAK524621 NKE524617:NKG524621 NUA524617:NUC524621 ODW524617:ODY524621 ONS524617:ONU524621 OXO524617:OXQ524621 PHK524617:PHM524621 PRG524617:PRI524621 QBC524617:QBE524621 QKY524617:QLA524621 QUU524617:QUW524621 REQ524617:RES524621 ROM524617:ROO524621 RYI524617:RYK524621 SIE524617:SIG524621 SSA524617:SSC524621 TBW524617:TBY524621 TLS524617:TLU524621 TVO524617:TVQ524621 UFK524617:UFM524621 UPG524617:UPI524621 UZC524617:UZE524621 VIY524617:VJA524621 VSU524617:VSW524621 WCQ524617:WCS524621 WMM524617:WMO524621 WWI524617:WWK524621 AA590153:AC590157 JW590153:JY590157 TS590153:TU590157 ADO590153:ADQ590157 ANK590153:ANM590157 AXG590153:AXI590157 BHC590153:BHE590157 BQY590153:BRA590157 CAU590153:CAW590157 CKQ590153:CKS590157 CUM590153:CUO590157 DEI590153:DEK590157 DOE590153:DOG590157 DYA590153:DYC590157 EHW590153:EHY590157 ERS590153:ERU590157 FBO590153:FBQ590157 FLK590153:FLM590157 FVG590153:FVI590157 GFC590153:GFE590157 GOY590153:GPA590157 GYU590153:GYW590157 HIQ590153:HIS590157 HSM590153:HSO590157 ICI590153:ICK590157 IME590153:IMG590157 IWA590153:IWC590157 JFW590153:JFY590157 JPS590153:JPU590157 JZO590153:JZQ590157 KJK590153:KJM590157 KTG590153:KTI590157 LDC590153:LDE590157 LMY590153:LNA590157 LWU590153:LWW590157 MGQ590153:MGS590157 MQM590153:MQO590157 NAI590153:NAK590157 NKE590153:NKG590157 NUA590153:NUC590157 ODW590153:ODY590157 ONS590153:ONU590157 OXO590153:OXQ590157 PHK590153:PHM590157 PRG590153:PRI590157 QBC590153:QBE590157 QKY590153:QLA590157 QUU590153:QUW590157 REQ590153:RES590157 ROM590153:ROO590157 RYI590153:RYK590157 SIE590153:SIG590157 SSA590153:SSC590157 TBW590153:TBY590157 TLS590153:TLU590157 TVO590153:TVQ590157 UFK590153:UFM590157 UPG590153:UPI590157 UZC590153:UZE590157 VIY590153:VJA590157 VSU590153:VSW590157 WCQ590153:WCS590157 WMM590153:WMO590157 WWI590153:WWK590157 AA655689:AC655693 JW655689:JY655693 TS655689:TU655693 ADO655689:ADQ655693 ANK655689:ANM655693 AXG655689:AXI655693 BHC655689:BHE655693 BQY655689:BRA655693 CAU655689:CAW655693 CKQ655689:CKS655693 CUM655689:CUO655693 DEI655689:DEK655693 DOE655689:DOG655693 DYA655689:DYC655693 EHW655689:EHY655693 ERS655689:ERU655693 FBO655689:FBQ655693 FLK655689:FLM655693 FVG655689:FVI655693 GFC655689:GFE655693 GOY655689:GPA655693 GYU655689:GYW655693 HIQ655689:HIS655693 HSM655689:HSO655693 ICI655689:ICK655693 IME655689:IMG655693 IWA655689:IWC655693 JFW655689:JFY655693 JPS655689:JPU655693 JZO655689:JZQ655693 KJK655689:KJM655693 KTG655689:KTI655693 LDC655689:LDE655693 LMY655689:LNA655693 LWU655689:LWW655693 MGQ655689:MGS655693 MQM655689:MQO655693 NAI655689:NAK655693 NKE655689:NKG655693 NUA655689:NUC655693 ODW655689:ODY655693 ONS655689:ONU655693 OXO655689:OXQ655693 PHK655689:PHM655693 PRG655689:PRI655693 QBC655689:QBE655693 QKY655689:QLA655693 QUU655689:QUW655693 REQ655689:RES655693 ROM655689:ROO655693 RYI655689:RYK655693 SIE655689:SIG655693 SSA655689:SSC655693 TBW655689:TBY655693 TLS655689:TLU655693 TVO655689:TVQ655693 UFK655689:UFM655693 UPG655689:UPI655693 UZC655689:UZE655693 VIY655689:VJA655693 VSU655689:VSW655693 WCQ655689:WCS655693 WMM655689:WMO655693 WWI655689:WWK655693 AA721225:AC721229 JW721225:JY721229 TS721225:TU721229 ADO721225:ADQ721229 ANK721225:ANM721229 AXG721225:AXI721229 BHC721225:BHE721229 BQY721225:BRA721229 CAU721225:CAW721229 CKQ721225:CKS721229 CUM721225:CUO721229 DEI721225:DEK721229 DOE721225:DOG721229 DYA721225:DYC721229 EHW721225:EHY721229 ERS721225:ERU721229 FBO721225:FBQ721229 FLK721225:FLM721229 FVG721225:FVI721229 GFC721225:GFE721229 GOY721225:GPA721229 GYU721225:GYW721229 HIQ721225:HIS721229 HSM721225:HSO721229 ICI721225:ICK721229 IME721225:IMG721229 IWA721225:IWC721229 JFW721225:JFY721229 JPS721225:JPU721229 JZO721225:JZQ721229 KJK721225:KJM721229 KTG721225:KTI721229 LDC721225:LDE721229 LMY721225:LNA721229 LWU721225:LWW721229 MGQ721225:MGS721229 MQM721225:MQO721229 NAI721225:NAK721229 NKE721225:NKG721229 NUA721225:NUC721229 ODW721225:ODY721229 ONS721225:ONU721229 OXO721225:OXQ721229 PHK721225:PHM721229 PRG721225:PRI721229 QBC721225:QBE721229 QKY721225:QLA721229 QUU721225:QUW721229 REQ721225:RES721229 ROM721225:ROO721229 RYI721225:RYK721229 SIE721225:SIG721229 SSA721225:SSC721229 TBW721225:TBY721229 TLS721225:TLU721229 TVO721225:TVQ721229 UFK721225:UFM721229 UPG721225:UPI721229 UZC721225:UZE721229 VIY721225:VJA721229 VSU721225:VSW721229 WCQ721225:WCS721229 WMM721225:WMO721229 WWI721225:WWK721229 AA786761:AC786765 JW786761:JY786765 TS786761:TU786765 ADO786761:ADQ786765 ANK786761:ANM786765 AXG786761:AXI786765 BHC786761:BHE786765 BQY786761:BRA786765 CAU786761:CAW786765 CKQ786761:CKS786765 CUM786761:CUO786765 DEI786761:DEK786765 DOE786761:DOG786765 DYA786761:DYC786765 EHW786761:EHY786765 ERS786761:ERU786765 FBO786761:FBQ786765 FLK786761:FLM786765 FVG786761:FVI786765 GFC786761:GFE786765 GOY786761:GPA786765 GYU786761:GYW786765 HIQ786761:HIS786765 HSM786761:HSO786765 ICI786761:ICK786765 IME786761:IMG786765 IWA786761:IWC786765 JFW786761:JFY786765 JPS786761:JPU786765 JZO786761:JZQ786765 KJK786761:KJM786765 KTG786761:KTI786765 LDC786761:LDE786765 LMY786761:LNA786765 LWU786761:LWW786765 MGQ786761:MGS786765 MQM786761:MQO786765 NAI786761:NAK786765 NKE786761:NKG786765 NUA786761:NUC786765 ODW786761:ODY786765 ONS786761:ONU786765 OXO786761:OXQ786765 PHK786761:PHM786765 PRG786761:PRI786765 QBC786761:QBE786765 QKY786761:QLA786765 QUU786761:QUW786765 REQ786761:RES786765 ROM786761:ROO786765 RYI786761:RYK786765 SIE786761:SIG786765 SSA786761:SSC786765 TBW786761:TBY786765 TLS786761:TLU786765 TVO786761:TVQ786765 UFK786761:UFM786765 UPG786761:UPI786765 UZC786761:UZE786765 VIY786761:VJA786765 VSU786761:VSW786765 WCQ786761:WCS786765 WMM786761:WMO786765 WWI786761:WWK786765 AA852297:AC852301 JW852297:JY852301 TS852297:TU852301 ADO852297:ADQ852301 ANK852297:ANM852301 AXG852297:AXI852301 BHC852297:BHE852301 BQY852297:BRA852301 CAU852297:CAW852301 CKQ852297:CKS852301 CUM852297:CUO852301 DEI852297:DEK852301 DOE852297:DOG852301 DYA852297:DYC852301 EHW852297:EHY852301 ERS852297:ERU852301 FBO852297:FBQ852301 FLK852297:FLM852301 FVG852297:FVI852301 GFC852297:GFE852301 GOY852297:GPA852301 GYU852297:GYW852301 HIQ852297:HIS852301 HSM852297:HSO852301 ICI852297:ICK852301 IME852297:IMG852301 IWA852297:IWC852301 JFW852297:JFY852301 JPS852297:JPU852301 JZO852297:JZQ852301 KJK852297:KJM852301 KTG852297:KTI852301 LDC852297:LDE852301 LMY852297:LNA852301 LWU852297:LWW852301 MGQ852297:MGS852301 MQM852297:MQO852301 NAI852297:NAK852301 NKE852297:NKG852301 NUA852297:NUC852301 ODW852297:ODY852301 ONS852297:ONU852301 OXO852297:OXQ852301 PHK852297:PHM852301 PRG852297:PRI852301 QBC852297:QBE852301 QKY852297:QLA852301 QUU852297:QUW852301 REQ852297:RES852301 ROM852297:ROO852301 RYI852297:RYK852301 SIE852297:SIG852301 SSA852297:SSC852301 TBW852297:TBY852301 TLS852297:TLU852301 TVO852297:TVQ852301 UFK852297:UFM852301 UPG852297:UPI852301 UZC852297:UZE852301 VIY852297:VJA852301 VSU852297:VSW852301 WCQ852297:WCS852301 WMM852297:WMO852301 WWI852297:WWK852301 AA917833:AC917837 JW917833:JY917837 TS917833:TU917837 ADO917833:ADQ917837 ANK917833:ANM917837 AXG917833:AXI917837 BHC917833:BHE917837 BQY917833:BRA917837 CAU917833:CAW917837 CKQ917833:CKS917837 CUM917833:CUO917837 DEI917833:DEK917837 DOE917833:DOG917837 DYA917833:DYC917837 EHW917833:EHY917837 ERS917833:ERU917837 FBO917833:FBQ917837 FLK917833:FLM917837 FVG917833:FVI917837 GFC917833:GFE917837 GOY917833:GPA917837 GYU917833:GYW917837 HIQ917833:HIS917837 HSM917833:HSO917837 ICI917833:ICK917837 IME917833:IMG917837 IWA917833:IWC917837 JFW917833:JFY917837 JPS917833:JPU917837 JZO917833:JZQ917837 KJK917833:KJM917837 KTG917833:KTI917837 LDC917833:LDE917837 LMY917833:LNA917837 LWU917833:LWW917837 MGQ917833:MGS917837 MQM917833:MQO917837 NAI917833:NAK917837 NKE917833:NKG917837 NUA917833:NUC917837 ODW917833:ODY917837 ONS917833:ONU917837 OXO917833:OXQ917837 PHK917833:PHM917837 PRG917833:PRI917837 QBC917833:QBE917837 QKY917833:QLA917837 QUU917833:QUW917837 REQ917833:RES917837 ROM917833:ROO917837 RYI917833:RYK917837 SIE917833:SIG917837 SSA917833:SSC917837 TBW917833:TBY917837 TLS917833:TLU917837 TVO917833:TVQ917837 UFK917833:UFM917837 UPG917833:UPI917837 UZC917833:UZE917837 VIY917833:VJA917837 VSU917833:VSW917837 WCQ917833:WCS917837 WMM917833:WMO917837 WWI917833:WWK917837 AA983369:AC983373 JW983369:JY983373 TS983369:TU983373 ADO983369:ADQ983373 ANK983369:ANM983373 AXG983369:AXI983373 BHC983369:BHE983373 BQY983369:BRA983373 CAU983369:CAW983373 CKQ983369:CKS983373 CUM983369:CUO983373 DEI983369:DEK983373 DOE983369:DOG983373 DYA983369:DYC983373 EHW983369:EHY983373 ERS983369:ERU983373 FBO983369:FBQ983373 FLK983369:FLM983373 FVG983369:FVI983373 GFC983369:GFE983373 GOY983369:GPA983373 GYU983369:GYW983373 HIQ983369:HIS983373 HSM983369:HSO983373 ICI983369:ICK983373 IME983369:IMG983373 IWA983369:IWC983373 JFW983369:JFY983373 JPS983369:JPU983373 JZO983369:JZQ983373 KJK983369:KJM983373 KTG983369:KTI983373 LDC983369:LDE983373 LMY983369:LNA983373 LWU983369:LWW983373 MGQ983369:MGS983373 MQM983369:MQO983373 NAI983369:NAK983373 NKE983369:NKG983373 NUA983369:NUC983373 ODW983369:ODY983373 ONS983369:ONU983373 OXO983369:OXQ983373 PHK983369:PHM983373 PRG983369:PRI983373 QBC983369:QBE983373 QKY983369:QLA983373 QUU983369:QUW983373 REQ983369:RES983373 ROM983369:ROO983373 RYI983369:RYK983373 SIE983369:SIG983373 SSA983369:SSC983373 TBW983369:TBY983373 TLS983369:TLU983373 TVO983369:TVQ983373 UFK983369:UFM983373 UPG983369:UPI983373 UZC983369:UZE983373 VIY983369:VJA983373 VSU983369:VSW983373 WCQ983369:WCS983373 WMM983369:WMO983373 WWI983369:WWK983373 U177:Z177 JG200:JV200 TC200:TR200 ACY200:ADN200 AMU200:ANJ200 AWQ200:AXF200 BGM200:BHB200 BQI200:BQX200 CAE200:CAT200 CKA200:CKP200 CTW200:CUL200 DDS200:DEH200 DNO200:DOD200 DXK200:DXZ200 EHG200:EHV200 ERC200:ERR200 FAY200:FBN200 FKU200:FLJ200 FUQ200:FVF200 GEM200:GFB200 GOI200:GOX200 GYE200:GYT200 HIA200:HIP200 HRW200:HSL200 IBS200:ICH200 ILO200:IMD200 IVK200:IVZ200 JFG200:JFV200 JPC200:JPR200 JYY200:JZN200 KIU200:KJJ200 KSQ200:KTF200 LCM200:LDB200 LMI200:LMX200 LWE200:LWT200 MGA200:MGP200 MPW200:MQL200 MZS200:NAH200 NJO200:NKD200 NTK200:NTZ200 ODG200:ODV200 ONC200:ONR200 OWY200:OXN200 PGU200:PHJ200 PQQ200:PRF200 QAM200:QBB200 QKI200:QKX200 QUE200:QUT200 REA200:REP200 RNW200:ROL200 RXS200:RYH200 SHO200:SID200 SRK200:SRZ200 TBG200:TBV200 TLC200:TLR200 TUY200:TVN200 UEU200:UFJ200 UOQ200:UPF200 UYM200:UZB200 VII200:VIX200 VSE200:VST200 WCA200:WCP200 WLW200:WML200 WVS200:WWH200 K65865:Z65865 JG65865:JV65865 TC65865:TR65865 ACY65865:ADN65865 AMU65865:ANJ65865 AWQ65865:AXF65865 BGM65865:BHB65865 BQI65865:BQX65865 CAE65865:CAT65865 CKA65865:CKP65865 CTW65865:CUL65865 DDS65865:DEH65865 DNO65865:DOD65865 DXK65865:DXZ65865 EHG65865:EHV65865 ERC65865:ERR65865 FAY65865:FBN65865 FKU65865:FLJ65865 FUQ65865:FVF65865 GEM65865:GFB65865 GOI65865:GOX65865 GYE65865:GYT65865 HIA65865:HIP65865 HRW65865:HSL65865 IBS65865:ICH65865 ILO65865:IMD65865 IVK65865:IVZ65865 JFG65865:JFV65865 JPC65865:JPR65865 JYY65865:JZN65865 KIU65865:KJJ65865 KSQ65865:KTF65865 LCM65865:LDB65865 LMI65865:LMX65865 LWE65865:LWT65865 MGA65865:MGP65865 MPW65865:MQL65865 MZS65865:NAH65865 NJO65865:NKD65865 NTK65865:NTZ65865 ODG65865:ODV65865 ONC65865:ONR65865 OWY65865:OXN65865 PGU65865:PHJ65865 PQQ65865:PRF65865 QAM65865:QBB65865 QKI65865:QKX65865 QUE65865:QUT65865 REA65865:REP65865 RNW65865:ROL65865 RXS65865:RYH65865 SHO65865:SID65865 SRK65865:SRZ65865 TBG65865:TBV65865 TLC65865:TLR65865 TUY65865:TVN65865 UEU65865:UFJ65865 UOQ65865:UPF65865 UYM65865:UZB65865 VII65865:VIX65865 VSE65865:VST65865 WCA65865:WCP65865 WLW65865:WML65865 WVS65865:WWH65865 K131401:Z131401 JG131401:JV131401 TC131401:TR131401 ACY131401:ADN131401 AMU131401:ANJ131401 AWQ131401:AXF131401 BGM131401:BHB131401 BQI131401:BQX131401 CAE131401:CAT131401 CKA131401:CKP131401 CTW131401:CUL131401 DDS131401:DEH131401 DNO131401:DOD131401 DXK131401:DXZ131401 EHG131401:EHV131401 ERC131401:ERR131401 FAY131401:FBN131401 FKU131401:FLJ131401 FUQ131401:FVF131401 GEM131401:GFB131401 GOI131401:GOX131401 GYE131401:GYT131401 HIA131401:HIP131401 HRW131401:HSL131401 IBS131401:ICH131401 ILO131401:IMD131401 IVK131401:IVZ131401 JFG131401:JFV131401 JPC131401:JPR131401 JYY131401:JZN131401 KIU131401:KJJ131401 KSQ131401:KTF131401 LCM131401:LDB131401 LMI131401:LMX131401 LWE131401:LWT131401 MGA131401:MGP131401 MPW131401:MQL131401 MZS131401:NAH131401 NJO131401:NKD131401 NTK131401:NTZ131401 ODG131401:ODV131401 ONC131401:ONR131401 OWY131401:OXN131401 PGU131401:PHJ131401 PQQ131401:PRF131401 QAM131401:QBB131401 QKI131401:QKX131401 QUE131401:QUT131401 REA131401:REP131401 RNW131401:ROL131401 RXS131401:RYH131401 SHO131401:SID131401 SRK131401:SRZ131401 TBG131401:TBV131401 TLC131401:TLR131401 TUY131401:TVN131401 UEU131401:UFJ131401 UOQ131401:UPF131401 UYM131401:UZB131401 VII131401:VIX131401 VSE131401:VST131401 WCA131401:WCP131401 WLW131401:WML131401 WVS131401:WWH131401 K196937:Z196937 JG196937:JV196937 TC196937:TR196937 ACY196937:ADN196937 AMU196937:ANJ196937 AWQ196937:AXF196937 BGM196937:BHB196937 BQI196937:BQX196937 CAE196937:CAT196937 CKA196937:CKP196937 CTW196937:CUL196937 DDS196937:DEH196937 DNO196937:DOD196937 DXK196937:DXZ196937 EHG196937:EHV196937 ERC196937:ERR196937 FAY196937:FBN196937 FKU196937:FLJ196937 FUQ196937:FVF196937 GEM196937:GFB196937 GOI196937:GOX196937 GYE196937:GYT196937 HIA196937:HIP196937 HRW196937:HSL196937 IBS196937:ICH196937 ILO196937:IMD196937 IVK196937:IVZ196937 JFG196937:JFV196937 JPC196937:JPR196937 JYY196937:JZN196937 KIU196937:KJJ196937 KSQ196937:KTF196937 LCM196937:LDB196937 LMI196937:LMX196937 LWE196937:LWT196937 MGA196937:MGP196937 MPW196937:MQL196937 MZS196937:NAH196937 NJO196937:NKD196937 NTK196937:NTZ196937 ODG196937:ODV196937 ONC196937:ONR196937 OWY196937:OXN196937 PGU196937:PHJ196937 PQQ196937:PRF196937 QAM196937:QBB196937 QKI196937:QKX196937 QUE196937:QUT196937 REA196937:REP196937 RNW196937:ROL196937 RXS196937:RYH196937 SHO196937:SID196937 SRK196937:SRZ196937 TBG196937:TBV196937 TLC196937:TLR196937 TUY196937:TVN196937 UEU196937:UFJ196937 UOQ196937:UPF196937 UYM196937:UZB196937 VII196937:VIX196937 VSE196937:VST196937 WCA196937:WCP196937 WLW196937:WML196937 WVS196937:WWH196937 K262473:Z262473 JG262473:JV262473 TC262473:TR262473 ACY262473:ADN262473 AMU262473:ANJ262473 AWQ262473:AXF262473 BGM262473:BHB262473 BQI262473:BQX262473 CAE262473:CAT262473 CKA262473:CKP262473 CTW262473:CUL262473 DDS262473:DEH262473 DNO262473:DOD262473 DXK262473:DXZ262473 EHG262473:EHV262473 ERC262473:ERR262473 FAY262473:FBN262473 FKU262473:FLJ262473 FUQ262473:FVF262473 GEM262473:GFB262473 GOI262473:GOX262473 GYE262473:GYT262473 HIA262473:HIP262473 HRW262473:HSL262473 IBS262473:ICH262473 ILO262473:IMD262473 IVK262473:IVZ262473 JFG262473:JFV262473 JPC262473:JPR262473 JYY262473:JZN262473 KIU262473:KJJ262473 KSQ262473:KTF262473 LCM262473:LDB262473 LMI262473:LMX262473 LWE262473:LWT262473 MGA262473:MGP262473 MPW262473:MQL262473 MZS262473:NAH262473 NJO262473:NKD262473 NTK262473:NTZ262473 ODG262473:ODV262473 ONC262473:ONR262473 OWY262473:OXN262473 PGU262473:PHJ262473 PQQ262473:PRF262473 QAM262473:QBB262473 QKI262473:QKX262473 QUE262473:QUT262473 REA262473:REP262473 RNW262473:ROL262473 RXS262473:RYH262473 SHO262473:SID262473 SRK262473:SRZ262473 TBG262473:TBV262473 TLC262473:TLR262473 TUY262473:TVN262473 UEU262473:UFJ262473 UOQ262473:UPF262473 UYM262473:UZB262473 VII262473:VIX262473 VSE262473:VST262473 WCA262473:WCP262473 WLW262473:WML262473 WVS262473:WWH262473 K328009:Z328009 JG328009:JV328009 TC328009:TR328009 ACY328009:ADN328009 AMU328009:ANJ328009 AWQ328009:AXF328009 BGM328009:BHB328009 BQI328009:BQX328009 CAE328009:CAT328009 CKA328009:CKP328009 CTW328009:CUL328009 DDS328009:DEH328009 DNO328009:DOD328009 DXK328009:DXZ328009 EHG328009:EHV328009 ERC328009:ERR328009 FAY328009:FBN328009 FKU328009:FLJ328009 FUQ328009:FVF328009 GEM328009:GFB328009 GOI328009:GOX328009 GYE328009:GYT328009 HIA328009:HIP328009 HRW328009:HSL328009 IBS328009:ICH328009 ILO328009:IMD328009 IVK328009:IVZ328009 JFG328009:JFV328009 JPC328009:JPR328009 JYY328009:JZN328009 KIU328009:KJJ328009 KSQ328009:KTF328009 LCM328009:LDB328009 LMI328009:LMX328009 LWE328009:LWT328009 MGA328009:MGP328009 MPW328009:MQL328009 MZS328009:NAH328009 NJO328009:NKD328009 NTK328009:NTZ328009 ODG328009:ODV328009 ONC328009:ONR328009 OWY328009:OXN328009 PGU328009:PHJ328009 PQQ328009:PRF328009 QAM328009:QBB328009 QKI328009:QKX328009 QUE328009:QUT328009 REA328009:REP328009 RNW328009:ROL328009 RXS328009:RYH328009 SHO328009:SID328009 SRK328009:SRZ328009 TBG328009:TBV328009 TLC328009:TLR328009 TUY328009:TVN328009 UEU328009:UFJ328009 UOQ328009:UPF328009 UYM328009:UZB328009 VII328009:VIX328009 VSE328009:VST328009 WCA328009:WCP328009 WLW328009:WML328009 WVS328009:WWH328009 K393545:Z393545 JG393545:JV393545 TC393545:TR393545 ACY393545:ADN393545 AMU393545:ANJ393545 AWQ393545:AXF393545 BGM393545:BHB393545 BQI393545:BQX393545 CAE393545:CAT393545 CKA393545:CKP393545 CTW393545:CUL393545 DDS393545:DEH393545 DNO393545:DOD393545 DXK393545:DXZ393545 EHG393545:EHV393545 ERC393545:ERR393545 FAY393545:FBN393545 FKU393545:FLJ393545 FUQ393545:FVF393545 GEM393545:GFB393545 GOI393545:GOX393545 GYE393545:GYT393545 HIA393545:HIP393545 HRW393545:HSL393545 IBS393545:ICH393545 ILO393545:IMD393545 IVK393545:IVZ393545 JFG393545:JFV393545 JPC393545:JPR393545 JYY393545:JZN393545 KIU393545:KJJ393545 KSQ393545:KTF393545 LCM393545:LDB393545 LMI393545:LMX393545 LWE393545:LWT393545 MGA393545:MGP393545 MPW393545:MQL393545 MZS393545:NAH393545 NJO393545:NKD393545 NTK393545:NTZ393545 ODG393545:ODV393545 ONC393545:ONR393545 OWY393545:OXN393545 PGU393545:PHJ393545 PQQ393545:PRF393545 QAM393545:QBB393545 QKI393545:QKX393545 QUE393545:QUT393545 REA393545:REP393545 RNW393545:ROL393545 RXS393545:RYH393545 SHO393545:SID393545 SRK393545:SRZ393545 TBG393545:TBV393545 TLC393545:TLR393545 TUY393545:TVN393545 UEU393545:UFJ393545 UOQ393545:UPF393545 UYM393545:UZB393545 VII393545:VIX393545 VSE393545:VST393545 WCA393545:WCP393545 WLW393545:WML393545 WVS393545:WWH393545 K459081:Z459081 JG459081:JV459081 TC459081:TR459081 ACY459081:ADN459081 AMU459081:ANJ459081 AWQ459081:AXF459081 BGM459081:BHB459081 BQI459081:BQX459081 CAE459081:CAT459081 CKA459081:CKP459081 CTW459081:CUL459081 DDS459081:DEH459081 DNO459081:DOD459081 DXK459081:DXZ459081 EHG459081:EHV459081 ERC459081:ERR459081 FAY459081:FBN459081 FKU459081:FLJ459081 FUQ459081:FVF459081 GEM459081:GFB459081 GOI459081:GOX459081 GYE459081:GYT459081 HIA459081:HIP459081 HRW459081:HSL459081 IBS459081:ICH459081 ILO459081:IMD459081 IVK459081:IVZ459081 JFG459081:JFV459081 JPC459081:JPR459081 JYY459081:JZN459081 KIU459081:KJJ459081 KSQ459081:KTF459081 LCM459081:LDB459081 LMI459081:LMX459081 LWE459081:LWT459081 MGA459081:MGP459081 MPW459081:MQL459081 MZS459081:NAH459081 NJO459081:NKD459081 NTK459081:NTZ459081 ODG459081:ODV459081 ONC459081:ONR459081 OWY459081:OXN459081 PGU459081:PHJ459081 PQQ459081:PRF459081 QAM459081:QBB459081 QKI459081:QKX459081 QUE459081:QUT459081 REA459081:REP459081 RNW459081:ROL459081 RXS459081:RYH459081 SHO459081:SID459081 SRK459081:SRZ459081 TBG459081:TBV459081 TLC459081:TLR459081 TUY459081:TVN459081 UEU459081:UFJ459081 UOQ459081:UPF459081 UYM459081:UZB459081 VII459081:VIX459081 VSE459081:VST459081 WCA459081:WCP459081 WLW459081:WML459081 WVS459081:WWH459081 K524617:Z524617 JG524617:JV524617 TC524617:TR524617 ACY524617:ADN524617 AMU524617:ANJ524617 AWQ524617:AXF524617 BGM524617:BHB524617 BQI524617:BQX524617 CAE524617:CAT524617 CKA524617:CKP524617 CTW524617:CUL524617 DDS524617:DEH524617 DNO524617:DOD524617 DXK524617:DXZ524617 EHG524617:EHV524617 ERC524617:ERR524617 FAY524617:FBN524617 FKU524617:FLJ524617 FUQ524617:FVF524617 GEM524617:GFB524617 GOI524617:GOX524617 GYE524617:GYT524617 HIA524617:HIP524617 HRW524617:HSL524617 IBS524617:ICH524617 ILO524617:IMD524617 IVK524617:IVZ524617 JFG524617:JFV524617 JPC524617:JPR524617 JYY524617:JZN524617 KIU524617:KJJ524617 KSQ524617:KTF524617 LCM524617:LDB524617 LMI524617:LMX524617 LWE524617:LWT524617 MGA524617:MGP524617 MPW524617:MQL524617 MZS524617:NAH524617 NJO524617:NKD524617 NTK524617:NTZ524617 ODG524617:ODV524617 ONC524617:ONR524617 OWY524617:OXN524617 PGU524617:PHJ524617 PQQ524617:PRF524617 QAM524617:QBB524617 QKI524617:QKX524617 QUE524617:QUT524617 REA524617:REP524617 RNW524617:ROL524617 RXS524617:RYH524617 SHO524617:SID524617 SRK524617:SRZ524617 TBG524617:TBV524617 TLC524617:TLR524617 TUY524617:TVN524617 UEU524617:UFJ524617 UOQ524617:UPF524617 UYM524617:UZB524617 VII524617:VIX524617 VSE524617:VST524617 WCA524617:WCP524617 WLW524617:WML524617 WVS524617:WWH524617 K590153:Z590153 JG590153:JV590153 TC590153:TR590153 ACY590153:ADN590153 AMU590153:ANJ590153 AWQ590153:AXF590153 BGM590153:BHB590153 BQI590153:BQX590153 CAE590153:CAT590153 CKA590153:CKP590153 CTW590153:CUL590153 DDS590153:DEH590153 DNO590153:DOD590153 DXK590153:DXZ590153 EHG590153:EHV590153 ERC590153:ERR590153 FAY590153:FBN590153 FKU590153:FLJ590153 FUQ590153:FVF590153 GEM590153:GFB590153 GOI590153:GOX590153 GYE590153:GYT590153 HIA590153:HIP590153 HRW590153:HSL590153 IBS590153:ICH590153 ILO590153:IMD590153 IVK590153:IVZ590153 JFG590153:JFV590153 JPC590153:JPR590153 JYY590153:JZN590153 KIU590153:KJJ590153 KSQ590153:KTF590153 LCM590153:LDB590153 LMI590153:LMX590153 LWE590153:LWT590153 MGA590153:MGP590153 MPW590153:MQL590153 MZS590153:NAH590153 NJO590153:NKD590153 NTK590153:NTZ590153 ODG590153:ODV590153 ONC590153:ONR590153 OWY590153:OXN590153 PGU590153:PHJ590153 PQQ590153:PRF590153 QAM590153:QBB590153 QKI590153:QKX590153 QUE590153:QUT590153 REA590153:REP590153 RNW590153:ROL590153 RXS590153:RYH590153 SHO590153:SID590153 SRK590153:SRZ590153 TBG590153:TBV590153 TLC590153:TLR590153 TUY590153:TVN590153 UEU590153:UFJ590153 UOQ590153:UPF590153 UYM590153:UZB590153 VII590153:VIX590153 VSE590153:VST590153 WCA590153:WCP590153 WLW590153:WML590153 WVS590153:WWH590153 K655689:Z655689 JG655689:JV655689 TC655689:TR655689 ACY655689:ADN655689 AMU655689:ANJ655689 AWQ655689:AXF655689 BGM655689:BHB655689 BQI655689:BQX655689 CAE655689:CAT655689 CKA655689:CKP655689 CTW655689:CUL655689 DDS655689:DEH655689 DNO655689:DOD655689 DXK655689:DXZ655689 EHG655689:EHV655689 ERC655689:ERR655689 FAY655689:FBN655689 FKU655689:FLJ655689 FUQ655689:FVF655689 GEM655689:GFB655689 GOI655689:GOX655689 GYE655689:GYT655689 HIA655689:HIP655689 HRW655689:HSL655689 IBS655689:ICH655689 ILO655689:IMD655689 IVK655689:IVZ655689 JFG655689:JFV655689 JPC655689:JPR655689 JYY655689:JZN655689 KIU655689:KJJ655689 KSQ655689:KTF655689 LCM655689:LDB655689 LMI655689:LMX655689 LWE655689:LWT655689 MGA655689:MGP655689 MPW655689:MQL655689 MZS655689:NAH655689 NJO655689:NKD655689 NTK655689:NTZ655689 ODG655689:ODV655689 ONC655689:ONR655689 OWY655689:OXN655689 PGU655689:PHJ655689 PQQ655689:PRF655689 QAM655689:QBB655689 QKI655689:QKX655689 QUE655689:QUT655689 REA655689:REP655689 RNW655689:ROL655689 RXS655689:RYH655689 SHO655689:SID655689 SRK655689:SRZ655689 TBG655689:TBV655689 TLC655689:TLR655689 TUY655689:TVN655689 UEU655689:UFJ655689 UOQ655689:UPF655689 UYM655689:UZB655689 VII655689:VIX655689 VSE655689:VST655689 WCA655689:WCP655689 WLW655689:WML655689 WVS655689:WWH655689 K721225:Z721225 JG721225:JV721225 TC721225:TR721225 ACY721225:ADN721225 AMU721225:ANJ721225 AWQ721225:AXF721225 BGM721225:BHB721225 BQI721225:BQX721225 CAE721225:CAT721225 CKA721225:CKP721225 CTW721225:CUL721225 DDS721225:DEH721225 DNO721225:DOD721225 DXK721225:DXZ721225 EHG721225:EHV721225 ERC721225:ERR721225 FAY721225:FBN721225 FKU721225:FLJ721225 FUQ721225:FVF721225 GEM721225:GFB721225 GOI721225:GOX721225 GYE721225:GYT721225 HIA721225:HIP721225 HRW721225:HSL721225 IBS721225:ICH721225 ILO721225:IMD721225 IVK721225:IVZ721225 JFG721225:JFV721225 JPC721225:JPR721225 JYY721225:JZN721225 KIU721225:KJJ721225 KSQ721225:KTF721225 LCM721225:LDB721225 LMI721225:LMX721225 LWE721225:LWT721225 MGA721225:MGP721225 MPW721225:MQL721225 MZS721225:NAH721225 NJO721225:NKD721225 NTK721225:NTZ721225 ODG721225:ODV721225 ONC721225:ONR721225 OWY721225:OXN721225 PGU721225:PHJ721225 PQQ721225:PRF721225 QAM721225:QBB721225 QKI721225:QKX721225 QUE721225:QUT721225 REA721225:REP721225 RNW721225:ROL721225 RXS721225:RYH721225 SHO721225:SID721225 SRK721225:SRZ721225 TBG721225:TBV721225 TLC721225:TLR721225 TUY721225:TVN721225 UEU721225:UFJ721225 UOQ721225:UPF721225 UYM721225:UZB721225 VII721225:VIX721225 VSE721225:VST721225 WCA721225:WCP721225 WLW721225:WML721225 WVS721225:WWH721225 K786761:Z786761 JG786761:JV786761 TC786761:TR786761 ACY786761:ADN786761 AMU786761:ANJ786761 AWQ786761:AXF786761 BGM786761:BHB786761 BQI786761:BQX786761 CAE786761:CAT786761 CKA786761:CKP786761 CTW786761:CUL786761 DDS786761:DEH786761 DNO786761:DOD786761 DXK786761:DXZ786761 EHG786761:EHV786761 ERC786761:ERR786761 FAY786761:FBN786761 FKU786761:FLJ786761 FUQ786761:FVF786761 GEM786761:GFB786761 GOI786761:GOX786761 GYE786761:GYT786761 HIA786761:HIP786761 HRW786761:HSL786761 IBS786761:ICH786761 ILO786761:IMD786761 IVK786761:IVZ786761 JFG786761:JFV786761 JPC786761:JPR786761 JYY786761:JZN786761 KIU786761:KJJ786761 KSQ786761:KTF786761 LCM786761:LDB786761 LMI786761:LMX786761 LWE786761:LWT786761 MGA786761:MGP786761 MPW786761:MQL786761 MZS786761:NAH786761 NJO786761:NKD786761 NTK786761:NTZ786761 ODG786761:ODV786761 ONC786761:ONR786761 OWY786761:OXN786761 PGU786761:PHJ786761 PQQ786761:PRF786761 QAM786761:QBB786761 QKI786761:QKX786761 QUE786761:QUT786761 REA786761:REP786761 RNW786761:ROL786761 RXS786761:RYH786761 SHO786761:SID786761 SRK786761:SRZ786761 TBG786761:TBV786761 TLC786761:TLR786761 TUY786761:TVN786761 UEU786761:UFJ786761 UOQ786761:UPF786761 UYM786761:UZB786761 VII786761:VIX786761 VSE786761:VST786761 WCA786761:WCP786761 WLW786761:WML786761 WVS786761:WWH786761 K852297:Z852297 JG852297:JV852297 TC852297:TR852297 ACY852297:ADN852297 AMU852297:ANJ852297 AWQ852297:AXF852297 BGM852297:BHB852297 BQI852297:BQX852297 CAE852297:CAT852297 CKA852297:CKP852297 CTW852297:CUL852297 DDS852297:DEH852297 DNO852297:DOD852297 DXK852297:DXZ852297 EHG852297:EHV852297 ERC852297:ERR852297 FAY852297:FBN852297 FKU852297:FLJ852297 FUQ852297:FVF852297 GEM852297:GFB852297 GOI852297:GOX852297 GYE852297:GYT852297 HIA852297:HIP852297 HRW852297:HSL852297 IBS852297:ICH852297 ILO852297:IMD852297 IVK852297:IVZ852297 JFG852297:JFV852297 JPC852297:JPR852297 JYY852297:JZN852297 KIU852297:KJJ852297 KSQ852297:KTF852297 LCM852297:LDB852297 LMI852297:LMX852297 LWE852297:LWT852297 MGA852297:MGP852297 MPW852297:MQL852297 MZS852297:NAH852297 NJO852297:NKD852297 NTK852297:NTZ852297 ODG852297:ODV852297 ONC852297:ONR852297 OWY852297:OXN852297 PGU852297:PHJ852297 PQQ852297:PRF852297 QAM852297:QBB852297 QKI852297:QKX852297 QUE852297:QUT852297 REA852297:REP852297 RNW852297:ROL852297 RXS852297:RYH852297 SHO852297:SID852297 SRK852297:SRZ852297 TBG852297:TBV852297 TLC852297:TLR852297 TUY852297:TVN852297 UEU852297:UFJ852297 UOQ852297:UPF852297 UYM852297:UZB852297 VII852297:VIX852297 VSE852297:VST852297 WCA852297:WCP852297 WLW852297:WML852297 WVS852297:WWH852297 K917833:Z917833 JG917833:JV917833 TC917833:TR917833 ACY917833:ADN917833 AMU917833:ANJ917833 AWQ917833:AXF917833 BGM917833:BHB917833 BQI917833:BQX917833 CAE917833:CAT917833 CKA917833:CKP917833 CTW917833:CUL917833 DDS917833:DEH917833 DNO917833:DOD917833 DXK917833:DXZ917833 EHG917833:EHV917833 ERC917833:ERR917833 FAY917833:FBN917833 FKU917833:FLJ917833 FUQ917833:FVF917833 GEM917833:GFB917833 GOI917833:GOX917833 GYE917833:GYT917833 HIA917833:HIP917833 HRW917833:HSL917833 IBS917833:ICH917833 ILO917833:IMD917833 IVK917833:IVZ917833 JFG917833:JFV917833 JPC917833:JPR917833 JYY917833:JZN917833 KIU917833:KJJ917833 KSQ917833:KTF917833 LCM917833:LDB917833 LMI917833:LMX917833 LWE917833:LWT917833 MGA917833:MGP917833 MPW917833:MQL917833 MZS917833:NAH917833 NJO917833:NKD917833 NTK917833:NTZ917833 ODG917833:ODV917833 ONC917833:ONR917833 OWY917833:OXN917833 PGU917833:PHJ917833 PQQ917833:PRF917833 QAM917833:QBB917833 QKI917833:QKX917833 QUE917833:QUT917833 REA917833:REP917833 RNW917833:ROL917833 RXS917833:RYH917833 SHO917833:SID917833 SRK917833:SRZ917833 TBG917833:TBV917833 TLC917833:TLR917833 TUY917833:TVN917833 UEU917833:UFJ917833 UOQ917833:UPF917833 UYM917833:UZB917833 VII917833:VIX917833 VSE917833:VST917833 WCA917833:WCP917833 WLW917833:WML917833 WVS917833:WWH917833 K983369:Z983369 JG983369:JV983369 TC983369:TR983369 ACY983369:ADN983369 AMU983369:ANJ983369 AWQ983369:AXF983369 BGM983369:BHB983369 BQI983369:BQX983369 CAE983369:CAT983369 CKA983369:CKP983369 CTW983369:CUL983369 DDS983369:DEH983369 DNO983369:DOD983369 DXK983369:DXZ983369 EHG983369:EHV983369 ERC983369:ERR983369 FAY983369:FBN983369 FKU983369:FLJ983369 FUQ983369:FVF983369 GEM983369:GFB983369 GOI983369:GOX983369 GYE983369:GYT983369 HIA983369:HIP983369 HRW983369:HSL983369 IBS983369:ICH983369 ILO983369:IMD983369 IVK983369:IVZ983369 JFG983369:JFV983369 JPC983369:JPR983369 JYY983369:JZN983369 KIU983369:KJJ983369 KSQ983369:KTF983369 LCM983369:LDB983369 LMI983369:LMX983369 LWE983369:LWT983369 MGA983369:MGP983369 MPW983369:MQL983369 MZS983369:NAH983369 NJO983369:NKD983369 NTK983369:NTZ983369 ODG983369:ODV983369 ONC983369:ONR983369 OWY983369:OXN983369 PGU983369:PHJ983369 PQQ983369:PRF983369 QAM983369:QBB983369 QKI983369:QKX983369 QUE983369:QUT983369 REA983369:REP983369 RNW983369:ROL983369 RXS983369:RYH983369 SHO983369:SID983369 SRK983369:SRZ983369 TBG983369:TBV983369 TLC983369:TLR983369 TUY983369:TVN983369 UEU983369:UFJ983369 UOQ983369:UPF983369 UYM983369:UZB983369 VII983369:VIX983369 VSE983369:VST983369 WCA983369:WCP983369 WLW983369:WML983369 WVS983369:WWH983369 J203:Z203 JF203:JV203 TB203:TR203 ACX203:ADN203 AMT203:ANJ203 AWP203:AXF203 BGL203:BHB203 BQH203:BQX203 CAD203:CAT203 CJZ203:CKP203 CTV203:CUL203 DDR203:DEH203 DNN203:DOD203 DXJ203:DXZ203 EHF203:EHV203 ERB203:ERR203 FAX203:FBN203 FKT203:FLJ203 FUP203:FVF203 GEL203:GFB203 GOH203:GOX203 GYD203:GYT203 HHZ203:HIP203 HRV203:HSL203 IBR203:ICH203 ILN203:IMD203 IVJ203:IVZ203 JFF203:JFV203 JPB203:JPR203 JYX203:JZN203 KIT203:KJJ203 KSP203:KTF203 LCL203:LDB203 LMH203:LMX203 LWD203:LWT203 MFZ203:MGP203 MPV203:MQL203 MZR203:NAH203 NJN203:NKD203 NTJ203:NTZ203 ODF203:ODV203 ONB203:ONR203 OWX203:OXN203 PGT203:PHJ203 PQP203:PRF203 QAL203:QBB203 QKH203:QKX203 QUD203:QUT203 RDZ203:REP203 RNV203:ROL203 RXR203:RYH203 SHN203:SID203 SRJ203:SRZ203 TBF203:TBV203 TLB203:TLR203 TUX203:TVN203 UET203:UFJ203 UOP203:UPF203 UYL203:UZB203 VIH203:VIX203 VSD203:VST203 WBZ203:WCP203 WLV203:WML203 WVR203:WWH203 J65868:Z65868 JF65868:JV65868 TB65868:TR65868 ACX65868:ADN65868 AMT65868:ANJ65868 AWP65868:AXF65868 BGL65868:BHB65868 BQH65868:BQX65868 CAD65868:CAT65868 CJZ65868:CKP65868 CTV65868:CUL65868 DDR65868:DEH65868 DNN65868:DOD65868 DXJ65868:DXZ65868 EHF65868:EHV65868 ERB65868:ERR65868 FAX65868:FBN65868 FKT65868:FLJ65868 FUP65868:FVF65868 GEL65868:GFB65868 GOH65868:GOX65868 GYD65868:GYT65868 HHZ65868:HIP65868 HRV65868:HSL65868 IBR65868:ICH65868 ILN65868:IMD65868 IVJ65868:IVZ65868 JFF65868:JFV65868 JPB65868:JPR65868 JYX65868:JZN65868 KIT65868:KJJ65868 KSP65868:KTF65868 LCL65868:LDB65868 LMH65868:LMX65868 LWD65868:LWT65868 MFZ65868:MGP65868 MPV65868:MQL65868 MZR65868:NAH65868 NJN65868:NKD65868 NTJ65868:NTZ65868 ODF65868:ODV65868 ONB65868:ONR65868 OWX65868:OXN65868 PGT65868:PHJ65868 PQP65868:PRF65868 QAL65868:QBB65868 QKH65868:QKX65868 QUD65868:QUT65868 RDZ65868:REP65868 RNV65868:ROL65868 RXR65868:RYH65868 SHN65868:SID65868 SRJ65868:SRZ65868 TBF65868:TBV65868 TLB65868:TLR65868 TUX65868:TVN65868 UET65868:UFJ65868 UOP65868:UPF65868 UYL65868:UZB65868 VIH65868:VIX65868 VSD65868:VST65868 WBZ65868:WCP65868 WLV65868:WML65868 WVR65868:WWH65868 J131404:Z131404 JF131404:JV131404 TB131404:TR131404 ACX131404:ADN131404 AMT131404:ANJ131404 AWP131404:AXF131404 BGL131404:BHB131404 BQH131404:BQX131404 CAD131404:CAT131404 CJZ131404:CKP131404 CTV131404:CUL131404 DDR131404:DEH131404 DNN131404:DOD131404 DXJ131404:DXZ131404 EHF131404:EHV131404 ERB131404:ERR131404 FAX131404:FBN131404 FKT131404:FLJ131404 FUP131404:FVF131404 GEL131404:GFB131404 GOH131404:GOX131404 GYD131404:GYT131404 HHZ131404:HIP131404 HRV131404:HSL131404 IBR131404:ICH131404 ILN131404:IMD131404 IVJ131404:IVZ131404 JFF131404:JFV131404 JPB131404:JPR131404 JYX131404:JZN131404 KIT131404:KJJ131404 KSP131404:KTF131404 LCL131404:LDB131404 LMH131404:LMX131404 LWD131404:LWT131404 MFZ131404:MGP131404 MPV131404:MQL131404 MZR131404:NAH131404 NJN131404:NKD131404 NTJ131404:NTZ131404 ODF131404:ODV131404 ONB131404:ONR131404 OWX131404:OXN131404 PGT131404:PHJ131404 PQP131404:PRF131404 QAL131404:QBB131404 QKH131404:QKX131404 QUD131404:QUT131404 RDZ131404:REP131404 RNV131404:ROL131404 RXR131404:RYH131404 SHN131404:SID131404 SRJ131404:SRZ131404 TBF131404:TBV131404 TLB131404:TLR131404 TUX131404:TVN131404 UET131404:UFJ131404 UOP131404:UPF131404 UYL131404:UZB131404 VIH131404:VIX131404 VSD131404:VST131404 WBZ131404:WCP131404 WLV131404:WML131404 WVR131404:WWH131404 J196940:Z196940 JF196940:JV196940 TB196940:TR196940 ACX196940:ADN196940 AMT196940:ANJ196940 AWP196940:AXF196940 BGL196940:BHB196940 BQH196940:BQX196940 CAD196940:CAT196940 CJZ196940:CKP196940 CTV196940:CUL196940 DDR196940:DEH196940 DNN196940:DOD196940 DXJ196940:DXZ196940 EHF196940:EHV196940 ERB196940:ERR196940 FAX196940:FBN196940 FKT196940:FLJ196940 FUP196940:FVF196940 GEL196940:GFB196940 GOH196940:GOX196940 GYD196940:GYT196940 HHZ196940:HIP196940 HRV196940:HSL196940 IBR196940:ICH196940 ILN196940:IMD196940 IVJ196940:IVZ196940 JFF196940:JFV196940 JPB196940:JPR196940 JYX196940:JZN196940 KIT196940:KJJ196940 KSP196940:KTF196940 LCL196940:LDB196940 LMH196940:LMX196940 LWD196940:LWT196940 MFZ196940:MGP196940 MPV196940:MQL196940 MZR196940:NAH196940 NJN196940:NKD196940 NTJ196940:NTZ196940 ODF196940:ODV196940 ONB196940:ONR196940 OWX196940:OXN196940 PGT196940:PHJ196940 PQP196940:PRF196940 QAL196940:QBB196940 QKH196940:QKX196940 QUD196940:QUT196940 RDZ196940:REP196940 RNV196940:ROL196940 RXR196940:RYH196940 SHN196940:SID196940 SRJ196940:SRZ196940 TBF196940:TBV196940 TLB196940:TLR196940 TUX196940:TVN196940 UET196940:UFJ196940 UOP196940:UPF196940 UYL196940:UZB196940 VIH196940:VIX196940 VSD196940:VST196940 WBZ196940:WCP196940 WLV196940:WML196940 WVR196940:WWH196940 J262476:Z262476 JF262476:JV262476 TB262476:TR262476 ACX262476:ADN262476 AMT262476:ANJ262476 AWP262476:AXF262476 BGL262476:BHB262476 BQH262476:BQX262476 CAD262476:CAT262476 CJZ262476:CKP262476 CTV262476:CUL262476 DDR262476:DEH262476 DNN262476:DOD262476 DXJ262476:DXZ262476 EHF262476:EHV262476 ERB262476:ERR262476 FAX262476:FBN262476 FKT262476:FLJ262476 FUP262476:FVF262476 GEL262476:GFB262476 GOH262476:GOX262476 GYD262476:GYT262476 HHZ262476:HIP262476 HRV262476:HSL262476 IBR262476:ICH262476 ILN262476:IMD262476 IVJ262476:IVZ262476 JFF262476:JFV262476 JPB262476:JPR262476 JYX262476:JZN262476 KIT262476:KJJ262476 KSP262476:KTF262476 LCL262476:LDB262476 LMH262476:LMX262476 LWD262476:LWT262476 MFZ262476:MGP262476 MPV262476:MQL262476 MZR262476:NAH262476 NJN262476:NKD262476 NTJ262476:NTZ262476 ODF262476:ODV262476 ONB262476:ONR262476 OWX262476:OXN262476 PGT262476:PHJ262476 PQP262476:PRF262476 QAL262476:QBB262476 QKH262476:QKX262476 QUD262476:QUT262476 RDZ262476:REP262476 RNV262476:ROL262476 RXR262476:RYH262476 SHN262476:SID262476 SRJ262476:SRZ262476 TBF262476:TBV262476 TLB262476:TLR262476 TUX262476:TVN262476 UET262476:UFJ262476 UOP262476:UPF262476 UYL262476:UZB262476 VIH262476:VIX262476 VSD262476:VST262476 WBZ262476:WCP262476 WLV262476:WML262476 WVR262476:WWH262476 J328012:Z328012 JF328012:JV328012 TB328012:TR328012 ACX328012:ADN328012 AMT328012:ANJ328012 AWP328012:AXF328012 BGL328012:BHB328012 BQH328012:BQX328012 CAD328012:CAT328012 CJZ328012:CKP328012 CTV328012:CUL328012 DDR328012:DEH328012 DNN328012:DOD328012 DXJ328012:DXZ328012 EHF328012:EHV328012 ERB328012:ERR328012 FAX328012:FBN328012 FKT328012:FLJ328012 FUP328012:FVF328012 GEL328012:GFB328012 GOH328012:GOX328012 GYD328012:GYT328012 HHZ328012:HIP328012 HRV328012:HSL328012 IBR328012:ICH328012 ILN328012:IMD328012 IVJ328012:IVZ328012 JFF328012:JFV328012 JPB328012:JPR328012 JYX328012:JZN328012 KIT328012:KJJ328012 KSP328012:KTF328012 LCL328012:LDB328012 LMH328012:LMX328012 LWD328012:LWT328012 MFZ328012:MGP328012 MPV328012:MQL328012 MZR328012:NAH328012 NJN328012:NKD328012 NTJ328012:NTZ328012 ODF328012:ODV328012 ONB328012:ONR328012 OWX328012:OXN328012 PGT328012:PHJ328012 PQP328012:PRF328012 QAL328012:QBB328012 QKH328012:QKX328012 QUD328012:QUT328012 RDZ328012:REP328012 RNV328012:ROL328012 RXR328012:RYH328012 SHN328012:SID328012 SRJ328012:SRZ328012 TBF328012:TBV328012 TLB328012:TLR328012 TUX328012:TVN328012 UET328012:UFJ328012 UOP328012:UPF328012 UYL328012:UZB328012 VIH328012:VIX328012 VSD328012:VST328012 WBZ328012:WCP328012 WLV328012:WML328012 WVR328012:WWH328012 J393548:Z393548 JF393548:JV393548 TB393548:TR393548 ACX393548:ADN393548 AMT393548:ANJ393548 AWP393548:AXF393548 BGL393548:BHB393548 BQH393548:BQX393548 CAD393548:CAT393548 CJZ393548:CKP393548 CTV393548:CUL393548 DDR393548:DEH393548 DNN393548:DOD393548 DXJ393548:DXZ393548 EHF393548:EHV393548 ERB393548:ERR393548 FAX393548:FBN393548 FKT393548:FLJ393548 FUP393548:FVF393548 GEL393548:GFB393548 GOH393548:GOX393548 GYD393548:GYT393548 HHZ393548:HIP393548 HRV393548:HSL393548 IBR393548:ICH393548 ILN393548:IMD393548 IVJ393548:IVZ393548 JFF393548:JFV393548 JPB393548:JPR393548 JYX393548:JZN393548 KIT393548:KJJ393548 KSP393548:KTF393548 LCL393548:LDB393548 LMH393548:LMX393548 LWD393548:LWT393548 MFZ393548:MGP393548 MPV393548:MQL393548 MZR393548:NAH393548 NJN393548:NKD393548 NTJ393548:NTZ393548 ODF393548:ODV393548 ONB393548:ONR393548 OWX393548:OXN393548 PGT393548:PHJ393548 PQP393548:PRF393548 QAL393548:QBB393548 QKH393548:QKX393548 QUD393548:QUT393548 RDZ393548:REP393548 RNV393548:ROL393548 RXR393548:RYH393548 SHN393548:SID393548 SRJ393548:SRZ393548 TBF393548:TBV393548 TLB393548:TLR393548 TUX393548:TVN393548 UET393548:UFJ393548 UOP393548:UPF393548 UYL393548:UZB393548 VIH393548:VIX393548 VSD393548:VST393548 WBZ393548:WCP393548 WLV393548:WML393548 WVR393548:WWH393548 J459084:Z459084 JF459084:JV459084 TB459084:TR459084 ACX459084:ADN459084 AMT459084:ANJ459084 AWP459084:AXF459084 BGL459084:BHB459084 BQH459084:BQX459084 CAD459084:CAT459084 CJZ459084:CKP459084 CTV459084:CUL459084 DDR459084:DEH459084 DNN459084:DOD459084 DXJ459084:DXZ459084 EHF459084:EHV459084 ERB459084:ERR459084 FAX459084:FBN459084 FKT459084:FLJ459084 FUP459084:FVF459084 GEL459084:GFB459084 GOH459084:GOX459084 GYD459084:GYT459084 HHZ459084:HIP459084 HRV459084:HSL459084 IBR459084:ICH459084 ILN459084:IMD459084 IVJ459084:IVZ459084 JFF459084:JFV459084 JPB459084:JPR459084 JYX459084:JZN459084 KIT459084:KJJ459084 KSP459084:KTF459084 LCL459084:LDB459084 LMH459084:LMX459084 LWD459084:LWT459084 MFZ459084:MGP459084 MPV459084:MQL459084 MZR459084:NAH459084 NJN459084:NKD459084 NTJ459084:NTZ459084 ODF459084:ODV459084 ONB459084:ONR459084 OWX459084:OXN459084 PGT459084:PHJ459084 PQP459084:PRF459084 QAL459084:QBB459084 QKH459084:QKX459084 QUD459084:QUT459084 RDZ459084:REP459084 RNV459084:ROL459084 RXR459084:RYH459084 SHN459084:SID459084 SRJ459084:SRZ459084 TBF459084:TBV459084 TLB459084:TLR459084 TUX459084:TVN459084 UET459084:UFJ459084 UOP459084:UPF459084 UYL459084:UZB459084 VIH459084:VIX459084 VSD459084:VST459084 WBZ459084:WCP459084 WLV459084:WML459084 WVR459084:WWH459084 J524620:Z524620 JF524620:JV524620 TB524620:TR524620 ACX524620:ADN524620 AMT524620:ANJ524620 AWP524620:AXF524620 BGL524620:BHB524620 BQH524620:BQX524620 CAD524620:CAT524620 CJZ524620:CKP524620 CTV524620:CUL524620 DDR524620:DEH524620 DNN524620:DOD524620 DXJ524620:DXZ524620 EHF524620:EHV524620 ERB524620:ERR524620 FAX524620:FBN524620 FKT524620:FLJ524620 FUP524620:FVF524620 GEL524620:GFB524620 GOH524620:GOX524620 GYD524620:GYT524620 HHZ524620:HIP524620 HRV524620:HSL524620 IBR524620:ICH524620 ILN524620:IMD524620 IVJ524620:IVZ524620 JFF524620:JFV524620 JPB524620:JPR524620 JYX524620:JZN524620 KIT524620:KJJ524620 KSP524620:KTF524620 LCL524620:LDB524620 LMH524620:LMX524620 LWD524620:LWT524620 MFZ524620:MGP524620 MPV524620:MQL524620 MZR524620:NAH524620 NJN524620:NKD524620 NTJ524620:NTZ524620 ODF524620:ODV524620 ONB524620:ONR524620 OWX524620:OXN524620 PGT524620:PHJ524620 PQP524620:PRF524620 QAL524620:QBB524620 QKH524620:QKX524620 QUD524620:QUT524620 RDZ524620:REP524620 RNV524620:ROL524620 RXR524620:RYH524620 SHN524620:SID524620 SRJ524620:SRZ524620 TBF524620:TBV524620 TLB524620:TLR524620 TUX524620:TVN524620 UET524620:UFJ524620 UOP524620:UPF524620 UYL524620:UZB524620 VIH524620:VIX524620 VSD524620:VST524620 WBZ524620:WCP524620 WLV524620:WML524620 WVR524620:WWH524620 J590156:Z590156 JF590156:JV590156 TB590156:TR590156 ACX590156:ADN590156 AMT590156:ANJ590156 AWP590156:AXF590156 BGL590156:BHB590156 BQH590156:BQX590156 CAD590156:CAT590156 CJZ590156:CKP590156 CTV590156:CUL590156 DDR590156:DEH590156 DNN590156:DOD590156 DXJ590156:DXZ590156 EHF590156:EHV590156 ERB590156:ERR590156 FAX590156:FBN590156 FKT590156:FLJ590156 FUP590156:FVF590156 GEL590156:GFB590156 GOH590156:GOX590156 GYD590156:GYT590156 HHZ590156:HIP590156 HRV590156:HSL590156 IBR590156:ICH590156 ILN590156:IMD590156 IVJ590156:IVZ590156 JFF590156:JFV590156 JPB590156:JPR590156 JYX590156:JZN590156 KIT590156:KJJ590156 KSP590156:KTF590156 LCL590156:LDB590156 LMH590156:LMX590156 LWD590156:LWT590156 MFZ590156:MGP590156 MPV590156:MQL590156 MZR590156:NAH590156 NJN590156:NKD590156 NTJ590156:NTZ590156 ODF590156:ODV590156 ONB590156:ONR590156 OWX590156:OXN590156 PGT590156:PHJ590156 PQP590156:PRF590156 QAL590156:QBB590156 QKH590156:QKX590156 QUD590156:QUT590156 RDZ590156:REP590156 RNV590156:ROL590156 RXR590156:RYH590156 SHN590156:SID590156 SRJ590156:SRZ590156 TBF590156:TBV590156 TLB590156:TLR590156 TUX590156:TVN590156 UET590156:UFJ590156 UOP590156:UPF590156 UYL590156:UZB590156 VIH590156:VIX590156 VSD590156:VST590156 WBZ590156:WCP590156 WLV590156:WML590156 WVR590156:WWH590156 J655692:Z655692 JF655692:JV655692 TB655692:TR655692 ACX655692:ADN655692 AMT655692:ANJ655692 AWP655692:AXF655692 BGL655692:BHB655692 BQH655692:BQX655692 CAD655692:CAT655692 CJZ655692:CKP655692 CTV655692:CUL655692 DDR655692:DEH655692 DNN655692:DOD655692 DXJ655692:DXZ655692 EHF655692:EHV655692 ERB655692:ERR655692 FAX655692:FBN655692 FKT655692:FLJ655692 FUP655692:FVF655692 GEL655692:GFB655692 GOH655692:GOX655692 GYD655692:GYT655692 HHZ655692:HIP655692 HRV655692:HSL655692 IBR655692:ICH655692 ILN655692:IMD655692 IVJ655692:IVZ655692 JFF655692:JFV655692 JPB655692:JPR655692 JYX655692:JZN655692 KIT655692:KJJ655692 KSP655692:KTF655692 LCL655692:LDB655692 LMH655692:LMX655692 LWD655692:LWT655692 MFZ655692:MGP655692 MPV655692:MQL655692 MZR655692:NAH655692 NJN655692:NKD655692 NTJ655692:NTZ655692 ODF655692:ODV655692 ONB655692:ONR655692 OWX655692:OXN655692 PGT655692:PHJ655692 PQP655692:PRF655692 QAL655692:QBB655692 QKH655692:QKX655692 QUD655692:QUT655692 RDZ655692:REP655692 RNV655692:ROL655692 RXR655692:RYH655692 SHN655692:SID655692 SRJ655692:SRZ655692 TBF655692:TBV655692 TLB655692:TLR655692 TUX655692:TVN655692 UET655692:UFJ655692 UOP655692:UPF655692 UYL655692:UZB655692 VIH655692:VIX655692 VSD655692:VST655692 WBZ655692:WCP655692 WLV655692:WML655692 WVR655692:WWH655692 J721228:Z721228 JF721228:JV721228 TB721228:TR721228 ACX721228:ADN721228 AMT721228:ANJ721228 AWP721228:AXF721228 BGL721228:BHB721228 BQH721228:BQX721228 CAD721228:CAT721228 CJZ721228:CKP721228 CTV721228:CUL721228 DDR721228:DEH721228 DNN721228:DOD721228 DXJ721228:DXZ721228 EHF721228:EHV721228 ERB721228:ERR721228 FAX721228:FBN721228 FKT721228:FLJ721228 FUP721228:FVF721228 GEL721228:GFB721228 GOH721228:GOX721228 GYD721228:GYT721228 HHZ721228:HIP721228 HRV721228:HSL721228 IBR721228:ICH721228 ILN721228:IMD721228 IVJ721228:IVZ721228 JFF721228:JFV721228 JPB721228:JPR721228 JYX721228:JZN721228 KIT721228:KJJ721228 KSP721228:KTF721228 LCL721228:LDB721228 LMH721228:LMX721228 LWD721228:LWT721228 MFZ721228:MGP721228 MPV721228:MQL721228 MZR721228:NAH721228 NJN721228:NKD721228 NTJ721228:NTZ721228 ODF721228:ODV721228 ONB721228:ONR721228 OWX721228:OXN721228 PGT721228:PHJ721228 PQP721228:PRF721228 QAL721228:QBB721228 QKH721228:QKX721228 QUD721228:QUT721228 RDZ721228:REP721228 RNV721228:ROL721228 RXR721228:RYH721228 SHN721228:SID721228 SRJ721228:SRZ721228 TBF721228:TBV721228 TLB721228:TLR721228 TUX721228:TVN721228 UET721228:UFJ721228 UOP721228:UPF721228 UYL721228:UZB721228 VIH721228:VIX721228 VSD721228:VST721228 WBZ721228:WCP721228 WLV721228:WML721228 WVR721228:WWH721228 J786764:Z786764 JF786764:JV786764 TB786764:TR786764 ACX786764:ADN786764 AMT786764:ANJ786764 AWP786764:AXF786764 BGL786764:BHB786764 BQH786764:BQX786764 CAD786764:CAT786764 CJZ786764:CKP786764 CTV786764:CUL786764 DDR786764:DEH786764 DNN786764:DOD786764 DXJ786764:DXZ786764 EHF786764:EHV786764 ERB786764:ERR786764 FAX786764:FBN786764 FKT786764:FLJ786764 FUP786764:FVF786764 GEL786764:GFB786764 GOH786764:GOX786764 GYD786764:GYT786764 HHZ786764:HIP786764 HRV786764:HSL786764 IBR786764:ICH786764 ILN786764:IMD786764 IVJ786764:IVZ786764 JFF786764:JFV786764 JPB786764:JPR786764 JYX786764:JZN786764 KIT786764:KJJ786764 KSP786764:KTF786764 LCL786764:LDB786764 LMH786764:LMX786764 LWD786764:LWT786764 MFZ786764:MGP786764 MPV786764:MQL786764 MZR786764:NAH786764 NJN786764:NKD786764 NTJ786764:NTZ786764 ODF786764:ODV786764 ONB786764:ONR786764 OWX786764:OXN786764 PGT786764:PHJ786764 PQP786764:PRF786764 QAL786764:QBB786764 QKH786764:QKX786764 QUD786764:QUT786764 RDZ786764:REP786764 RNV786764:ROL786764 RXR786764:RYH786764 SHN786764:SID786764 SRJ786764:SRZ786764 TBF786764:TBV786764 TLB786764:TLR786764 TUX786764:TVN786764 UET786764:UFJ786764 UOP786764:UPF786764 UYL786764:UZB786764 VIH786764:VIX786764 VSD786764:VST786764 WBZ786764:WCP786764 WLV786764:WML786764 WVR786764:WWH786764 J852300:Z852300 JF852300:JV852300 TB852300:TR852300 ACX852300:ADN852300 AMT852300:ANJ852300 AWP852300:AXF852300 BGL852300:BHB852300 BQH852300:BQX852300 CAD852300:CAT852300 CJZ852300:CKP852300 CTV852300:CUL852300 DDR852300:DEH852300 DNN852300:DOD852300 DXJ852300:DXZ852300 EHF852300:EHV852300 ERB852300:ERR852300 FAX852300:FBN852300 FKT852300:FLJ852300 FUP852300:FVF852300 GEL852300:GFB852300 GOH852300:GOX852300 GYD852300:GYT852300 HHZ852300:HIP852300 HRV852300:HSL852300 IBR852300:ICH852300 ILN852300:IMD852300 IVJ852300:IVZ852300 JFF852300:JFV852300 JPB852300:JPR852300 JYX852300:JZN852300 KIT852300:KJJ852300 KSP852300:KTF852300 LCL852300:LDB852300 LMH852300:LMX852300 LWD852300:LWT852300 MFZ852300:MGP852300 MPV852300:MQL852300 MZR852300:NAH852300 NJN852300:NKD852300 NTJ852300:NTZ852300 ODF852300:ODV852300 ONB852300:ONR852300 OWX852300:OXN852300 PGT852300:PHJ852300 PQP852300:PRF852300 QAL852300:QBB852300 QKH852300:QKX852300 QUD852300:QUT852300 RDZ852300:REP852300 RNV852300:ROL852300 RXR852300:RYH852300 SHN852300:SID852300 SRJ852300:SRZ852300 TBF852300:TBV852300 TLB852300:TLR852300 TUX852300:TVN852300 UET852300:UFJ852300 UOP852300:UPF852300 UYL852300:UZB852300 VIH852300:VIX852300 VSD852300:VST852300 WBZ852300:WCP852300 WLV852300:WML852300 WVR852300:WWH852300 J917836:Z917836 JF917836:JV917836 TB917836:TR917836 ACX917836:ADN917836 AMT917836:ANJ917836 AWP917836:AXF917836 BGL917836:BHB917836 BQH917836:BQX917836 CAD917836:CAT917836 CJZ917836:CKP917836 CTV917836:CUL917836 DDR917836:DEH917836 DNN917836:DOD917836 DXJ917836:DXZ917836 EHF917836:EHV917836 ERB917836:ERR917836 FAX917836:FBN917836 FKT917836:FLJ917836 FUP917836:FVF917836 GEL917836:GFB917836 GOH917836:GOX917836 GYD917836:GYT917836 HHZ917836:HIP917836 HRV917836:HSL917836 IBR917836:ICH917836 ILN917836:IMD917836 IVJ917836:IVZ917836 JFF917836:JFV917836 JPB917836:JPR917836 JYX917836:JZN917836 KIT917836:KJJ917836 KSP917836:KTF917836 LCL917836:LDB917836 LMH917836:LMX917836 LWD917836:LWT917836 MFZ917836:MGP917836 MPV917836:MQL917836 MZR917836:NAH917836 NJN917836:NKD917836 NTJ917836:NTZ917836 ODF917836:ODV917836 ONB917836:ONR917836 OWX917836:OXN917836 PGT917836:PHJ917836 PQP917836:PRF917836 QAL917836:QBB917836 QKH917836:QKX917836 QUD917836:QUT917836 RDZ917836:REP917836 RNV917836:ROL917836 RXR917836:RYH917836 SHN917836:SID917836 SRJ917836:SRZ917836 TBF917836:TBV917836 TLB917836:TLR917836 TUX917836:TVN917836 UET917836:UFJ917836 UOP917836:UPF917836 UYL917836:UZB917836 VIH917836:VIX917836 VSD917836:VST917836 WBZ917836:WCP917836 WLV917836:WML917836 WVR917836:WWH917836 J983372:Z983372 JF983372:JV983372 TB983372:TR983372 ACX983372:ADN983372 AMT983372:ANJ983372 AWP983372:AXF983372 BGL983372:BHB983372 BQH983372:BQX983372 CAD983372:CAT983372 CJZ983372:CKP983372 CTV983372:CUL983372 DDR983372:DEH983372 DNN983372:DOD983372 DXJ983372:DXZ983372 EHF983372:EHV983372 ERB983372:ERR983372 FAX983372:FBN983372 FKT983372:FLJ983372 FUP983372:FVF983372 GEL983372:GFB983372 GOH983372:GOX983372 GYD983372:GYT983372 HHZ983372:HIP983372 HRV983372:HSL983372 IBR983372:ICH983372 ILN983372:IMD983372 IVJ983372:IVZ983372 JFF983372:JFV983372 JPB983372:JPR983372 JYX983372:JZN983372 KIT983372:KJJ983372 KSP983372:KTF983372 LCL983372:LDB983372 LMH983372:LMX983372 LWD983372:LWT983372 MFZ983372:MGP983372 MPV983372:MQL983372 MZR983372:NAH983372 NJN983372:NKD983372 NTJ983372:NTZ983372 ODF983372:ODV983372 ONB983372:ONR983372 OWX983372:OXN983372 PGT983372:PHJ983372 PQP983372:PRF983372 QAL983372:QBB983372 QKH983372:QKX983372 QUD983372:QUT983372 RDZ983372:REP983372 RNV983372:ROL983372 RXR983372:RYH983372 SHN983372:SID983372 SRJ983372:SRZ983372 TBF983372:TBV983372 TLB983372:TLR983372 TUX983372:TVN983372 UET983372:UFJ983372 UOP983372:UPF983372 UYL983372:UZB983372 VIH983372:VIX983372 VSD983372:VST983372 WBZ983372:WCP983372 WLV983372:WML983372 WVR983372:WWH983372 J226:Z226 JF226:JV226 TB226:TR226 ACX226:ADN226 AMT226:ANJ226 AWP226:AXF226 BGL226:BHB226 BQH226:BQX226 CAD226:CAT226 CJZ226:CKP226 CTV226:CUL226 DDR226:DEH226 DNN226:DOD226 DXJ226:DXZ226 EHF226:EHV226 ERB226:ERR226 FAX226:FBN226 FKT226:FLJ226 FUP226:FVF226 GEL226:GFB226 GOH226:GOX226 GYD226:GYT226 HHZ226:HIP226 HRV226:HSL226 IBR226:ICH226 ILN226:IMD226 IVJ226:IVZ226 JFF226:JFV226 JPB226:JPR226 JYX226:JZN226 KIT226:KJJ226 KSP226:KTF226 LCL226:LDB226 LMH226:LMX226 LWD226:LWT226 MFZ226:MGP226 MPV226:MQL226 MZR226:NAH226 NJN226:NKD226 NTJ226:NTZ226 ODF226:ODV226 ONB226:ONR226 OWX226:OXN226 PGT226:PHJ226 PQP226:PRF226 QAL226:QBB226 QKH226:QKX226 QUD226:QUT226 RDZ226:REP226 RNV226:ROL226 RXR226:RYH226 SHN226:SID226 SRJ226:SRZ226 TBF226:TBV226 TLB226:TLR226 TUX226:TVN226 UET226:UFJ226 UOP226:UPF226 UYL226:UZB226 VIH226:VIX226 VSD226:VST226 WBZ226:WCP226 WLV226:WML226 WVR226:WWH226 J65891:Z65891 JF65891:JV65891 TB65891:TR65891 ACX65891:ADN65891 AMT65891:ANJ65891 AWP65891:AXF65891 BGL65891:BHB65891 BQH65891:BQX65891 CAD65891:CAT65891 CJZ65891:CKP65891 CTV65891:CUL65891 DDR65891:DEH65891 DNN65891:DOD65891 DXJ65891:DXZ65891 EHF65891:EHV65891 ERB65891:ERR65891 FAX65891:FBN65891 FKT65891:FLJ65891 FUP65891:FVF65891 GEL65891:GFB65891 GOH65891:GOX65891 GYD65891:GYT65891 HHZ65891:HIP65891 HRV65891:HSL65891 IBR65891:ICH65891 ILN65891:IMD65891 IVJ65891:IVZ65891 JFF65891:JFV65891 JPB65891:JPR65891 JYX65891:JZN65891 KIT65891:KJJ65891 KSP65891:KTF65891 LCL65891:LDB65891 LMH65891:LMX65891 LWD65891:LWT65891 MFZ65891:MGP65891 MPV65891:MQL65891 MZR65891:NAH65891 NJN65891:NKD65891 NTJ65891:NTZ65891 ODF65891:ODV65891 ONB65891:ONR65891 OWX65891:OXN65891 PGT65891:PHJ65891 PQP65891:PRF65891 QAL65891:QBB65891 QKH65891:QKX65891 QUD65891:QUT65891 RDZ65891:REP65891 RNV65891:ROL65891 RXR65891:RYH65891 SHN65891:SID65891 SRJ65891:SRZ65891 TBF65891:TBV65891 TLB65891:TLR65891 TUX65891:TVN65891 UET65891:UFJ65891 UOP65891:UPF65891 UYL65891:UZB65891 VIH65891:VIX65891 VSD65891:VST65891 WBZ65891:WCP65891 WLV65891:WML65891 WVR65891:WWH65891 J131427:Z131427 JF131427:JV131427 TB131427:TR131427 ACX131427:ADN131427 AMT131427:ANJ131427 AWP131427:AXF131427 BGL131427:BHB131427 BQH131427:BQX131427 CAD131427:CAT131427 CJZ131427:CKP131427 CTV131427:CUL131427 DDR131427:DEH131427 DNN131427:DOD131427 DXJ131427:DXZ131427 EHF131427:EHV131427 ERB131427:ERR131427 FAX131427:FBN131427 FKT131427:FLJ131427 FUP131427:FVF131427 GEL131427:GFB131427 GOH131427:GOX131427 GYD131427:GYT131427 HHZ131427:HIP131427 HRV131427:HSL131427 IBR131427:ICH131427 ILN131427:IMD131427 IVJ131427:IVZ131427 JFF131427:JFV131427 JPB131427:JPR131427 JYX131427:JZN131427 KIT131427:KJJ131427 KSP131427:KTF131427 LCL131427:LDB131427 LMH131427:LMX131427 LWD131427:LWT131427 MFZ131427:MGP131427 MPV131427:MQL131427 MZR131427:NAH131427 NJN131427:NKD131427 NTJ131427:NTZ131427 ODF131427:ODV131427 ONB131427:ONR131427 OWX131427:OXN131427 PGT131427:PHJ131427 PQP131427:PRF131427 QAL131427:QBB131427 QKH131427:QKX131427 QUD131427:QUT131427 RDZ131427:REP131427 RNV131427:ROL131427 RXR131427:RYH131427 SHN131427:SID131427 SRJ131427:SRZ131427 TBF131427:TBV131427 TLB131427:TLR131427 TUX131427:TVN131427 UET131427:UFJ131427 UOP131427:UPF131427 UYL131427:UZB131427 VIH131427:VIX131427 VSD131427:VST131427 WBZ131427:WCP131427 WLV131427:WML131427 WVR131427:WWH131427 J196963:Z196963 JF196963:JV196963 TB196963:TR196963 ACX196963:ADN196963 AMT196963:ANJ196963 AWP196963:AXF196963 BGL196963:BHB196963 BQH196963:BQX196963 CAD196963:CAT196963 CJZ196963:CKP196963 CTV196963:CUL196963 DDR196963:DEH196963 DNN196963:DOD196963 DXJ196963:DXZ196963 EHF196963:EHV196963 ERB196963:ERR196963 FAX196963:FBN196963 FKT196963:FLJ196963 FUP196963:FVF196963 GEL196963:GFB196963 GOH196963:GOX196963 GYD196963:GYT196963 HHZ196963:HIP196963 HRV196963:HSL196963 IBR196963:ICH196963 ILN196963:IMD196963 IVJ196963:IVZ196963 JFF196963:JFV196963 JPB196963:JPR196963 JYX196963:JZN196963 KIT196963:KJJ196963 KSP196963:KTF196963 LCL196963:LDB196963 LMH196963:LMX196963 LWD196963:LWT196963 MFZ196963:MGP196963 MPV196963:MQL196963 MZR196963:NAH196963 NJN196963:NKD196963 NTJ196963:NTZ196963 ODF196963:ODV196963 ONB196963:ONR196963 OWX196963:OXN196963 PGT196963:PHJ196963 PQP196963:PRF196963 QAL196963:QBB196963 QKH196963:QKX196963 QUD196963:QUT196963 RDZ196963:REP196963 RNV196963:ROL196963 RXR196963:RYH196963 SHN196963:SID196963 SRJ196963:SRZ196963 TBF196963:TBV196963 TLB196963:TLR196963 TUX196963:TVN196963 UET196963:UFJ196963 UOP196963:UPF196963 UYL196963:UZB196963 VIH196963:VIX196963 VSD196963:VST196963 WBZ196963:WCP196963 WLV196963:WML196963 WVR196963:WWH196963 J262499:Z262499 JF262499:JV262499 TB262499:TR262499 ACX262499:ADN262499 AMT262499:ANJ262499 AWP262499:AXF262499 BGL262499:BHB262499 BQH262499:BQX262499 CAD262499:CAT262499 CJZ262499:CKP262499 CTV262499:CUL262499 DDR262499:DEH262499 DNN262499:DOD262499 DXJ262499:DXZ262499 EHF262499:EHV262499 ERB262499:ERR262499 FAX262499:FBN262499 FKT262499:FLJ262499 FUP262499:FVF262499 GEL262499:GFB262499 GOH262499:GOX262499 GYD262499:GYT262499 HHZ262499:HIP262499 HRV262499:HSL262499 IBR262499:ICH262499 ILN262499:IMD262499 IVJ262499:IVZ262499 JFF262499:JFV262499 JPB262499:JPR262499 JYX262499:JZN262499 KIT262499:KJJ262499 KSP262499:KTF262499 LCL262499:LDB262499 LMH262499:LMX262499 LWD262499:LWT262499 MFZ262499:MGP262499 MPV262499:MQL262499 MZR262499:NAH262499 NJN262499:NKD262499 NTJ262499:NTZ262499 ODF262499:ODV262499 ONB262499:ONR262499 OWX262499:OXN262499 PGT262499:PHJ262499 PQP262499:PRF262499 QAL262499:QBB262499 QKH262499:QKX262499 QUD262499:QUT262499 RDZ262499:REP262499 RNV262499:ROL262499 RXR262499:RYH262499 SHN262499:SID262499 SRJ262499:SRZ262499 TBF262499:TBV262499 TLB262499:TLR262499 TUX262499:TVN262499 UET262499:UFJ262499 UOP262499:UPF262499 UYL262499:UZB262499 VIH262499:VIX262499 VSD262499:VST262499 WBZ262499:WCP262499 WLV262499:WML262499 WVR262499:WWH262499 J328035:Z328035 JF328035:JV328035 TB328035:TR328035 ACX328035:ADN328035 AMT328035:ANJ328035 AWP328035:AXF328035 BGL328035:BHB328035 BQH328035:BQX328035 CAD328035:CAT328035 CJZ328035:CKP328035 CTV328035:CUL328035 DDR328035:DEH328035 DNN328035:DOD328035 DXJ328035:DXZ328035 EHF328035:EHV328035 ERB328035:ERR328035 FAX328035:FBN328035 FKT328035:FLJ328035 FUP328035:FVF328035 GEL328035:GFB328035 GOH328035:GOX328035 GYD328035:GYT328035 HHZ328035:HIP328035 HRV328035:HSL328035 IBR328035:ICH328035 ILN328035:IMD328035 IVJ328035:IVZ328035 JFF328035:JFV328035 JPB328035:JPR328035 JYX328035:JZN328035 KIT328035:KJJ328035 KSP328035:KTF328035 LCL328035:LDB328035 LMH328035:LMX328035 LWD328035:LWT328035 MFZ328035:MGP328035 MPV328035:MQL328035 MZR328035:NAH328035 NJN328035:NKD328035 NTJ328035:NTZ328035 ODF328035:ODV328035 ONB328035:ONR328035 OWX328035:OXN328035 PGT328035:PHJ328035 PQP328035:PRF328035 QAL328035:QBB328035 QKH328035:QKX328035 QUD328035:QUT328035 RDZ328035:REP328035 RNV328035:ROL328035 RXR328035:RYH328035 SHN328035:SID328035 SRJ328035:SRZ328035 TBF328035:TBV328035 TLB328035:TLR328035 TUX328035:TVN328035 UET328035:UFJ328035 UOP328035:UPF328035 UYL328035:UZB328035 VIH328035:VIX328035 VSD328035:VST328035 WBZ328035:WCP328035 WLV328035:WML328035 WVR328035:WWH328035 J393571:Z393571 JF393571:JV393571 TB393571:TR393571 ACX393571:ADN393571 AMT393571:ANJ393571 AWP393571:AXF393571 BGL393571:BHB393571 BQH393571:BQX393571 CAD393571:CAT393571 CJZ393571:CKP393571 CTV393571:CUL393571 DDR393571:DEH393571 DNN393571:DOD393571 DXJ393571:DXZ393571 EHF393571:EHV393571 ERB393571:ERR393571 FAX393571:FBN393571 FKT393571:FLJ393571 FUP393571:FVF393571 GEL393571:GFB393571 GOH393571:GOX393571 GYD393571:GYT393571 HHZ393571:HIP393571 HRV393571:HSL393571 IBR393571:ICH393571 ILN393571:IMD393571 IVJ393571:IVZ393571 JFF393571:JFV393571 JPB393571:JPR393571 JYX393571:JZN393571 KIT393571:KJJ393571 KSP393571:KTF393571 LCL393571:LDB393571 LMH393571:LMX393571 LWD393571:LWT393571 MFZ393571:MGP393571 MPV393571:MQL393571 MZR393571:NAH393571 NJN393571:NKD393571 NTJ393571:NTZ393571 ODF393571:ODV393571 ONB393571:ONR393571 OWX393571:OXN393571 PGT393571:PHJ393571 PQP393571:PRF393571 QAL393571:QBB393571 QKH393571:QKX393571 QUD393571:QUT393571 RDZ393571:REP393571 RNV393571:ROL393571 RXR393571:RYH393571 SHN393571:SID393571 SRJ393571:SRZ393571 TBF393571:TBV393571 TLB393571:TLR393571 TUX393571:TVN393571 UET393571:UFJ393571 UOP393571:UPF393571 UYL393571:UZB393571 VIH393571:VIX393571 VSD393571:VST393571 WBZ393571:WCP393571 WLV393571:WML393571 WVR393571:WWH393571 J459107:Z459107 JF459107:JV459107 TB459107:TR459107 ACX459107:ADN459107 AMT459107:ANJ459107 AWP459107:AXF459107 BGL459107:BHB459107 BQH459107:BQX459107 CAD459107:CAT459107 CJZ459107:CKP459107 CTV459107:CUL459107 DDR459107:DEH459107 DNN459107:DOD459107 DXJ459107:DXZ459107 EHF459107:EHV459107 ERB459107:ERR459107 FAX459107:FBN459107 FKT459107:FLJ459107 FUP459107:FVF459107 GEL459107:GFB459107 GOH459107:GOX459107 GYD459107:GYT459107 HHZ459107:HIP459107 HRV459107:HSL459107 IBR459107:ICH459107 ILN459107:IMD459107 IVJ459107:IVZ459107 JFF459107:JFV459107 JPB459107:JPR459107 JYX459107:JZN459107 KIT459107:KJJ459107 KSP459107:KTF459107 LCL459107:LDB459107 LMH459107:LMX459107 LWD459107:LWT459107 MFZ459107:MGP459107 MPV459107:MQL459107 MZR459107:NAH459107 NJN459107:NKD459107 NTJ459107:NTZ459107 ODF459107:ODV459107 ONB459107:ONR459107 OWX459107:OXN459107 PGT459107:PHJ459107 PQP459107:PRF459107 QAL459107:QBB459107 QKH459107:QKX459107 QUD459107:QUT459107 RDZ459107:REP459107 RNV459107:ROL459107 RXR459107:RYH459107 SHN459107:SID459107 SRJ459107:SRZ459107 TBF459107:TBV459107 TLB459107:TLR459107 TUX459107:TVN459107 UET459107:UFJ459107 UOP459107:UPF459107 UYL459107:UZB459107 VIH459107:VIX459107 VSD459107:VST459107 WBZ459107:WCP459107 WLV459107:WML459107 WVR459107:WWH459107 J524643:Z524643 JF524643:JV524643 TB524643:TR524643 ACX524643:ADN524643 AMT524643:ANJ524643 AWP524643:AXF524643 BGL524643:BHB524643 BQH524643:BQX524643 CAD524643:CAT524643 CJZ524643:CKP524643 CTV524643:CUL524643 DDR524643:DEH524643 DNN524643:DOD524643 DXJ524643:DXZ524643 EHF524643:EHV524643 ERB524643:ERR524643 FAX524643:FBN524643 FKT524643:FLJ524643 FUP524643:FVF524643 GEL524643:GFB524643 GOH524643:GOX524643 GYD524643:GYT524643 HHZ524643:HIP524643 HRV524643:HSL524643 IBR524643:ICH524643 ILN524643:IMD524643 IVJ524643:IVZ524643 JFF524643:JFV524643 JPB524643:JPR524643 JYX524643:JZN524643 KIT524643:KJJ524643 KSP524643:KTF524643 LCL524643:LDB524643 LMH524643:LMX524643 LWD524643:LWT524643 MFZ524643:MGP524643 MPV524643:MQL524643 MZR524643:NAH524643 NJN524643:NKD524643 NTJ524643:NTZ524643 ODF524643:ODV524643 ONB524643:ONR524643 OWX524643:OXN524643 PGT524643:PHJ524643 PQP524643:PRF524643 QAL524643:QBB524643 QKH524643:QKX524643 QUD524643:QUT524643 RDZ524643:REP524643 RNV524643:ROL524643 RXR524643:RYH524643 SHN524643:SID524643 SRJ524643:SRZ524643 TBF524643:TBV524643 TLB524643:TLR524643 TUX524643:TVN524643 UET524643:UFJ524643 UOP524643:UPF524643 UYL524643:UZB524643 VIH524643:VIX524643 VSD524643:VST524643 WBZ524643:WCP524643 WLV524643:WML524643 WVR524643:WWH524643 J590179:Z590179 JF590179:JV590179 TB590179:TR590179 ACX590179:ADN590179 AMT590179:ANJ590179 AWP590179:AXF590179 BGL590179:BHB590179 BQH590179:BQX590179 CAD590179:CAT590179 CJZ590179:CKP590179 CTV590179:CUL590179 DDR590179:DEH590179 DNN590179:DOD590179 DXJ590179:DXZ590179 EHF590179:EHV590179 ERB590179:ERR590179 FAX590179:FBN590179 FKT590179:FLJ590179 FUP590179:FVF590179 GEL590179:GFB590179 GOH590179:GOX590179 GYD590179:GYT590179 HHZ590179:HIP590179 HRV590179:HSL590179 IBR590179:ICH590179 ILN590179:IMD590179 IVJ590179:IVZ590179 JFF590179:JFV590179 JPB590179:JPR590179 JYX590179:JZN590179 KIT590179:KJJ590179 KSP590179:KTF590179 LCL590179:LDB590179 LMH590179:LMX590179 LWD590179:LWT590179 MFZ590179:MGP590179 MPV590179:MQL590179 MZR590179:NAH590179 NJN590179:NKD590179 NTJ590179:NTZ590179 ODF590179:ODV590179 ONB590179:ONR590179 OWX590179:OXN590179 PGT590179:PHJ590179 PQP590179:PRF590179 QAL590179:QBB590179 QKH590179:QKX590179 QUD590179:QUT590179 RDZ590179:REP590179 RNV590179:ROL590179 RXR590179:RYH590179 SHN590179:SID590179 SRJ590179:SRZ590179 TBF590179:TBV590179 TLB590179:TLR590179 TUX590179:TVN590179 UET590179:UFJ590179 UOP590179:UPF590179 UYL590179:UZB590179 VIH590179:VIX590179 VSD590179:VST590179 WBZ590179:WCP590179 WLV590179:WML590179 WVR590179:WWH590179 J655715:Z655715 JF655715:JV655715 TB655715:TR655715 ACX655715:ADN655715 AMT655715:ANJ655715 AWP655715:AXF655715 BGL655715:BHB655715 BQH655715:BQX655715 CAD655715:CAT655715 CJZ655715:CKP655715 CTV655715:CUL655715 DDR655715:DEH655715 DNN655715:DOD655715 DXJ655715:DXZ655715 EHF655715:EHV655715 ERB655715:ERR655715 FAX655715:FBN655715 FKT655715:FLJ655715 FUP655715:FVF655715 GEL655715:GFB655715 GOH655715:GOX655715 GYD655715:GYT655715 HHZ655715:HIP655715 HRV655715:HSL655715 IBR655715:ICH655715 ILN655715:IMD655715 IVJ655715:IVZ655715 JFF655715:JFV655715 JPB655715:JPR655715 JYX655715:JZN655715 KIT655715:KJJ655715 KSP655715:KTF655715 LCL655715:LDB655715 LMH655715:LMX655715 LWD655715:LWT655715 MFZ655715:MGP655715 MPV655715:MQL655715 MZR655715:NAH655715 NJN655715:NKD655715 NTJ655715:NTZ655715 ODF655715:ODV655715 ONB655715:ONR655715 OWX655715:OXN655715 PGT655715:PHJ655715 PQP655715:PRF655715 QAL655715:QBB655715 QKH655715:QKX655715 QUD655715:QUT655715 RDZ655715:REP655715 RNV655715:ROL655715 RXR655715:RYH655715 SHN655715:SID655715 SRJ655715:SRZ655715 TBF655715:TBV655715 TLB655715:TLR655715 TUX655715:TVN655715 UET655715:UFJ655715 UOP655715:UPF655715 UYL655715:UZB655715 VIH655715:VIX655715 VSD655715:VST655715 WBZ655715:WCP655715 WLV655715:WML655715 WVR655715:WWH655715 J721251:Z721251 JF721251:JV721251 TB721251:TR721251 ACX721251:ADN721251 AMT721251:ANJ721251 AWP721251:AXF721251 BGL721251:BHB721251 BQH721251:BQX721251 CAD721251:CAT721251 CJZ721251:CKP721251 CTV721251:CUL721251 DDR721251:DEH721251 DNN721251:DOD721251 DXJ721251:DXZ721251 EHF721251:EHV721251 ERB721251:ERR721251 FAX721251:FBN721251 FKT721251:FLJ721251 FUP721251:FVF721251 GEL721251:GFB721251 GOH721251:GOX721251 GYD721251:GYT721251 HHZ721251:HIP721251 HRV721251:HSL721251 IBR721251:ICH721251 ILN721251:IMD721251 IVJ721251:IVZ721251 JFF721251:JFV721251 JPB721251:JPR721251 JYX721251:JZN721251 KIT721251:KJJ721251 KSP721251:KTF721251 LCL721251:LDB721251 LMH721251:LMX721251 LWD721251:LWT721251 MFZ721251:MGP721251 MPV721251:MQL721251 MZR721251:NAH721251 NJN721251:NKD721251 NTJ721251:NTZ721251 ODF721251:ODV721251 ONB721251:ONR721251 OWX721251:OXN721251 PGT721251:PHJ721251 PQP721251:PRF721251 QAL721251:QBB721251 QKH721251:QKX721251 QUD721251:QUT721251 RDZ721251:REP721251 RNV721251:ROL721251 RXR721251:RYH721251 SHN721251:SID721251 SRJ721251:SRZ721251 TBF721251:TBV721251 TLB721251:TLR721251 TUX721251:TVN721251 UET721251:UFJ721251 UOP721251:UPF721251 UYL721251:UZB721251 VIH721251:VIX721251 VSD721251:VST721251 WBZ721251:WCP721251 WLV721251:WML721251 WVR721251:WWH721251 J786787:Z786787 JF786787:JV786787 TB786787:TR786787 ACX786787:ADN786787 AMT786787:ANJ786787 AWP786787:AXF786787 BGL786787:BHB786787 BQH786787:BQX786787 CAD786787:CAT786787 CJZ786787:CKP786787 CTV786787:CUL786787 DDR786787:DEH786787 DNN786787:DOD786787 DXJ786787:DXZ786787 EHF786787:EHV786787 ERB786787:ERR786787 FAX786787:FBN786787 FKT786787:FLJ786787 FUP786787:FVF786787 GEL786787:GFB786787 GOH786787:GOX786787 GYD786787:GYT786787 HHZ786787:HIP786787 HRV786787:HSL786787 IBR786787:ICH786787 ILN786787:IMD786787 IVJ786787:IVZ786787 JFF786787:JFV786787 JPB786787:JPR786787 JYX786787:JZN786787 KIT786787:KJJ786787 KSP786787:KTF786787 LCL786787:LDB786787 LMH786787:LMX786787 LWD786787:LWT786787 MFZ786787:MGP786787 MPV786787:MQL786787 MZR786787:NAH786787 NJN786787:NKD786787 NTJ786787:NTZ786787 ODF786787:ODV786787 ONB786787:ONR786787 OWX786787:OXN786787 PGT786787:PHJ786787 PQP786787:PRF786787 QAL786787:QBB786787 QKH786787:QKX786787 QUD786787:QUT786787 RDZ786787:REP786787 RNV786787:ROL786787 RXR786787:RYH786787 SHN786787:SID786787 SRJ786787:SRZ786787 TBF786787:TBV786787 TLB786787:TLR786787 TUX786787:TVN786787 UET786787:UFJ786787 UOP786787:UPF786787 UYL786787:UZB786787 VIH786787:VIX786787 VSD786787:VST786787 WBZ786787:WCP786787 WLV786787:WML786787 WVR786787:WWH786787 J852323:Z852323 JF852323:JV852323 TB852323:TR852323 ACX852323:ADN852323 AMT852323:ANJ852323 AWP852323:AXF852323 BGL852323:BHB852323 BQH852323:BQX852323 CAD852323:CAT852323 CJZ852323:CKP852323 CTV852323:CUL852323 DDR852323:DEH852323 DNN852323:DOD852323 DXJ852323:DXZ852323 EHF852323:EHV852323 ERB852323:ERR852323 FAX852323:FBN852323 FKT852323:FLJ852323 FUP852323:FVF852323 GEL852323:GFB852323 GOH852323:GOX852323 GYD852323:GYT852323 HHZ852323:HIP852323 HRV852323:HSL852323 IBR852323:ICH852323 ILN852323:IMD852323 IVJ852323:IVZ852323 JFF852323:JFV852323 JPB852323:JPR852323 JYX852323:JZN852323 KIT852323:KJJ852323 KSP852323:KTF852323 LCL852323:LDB852323 LMH852323:LMX852323 LWD852323:LWT852323 MFZ852323:MGP852323 MPV852323:MQL852323 MZR852323:NAH852323 NJN852323:NKD852323 NTJ852323:NTZ852323 ODF852323:ODV852323 ONB852323:ONR852323 OWX852323:OXN852323 PGT852323:PHJ852323 PQP852323:PRF852323 QAL852323:QBB852323 QKH852323:QKX852323 QUD852323:QUT852323 RDZ852323:REP852323 RNV852323:ROL852323 RXR852323:RYH852323 SHN852323:SID852323 SRJ852323:SRZ852323 TBF852323:TBV852323 TLB852323:TLR852323 TUX852323:TVN852323 UET852323:UFJ852323 UOP852323:UPF852323 UYL852323:UZB852323 VIH852323:VIX852323 VSD852323:VST852323 WBZ852323:WCP852323 WLV852323:WML852323 WVR852323:WWH852323 J917859:Z917859 JF917859:JV917859 TB917859:TR917859 ACX917859:ADN917859 AMT917859:ANJ917859 AWP917859:AXF917859 BGL917859:BHB917859 BQH917859:BQX917859 CAD917859:CAT917859 CJZ917859:CKP917859 CTV917859:CUL917859 DDR917859:DEH917859 DNN917859:DOD917859 DXJ917859:DXZ917859 EHF917859:EHV917859 ERB917859:ERR917859 FAX917859:FBN917859 FKT917859:FLJ917859 FUP917859:FVF917859 GEL917859:GFB917859 GOH917859:GOX917859 GYD917859:GYT917859 HHZ917859:HIP917859 HRV917859:HSL917859 IBR917859:ICH917859 ILN917859:IMD917859 IVJ917859:IVZ917859 JFF917859:JFV917859 JPB917859:JPR917859 JYX917859:JZN917859 KIT917859:KJJ917859 KSP917859:KTF917859 LCL917859:LDB917859 LMH917859:LMX917859 LWD917859:LWT917859 MFZ917859:MGP917859 MPV917859:MQL917859 MZR917859:NAH917859 NJN917859:NKD917859 NTJ917859:NTZ917859 ODF917859:ODV917859 ONB917859:ONR917859 OWX917859:OXN917859 PGT917859:PHJ917859 PQP917859:PRF917859 QAL917859:QBB917859 QKH917859:QKX917859 QUD917859:QUT917859 RDZ917859:REP917859 RNV917859:ROL917859 RXR917859:RYH917859 SHN917859:SID917859 SRJ917859:SRZ917859 TBF917859:TBV917859 TLB917859:TLR917859 TUX917859:TVN917859 UET917859:UFJ917859 UOP917859:UPF917859 UYL917859:UZB917859 VIH917859:VIX917859 VSD917859:VST917859 WBZ917859:WCP917859 WLV917859:WML917859 WVR917859:WWH917859 J983395:Z983395 JF983395:JV983395 TB983395:TR983395 ACX983395:ADN983395 AMT983395:ANJ983395 AWP983395:AXF983395 BGL983395:BHB983395 BQH983395:BQX983395 CAD983395:CAT983395 CJZ983395:CKP983395 CTV983395:CUL983395 DDR983395:DEH983395 DNN983395:DOD983395 DXJ983395:DXZ983395 EHF983395:EHV983395 ERB983395:ERR983395 FAX983395:FBN983395 FKT983395:FLJ983395 FUP983395:FVF983395 GEL983395:GFB983395 GOH983395:GOX983395 GYD983395:GYT983395 HHZ983395:HIP983395 HRV983395:HSL983395 IBR983395:ICH983395 ILN983395:IMD983395 IVJ983395:IVZ983395 JFF983395:JFV983395 JPB983395:JPR983395 JYX983395:JZN983395 KIT983395:KJJ983395 KSP983395:KTF983395 LCL983395:LDB983395 LMH983395:LMX983395 LWD983395:LWT983395 MFZ983395:MGP983395 MPV983395:MQL983395 MZR983395:NAH983395 NJN983395:NKD983395 NTJ983395:NTZ983395 ODF983395:ODV983395 ONB983395:ONR983395 OWX983395:OXN983395 PGT983395:PHJ983395 PQP983395:PRF983395 QAL983395:QBB983395 QKH983395:QKX983395 QUD983395:QUT983395 RDZ983395:REP983395 RNV983395:ROL983395 RXR983395:RYH983395 SHN983395:SID983395 SRJ983395:SRZ983395 TBF983395:TBV983395 TLB983395:TLR983395 TUX983395:TVN983395 UET983395:UFJ983395 UOP983395:UPF983395 UYL983395:UZB983395 VIH983395:VIX983395 VSD983395:VST983395 WBZ983395:WCP983395 WLV983395:WML983395 WVR983395:WWH983395 U200:Z200 JG223:JV223 TC223:TR223 ACY223:ADN223 AMU223:ANJ223 AWQ223:AXF223 BGM223:BHB223 BQI223:BQX223 CAE223:CAT223 CKA223:CKP223 CTW223:CUL223 DDS223:DEH223 DNO223:DOD223 DXK223:DXZ223 EHG223:EHV223 ERC223:ERR223 FAY223:FBN223 FKU223:FLJ223 FUQ223:FVF223 GEM223:GFB223 GOI223:GOX223 GYE223:GYT223 HIA223:HIP223 HRW223:HSL223 IBS223:ICH223 ILO223:IMD223 IVK223:IVZ223 JFG223:JFV223 JPC223:JPR223 JYY223:JZN223 KIU223:KJJ223 KSQ223:KTF223 LCM223:LDB223 LMI223:LMX223 LWE223:LWT223 MGA223:MGP223 MPW223:MQL223 MZS223:NAH223 NJO223:NKD223 NTK223:NTZ223 ODG223:ODV223 ONC223:ONR223 OWY223:OXN223 PGU223:PHJ223 PQQ223:PRF223 QAM223:QBB223 QKI223:QKX223 QUE223:QUT223 REA223:REP223 RNW223:ROL223 RXS223:RYH223 SHO223:SID223 SRK223:SRZ223 TBG223:TBV223 TLC223:TLR223 TUY223:TVN223 UEU223:UFJ223 UOQ223:UPF223 UYM223:UZB223 VII223:VIX223 VSE223:VST223 WCA223:WCP223 WLW223:WML223 WVS223:WWH223 K65888:Z65888 JG65888:JV65888 TC65888:TR65888 ACY65888:ADN65888 AMU65888:ANJ65888 AWQ65888:AXF65888 BGM65888:BHB65888 BQI65888:BQX65888 CAE65888:CAT65888 CKA65888:CKP65888 CTW65888:CUL65888 DDS65888:DEH65888 DNO65888:DOD65888 DXK65888:DXZ65888 EHG65888:EHV65888 ERC65888:ERR65888 FAY65888:FBN65888 FKU65888:FLJ65888 FUQ65888:FVF65888 GEM65888:GFB65888 GOI65888:GOX65888 GYE65888:GYT65888 HIA65888:HIP65888 HRW65888:HSL65888 IBS65888:ICH65888 ILO65888:IMD65888 IVK65888:IVZ65888 JFG65888:JFV65888 JPC65888:JPR65888 JYY65888:JZN65888 KIU65888:KJJ65888 KSQ65888:KTF65888 LCM65888:LDB65888 LMI65888:LMX65888 LWE65888:LWT65888 MGA65888:MGP65888 MPW65888:MQL65888 MZS65888:NAH65888 NJO65888:NKD65888 NTK65888:NTZ65888 ODG65888:ODV65888 ONC65888:ONR65888 OWY65888:OXN65888 PGU65888:PHJ65888 PQQ65888:PRF65888 QAM65888:QBB65888 QKI65888:QKX65888 QUE65888:QUT65888 REA65888:REP65888 RNW65888:ROL65888 RXS65888:RYH65888 SHO65888:SID65888 SRK65888:SRZ65888 TBG65888:TBV65888 TLC65888:TLR65888 TUY65888:TVN65888 UEU65888:UFJ65888 UOQ65888:UPF65888 UYM65888:UZB65888 VII65888:VIX65888 VSE65888:VST65888 WCA65888:WCP65888 WLW65888:WML65888 WVS65888:WWH65888 K131424:Z131424 JG131424:JV131424 TC131424:TR131424 ACY131424:ADN131424 AMU131424:ANJ131424 AWQ131424:AXF131424 BGM131424:BHB131424 BQI131424:BQX131424 CAE131424:CAT131424 CKA131424:CKP131424 CTW131424:CUL131424 DDS131424:DEH131424 DNO131424:DOD131424 DXK131424:DXZ131424 EHG131424:EHV131424 ERC131424:ERR131424 FAY131424:FBN131424 FKU131424:FLJ131424 FUQ131424:FVF131424 GEM131424:GFB131424 GOI131424:GOX131424 GYE131424:GYT131424 HIA131424:HIP131424 HRW131424:HSL131424 IBS131424:ICH131424 ILO131424:IMD131424 IVK131424:IVZ131424 JFG131424:JFV131424 JPC131424:JPR131424 JYY131424:JZN131424 KIU131424:KJJ131424 KSQ131424:KTF131424 LCM131424:LDB131424 LMI131424:LMX131424 LWE131424:LWT131424 MGA131424:MGP131424 MPW131424:MQL131424 MZS131424:NAH131424 NJO131424:NKD131424 NTK131424:NTZ131424 ODG131424:ODV131424 ONC131424:ONR131424 OWY131424:OXN131424 PGU131424:PHJ131424 PQQ131424:PRF131424 QAM131424:QBB131424 QKI131424:QKX131424 QUE131424:QUT131424 REA131424:REP131424 RNW131424:ROL131424 RXS131424:RYH131424 SHO131424:SID131424 SRK131424:SRZ131424 TBG131424:TBV131424 TLC131424:TLR131424 TUY131424:TVN131424 UEU131424:UFJ131424 UOQ131424:UPF131424 UYM131424:UZB131424 VII131424:VIX131424 VSE131424:VST131424 WCA131424:WCP131424 WLW131424:WML131424 WVS131424:WWH131424 K196960:Z196960 JG196960:JV196960 TC196960:TR196960 ACY196960:ADN196960 AMU196960:ANJ196960 AWQ196960:AXF196960 BGM196960:BHB196960 BQI196960:BQX196960 CAE196960:CAT196960 CKA196960:CKP196960 CTW196960:CUL196960 DDS196960:DEH196960 DNO196960:DOD196960 DXK196960:DXZ196960 EHG196960:EHV196960 ERC196960:ERR196960 FAY196960:FBN196960 FKU196960:FLJ196960 FUQ196960:FVF196960 GEM196960:GFB196960 GOI196960:GOX196960 GYE196960:GYT196960 HIA196960:HIP196960 HRW196960:HSL196960 IBS196960:ICH196960 ILO196960:IMD196960 IVK196960:IVZ196960 JFG196960:JFV196960 JPC196960:JPR196960 JYY196960:JZN196960 KIU196960:KJJ196960 KSQ196960:KTF196960 LCM196960:LDB196960 LMI196960:LMX196960 LWE196960:LWT196960 MGA196960:MGP196960 MPW196960:MQL196960 MZS196960:NAH196960 NJO196960:NKD196960 NTK196960:NTZ196960 ODG196960:ODV196960 ONC196960:ONR196960 OWY196960:OXN196960 PGU196960:PHJ196960 PQQ196960:PRF196960 QAM196960:QBB196960 QKI196960:QKX196960 QUE196960:QUT196960 REA196960:REP196960 RNW196960:ROL196960 RXS196960:RYH196960 SHO196960:SID196960 SRK196960:SRZ196960 TBG196960:TBV196960 TLC196960:TLR196960 TUY196960:TVN196960 UEU196960:UFJ196960 UOQ196960:UPF196960 UYM196960:UZB196960 VII196960:VIX196960 VSE196960:VST196960 WCA196960:WCP196960 WLW196960:WML196960 WVS196960:WWH196960 K262496:Z262496 JG262496:JV262496 TC262496:TR262496 ACY262496:ADN262496 AMU262496:ANJ262496 AWQ262496:AXF262496 BGM262496:BHB262496 BQI262496:BQX262496 CAE262496:CAT262496 CKA262496:CKP262496 CTW262496:CUL262496 DDS262496:DEH262496 DNO262496:DOD262496 DXK262496:DXZ262496 EHG262496:EHV262496 ERC262496:ERR262496 FAY262496:FBN262496 FKU262496:FLJ262496 FUQ262496:FVF262496 GEM262496:GFB262496 GOI262496:GOX262496 GYE262496:GYT262496 HIA262496:HIP262496 HRW262496:HSL262496 IBS262496:ICH262496 ILO262496:IMD262496 IVK262496:IVZ262496 JFG262496:JFV262496 JPC262496:JPR262496 JYY262496:JZN262496 KIU262496:KJJ262496 KSQ262496:KTF262496 LCM262496:LDB262496 LMI262496:LMX262496 LWE262496:LWT262496 MGA262496:MGP262496 MPW262496:MQL262496 MZS262496:NAH262496 NJO262496:NKD262496 NTK262496:NTZ262496 ODG262496:ODV262496 ONC262496:ONR262496 OWY262496:OXN262496 PGU262496:PHJ262496 PQQ262496:PRF262496 QAM262496:QBB262496 QKI262496:QKX262496 QUE262496:QUT262496 REA262496:REP262496 RNW262496:ROL262496 RXS262496:RYH262496 SHO262496:SID262496 SRK262496:SRZ262496 TBG262496:TBV262496 TLC262496:TLR262496 TUY262496:TVN262496 UEU262496:UFJ262496 UOQ262496:UPF262496 UYM262496:UZB262496 VII262496:VIX262496 VSE262496:VST262496 WCA262496:WCP262496 WLW262496:WML262496 WVS262496:WWH262496 K328032:Z328032 JG328032:JV328032 TC328032:TR328032 ACY328032:ADN328032 AMU328032:ANJ328032 AWQ328032:AXF328032 BGM328032:BHB328032 BQI328032:BQX328032 CAE328032:CAT328032 CKA328032:CKP328032 CTW328032:CUL328032 DDS328032:DEH328032 DNO328032:DOD328032 DXK328032:DXZ328032 EHG328032:EHV328032 ERC328032:ERR328032 FAY328032:FBN328032 FKU328032:FLJ328032 FUQ328032:FVF328032 GEM328032:GFB328032 GOI328032:GOX328032 GYE328032:GYT328032 HIA328032:HIP328032 HRW328032:HSL328032 IBS328032:ICH328032 ILO328032:IMD328032 IVK328032:IVZ328032 JFG328032:JFV328032 JPC328032:JPR328032 JYY328032:JZN328032 KIU328032:KJJ328032 KSQ328032:KTF328032 LCM328032:LDB328032 LMI328032:LMX328032 LWE328032:LWT328032 MGA328032:MGP328032 MPW328032:MQL328032 MZS328032:NAH328032 NJO328032:NKD328032 NTK328032:NTZ328032 ODG328032:ODV328032 ONC328032:ONR328032 OWY328032:OXN328032 PGU328032:PHJ328032 PQQ328032:PRF328032 QAM328032:QBB328032 QKI328032:QKX328032 QUE328032:QUT328032 REA328032:REP328032 RNW328032:ROL328032 RXS328032:RYH328032 SHO328032:SID328032 SRK328032:SRZ328032 TBG328032:TBV328032 TLC328032:TLR328032 TUY328032:TVN328032 UEU328032:UFJ328032 UOQ328032:UPF328032 UYM328032:UZB328032 VII328032:VIX328032 VSE328032:VST328032 WCA328032:WCP328032 WLW328032:WML328032 WVS328032:WWH328032 K393568:Z393568 JG393568:JV393568 TC393568:TR393568 ACY393568:ADN393568 AMU393568:ANJ393568 AWQ393568:AXF393568 BGM393568:BHB393568 BQI393568:BQX393568 CAE393568:CAT393568 CKA393568:CKP393568 CTW393568:CUL393568 DDS393568:DEH393568 DNO393568:DOD393568 DXK393568:DXZ393568 EHG393568:EHV393568 ERC393568:ERR393568 FAY393568:FBN393568 FKU393568:FLJ393568 FUQ393568:FVF393568 GEM393568:GFB393568 GOI393568:GOX393568 GYE393568:GYT393568 HIA393568:HIP393568 HRW393568:HSL393568 IBS393568:ICH393568 ILO393568:IMD393568 IVK393568:IVZ393568 JFG393568:JFV393568 JPC393568:JPR393568 JYY393568:JZN393568 KIU393568:KJJ393568 KSQ393568:KTF393568 LCM393568:LDB393568 LMI393568:LMX393568 LWE393568:LWT393568 MGA393568:MGP393568 MPW393568:MQL393568 MZS393568:NAH393568 NJO393568:NKD393568 NTK393568:NTZ393568 ODG393568:ODV393568 ONC393568:ONR393568 OWY393568:OXN393568 PGU393568:PHJ393568 PQQ393568:PRF393568 QAM393568:QBB393568 QKI393568:QKX393568 QUE393568:QUT393568 REA393568:REP393568 RNW393568:ROL393568 RXS393568:RYH393568 SHO393568:SID393568 SRK393568:SRZ393568 TBG393568:TBV393568 TLC393568:TLR393568 TUY393568:TVN393568 UEU393568:UFJ393568 UOQ393568:UPF393568 UYM393568:UZB393568 VII393568:VIX393568 VSE393568:VST393568 WCA393568:WCP393568 WLW393568:WML393568 WVS393568:WWH393568 K459104:Z459104 JG459104:JV459104 TC459104:TR459104 ACY459104:ADN459104 AMU459104:ANJ459104 AWQ459104:AXF459104 BGM459104:BHB459104 BQI459104:BQX459104 CAE459104:CAT459104 CKA459104:CKP459104 CTW459104:CUL459104 DDS459104:DEH459104 DNO459104:DOD459104 DXK459104:DXZ459104 EHG459104:EHV459104 ERC459104:ERR459104 FAY459104:FBN459104 FKU459104:FLJ459104 FUQ459104:FVF459104 GEM459104:GFB459104 GOI459104:GOX459104 GYE459104:GYT459104 HIA459104:HIP459104 HRW459104:HSL459104 IBS459104:ICH459104 ILO459104:IMD459104 IVK459104:IVZ459104 JFG459104:JFV459104 JPC459104:JPR459104 JYY459104:JZN459104 KIU459104:KJJ459104 KSQ459104:KTF459104 LCM459104:LDB459104 LMI459104:LMX459104 LWE459104:LWT459104 MGA459104:MGP459104 MPW459104:MQL459104 MZS459104:NAH459104 NJO459104:NKD459104 NTK459104:NTZ459104 ODG459104:ODV459104 ONC459104:ONR459104 OWY459104:OXN459104 PGU459104:PHJ459104 PQQ459104:PRF459104 QAM459104:QBB459104 QKI459104:QKX459104 QUE459104:QUT459104 REA459104:REP459104 RNW459104:ROL459104 RXS459104:RYH459104 SHO459104:SID459104 SRK459104:SRZ459104 TBG459104:TBV459104 TLC459104:TLR459104 TUY459104:TVN459104 UEU459104:UFJ459104 UOQ459104:UPF459104 UYM459104:UZB459104 VII459104:VIX459104 VSE459104:VST459104 WCA459104:WCP459104 WLW459104:WML459104 WVS459104:WWH459104 K524640:Z524640 JG524640:JV524640 TC524640:TR524640 ACY524640:ADN524640 AMU524640:ANJ524640 AWQ524640:AXF524640 BGM524640:BHB524640 BQI524640:BQX524640 CAE524640:CAT524640 CKA524640:CKP524640 CTW524640:CUL524640 DDS524640:DEH524640 DNO524640:DOD524640 DXK524640:DXZ524640 EHG524640:EHV524640 ERC524640:ERR524640 FAY524640:FBN524640 FKU524640:FLJ524640 FUQ524640:FVF524640 GEM524640:GFB524640 GOI524640:GOX524640 GYE524640:GYT524640 HIA524640:HIP524640 HRW524640:HSL524640 IBS524640:ICH524640 ILO524640:IMD524640 IVK524640:IVZ524640 JFG524640:JFV524640 JPC524640:JPR524640 JYY524640:JZN524640 KIU524640:KJJ524640 KSQ524640:KTF524640 LCM524640:LDB524640 LMI524640:LMX524640 LWE524640:LWT524640 MGA524640:MGP524640 MPW524640:MQL524640 MZS524640:NAH524640 NJO524640:NKD524640 NTK524640:NTZ524640 ODG524640:ODV524640 ONC524640:ONR524640 OWY524640:OXN524640 PGU524640:PHJ524640 PQQ524640:PRF524640 QAM524640:QBB524640 QKI524640:QKX524640 QUE524640:QUT524640 REA524640:REP524640 RNW524640:ROL524640 RXS524640:RYH524640 SHO524640:SID524640 SRK524640:SRZ524640 TBG524640:TBV524640 TLC524640:TLR524640 TUY524640:TVN524640 UEU524640:UFJ524640 UOQ524640:UPF524640 UYM524640:UZB524640 VII524640:VIX524640 VSE524640:VST524640 WCA524640:WCP524640 WLW524640:WML524640 WVS524640:WWH524640 K590176:Z590176 JG590176:JV590176 TC590176:TR590176 ACY590176:ADN590176 AMU590176:ANJ590176 AWQ590176:AXF590176 BGM590176:BHB590176 BQI590176:BQX590176 CAE590176:CAT590176 CKA590176:CKP590176 CTW590176:CUL590176 DDS590176:DEH590176 DNO590176:DOD590176 DXK590176:DXZ590176 EHG590176:EHV590176 ERC590176:ERR590176 FAY590176:FBN590176 FKU590176:FLJ590176 FUQ590176:FVF590176 GEM590176:GFB590176 GOI590176:GOX590176 GYE590176:GYT590176 HIA590176:HIP590176 HRW590176:HSL590176 IBS590176:ICH590176 ILO590176:IMD590176 IVK590176:IVZ590176 JFG590176:JFV590176 JPC590176:JPR590176 JYY590176:JZN590176 KIU590176:KJJ590176 KSQ590176:KTF590176 LCM590176:LDB590176 LMI590176:LMX590176 LWE590176:LWT590176 MGA590176:MGP590176 MPW590176:MQL590176 MZS590176:NAH590176 NJO590176:NKD590176 NTK590176:NTZ590176 ODG590176:ODV590176 ONC590176:ONR590176 OWY590176:OXN590176 PGU590176:PHJ590176 PQQ590176:PRF590176 QAM590176:QBB590176 QKI590176:QKX590176 QUE590176:QUT590176 REA590176:REP590176 RNW590176:ROL590176 RXS590176:RYH590176 SHO590176:SID590176 SRK590176:SRZ590176 TBG590176:TBV590176 TLC590176:TLR590176 TUY590176:TVN590176 UEU590176:UFJ590176 UOQ590176:UPF590176 UYM590176:UZB590176 VII590176:VIX590176 VSE590176:VST590176 WCA590176:WCP590176 WLW590176:WML590176 WVS590176:WWH590176 K655712:Z655712 JG655712:JV655712 TC655712:TR655712 ACY655712:ADN655712 AMU655712:ANJ655712 AWQ655712:AXF655712 BGM655712:BHB655712 BQI655712:BQX655712 CAE655712:CAT655712 CKA655712:CKP655712 CTW655712:CUL655712 DDS655712:DEH655712 DNO655712:DOD655712 DXK655712:DXZ655712 EHG655712:EHV655712 ERC655712:ERR655712 FAY655712:FBN655712 FKU655712:FLJ655712 FUQ655712:FVF655712 GEM655712:GFB655712 GOI655712:GOX655712 GYE655712:GYT655712 HIA655712:HIP655712 HRW655712:HSL655712 IBS655712:ICH655712 ILO655712:IMD655712 IVK655712:IVZ655712 JFG655712:JFV655712 JPC655712:JPR655712 JYY655712:JZN655712 KIU655712:KJJ655712 KSQ655712:KTF655712 LCM655712:LDB655712 LMI655712:LMX655712 LWE655712:LWT655712 MGA655712:MGP655712 MPW655712:MQL655712 MZS655712:NAH655712 NJO655712:NKD655712 NTK655712:NTZ655712 ODG655712:ODV655712 ONC655712:ONR655712 OWY655712:OXN655712 PGU655712:PHJ655712 PQQ655712:PRF655712 QAM655712:QBB655712 QKI655712:QKX655712 QUE655712:QUT655712 REA655712:REP655712 RNW655712:ROL655712 RXS655712:RYH655712 SHO655712:SID655712 SRK655712:SRZ655712 TBG655712:TBV655712 TLC655712:TLR655712 TUY655712:TVN655712 UEU655712:UFJ655712 UOQ655712:UPF655712 UYM655712:UZB655712 VII655712:VIX655712 VSE655712:VST655712 WCA655712:WCP655712 WLW655712:WML655712 WVS655712:WWH655712 K721248:Z721248 JG721248:JV721248 TC721248:TR721248 ACY721248:ADN721248 AMU721248:ANJ721248 AWQ721248:AXF721248 BGM721248:BHB721248 BQI721248:BQX721248 CAE721248:CAT721248 CKA721248:CKP721248 CTW721248:CUL721248 DDS721248:DEH721248 DNO721248:DOD721248 DXK721248:DXZ721248 EHG721248:EHV721248 ERC721248:ERR721248 FAY721248:FBN721248 FKU721248:FLJ721248 FUQ721248:FVF721248 GEM721248:GFB721248 GOI721248:GOX721248 GYE721248:GYT721248 HIA721248:HIP721248 HRW721248:HSL721248 IBS721248:ICH721248 ILO721248:IMD721248 IVK721248:IVZ721248 JFG721248:JFV721248 JPC721248:JPR721248 JYY721248:JZN721248 KIU721248:KJJ721248 KSQ721248:KTF721248 LCM721248:LDB721248 LMI721248:LMX721248 LWE721248:LWT721248 MGA721248:MGP721248 MPW721248:MQL721248 MZS721248:NAH721248 NJO721248:NKD721248 NTK721248:NTZ721248 ODG721248:ODV721248 ONC721248:ONR721248 OWY721248:OXN721248 PGU721248:PHJ721248 PQQ721248:PRF721248 QAM721248:QBB721248 QKI721248:QKX721248 QUE721248:QUT721248 REA721248:REP721248 RNW721248:ROL721248 RXS721248:RYH721248 SHO721248:SID721248 SRK721248:SRZ721248 TBG721248:TBV721248 TLC721248:TLR721248 TUY721248:TVN721248 UEU721248:UFJ721248 UOQ721248:UPF721248 UYM721248:UZB721248 VII721248:VIX721248 VSE721248:VST721248 WCA721248:WCP721248 WLW721248:WML721248 WVS721248:WWH721248 K786784:Z786784 JG786784:JV786784 TC786784:TR786784 ACY786784:ADN786784 AMU786784:ANJ786784 AWQ786784:AXF786784 BGM786784:BHB786784 BQI786784:BQX786784 CAE786784:CAT786784 CKA786784:CKP786784 CTW786784:CUL786784 DDS786784:DEH786784 DNO786784:DOD786784 DXK786784:DXZ786784 EHG786784:EHV786784 ERC786784:ERR786784 FAY786784:FBN786784 FKU786784:FLJ786784 FUQ786784:FVF786784 GEM786784:GFB786784 GOI786784:GOX786784 GYE786784:GYT786784 HIA786784:HIP786784 HRW786784:HSL786784 IBS786784:ICH786784 ILO786784:IMD786784 IVK786784:IVZ786784 JFG786784:JFV786784 JPC786784:JPR786784 JYY786784:JZN786784 KIU786784:KJJ786784 KSQ786784:KTF786784 LCM786784:LDB786784 LMI786784:LMX786784 LWE786784:LWT786784 MGA786784:MGP786784 MPW786784:MQL786784 MZS786784:NAH786784 NJO786784:NKD786784 NTK786784:NTZ786784 ODG786784:ODV786784 ONC786784:ONR786784 OWY786784:OXN786784 PGU786784:PHJ786784 PQQ786784:PRF786784 QAM786784:QBB786784 QKI786784:QKX786784 QUE786784:QUT786784 REA786784:REP786784 RNW786784:ROL786784 RXS786784:RYH786784 SHO786784:SID786784 SRK786784:SRZ786784 TBG786784:TBV786784 TLC786784:TLR786784 TUY786784:TVN786784 UEU786784:UFJ786784 UOQ786784:UPF786784 UYM786784:UZB786784 VII786784:VIX786784 VSE786784:VST786784 WCA786784:WCP786784 WLW786784:WML786784 WVS786784:WWH786784 K852320:Z852320 JG852320:JV852320 TC852320:TR852320 ACY852320:ADN852320 AMU852320:ANJ852320 AWQ852320:AXF852320 BGM852320:BHB852320 BQI852320:BQX852320 CAE852320:CAT852320 CKA852320:CKP852320 CTW852320:CUL852320 DDS852320:DEH852320 DNO852320:DOD852320 DXK852320:DXZ852320 EHG852320:EHV852320 ERC852320:ERR852320 FAY852320:FBN852320 FKU852320:FLJ852320 FUQ852320:FVF852320 GEM852320:GFB852320 GOI852320:GOX852320 GYE852320:GYT852320 HIA852320:HIP852320 HRW852320:HSL852320 IBS852320:ICH852320 ILO852320:IMD852320 IVK852320:IVZ852320 JFG852320:JFV852320 JPC852320:JPR852320 JYY852320:JZN852320 KIU852320:KJJ852320 KSQ852320:KTF852320 LCM852320:LDB852320 LMI852320:LMX852320 LWE852320:LWT852320 MGA852320:MGP852320 MPW852320:MQL852320 MZS852320:NAH852320 NJO852320:NKD852320 NTK852320:NTZ852320 ODG852320:ODV852320 ONC852320:ONR852320 OWY852320:OXN852320 PGU852320:PHJ852320 PQQ852320:PRF852320 QAM852320:QBB852320 QKI852320:QKX852320 QUE852320:QUT852320 REA852320:REP852320 RNW852320:ROL852320 RXS852320:RYH852320 SHO852320:SID852320 SRK852320:SRZ852320 TBG852320:TBV852320 TLC852320:TLR852320 TUY852320:TVN852320 UEU852320:UFJ852320 UOQ852320:UPF852320 UYM852320:UZB852320 VII852320:VIX852320 VSE852320:VST852320 WCA852320:WCP852320 WLW852320:WML852320 WVS852320:WWH852320 K917856:Z917856 JG917856:JV917856 TC917856:TR917856 ACY917856:ADN917856 AMU917856:ANJ917856 AWQ917856:AXF917856 BGM917856:BHB917856 BQI917856:BQX917856 CAE917856:CAT917856 CKA917856:CKP917856 CTW917856:CUL917856 DDS917856:DEH917856 DNO917856:DOD917856 DXK917856:DXZ917856 EHG917856:EHV917856 ERC917856:ERR917856 FAY917856:FBN917856 FKU917856:FLJ917856 FUQ917856:FVF917856 GEM917856:GFB917856 GOI917856:GOX917856 GYE917856:GYT917856 HIA917856:HIP917856 HRW917856:HSL917856 IBS917856:ICH917856 ILO917856:IMD917856 IVK917856:IVZ917856 JFG917856:JFV917856 JPC917856:JPR917856 JYY917856:JZN917856 KIU917856:KJJ917856 KSQ917856:KTF917856 LCM917856:LDB917856 LMI917856:LMX917856 LWE917856:LWT917856 MGA917856:MGP917856 MPW917856:MQL917856 MZS917856:NAH917856 NJO917856:NKD917856 NTK917856:NTZ917856 ODG917856:ODV917856 ONC917856:ONR917856 OWY917856:OXN917856 PGU917856:PHJ917856 PQQ917856:PRF917856 QAM917856:QBB917856 QKI917856:QKX917856 QUE917856:QUT917856 REA917856:REP917856 RNW917856:ROL917856 RXS917856:RYH917856 SHO917856:SID917856 SRK917856:SRZ917856 TBG917856:TBV917856 TLC917856:TLR917856 TUY917856:TVN917856 UEU917856:UFJ917856 UOQ917856:UPF917856 UYM917856:UZB917856 VII917856:VIX917856 VSE917856:VST917856 WCA917856:WCP917856 WLW917856:WML917856 WVS917856:WWH917856 K983392:Z983392 JG983392:JV983392 TC983392:TR983392 ACY983392:ADN983392 AMU983392:ANJ983392 AWQ983392:AXF983392 BGM983392:BHB983392 BQI983392:BQX983392 CAE983392:CAT983392 CKA983392:CKP983392 CTW983392:CUL983392 DDS983392:DEH983392 DNO983392:DOD983392 DXK983392:DXZ983392 EHG983392:EHV983392 ERC983392:ERR983392 FAY983392:FBN983392 FKU983392:FLJ983392 FUQ983392:FVF983392 GEM983392:GFB983392 GOI983392:GOX983392 GYE983392:GYT983392 HIA983392:HIP983392 HRW983392:HSL983392 IBS983392:ICH983392 ILO983392:IMD983392 IVK983392:IVZ983392 JFG983392:JFV983392 JPC983392:JPR983392 JYY983392:JZN983392 KIU983392:KJJ983392 KSQ983392:KTF983392 LCM983392:LDB983392 LMI983392:LMX983392 LWE983392:LWT983392 MGA983392:MGP983392 MPW983392:MQL983392 MZS983392:NAH983392 NJO983392:NKD983392 NTK983392:NTZ983392 ODG983392:ODV983392 ONC983392:ONR983392 OWY983392:OXN983392 PGU983392:PHJ983392 PQQ983392:PRF983392 QAM983392:QBB983392 QKI983392:QKX983392 QUE983392:QUT983392 REA983392:REP983392 RNW983392:ROL983392 RXS983392:RYH983392 SHO983392:SID983392 SRK983392:SRZ983392 TBG983392:TBV983392 TLC983392:TLR983392 TUY983392:TVN983392 UEU983392:UFJ983392 UOQ983392:UPF983392 UYM983392:UZB983392 VII983392:VIX983392 VSE983392:VST983392 WCA983392:WCP983392 WLW983392:WML983392 WVS983392:WWH983392 AA457:AC460 JW457:JY460 TS457:TU460 ADO457:ADQ460 ANK457:ANM460 AXG457:AXI460 BHC457:BHE460 BQY457:BRA460 CAU457:CAW460 CKQ457:CKS460 CUM457:CUO460 DEI457:DEK460 DOE457:DOG460 DYA457:DYC460 EHW457:EHY460 ERS457:ERU460 FBO457:FBQ460 FLK457:FLM460 FVG457:FVI460 GFC457:GFE460 GOY457:GPA460 GYU457:GYW460 HIQ457:HIS460 HSM457:HSO460 ICI457:ICK460 IME457:IMG460 IWA457:IWC460 JFW457:JFY460 JPS457:JPU460 JZO457:JZQ460 KJK457:KJM460 KTG457:KTI460 LDC457:LDE460 LMY457:LNA460 LWU457:LWW460 MGQ457:MGS460 MQM457:MQO460 NAI457:NAK460 NKE457:NKG460 NUA457:NUC460 ODW457:ODY460 ONS457:ONU460 OXO457:OXQ460 PHK457:PHM460 PRG457:PRI460 QBC457:QBE460 QKY457:QLA460 QUU457:QUW460 REQ457:RES460 ROM457:ROO460 RYI457:RYK460 SIE457:SIG460 SSA457:SSC460 TBW457:TBY460 TLS457:TLU460 TVO457:TVQ460 UFK457:UFM460 UPG457:UPI460 UZC457:UZE460 VIY457:VJA460 VSU457:VSW460 WCQ457:WCS460 WMM457:WMO460 WWI457:WWK460 AA66039:AC66042 JW66039:JY66042 TS66039:TU66042 ADO66039:ADQ66042 ANK66039:ANM66042 AXG66039:AXI66042 BHC66039:BHE66042 BQY66039:BRA66042 CAU66039:CAW66042 CKQ66039:CKS66042 CUM66039:CUO66042 DEI66039:DEK66042 DOE66039:DOG66042 DYA66039:DYC66042 EHW66039:EHY66042 ERS66039:ERU66042 FBO66039:FBQ66042 FLK66039:FLM66042 FVG66039:FVI66042 GFC66039:GFE66042 GOY66039:GPA66042 GYU66039:GYW66042 HIQ66039:HIS66042 HSM66039:HSO66042 ICI66039:ICK66042 IME66039:IMG66042 IWA66039:IWC66042 JFW66039:JFY66042 JPS66039:JPU66042 JZO66039:JZQ66042 KJK66039:KJM66042 KTG66039:KTI66042 LDC66039:LDE66042 LMY66039:LNA66042 LWU66039:LWW66042 MGQ66039:MGS66042 MQM66039:MQO66042 NAI66039:NAK66042 NKE66039:NKG66042 NUA66039:NUC66042 ODW66039:ODY66042 ONS66039:ONU66042 OXO66039:OXQ66042 PHK66039:PHM66042 PRG66039:PRI66042 QBC66039:QBE66042 QKY66039:QLA66042 QUU66039:QUW66042 REQ66039:RES66042 ROM66039:ROO66042 RYI66039:RYK66042 SIE66039:SIG66042 SSA66039:SSC66042 TBW66039:TBY66042 TLS66039:TLU66042 TVO66039:TVQ66042 UFK66039:UFM66042 UPG66039:UPI66042 UZC66039:UZE66042 VIY66039:VJA66042 VSU66039:VSW66042 WCQ66039:WCS66042 WMM66039:WMO66042 WWI66039:WWK66042 AA131575:AC131578 JW131575:JY131578 TS131575:TU131578 ADO131575:ADQ131578 ANK131575:ANM131578 AXG131575:AXI131578 BHC131575:BHE131578 BQY131575:BRA131578 CAU131575:CAW131578 CKQ131575:CKS131578 CUM131575:CUO131578 DEI131575:DEK131578 DOE131575:DOG131578 DYA131575:DYC131578 EHW131575:EHY131578 ERS131575:ERU131578 FBO131575:FBQ131578 FLK131575:FLM131578 FVG131575:FVI131578 GFC131575:GFE131578 GOY131575:GPA131578 GYU131575:GYW131578 HIQ131575:HIS131578 HSM131575:HSO131578 ICI131575:ICK131578 IME131575:IMG131578 IWA131575:IWC131578 JFW131575:JFY131578 JPS131575:JPU131578 JZO131575:JZQ131578 KJK131575:KJM131578 KTG131575:KTI131578 LDC131575:LDE131578 LMY131575:LNA131578 LWU131575:LWW131578 MGQ131575:MGS131578 MQM131575:MQO131578 NAI131575:NAK131578 NKE131575:NKG131578 NUA131575:NUC131578 ODW131575:ODY131578 ONS131575:ONU131578 OXO131575:OXQ131578 PHK131575:PHM131578 PRG131575:PRI131578 QBC131575:QBE131578 QKY131575:QLA131578 QUU131575:QUW131578 REQ131575:RES131578 ROM131575:ROO131578 RYI131575:RYK131578 SIE131575:SIG131578 SSA131575:SSC131578 TBW131575:TBY131578 TLS131575:TLU131578 TVO131575:TVQ131578 UFK131575:UFM131578 UPG131575:UPI131578 UZC131575:UZE131578 VIY131575:VJA131578 VSU131575:VSW131578 WCQ131575:WCS131578 WMM131575:WMO131578 WWI131575:WWK131578 AA197111:AC197114 JW197111:JY197114 TS197111:TU197114 ADO197111:ADQ197114 ANK197111:ANM197114 AXG197111:AXI197114 BHC197111:BHE197114 BQY197111:BRA197114 CAU197111:CAW197114 CKQ197111:CKS197114 CUM197111:CUO197114 DEI197111:DEK197114 DOE197111:DOG197114 DYA197111:DYC197114 EHW197111:EHY197114 ERS197111:ERU197114 FBO197111:FBQ197114 FLK197111:FLM197114 FVG197111:FVI197114 GFC197111:GFE197114 GOY197111:GPA197114 GYU197111:GYW197114 HIQ197111:HIS197114 HSM197111:HSO197114 ICI197111:ICK197114 IME197111:IMG197114 IWA197111:IWC197114 JFW197111:JFY197114 JPS197111:JPU197114 JZO197111:JZQ197114 KJK197111:KJM197114 KTG197111:KTI197114 LDC197111:LDE197114 LMY197111:LNA197114 LWU197111:LWW197114 MGQ197111:MGS197114 MQM197111:MQO197114 NAI197111:NAK197114 NKE197111:NKG197114 NUA197111:NUC197114 ODW197111:ODY197114 ONS197111:ONU197114 OXO197111:OXQ197114 PHK197111:PHM197114 PRG197111:PRI197114 QBC197111:QBE197114 QKY197111:QLA197114 QUU197111:QUW197114 REQ197111:RES197114 ROM197111:ROO197114 RYI197111:RYK197114 SIE197111:SIG197114 SSA197111:SSC197114 TBW197111:TBY197114 TLS197111:TLU197114 TVO197111:TVQ197114 UFK197111:UFM197114 UPG197111:UPI197114 UZC197111:UZE197114 VIY197111:VJA197114 VSU197111:VSW197114 WCQ197111:WCS197114 WMM197111:WMO197114 WWI197111:WWK197114 AA262647:AC262650 JW262647:JY262650 TS262647:TU262650 ADO262647:ADQ262650 ANK262647:ANM262650 AXG262647:AXI262650 BHC262647:BHE262650 BQY262647:BRA262650 CAU262647:CAW262650 CKQ262647:CKS262650 CUM262647:CUO262650 DEI262647:DEK262650 DOE262647:DOG262650 DYA262647:DYC262650 EHW262647:EHY262650 ERS262647:ERU262650 FBO262647:FBQ262650 FLK262647:FLM262650 FVG262647:FVI262650 GFC262647:GFE262650 GOY262647:GPA262650 GYU262647:GYW262650 HIQ262647:HIS262650 HSM262647:HSO262650 ICI262647:ICK262650 IME262647:IMG262650 IWA262647:IWC262650 JFW262647:JFY262650 JPS262647:JPU262650 JZO262647:JZQ262650 KJK262647:KJM262650 KTG262647:KTI262650 LDC262647:LDE262650 LMY262647:LNA262650 LWU262647:LWW262650 MGQ262647:MGS262650 MQM262647:MQO262650 NAI262647:NAK262650 NKE262647:NKG262650 NUA262647:NUC262650 ODW262647:ODY262650 ONS262647:ONU262650 OXO262647:OXQ262650 PHK262647:PHM262650 PRG262647:PRI262650 QBC262647:QBE262650 QKY262647:QLA262650 QUU262647:QUW262650 REQ262647:RES262650 ROM262647:ROO262650 RYI262647:RYK262650 SIE262647:SIG262650 SSA262647:SSC262650 TBW262647:TBY262650 TLS262647:TLU262650 TVO262647:TVQ262650 UFK262647:UFM262650 UPG262647:UPI262650 UZC262647:UZE262650 VIY262647:VJA262650 VSU262647:VSW262650 WCQ262647:WCS262650 WMM262647:WMO262650 WWI262647:WWK262650 AA328183:AC328186 JW328183:JY328186 TS328183:TU328186 ADO328183:ADQ328186 ANK328183:ANM328186 AXG328183:AXI328186 BHC328183:BHE328186 BQY328183:BRA328186 CAU328183:CAW328186 CKQ328183:CKS328186 CUM328183:CUO328186 DEI328183:DEK328186 DOE328183:DOG328186 DYA328183:DYC328186 EHW328183:EHY328186 ERS328183:ERU328186 FBO328183:FBQ328186 FLK328183:FLM328186 FVG328183:FVI328186 GFC328183:GFE328186 GOY328183:GPA328186 GYU328183:GYW328186 HIQ328183:HIS328186 HSM328183:HSO328186 ICI328183:ICK328186 IME328183:IMG328186 IWA328183:IWC328186 JFW328183:JFY328186 JPS328183:JPU328186 JZO328183:JZQ328186 KJK328183:KJM328186 KTG328183:KTI328186 LDC328183:LDE328186 LMY328183:LNA328186 LWU328183:LWW328186 MGQ328183:MGS328186 MQM328183:MQO328186 NAI328183:NAK328186 NKE328183:NKG328186 NUA328183:NUC328186 ODW328183:ODY328186 ONS328183:ONU328186 OXO328183:OXQ328186 PHK328183:PHM328186 PRG328183:PRI328186 QBC328183:QBE328186 QKY328183:QLA328186 QUU328183:QUW328186 REQ328183:RES328186 ROM328183:ROO328186 RYI328183:RYK328186 SIE328183:SIG328186 SSA328183:SSC328186 TBW328183:TBY328186 TLS328183:TLU328186 TVO328183:TVQ328186 UFK328183:UFM328186 UPG328183:UPI328186 UZC328183:UZE328186 VIY328183:VJA328186 VSU328183:VSW328186 WCQ328183:WCS328186 WMM328183:WMO328186 WWI328183:WWK328186 AA393719:AC393722 JW393719:JY393722 TS393719:TU393722 ADO393719:ADQ393722 ANK393719:ANM393722 AXG393719:AXI393722 BHC393719:BHE393722 BQY393719:BRA393722 CAU393719:CAW393722 CKQ393719:CKS393722 CUM393719:CUO393722 DEI393719:DEK393722 DOE393719:DOG393722 DYA393719:DYC393722 EHW393719:EHY393722 ERS393719:ERU393722 FBO393719:FBQ393722 FLK393719:FLM393722 FVG393719:FVI393722 GFC393719:GFE393722 GOY393719:GPA393722 GYU393719:GYW393722 HIQ393719:HIS393722 HSM393719:HSO393722 ICI393719:ICK393722 IME393719:IMG393722 IWA393719:IWC393722 JFW393719:JFY393722 JPS393719:JPU393722 JZO393719:JZQ393722 KJK393719:KJM393722 KTG393719:KTI393722 LDC393719:LDE393722 LMY393719:LNA393722 LWU393719:LWW393722 MGQ393719:MGS393722 MQM393719:MQO393722 NAI393719:NAK393722 NKE393719:NKG393722 NUA393719:NUC393722 ODW393719:ODY393722 ONS393719:ONU393722 OXO393719:OXQ393722 PHK393719:PHM393722 PRG393719:PRI393722 QBC393719:QBE393722 QKY393719:QLA393722 QUU393719:QUW393722 REQ393719:RES393722 ROM393719:ROO393722 RYI393719:RYK393722 SIE393719:SIG393722 SSA393719:SSC393722 TBW393719:TBY393722 TLS393719:TLU393722 TVO393719:TVQ393722 UFK393719:UFM393722 UPG393719:UPI393722 UZC393719:UZE393722 VIY393719:VJA393722 VSU393719:VSW393722 WCQ393719:WCS393722 WMM393719:WMO393722 WWI393719:WWK393722 AA459255:AC459258 JW459255:JY459258 TS459255:TU459258 ADO459255:ADQ459258 ANK459255:ANM459258 AXG459255:AXI459258 BHC459255:BHE459258 BQY459255:BRA459258 CAU459255:CAW459258 CKQ459255:CKS459258 CUM459255:CUO459258 DEI459255:DEK459258 DOE459255:DOG459258 DYA459255:DYC459258 EHW459255:EHY459258 ERS459255:ERU459258 FBO459255:FBQ459258 FLK459255:FLM459258 FVG459255:FVI459258 GFC459255:GFE459258 GOY459255:GPA459258 GYU459255:GYW459258 HIQ459255:HIS459258 HSM459255:HSO459258 ICI459255:ICK459258 IME459255:IMG459258 IWA459255:IWC459258 JFW459255:JFY459258 JPS459255:JPU459258 JZO459255:JZQ459258 KJK459255:KJM459258 KTG459255:KTI459258 LDC459255:LDE459258 LMY459255:LNA459258 LWU459255:LWW459258 MGQ459255:MGS459258 MQM459255:MQO459258 NAI459255:NAK459258 NKE459255:NKG459258 NUA459255:NUC459258 ODW459255:ODY459258 ONS459255:ONU459258 OXO459255:OXQ459258 PHK459255:PHM459258 PRG459255:PRI459258 QBC459255:QBE459258 QKY459255:QLA459258 QUU459255:QUW459258 REQ459255:RES459258 ROM459255:ROO459258 RYI459255:RYK459258 SIE459255:SIG459258 SSA459255:SSC459258 TBW459255:TBY459258 TLS459255:TLU459258 TVO459255:TVQ459258 UFK459255:UFM459258 UPG459255:UPI459258 UZC459255:UZE459258 VIY459255:VJA459258 VSU459255:VSW459258 WCQ459255:WCS459258 WMM459255:WMO459258 WWI459255:WWK459258 AA524791:AC524794 JW524791:JY524794 TS524791:TU524794 ADO524791:ADQ524794 ANK524791:ANM524794 AXG524791:AXI524794 BHC524791:BHE524794 BQY524791:BRA524794 CAU524791:CAW524794 CKQ524791:CKS524794 CUM524791:CUO524794 DEI524791:DEK524794 DOE524791:DOG524794 DYA524791:DYC524794 EHW524791:EHY524794 ERS524791:ERU524794 FBO524791:FBQ524794 FLK524791:FLM524794 FVG524791:FVI524794 GFC524791:GFE524794 GOY524791:GPA524794 GYU524791:GYW524794 HIQ524791:HIS524794 HSM524791:HSO524794 ICI524791:ICK524794 IME524791:IMG524794 IWA524791:IWC524794 JFW524791:JFY524794 JPS524791:JPU524794 JZO524791:JZQ524794 KJK524791:KJM524794 KTG524791:KTI524794 LDC524791:LDE524794 LMY524791:LNA524794 LWU524791:LWW524794 MGQ524791:MGS524794 MQM524791:MQO524794 NAI524791:NAK524794 NKE524791:NKG524794 NUA524791:NUC524794 ODW524791:ODY524794 ONS524791:ONU524794 OXO524791:OXQ524794 PHK524791:PHM524794 PRG524791:PRI524794 QBC524791:QBE524794 QKY524791:QLA524794 QUU524791:QUW524794 REQ524791:RES524794 ROM524791:ROO524794 RYI524791:RYK524794 SIE524791:SIG524794 SSA524791:SSC524794 TBW524791:TBY524794 TLS524791:TLU524794 TVO524791:TVQ524794 UFK524791:UFM524794 UPG524791:UPI524794 UZC524791:UZE524794 VIY524791:VJA524794 VSU524791:VSW524794 WCQ524791:WCS524794 WMM524791:WMO524794 WWI524791:WWK524794 AA590327:AC590330 JW590327:JY590330 TS590327:TU590330 ADO590327:ADQ590330 ANK590327:ANM590330 AXG590327:AXI590330 BHC590327:BHE590330 BQY590327:BRA590330 CAU590327:CAW590330 CKQ590327:CKS590330 CUM590327:CUO590330 DEI590327:DEK590330 DOE590327:DOG590330 DYA590327:DYC590330 EHW590327:EHY590330 ERS590327:ERU590330 FBO590327:FBQ590330 FLK590327:FLM590330 FVG590327:FVI590330 GFC590327:GFE590330 GOY590327:GPA590330 GYU590327:GYW590330 HIQ590327:HIS590330 HSM590327:HSO590330 ICI590327:ICK590330 IME590327:IMG590330 IWA590327:IWC590330 JFW590327:JFY590330 JPS590327:JPU590330 JZO590327:JZQ590330 KJK590327:KJM590330 KTG590327:KTI590330 LDC590327:LDE590330 LMY590327:LNA590330 LWU590327:LWW590330 MGQ590327:MGS590330 MQM590327:MQO590330 NAI590327:NAK590330 NKE590327:NKG590330 NUA590327:NUC590330 ODW590327:ODY590330 ONS590327:ONU590330 OXO590327:OXQ590330 PHK590327:PHM590330 PRG590327:PRI590330 QBC590327:QBE590330 QKY590327:QLA590330 QUU590327:QUW590330 REQ590327:RES590330 ROM590327:ROO590330 RYI590327:RYK590330 SIE590327:SIG590330 SSA590327:SSC590330 TBW590327:TBY590330 TLS590327:TLU590330 TVO590327:TVQ590330 UFK590327:UFM590330 UPG590327:UPI590330 UZC590327:UZE590330 VIY590327:VJA590330 VSU590327:VSW590330 WCQ590327:WCS590330 WMM590327:WMO590330 WWI590327:WWK590330 AA655863:AC655866 JW655863:JY655866 TS655863:TU655866 ADO655863:ADQ655866 ANK655863:ANM655866 AXG655863:AXI655866 BHC655863:BHE655866 BQY655863:BRA655866 CAU655863:CAW655866 CKQ655863:CKS655866 CUM655863:CUO655866 DEI655863:DEK655866 DOE655863:DOG655866 DYA655863:DYC655866 EHW655863:EHY655866 ERS655863:ERU655866 FBO655863:FBQ655866 FLK655863:FLM655866 FVG655863:FVI655866 GFC655863:GFE655866 GOY655863:GPA655866 GYU655863:GYW655866 HIQ655863:HIS655866 HSM655863:HSO655866 ICI655863:ICK655866 IME655863:IMG655866 IWA655863:IWC655866 JFW655863:JFY655866 JPS655863:JPU655866 JZO655863:JZQ655866 KJK655863:KJM655866 KTG655863:KTI655866 LDC655863:LDE655866 LMY655863:LNA655866 LWU655863:LWW655866 MGQ655863:MGS655866 MQM655863:MQO655866 NAI655863:NAK655866 NKE655863:NKG655866 NUA655863:NUC655866 ODW655863:ODY655866 ONS655863:ONU655866 OXO655863:OXQ655866 PHK655863:PHM655866 PRG655863:PRI655866 QBC655863:QBE655866 QKY655863:QLA655866 QUU655863:QUW655866 REQ655863:RES655866 ROM655863:ROO655866 RYI655863:RYK655866 SIE655863:SIG655866 SSA655863:SSC655866 TBW655863:TBY655866 TLS655863:TLU655866 TVO655863:TVQ655866 UFK655863:UFM655866 UPG655863:UPI655866 UZC655863:UZE655866 VIY655863:VJA655866 VSU655863:VSW655866 WCQ655863:WCS655866 WMM655863:WMO655866 WWI655863:WWK655866 AA721399:AC721402 JW721399:JY721402 TS721399:TU721402 ADO721399:ADQ721402 ANK721399:ANM721402 AXG721399:AXI721402 BHC721399:BHE721402 BQY721399:BRA721402 CAU721399:CAW721402 CKQ721399:CKS721402 CUM721399:CUO721402 DEI721399:DEK721402 DOE721399:DOG721402 DYA721399:DYC721402 EHW721399:EHY721402 ERS721399:ERU721402 FBO721399:FBQ721402 FLK721399:FLM721402 FVG721399:FVI721402 GFC721399:GFE721402 GOY721399:GPA721402 GYU721399:GYW721402 HIQ721399:HIS721402 HSM721399:HSO721402 ICI721399:ICK721402 IME721399:IMG721402 IWA721399:IWC721402 JFW721399:JFY721402 JPS721399:JPU721402 JZO721399:JZQ721402 KJK721399:KJM721402 KTG721399:KTI721402 LDC721399:LDE721402 LMY721399:LNA721402 LWU721399:LWW721402 MGQ721399:MGS721402 MQM721399:MQO721402 NAI721399:NAK721402 NKE721399:NKG721402 NUA721399:NUC721402 ODW721399:ODY721402 ONS721399:ONU721402 OXO721399:OXQ721402 PHK721399:PHM721402 PRG721399:PRI721402 QBC721399:QBE721402 QKY721399:QLA721402 QUU721399:QUW721402 REQ721399:RES721402 ROM721399:ROO721402 RYI721399:RYK721402 SIE721399:SIG721402 SSA721399:SSC721402 TBW721399:TBY721402 TLS721399:TLU721402 TVO721399:TVQ721402 UFK721399:UFM721402 UPG721399:UPI721402 UZC721399:UZE721402 VIY721399:VJA721402 VSU721399:VSW721402 WCQ721399:WCS721402 WMM721399:WMO721402 WWI721399:WWK721402 AA786935:AC786938 JW786935:JY786938 TS786935:TU786938 ADO786935:ADQ786938 ANK786935:ANM786938 AXG786935:AXI786938 BHC786935:BHE786938 BQY786935:BRA786938 CAU786935:CAW786938 CKQ786935:CKS786938 CUM786935:CUO786938 DEI786935:DEK786938 DOE786935:DOG786938 DYA786935:DYC786938 EHW786935:EHY786938 ERS786935:ERU786938 FBO786935:FBQ786938 FLK786935:FLM786938 FVG786935:FVI786938 GFC786935:GFE786938 GOY786935:GPA786938 GYU786935:GYW786938 HIQ786935:HIS786938 HSM786935:HSO786938 ICI786935:ICK786938 IME786935:IMG786938 IWA786935:IWC786938 JFW786935:JFY786938 JPS786935:JPU786938 JZO786935:JZQ786938 KJK786935:KJM786938 KTG786935:KTI786938 LDC786935:LDE786938 LMY786935:LNA786938 LWU786935:LWW786938 MGQ786935:MGS786938 MQM786935:MQO786938 NAI786935:NAK786938 NKE786935:NKG786938 NUA786935:NUC786938 ODW786935:ODY786938 ONS786935:ONU786938 OXO786935:OXQ786938 PHK786935:PHM786938 PRG786935:PRI786938 QBC786935:QBE786938 QKY786935:QLA786938 QUU786935:QUW786938 REQ786935:RES786938 ROM786935:ROO786938 RYI786935:RYK786938 SIE786935:SIG786938 SSA786935:SSC786938 TBW786935:TBY786938 TLS786935:TLU786938 TVO786935:TVQ786938 UFK786935:UFM786938 UPG786935:UPI786938 UZC786935:UZE786938 VIY786935:VJA786938 VSU786935:VSW786938 WCQ786935:WCS786938 WMM786935:WMO786938 WWI786935:WWK786938 AA852471:AC852474 JW852471:JY852474 TS852471:TU852474 ADO852471:ADQ852474 ANK852471:ANM852474 AXG852471:AXI852474 BHC852471:BHE852474 BQY852471:BRA852474 CAU852471:CAW852474 CKQ852471:CKS852474 CUM852471:CUO852474 DEI852471:DEK852474 DOE852471:DOG852474 DYA852471:DYC852474 EHW852471:EHY852474 ERS852471:ERU852474 FBO852471:FBQ852474 FLK852471:FLM852474 FVG852471:FVI852474 GFC852471:GFE852474 GOY852471:GPA852474 GYU852471:GYW852474 HIQ852471:HIS852474 HSM852471:HSO852474 ICI852471:ICK852474 IME852471:IMG852474 IWA852471:IWC852474 JFW852471:JFY852474 JPS852471:JPU852474 JZO852471:JZQ852474 KJK852471:KJM852474 KTG852471:KTI852474 LDC852471:LDE852474 LMY852471:LNA852474 LWU852471:LWW852474 MGQ852471:MGS852474 MQM852471:MQO852474 NAI852471:NAK852474 NKE852471:NKG852474 NUA852471:NUC852474 ODW852471:ODY852474 ONS852471:ONU852474 OXO852471:OXQ852474 PHK852471:PHM852474 PRG852471:PRI852474 QBC852471:QBE852474 QKY852471:QLA852474 QUU852471:QUW852474 REQ852471:RES852474 ROM852471:ROO852474 RYI852471:RYK852474 SIE852471:SIG852474 SSA852471:SSC852474 TBW852471:TBY852474 TLS852471:TLU852474 TVO852471:TVQ852474 UFK852471:UFM852474 UPG852471:UPI852474 UZC852471:UZE852474 VIY852471:VJA852474 VSU852471:VSW852474 WCQ852471:WCS852474 WMM852471:WMO852474 WWI852471:WWK852474 AA918007:AC918010 JW918007:JY918010 TS918007:TU918010 ADO918007:ADQ918010 ANK918007:ANM918010 AXG918007:AXI918010 BHC918007:BHE918010 BQY918007:BRA918010 CAU918007:CAW918010 CKQ918007:CKS918010 CUM918007:CUO918010 DEI918007:DEK918010 DOE918007:DOG918010 DYA918007:DYC918010 EHW918007:EHY918010 ERS918007:ERU918010 FBO918007:FBQ918010 FLK918007:FLM918010 FVG918007:FVI918010 GFC918007:GFE918010 GOY918007:GPA918010 GYU918007:GYW918010 HIQ918007:HIS918010 HSM918007:HSO918010 ICI918007:ICK918010 IME918007:IMG918010 IWA918007:IWC918010 JFW918007:JFY918010 JPS918007:JPU918010 JZO918007:JZQ918010 KJK918007:KJM918010 KTG918007:KTI918010 LDC918007:LDE918010 LMY918007:LNA918010 LWU918007:LWW918010 MGQ918007:MGS918010 MQM918007:MQO918010 NAI918007:NAK918010 NKE918007:NKG918010 NUA918007:NUC918010 ODW918007:ODY918010 ONS918007:ONU918010 OXO918007:OXQ918010 PHK918007:PHM918010 PRG918007:PRI918010 QBC918007:QBE918010 QKY918007:QLA918010 QUU918007:QUW918010 REQ918007:RES918010 ROM918007:ROO918010 RYI918007:RYK918010 SIE918007:SIG918010 SSA918007:SSC918010 TBW918007:TBY918010 TLS918007:TLU918010 TVO918007:TVQ918010 UFK918007:UFM918010 UPG918007:UPI918010 UZC918007:UZE918010 VIY918007:VJA918010 VSU918007:VSW918010 WCQ918007:WCS918010 WMM918007:WMO918010 WWI918007:WWK918010 AA983543:AC983546 JW983543:JY983546 TS983543:TU983546 ADO983543:ADQ983546 ANK983543:ANM983546 AXG983543:AXI983546 BHC983543:BHE983546 BQY983543:BRA983546 CAU983543:CAW983546 CKQ983543:CKS983546 CUM983543:CUO983546 DEI983543:DEK983546 DOE983543:DOG983546 DYA983543:DYC983546 EHW983543:EHY983546 ERS983543:ERU983546 FBO983543:FBQ983546 FLK983543:FLM983546 FVG983543:FVI983546 GFC983543:GFE983546 GOY983543:GPA983546 GYU983543:GYW983546 HIQ983543:HIS983546 HSM983543:HSO983546 ICI983543:ICK983546 IME983543:IMG983546 IWA983543:IWC983546 JFW983543:JFY983546 JPS983543:JPU983546 JZO983543:JZQ983546 KJK983543:KJM983546 KTG983543:KTI983546 LDC983543:LDE983546 LMY983543:LNA983546 LWU983543:LWW983546 MGQ983543:MGS983546 MQM983543:MQO983546 NAI983543:NAK983546 NKE983543:NKG983546 NUA983543:NUC983546 ODW983543:ODY983546 ONS983543:ONU983546 OXO983543:OXQ983546 PHK983543:PHM983546 PRG983543:PRI983546 QBC983543:QBE983546 QKY983543:QLA983546 QUU983543:QUW983546 REQ983543:RES983546 ROM983543:ROO983546 RYI983543:RYK983546 SIE983543:SIG983546 SSA983543:SSC983546 TBW983543:TBY983546 TLS983543:TLU983546 TVO983543:TVQ983546 UFK983543:UFM983546 UPG983543:UPI983546 UZC983543:UZE983546 VIY983543:VJA983546 VSU983543:VSW983546 WCQ983543:WCS983546 WMM983543:WMO983546 WWI983543:WWK983546 AA388:AC391 JW388:JY391 TS388:TU391 ADO388:ADQ391 ANK388:ANM391 AXG388:AXI391 BHC388:BHE391 BQY388:BRA391 CAU388:CAW391 CKQ388:CKS391 CUM388:CUO391 DEI388:DEK391 DOE388:DOG391 DYA388:DYC391 EHW388:EHY391 ERS388:ERU391 FBO388:FBQ391 FLK388:FLM391 FVG388:FVI391 GFC388:GFE391 GOY388:GPA391 GYU388:GYW391 HIQ388:HIS391 HSM388:HSO391 ICI388:ICK391 IME388:IMG391 IWA388:IWC391 JFW388:JFY391 JPS388:JPU391 JZO388:JZQ391 KJK388:KJM391 KTG388:KTI391 LDC388:LDE391 LMY388:LNA391 LWU388:LWW391 MGQ388:MGS391 MQM388:MQO391 NAI388:NAK391 NKE388:NKG391 NUA388:NUC391 ODW388:ODY391 ONS388:ONU391 OXO388:OXQ391 PHK388:PHM391 PRG388:PRI391 QBC388:QBE391 QKY388:QLA391 QUU388:QUW391 REQ388:RES391 ROM388:ROO391 RYI388:RYK391 SIE388:SIG391 SSA388:SSC391 TBW388:TBY391 TLS388:TLU391 TVO388:TVQ391 UFK388:UFM391 UPG388:UPI391 UZC388:UZE391 VIY388:VJA391 VSU388:VSW391 WCQ388:WCS391 WMM388:WMO391 WWI388:WWK391 AA65970:AC65973 JW65970:JY65973 TS65970:TU65973 ADO65970:ADQ65973 ANK65970:ANM65973 AXG65970:AXI65973 BHC65970:BHE65973 BQY65970:BRA65973 CAU65970:CAW65973 CKQ65970:CKS65973 CUM65970:CUO65973 DEI65970:DEK65973 DOE65970:DOG65973 DYA65970:DYC65973 EHW65970:EHY65973 ERS65970:ERU65973 FBO65970:FBQ65973 FLK65970:FLM65973 FVG65970:FVI65973 GFC65970:GFE65973 GOY65970:GPA65973 GYU65970:GYW65973 HIQ65970:HIS65973 HSM65970:HSO65973 ICI65970:ICK65973 IME65970:IMG65973 IWA65970:IWC65973 JFW65970:JFY65973 JPS65970:JPU65973 JZO65970:JZQ65973 KJK65970:KJM65973 KTG65970:KTI65973 LDC65970:LDE65973 LMY65970:LNA65973 LWU65970:LWW65973 MGQ65970:MGS65973 MQM65970:MQO65973 NAI65970:NAK65973 NKE65970:NKG65973 NUA65970:NUC65973 ODW65970:ODY65973 ONS65970:ONU65973 OXO65970:OXQ65973 PHK65970:PHM65973 PRG65970:PRI65973 QBC65970:QBE65973 QKY65970:QLA65973 QUU65970:QUW65973 REQ65970:RES65973 ROM65970:ROO65973 RYI65970:RYK65973 SIE65970:SIG65973 SSA65970:SSC65973 TBW65970:TBY65973 TLS65970:TLU65973 TVO65970:TVQ65973 UFK65970:UFM65973 UPG65970:UPI65973 UZC65970:UZE65973 VIY65970:VJA65973 VSU65970:VSW65973 WCQ65970:WCS65973 WMM65970:WMO65973 WWI65970:WWK65973 AA131506:AC131509 JW131506:JY131509 TS131506:TU131509 ADO131506:ADQ131509 ANK131506:ANM131509 AXG131506:AXI131509 BHC131506:BHE131509 BQY131506:BRA131509 CAU131506:CAW131509 CKQ131506:CKS131509 CUM131506:CUO131509 DEI131506:DEK131509 DOE131506:DOG131509 DYA131506:DYC131509 EHW131506:EHY131509 ERS131506:ERU131509 FBO131506:FBQ131509 FLK131506:FLM131509 FVG131506:FVI131509 GFC131506:GFE131509 GOY131506:GPA131509 GYU131506:GYW131509 HIQ131506:HIS131509 HSM131506:HSO131509 ICI131506:ICK131509 IME131506:IMG131509 IWA131506:IWC131509 JFW131506:JFY131509 JPS131506:JPU131509 JZO131506:JZQ131509 KJK131506:KJM131509 KTG131506:KTI131509 LDC131506:LDE131509 LMY131506:LNA131509 LWU131506:LWW131509 MGQ131506:MGS131509 MQM131506:MQO131509 NAI131506:NAK131509 NKE131506:NKG131509 NUA131506:NUC131509 ODW131506:ODY131509 ONS131506:ONU131509 OXO131506:OXQ131509 PHK131506:PHM131509 PRG131506:PRI131509 QBC131506:QBE131509 QKY131506:QLA131509 QUU131506:QUW131509 REQ131506:RES131509 ROM131506:ROO131509 RYI131506:RYK131509 SIE131506:SIG131509 SSA131506:SSC131509 TBW131506:TBY131509 TLS131506:TLU131509 TVO131506:TVQ131509 UFK131506:UFM131509 UPG131506:UPI131509 UZC131506:UZE131509 VIY131506:VJA131509 VSU131506:VSW131509 WCQ131506:WCS131509 WMM131506:WMO131509 WWI131506:WWK131509 AA197042:AC197045 JW197042:JY197045 TS197042:TU197045 ADO197042:ADQ197045 ANK197042:ANM197045 AXG197042:AXI197045 BHC197042:BHE197045 BQY197042:BRA197045 CAU197042:CAW197045 CKQ197042:CKS197045 CUM197042:CUO197045 DEI197042:DEK197045 DOE197042:DOG197045 DYA197042:DYC197045 EHW197042:EHY197045 ERS197042:ERU197045 FBO197042:FBQ197045 FLK197042:FLM197045 FVG197042:FVI197045 GFC197042:GFE197045 GOY197042:GPA197045 GYU197042:GYW197045 HIQ197042:HIS197045 HSM197042:HSO197045 ICI197042:ICK197045 IME197042:IMG197045 IWA197042:IWC197045 JFW197042:JFY197045 JPS197042:JPU197045 JZO197042:JZQ197045 KJK197042:KJM197045 KTG197042:KTI197045 LDC197042:LDE197045 LMY197042:LNA197045 LWU197042:LWW197045 MGQ197042:MGS197045 MQM197042:MQO197045 NAI197042:NAK197045 NKE197042:NKG197045 NUA197042:NUC197045 ODW197042:ODY197045 ONS197042:ONU197045 OXO197042:OXQ197045 PHK197042:PHM197045 PRG197042:PRI197045 QBC197042:QBE197045 QKY197042:QLA197045 QUU197042:QUW197045 REQ197042:RES197045 ROM197042:ROO197045 RYI197042:RYK197045 SIE197042:SIG197045 SSA197042:SSC197045 TBW197042:TBY197045 TLS197042:TLU197045 TVO197042:TVQ197045 UFK197042:UFM197045 UPG197042:UPI197045 UZC197042:UZE197045 VIY197042:VJA197045 VSU197042:VSW197045 WCQ197042:WCS197045 WMM197042:WMO197045 WWI197042:WWK197045 AA262578:AC262581 JW262578:JY262581 TS262578:TU262581 ADO262578:ADQ262581 ANK262578:ANM262581 AXG262578:AXI262581 BHC262578:BHE262581 BQY262578:BRA262581 CAU262578:CAW262581 CKQ262578:CKS262581 CUM262578:CUO262581 DEI262578:DEK262581 DOE262578:DOG262581 DYA262578:DYC262581 EHW262578:EHY262581 ERS262578:ERU262581 FBO262578:FBQ262581 FLK262578:FLM262581 FVG262578:FVI262581 GFC262578:GFE262581 GOY262578:GPA262581 GYU262578:GYW262581 HIQ262578:HIS262581 HSM262578:HSO262581 ICI262578:ICK262581 IME262578:IMG262581 IWA262578:IWC262581 JFW262578:JFY262581 JPS262578:JPU262581 JZO262578:JZQ262581 KJK262578:KJM262581 KTG262578:KTI262581 LDC262578:LDE262581 LMY262578:LNA262581 LWU262578:LWW262581 MGQ262578:MGS262581 MQM262578:MQO262581 NAI262578:NAK262581 NKE262578:NKG262581 NUA262578:NUC262581 ODW262578:ODY262581 ONS262578:ONU262581 OXO262578:OXQ262581 PHK262578:PHM262581 PRG262578:PRI262581 QBC262578:QBE262581 QKY262578:QLA262581 QUU262578:QUW262581 REQ262578:RES262581 ROM262578:ROO262581 RYI262578:RYK262581 SIE262578:SIG262581 SSA262578:SSC262581 TBW262578:TBY262581 TLS262578:TLU262581 TVO262578:TVQ262581 UFK262578:UFM262581 UPG262578:UPI262581 UZC262578:UZE262581 VIY262578:VJA262581 VSU262578:VSW262581 WCQ262578:WCS262581 WMM262578:WMO262581 WWI262578:WWK262581 AA328114:AC328117 JW328114:JY328117 TS328114:TU328117 ADO328114:ADQ328117 ANK328114:ANM328117 AXG328114:AXI328117 BHC328114:BHE328117 BQY328114:BRA328117 CAU328114:CAW328117 CKQ328114:CKS328117 CUM328114:CUO328117 DEI328114:DEK328117 DOE328114:DOG328117 DYA328114:DYC328117 EHW328114:EHY328117 ERS328114:ERU328117 FBO328114:FBQ328117 FLK328114:FLM328117 FVG328114:FVI328117 GFC328114:GFE328117 GOY328114:GPA328117 GYU328114:GYW328117 HIQ328114:HIS328117 HSM328114:HSO328117 ICI328114:ICK328117 IME328114:IMG328117 IWA328114:IWC328117 JFW328114:JFY328117 JPS328114:JPU328117 JZO328114:JZQ328117 KJK328114:KJM328117 KTG328114:KTI328117 LDC328114:LDE328117 LMY328114:LNA328117 LWU328114:LWW328117 MGQ328114:MGS328117 MQM328114:MQO328117 NAI328114:NAK328117 NKE328114:NKG328117 NUA328114:NUC328117 ODW328114:ODY328117 ONS328114:ONU328117 OXO328114:OXQ328117 PHK328114:PHM328117 PRG328114:PRI328117 QBC328114:QBE328117 QKY328114:QLA328117 QUU328114:QUW328117 REQ328114:RES328117 ROM328114:ROO328117 RYI328114:RYK328117 SIE328114:SIG328117 SSA328114:SSC328117 TBW328114:TBY328117 TLS328114:TLU328117 TVO328114:TVQ328117 UFK328114:UFM328117 UPG328114:UPI328117 UZC328114:UZE328117 VIY328114:VJA328117 VSU328114:VSW328117 WCQ328114:WCS328117 WMM328114:WMO328117 WWI328114:WWK328117 AA393650:AC393653 JW393650:JY393653 TS393650:TU393653 ADO393650:ADQ393653 ANK393650:ANM393653 AXG393650:AXI393653 BHC393650:BHE393653 BQY393650:BRA393653 CAU393650:CAW393653 CKQ393650:CKS393653 CUM393650:CUO393653 DEI393650:DEK393653 DOE393650:DOG393653 DYA393650:DYC393653 EHW393650:EHY393653 ERS393650:ERU393653 FBO393650:FBQ393653 FLK393650:FLM393653 FVG393650:FVI393653 GFC393650:GFE393653 GOY393650:GPA393653 GYU393650:GYW393653 HIQ393650:HIS393653 HSM393650:HSO393653 ICI393650:ICK393653 IME393650:IMG393653 IWA393650:IWC393653 JFW393650:JFY393653 JPS393650:JPU393653 JZO393650:JZQ393653 KJK393650:KJM393653 KTG393650:KTI393653 LDC393650:LDE393653 LMY393650:LNA393653 LWU393650:LWW393653 MGQ393650:MGS393653 MQM393650:MQO393653 NAI393650:NAK393653 NKE393650:NKG393653 NUA393650:NUC393653 ODW393650:ODY393653 ONS393650:ONU393653 OXO393650:OXQ393653 PHK393650:PHM393653 PRG393650:PRI393653 QBC393650:QBE393653 QKY393650:QLA393653 QUU393650:QUW393653 REQ393650:RES393653 ROM393650:ROO393653 RYI393650:RYK393653 SIE393650:SIG393653 SSA393650:SSC393653 TBW393650:TBY393653 TLS393650:TLU393653 TVO393650:TVQ393653 UFK393650:UFM393653 UPG393650:UPI393653 UZC393650:UZE393653 VIY393650:VJA393653 VSU393650:VSW393653 WCQ393650:WCS393653 WMM393650:WMO393653 WWI393650:WWK393653 AA459186:AC459189 JW459186:JY459189 TS459186:TU459189 ADO459186:ADQ459189 ANK459186:ANM459189 AXG459186:AXI459189 BHC459186:BHE459189 BQY459186:BRA459189 CAU459186:CAW459189 CKQ459186:CKS459189 CUM459186:CUO459189 DEI459186:DEK459189 DOE459186:DOG459189 DYA459186:DYC459189 EHW459186:EHY459189 ERS459186:ERU459189 FBO459186:FBQ459189 FLK459186:FLM459189 FVG459186:FVI459189 GFC459186:GFE459189 GOY459186:GPA459189 GYU459186:GYW459189 HIQ459186:HIS459189 HSM459186:HSO459189 ICI459186:ICK459189 IME459186:IMG459189 IWA459186:IWC459189 JFW459186:JFY459189 JPS459186:JPU459189 JZO459186:JZQ459189 KJK459186:KJM459189 KTG459186:KTI459189 LDC459186:LDE459189 LMY459186:LNA459189 LWU459186:LWW459189 MGQ459186:MGS459189 MQM459186:MQO459189 NAI459186:NAK459189 NKE459186:NKG459189 NUA459186:NUC459189 ODW459186:ODY459189 ONS459186:ONU459189 OXO459186:OXQ459189 PHK459186:PHM459189 PRG459186:PRI459189 QBC459186:QBE459189 QKY459186:QLA459189 QUU459186:QUW459189 REQ459186:RES459189 ROM459186:ROO459189 RYI459186:RYK459189 SIE459186:SIG459189 SSA459186:SSC459189 TBW459186:TBY459189 TLS459186:TLU459189 TVO459186:TVQ459189 UFK459186:UFM459189 UPG459186:UPI459189 UZC459186:UZE459189 VIY459186:VJA459189 VSU459186:VSW459189 WCQ459186:WCS459189 WMM459186:WMO459189 WWI459186:WWK459189 AA524722:AC524725 JW524722:JY524725 TS524722:TU524725 ADO524722:ADQ524725 ANK524722:ANM524725 AXG524722:AXI524725 BHC524722:BHE524725 BQY524722:BRA524725 CAU524722:CAW524725 CKQ524722:CKS524725 CUM524722:CUO524725 DEI524722:DEK524725 DOE524722:DOG524725 DYA524722:DYC524725 EHW524722:EHY524725 ERS524722:ERU524725 FBO524722:FBQ524725 FLK524722:FLM524725 FVG524722:FVI524725 GFC524722:GFE524725 GOY524722:GPA524725 GYU524722:GYW524725 HIQ524722:HIS524725 HSM524722:HSO524725 ICI524722:ICK524725 IME524722:IMG524725 IWA524722:IWC524725 JFW524722:JFY524725 JPS524722:JPU524725 JZO524722:JZQ524725 KJK524722:KJM524725 KTG524722:KTI524725 LDC524722:LDE524725 LMY524722:LNA524725 LWU524722:LWW524725 MGQ524722:MGS524725 MQM524722:MQO524725 NAI524722:NAK524725 NKE524722:NKG524725 NUA524722:NUC524725 ODW524722:ODY524725 ONS524722:ONU524725 OXO524722:OXQ524725 PHK524722:PHM524725 PRG524722:PRI524725 QBC524722:QBE524725 QKY524722:QLA524725 QUU524722:QUW524725 REQ524722:RES524725 ROM524722:ROO524725 RYI524722:RYK524725 SIE524722:SIG524725 SSA524722:SSC524725 TBW524722:TBY524725 TLS524722:TLU524725 TVO524722:TVQ524725 UFK524722:UFM524725 UPG524722:UPI524725 UZC524722:UZE524725 VIY524722:VJA524725 VSU524722:VSW524725 WCQ524722:WCS524725 WMM524722:WMO524725 WWI524722:WWK524725 AA590258:AC590261 JW590258:JY590261 TS590258:TU590261 ADO590258:ADQ590261 ANK590258:ANM590261 AXG590258:AXI590261 BHC590258:BHE590261 BQY590258:BRA590261 CAU590258:CAW590261 CKQ590258:CKS590261 CUM590258:CUO590261 DEI590258:DEK590261 DOE590258:DOG590261 DYA590258:DYC590261 EHW590258:EHY590261 ERS590258:ERU590261 FBO590258:FBQ590261 FLK590258:FLM590261 FVG590258:FVI590261 GFC590258:GFE590261 GOY590258:GPA590261 GYU590258:GYW590261 HIQ590258:HIS590261 HSM590258:HSO590261 ICI590258:ICK590261 IME590258:IMG590261 IWA590258:IWC590261 JFW590258:JFY590261 JPS590258:JPU590261 JZO590258:JZQ590261 KJK590258:KJM590261 KTG590258:KTI590261 LDC590258:LDE590261 LMY590258:LNA590261 LWU590258:LWW590261 MGQ590258:MGS590261 MQM590258:MQO590261 NAI590258:NAK590261 NKE590258:NKG590261 NUA590258:NUC590261 ODW590258:ODY590261 ONS590258:ONU590261 OXO590258:OXQ590261 PHK590258:PHM590261 PRG590258:PRI590261 QBC590258:QBE590261 QKY590258:QLA590261 QUU590258:QUW590261 REQ590258:RES590261 ROM590258:ROO590261 RYI590258:RYK590261 SIE590258:SIG590261 SSA590258:SSC590261 TBW590258:TBY590261 TLS590258:TLU590261 TVO590258:TVQ590261 UFK590258:UFM590261 UPG590258:UPI590261 UZC590258:UZE590261 VIY590258:VJA590261 VSU590258:VSW590261 WCQ590258:WCS590261 WMM590258:WMO590261 WWI590258:WWK590261 AA655794:AC655797 JW655794:JY655797 TS655794:TU655797 ADO655794:ADQ655797 ANK655794:ANM655797 AXG655794:AXI655797 BHC655794:BHE655797 BQY655794:BRA655797 CAU655794:CAW655797 CKQ655794:CKS655797 CUM655794:CUO655797 DEI655794:DEK655797 DOE655794:DOG655797 DYA655794:DYC655797 EHW655794:EHY655797 ERS655794:ERU655797 FBO655794:FBQ655797 FLK655794:FLM655797 FVG655794:FVI655797 GFC655794:GFE655797 GOY655794:GPA655797 GYU655794:GYW655797 HIQ655794:HIS655797 HSM655794:HSO655797 ICI655794:ICK655797 IME655794:IMG655797 IWA655794:IWC655797 JFW655794:JFY655797 JPS655794:JPU655797 JZO655794:JZQ655797 KJK655794:KJM655797 KTG655794:KTI655797 LDC655794:LDE655797 LMY655794:LNA655797 LWU655794:LWW655797 MGQ655794:MGS655797 MQM655794:MQO655797 NAI655794:NAK655797 NKE655794:NKG655797 NUA655794:NUC655797 ODW655794:ODY655797 ONS655794:ONU655797 OXO655794:OXQ655797 PHK655794:PHM655797 PRG655794:PRI655797 QBC655794:QBE655797 QKY655794:QLA655797 QUU655794:QUW655797 REQ655794:RES655797 ROM655794:ROO655797 RYI655794:RYK655797 SIE655794:SIG655797 SSA655794:SSC655797 TBW655794:TBY655797 TLS655794:TLU655797 TVO655794:TVQ655797 UFK655794:UFM655797 UPG655794:UPI655797 UZC655794:UZE655797 VIY655794:VJA655797 VSU655794:VSW655797 WCQ655794:WCS655797 WMM655794:WMO655797 WWI655794:WWK655797 AA721330:AC721333 JW721330:JY721333 TS721330:TU721333 ADO721330:ADQ721333 ANK721330:ANM721333 AXG721330:AXI721333 BHC721330:BHE721333 BQY721330:BRA721333 CAU721330:CAW721333 CKQ721330:CKS721333 CUM721330:CUO721333 DEI721330:DEK721333 DOE721330:DOG721333 DYA721330:DYC721333 EHW721330:EHY721333 ERS721330:ERU721333 FBO721330:FBQ721333 FLK721330:FLM721333 FVG721330:FVI721333 GFC721330:GFE721333 GOY721330:GPA721333 GYU721330:GYW721333 HIQ721330:HIS721333 HSM721330:HSO721333 ICI721330:ICK721333 IME721330:IMG721333 IWA721330:IWC721333 JFW721330:JFY721333 JPS721330:JPU721333 JZO721330:JZQ721333 KJK721330:KJM721333 KTG721330:KTI721333 LDC721330:LDE721333 LMY721330:LNA721333 LWU721330:LWW721333 MGQ721330:MGS721333 MQM721330:MQO721333 NAI721330:NAK721333 NKE721330:NKG721333 NUA721330:NUC721333 ODW721330:ODY721333 ONS721330:ONU721333 OXO721330:OXQ721333 PHK721330:PHM721333 PRG721330:PRI721333 QBC721330:QBE721333 QKY721330:QLA721333 QUU721330:QUW721333 REQ721330:RES721333 ROM721330:ROO721333 RYI721330:RYK721333 SIE721330:SIG721333 SSA721330:SSC721333 TBW721330:TBY721333 TLS721330:TLU721333 TVO721330:TVQ721333 UFK721330:UFM721333 UPG721330:UPI721333 UZC721330:UZE721333 VIY721330:VJA721333 VSU721330:VSW721333 WCQ721330:WCS721333 WMM721330:WMO721333 WWI721330:WWK721333 AA786866:AC786869 JW786866:JY786869 TS786866:TU786869 ADO786866:ADQ786869 ANK786866:ANM786869 AXG786866:AXI786869 BHC786866:BHE786869 BQY786866:BRA786869 CAU786866:CAW786869 CKQ786866:CKS786869 CUM786866:CUO786869 DEI786866:DEK786869 DOE786866:DOG786869 DYA786866:DYC786869 EHW786866:EHY786869 ERS786866:ERU786869 FBO786866:FBQ786869 FLK786866:FLM786869 FVG786866:FVI786869 GFC786866:GFE786869 GOY786866:GPA786869 GYU786866:GYW786869 HIQ786866:HIS786869 HSM786866:HSO786869 ICI786866:ICK786869 IME786866:IMG786869 IWA786866:IWC786869 JFW786866:JFY786869 JPS786866:JPU786869 JZO786866:JZQ786869 KJK786866:KJM786869 KTG786866:KTI786869 LDC786866:LDE786869 LMY786866:LNA786869 LWU786866:LWW786869 MGQ786866:MGS786869 MQM786866:MQO786869 NAI786866:NAK786869 NKE786866:NKG786869 NUA786866:NUC786869 ODW786866:ODY786869 ONS786866:ONU786869 OXO786866:OXQ786869 PHK786866:PHM786869 PRG786866:PRI786869 QBC786866:QBE786869 QKY786866:QLA786869 QUU786866:QUW786869 REQ786866:RES786869 ROM786866:ROO786869 RYI786866:RYK786869 SIE786866:SIG786869 SSA786866:SSC786869 TBW786866:TBY786869 TLS786866:TLU786869 TVO786866:TVQ786869 UFK786866:UFM786869 UPG786866:UPI786869 UZC786866:UZE786869 VIY786866:VJA786869 VSU786866:VSW786869 WCQ786866:WCS786869 WMM786866:WMO786869 WWI786866:WWK786869 AA852402:AC852405 JW852402:JY852405 TS852402:TU852405 ADO852402:ADQ852405 ANK852402:ANM852405 AXG852402:AXI852405 BHC852402:BHE852405 BQY852402:BRA852405 CAU852402:CAW852405 CKQ852402:CKS852405 CUM852402:CUO852405 DEI852402:DEK852405 DOE852402:DOG852405 DYA852402:DYC852405 EHW852402:EHY852405 ERS852402:ERU852405 FBO852402:FBQ852405 FLK852402:FLM852405 FVG852402:FVI852405 GFC852402:GFE852405 GOY852402:GPA852405 GYU852402:GYW852405 HIQ852402:HIS852405 HSM852402:HSO852405 ICI852402:ICK852405 IME852402:IMG852405 IWA852402:IWC852405 JFW852402:JFY852405 JPS852402:JPU852405 JZO852402:JZQ852405 KJK852402:KJM852405 KTG852402:KTI852405 LDC852402:LDE852405 LMY852402:LNA852405 LWU852402:LWW852405 MGQ852402:MGS852405 MQM852402:MQO852405 NAI852402:NAK852405 NKE852402:NKG852405 NUA852402:NUC852405 ODW852402:ODY852405 ONS852402:ONU852405 OXO852402:OXQ852405 PHK852402:PHM852405 PRG852402:PRI852405 QBC852402:QBE852405 QKY852402:QLA852405 QUU852402:QUW852405 REQ852402:RES852405 ROM852402:ROO852405 RYI852402:RYK852405 SIE852402:SIG852405 SSA852402:SSC852405 TBW852402:TBY852405 TLS852402:TLU852405 TVO852402:TVQ852405 UFK852402:UFM852405 UPG852402:UPI852405 UZC852402:UZE852405 VIY852402:VJA852405 VSU852402:VSW852405 WCQ852402:WCS852405 WMM852402:WMO852405 WWI852402:WWK852405 AA917938:AC917941 JW917938:JY917941 TS917938:TU917941 ADO917938:ADQ917941 ANK917938:ANM917941 AXG917938:AXI917941 BHC917938:BHE917941 BQY917938:BRA917941 CAU917938:CAW917941 CKQ917938:CKS917941 CUM917938:CUO917941 DEI917938:DEK917941 DOE917938:DOG917941 DYA917938:DYC917941 EHW917938:EHY917941 ERS917938:ERU917941 FBO917938:FBQ917941 FLK917938:FLM917941 FVG917938:FVI917941 GFC917938:GFE917941 GOY917938:GPA917941 GYU917938:GYW917941 HIQ917938:HIS917941 HSM917938:HSO917941 ICI917938:ICK917941 IME917938:IMG917941 IWA917938:IWC917941 JFW917938:JFY917941 JPS917938:JPU917941 JZO917938:JZQ917941 KJK917938:KJM917941 KTG917938:KTI917941 LDC917938:LDE917941 LMY917938:LNA917941 LWU917938:LWW917941 MGQ917938:MGS917941 MQM917938:MQO917941 NAI917938:NAK917941 NKE917938:NKG917941 NUA917938:NUC917941 ODW917938:ODY917941 ONS917938:ONU917941 OXO917938:OXQ917941 PHK917938:PHM917941 PRG917938:PRI917941 QBC917938:QBE917941 QKY917938:QLA917941 QUU917938:QUW917941 REQ917938:RES917941 ROM917938:ROO917941 RYI917938:RYK917941 SIE917938:SIG917941 SSA917938:SSC917941 TBW917938:TBY917941 TLS917938:TLU917941 TVO917938:TVQ917941 UFK917938:UFM917941 UPG917938:UPI917941 UZC917938:UZE917941 VIY917938:VJA917941 VSU917938:VSW917941 WCQ917938:WCS917941 WMM917938:WMO917941 WWI917938:WWK917941 AA983474:AC983477 JW983474:JY983477 TS983474:TU983477 ADO983474:ADQ983477 ANK983474:ANM983477 AXG983474:AXI983477 BHC983474:BHE983477 BQY983474:BRA983477 CAU983474:CAW983477 CKQ983474:CKS983477 CUM983474:CUO983477 DEI983474:DEK983477 DOE983474:DOG983477 DYA983474:DYC983477 EHW983474:EHY983477 ERS983474:ERU983477 FBO983474:FBQ983477 FLK983474:FLM983477 FVG983474:FVI983477 GFC983474:GFE983477 GOY983474:GPA983477 GYU983474:GYW983477 HIQ983474:HIS983477 HSM983474:HSO983477 ICI983474:ICK983477 IME983474:IMG983477 IWA983474:IWC983477 JFW983474:JFY983477 JPS983474:JPU983477 JZO983474:JZQ983477 KJK983474:KJM983477 KTG983474:KTI983477 LDC983474:LDE983477 LMY983474:LNA983477 LWU983474:LWW983477 MGQ983474:MGS983477 MQM983474:MQO983477 NAI983474:NAK983477 NKE983474:NKG983477 NUA983474:NUC983477 ODW983474:ODY983477 ONS983474:ONU983477 OXO983474:OXQ983477 PHK983474:PHM983477 PRG983474:PRI983477 QBC983474:QBE983477 QKY983474:QLA983477 QUU983474:QUW983477 REQ983474:RES983477 ROM983474:ROO983477 RYI983474:RYK983477 SIE983474:SIG983477 SSA983474:SSC983477 TBW983474:TBY983477 TLS983474:TLU983477 TVO983474:TVQ983477 UFK983474:UFM983477 UPG983474:UPI983477 UZC983474:UZE983477 VIY983474:VJA983477 VSU983474:VSW983477 WCQ983474:WCS983477 WMM983474:WMO983477 WWI983474:WWK983477 U246:Z246 JG387:JY387 TC387:TU387 ACY387:ADQ387 AMU387:ANM387 AWQ387:AXI387 BGM387:BHE387 BQI387:BRA387 CAE387:CAW387 CKA387:CKS387 CTW387:CUO387 DDS387:DEK387 DNO387:DOG387 DXK387:DYC387 EHG387:EHY387 ERC387:ERU387 FAY387:FBQ387 FKU387:FLM387 FUQ387:FVI387 GEM387:GFE387 GOI387:GPA387 GYE387:GYW387 HIA387:HIS387 HRW387:HSO387 IBS387:ICK387 ILO387:IMG387 IVK387:IWC387 JFG387:JFY387 JPC387:JPU387 JYY387:JZQ387 KIU387:KJM387 KSQ387:KTI387 LCM387:LDE387 LMI387:LNA387 LWE387:LWW387 MGA387:MGS387 MPW387:MQO387 MZS387:NAK387 NJO387:NKG387 NTK387:NUC387 ODG387:ODY387 ONC387:ONU387 OWY387:OXQ387 PGU387:PHM387 PQQ387:PRI387 QAM387:QBE387 QKI387:QLA387 QUE387:QUW387 REA387:RES387 RNW387:ROO387 RXS387:RYK387 SHO387:SIG387 SRK387:SSC387 TBG387:TBY387 TLC387:TLU387 TUY387:TVQ387 UEU387:UFM387 UOQ387:UPI387 UYM387:UZE387 VII387:VJA387 VSE387:VSW387 WCA387:WCS387 WLW387:WMO387 WVS387:WWK387 K65969:AC65969 JG65969:JY65969 TC65969:TU65969 ACY65969:ADQ65969 AMU65969:ANM65969 AWQ65969:AXI65969 BGM65969:BHE65969 BQI65969:BRA65969 CAE65969:CAW65969 CKA65969:CKS65969 CTW65969:CUO65969 DDS65969:DEK65969 DNO65969:DOG65969 DXK65969:DYC65969 EHG65969:EHY65969 ERC65969:ERU65969 FAY65969:FBQ65969 FKU65969:FLM65969 FUQ65969:FVI65969 GEM65969:GFE65969 GOI65969:GPA65969 GYE65969:GYW65969 HIA65969:HIS65969 HRW65969:HSO65969 IBS65969:ICK65969 ILO65969:IMG65969 IVK65969:IWC65969 JFG65969:JFY65969 JPC65969:JPU65969 JYY65969:JZQ65969 KIU65969:KJM65969 KSQ65969:KTI65969 LCM65969:LDE65969 LMI65969:LNA65969 LWE65969:LWW65969 MGA65969:MGS65969 MPW65969:MQO65969 MZS65969:NAK65969 NJO65969:NKG65969 NTK65969:NUC65969 ODG65969:ODY65969 ONC65969:ONU65969 OWY65969:OXQ65969 PGU65969:PHM65969 PQQ65969:PRI65969 QAM65969:QBE65969 QKI65969:QLA65969 QUE65969:QUW65969 REA65969:RES65969 RNW65969:ROO65969 RXS65969:RYK65969 SHO65969:SIG65969 SRK65969:SSC65969 TBG65969:TBY65969 TLC65969:TLU65969 TUY65969:TVQ65969 UEU65969:UFM65969 UOQ65969:UPI65969 UYM65969:UZE65969 VII65969:VJA65969 VSE65969:VSW65969 WCA65969:WCS65969 WLW65969:WMO65969 WVS65969:WWK65969 K131505:AC131505 JG131505:JY131505 TC131505:TU131505 ACY131505:ADQ131505 AMU131505:ANM131505 AWQ131505:AXI131505 BGM131505:BHE131505 BQI131505:BRA131505 CAE131505:CAW131505 CKA131505:CKS131505 CTW131505:CUO131505 DDS131505:DEK131505 DNO131505:DOG131505 DXK131505:DYC131505 EHG131505:EHY131505 ERC131505:ERU131505 FAY131505:FBQ131505 FKU131505:FLM131505 FUQ131505:FVI131505 GEM131505:GFE131505 GOI131505:GPA131505 GYE131505:GYW131505 HIA131505:HIS131505 HRW131505:HSO131505 IBS131505:ICK131505 ILO131505:IMG131505 IVK131505:IWC131505 JFG131505:JFY131505 JPC131505:JPU131505 JYY131505:JZQ131505 KIU131505:KJM131505 KSQ131505:KTI131505 LCM131505:LDE131505 LMI131505:LNA131505 LWE131505:LWW131505 MGA131505:MGS131505 MPW131505:MQO131505 MZS131505:NAK131505 NJO131505:NKG131505 NTK131505:NUC131505 ODG131505:ODY131505 ONC131505:ONU131505 OWY131505:OXQ131505 PGU131505:PHM131505 PQQ131505:PRI131505 QAM131505:QBE131505 QKI131505:QLA131505 QUE131505:QUW131505 REA131505:RES131505 RNW131505:ROO131505 RXS131505:RYK131505 SHO131505:SIG131505 SRK131505:SSC131505 TBG131505:TBY131505 TLC131505:TLU131505 TUY131505:TVQ131505 UEU131505:UFM131505 UOQ131505:UPI131505 UYM131505:UZE131505 VII131505:VJA131505 VSE131505:VSW131505 WCA131505:WCS131505 WLW131505:WMO131505 WVS131505:WWK131505 K197041:AC197041 JG197041:JY197041 TC197041:TU197041 ACY197041:ADQ197041 AMU197041:ANM197041 AWQ197041:AXI197041 BGM197041:BHE197041 BQI197041:BRA197041 CAE197041:CAW197041 CKA197041:CKS197041 CTW197041:CUO197041 DDS197041:DEK197041 DNO197041:DOG197041 DXK197041:DYC197041 EHG197041:EHY197041 ERC197041:ERU197041 FAY197041:FBQ197041 FKU197041:FLM197041 FUQ197041:FVI197041 GEM197041:GFE197041 GOI197041:GPA197041 GYE197041:GYW197041 HIA197041:HIS197041 HRW197041:HSO197041 IBS197041:ICK197041 ILO197041:IMG197041 IVK197041:IWC197041 JFG197041:JFY197041 JPC197041:JPU197041 JYY197041:JZQ197041 KIU197041:KJM197041 KSQ197041:KTI197041 LCM197041:LDE197041 LMI197041:LNA197041 LWE197041:LWW197041 MGA197041:MGS197041 MPW197041:MQO197041 MZS197041:NAK197041 NJO197041:NKG197041 NTK197041:NUC197041 ODG197041:ODY197041 ONC197041:ONU197041 OWY197041:OXQ197041 PGU197041:PHM197041 PQQ197041:PRI197041 QAM197041:QBE197041 QKI197041:QLA197041 QUE197041:QUW197041 REA197041:RES197041 RNW197041:ROO197041 RXS197041:RYK197041 SHO197041:SIG197041 SRK197041:SSC197041 TBG197041:TBY197041 TLC197041:TLU197041 TUY197041:TVQ197041 UEU197041:UFM197041 UOQ197041:UPI197041 UYM197041:UZE197041 VII197041:VJA197041 VSE197041:VSW197041 WCA197041:WCS197041 WLW197041:WMO197041 WVS197041:WWK197041 K262577:AC262577 JG262577:JY262577 TC262577:TU262577 ACY262577:ADQ262577 AMU262577:ANM262577 AWQ262577:AXI262577 BGM262577:BHE262577 BQI262577:BRA262577 CAE262577:CAW262577 CKA262577:CKS262577 CTW262577:CUO262577 DDS262577:DEK262577 DNO262577:DOG262577 DXK262577:DYC262577 EHG262577:EHY262577 ERC262577:ERU262577 FAY262577:FBQ262577 FKU262577:FLM262577 FUQ262577:FVI262577 GEM262577:GFE262577 GOI262577:GPA262577 GYE262577:GYW262577 HIA262577:HIS262577 HRW262577:HSO262577 IBS262577:ICK262577 ILO262577:IMG262577 IVK262577:IWC262577 JFG262577:JFY262577 JPC262577:JPU262577 JYY262577:JZQ262577 KIU262577:KJM262577 KSQ262577:KTI262577 LCM262577:LDE262577 LMI262577:LNA262577 LWE262577:LWW262577 MGA262577:MGS262577 MPW262577:MQO262577 MZS262577:NAK262577 NJO262577:NKG262577 NTK262577:NUC262577 ODG262577:ODY262577 ONC262577:ONU262577 OWY262577:OXQ262577 PGU262577:PHM262577 PQQ262577:PRI262577 QAM262577:QBE262577 QKI262577:QLA262577 QUE262577:QUW262577 REA262577:RES262577 RNW262577:ROO262577 RXS262577:RYK262577 SHO262577:SIG262577 SRK262577:SSC262577 TBG262577:TBY262577 TLC262577:TLU262577 TUY262577:TVQ262577 UEU262577:UFM262577 UOQ262577:UPI262577 UYM262577:UZE262577 VII262577:VJA262577 VSE262577:VSW262577 WCA262577:WCS262577 WLW262577:WMO262577 WVS262577:WWK262577 K328113:AC328113 JG328113:JY328113 TC328113:TU328113 ACY328113:ADQ328113 AMU328113:ANM328113 AWQ328113:AXI328113 BGM328113:BHE328113 BQI328113:BRA328113 CAE328113:CAW328113 CKA328113:CKS328113 CTW328113:CUO328113 DDS328113:DEK328113 DNO328113:DOG328113 DXK328113:DYC328113 EHG328113:EHY328113 ERC328113:ERU328113 FAY328113:FBQ328113 FKU328113:FLM328113 FUQ328113:FVI328113 GEM328113:GFE328113 GOI328113:GPA328113 GYE328113:GYW328113 HIA328113:HIS328113 HRW328113:HSO328113 IBS328113:ICK328113 ILO328113:IMG328113 IVK328113:IWC328113 JFG328113:JFY328113 JPC328113:JPU328113 JYY328113:JZQ328113 KIU328113:KJM328113 KSQ328113:KTI328113 LCM328113:LDE328113 LMI328113:LNA328113 LWE328113:LWW328113 MGA328113:MGS328113 MPW328113:MQO328113 MZS328113:NAK328113 NJO328113:NKG328113 NTK328113:NUC328113 ODG328113:ODY328113 ONC328113:ONU328113 OWY328113:OXQ328113 PGU328113:PHM328113 PQQ328113:PRI328113 QAM328113:QBE328113 QKI328113:QLA328113 QUE328113:QUW328113 REA328113:RES328113 RNW328113:ROO328113 RXS328113:RYK328113 SHO328113:SIG328113 SRK328113:SSC328113 TBG328113:TBY328113 TLC328113:TLU328113 TUY328113:TVQ328113 UEU328113:UFM328113 UOQ328113:UPI328113 UYM328113:UZE328113 VII328113:VJA328113 VSE328113:VSW328113 WCA328113:WCS328113 WLW328113:WMO328113 WVS328113:WWK328113 K393649:AC393649 JG393649:JY393649 TC393649:TU393649 ACY393649:ADQ393649 AMU393649:ANM393649 AWQ393649:AXI393649 BGM393649:BHE393649 BQI393649:BRA393649 CAE393649:CAW393649 CKA393649:CKS393649 CTW393649:CUO393649 DDS393649:DEK393649 DNO393649:DOG393649 DXK393649:DYC393649 EHG393649:EHY393649 ERC393649:ERU393649 FAY393649:FBQ393649 FKU393649:FLM393649 FUQ393649:FVI393649 GEM393649:GFE393649 GOI393649:GPA393649 GYE393649:GYW393649 HIA393649:HIS393649 HRW393649:HSO393649 IBS393649:ICK393649 ILO393649:IMG393649 IVK393649:IWC393649 JFG393649:JFY393649 JPC393649:JPU393649 JYY393649:JZQ393649 KIU393649:KJM393649 KSQ393649:KTI393649 LCM393649:LDE393649 LMI393649:LNA393649 LWE393649:LWW393649 MGA393649:MGS393649 MPW393649:MQO393649 MZS393649:NAK393649 NJO393649:NKG393649 NTK393649:NUC393649 ODG393649:ODY393649 ONC393649:ONU393649 OWY393649:OXQ393649 PGU393649:PHM393649 PQQ393649:PRI393649 QAM393649:QBE393649 QKI393649:QLA393649 QUE393649:QUW393649 REA393649:RES393649 RNW393649:ROO393649 RXS393649:RYK393649 SHO393649:SIG393649 SRK393649:SSC393649 TBG393649:TBY393649 TLC393649:TLU393649 TUY393649:TVQ393649 UEU393649:UFM393649 UOQ393649:UPI393649 UYM393649:UZE393649 VII393649:VJA393649 VSE393649:VSW393649 WCA393649:WCS393649 WLW393649:WMO393649 WVS393649:WWK393649 K459185:AC459185 JG459185:JY459185 TC459185:TU459185 ACY459185:ADQ459185 AMU459185:ANM459185 AWQ459185:AXI459185 BGM459185:BHE459185 BQI459185:BRA459185 CAE459185:CAW459185 CKA459185:CKS459185 CTW459185:CUO459185 DDS459185:DEK459185 DNO459185:DOG459185 DXK459185:DYC459185 EHG459185:EHY459185 ERC459185:ERU459185 FAY459185:FBQ459185 FKU459185:FLM459185 FUQ459185:FVI459185 GEM459185:GFE459185 GOI459185:GPA459185 GYE459185:GYW459185 HIA459185:HIS459185 HRW459185:HSO459185 IBS459185:ICK459185 ILO459185:IMG459185 IVK459185:IWC459185 JFG459185:JFY459185 JPC459185:JPU459185 JYY459185:JZQ459185 KIU459185:KJM459185 KSQ459185:KTI459185 LCM459185:LDE459185 LMI459185:LNA459185 LWE459185:LWW459185 MGA459185:MGS459185 MPW459185:MQO459185 MZS459185:NAK459185 NJO459185:NKG459185 NTK459185:NUC459185 ODG459185:ODY459185 ONC459185:ONU459185 OWY459185:OXQ459185 PGU459185:PHM459185 PQQ459185:PRI459185 QAM459185:QBE459185 QKI459185:QLA459185 QUE459185:QUW459185 REA459185:RES459185 RNW459185:ROO459185 RXS459185:RYK459185 SHO459185:SIG459185 SRK459185:SSC459185 TBG459185:TBY459185 TLC459185:TLU459185 TUY459185:TVQ459185 UEU459185:UFM459185 UOQ459185:UPI459185 UYM459185:UZE459185 VII459185:VJA459185 VSE459185:VSW459185 WCA459185:WCS459185 WLW459185:WMO459185 WVS459185:WWK459185 K524721:AC524721 JG524721:JY524721 TC524721:TU524721 ACY524721:ADQ524721 AMU524721:ANM524721 AWQ524721:AXI524721 BGM524721:BHE524721 BQI524721:BRA524721 CAE524721:CAW524721 CKA524721:CKS524721 CTW524721:CUO524721 DDS524721:DEK524721 DNO524721:DOG524721 DXK524721:DYC524721 EHG524721:EHY524721 ERC524721:ERU524721 FAY524721:FBQ524721 FKU524721:FLM524721 FUQ524721:FVI524721 GEM524721:GFE524721 GOI524721:GPA524721 GYE524721:GYW524721 HIA524721:HIS524721 HRW524721:HSO524721 IBS524721:ICK524721 ILO524721:IMG524721 IVK524721:IWC524721 JFG524721:JFY524721 JPC524721:JPU524721 JYY524721:JZQ524721 KIU524721:KJM524721 KSQ524721:KTI524721 LCM524721:LDE524721 LMI524721:LNA524721 LWE524721:LWW524721 MGA524721:MGS524721 MPW524721:MQO524721 MZS524721:NAK524721 NJO524721:NKG524721 NTK524721:NUC524721 ODG524721:ODY524721 ONC524721:ONU524721 OWY524721:OXQ524721 PGU524721:PHM524721 PQQ524721:PRI524721 QAM524721:QBE524721 QKI524721:QLA524721 QUE524721:QUW524721 REA524721:RES524721 RNW524721:ROO524721 RXS524721:RYK524721 SHO524721:SIG524721 SRK524721:SSC524721 TBG524721:TBY524721 TLC524721:TLU524721 TUY524721:TVQ524721 UEU524721:UFM524721 UOQ524721:UPI524721 UYM524721:UZE524721 VII524721:VJA524721 VSE524721:VSW524721 WCA524721:WCS524721 WLW524721:WMO524721 WVS524721:WWK524721 K590257:AC590257 JG590257:JY590257 TC590257:TU590257 ACY590257:ADQ590257 AMU590257:ANM590257 AWQ590257:AXI590257 BGM590257:BHE590257 BQI590257:BRA590257 CAE590257:CAW590257 CKA590257:CKS590257 CTW590257:CUO590257 DDS590257:DEK590257 DNO590257:DOG590257 DXK590257:DYC590257 EHG590257:EHY590257 ERC590257:ERU590257 FAY590257:FBQ590257 FKU590257:FLM590257 FUQ590257:FVI590257 GEM590257:GFE590257 GOI590257:GPA590257 GYE590257:GYW590257 HIA590257:HIS590257 HRW590257:HSO590257 IBS590257:ICK590257 ILO590257:IMG590257 IVK590257:IWC590257 JFG590257:JFY590257 JPC590257:JPU590257 JYY590257:JZQ590257 KIU590257:KJM590257 KSQ590257:KTI590257 LCM590257:LDE590257 LMI590257:LNA590257 LWE590257:LWW590257 MGA590257:MGS590257 MPW590257:MQO590257 MZS590257:NAK590257 NJO590257:NKG590257 NTK590257:NUC590257 ODG590257:ODY590257 ONC590257:ONU590257 OWY590257:OXQ590257 PGU590257:PHM590257 PQQ590257:PRI590257 QAM590257:QBE590257 QKI590257:QLA590257 QUE590257:QUW590257 REA590257:RES590257 RNW590257:ROO590257 RXS590257:RYK590257 SHO590257:SIG590257 SRK590257:SSC590257 TBG590257:TBY590257 TLC590257:TLU590257 TUY590257:TVQ590257 UEU590257:UFM590257 UOQ590257:UPI590257 UYM590257:UZE590257 VII590257:VJA590257 VSE590257:VSW590257 WCA590257:WCS590257 WLW590257:WMO590257 WVS590257:WWK590257 K655793:AC655793 JG655793:JY655793 TC655793:TU655793 ACY655793:ADQ655793 AMU655793:ANM655793 AWQ655793:AXI655793 BGM655793:BHE655793 BQI655793:BRA655793 CAE655793:CAW655793 CKA655793:CKS655793 CTW655793:CUO655793 DDS655793:DEK655793 DNO655793:DOG655793 DXK655793:DYC655793 EHG655793:EHY655793 ERC655793:ERU655793 FAY655793:FBQ655793 FKU655793:FLM655793 FUQ655793:FVI655793 GEM655793:GFE655793 GOI655793:GPA655793 GYE655793:GYW655793 HIA655793:HIS655793 HRW655793:HSO655793 IBS655793:ICK655793 ILO655793:IMG655793 IVK655793:IWC655793 JFG655793:JFY655793 JPC655793:JPU655793 JYY655793:JZQ655793 KIU655793:KJM655793 KSQ655793:KTI655793 LCM655793:LDE655793 LMI655793:LNA655793 LWE655793:LWW655793 MGA655793:MGS655793 MPW655793:MQO655793 MZS655793:NAK655793 NJO655793:NKG655793 NTK655793:NUC655793 ODG655793:ODY655793 ONC655793:ONU655793 OWY655793:OXQ655793 PGU655793:PHM655793 PQQ655793:PRI655793 QAM655793:QBE655793 QKI655793:QLA655793 QUE655793:QUW655793 REA655793:RES655793 RNW655793:ROO655793 RXS655793:RYK655793 SHO655793:SIG655793 SRK655793:SSC655793 TBG655793:TBY655793 TLC655793:TLU655793 TUY655793:TVQ655793 UEU655793:UFM655793 UOQ655793:UPI655793 UYM655793:UZE655793 VII655793:VJA655793 VSE655793:VSW655793 WCA655793:WCS655793 WLW655793:WMO655793 WVS655793:WWK655793 K721329:AC721329 JG721329:JY721329 TC721329:TU721329 ACY721329:ADQ721329 AMU721329:ANM721329 AWQ721329:AXI721329 BGM721329:BHE721329 BQI721329:BRA721329 CAE721329:CAW721329 CKA721329:CKS721329 CTW721329:CUO721329 DDS721329:DEK721329 DNO721329:DOG721329 DXK721329:DYC721329 EHG721329:EHY721329 ERC721329:ERU721329 FAY721329:FBQ721329 FKU721329:FLM721329 FUQ721329:FVI721329 GEM721329:GFE721329 GOI721329:GPA721329 GYE721329:GYW721329 HIA721329:HIS721329 HRW721329:HSO721329 IBS721329:ICK721329 ILO721329:IMG721329 IVK721329:IWC721329 JFG721329:JFY721329 JPC721329:JPU721329 JYY721329:JZQ721329 KIU721329:KJM721329 KSQ721329:KTI721329 LCM721329:LDE721329 LMI721329:LNA721329 LWE721329:LWW721329 MGA721329:MGS721329 MPW721329:MQO721329 MZS721329:NAK721329 NJO721329:NKG721329 NTK721329:NUC721329 ODG721329:ODY721329 ONC721329:ONU721329 OWY721329:OXQ721329 PGU721329:PHM721329 PQQ721329:PRI721329 QAM721329:QBE721329 QKI721329:QLA721329 QUE721329:QUW721329 REA721329:RES721329 RNW721329:ROO721329 RXS721329:RYK721329 SHO721329:SIG721329 SRK721329:SSC721329 TBG721329:TBY721329 TLC721329:TLU721329 TUY721329:TVQ721329 UEU721329:UFM721329 UOQ721329:UPI721329 UYM721329:UZE721329 VII721329:VJA721329 VSE721329:VSW721329 WCA721329:WCS721329 WLW721329:WMO721329 WVS721329:WWK721329 K786865:AC786865 JG786865:JY786865 TC786865:TU786865 ACY786865:ADQ786865 AMU786865:ANM786865 AWQ786865:AXI786865 BGM786865:BHE786865 BQI786865:BRA786865 CAE786865:CAW786865 CKA786865:CKS786865 CTW786865:CUO786865 DDS786865:DEK786865 DNO786865:DOG786865 DXK786865:DYC786865 EHG786865:EHY786865 ERC786865:ERU786865 FAY786865:FBQ786865 FKU786865:FLM786865 FUQ786865:FVI786865 GEM786865:GFE786865 GOI786865:GPA786865 GYE786865:GYW786865 HIA786865:HIS786865 HRW786865:HSO786865 IBS786865:ICK786865 ILO786865:IMG786865 IVK786865:IWC786865 JFG786865:JFY786865 JPC786865:JPU786865 JYY786865:JZQ786865 KIU786865:KJM786865 KSQ786865:KTI786865 LCM786865:LDE786865 LMI786865:LNA786865 LWE786865:LWW786865 MGA786865:MGS786865 MPW786865:MQO786865 MZS786865:NAK786865 NJO786865:NKG786865 NTK786865:NUC786865 ODG786865:ODY786865 ONC786865:ONU786865 OWY786865:OXQ786865 PGU786865:PHM786865 PQQ786865:PRI786865 QAM786865:QBE786865 QKI786865:QLA786865 QUE786865:QUW786865 REA786865:RES786865 RNW786865:ROO786865 RXS786865:RYK786865 SHO786865:SIG786865 SRK786865:SSC786865 TBG786865:TBY786865 TLC786865:TLU786865 TUY786865:TVQ786865 UEU786865:UFM786865 UOQ786865:UPI786865 UYM786865:UZE786865 VII786865:VJA786865 VSE786865:VSW786865 WCA786865:WCS786865 WLW786865:WMO786865 WVS786865:WWK786865 K852401:AC852401 JG852401:JY852401 TC852401:TU852401 ACY852401:ADQ852401 AMU852401:ANM852401 AWQ852401:AXI852401 BGM852401:BHE852401 BQI852401:BRA852401 CAE852401:CAW852401 CKA852401:CKS852401 CTW852401:CUO852401 DDS852401:DEK852401 DNO852401:DOG852401 DXK852401:DYC852401 EHG852401:EHY852401 ERC852401:ERU852401 FAY852401:FBQ852401 FKU852401:FLM852401 FUQ852401:FVI852401 GEM852401:GFE852401 GOI852401:GPA852401 GYE852401:GYW852401 HIA852401:HIS852401 HRW852401:HSO852401 IBS852401:ICK852401 ILO852401:IMG852401 IVK852401:IWC852401 JFG852401:JFY852401 JPC852401:JPU852401 JYY852401:JZQ852401 KIU852401:KJM852401 KSQ852401:KTI852401 LCM852401:LDE852401 LMI852401:LNA852401 LWE852401:LWW852401 MGA852401:MGS852401 MPW852401:MQO852401 MZS852401:NAK852401 NJO852401:NKG852401 NTK852401:NUC852401 ODG852401:ODY852401 ONC852401:ONU852401 OWY852401:OXQ852401 PGU852401:PHM852401 PQQ852401:PRI852401 QAM852401:QBE852401 QKI852401:QLA852401 QUE852401:QUW852401 REA852401:RES852401 RNW852401:ROO852401 RXS852401:RYK852401 SHO852401:SIG852401 SRK852401:SSC852401 TBG852401:TBY852401 TLC852401:TLU852401 TUY852401:TVQ852401 UEU852401:UFM852401 UOQ852401:UPI852401 UYM852401:UZE852401 VII852401:VJA852401 VSE852401:VSW852401 WCA852401:WCS852401 WLW852401:WMO852401 WVS852401:WWK852401 K917937:AC917937 JG917937:JY917937 TC917937:TU917937 ACY917937:ADQ917937 AMU917937:ANM917937 AWQ917937:AXI917937 BGM917937:BHE917937 BQI917937:BRA917937 CAE917937:CAW917937 CKA917937:CKS917937 CTW917937:CUO917937 DDS917937:DEK917937 DNO917937:DOG917937 DXK917937:DYC917937 EHG917937:EHY917937 ERC917937:ERU917937 FAY917937:FBQ917937 FKU917937:FLM917937 FUQ917937:FVI917937 GEM917937:GFE917937 GOI917937:GPA917937 GYE917937:GYW917937 HIA917937:HIS917937 HRW917937:HSO917937 IBS917937:ICK917937 ILO917937:IMG917937 IVK917937:IWC917937 JFG917937:JFY917937 JPC917937:JPU917937 JYY917937:JZQ917937 KIU917937:KJM917937 KSQ917937:KTI917937 LCM917937:LDE917937 LMI917937:LNA917937 LWE917937:LWW917937 MGA917937:MGS917937 MPW917937:MQO917937 MZS917937:NAK917937 NJO917937:NKG917937 NTK917937:NUC917937 ODG917937:ODY917937 ONC917937:ONU917937 OWY917937:OXQ917937 PGU917937:PHM917937 PQQ917937:PRI917937 QAM917937:QBE917937 QKI917937:QLA917937 QUE917937:QUW917937 REA917937:RES917937 RNW917937:ROO917937 RXS917937:RYK917937 SHO917937:SIG917937 SRK917937:SSC917937 TBG917937:TBY917937 TLC917937:TLU917937 TUY917937:TVQ917937 UEU917937:UFM917937 UOQ917937:UPI917937 UYM917937:UZE917937 VII917937:VJA917937 VSE917937:VSW917937 WCA917937:WCS917937 WLW917937:WMO917937 WVS917937:WWK917937 K983473:AC983473 JG983473:JY983473 TC983473:TU983473 ACY983473:ADQ983473 AMU983473:ANM983473 AWQ983473:AXI983473 BGM983473:BHE983473 BQI983473:BRA983473 CAE983473:CAW983473 CKA983473:CKS983473 CTW983473:CUO983473 DDS983473:DEK983473 DNO983473:DOG983473 DXK983473:DYC983473 EHG983473:EHY983473 ERC983473:ERU983473 FAY983473:FBQ983473 FKU983473:FLM983473 FUQ983473:FVI983473 GEM983473:GFE983473 GOI983473:GPA983473 GYE983473:GYW983473 HIA983473:HIS983473 HRW983473:HSO983473 IBS983473:ICK983473 ILO983473:IMG983473 IVK983473:IWC983473 JFG983473:JFY983473 JPC983473:JPU983473 JYY983473:JZQ983473 KIU983473:KJM983473 KSQ983473:KTI983473 LCM983473:LDE983473 LMI983473:LNA983473 LWE983473:LWW983473 MGA983473:MGS983473 MPW983473:MQO983473 MZS983473:NAK983473 NJO983473:NKG983473 NTK983473:NUC983473 ODG983473:ODY983473 ONC983473:ONU983473 OWY983473:OXQ983473 PGU983473:PHM983473 PQQ983473:PRI983473 QAM983473:QBE983473 QKI983473:QLA983473 QUE983473:QUW983473 REA983473:RES983473 RNW983473:ROO983473 RXS983473:RYK983473 SHO983473:SIG983473 SRK983473:SSC983473 TBG983473:TBY983473 TLC983473:TLU983473 TUY983473:TVQ983473 UEU983473:UFM983473 UOQ983473:UPI983473 UYM983473:UZE983473 VII983473:VJA983473 VSE983473:VSW983473 WCA983473:WCS983473 WLW983473:WMO983473 WVS983473:WWK983473 U387:AC387 JG410:JY410 TC410:TU410 ACY410:ADQ410 AMU410:ANM410 AWQ410:AXI410 BGM410:BHE410 BQI410:BRA410 CAE410:CAW410 CKA410:CKS410 CTW410:CUO410 DDS410:DEK410 DNO410:DOG410 DXK410:DYC410 EHG410:EHY410 ERC410:ERU410 FAY410:FBQ410 FKU410:FLM410 FUQ410:FVI410 GEM410:GFE410 GOI410:GPA410 GYE410:GYW410 HIA410:HIS410 HRW410:HSO410 IBS410:ICK410 ILO410:IMG410 IVK410:IWC410 JFG410:JFY410 JPC410:JPU410 JYY410:JZQ410 KIU410:KJM410 KSQ410:KTI410 LCM410:LDE410 LMI410:LNA410 LWE410:LWW410 MGA410:MGS410 MPW410:MQO410 MZS410:NAK410 NJO410:NKG410 NTK410:NUC410 ODG410:ODY410 ONC410:ONU410 OWY410:OXQ410 PGU410:PHM410 PQQ410:PRI410 QAM410:QBE410 QKI410:QLA410 QUE410:QUW410 REA410:RES410 RNW410:ROO410 RXS410:RYK410 SHO410:SIG410 SRK410:SSC410 TBG410:TBY410 TLC410:TLU410 TUY410:TVQ410 UEU410:UFM410 UOQ410:UPI410 UYM410:UZE410 VII410:VJA410 VSE410:VSW410 WCA410:WCS410 WLW410:WMO410 WVS410:WWK410 K65992:AC65992 JG65992:JY65992 TC65992:TU65992 ACY65992:ADQ65992 AMU65992:ANM65992 AWQ65992:AXI65992 BGM65992:BHE65992 BQI65992:BRA65992 CAE65992:CAW65992 CKA65992:CKS65992 CTW65992:CUO65992 DDS65992:DEK65992 DNO65992:DOG65992 DXK65992:DYC65992 EHG65992:EHY65992 ERC65992:ERU65992 FAY65992:FBQ65992 FKU65992:FLM65992 FUQ65992:FVI65992 GEM65992:GFE65992 GOI65992:GPA65992 GYE65992:GYW65992 HIA65992:HIS65992 HRW65992:HSO65992 IBS65992:ICK65992 ILO65992:IMG65992 IVK65992:IWC65992 JFG65992:JFY65992 JPC65992:JPU65992 JYY65992:JZQ65992 KIU65992:KJM65992 KSQ65992:KTI65992 LCM65992:LDE65992 LMI65992:LNA65992 LWE65992:LWW65992 MGA65992:MGS65992 MPW65992:MQO65992 MZS65992:NAK65992 NJO65992:NKG65992 NTK65992:NUC65992 ODG65992:ODY65992 ONC65992:ONU65992 OWY65992:OXQ65992 PGU65992:PHM65992 PQQ65992:PRI65992 QAM65992:QBE65992 QKI65992:QLA65992 QUE65992:QUW65992 REA65992:RES65992 RNW65992:ROO65992 RXS65992:RYK65992 SHO65992:SIG65992 SRK65992:SSC65992 TBG65992:TBY65992 TLC65992:TLU65992 TUY65992:TVQ65992 UEU65992:UFM65992 UOQ65992:UPI65992 UYM65992:UZE65992 VII65992:VJA65992 VSE65992:VSW65992 WCA65992:WCS65992 WLW65992:WMO65992 WVS65992:WWK65992 K131528:AC131528 JG131528:JY131528 TC131528:TU131528 ACY131528:ADQ131528 AMU131528:ANM131528 AWQ131528:AXI131528 BGM131528:BHE131528 BQI131528:BRA131528 CAE131528:CAW131528 CKA131528:CKS131528 CTW131528:CUO131528 DDS131528:DEK131528 DNO131528:DOG131528 DXK131528:DYC131528 EHG131528:EHY131528 ERC131528:ERU131528 FAY131528:FBQ131528 FKU131528:FLM131528 FUQ131528:FVI131528 GEM131528:GFE131528 GOI131528:GPA131528 GYE131528:GYW131528 HIA131528:HIS131528 HRW131528:HSO131528 IBS131528:ICK131528 ILO131528:IMG131528 IVK131528:IWC131528 JFG131528:JFY131528 JPC131528:JPU131528 JYY131528:JZQ131528 KIU131528:KJM131528 KSQ131528:KTI131528 LCM131528:LDE131528 LMI131528:LNA131528 LWE131528:LWW131528 MGA131528:MGS131528 MPW131528:MQO131528 MZS131528:NAK131528 NJO131528:NKG131528 NTK131528:NUC131528 ODG131528:ODY131528 ONC131528:ONU131528 OWY131528:OXQ131528 PGU131528:PHM131528 PQQ131528:PRI131528 QAM131528:QBE131528 QKI131528:QLA131528 QUE131528:QUW131528 REA131528:RES131528 RNW131528:ROO131528 RXS131528:RYK131528 SHO131528:SIG131528 SRK131528:SSC131528 TBG131528:TBY131528 TLC131528:TLU131528 TUY131528:TVQ131528 UEU131528:UFM131528 UOQ131528:UPI131528 UYM131528:UZE131528 VII131528:VJA131528 VSE131528:VSW131528 WCA131528:WCS131528 WLW131528:WMO131528 WVS131528:WWK131528 K197064:AC197064 JG197064:JY197064 TC197064:TU197064 ACY197064:ADQ197064 AMU197064:ANM197064 AWQ197064:AXI197064 BGM197064:BHE197064 BQI197064:BRA197064 CAE197064:CAW197064 CKA197064:CKS197064 CTW197064:CUO197064 DDS197064:DEK197064 DNO197064:DOG197064 DXK197064:DYC197064 EHG197064:EHY197064 ERC197064:ERU197064 FAY197064:FBQ197064 FKU197064:FLM197064 FUQ197064:FVI197064 GEM197064:GFE197064 GOI197064:GPA197064 GYE197064:GYW197064 HIA197064:HIS197064 HRW197064:HSO197064 IBS197064:ICK197064 ILO197064:IMG197064 IVK197064:IWC197064 JFG197064:JFY197064 JPC197064:JPU197064 JYY197064:JZQ197064 KIU197064:KJM197064 KSQ197064:KTI197064 LCM197064:LDE197064 LMI197064:LNA197064 LWE197064:LWW197064 MGA197064:MGS197064 MPW197064:MQO197064 MZS197064:NAK197064 NJO197064:NKG197064 NTK197064:NUC197064 ODG197064:ODY197064 ONC197064:ONU197064 OWY197064:OXQ197064 PGU197064:PHM197064 PQQ197064:PRI197064 QAM197064:QBE197064 QKI197064:QLA197064 QUE197064:QUW197064 REA197064:RES197064 RNW197064:ROO197064 RXS197064:RYK197064 SHO197064:SIG197064 SRK197064:SSC197064 TBG197064:TBY197064 TLC197064:TLU197064 TUY197064:TVQ197064 UEU197064:UFM197064 UOQ197064:UPI197064 UYM197064:UZE197064 VII197064:VJA197064 VSE197064:VSW197064 WCA197064:WCS197064 WLW197064:WMO197064 WVS197064:WWK197064 K262600:AC262600 JG262600:JY262600 TC262600:TU262600 ACY262600:ADQ262600 AMU262600:ANM262600 AWQ262600:AXI262600 BGM262600:BHE262600 BQI262600:BRA262600 CAE262600:CAW262600 CKA262600:CKS262600 CTW262600:CUO262600 DDS262600:DEK262600 DNO262600:DOG262600 DXK262600:DYC262600 EHG262600:EHY262600 ERC262600:ERU262600 FAY262600:FBQ262600 FKU262600:FLM262600 FUQ262600:FVI262600 GEM262600:GFE262600 GOI262600:GPA262600 GYE262600:GYW262600 HIA262600:HIS262600 HRW262600:HSO262600 IBS262600:ICK262600 ILO262600:IMG262600 IVK262600:IWC262600 JFG262600:JFY262600 JPC262600:JPU262600 JYY262600:JZQ262600 KIU262600:KJM262600 KSQ262600:KTI262600 LCM262600:LDE262600 LMI262600:LNA262600 LWE262600:LWW262600 MGA262600:MGS262600 MPW262600:MQO262600 MZS262600:NAK262600 NJO262600:NKG262600 NTK262600:NUC262600 ODG262600:ODY262600 ONC262600:ONU262600 OWY262600:OXQ262600 PGU262600:PHM262600 PQQ262600:PRI262600 QAM262600:QBE262600 QKI262600:QLA262600 QUE262600:QUW262600 REA262600:RES262600 RNW262600:ROO262600 RXS262600:RYK262600 SHO262600:SIG262600 SRK262600:SSC262600 TBG262600:TBY262600 TLC262600:TLU262600 TUY262600:TVQ262600 UEU262600:UFM262600 UOQ262600:UPI262600 UYM262600:UZE262600 VII262600:VJA262600 VSE262600:VSW262600 WCA262600:WCS262600 WLW262600:WMO262600 WVS262600:WWK262600 K328136:AC328136 JG328136:JY328136 TC328136:TU328136 ACY328136:ADQ328136 AMU328136:ANM328136 AWQ328136:AXI328136 BGM328136:BHE328136 BQI328136:BRA328136 CAE328136:CAW328136 CKA328136:CKS328136 CTW328136:CUO328136 DDS328136:DEK328136 DNO328136:DOG328136 DXK328136:DYC328136 EHG328136:EHY328136 ERC328136:ERU328136 FAY328136:FBQ328136 FKU328136:FLM328136 FUQ328136:FVI328136 GEM328136:GFE328136 GOI328136:GPA328136 GYE328136:GYW328136 HIA328136:HIS328136 HRW328136:HSO328136 IBS328136:ICK328136 ILO328136:IMG328136 IVK328136:IWC328136 JFG328136:JFY328136 JPC328136:JPU328136 JYY328136:JZQ328136 KIU328136:KJM328136 KSQ328136:KTI328136 LCM328136:LDE328136 LMI328136:LNA328136 LWE328136:LWW328136 MGA328136:MGS328136 MPW328136:MQO328136 MZS328136:NAK328136 NJO328136:NKG328136 NTK328136:NUC328136 ODG328136:ODY328136 ONC328136:ONU328136 OWY328136:OXQ328136 PGU328136:PHM328136 PQQ328136:PRI328136 QAM328136:QBE328136 QKI328136:QLA328136 QUE328136:QUW328136 REA328136:RES328136 RNW328136:ROO328136 RXS328136:RYK328136 SHO328136:SIG328136 SRK328136:SSC328136 TBG328136:TBY328136 TLC328136:TLU328136 TUY328136:TVQ328136 UEU328136:UFM328136 UOQ328136:UPI328136 UYM328136:UZE328136 VII328136:VJA328136 VSE328136:VSW328136 WCA328136:WCS328136 WLW328136:WMO328136 WVS328136:WWK328136 K393672:AC393672 JG393672:JY393672 TC393672:TU393672 ACY393672:ADQ393672 AMU393672:ANM393672 AWQ393672:AXI393672 BGM393672:BHE393672 BQI393672:BRA393672 CAE393672:CAW393672 CKA393672:CKS393672 CTW393672:CUO393672 DDS393672:DEK393672 DNO393672:DOG393672 DXK393672:DYC393672 EHG393672:EHY393672 ERC393672:ERU393672 FAY393672:FBQ393672 FKU393672:FLM393672 FUQ393672:FVI393672 GEM393672:GFE393672 GOI393672:GPA393672 GYE393672:GYW393672 HIA393672:HIS393672 HRW393672:HSO393672 IBS393672:ICK393672 ILO393672:IMG393672 IVK393672:IWC393672 JFG393672:JFY393672 JPC393672:JPU393672 JYY393672:JZQ393672 KIU393672:KJM393672 KSQ393672:KTI393672 LCM393672:LDE393672 LMI393672:LNA393672 LWE393672:LWW393672 MGA393672:MGS393672 MPW393672:MQO393672 MZS393672:NAK393672 NJO393672:NKG393672 NTK393672:NUC393672 ODG393672:ODY393672 ONC393672:ONU393672 OWY393672:OXQ393672 PGU393672:PHM393672 PQQ393672:PRI393672 QAM393672:QBE393672 QKI393672:QLA393672 QUE393672:QUW393672 REA393672:RES393672 RNW393672:ROO393672 RXS393672:RYK393672 SHO393672:SIG393672 SRK393672:SSC393672 TBG393672:TBY393672 TLC393672:TLU393672 TUY393672:TVQ393672 UEU393672:UFM393672 UOQ393672:UPI393672 UYM393672:UZE393672 VII393672:VJA393672 VSE393672:VSW393672 WCA393672:WCS393672 WLW393672:WMO393672 WVS393672:WWK393672 K459208:AC459208 JG459208:JY459208 TC459208:TU459208 ACY459208:ADQ459208 AMU459208:ANM459208 AWQ459208:AXI459208 BGM459208:BHE459208 BQI459208:BRA459208 CAE459208:CAW459208 CKA459208:CKS459208 CTW459208:CUO459208 DDS459208:DEK459208 DNO459208:DOG459208 DXK459208:DYC459208 EHG459208:EHY459208 ERC459208:ERU459208 FAY459208:FBQ459208 FKU459208:FLM459208 FUQ459208:FVI459208 GEM459208:GFE459208 GOI459208:GPA459208 GYE459208:GYW459208 HIA459208:HIS459208 HRW459208:HSO459208 IBS459208:ICK459208 ILO459208:IMG459208 IVK459208:IWC459208 JFG459208:JFY459208 JPC459208:JPU459208 JYY459208:JZQ459208 KIU459208:KJM459208 KSQ459208:KTI459208 LCM459208:LDE459208 LMI459208:LNA459208 LWE459208:LWW459208 MGA459208:MGS459208 MPW459208:MQO459208 MZS459208:NAK459208 NJO459208:NKG459208 NTK459208:NUC459208 ODG459208:ODY459208 ONC459208:ONU459208 OWY459208:OXQ459208 PGU459208:PHM459208 PQQ459208:PRI459208 QAM459208:QBE459208 QKI459208:QLA459208 QUE459208:QUW459208 REA459208:RES459208 RNW459208:ROO459208 RXS459208:RYK459208 SHO459208:SIG459208 SRK459208:SSC459208 TBG459208:TBY459208 TLC459208:TLU459208 TUY459208:TVQ459208 UEU459208:UFM459208 UOQ459208:UPI459208 UYM459208:UZE459208 VII459208:VJA459208 VSE459208:VSW459208 WCA459208:WCS459208 WLW459208:WMO459208 WVS459208:WWK459208 K524744:AC524744 JG524744:JY524744 TC524744:TU524744 ACY524744:ADQ524744 AMU524744:ANM524744 AWQ524744:AXI524744 BGM524744:BHE524744 BQI524744:BRA524744 CAE524744:CAW524744 CKA524744:CKS524744 CTW524744:CUO524744 DDS524744:DEK524744 DNO524744:DOG524744 DXK524744:DYC524744 EHG524744:EHY524744 ERC524744:ERU524744 FAY524744:FBQ524744 FKU524744:FLM524744 FUQ524744:FVI524744 GEM524744:GFE524744 GOI524744:GPA524744 GYE524744:GYW524744 HIA524744:HIS524744 HRW524744:HSO524744 IBS524744:ICK524744 ILO524744:IMG524744 IVK524744:IWC524744 JFG524744:JFY524744 JPC524744:JPU524744 JYY524744:JZQ524744 KIU524744:KJM524744 KSQ524744:KTI524744 LCM524744:LDE524744 LMI524744:LNA524744 LWE524744:LWW524744 MGA524744:MGS524744 MPW524744:MQO524744 MZS524744:NAK524744 NJO524744:NKG524744 NTK524744:NUC524744 ODG524744:ODY524744 ONC524744:ONU524744 OWY524744:OXQ524744 PGU524744:PHM524744 PQQ524744:PRI524744 QAM524744:QBE524744 QKI524744:QLA524744 QUE524744:QUW524744 REA524744:RES524744 RNW524744:ROO524744 RXS524744:RYK524744 SHO524744:SIG524744 SRK524744:SSC524744 TBG524744:TBY524744 TLC524744:TLU524744 TUY524744:TVQ524744 UEU524744:UFM524744 UOQ524744:UPI524744 UYM524744:UZE524744 VII524744:VJA524744 VSE524744:VSW524744 WCA524744:WCS524744 WLW524744:WMO524744 WVS524744:WWK524744 K590280:AC590280 JG590280:JY590280 TC590280:TU590280 ACY590280:ADQ590280 AMU590280:ANM590280 AWQ590280:AXI590280 BGM590280:BHE590280 BQI590280:BRA590280 CAE590280:CAW590280 CKA590280:CKS590280 CTW590280:CUO590280 DDS590280:DEK590280 DNO590280:DOG590280 DXK590280:DYC590280 EHG590280:EHY590280 ERC590280:ERU590280 FAY590280:FBQ590280 FKU590280:FLM590280 FUQ590280:FVI590280 GEM590280:GFE590280 GOI590280:GPA590280 GYE590280:GYW590280 HIA590280:HIS590280 HRW590280:HSO590280 IBS590280:ICK590280 ILO590280:IMG590280 IVK590280:IWC590280 JFG590280:JFY590280 JPC590280:JPU590280 JYY590280:JZQ590280 KIU590280:KJM590280 KSQ590280:KTI590280 LCM590280:LDE590280 LMI590280:LNA590280 LWE590280:LWW590280 MGA590280:MGS590280 MPW590280:MQO590280 MZS590280:NAK590280 NJO590280:NKG590280 NTK590280:NUC590280 ODG590280:ODY590280 ONC590280:ONU590280 OWY590280:OXQ590280 PGU590280:PHM590280 PQQ590280:PRI590280 QAM590280:QBE590280 QKI590280:QLA590280 QUE590280:QUW590280 REA590280:RES590280 RNW590280:ROO590280 RXS590280:RYK590280 SHO590280:SIG590280 SRK590280:SSC590280 TBG590280:TBY590280 TLC590280:TLU590280 TUY590280:TVQ590280 UEU590280:UFM590280 UOQ590280:UPI590280 UYM590280:UZE590280 VII590280:VJA590280 VSE590280:VSW590280 WCA590280:WCS590280 WLW590280:WMO590280 WVS590280:WWK590280 K655816:AC655816 JG655816:JY655816 TC655816:TU655816 ACY655816:ADQ655816 AMU655816:ANM655816 AWQ655816:AXI655816 BGM655816:BHE655816 BQI655816:BRA655816 CAE655816:CAW655816 CKA655816:CKS655816 CTW655816:CUO655816 DDS655816:DEK655816 DNO655816:DOG655816 DXK655816:DYC655816 EHG655816:EHY655816 ERC655816:ERU655816 FAY655816:FBQ655816 FKU655816:FLM655816 FUQ655816:FVI655816 GEM655816:GFE655816 GOI655816:GPA655816 GYE655816:GYW655816 HIA655816:HIS655816 HRW655816:HSO655816 IBS655816:ICK655816 ILO655816:IMG655816 IVK655816:IWC655816 JFG655816:JFY655816 JPC655816:JPU655816 JYY655816:JZQ655816 KIU655816:KJM655816 KSQ655816:KTI655816 LCM655816:LDE655816 LMI655816:LNA655816 LWE655816:LWW655816 MGA655816:MGS655816 MPW655816:MQO655816 MZS655816:NAK655816 NJO655816:NKG655816 NTK655816:NUC655816 ODG655816:ODY655816 ONC655816:ONU655816 OWY655816:OXQ655816 PGU655816:PHM655816 PQQ655816:PRI655816 QAM655816:QBE655816 QKI655816:QLA655816 QUE655816:QUW655816 REA655816:RES655816 RNW655816:ROO655816 RXS655816:RYK655816 SHO655816:SIG655816 SRK655816:SSC655816 TBG655816:TBY655816 TLC655816:TLU655816 TUY655816:TVQ655816 UEU655816:UFM655816 UOQ655816:UPI655816 UYM655816:UZE655816 VII655816:VJA655816 VSE655816:VSW655816 WCA655816:WCS655816 WLW655816:WMO655816 WVS655816:WWK655816 K721352:AC721352 JG721352:JY721352 TC721352:TU721352 ACY721352:ADQ721352 AMU721352:ANM721352 AWQ721352:AXI721352 BGM721352:BHE721352 BQI721352:BRA721352 CAE721352:CAW721352 CKA721352:CKS721352 CTW721352:CUO721352 DDS721352:DEK721352 DNO721352:DOG721352 DXK721352:DYC721352 EHG721352:EHY721352 ERC721352:ERU721352 FAY721352:FBQ721352 FKU721352:FLM721352 FUQ721352:FVI721352 GEM721352:GFE721352 GOI721352:GPA721352 GYE721352:GYW721352 HIA721352:HIS721352 HRW721352:HSO721352 IBS721352:ICK721352 ILO721352:IMG721352 IVK721352:IWC721352 JFG721352:JFY721352 JPC721352:JPU721352 JYY721352:JZQ721352 KIU721352:KJM721352 KSQ721352:KTI721352 LCM721352:LDE721352 LMI721352:LNA721352 LWE721352:LWW721352 MGA721352:MGS721352 MPW721352:MQO721352 MZS721352:NAK721352 NJO721352:NKG721352 NTK721352:NUC721352 ODG721352:ODY721352 ONC721352:ONU721352 OWY721352:OXQ721352 PGU721352:PHM721352 PQQ721352:PRI721352 QAM721352:QBE721352 QKI721352:QLA721352 QUE721352:QUW721352 REA721352:RES721352 RNW721352:ROO721352 RXS721352:RYK721352 SHO721352:SIG721352 SRK721352:SSC721352 TBG721352:TBY721352 TLC721352:TLU721352 TUY721352:TVQ721352 UEU721352:UFM721352 UOQ721352:UPI721352 UYM721352:UZE721352 VII721352:VJA721352 VSE721352:VSW721352 WCA721352:WCS721352 WLW721352:WMO721352 WVS721352:WWK721352 K786888:AC786888 JG786888:JY786888 TC786888:TU786888 ACY786888:ADQ786888 AMU786888:ANM786888 AWQ786888:AXI786888 BGM786888:BHE786888 BQI786888:BRA786888 CAE786888:CAW786888 CKA786888:CKS786888 CTW786888:CUO786888 DDS786888:DEK786888 DNO786888:DOG786888 DXK786888:DYC786888 EHG786888:EHY786888 ERC786888:ERU786888 FAY786888:FBQ786888 FKU786888:FLM786888 FUQ786888:FVI786888 GEM786888:GFE786888 GOI786888:GPA786888 GYE786888:GYW786888 HIA786888:HIS786888 HRW786888:HSO786888 IBS786888:ICK786888 ILO786888:IMG786888 IVK786888:IWC786888 JFG786888:JFY786888 JPC786888:JPU786888 JYY786888:JZQ786888 KIU786888:KJM786888 KSQ786888:KTI786888 LCM786888:LDE786888 LMI786888:LNA786888 LWE786888:LWW786888 MGA786888:MGS786888 MPW786888:MQO786888 MZS786888:NAK786888 NJO786888:NKG786888 NTK786888:NUC786888 ODG786888:ODY786888 ONC786888:ONU786888 OWY786888:OXQ786888 PGU786888:PHM786888 PQQ786888:PRI786888 QAM786888:QBE786888 QKI786888:QLA786888 QUE786888:QUW786888 REA786888:RES786888 RNW786888:ROO786888 RXS786888:RYK786888 SHO786888:SIG786888 SRK786888:SSC786888 TBG786888:TBY786888 TLC786888:TLU786888 TUY786888:TVQ786888 UEU786888:UFM786888 UOQ786888:UPI786888 UYM786888:UZE786888 VII786888:VJA786888 VSE786888:VSW786888 WCA786888:WCS786888 WLW786888:WMO786888 WVS786888:WWK786888 K852424:AC852424 JG852424:JY852424 TC852424:TU852424 ACY852424:ADQ852424 AMU852424:ANM852424 AWQ852424:AXI852424 BGM852424:BHE852424 BQI852424:BRA852424 CAE852424:CAW852424 CKA852424:CKS852424 CTW852424:CUO852424 DDS852424:DEK852424 DNO852424:DOG852424 DXK852424:DYC852424 EHG852424:EHY852424 ERC852424:ERU852424 FAY852424:FBQ852424 FKU852424:FLM852424 FUQ852424:FVI852424 GEM852424:GFE852424 GOI852424:GPA852424 GYE852424:GYW852424 HIA852424:HIS852424 HRW852424:HSO852424 IBS852424:ICK852424 ILO852424:IMG852424 IVK852424:IWC852424 JFG852424:JFY852424 JPC852424:JPU852424 JYY852424:JZQ852424 KIU852424:KJM852424 KSQ852424:KTI852424 LCM852424:LDE852424 LMI852424:LNA852424 LWE852424:LWW852424 MGA852424:MGS852424 MPW852424:MQO852424 MZS852424:NAK852424 NJO852424:NKG852424 NTK852424:NUC852424 ODG852424:ODY852424 ONC852424:ONU852424 OWY852424:OXQ852424 PGU852424:PHM852424 PQQ852424:PRI852424 QAM852424:QBE852424 QKI852424:QLA852424 QUE852424:QUW852424 REA852424:RES852424 RNW852424:ROO852424 RXS852424:RYK852424 SHO852424:SIG852424 SRK852424:SSC852424 TBG852424:TBY852424 TLC852424:TLU852424 TUY852424:TVQ852424 UEU852424:UFM852424 UOQ852424:UPI852424 UYM852424:UZE852424 VII852424:VJA852424 VSE852424:VSW852424 WCA852424:WCS852424 WLW852424:WMO852424 WVS852424:WWK852424 K917960:AC917960 JG917960:JY917960 TC917960:TU917960 ACY917960:ADQ917960 AMU917960:ANM917960 AWQ917960:AXI917960 BGM917960:BHE917960 BQI917960:BRA917960 CAE917960:CAW917960 CKA917960:CKS917960 CTW917960:CUO917960 DDS917960:DEK917960 DNO917960:DOG917960 DXK917960:DYC917960 EHG917960:EHY917960 ERC917960:ERU917960 FAY917960:FBQ917960 FKU917960:FLM917960 FUQ917960:FVI917960 GEM917960:GFE917960 GOI917960:GPA917960 GYE917960:GYW917960 HIA917960:HIS917960 HRW917960:HSO917960 IBS917960:ICK917960 ILO917960:IMG917960 IVK917960:IWC917960 JFG917960:JFY917960 JPC917960:JPU917960 JYY917960:JZQ917960 KIU917960:KJM917960 KSQ917960:KTI917960 LCM917960:LDE917960 LMI917960:LNA917960 LWE917960:LWW917960 MGA917960:MGS917960 MPW917960:MQO917960 MZS917960:NAK917960 NJO917960:NKG917960 NTK917960:NUC917960 ODG917960:ODY917960 ONC917960:ONU917960 OWY917960:OXQ917960 PGU917960:PHM917960 PQQ917960:PRI917960 QAM917960:QBE917960 QKI917960:QLA917960 QUE917960:QUW917960 REA917960:RES917960 RNW917960:ROO917960 RXS917960:RYK917960 SHO917960:SIG917960 SRK917960:SSC917960 TBG917960:TBY917960 TLC917960:TLU917960 TUY917960:TVQ917960 UEU917960:UFM917960 UOQ917960:UPI917960 UYM917960:UZE917960 VII917960:VJA917960 VSE917960:VSW917960 WCA917960:WCS917960 WLW917960:WMO917960 WVS917960:WWK917960 K983496:AC983496 JG983496:JY983496 TC983496:TU983496 ACY983496:ADQ983496 AMU983496:ANM983496 AWQ983496:AXI983496 BGM983496:BHE983496 BQI983496:BRA983496 CAE983496:CAW983496 CKA983496:CKS983496 CTW983496:CUO983496 DDS983496:DEK983496 DNO983496:DOG983496 DXK983496:DYC983496 EHG983496:EHY983496 ERC983496:ERU983496 FAY983496:FBQ983496 FKU983496:FLM983496 FUQ983496:FVI983496 GEM983496:GFE983496 GOI983496:GPA983496 GYE983496:GYW983496 HIA983496:HIS983496 HRW983496:HSO983496 IBS983496:ICK983496 ILO983496:IMG983496 IVK983496:IWC983496 JFG983496:JFY983496 JPC983496:JPU983496 JYY983496:JZQ983496 KIU983496:KJM983496 KSQ983496:KTI983496 LCM983496:LDE983496 LMI983496:LNA983496 LWE983496:LWW983496 MGA983496:MGS983496 MPW983496:MQO983496 MZS983496:NAK983496 NJO983496:NKG983496 NTK983496:NUC983496 ODG983496:ODY983496 ONC983496:ONU983496 OWY983496:OXQ983496 PGU983496:PHM983496 PQQ983496:PRI983496 QAM983496:QBE983496 QKI983496:QLA983496 QUE983496:QUW983496 REA983496:RES983496 RNW983496:ROO983496 RXS983496:RYK983496 SHO983496:SIG983496 SRK983496:SSC983496 TBG983496:TBY983496 TLC983496:TLU983496 TUY983496:TVQ983496 UEU983496:UFM983496 UOQ983496:UPI983496 UYM983496:UZE983496 VII983496:VJA983496 VSE983496:VSW983496 WCA983496:WCS983496 WLW983496:WMO983496 WVS983496:WWK983496 AA411:AC414 JW411:JY414 TS411:TU414 ADO411:ADQ414 ANK411:ANM414 AXG411:AXI414 BHC411:BHE414 BQY411:BRA414 CAU411:CAW414 CKQ411:CKS414 CUM411:CUO414 DEI411:DEK414 DOE411:DOG414 DYA411:DYC414 EHW411:EHY414 ERS411:ERU414 FBO411:FBQ414 FLK411:FLM414 FVG411:FVI414 GFC411:GFE414 GOY411:GPA414 GYU411:GYW414 HIQ411:HIS414 HSM411:HSO414 ICI411:ICK414 IME411:IMG414 IWA411:IWC414 JFW411:JFY414 JPS411:JPU414 JZO411:JZQ414 KJK411:KJM414 KTG411:KTI414 LDC411:LDE414 LMY411:LNA414 LWU411:LWW414 MGQ411:MGS414 MQM411:MQO414 NAI411:NAK414 NKE411:NKG414 NUA411:NUC414 ODW411:ODY414 ONS411:ONU414 OXO411:OXQ414 PHK411:PHM414 PRG411:PRI414 QBC411:QBE414 QKY411:QLA414 QUU411:QUW414 REQ411:RES414 ROM411:ROO414 RYI411:RYK414 SIE411:SIG414 SSA411:SSC414 TBW411:TBY414 TLS411:TLU414 TVO411:TVQ414 UFK411:UFM414 UPG411:UPI414 UZC411:UZE414 VIY411:VJA414 VSU411:VSW414 WCQ411:WCS414 WMM411:WMO414 WWI411:WWK414 AA65993:AC65996 JW65993:JY65996 TS65993:TU65996 ADO65993:ADQ65996 ANK65993:ANM65996 AXG65993:AXI65996 BHC65993:BHE65996 BQY65993:BRA65996 CAU65993:CAW65996 CKQ65993:CKS65996 CUM65993:CUO65996 DEI65993:DEK65996 DOE65993:DOG65996 DYA65993:DYC65996 EHW65993:EHY65996 ERS65993:ERU65996 FBO65993:FBQ65996 FLK65993:FLM65996 FVG65993:FVI65996 GFC65993:GFE65996 GOY65993:GPA65996 GYU65993:GYW65996 HIQ65993:HIS65996 HSM65993:HSO65996 ICI65993:ICK65996 IME65993:IMG65996 IWA65993:IWC65996 JFW65993:JFY65996 JPS65993:JPU65996 JZO65993:JZQ65996 KJK65993:KJM65996 KTG65993:KTI65996 LDC65993:LDE65996 LMY65993:LNA65996 LWU65993:LWW65996 MGQ65993:MGS65996 MQM65993:MQO65996 NAI65993:NAK65996 NKE65993:NKG65996 NUA65993:NUC65996 ODW65993:ODY65996 ONS65993:ONU65996 OXO65993:OXQ65996 PHK65993:PHM65996 PRG65993:PRI65996 QBC65993:QBE65996 QKY65993:QLA65996 QUU65993:QUW65996 REQ65993:RES65996 ROM65993:ROO65996 RYI65993:RYK65996 SIE65993:SIG65996 SSA65993:SSC65996 TBW65993:TBY65996 TLS65993:TLU65996 TVO65993:TVQ65996 UFK65993:UFM65996 UPG65993:UPI65996 UZC65993:UZE65996 VIY65993:VJA65996 VSU65993:VSW65996 WCQ65993:WCS65996 WMM65993:WMO65996 WWI65993:WWK65996 AA131529:AC131532 JW131529:JY131532 TS131529:TU131532 ADO131529:ADQ131532 ANK131529:ANM131532 AXG131529:AXI131532 BHC131529:BHE131532 BQY131529:BRA131532 CAU131529:CAW131532 CKQ131529:CKS131532 CUM131529:CUO131532 DEI131529:DEK131532 DOE131529:DOG131532 DYA131529:DYC131532 EHW131529:EHY131532 ERS131529:ERU131532 FBO131529:FBQ131532 FLK131529:FLM131532 FVG131529:FVI131532 GFC131529:GFE131532 GOY131529:GPA131532 GYU131529:GYW131532 HIQ131529:HIS131532 HSM131529:HSO131532 ICI131529:ICK131532 IME131529:IMG131532 IWA131529:IWC131532 JFW131529:JFY131532 JPS131529:JPU131532 JZO131529:JZQ131532 KJK131529:KJM131532 KTG131529:KTI131532 LDC131529:LDE131532 LMY131529:LNA131532 LWU131529:LWW131532 MGQ131529:MGS131532 MQM131529:MQO131532 NAI131529:NAK131532 NKE131529:NKG131532 NUA131529:NUC131532 ODW131529:ODY131532 ONS131529:ONU131532 OXO131529:OXQ131532 PHK131529:PHM131532 PRG131529:PRI131532 QBC131529:QBE131532 QKY131529:QLA131532 QUU131529:QUW131532 REQ131529:RES131532 ROM131529:ROO131532 RYI131529:RYK131532 SIE131529:SIG131532 SSA131529:SSC131532 TBW131529:TBY131532 TLS131529:TLU131532 TVO131529:TVQ131532 UFK131529:UFM131532 UPG131529:UPI131532 UZC131529:UZE131532 VIY131529:VJA131532 VSU131529:VSW131532 WCQ131529:WCS131532 WMM131529:WMO131532 WWI131529:WWK131532 AA197065:AC197068 JW197065:JY197068 TS197065:TU197068 ADO197065:ADQ197068 ANK197065:ANM197068 AXG197065:AXI197068 BHC197065:BHE197068 BQY197065:BRA197068 CAU197065:CAW197068 CKQ197065:CKS197068 CUM197065:CUO197068 DEI197065:DEK197068 DOE197065:DOG197068 DYA197065:DYC197068 EHW197065:EHY197068 ERS197065:ERU197068 FBO197065:FBQ197068 FLK197065:FLM197068 FVG197065:FVI197068 GFC197065:GFE197068 GOY197065:GPA197068 GYU197065:GYW197068 HIQ197065:HIS197068 HSM197065:HSO197068 ICI197065:ICK197068 IME197065:IMG197068 IWA197065:IWC197068 JFW197065:JFY197068 JPS197065:JPU197068 JZO197065:JZQ197068 KJK197065:KJM197068 KTG197065:KTI197068 LDC197065:LDE197068 LMY197065:LNA197068 LWU197065:LWW197068 MGQ197065:MGS197068 MQM197065:MQO197068 NAI197065:NAK197068 NKE197065:NKG197068 NUA197065:NUC197068 ODW197065:ODY197068 ONS197065:ONU197068 OXO197065:OXQ197068 PHK197065:PHM197068 PRG197065:PRI197068 QBC197065:QBE197068 QKY197065:QLA197068 QUU197065:QUW197068 REQ197065:RES197068 ROM197065:ROO197068 RYI197065:RYK197068 SIE197065:SIG197068 SSA197065:SSC197068 TBW197065:TBY197068 TLS197065:TLU197068 TVO197065:TVQ197068 UFK197065:UFM197068 UPG197065:UPI197068 UZC197065:UZE197068 VIY197065:VJA197068 VSU197065:VSW197068 WCQ197065:WCS197068 WMM197065:WMO197068 WWI197065:WWK197068 AA262601:AC262604 JW262601:JY262604 TS262601:TU262604 ADO262601:ADQ262604 ANK262601:ANM262604 AXG262601:AXI262604 BHC262601:BHE262604 BQY262601:BRA262604 CAU262601:CAW262604 CKQ262601:CKS262604 CUM262601:CUO262604 DEI262601:DEK262604 DOE262601:DOG262604 DYA262601:DYC262604 EHW262601:EHY262604 ERS262601:ERU262604 FBO262601:FBQ262604 FLK262601:FLM262604 FVG262601:FVI262604 GFC262601:GFE262604 GOY262601:GPA262604 GYU262601:GYW262604 HIQ262601:HIS262604 HSM262601:HSO262604 ICI262601:ICK262604 IME262601:IMG262604 IWA262601:IWC262604 JFW262601:JFY262604 JPS262601:JPU262604 JZO262601:JZQ262604 KJK262601:KJM262604 KTG262601:KTI262604 LDC262601:LDE262604 LMY262601:LNA262604 LWU262601:LWW262604 MGQ262601:MGS262604 MQM262601:MQO262604 NAI262601:NAK262604 NKE262601:NKG262604 NUA262601:NUC262604 ODW262601:ODY262604 ONS262601:ONU262604 OXO262601:OXQ262604 PHK262601:PHM262604 PRG262601:PRI262604 QBC262601:QBE262604 QKY262601:QLA262604 QUU262601:QUW262604 REQ262601:RES262604 ROM262601:ROO262604 RYI262601:RYK262604 SIE262601:SIG262604 SSA262601:SSC262604 TBW262601:TBY262604 TLS262601:TLU262604 TVO262601:TVQ262604 UFK262601:UFM262604 UPG262601:UPI262604 UZC262601:UZE262604 VIY262601:VJA262604 VSU262601:VSW262604 WCQ262601:WCS262604 WMM262601:WMO262604 WWI262601:WWK262604 AA328137:AC328140 JW328137:JY328140 TS328137:TU328140 ADO328137:ADQ328140 ANK328137:ANM328140 AXG328137:AXI328140 BHC328137:BHE328140 BQY328137:BRA328140 CAU328137:CAW328140 CKQ328137:CKS328140 CUM328137:CUO328140 DEI328137:DEK328140 DOE328137:DOG328140 DYA328137:DYC328140 EHW328137:EHY328140 ERS328137:ERU328140 FBO328137:FBQ328140 FLK328137:FLM328140 FVG328137:FVI328140 GFC328137:GFE328140 GOY328137:GPA328140 GYU328137:GYW328140 HIQ328137:HIS328140 HSM328137:HSO328140 ICI328137:ICK328140 IME328137:IMG328140 IWA328137:IWC328140 JFW328137:JFY328140 JPS328137:JPU328140 JZO328137:JZQ328140 KJK328137:KJM328140 KTG328137:KTI328140 LDC328137:LDE328140 LMY328137:LNA328140 LWU328137:LWW328140 MGQ328137:MGS328140 MQM328137:MQO328140 NAI328137:NAK328140 NKE328137:NKG328140 NUA328137:NUC328140 ODW328137:ODY328140 ONS328137:ONU328140 OXO328137:OXQ328140 PHK328137:PHM328140 PRG328137:PRI328140 QBC328137:QBE328140 QKY328137:QLA328140 QUU328137:QUW328140 REQ328137:RES328140 ROM328137:ROO328140 RYI328137:RYK328140 SIE328137:SIG328140 SSA328137:SSC328140 TBW328137:TBY328140 TLS328137:TLU328140 TVO328137:TVQ328140 UFK328137:UFM328140 UPG328137:UPI328140 UZC328137:UZE328140 VIY328137:VJA328140 VSU328137:VSW328140 WCQ328137:WCS328140 WMM328137:WMO328140 WWI328137:WWK328140 AA393673:AC393676 JW393673:JY393676 TS393673:TU393676 ADO393673:ADQ393676 ANK393673:ANM393676 AXG393673:AXI393676 BHC393673:BHE393676 BQY393673:BRA393676 CAU393673:CAW393676 CKQ393673:CKS393676 CUM393673:CUO393676 DEI393673:DEK393676 DOE393673:DOG393676 DYA393673:DYC393676 EHW393673:EHY393676 ERS393673:ERU393676 FBO393673:FBQ393676 FLK393673:FLM393676 FVG393673:FVI393676 GFC393673:GFE393676 GOY393673:GPA393676 GYU393673:GYW393676 HIQ393673:HIS393676 HSM393673:HSO393676 ICI393673:ICK393676 IME393673:IMG393676 IWA393673:IWC393676 JFW393673:JFY393676 JPS393673:JPU393676 JZO393673:JZQ393676 KJK393673:KJM393676 KTG393673:KTI393676 LDC393673:LDE393676 LMY393673:LNA393676 LWU393673:LWW393676 MGQ393673:MGS393676 MQM393673:MQO393676 NAI393673:NAK393676 NKE393673:NKG393676 NUA393673:NUC393676 ODW393673:ODY393676 ONS393673:ONU393676 OXO393673:OXQ393676 PHK393673:PHM393676 PRG393673:PRI393676 QBC393673:QBE393676 QKY393673:QLA393676 QUU393673:QUW393676 REQ393673:RES393676 ROM393673:ROO393676 RYI393673:RYK393676 SIE393673:SIG393676 SSA393673:SSC393676 TBW393673:TBY393676 TLS393673:TLU393676 TVO393673:TVQ393676 UFK393673:UFM393676 UPG393673:UPI393676 UZC393673:UZE393676 VIY393673:VJA393676 VSU393673:VSW393676 WCQ393673:WCS393676 WMM393673:WMO393676 WWI393673:WWK393676 AA459209:AC459212 JW459209:JY459212 TS459209:TU459212 ADO459209:ADQ459212 ANK459209:ANM459212 AXG459209:AXI459212 BHC459209:BHE459212 BQY459209:BRA459212 CAU459209:CAW459212 CKQ459209:CKS459212 CUM459209:CUO459212 DEI459209:DEK459212 DOE459209:DOG459212 DYA459209:DYC459212 EHW459209:EHY459212 ERS459209:ERU459212 FBO459209:FBQ459212 FLK459209:FLM459212 FVG459209:FVI459212 GFC459209:GFE459212 GOY459209:GPA459212 GYU459209:GYW459212 HIQ459209:HIS459212 HSM459209:HSO459212 ICI459209:ICK459212 IME459209:IMG459212 IWA459209:IWC459212 JFW459209:JFY459212 JPS459209:JPU459212 JZO459209:JZQ459212 KJK459209:KJM459212 KTG459209:KTI459212 LDC459209:LDE459212 LMY459209:LNA459212 LWU459209:LWW459212 MGQ459209:MGS459212 MQM459209:MQO459212 NAI459209:NAK459212 NKE459209:NKG459212 NUA459209:NUC459212 ODW459209:ODY459212 ONS459209:ONU459212 OXO459209:OXQ459212 PHK459209:PHM459212 PRG459209:PRI459212 QBC459209:QBE459212 QKY459209:QLA459212 QUU459209:QUW459212 REQ459209:RES459212 ROM459209:ROO459212 RYI459209:RYK459212 SIE459209:SIG459212 SSA459209:SSC459212 TBW459209:TBY459212 TLS459209:TLU459212 TVO459209:TVQ459212 UFK459209:UFM459212 UPG459209:UPI459212 UZC459209:UZE459212 VIY459209:VJA459212 VSU459209:VSW459212 WCQ459209:WCS459212 WMM459209:WMO459212 WWI459209:WWK459212 AA524745:AC524748 JW524745:JY524748 TS524745:TU524748 ADO524745:ADQ524748 ANK524745:ANM524748 AXG524745:AXI524748 BHC524745:BHE524748 BQY524745:BRA524748 CAU524745:CAW524748 CKQ524745:CKS524748 CUM524745:CUO524748 DEI524745:DEK524748 DOE524745:DOG524748 DYA524745:DYC524748 EHW524745:EHY524748 ERS524745:ERU524748 FBO524745:FBQ524748 FLK524745:FLM524748 FVG524745:FVI524748 GFC524745:GFE524748 GOY524745:GPA524748 GYU524745:GYW524748 HIQ524745:HIS524748 HSM524745:HSO524748 ICI524745:ICK524748 IME524745:IMG524748 IWA524745:IWC524748 JFW524745:JFY524748 JPS524745:JPU524748 JZO524745:JZQ524748 KJK524745:KJM524748 KTG524745:KTI524748 LDC524745:LDE524748 LMY524745:LNA524748 LWU524745:LWW524748 MGQ524745:MGS524748 MQM524745:MQO524748 NAI524745:NAK524748 NKE524745:NKG524748 NUA524745:NUC524748 ODW524745:ODY524748 ONS524745:ONU524748 OXO524745:OXQ524748 PHK524745:PHM524748 PRG524745:PRI524748 QBC524745:QBE524748 QKY524745:QLA524748 QUU524745:QUW524748 REQ524745:RES524748 ROM524745:ROO524748 RYI524745:RYK524748 SIE524745:SIG524748 SSA524745:SSC524748 TBW524745:TBY524748 TLS524745:TLU524748 TVO524745:TVQ524748 UFK524745:UFM524748 UPG524745:UPI524748 UZC524745:UZE524748 VIY524745:VJA524748 VSU524745:VSW524748 WCQ524745:WCS524748 WMM524745:WMO524748 WWI524745:WWK524748 AA590281:AC590284 JW590281:JY590284 TS590281:TU590284 ADO590281:ADQ590284 ANK590281:ANM590284 AXG590281:AXI590284 BHC590281:BHE590284 BQY590281:BRA590284 CAU590281:CAW590284 CKQ590281:CKS590284 CUM590281:CUO590284 DEI590281:DEK590284 DOE590281:DOG590284 DYA590281:DYC590284 EHW590281:EHY590284 ERS590281:ERU590284 FBO590281:FBQ590284 FLK590281:FLM590284 FVG590281:FVI590284 GFC590281:GFE590284 GOY590281:GPA590284 GYU590281:GYW590284 HIQ590281:HIS590284 HSM590281:HSO590284 ICI590281:ICK590284 IME590281:IMG590284 IWA590281:IWC590284 JFW590281:JFY590284 JPS590281:JPU590284 JZO590281:JZQ590284 KJK590281:KJM590284 KTG590281:KTI590284 LDC590281:LDE590284 LMY590281:LNA590284 LWU590281:LWW590284 MGQ590281:MGS590284 MQM590281:MQO590284 NAI590281:NAK590284 NKE590281:NKG590284 NUA590281:NUC590284 ODW590281:ODY590284 ONS590281:ONU590284 OXO590281:OXQ590284 PHK590281:PHM590284 PRG590281:PRI590284 QBC590281:QBE590284 QKY590281:QLA590284 QUU590281:QUW590284 REQ590281:RES590284 ROM590281:ROO590284 RYI590281:RYK590284 SIE590281:SIG590284 SSA590281:SSC590284 TBW590281:TBY590284 TLS590281:TLU590284 TVO590281:TVQ590284 UFK590281:UFM590284 UPG590281:UPI590284 UZC590281:UZE590284 VIY590281:VJA590284 VSU590281:VSW590284 WCQ590281:WCS590284 WMM590281:WMO590284 WWI590281:WWK590284 AA655817:AC655820 JW655817:JY655820 TS655817:TU655820 ADO655817:ADQ655820 ANK655817:ANM655820 AXG655817:AXI655820 BHC655817:BHE655820 BQY655817:BRA655820 CAU655817:CAW655820 CKQ655817:CKS655820 CUM655817:CUO655820 DEI655817:DEK655820 DOE655817:DOG655820 DYA655817:DYC655820 EHW655817:EHY655820 ERS655817:ERU655820 FBO655817:FBQ655820 FLK655817:FLM655820 FVG655817:FVI655820 GFC655817:GFE655820 GOY655817:GPA655820 GYU655817:GYW655820 HIQ655817:HIS655820 HSM655817:HSO655820 ICI655817:ICK655820 IME655817:IMG655820 IWA655817:IWC655820 JFW655817:JFY655820 JPS655817:JPU655820 JZO655817:JZQ655820 KJK655817:KJM655820 KTG655817:KTI655820 LDC655817:LDE655820 LMY655817:LNA655820 LWU655817:LWW655820 MGQ655817:MGS655820 MQM655817:MQO655820 NAI655817:NAK655820 NKE655817:NKG655820 NUA655817:NUC655820 ODW655817:ODY655820 ONS655817:ONU655820 OXO655817:OXQ655820 PHK655817:PHM655820 PRG655817:PRI655820 QBC655817:QBE655820 QKY655817:QLA655820 QUU655817:QUW655820 REQ655817:RES655820 ROM655817:ROO655820 RYI655817:RYK655820 SIE655817:SIG655820 SSA655817:SSC655820 TBW655817:TBY655820 TLS655817:TLU655820 TVO655817:TVQ655820 UFK655817:UFM655820 UPG655817:UPI655820 UZC655817:UZE655820 VIY655817:VJA655820 VSU655817:VSW655820 WCQ655817:WCS655820 WMM655817:WMO655820 WWI655817:WWK655820 AA721353:AC721356 JW721353:JY721356 TS721353:TU721356 ADO721353:ADQ721356 ANK721353:ANM721356 AXG721353:AXI721356 BHC721353:BHE721356 BQY721353:BRA721356 CAU721353:CAW721356 CKQ721353:CKS721356 CUM721353:CUO721356 DEI721353:DEK721356 DOE721353:DOG721356 DYA721353:DYC721356 EHW721353:EHY721356 ERS721353:ERU721356 FBO721353:FBQ721356 FLK721353:FLM721356 FVG721353:FVI721356 GFC721353:GFE721356 GOY721353:GPA721356 GYU721353:GYW721356 HIQ721353:HIS721356 HSM721353:HSO721356 ICI721353:ICK721356 IME721353:IMG721356 IWA721353:IWC721356 JFW721353:JFY721356 JPS721353:JPU721356 JZO721353:JZQ721356 KJK721353:KJM721356 KTG721353:KTI721356 LDC721353:LDE721356 LMY721353:LNA721356 LWU721353:LWW721356 MGQ721353:MGS721356 MQM721353:MQO721356 NAI721353:NAK721356 NKE721353:NKG721356 NUA721353:NUC721356 ODW721353:ODY721356 ONS721353:ONU721356 OXO721353:OXQ721356 PHK721353:PHM721356 PRG721353:PRI721356 QBC721353:QBE721356 QKY721353:QLA721356 QUU721353:QUW721356 REQ721353:RES721356 ROM721353:ROO721356 RYI721353:RYK721356 SIE721353:SIG721356 SSA721353:SSC721356 TBW721353:TBY721356 TLS721353:TLU721356 TVO721353:TVQ721356 UFK721353:UFM721356 UPG721353:UPI721356 UZC721353:UZE721356 VIY721353:VJA721356 VSU721353:VSW721356 WCQ721353:WCS721356 WMM721353:WMO721356 WWI721353:WWK721356 AA786889:AC786892 JW786889:JY786892 TS786889:TU786892 ADO786889:ADQ786892 ANK786889:ANM786892 AXG786889:AXI786892 BHC786889:BHE786892 BQY786889:BRA786892 CAU786889:CAW786892 CKQ786889:CKS786892 CUM786889:CUO786892 DEI786889:DEK786892 DOE786889:DOG786892 DYA786889:DYC786892 EHW786889:EHY786892 ERS786889:ERU786892 FBO786889:FBQ786892 FLK786889:FLM786892 FVG786889:FVI786892 GFC786889:GFE786892 GOY786889:GPA786892 GYU786889:GYW786892 HIQ786889:HIS786892 HSM786889:HSO786892 ICI786889:ICK786892 IME786889:IMG786892 IWA786889:IWC786892 JFW786889:JFY786892 JPS786889:JPU786892 JZO786889:JZQ786892 KJK786889:KJM786892 KTG786889:KTI786892 LDC786889:LDE786892 LMY786889:LNA786892 LWU786889:LWW786892 MGQ786889:MGS786892 MQM786889:MQO786892 NAI786889:NAK786892 NKE786889:NKG786892 NUA786889:NUC786892 ODW786889:ODY786892 ONS786889:ONU786892 OXO786889:OXQ786892 PHK786889:PHM786892 PRG786889:PRI786892 QBC786889:QBE786892 QKY786889:QLA786892 QUU786889:QUW786892 REQ786889:RES786892 ROM786889:ROO786892 RYI786889:RYK786892 SIE786889:SIG786892 SSA786889:SSC786892 TBW786889:TBY786892 TLS786889:TLU786892 TVO786889:TVQ786892 UFK786889:UFM786892 UPG786889:UPI786892 UZC786889:UZE786892 VIY786889:VJA786892 VSU786889:VSW786892 WCQ786889:WCS786892 WMM786889:WMO786892 WWI786889:WWK786892 AA852425:AC852428 JW852425:JY852428 TS852425:TU852428 ADO852425:ADQ852428 ANK852425:ANM852428 AXG852425:AXI852428 BHC852425:BHE852428 BQY852425:BRA852428 CAU852425:CAW852428 CKQ852425:CKS852428 CUM852425:CUO852428 DEI852425:DEK852428 DOE852425:DOG852428 DYA852425:DYC852428 EHW852425:EHY852428 ERS852425:ERU852428 FBO852425:FBQ852428 FLK852425:FLM852428 FVG852425:FVI852428 GFC852425:GFE852428 GOY852425:GPA852428 GYU852425:GYW852428 HIQ852425:HIS852428 HSM852425:HSO852428 ICI852425:ICK852428 IME852425:IMG852428 IWA852425:IWC852428 JFW852425:JFY852428 JPS852425:JPU852428 JZO852425:JZQ852428 KJK852425:KJM852428 KTG852425:KTI852428 LDC852425:LDE852428 LMY852425:LNA852428 LWU852425:LWW852428 MGQ852425:MGS852428 MQM852425:MQO852428 NAI852425:NAK852428 NKE852425:NKG852428 NUA852425:NUC852428 ODW852425:ODY852428 ONS852425:ONU852428 OXO852425:OXQ852428 PHK852425:PHM852428 PRG852425:PRI852428 QBC852425:QBE852428 QKY852425:QLA852428 QUU852425:QUW852428 REQ852425:RES852428 ROM852425:ROO852428 RYI852425:RYK852428 SIE852425:SIG852428 SSA852425:SSC852428 TBW852425:TBY852428 TLS852425:TLU852428 TVO852425:TVQ852428 UFK852425:UFM852428 UPG852425:UPI852428 UZC852425:UZE852428 VIY852425:VJA852428 VSU852425:VSW852428 WCQ852425:WCS852428 WMM852425:WMO852428 WWI852425:WWK852428 AA917961:AC917964 JW917961:JY917964 TS917961:TU917964 ADO917961:ADQ917964 ANK917961:ANM917964 AXG917961:AXI917964 BHC917961:BHE917964 BQY917961:BRA917964 CAU917961:CAW917964 CKQ917961:CKS917964 CUM917961:CUO917964 DEI917961:DEK917964 DOE917961:DOG917964 DYA917961:DYC917964 EHW917961:EHY917964 ERS917961:ERU917964 FBO917961:FBQ917964 FLK917961:FLM917964 FVG917961:FVI917964 GFC917961:GFE917964 GOY917961:GPA917964 GYU917961:GYW917964 HIQ917961:HIS917964 HSM917961:HSO917964 ICI917961:ICK917964 IME917961:IMG917964 IWA917961:IWC917964 JFW917961:JFY917964 JPS917961:JPU917964 JZO917961:JZQ917964 KJK917961:KJM917964 KTG917961:KTI917964 LDC917961:LDE917964 LMY917961:LNA917964 LWU917961:LWW917964 MGQ917961:MGS917964 MQM917961:MQO917964 NAI917961:NAK917964 NKE917961:NKG917964 NUA917961:NUC917964 ODW917961:ODY917964 ONS917961:ONU917964 OXO917961:OXQ917964 PHK917961:PHM917964 PRG917961:PRI917964 QBC917961:QBE917964 QKY917961:QLA917964 QUU917961:QUW917964 REQ917961:RES917964 ROM917961:ROO917964 RYI917961:RYK917964 SIE917961:SIG917964 SSA917961:SSC917964 TBW917961:TBY917964 TLS917961:TLU917964 TVO917961:TVQ917964 UFK917961:UFM917964 UPG917961:UPI917964 UZC917961:UZE917964 VIY917961:VJA917964 VSU917961:VSW917964 WCQ917961:WCS917964 WMM917961:WMO917964 WWI917961:WWK917964 AA983497:AC983500 JW983497:JY983500 TS983497:TU983500 ADO983497:ADQ983500 ANK983497:ANM983500 AXG983497:AXI983500 BHC983497:BHE983500 BQY983497:BRA983500 CAU983497:CAW983500 CKQ983497:CKS983500 CUM983497:CUO983500 DEI983497:DEK983500 DOE983497:DOG983500 DYA983497:DYC983500 EHW983497:EHY983500 ERS983497:ERU983500 FBO983497:FBQ983500 FLK983497:FLM983500 FVG983497:FVI983500 GFC983497:GFE983500 GOY983497:GPA983500 GYU983497:GYW983500 HIQ983497:HIS983500 HSM983497:HSO983500 ICI983497:ICK983500 IME983497:IMG983500 IWA983497:IWC983500 JFW983497:JFY983500 JPS983497:JPU983500 JZO983497:JZQ983500 KJK983497:KJM983500 KTG983497:KTI983500 LDC983497:LDE983500 LMY983497:LNA983500 LWU983497:LWW983500 MGQ983497:MGS983500 MQM983497:MQO983500 NAI983497:NAK983500 NKE983497:NKG983500 NUA983497:NUC983500 ODW983497:ODY983500 ONS983497:ONU983500 OXO983497:OXQ983500 PHK983497:PHM983500 PRG983497:PRI983500 QBC983497:QBE983500 QKY983497:QLA983500 QUU983497:QUW983500 REQ983497:RES983500 ROM983497:ROO983500 RYI983497:RYK983500 SIE983497:SIG983500 SSA983497:SSC983500 TBW983497:TBY983500 TLS983497:TLU983500 TVO983497:TVQ983500 UFK983497:UFM983500 UPG983497:UPI983500 UZC983497:UZE983500 VIY983497:VJA983500 VSU983497:VSW983500 WCQ983497:WCS983500 WMM983497:WMO983500 WWI983497:WWK983500 U410:AC410 JG433:JY433 TC433:TU433 ACY433:ADQ433 AMU433:ANM433 AWQ433:AXI433 BGM433:BHE433 BQI433:BRA433 CAE433:CAW433 CKA433:CKS433 CTW433:CUO433 DDS433:DEK433 DNO433:DOG433 DXK433:DYC433 EHG433:EHY433 ERC433:ERU433 FAY433:FBQ433 FKU433:FLM433 FUQ433:FVI433 GEM433:GFE433 GOI433:GPA433 GYE433:GYW433 HIA433:HIS433 HRW433:HSO433 IBS433:ICK433 ILO433:IMG433 IVK433:IWC433 JFG433:JFY433 JPC433:JPU433 JYY433:JZQ433 KIU433:KJM433 KSQ433:KTI433 LCM433:LDE433 LMI433:LNA433 LWE433:LWW433 MGA433:MGS433 MPW433:MQO433 MZS433:NAK433 NJO433:NKG433 NTK433:NUC433 ODG433:ODY433 ONC433:ONU433 OWY433:OXQ433 PGU433:PHM433 PQQ433:PRI433 QAM433:QBE433 QKI433:QLA433 QUE433:QUW433 REA433:RES433 RNW433:ROO433 RXS433:RYK433 SHO433:SIG433 SRK433:SSC433 TBG433:TBY433 TLC433:TLU433 TUY433:TVQ433 UEU433:UFM433 UOQ433:UPI433 UYM433:UZE433 VII433:VJA433 VSE433:VSW433 WCA433:WCS433 WLW433:WMO433 WVS433:WWK433 K66015:AC66015 JG66015:JY66015 TC66015:TU66015 ACY66015:ADQ66015 AMU66015:ANM66015 AWQ66015:AXI66015 BGM66015:BHE66015 BQI66015:BRA66015 CAE66015:CAW66015 CKA66015:CKS66015 CTW66015:CUO66015 DDS66015:DEK66015 DNO66015:DOG66015 DXK66015:DYC66015 EHG66015:EHY66015 ERC66015:ERU66015 FAY66015:FBQ66015 FKU66015:FLM66015 FUQ66015:FVI66015 GEM66015:GFE66015 GOI66015:GPA66015 GYE66015:GYW66015 HIA66015:HIS66015 HRW66015:HSO66015 IBS66015:ICK66015 ILO66015:IMG66015 IVK66015:IWC66015 JFG66015:JFY66015 JPC66015:JPU66015 JYY66015:JZQ66015 KIU66015:KJM66015 KSQ66015:KTI66015 LCM66015:LDE66015 LMI66015:LNA66015 LWE66015:LWW66015 MGA66015:MGS66015 MPW66015:MQO66015 MZS66015:NAK66015 NJO66015:NKG66015 NTK66015:NUC66015 ODG66015:ODY66015 ONC66015:ONU66015 OWY66015:OXQ66015 PGU66015:PHM66015 PQQ66015:PRI66015 QAM66015:QBE66015 QKI66015:QLA66015 QUE66015:QUW66015 REA66015:RES66015 RNW66015:ROO66015 RXS66015:RYK66015 SHO66015:SIG66015 SRK66015:SSC66015 TBG66015:TBY66015 TLC66015:TLU66015 TUY66015:TVQ66015 UEU66015:UFM66015 UOQ66015:UPI66015 UYM66015:UZE66015 VII66015:VJA66015 VSE66015:VSW66015 WCA66015:WCS66015 WLW66015:WMO66015 WVS66015:WWK66015 K131551:AC131551 JG131551:JY131551 TC131551:TU131551 ACY131551:ADQ131551 AMU131551:ANM131551 AWQ131551:AXI131551 BGM131551:BHE131551 BQI131551:BRA131551 CAE131551:CAW131551 CKA131551:CKS131551 CTW131551:CUO131551 DDS131551:DEK131551 DNO131551:DOG131551 DXK131551:DYC131551 EHG131551:EHY131551 ERC131551:ERU131551 FAY131551:FBQ131551 FKU131551:FLM131551 FUQ131551:FVI131551 GEM131551:GFE131551 GOI131551:GPA131551 GYE131551:GYW131551 HIA131551:HIS131551 HRW131551:HSO131551 IBS131551:ICK131551 ILO131551:IMG131551 IVK131551:IWC131551 JFG131551:JFY131551 JPC131551:JPU131551 JYY131551:JZQ131551 KIU131551:KJM131551 KSQ131551:KTI131551 LCM131551:LDE131551 LMI131551:LNA131551 LWE131551:LWW131551 MGA131551:MGS131551 MPW131551:MQO131551 MZS131551:NAK131551 NJO131551:NKG131551 NTK131551:NUC131551 ODG131551:ODY131551 ONC131551:ONU131551 OWY131551:OXQ131551 PGU131551:PHM131551 PQQ131551:PRI131551 QAM131551:QBE131551 QKI131551:QLA131551 QUE131551:QUW131551 REA131551:RES131551 RNW131551:ROO131551 RXS131551:RYK131551 SHO131551:SIG131551 SRK131551:SSC131551 TBG131551:TBY131551 TLC131551:TLU131551 TUY131551:TVQ131551 UEU131551:UFM131551 UOQ131551:UPI131551 UYM131551:UZE131551 VII131551:VJA131551 VSE131551:VSW131551 WCA131551:WCS131551 WLW131551:WMO131551 WVS131551:WWK131551 K197087:AC197087 JG197087:JY197087 TC197087:TU197087 ACY197087:ADQ197087 AMU197087:ANM197087 AWQ197087:AXI197087 BGM197087:BHE197087 BQI197087:BRA197087 CAE197087:CAW197087 CKA197087:CKS197087 CTW197087:CUO197087 DDS197087:DEK197087 DNO197087:DOG197087 DXK197087:DYC197087 EHG197087:EHY197087 ERC197087:ERU197087 FAY197087:FBQ197087 FKU197087:FLM197087 FUQ197087:FVI197087 GEM197087:GFE197087 GOI197087:GPA197087 GYE197087:GYW197087 HIA197087:HIS197087 HRW197087:HSO197087 IBS197087:ICK197087 ILO197087:IMG197087 IVK197087:IWC197087 JFG197087:JFY197087 JPC197087:JPU197087 JYY197087:JZQ197087 KIU197087:KJM197087 KSQ197087:KTI197087 LCM197087:LDE197087 LMI197087:LNA197087 LWE197087:LWW197087 MGA197087:MGS197087 MPW197087:MQO197087 MZS197087:NAK197087 NJO197087:NKG197087 NTK197087:NUC197087 ODG197087:ODY197087 ONC197087:ONU197087 OWY197087:OXQ197087 PGU197087:PHM197087 PQQ197087:PRI197087 QAM197087:QBE197087 QKI197087:QLA197087 QUE197087:QUW197087 REA197087:RES197087 RNW197087:ROO197087 RXS197087:RYK197087 SHO197087:SIG197087 SRK197087:SSC197087 TBG197087:TBY197087 TLC197087:TLU197087 TUY197087:TVQ197087 UEU197087:UFM197087 UOQ197087:UPI197087 UYM197087:UZE197087 VII197087:VJA197087 VSE197087:VSW197087 WCA197087:WCS197087 WLW197087:WMO197087 WVS197087:WWK197087 K262623:AC262623 JG262623:JY262623 TC262623:TU262623 ACY262623:ADQ262623 AMU262623:ANM262623 AWQ262623:AXI262623 BGM262623:BHE262623 BQI262623:BRA262623 CAE262623:CAW262623 CKA262623:CKS262623 CTW262623:CUO262623 DDS262623:DEK262623 DNO262623:DOG262623 DXK262623:DYC262623 EHG262623:EHY262623 ERC262623:ERU262623 FAY262623:FBQ262623 FKU262623:FLM262623 FUQ262623:FVI262623 GEM262623:GFE262623 GOI262623:GPA262623 GYE262623:GYW262623 HIA262623:HIS262623 HRW262623:HSO262623 IBS262623:ICK262623 ILO262623:IMG262623 IVK262623:IWC262623 JFG262623:JFY262623 JPC262623:JPU262623 JYY262623:JZQ262623 KIU262623:KJM262623 KSQ262623:KTI262623 LCM262623:LDE262623 LMI262623:LNA262623 LWE262623:LWW262623 MGA262623:MGS262623 MPW262623:MQO262623 MZS262623:NAK262623 NJO262623:NKG262623 NTK262623:NUC262623 ODG262623:ODY262623 ONC262623:ONU262623 OWY262623:OXQ262623 PGU262623:PHM262623 PQQ262623:PRI262623 QAM262623:QBE262623 QKI262623:QLA262623 QUE262623:QUW262623 REA262623:RES262623 RNW262623:ROO262623 RXS262623:RYK262623 SHO262623:SIG262623 SRK262623:SSC262623 TBG262623:TBY262623 TLC262623:TLU262623 TUY262623:TVQ262623 UEU262623:UFM262623 UOQ262623:UPI262623 UYM262623:UZE262623 VII262623:VJA262623 VSE262623:VSW262623 WCA262623:WCS262623 WLW262623:WMO262623 WVS262623:WWK262623 K328159:AC328159 JG328159:JY328159 TC328159:TU328159 ACY328159:ADQ328159 AMU328159:ANM328159 AWQ328159:AXI328159 BGM328159:BHE328159 BQI328159:BRA328159 CAE328159:CAW328159 CKA328159:CKS328159 CTW328159:CUO328159 DDS328159:DEK328159 DNO328159:DOG328159 DXK328159:DYC328159 EHG328159:EHY328159 ERC328159:ERU328159 FAY328159:FBQ328159 FKU328159:FLM328159 FUQ328159:FVI328159 GEM328159:GFE328159 GOI328159:GPA328159 GYE328159:GYW328159 HIA328159:HIS328159 HRW328159:HSO328159 IBS328159:ICK328159 ILO328159:IMG328159 IVK328159:IWC328159 JFG328159:JFY328159 JPC328159:JPU328159 JYY328159:JZQ328159 KIU328159:KJM328159 KSQ328159:KTI328159 LCM328159:LDE328159 LMI328159:LNA328159 LWE328159:LWW328159 MGA328159:MGS328159 MPW328159:MQO328159 MZS328159:NAK328159 NJO328159:NKG328159 NTK328159:NUC328159 ODG328159:ODY328159 ONC328159:ONU328159 OWY328159:OXQ328159 PGU328159:PHM328159 PQQ328159:PRI328159 QAM328159:QBE328159 QKI328159:QLA328159 QUE328159:QUW328159 REA328159:RES328159 RNW328159:ROO328159 RXS328159:RYK328159 SHO328159:SIG328159 SRK328159:SSC328159 TBG328159:TBY328159 TLC328159:TLU328159 TUY328159:TVQ328159 UEU328159:UFM328159 UOQ328159:UPI328159 UYM328159:UZE328159 VII328159:VJA328159 VSE328159:VSW328159 WCA328159:WCS328159 WLW328159:WMO328159 WVS328159:WWK328159 K393695:AC393695 JG393695:JY393695 TC393695:TU393695 ACY393695:ADQ393695 AMU393695:ANM393695 AWQ393695:AXI393695 BGM393695:BHE393695 BQI393695:BRA393695 CAE393695:CAW393695 CKA393695:CKS393695 CTW393695:CUO393695 DDS393695:DEK393695 DNO393695:DOG393695 DXK393695:DYC393695 EHG393695:EHY393695 ERC393695:ERU393695 FAY393695:FBQ393695 FKU393695:FLM393695 FUQ393695:FVI393695 GEM393695:GFE393695 GOI393695:GPA393695 GYE393695:GYW393695 HIA393695:HIS393695 HRW393695:HSO393695 IBS393695:ICK393695 ILO393695:IMG393695 IVK393695:IWC393695 JFG393695:JFY393695 JPC393695:JPU393695 JYY393695:JZQ393695 KIU393695:KJM393695 KSQ393695:KTI393695 LCM393695:LDE393695 LMI393695:LNA393695 LWE393695:LWW393695 MGA393695:MGS393695 MPW393695:MQO393695 MZS393695:NAK393695 NJO393695:NKG393695 NTK393695:NUC393695 ODG393695:ODY393695 ONC393695:ONU393695 OWY393695:OXQ393695 PGU393695:PHM393695 PQQ393695:PRI393695 QAM393695:QBE393695 QKI393695:QLA393695 QUE393695:QUW393695 REA393695:RES393695 RNW393695:ROO393695 RXS393695:RYK393695 SHO393695:SIG393695 SRK393695:SSC393695 TBG393695:TBY393695 TLC393695:TLU393695 TUY393695:TVQ393695 UEU393695:UFM393695 UOQ393695:UPI393695 UYM393695:UZE393695 VII393695:VJA393695 VSE393695:VSW393695 WCA393695:WCS393695 WLW393695:WMO393695 WVS393695:WWK393695 K459231:AC459231 JG459231:JY459231 TC459231:TU459231 ACY459231:ADQ459231 AMU459231:ANM459231 AWQ459231:AXI459231 BGM459231:BHE459231 BQI459231:BRA459231 CAE459231:CAW459231 CKA459231:CKS459231 CTW459231:CUO459231 DDS459231:DEK459231 DNO459231:DOG459231 DXK459231:DYC459231 EHG459231:EHY459231 ERC459231:ERU459231 FAY459231:FBQ459231 FKU459231:FLM459231 FUQ459231:FVI459231 GEM459231:GFE459231 GOI459231:GPA459231 GYE459231:GYW459231 HIA459231:HIS459231 HRW459231:HSO459231 IBS459231:ICK459231 ILO459231:IMG459231 IVK459231:IWC459231 JFG459231:JFY459231 JPC459231:JPU459231 JYY459231:JZQ459231 KIU459231:KJM459231 KSQ459231:KTI459231 LCM459231:LDE459231 LMI459231:LNA459231 LWE459231:LWW459231 MGA459231:MGS459231 MPW459231:MQO459231 MZS459231:NAK459231 NJO459231:NKG459231 NTK459231:NUC459231 ODG459231:ODY459231 ONC459231:ONU459231 OWY459231:OXQ459231 PGU459231:PHM459231 PQQ459231:PRI459231 QAM459231:QBE459231 QKI459231:QLA459231 QUE459231:QUW459231 REA459231:RES459231 RNW459231:ROO459231 RXS459231:RYK459231 SHO459231:SIG459231 SRK459231:SSC459231 TBG459231:TBY459231 TLC459231:TLU459231 TUY459231:TVQ459231 UEU459231:UFM459231 UOQ459231:UPI459231 UYM459231:UZE459231 VII459231:VJA459231 VSE459231:VSW459231 WCA459231:WCS459231 WLW459231:WMO459231 WVS459231:WWK459231 K524767:AC524767 JG524767:JY524767 TC524767:TU524767 ACY524767:ADQ524767 AMU524767:ANM524767 AWQ524767:AXI524767 BGM524767:BHE524767 BQI524767:BRA524767 CAE524767:CAW524767 CKA524767:CKS524767 CTW524767:CUO524767 DDS524767:DEK524767 DNO524767:DOG524767 DXK524767:DYC524767 EHG524767:EHY524767 ERC524767:ERU524767 FAY524767:FBQ524767 FKU524767:FLM524767 FUQ524767:FVI524767 GEM524767:GFE524767 GOI524767:GPA524767 GYE524767:GYW524767 HIA524767:HIS524767 HRW524767:HSO524767 IBS524767:ICK524767 ILO524767:IMG524767 IVK524767:IWC524767 JFG524767:JFY524767 JPC524767:JPU524767 JYY524767:JZQ524767 KIU524767:KJM524767 KSQ524767:KTI524767 LCM524767:LDE524767 LMI524767:LNA524767 LWE524767:LWW524767 MGA524767:MGS524767 MPW524767:MQO524767 MZS524767:NAK524767 NJO524767:NKG524767 NTK524767:NUC524767 ODG524767:ODY524767 ONC524767:ONU524767 OWY524767:OXQ524767 PGU524767:PHM524767 PQQ524767:PRI524767 QAM524767:QBE524767 QKI524767:QLA524767 QUE524767:QUW524767 REA524767:RES524767 RNW524767:ROO524767 RXS524767:RYK524767 SHO524767:SIG524767 SRK524767:SSC524767 TBG524767:TBY524767 TLC524767:TLU524767 TUY524767:TVQ524767 UEU524767:UFM524767 UOQ524767:UPI524767 UYM524767:UZE524767 VII524767:VJA524767 VSE524767:VSW524767 WCA524767:WCS524767 WLW524767:WMO524767 WVS524767:WWK524767 K590303:AC590303 JG590303:JY590303 TC590303:TU590303 ACY590303:ADQ590303 AMU590303:ANM590303 AWQ590303:AXI590303 BGM590303:BHE590303 BQI590303:BRA590303 CAE590303:CAW590303 CKA590303:CKS590303 CTW590303:CUO590303 DDS590303:DEK590303 DNO590303:DOG590303 DXK590303:DYC590303 EHG590303:EHY590303 ERC590303:ERU590303 FAY590303:FBQ590303 FKU590303:FLM590303 FUQ590303:FVI590303 GEM590303:GFE590303 GOI590303:GPA590303 GYE590303:GYW590303 HIA590303:HIS590303 HRW590303:HSO590303 IBS590303:ICK590303 ILO590303:IMG590303 IVK590303:IWC590303 JFG590303:JFY590303 JPC590303:JPU590303 JYY590303:JZQ590303 KIU590303:KJM590303 KSQ590303:KTI590303 LCM590303:LDE590303 LMI590303:LNA590303 LWE590303:LWW590303 MGA590303:MGS590303 MPW590303:MQO590303 MZS590303:NAK590303 NJO590303:NKG590303 NTK590303:NUC590303 ODG590303:ODY590303 ONC590303:ONU590303 OWY590303:OXQ590303 PGU590303:PHM590303 PQQ590303:PRI590303 QAM590303:QBE590303 QKI590303:QLA590303 QUE590303:QUW590303 REA590303:RES590303 RNW590303:ROO590303 RXS590303:RYK590303 SHO590303:SIG590303 SRK590303:SSC590303 TBG590303:TBY590303 TLC590303:TLU590303 TUY590303:TVQ590303 UEU590303:UFM590303 UOQ590303:UPI590303 UYM590303:UZE590303 VII590303:VJA590303 VSE590303:VSW590303 WCA590303:WCS590303 WLW590303:WMO590303 WVS590303:WWK590303 K655839:AC655839 JG655839:JY655839 TC655839:TU655839 ACY655839:ADQ655839 AMU655839:ANM655839 AWQ655839:AXI655839 BGM655839:BHE655839 BQI655839:BRA655839 CAE655839:CAW655839 CKA655839:CKS655839 CTW655839:CUO655839 DDS655839:DEK655839 DNO655839:DOG655839 DXK655839:DYC655839 EHG655839:EHY655839 ERC655839:ERU655839 FAY655839:FBQ655839 FKU655839:FLM655839 FUQ655839:FVI655839 GEM655839:GFE655839 GOI655839:GPA655839 GYE655839:GYW655839 HIA655839:HIS655839 HRW655839:HSO655839 IBS655839:ICK655839 ILO655839:IMG655839 IVK655839:IWC655839 JFG655839:JFY655839 JPC655839:JPU655839 JYY655839:JZQ655839 KIU655839:KJM655839 KSQ655839:KTI655839 LCM655839:LDE655839 LMI655839:LNA655839 LWE655839:LWW655839 MGA655839:MGS655839 MPW655839:MQO655839 MZS655839:NAK655839 NJO655839:NKG655839 NTK655839:NUC655839 ODG655839:ODY655839 ONC655839:ONU655839 OWY655839:OXQ655839 PGU655839:PHM655839 PQQ655839:PRI655839 QAM655839:QBE655839 QKI655839:QLA655839 QUE655839:QUW655839 REA655839:RES655839 RNW655839:ROO655839 RXS655839:RYK655839 SHO655839:SIG655839 SRK655839:SSC655839 TBG655839:TBY655839 TLC655839:TLU655839 TUY655839:TVQ655839 UEU655839:UFM655839 UOQ655839:UPI655839 UYM655839:UZE655839 VII655839:VJA655839 VSE655839:VSW655839 WCA655839:WCS655839 WLW655839:WMO655839 WVS655839:WWK655839 K721375:AC721375 JG721375:JY721375 TC721375:TU721375 ACY721375:ADQ721375 AMU721375:ANM721375 AWQ721375:AXI721375 BGM721375:BHE721375 BQI721375:BRA721375 CAE721375:CAW721375 CKA721375:CKS721375 CTW721375:CUO721375 DDS721375:DEK721375 DNO721375:DOG721375 DXK721375:DYC721375 EHG721375:EHY721375 ERC721375:ERU721375 FAY721375:FBQ721375 FKU721375:FLM721375 FUQ721375:FVI721375 GEM721375:GFE721375 GOI721375:GPA721375 GYE721375:GYW721375 HIA721375:HIS721375 HRW721375:HSO721375 IBS721375:ICK721375 ILO721375:IMG721375 IVK721375:IWC721375 JFG721375:JFY721375 JPC721375:JPU721375 JYY721375:JZQ721375 KIU721375:KJM721375 KSQ721375:KTI721375 LCM721375:LDE721375 LMI721375:LNA721375 LWE721375:LWW721375 MGA721375:MGS721375 MPW721375:MQO721375 MZS721375:NAK721375 NJO721375:NKG721375 NTK721375:NUC721375 ODG721375:ODY721375 ONC721375:ONU721375 OWY721375:OXQ721375 PGU721375:PHM721375 PQQ721375:PRI721375 QAM721375:QBE721375 QKI721375:QLA721375 QUE721375:QUW721375 REA721375:RES721375 RNW721375:ROO721375 RXS721375:RYK721375 SHO721375:SIG721375 SRK721375:SSC721375 TBG721375:TBY721375 TLC721375:TLU721375 TUY721375:TVQ721375 UEU721375:UFM721375 UOQ721375:UPI721375 UYM721375:UZE721375 VII721375:VJA721375 VSE721375:VSW721375 WCA721375:WCS721375 WLW721375:WMO721375 WVS721375:WWK721375 K786911:AC786911 JG786911:JY786911 TC786911:TU786911 ACY786911:ADQ786911 AMU786911:ANM786911 AWQ786911:AXI786911 BGM786911:BHE786911 BQI786911:BRA786911 CAE786911:CAW786911 CKA786911:CKS786911 CTW786911:CUO786911 DDS786911:DEK786911 DNO786911:DOG786911 DXK786911:DYC786911 EHG786911:EHY786911 ERC786911:ERU786911 FAY786911:FBQ786911 FKU786911:FLM786911 FUQ786911:FVI786911 GEM786911:GFE786911 GOI786911:GPA786911 GYE786911:GYW786911 HIA786911:HIS786911 HRW786911:HSO786911 IBS786911:ICK786911 ILO786911:IMG786911 IVK786911:IWC786911 JFG786911:JFY786911 JPC786911:JPU786911 JYY786911:JZQ786911 KIU786911:KJM786911 KSQ786911:KTI786911 LCM786911:LDE786911 LMI786911:LNA786911 LWE786911:LWW786911 MGA786911:MGS786911 MPW786911:MQO786911 MZS786911:NAK786911 NJO786911:NKG786911 NTK786911:NUC786911 ODG786911:ODY786911 ONC786911:ONU786911 OWY786911:OXQ786911 PGU786911:PHM786911 PQQ786911:PRI786911 QAM786911:QBE786911 QKI786911:QLA786911 QUE786911:QUW786911 REA786911:RES786911 RNW786911:ROO786911 RXS786911:RYK786911 SHO786911:SIG786911 SRK786911:SSC786911 TBG786911:TBY786911 TLC786911:TLU786911 TUY786911:TVQ786911 UEU786911:UFM786911 UOQ786911:UPI786911 UYM786911:UZE786911 VII786911:VJA786911 VSE786911:VSW786911 WCA786911:WCS786911 WLW786911:WMO786911 WVS786911:WWK786911 K852447:AC852447 JG852447:JY852447 TC852447:TU852447 ACY852447:ADQ852447 AMU852447:ANM852447 AWQ852447:AXI852447 BGM852447:BHE852447 BQI852447:BRA852447 CAE852447:CAW852447 CKA852447:CKS852447 CTW852447:CUO852447 DDS852447:DEK852447 DNO852447:DOG852447 DXK852447:DYC852447 EHG852447:EHY852447 ERC852447:ERU852447 FAY852447:FBQ852447 FKU852447:FLM852447 FUQ852447:FVI852447 GEM852447:GFE852447 GOI852447:GPA852447 GYE852447:GYW852447 HIA852447:HIS852447 HRW852447:HSO852447 IBS852447:ICK852447 ILO852447:IMG852447 IVK852447:IWC852447 JFG852447:JFY852447 JPC852447:JPU852447 JYY852447:JZQ852447 KIU852447:KJM852447 KSQ852447:KTI852447 LCM852447:LDE852447 LMI852447:LNA852447 LWE852447:LWW852447 MGA852447:MGS852447 MPW852447:MQO852447 MZS852447:NAK852447 NJO852447:NKG852447 NTK852447:NUC852447 ODG852447:ODY852447 ONC852447:ONU852447 OWY852447:OXQ852447 PGU852447:PHM852447 PQQ852447:PRI852447 QAM852447:QBE852447 QKI852447:QLA852447 QUE852447:QUW852447 REA852447:RES852447 RNW852447:ROO852447 RXS852447:RYK852447 SHO852447:SIG852447 SRK852447:SSC852447 TBG852447:TBY852447 TLC852447:TLU852447 TUY852447:TVQ852447 UEU852447:UFM852447 UOQ852447:UPI852447 UYM852447:UZE852447 VII852447:VJA852447 VSE852447:VSW852447 WCA852447:WCS852447 WLW852447:WMO852447 WVS852447:WWK852447 K917983:AC917983 JG917983:JY917983 TC917983:TU917983 ACY917983:ADQ917983 AMU917983:ANM917983 AWQ917983:AXI917983 BGM917983:BHE917983 BQI917983:BRA917983 CAE917983:CAW917983 CKA917983:CKS917983 CTW917983:CUO917983 DDS917983:DEK917983 DNO917983:DOG917983 DXK917983:DYC917983 EHG917983:EHY917983 ERC917983:ERU917983 FAY917983:FBQ917983 FKU917983:FLM917983 FUQ917983:FVI917983 GEM917983:GFE917983 GOI917983:GPA917983 GYE917983:GYW917983 HIA917983:HIS917983 HRW917983:HSO917983 IBS917983:ICK917983 ILO917983:IMG917983 IVK917983:IWC917983 JFG917983:JFY917983 JPC917983:JPU917983 JYY917983:JZQ917983 KIU917983:KJM917983 KSQ917983:KTI917983 LCM917983:LDE917983 LMI917983:LNA917983 LWE917983:LWW917983 MGA917983:MGS917983 MPW917983:MQO917983 MZS917983:NAK917983 NJO917983:NKG917983 NTK917983:NUC917983 ODG917983:ODY917983 ONC917983:ONU917983 OWY917983:OXQ917983 PGU917983:PHM917983 PQQ917983:PRI917983 QAM917983:QBE917983 QKI917983:QLA917983 QUE917983:QUW917983 REA917983:RES917983 RNW917983:ROO917983 RXS917983:RYK917983 SHO917983:SIG917983 SRK917983:SSC917983 TBG917983:TBY917983 TLC917983:TLU917983 TUY917983:TVQ917983 UEU917983:UFM917983 UOQ917983:UPI917983 UYM917983:UZE917983 VII917983:VJA917983 VSE917983:VSW917983 WCA917983:WCS917983 WLW917983:WMO917983 WVS917983:WWK917983 K983519:AC983519 JG983519:JY983519 TC983519:TU983519 ACY983519:ADQ983519 AMU983519:ANM983519 AWQ983519:AXI983519 BGM983519:BHE983519 BQI983519:BRA983519 CAE983519:CAW983519 CKA983519:CKS983519 CTW983519:CUO983519 DDS983519:DEK983519 DNO983519:DOG983519 DXK983519:DYC983519 EHG983519:EHY983519 ERC983519:ERU983519 FAY983519:FBQ983519 FKU983519:FLM983519 FUQ983519:FVI983519 GEM983519:GFE983519 GOI983519:GPA983519 GYE983519:GYW983519 HIA983519:HIS983519 HRW983519:HSO983519 IBS983519:ICK983519 ILO983519:IMG983519 IVK983519:IWC983519 JFG983519:JFY983519 JPC983519:JPU983519 JYY983519:JZQ983519 KIU983519:KJM983519 KSQ983519:KTI983519 LCM983519:LDE983519 LMI983519:LNA983519 LWE983519:LWW983519 MGA983519:MGS983519 MPW983519:MQO983519 MZS983519:NAK983519 NJO983519:NKG983519 NTK983519:NUC983519 ODG983519:ODY983519 ONC983519:ONU983519 OWY983519:OXQ983519 PGU983519:PHM983519 PQQ983519:PRI983519 QAM983519:QBE983519 QKI983519:QLA983519 QUE983519:QUW983519 REA983519:RES983519 RNW983519:ROO983519 RXS983519:RYK983519 SHO983519:SIG983519 SRK983519:SSC983519 TBG983519:TBY983519 TLC983519:TLU983519 TUY983519:TVQ983519 UEU983519:UFM983519 UOQ983519:UPI983519 UYM983519:UZE983519 VII983519:VJA983519 VSE983519:VSW983519 WCA983519:WCS983519 WLW983519:WMO983519 WVS983519:WWK983519 AA434:AC437 JW434:JY437 TS434:TU437 ADO434:ADQ437 ANK434:ANM437 AXG434:AXI437 BHC434:BHE437 BQY434:BRA437 CAU434:CAW437 CKQ434:CKS437 CUM434:CUO437 DEI434:DEK437 DOE434:DOG437 DYA434:DYC437 EHW434:EHY437 ERS434:ERU437 FBO434:FBQ437 FLK434:FLM437 FVG434:FVI437 GFC434:GFE437 GOY434:GPA437 GYU434:GYW437 HIQ434:HIS437 HSM434:HSO437 ICI434:ICK437 IME434:IMG437 IWA434:IWC437 JFW434:JFY437 JPS434:JPU437 JZO434:JZQ437 KJK434:KJM437 KTG434:KTI437 LDC434:LDE437 LMY434:LNA437 LWU434:LWW437 MGQ434:MGS437 MQM434:MQO437 NAI434:NAK437 NKE434:NKG437 NUA434:NUC437 ODW434:ODY437 ONS434:ONU437 OXO434:OXQ437 PHK434:PHM437 PRG434:PRI437 QBC434:QBE437 QKY434:QLA437 QUU434:QUW437 REQ434:RES437 ROM434:ROO437 RYI434:RYK437 SIE434:SIG437 SSA434:SSC437 TBW434:TBY437 TLS434:TLU437 TVO434:TVQ437 UFK434:UFM437 UPG434:UPI437 UZC434:UZE437 VIY434:VJA437 VSU434:VSW437 WCQ434:WCS437 WMM434:WMO437 WWI434:WWK437 AA66016:AC66019 JW66016:JY66019 TS66016:TU66019 ADO66016:ADQ66019 ANK66016:ANM66019 AXG66016:AXI66019 BHC66016:BHE66019 BQY66016:BRA66019 CAU66016:CAW66019 CKQ66016:CKS66019 CUM66016:CUO66019 DEI66016:DEK66019 DOE66016:DOG66019 DYA66016:DYC66019 EHW66016:EHY66019 ERS66016:ERU66019 FBO66016:FBQ66019 FLK66016:FLM66019 FVG66016:FVI66019 GFC66016:GFE66019 GOY66016:GPA66019 GYU66016:GYW66019 HIQ66016:HIS66019 HSM66016:HSO66019 ICI66016:ICK66019 IME66016:IMG66019 IWA66016:IWC66019 JFW66016:JFY66019 JPS66016:JPU66019 JZO66016:JZQ66019 KJK66016:KJM66019 KTG66016:KTI66019 LDC66016:LDE66019 LMY66016:LNA66019 LWU66016:LWW66019 MGQ66016:MGS66019 MQM66016:MQO66019 NAI66016:NAK66019 NKE66016:NKG66019 NUA66016:NUC66019 ODW66016:ODY66019 ONS66016:ONU66019 OXO66016:OXQ66019 PHK66016:PHM66019 PRG66016:PRI66019 QBC66016:QBE66019 QKY66016:QLA66019 QUU66016:QUW66019 REQ66016:RES66019 ROM66016:ROO66019 RYI66016:RYK66019 SIE66016:SIG66019 SSA66016:SSC66019 TBW66016:TBY66019 TLS66016:TLU66019 TVO66016:TVQ66019 UFK66016:UFM66019 UPG66016:UPI66019 UZC66016:UZE66019 VIY66016:VJA66019 VSU66016:VSW66019 WCQ66016:WCS66019 WMM66016:WMO66019 WWI66016:WWK66019 AA131552:AC131555 JW131552:JY131555 TS131552:TU131555 ADO131552:ADQ131555 ANK131552:ANM131555 AXG131552:AXI131555 BHC131552:BHE131555 BQY131552:BRA131555 CAU131552:CAW131555 CKQ131552:CKS131555 CUM131552:CUO131555 DEI131552:DEK131555 DOE131552:DOG131555 DYA131552:DYC131555 EHW131552:EHY131555 ERS131552:ERU131555 FBO131552:FBQ131555 FLK131552:FLM131555 FVG131552:FVI131555 GFC131552:GFE131555 GOY131552:GPA131555 GYU131552:GYW131555 HIQ131552:HIS131555 HSM131552:HSO131555 ICI131552:ICK131555 IME131552:IMG131555 IWA131552:IWC131555 JFW131552:JFY131555 JPS131552:JPU131555 JZO131552:JZQ131555 KJK131552:KJM131555 KTG131552:KTI131555 LDC131552:LDE131555 LMY131552:LNA131555 LWU131552:LWW131555 MGQ131552:MGS131555 MQM131552:MQO131555 NAI131552:NAK131555 NKE131552:NKG131555 NUA131552:NUC131555 ODW131552:ODY131555 ONS131552:ONU131555 OXO131552:OXQ131555 PHK131552:PHM131555 PRG131552:PRI131555 QBC131552:QBE131555 QKY131552:QLA131555 QUU131552:QUW131555 REQ131552:RES131555 ROM131552:ROO131555 RYI131552:RYK131555 SIE131552:SIG131555 SSA131552:SSC131555 TBW131552:TBY131555 TLS131552:TLU131555 TVO131552:TVQ131555 UFK131552:UFM131555 UPG131552:UPI131555 UZC131552:UZE131555 VIY131552:VJA131555 VSU131552:VSW131555 WCQ131552:WCS131555 WMM131552:WMO131555 WWI131552:WWK131555 AA197088:AC197091 JW197088:JY197091 TS197088:TU197091 ADO197088:ADQ197091 ANK197088:ANM197091 AXG197088:AXI197091 BHC197088:BHE197091 BQY197088:BRA197091 CAU197088:CAW197091 CKQ197088:CKS197091 CUM197088:CUO197091 DEI197088:DEK197091 DOE197088:DOG197091 DYA197088:DYC197091 EHW197088:EHY197091 ERS197088:ERU197091 FBO197088:FBQ197091 FLK197088:FLM197091 FVG197088:FVI197091 GFC197088:GFE197091 GOY197088:GPA197091 GYU197088:GYW197091 HIQ197088:HIS197091 HSM197088:HSO197091 ICI197088:ICK197091 IME197088:IMG197091 IWA197088:IWC197091 JFW197088:JFY197091 JPS197088:JPU197091 JZO197088:JZQ197091 KJK197088:KJM197091 KTG197088:KTI197091 LDC197088:LDE197091 LMY197088:LNA197091 LWU197088:LWW197091 MGQ197088:MGS197091 MQM197088:MQO197091 NAI197088:NAK197091 NKE197088:NKG197091 NUA197088:NUC197091 ODW197088:ODY197091 ONS197088:ONU197091 OXO197088:OXQ197091 PHK197088:PHM197091 PRG197088:PRI197091 QBC197088:QBE197091 QKY197088:QLA197091 QUU197088:QUW197091 REQ197088:RES197091 ROM197088:ROO197091 RYI197088:RYK197091 SIE197088:SIG197091 SSA197088:SSC197091 TBW197088:TBY197091 TLS197088:TLU197091 TVO197088:TVQ197091 UFK197088:UFM197091 UPG197088:UPI197091 UZC197088:UZE197091 VIY197088:VJA197091 VSU197088:VSW197091 WCQ197088:WCS197091 WMM197088:WMO197091 WWI197088:WWK197091 AA262624:AC262627 JW262624:JY262627 TS262624:TU262627 ADO262624:ADQ262627 ANK262624:ANM262627 AXG262624:AXI262627 BHC262624:BHE262627 BQY262624:BRA262627 CAU262624:CAW262627 CKQ262624:CKS262627 CUM262624:CUO262627 DEI262624:DEK262627 DOE262624:DOG262627 DYA262624:DYC262627 EHW262624:EHY262627 ERS262624:ERU262627 FBO262624:FBQ262627 FLK262624:FLM262627 FVG262624:FVI262627 GFC262624:GFE262627 GOY262624:GPA262627 GYU262624:GYW262627 HIQ262624:HIS262627 HSM262624:HSO262627 ICI262624:ICK262627 IME262624:IMG262627 IWA262624:IWC262627 JFW262624:JFY262627 JPS262624:JPU262627 JZO262624:JZQ262627 KJK262624:KJM262627 KTG262624:KTI262627 LDC262624:LDE262627 LMY262624:LNA262627 LWU262624:LWW262627 MGQ262624:MGS262627 MQM262624:MQO262627 NAI262624:NAK262627 NKE262624:NKG262627 NUA262624:NUC262627 ODW262624:ODY262627 ONS262624:ONU262627 OXO262624:OXQ262627 PHK262624:PHM262627 PRG262624:PRI262627 QBC262624:QBE262627 QKY262624:QLA262627 QUU262624:QUW262627 REQ262624:RES262627 ROM262624:ROO262627 RYI262624:RYK262627 SIE262624:SIG262627 SSA262624:SSC262627 TBW262624:TBY262627 TLS262624:TLU262627 TVO262624:TVQ262627 UFK262624:UFM262627 UPG262624:UPI262627 UZC262624:UZE262627 VIY262624:VJA262627 VSU262624:VSW262627 WCQ262624:WCS262627 WMM262624:WMO262627 WWI262624:WWK262627 AA328160:AC328163 JW328160:JY328163 TS328160:TU328163 ADO328160:ADQ328163 ANK328160:ANM328163 AXG328160:AXI328163 BHC328160:BHE328163 BQY328160:BRA328163 CAU328160:CAW328163 CKQ328160:CKS328163 CUM328160:CUO328163 DEI328160:DEK328163 DOE328160:DOG328163 DYA328160:DYC328163 EHW328160:EHY328163 ERS328160:ERU328163 FBO328160:FBQ328163 FLK328160:FLM328163 FVG328160:FVI328163 GFC328160:GFE328163 GOY328160:GPA328163 GYU328160:GYW328163 HIQ328160:HIS328163 HSM328160:HSO328163 ICI328160:ICK328163 IME328160:IMG328163 IWA328160:IWC328163 JFW328160:JFY328163 JPS328160:JPU328163 JZO328160:JZQ328163 KJK328160:KJM328163 KTG328160:KTI328163 LDC328160:LDE328163 LMY328160:LNA328163 LWU328160:LWW328163 MGQ328160:MGS328163 MQM328160:MQO328163 NAI328160:NAK328163 NKE328160:NKG328163 NUA328160:NUC328163 ODW328160:ODY328163 ONS328160:ONU328163 OXO328160:OXQ328163 PHK328160:PHM328163 PRG328160:PRI328163 QBC328160:QBE328163 QKY328160:QLA328163 QUU328160:QUW328163 REQ328160:RES328163 ROM328160:ROO328163 RYI328160:RYK328163 SIE328160:SIG328163 SSA328160:SSC328163 TBW328160:TBY328163 TLS328160:TLU328163 TVO328160:TVQ328163 UFK328160:UFM328163 UPG328160:UPI328163 UZC328160:UZE328163 VIY328160:VJA328163 VSU328160:VSW328163 WCQ328160:WCS328163 WMM328160:WMO328163 WWI328160:WWK328163 AA393696:AC393699 JW393696:JY393699 TS393696:TU393699 ADO393696:ADQ393699 ANK393696:ANM393699 AXG393696:AXI393699 BHC393696:BHE393699 BQY393696:BRA393699 CAU393696:CAW393699 CKQ393696:CKS393699 CUM393696:CUO393699 DEI393696:DEK393699 DOE393696:DOG393699 DYA393696:DYC393699 EHW393696:EHY393699 ERS393696:ERU393699 FBO393696:FBQ393699 FLK393696:FLM393699 FVG393696:FVI393699 GFC393696:GFE393699 GOY393696:GPA393699 GYU393696:GYW393699 HIQ393696:HIS393699 HSM393696:HSO393699 ICI393696:ICK393699 IME393696:IMG393699 IWA393696:IWC393699 JFW393696:JFY393699 JPS393696:JPU393699 JZO393696:JZQ393699 KJK393696:KJM393699 KTG393696:KTI393699 LDC393696:LDE393699 LMY393696:LNA393699 LWU393696:LWW393699 MGQ393696:MGS393699 MQM393696:MQO393699 NAI393696:NAK393699 NKE393696:NKG393699 NUA393696:NUC393699 ODW393696:ODY393699 ONS393696:ONU393699 OXO393696:OXQ393699 PHK393696:PHM393699 PRG393696:PRI393699 QBC393696:QBE393699 QKY393696:QLA393699 QUU393696:QUW393699 REQ393696:RES393699 ROM393696:ROO393699 RYI393696:RYK393699 SIE393696:SIG393699 SSA393696:SSC393699 TBW393696:TBY393699 TLS393696:TLU393699 TVO393696:TVQ393699 UFK393696:UFM393699 UPG393696:UPI393699 UZC393696:UZE393699 VIY393696:VJA393699 VSU393696:VSW393699 WCQ393696:WCS393699 WMM393696:WMO393699 WWI393696:WWK393699 AA459232:AC459235 JW459232:JY459235 TS459232:TU459235 ADO459232:ADQ459235 ANK459232:ANM459235 AXG459232:AXI459235 BHC459232:BHE459235 BQY459232:BRA459235 CAU459232:CAW459235 CKQ459232:CKS459235 CUM459232:CUO459235 DEI459232:DEK459235 DOE459232:DOG459235 DYA459232:DYC459235 EHW459232:EHY459235 ERS459232:ERU459235 FBO459232:FBQ459235 FLK459232:FLM459235 FVG459232:FVI459235 GFC459232:GFE459235 GOY459232:GPA459235 GYU459232:GYW459235 HIQ459232:HIS459235 HSM459232:HSO459235 ICI459232:ICK459235 IME459232:IMG459235 IWA459232:IWC459235 JFW459232:JFY459235 JPS459232:JPU459235 JZO459232:JZQ459235 KJK459232:KJM459235 KTG459232:KTI459235 LDC459232:LDE459235 LMY459232:LNA459235 LWU459232:LWW459235 MGQ459232:MGS459235 MQM459232:MQO459235 NAI459232:NAK459235 NKE459232:NKG459235 NUA459232:NUC459235 ODW459232:ODY459235 ONS459232:ONU459235 OXO459232:OXQ459235 PHK459232:PHM459235 PRG459232:PRI459235 QBC459232:QBE459235 QKY459232:QLA459235 QUU459232:QUW459235 REQ459232:RES459235 ROM459232:ROO459235 RYI459232:RYK459235 SIE459232:SIG459235 SSA459232:SSC459235 TBW459232:TBY459235 TLS459232:TLU459235 TVO459232:TVQ459235 UFK459232:UFM459235 UPG459232:UPI459235 UZC459232:UZE459235 VIY459232:VJA459235 VSU459232:VSW459235 WCQ459232:WCS459235 WMM459232:WMO459235 WWI459232:WWK459235 AA524768:AC524771 JW524768:JY524771 TS524768:TU524771 ADO524768:ADQ524771 ANK524768:ANM524771 AXG524768:AXI524771 BHC524768:BHE524771 BQY524768:BRA524771 CAU524768:CAW524771 CKQ524768:CKS524771 CUM524768:CUO524771 DEI524768:DEK524771 DOE524768:DOG524771 DYA524768:DYC524771 EHW524768:EHY524771 ERS524768:ERU524771 FBO524768:FBQ524771 FLK524768:FLM524771 FVG524768:FVI524771 GFC524768:GFE524771 GOY524768:GPA524771 GYU524768:GYW524771 HIQ524768:HIS524771 HSM524768:HSO524771 ICI524768:ICK524771 IME524768:IMG524771 IWA524768:IWC524771 JFW524768:JFY524771 JPS524768:JPU524771 JZO524768:JZQ524771 KJK524768:KJM524771 KTG524768:KTI524771 LDC524768:LDE524771 LMY524768:LNA524771 LWU524768:LWW524771 MGQ524768:MGS524771 MQM524768:MQO524771 NAI524768:NAK524771 NKE524768:NKG524771 NUA524768:NUC524771 ODW524768:ODY524771 ONS524768:ONU524771 OXO524768:OXQ524771 PHK524768:PHM524771 PRG524768:PRI524771 QBC524768:QBE524771 QKY524768:QLA524771 QUU524768:QUW524771 REQ524768:RES524771 ROM524768:ROO524771 RYI524768:RYK524771 SIE524768:SIG524771 SSA524768:SSC524771 TBW524768:TBY524771 TLS524768:TLU524771 TVO524768:TVQ524771 UFK524768:UFM524771 UPG524768:UPI524771 UZC524768:UZE524771 VIY524768:VJA524771 VSU524768:VSW524771 WCQ524768:WCS524771 WMM524768:WMO524771 WWI524768:WWK524771 AA590304:AC590307 JW590304:JY590307 TS590304:TU590307 ADO590304:ADQ590307 ANK590304:ANM590307 AXG590304:AXI590307 BHC590304:BHE590307 BQY590304:BRA590307 CAU590304:CAW590307 CKQ590304:CKS590307 CUM590304:CUO590307 DEI590304:DEK590307 DOE590304:DOG590307 DYA590304:DYC590307 EHW590304:EHY590307 ERS590304:ERU590307 FBO590304:FBQ590307 FLK590304:FLM590307 FVG590304:FVI590307 GFC590304:GFE590307 GOY590304:GPA590307 GYU590304:GYW590307 HIQ590304:HIS590307 HSM590304:HSO590307 ICI590304:ICK590307 IME590304:IMG590307 IWA590304:IWC590307 JFW590304:JFY590307 JPS590304:JPU590307 JZO590304:JZQ590307 KJK590304:KJM590307 KTG590304:KTI590307 LDC590304:LDE590307 LMY590304:LNA590307 LWU590304:LWW590307 MGQ590304:MGS590307 MQM590304:MQO590307 NAI590304:NAK590307 NKE590304:NKG590307 NUA590304:NUC590307 ODW590304:ODY590307 ONS590304:ONU590307 OXO590304:OXQ590307 PHK590304:PHM590307 PRG590304:PRI590307 QBC590304:QBE590307 QKY590304:QLA590307 QUU590304:QUW590307 REQ590304:RES590307 ROM590304:ROO590307 RYI590304:RYK590307 SIE590304:SIG590307 SSA590304:SSC590307 TBW590304:TBY590307 TLS590304:TLU590307 TVO590304:TVQ590307 UFK590304:UFM590307 UPG590304:UPI590307 UZC590304:UZE590307 VIY590304:VJA590307 VSU590304:VSW590307 WCQ590304:WCS590307 WMM590304:WMO590307 WWI590304:WWK590307 AA655840:AC655843 JW655840:JY655843 TS655840:TU655843 ADO655840:ADQ655843 ANK655840:ANM655843 AXG655840:AXI655843 BHC655840:BHE655843 BQY655840:BRA655843 CAU655840:CAW655843 CKQ655840:CKS655843 CUM655840:CUO655843 DEI655840:DEK655843 DOE655840:DOG655843 DYA655840:DYC655843 EHW655840:EHY655843 ERS655840:ERU655843 FBO655840:FBQ655843 FLK655840:FLM655843 FVG655840:FVI655843 GFC655840:GFE655843 GOY655840:GPA655843 GYU655840:GYW655843 HIQ655840:HIS655843 HSM655840:HSO655843 ICI655840:ICK655843 IME655840:IMG655843 IWA655840:IWC655843 JFW655840:JFY655843 JPS655840:JPU655843 JZO655840:JZQ655843 KJK655840:KJM655843 KTG655840:KTI655843 LDC655840:LDE655843 LMY655840:LNA655843 LWU655840:LWW655843 MGQ655840:MGS655843 MQM655840:MQO655843 NAI655840:NAK655843 NKE655840:NKG655843 NUA655840:NUC655843 ODW655840:ODY655843 ONS655840:ONU655843 OXO655840:OXQ655843 PHK655840:PHM655843 PRG655840:PRI655843 QBC655840:QBE655843 QKY655840:QLA655843 QUU655840:QUW655843 REQ655840:RES655843 ROM655840:ROO655843 RYI655840:RYK655843 SIE655840:SIG655843 SSA655840:SSC655843 TBW655840:TBY655843 TLS655840:TLU655843 TVO655840:TVQ655843 UFK655840:UFM655843 UPG655840:UPI655843 UZC655840:UZE655843 VIY655840:VJA655843 VSU655840:VSW655843 WCQ655840:WCS655843 WMM655840:WMO655843 WWI655840:WWK655843 AA721376:AC721379 JW721376:JY721379 TS721376:TU721379 ADO721376:ADQ721379 ANK721376:ANM721379 AXG721376:AXI721379 BHC721376:BHE721379 BQY721376:BRA721379 CAU721376:CAW721379 CKQ721376:CKS721379 CUM721376:CUO721379 DEI721376:DEK721379 DOE721376:DOG721379 DYA721376:DYC721379 EHW721376:EHY721379 ERS721376:ERU721379 FBO721376:FBQ721379 FLK721376:FLM721379 FVG721376:FVI721379 GFC721376:GFE721379 GOY721376:GPA721379 GYU721376:GYW721379 HIQ721376:HIS721379 HSM721376:HSO721379 ICI721376:ICK721379 IME721376:IMG721379 IWA721376:IWC721379 JFW721376:JFY721379 JPS721376:JPU721379 JZO721376:JZQ721379 KJK721376:KJM721379 KTG721376:KTI721379 LDC721376:LDE721379 LMY721376:LNA721379 LWU721376:LWW721379 MGQ721376:MGS721379 MQM721376:MQO721379 NAI721376:NAK721379 NKE721376:NKG721379 NUA721376:NUC721379 ODW721376:ODY721379 ONS721376:ONU721379 OXO721376:OXQ721379 PHK721376:PHM721379 PRG721376:PRI721379 QBC721376:QBE721379 QKY721376:QLA721379 QUU721376:QUW721379 REQ721376:RES721379 ROM721376:ROO721379 RYI721376:RYK721379 SIE721376:SIG721379 SSA721376:SSC721379 TBW721376:TBY721379 TLS721376:TLU721379 TVO721376:TVQ721379 UFK721376:UFM721379 UPG721376:UPI721379 UZC721376:UZE721379 VIY721376:VJA721379 VSU721376:VSW721379 WCQ721376:WCS721379 WMM721376:WMO721379 WWI721376:WWK721379 AA786912:AC786915 JW786912:JY786915 TS786912:TU786915 ADO786912:ADQ786915 ANK786912:ANM786915 AXG786912:AXI786915 BHC786912:BHE786915 BQY786912:BRA786915 CAU786912:CAW786915 CKQ786912:CKS786915 CUM786912:CUO786915 DEI786912:DEK786915 DOE786912:DOG786915 DYA786912:DYC786915 EHW786912:EHY786915 ERS786912:ERU786915 FBO786912:FBQ786915 FLK786912:FLM786915 FVG786912:FVI786915 GFC786912:GFE786915 GOY786912:GPA786915 GYU786912:GYW786915 HIQ786912:HIS786915 HSM786912:HSO786915 ICI786912:ICK786915 IME786912:IMG786915 IWA786912:IWC786915 JFW786912:JFY786915 JPS786912:JPU786915 JZO786912:JZQ786915 KJK786912:KJM786915 KTG786912:KTI786915 LDC786912:LDE786915 LMY786912:LNA786915 LWU786912:LWW786915 MGQ786912:MGS786915 MQM786912:MQO786915 NAI786912:NAK786915 NKE786912:NKG786915 NUA786912:NUC786915 ODW786912:ODY786915 ONS786912:ONU786915 OXO786912:OXQ786915 PHK786912:PHM786915 PRG786912:PRI786915 QBC786912:QBE786915 QKY786912:QLA786915 QUU786912:QUW786915 REQ786912:RES786915 ROM786912:ROO786915 RYI786912:RYK786915 SIE786912:SIG786915 SSA786912:SSC786915 TBW786912:TBY786915 TLS786912:TLU786915 TVO786912:TVQ786915 UFK786912:UFM786915 UPG786912:UPI786915 UZC786912:UZE786915 VIY786912:VJA786915 VSU786912:VSW786915 WCQ786912:WCS786915 WMM786912:WMO786915 WWI786912:WWK786915 AA852448:AC852451 JW852448:JY852451 TS852448:TU852451 ADO852448:ADQ852451 ANK852448:ANM852451 AXG852448:AXI852451 BHC852448:BHE852451 BQY852448:BRA852451 CAU852448:CAW852451 CKQ852448:CKS852451 CUM852448:CUO852451 DEI852448:DEK852451 DOE852448:DOG852451 DYA852448:DYC852451 EHW852448:EHY852451 ERS852448:ERU852451 FBO852448:FBQ852451 FLK852448:FLM852451 FVG852448:FVI852451 GFC852448:GFE852451 GOY852448:GPA852451 GYU852448:GYW852451 HIQ852448:HIS852451 HSM852448:HSO852451 ICI852448:ICK852451 IME852448:IMG852451 IWA852448:IWC852451 JFW852448:JFY852451 JPS852448:JPU852451 JZO852448:JZQ852451 KJK852448:KJM852451 KTG852448:KTI852451 LDC852448:LDE852451 LMY852448:LNA852451 LWU852448:LWW852451 MGQ852448:MGS852451 MQM852448:MQO852451 NAI852448:NAK852451 NKE852448:NKG852451 NUA852448:NUC852451 ODW852448:ODY852451 ONS852448:ONU852451 OXO852448:OXQ852451 PHK852448:PHM852451 PRG852448:PRI852451 QBC852448:QBE852451 QKY852448:QLA852451 QUU852448:QUW852451 REQ852448:RES852451 ROM852448:ROO852451 RYI852448:RYK852451 SIE852448:SIG852451 SSA852448:SSC852451 TBW852448:TBY852451 TLS852448:TLU852451 TVO852448:TVQ852451 UFK852448:UFM852451 UPG852448:UPI852451 UZC852448:UZE852451 VIY852448:VJA852451 VSU852448:VSW852451 WCQ852448:WCS852451 WMM852448:WMO852451 WWI852448:WWK852451 AA917984:AC917987 JW917984:JY917987 TS917984:TU917987 ADO917984:ADQ917987 ANK917984:ANM917987 AXG917984:AXI917987 BHC917984:BHE917987 BQY917984:BRA917987 CAU917984:CAW917987 CKQ917984:CKS917987 CUM917984:CUO917987 DEI917984:DEK917987 DOE917984:DOG917987 DYA917984:DYC917987 EHW917984:EHY917987 ERS917984:ERU917987 FBO917984:FBQ917987 FLK917984:FLM917987 FVG917984:FVI917987 GFC917984:GFE917987 GOY917984:GPA917987 GYU917984:GYW917987 HIQ917984:HIS917987 HSM917984:HSO917987 ICI917984:ICK917987 IME917984:IMG917987 IWA917984:IWC917987 JFW917984:JFY917987 JPS917984:JPU917987 JZO917984:JZQ917987 KJK917984:KJM917987 KTG917984:KTI917987 LDC917984:LDE917987 LMY917984:LNA917987 LWU917984:LWW917987 MGQ917984:MGS917987 MQM917984:MQO917987 NAI917984:NAK917987 NKE917984:NKG917987 NUA917984:NUC917987 ODW917984:ODY917987 ONS917984:ONU917987 OXO917984:OXQ917987 PHK917984:PHM917987 PRG917984:PRI917987 QBC917984:QBE917987 QKY917984:QLA917987 QUU917984:QUW917987 REQ917984:RES917987 ROM917984:ROO917987 RYI917984:RYK917987 SIE917984:SIG917987 SSA917984:SSC917987 TBW917984:TBY917987 TLS917984:TLU917987 TVO917984:TVQ917987 UFK917984:UFM917987 UPG917984:UPI917987 UZC917984:UZE917987 VIY917984:VJA917987 VSU917984:VSW917987 WCQ917984:WCS917987 WMM917984:WMO917987 WWI917984:WWK917987 AA983520:AC983523 JW983520:JY983523 TS983520:TU983523 ADO983520:ADQ983523 ANK983520:ANM983523 AXG983520:AXI983523 BHC983520:BHE983523 BQY983520:BRA983523 CAU983520:CAW983523 CKQ983520:CKS983523 CUM983520:CUO983523 DEI983520:DEK983523 DOE983520:DOG983523 DYA983520:DYC983523 EHW983520:EHY983523 ERS983520:ERU983523 FBO983520:FBQ983523 FLK983520:FLM983523 FVG983520:FVI983523 GFC983520:GFE983523 GOY983520:GPA983523 GYU983520:GYW983523 HIQ983520:HIS983523 HSM983520:HSO983523 ICI983520:ICK983523 IME983520:IMG983523 IWA983520:IWC983523 JFW983520:JFY983523 JPS983520:JPU983523 JZO983520:JZQ983523 KJK983520:KJM983523 KTG983520:KTI983523 LDC983520:LDE983523 LMY983520:LNA983523 LWU983520:LWW983523 MGQ983520:MGS983523 MQM983520:MQO983523 NAI983520:NAK983523 NKE983520:NKG983523 NUA983520:NUC983523 ODW983520:ODY983523 ONS983520:ONU983523 OXO983520:OXQ983523 PHK983520:PHM983523 PRG983520:PRI983523 QBC983520:QBE983523 QKY983520:QLA983523 QUU983520:QUW983523 REQ983520:RES983523 ROM983520:ROO983523 RYI983520:RYK983523 SIE983520:SIG983523 SSA983520:SSC983523 TBW983520:TBY983523 TLS983520:TLU983523 TVO983520:TVQ983523 UFK983520:UFM983523 UPG983520:UPI983523 UZC983520:UZE983523 VIY983520:VJA983523 VSU983520:VSW983523 WCQ983520:WCS983523 WMM983520:WMO983523 WWI983520:WWK983523 U433:AC433 JG456:JY456 TC456:TU456 ACY456:ADQ456 AMU456:ANM456 AWQ456:AXI456 BGM456:BHE456 BQI456:BRA456 CAE456:CAW456 CKA456:CKS456 CTW456:CUO456 DDS456:DEK456 DNO456:DOG456 DXK456:DYC456 EHG456:EHY456 ERC456:ERU456 FAY456:FBQ456 FKU456:FLM456 FUQ456:FVI456 GEM456:GFE456 GOI456:GPA456 GYE456:GYW456 HIA456:HIS456 HRW456:HSO456 IBS456:ICK456 ILO456:IMG456 IVK456:IWC456 JFG456:JFY456 JPC456:JPU456 JYY456:JZQ456 KIU456:KJM456 KSQ456:KTI456 LCM456:LDE456 LMI456:LNA456 LWE456:LWW456 MGA456:MGS456 MPW456:MQO456 MZS456:NAK456 NJO456:NKG456 NTK456:NUC456 ODG456:ODY456 ONC456:ONU456 OWY456:OXQ456 PGU456:PHM456 PQQ456:PRI456 QAM456:QBE456 QKI456:QLA456 QUE456:QUW456 REA456:RES456 RNW456:ROO456 RXS456:RYK456 SHO456:SIG456 SRK456:SSC456 TBG456:TBY456 TLC456:TLU456 TUY456:TVQ456 UEU456:UFM456 UOQ456:UPI456 UYM456:UZE456 VII456:VJA456 VSE456:VSW456 WCA456:WCS456 WLW456:WMO456 WVS456:WWK456 K66038:AC66038 JG66038:JY66038 TC66038:TU66038 ACY66038:ADQ66038 AMU66038:ANM66038 AWQ66038:AXI66038 BGM66038:BHE66038 BQI66038:BRA66038 CAE66038:CAW66038 CKA66038:CKS66038 CTW66038:CUO66038 DDS66038:DEK66038 DNO66038:DOG66038 DXK66038:DYC66038 EHG66038:EHY66038 ERC66038:ERU66038 FAY66038:FBQ66038 FKU66038:FLM66038 FUQ66038:FVI66038 GEM66038:GFE66038 GOI66038:GPA66038 GYE66038:GYW66038 HIA66038:HIS66038 HRW66038:HSO66038 IBS66038:ICK66038 ILO66038:IMG66038 IVK66038:IWC66038 JFG66038:JFY66038 JPC66038:JPU66038 JYY66038:JZQ66038 KIU66038:KJM66038 KSQ66038:KTI66038 LCM66038:LDE66038 LMI66038:LNA66038 LWE66038:LWW66038 MGA66038:MGS66038 MPW66038:MQO66038 MZS66038:NAK66038 NJO66038:NKG66038 NTK66038:NUC66038 ODG66038:ODY66038 ONC66038:ONU66038 OWY66038:OXQ66038 PGU66038:PHM66038 PQQ66038:PRI66038 QAM66038:QBE66038 QKI66038:QLA66038 QUE66038:QUW66038 REA66038:RES66038 RNW66038:ROO66038 RXS66038:RYK66038 SHO66038:SIG66038 SRK66038:SSC66038 TBG66038:TBY66038 TLC66038:TLU66038 TUY66038:TVQ66038 UEU66038:UFM66038 UOQ66038:UPI66038 UYM66038:UZE66038 VII66038:VJA66038 VSE66038:VSW66038 WCA66038:WCS66038 WLW66038:WMO66038 WVS66038:WWK66038 K131574:AC131574 JG131574:JY131574 TC131574:TU131574 ACY131574:ADQ131574 AMU131574:ANM131574 AWQ131574:AXI131574 BGM131574:BHE131574 BQI131574:BRA131574 CAE131574:CAW131574 CKA131574:CKS131574 CTW131574:CUO131574 DDS131574:DEK131574 DNO131574:DOG131574 DXK131574:DYC131574 EHG131574:EHY131574 ERC131574:ERU131574 FAY131574:FBQ131574 FKU131574:FLM131574 FUQ131574:FVI131574 GEM131574:GFE131574 GOI131574:GPA131574 GYE131574:GYW131574 HIA131574:HIS131574 HRW131574:HSO131574 IBS131574:ICK131574 ILO131574:IMG131574 IVK131574:IWC131574 JFG131574:JFY131574 JPC131574:JPU131574 JYY131574:JZQ131574 KIU131574:KJM131574 KSQ131574:KTI131574 LCM131574:LDE131574 LMI131574:LNA131574 LWE131574:LWW131574 MGA131574:MGS131574 MPW131574:MQO131574 MZS131574:NAK131574 NJO131574:NKG131574 NTK131574:NUC131574 ODG131574:ODY131574 ONC131574:ONU131574 OWY131574:OXQ131574 PGU131574:PHM131574 PQQ131574:PRI131574 QAM131574:QBE131574 QKI131574:QLA131574 QUE131574:QUW131574 REA131574:RES131574 RNW131574:ROO131574 RXS131574:RYK131574 SHO131574:SIG131574 SRK131574:SSC131574 TBG131574:TBY131574 TLC131574:TLU131574 TUY131574:TVQ131574 UEU131574:UFM131574 UOQ131574:UPI131574 UYM131574:UZE131574 VII131574:VJA131574 VSE131574:VSW131574 WCA131574:WCS131574 WLW131574:WMO131574 WVS131574:WWK131574 K197110:AC197110 JG197110:JY197110 TC197110:TU197110 ACY197110:ADQ197110 AMU197110:ANM197110 AWQ197110:AXI197110 BGM197110:BHE197110 BQI197110:BRA197110 CAE197110:CAW197110 CKA197110:CKS197110 CTW197110:CUO197110 DDS197110:DEK197110 DNO197110:DOG197110 DXK197110:DYC197110 EHG197110:EHY197110 ERC197110:ERU197110 FAY197110:FBQ197110 FKU197110:FLM197110 FUQ197110:FVI197110 GEM197110:GFE197110 GOI197110:GPA197110 GYE197110:GYW197110 HIA197110:HIS197110 HRW197110:HSO197110 IBS197110:ICK197110 ILO197110:IMG197110 IVK197110:IWC197110 JFG197110:JFY197110 JPC197110:JPU197110 JYY197110:JZQ197110 KIU197110:KJM197110 KSQ197110:KTI197110 LCM197110:LDE197110 LMI197110:LNA197110 LWE197110:LWW197110 MGA197110:MGS197110 MPW197110:MQO197110 MZS197110:NAK197110 NJO197110:NKG197110 NTK197110:NUC197110 ODG197110:ODY197110 ONC197110:ONU197110 OWY197110:OXQ197110 PGU197110:PHM197110 PQQ197110:PRI197110 QAM197110:QBE197110 QKI197110:QLA197110 QUE197110:QUW197110 REA197110:RES197110 RNW197110:ROO197110 RXS197110:RYK197110 SHO197110:SIG197110 SRK197110:SSC197110 TBG197110:TBY197110 TLC197110:TLU197110 TUY197110:TVQ197110 UEU197110:UFM197110 UOQ197110:UPI197110 UYM197110:UZE197110 VII197110:VJA197110 VSE197110:VSW197110 WCA197110:WCS197110 WLW197110:WMO197110 WVS197110:WWK197110 K262646:AC262646 JG262646:JY262646 TC262646:TU262646 ACY262646:ADQ262646 AMU262646:ANM262646 AWQ262646:AXI262646 BGM262646:BHE262646 BQI262646:BRA262646 CAE262646:CAW262646 CKA262646:CKS262646 CTW262646:CUO262646 DDS262646:DEK262646 DNO262646:DOG262646 DXK262646:DYC262646 EHG262646:EHY262646 ERC262646:ERU262646 FAY262646:FBQ262646 FKU262646:FLM262646 FUQ262646:FVI262646 GEM262646:GFE262646 GOI262646:GPA262646 GYE262646:GYW262646 HIA262646:HIS262646 HRW262646:HSO262646 IBS262646:ICK262646 ILO262646:IMG262646 IVK262646:IWC262646 JFG262646:JFY262646 JPC262646:JPU262646 JYY262646:JZQ262646 KIU262646:KJM262646 KSQ262646:KTI262646 LCM262646:LDE262646 LMI262646:LNA262646 LWE262646:LWW262646 MGA262646:MGS262646 MPW262646:MQO262646 MZS262646:NAK262646 NJO262646:NKG262646 NTK262646:NUC262646 ODG262646:ODY262646 ONC262646:ONU262646 OWY262646:OXQ262646 PGU262646:PHM262646 PQQ262646:PRI262646 QAM262646:QBE262646 QKI262646:QLA262646 QUE262646:QUW262646 REA262646:RES262646 RNW262646:ROO262646 RXS262646:RYK262646 SHO262646:SIG262646 SRK262646:SSC262646 TBG262646:TBY262646 TLC262646:TLU262646 TUY262646:TVQ262646 UEU262646:UFM262646 UOQ262646:UPI262646 UYM262646:UZE262646 VII262646:VJA262646 VSE262646:VSW262646 WCA262646:WCS262646 WLW262646:WMO262646 WVS262646:WWK262646 K328182:AC328182 JG328182:JY328182 TC328182:TU328182 ACY328182:ADQ328182 AMU328182:ANM328182 AWQ328182:AXI328182 BGM328182:BHE328182 BQI328182:BRA328182 CAE328182:CAW328182 CKA328182:CKS328182 CTW328182:CUO328182 DDS328182:DEK328182 DNO328182:DOG328182 DXK328182:DYC328182 EHG328182:EHY328182 ERC328182:ERU328182 FAY328182:FBQ328182 FKU328182:FLM328182 FUQ328182:FVI328182 GEM328182:GFE328182 GOI328182:GPA328182 GYE328182:GYW328182 HIA328182:HIS328182 HRW328182:HSO328182 IBS328182:ICK328182 ILO328182:IMG328182 IVK328182:IWC328182 JFG328182:JFY328182 JPC328182:JPU328182 JYY328182:JZQ328182 KIU328182:KJM328182 KSQ328182:KTI328182 LCM328182:LDE328182 LMI328182:LNA328182 LWE328182:LWW328182 MGA328182:MGS328182 MPW328182:MQO328182 MZS328182:NAK328182 NJO328182:NKG328182 NTK328182:NUC328182 ODG328182:ODY328182 ONC328182:ONU328182 OWY328182:OXQ328182 PGU328182:PHM328182 PQQ328182:PRI328182 QAM328182:QBE328182 QKI328182:QLA328182 QUE328182:QUW328182 REA328182:RES328182 RNW328182:ROO328182 RXS328182:RYK328182 SHO328182:SIG328182 SRK328182:SSC328182 TBG328182:TBY328182 TLC328182:TLU328182 TUY328182:TVQ328182 UEU328182:UFM328182 UOQ328182:UPI328182 UYM328182:UZE328182 VII328182:VJA328182 VSE328182:VSW328182 WCA328182:WCS328182 WLW328182:WMO328182 WVS328182:WWK328182 K393718:AC393718 JG393718:JY393718 TC393718:TU393718 ACY393718:ADQ393718 AMU393718:ANM393718 AWQ393718:AXI393718 BGM393718:BHE393718 BQI393718:BRA393718 CAE393718:CAW393718 CKA393718:CKS393718 CTW393718:CUO393718 DDS393718:DEK393718 DNO393718:DOG393718 DXK393718:DYC393718 EHG393718:EHY393718 ERC393718:ERU393718 FAY393718:FBQ393718 FKU393718:FLM393718 FUQ393718:FVI393718 GEM393718:GFE393718 GOI393718:GPA393718 GYE393718:GYW393718 HIA393718:HIS393718 HRW393718:HSO393718 IBS393718:ICK393718 ILO393718:IMG393718 IVK393718:IWC393718 JFG393718:JFY393718 JPC393718:JPU393718 JYY393718:JZQ393718 KIU393718:KJM393718 KSQ393718:KTI393718 LCM393718:LDE393718 LMI393718:LNA393718 LWE393718:LWW393718 MGA393718:MGS393718 MPW393718:MQO393718 MZS393718:NAK393718 NJO393718:NKG393718 NTK393718:NUC393718 ODG393718:ODY393718 ONC393718:ONU393718 OWY393718:OXQ393718 PGU393718:PHM393718 PQQ393718:PRI393718 QAM393718:QBE393718 QKI393718:QLA393718 QUE393718:QUW393718 REA393718:RES393718 RNW393718:ROO393718 RXS393718:RYK393718 SHO393718:SIG393718 SRK393718:SSC393718 TBG393718:TBY393718 TLC393718:TLU393718 TUY393718:TVQ393718 UEU393718:UFM393718 UOQ393718:UPI393718 UYM393718:UZE393718 VII393718:VJA393718 VSE393718:VSW393718 WCA393718:WCS393718 WLW393718:WMO393718 WVS393718:WWK393718 K459254:AC459254 JG459254:JY459254 TC459254:TU459254 ACY459254:ADQ459254 AMU459254:ANM459254 AWQ459254:AXI459254 BGM459254:BHE459254 BQI459254:BRA459254 CAE459254:CAW459254 CKA459254:CKS459254 CTW459254:CUO459254 DDS459254:DEK459254 DNO459254:DOG459254 DXK459254:DYC459254 EHG459254:EHY459254 ERC459254:ERU459254 FAY459254:FBQ459254 FKU459254:FLM459254 FUQ459254:FVI459254 GEM459254:GFE459254 GOI459254:GPA459254 GYE459254:GYW459254 HIA459254:HIS459254 HRW459254:HSO459254 IBS459254:ICK459254 ILO459254:IMG459254 IVK459254:IWC459254 JFG459254:JFY459254 JPC459254:JPU459254 JYY459254:JZQ459254 KIU459254:KJM459254 KSQ459254:KTI459254 LCM459254:LDE459254 LMI459254:LNA459254 LWE459254:LWW459254 MGA459254:MGS459254 MPW459254:MQO459254 MZS459254:NAK459254 NJO459254:NKG459254 NTK459254:NUC459254 ODG459254:ODY459254 ONC459254:ONU459254 OWY459254:OXQ459254 PGU459254:PHM459254 PQQ459254:PRI459254 QAM459254:QBE459254 QKI459254:QLA459254 QUE459254:QUW459254 REA459254:RES459254 RNW459254:ROO459254 RXS459254:RYK459254 SHO459254:SIG459254 SRK459254:SSC459254 TBG459254:TBY459254 TLC459254:TLU459254 TUY459254:TVQ459254 UEU459254:UFM459254 UOQ459254:UPI459254 UYM459254:UZE459254 VII459254:VJA459254 VSE459254:VSW459254 WCA459254:WCS459254 WLW459254:WMO459254 WVS459254:WWK459254 K524790:AC524790 JG524790:JY524790 TC524790:TU524790 ACY524790:ADQ524790 AMU524790:ANM524790 AWQ524790:AXI524790 BGM524790:BHE524790 BQI524790:BRA524790 CAE524790:CAW524790 CKA524790:CKS524790 CTW524790:CUO524790 DDS524790:DEK524790 DNO524790:DOG524790 DXK524790:DYC524790 EHG524790:EHY524790 ERC524790:ERU524790 FAY524790:FBQ524790 FKU524790:FLM524790 FUQ524790:FVI524790 GEM524790:GFE524790 GOI524790:GPA524790 GYE524790:GYW524790 HIA524790:HIS524790 HRW524790:HSO524790 IBS524790:ICK524790 ILO524790:IMG524790 IVK524790:IWC524790 JFG524790:JFY524790 JPC524790:JPU524790 JYY524790:JZQ524790 KIU524790:KJM524790 KSQ524790:KTI524790 LCM524790:LDE524790 LMI524790:LNA524790 LWE524790:LWW524790 MGA524790:MGS524790 MPW524790:MQO524790 MZS524790:NAK524790 NJO524790:NKG524790 NTK524790:NUC524790 ODG524790:ODY524790 ONC524790:ONU524790 OWY524790:OXQ524790 PGU524790:PHM524790 PQQ524790:PRI524790 QAM524790:QBE524790 QKI524790:QLA524790 QUE524790:QUW524790 REA524790:RES524790 RNW524790:ROO524790 RXS524790:RYK524790 SHO524790:SIG524790 SRK524790:SSC524790 TBG524790:TBY524790 TLC524790:TLU524790 TUY524790:TVQ524790 UEU524790:UFM524790 UOQ524790:UPI524790 UYM524790:UZE524790 VII524790:VJA524790 VSE524790:VSW524790 WCA524790:WCS524790 WLW524790:WMO524790 WVS524790:WWK524790 K590326:AC590326 JG590326:JY590326 TC590326:TU590326 ACY590326:ADQ590326 AMU590326:ANM590326 AWQ590326:AXI590326 BGM590326:BHE590326 BQI590326:BRA590326 CAE590326:CAW590326 CKA590326:CKS590326 CTW590326:CUO590326 DDS590326:DEK590326 DNO590326:DOG590326 DXK590326:DYC590326 EHG590326:EHY590326 ERC590326:ERU590326 FAY590326:FBQ590326 FKU590326:FLM590326 FUQ590326:FVI590326 GEM590326:GFE590326 GOI590326:GPA590326 GYE590326:GYW590326 HIA590326:HIS590326 HRW590326:HSO590326 IBS590326:ICK590326 ILO590326:IMG590326 IVK590326:IWC590326 JFG590326:JFY590326 JPC590326:JPU590326 JYY590326:JZQ590326 KIU590326:KJM590326 KSQ590326:KTI590326 LCM590326:LDE590326 LMI590326:LNA590326 LWE590326:LWW590326 MGA590326:MGS590326 MPW590326:MQO590326 MZS590326:NAK590326 NJO590326:NKG590326 NTK590326:NUC590326 ODG590326:ODY590326 ONC590326:ONU590326 OWY590326:OXQ590326 PGU590326:PHM590326 PQQ590326:PRI590326 QAM590326:QBE590326 QKI590326:QLA590326 QUE590326:QUW590326 REA590326:RES590326 RNW590326:ROO590326 RXS590326:RYK590326 SHO590326:SIG590326 SRK590326:SSC590326 TBG590326:TBY590326 TLC590326:TLU590326 TUY590326:TVQ590326 UEU590326:UFM590326 UOQ590326:UPI590326 UYM590326:UZE590326 VII590326:VJA590326 VSE590326:VSW590326 WCA590326:WCS590326 WLW590326:WMO590326 WVS590326:WWK590326 K655862:AC655862 JG655862:JY655862 TC655862:TU655862 ACY655862:ADQ655862 AMU655862:ANM655862 AWQ655862:AXI655862 BGM655862:BHE655862 BQI655862:BRA655862 CAE655862:CAW655862 CKA655862:CKS655862 CTW655862:CUO655862 DDS655862:DEK655862 DNO655862:DOG655862 DXK655862:DYC655862 EHG655862:EHY655862 ERC655862:ERU655862 FAY655862:FBQ655862 FKU655862:FLM655862 FUQ655862:FVI655862 GEM655862:GFE655862 GOI655862:GPA655862 GYE655862:GYW655862 HIA655862:HIS655862 HRW655862:HSO655862 IBS655862:ICK655862 ILO655862:IMG655862 IVK655862:IWC655862 JFG655862:JFY655862 JPC655862:JPU655862 JYY655862:JZQ655862 KIU655862:KJM655862 KSQ655862:KTI655862 LCM655862:LDE655862 LMI655862:LNA655862 LWE655862:LWW655862 MGA655862:MGS655862 MPW655862:MQO655862 MZS655862:NAK655862 NJO655862:NKG655862 NTK655862:NUC655862 ODG655862:ODY655862 ONC655862:ONU655862 OWY655862:OXQ655862 PGU655862:PHM655862 PQQ655862:PRI655862 QAM655862:QBE655862 QKI655862:QLA655862 QUE655862:QUW655862 REA655862:RES655862 RNW655862:ROO655862 RXS655862:RYK655862 SHO655862:SIG655862 SRK655862:SSC655862 TBG655862:TBY655862 TLC655862:TLU655862 TUY655862:TVQ655862 UEU655862:UFM655862 UOQ655862:UPI655862 UYM655862:UZE655862 VII655862:VJA655862 VSE655862:VSW655862 WCA655862:WCS655862 WLW655862:WMO655862 WVS655862:WWK655862 K721398:AC721398 JG721398:JY721398 TC721398:TU721398 ACY721398:ADQ721398 AMU721398:ANM721398 AWQ721398:AXI721398 BGM721398:BHE721398 BQI721398:BRA721398 CAE721398:CAW721398 CKA721398:CKS721398 CTW721398:CUO721398 DDS721398:DEK721398 DNO721398:DOG721398 DXK721398:DYC721398 EHG721398:EHY721398 ERC721398:ERU721398 FAY721398:FBQ721398 FKU721398:FLM721398 FUQ721398:FVI721398 GEM721398:GFE721398 GOI721398:GPA721398 GYE721398:GYW721398 HIA721398:HIS721398 HRW721398:HSO721398 IBS721398:ICK721398 ILO721398:IMG721398 IVK721398:IWC721398 JFG721398:JFY721398 JPC721398:JPU721398 JYY721398:JZQ721398 KIU721398:KJM721398 KSQ721398:KTI721398 LCM721398:LDE721398 LMI721398:LNA721398 LWE721398:LWW721398 MGA721398:MGS721398 MPW721398:MQO721398 MZS721398:NAK721398 NJO721398:NKG721398 NTK721398:NUC721398 ODG721398:ODY721398 ONC721398:ONU721398 OWY721398:OXQ721398 PGU721398:PHM721398 PQQ721398:PRI721398 QAM721398:QBE721398 QKI721398:QLA721398 QUE721398:QUW721398 REA721398:RES721398 RNW721398:ROO721398 RXS721398:RYK721398 SHO721398:SIG721398 SRK721398:SSC721398 TBG721398:TBY721398 TLC721398:TLU721398 TUY721398:TVQ721398 UEU721398:UFM721398 UOQ721398:UPI721398 UYM721398:UZE721398 VII721398:VJA721398 VSE721398:VSW721398 WCA721398:WCS721398 WLW721398:WMO721398 WVS721398:WWK721398 K786934:AC786934 JG786934:JY786934 TC786934:TU786934 ACY786934:ADQ786934 AMU786934:ANM786934 AWQ786934:AXI786934 BGM786934:BHE786934 BQI786934:BRA786934 CAE786934:CAW786934 CKA786934:CKS786934 CTW786934:CUO786934 DDS786934:DEK786934 DNO786934:DOG786934 DXK786934:DYC786934 EHG786934:EHY786934 ERC786934:ERU786934 FAY786934:FBQ786934 FKU786934:FLM786934 FUQ786934:FVI786934 GEM786934:GFE786934 GOI786934:GPA786934 GYE786934:GYW786934 HIA786934:HIS786934 HRW786934:HSO786934 IBS786934:ICK786934 ILO786934:IMG786934 IVK786934:IWC786934 JFG786934:JFY786934 JPC786934:JPU786934 JYY786934:JZQ786934 KIU786934:KJM786934 KSQ786934:KTI786934 LCM786934:LDE786934 LMI786934:LNA786934 LWE786934:LWW786934 MGA786934:MGS786934 MPW786934:MQO786934 MZS786934:NAK786934 NJO786934:NKG786934 NTK786934:NUC786934 ODG786934:ODY786934 ONC786934:ONU786934 OWY786934:OXQ786934 PGU786934:PHM786934 PQQ786934:PRI786934 QAM786934:QBE786934 QKI786934:QLA786934 QUE786934:QUW786934 REA786934:RES786934 RNW786934:ROO786934 RXS786934:RYK786934 SHO786934:SIG786934 SRK786934:SSC786934 TBG786934:TBY786934 TLC786934:TLU786934 TUY786934:TVQ786934 UEU786934:UFM786934 UOQ786934:UPI786934 UYM786934:UZE786934 VII786934:VJA786934 VSE786934:VSW786934 WCA786934:WCS786934 WLW786934:WMO786934 WVS786934:WWK786934 K852470:AC852470 JG852470:JY852470 TC852470:TU852470 ACY852470:ADQ852470 AMU852470:ANM852470 AWQ852470:AXI852470 BGM852470:BHE852470 BQI852470:BRA852470 CAE852470:CAW852470 CKA852470:CKS852470 CTW852470:CUO852470 DDS852470:DEK852470 DNO852470:DOG852470 DXK852470:DYC852470 EHG852470:EHY852470 ERC852470:ERU852470 FAY852470:FBQ852470 FKU852470:FLM852470 FUQ852470:FVI852470 GEM852470:GFE852470 GOI852470:GPA852470 GYE852470:GYW852470 HIA852470:HIS852470 HRW852470:HSO852470 IBS852470:ICK852470 ILO852470:IMG852470 IVK852470:IWC852470 JFG852470:JFY852470 JPC852470:JPU852470 JYY852470:JZQ852470 KIU852470:KJM852470 KSQ852470:KTI852470 LCM852470:LDE852470 LMI852470:LNA852470 LWE852470:LWW852470 MGA852470:MGS852470 MPW852470:MQO852470 MZS852470:NAK852470 NJO852470:NKG852470 NTK852470:NUC852470 ODG852470:ODY852470 ONC852470:ONU852470 OWY852470:OXQ852470 PGU852470:PHM852470 PQQ852470:PRI852470 QAM852470:QBE852470 QKI852470:QLA852470 QUE852470:QUW852470 REA852470:RES852470 RNW852470:ROO852470 RXS852470:RYK852470 SHO852470:SIG852470 SRK852470:SSC852470 TBG852470:TBY852470 TLC852470:TLU852470 TUY852470:TVQ852470 UEU852470:UFM852470 UOQ852470:UPI852470 UYM852470:UZE852470 VII852470:VJA852470 VSE852470:VSW852470 WCA852470:WCS852470 WLW852470:WMO852470 WVS852470:WWK852470 K918006:AC918006 JG918006:JY918006 TC918006:TU918006 ACY918006:ADQ918006 AMU918006:ANM918006 AWQ918006:AXI918006 BGM918006:BHE918006 BQI918006:BRA918006 CAE918006:CAW918006 CKA918006:CKS918006 CTW918006:CUO918006 DDS918006:DEK918006 DNO918006:DOG918006 DXK918006:DYC918006 EHG918006:EHY918006 ERC918006:ERU918006 FAY918006:FBQ918006 FKU918006:FLM918006 FUQ918006:FVI918006 GEM918006:GFE918006 GOI918006:GPA918006 GYE918006:GYW918006 HIA918006:HIS918006 HRW918006:HSO918006 IBS918006:ICK918006 ILO918006:IMG918006 IVK918006:IWC918006 JFG918006:JFY918006 JPC918006:JPU918006 JYY918006:JZQ918006 KIU918006:KJM918006 KSQ918006:KTI918006 LCM918006:LDE918006 LMI918006:LNA918006 LWE918006:LWW918006 MGA918006:MGS918006 MPW918006:MQO918006 MZS918006:NAK918006 NJO918006:NKG918006 NTK918006:NUC918006 ODG918006:ODY918006 ONC918006:ONU918006 OWY918006:OXQ918006 PGU918006:PHM918006 PQQ918006:PRI918006 QAM918006:QBE918006 QKI918006:QLA918006 QUE918006:QUW918006 REA918006:RES918006 RNW918006:ROO918006 RXS918006:RYK918006 SHO918006:SIG918006 SRK918006:SSC918006 TBG918006:TBY918006 TLC918006:TLU918006 TUY918006:TVQ918006 UEU918006:UFM918006 UOQ918006:UPI918006 UYM918006:UZE918006 VII918006:VJA918006 VSE918006:VSW918006 WCA918006:WCS918006 WLW918006:WMO918006 WVS918006:WWK918006 K983542:AC983542 JG983542:JY983542 TC983542:TU983542 ACY983542:ADQ983542 AMU983542:ANM983542 AWQ983542:AXI983542 BGM983542:BHE983542 BQI983542:BRA983542 CAE983542:CAW983542 CKA983542:CKS983542 CTW983542:CUO983542 DDS983542:DEK983542 DNO983542:DOG983542 DXK983542:DYC983542 EHG983542:EHY983542 ERC983542:ERU983542 FAY983542:FBQ983542 FKU983542:FLM983542 FUQ983542:FVI983542 GEM983542:GFE983542 GOI983542:GPA983542 GYE983542:GYW983542 HIA983542:HIS983542 HRW983542:HSO983542 IBS983542:ICK983542 ILO983542:IMG983542 IVK983542:IWC983542 JFG983542:JFY983542 JPC983542:JPU983542 JYY983542:JZQ983542 KIU983542:KJM983542 KSQ983542:KTI983542 LCM983542:LDE983542 LMI983542:LNA983542 LWE983542:LWW983542 MGA983542:MGS983542 MPW983542:MQO983542 MZS983542:NAK983542 NJO983542:NKG983542 NTK983542:NUC983542 ODG983542:ODY983542 ONC983542:ONU983542 OWY983542:OXQ983542 PGU983542:PHM983542 PQQ983542:PRI983542 QAM983542:QBE983542 QKI983542:QLA983542 QUE983542:QUW983542 REA983542:RES983542 RNW983542:ROO983542 RXS983542:RYK983542 SHO983542:SIG983542 SRK983542:SSC983542 TBG983542:TBY983542 TLC983542:TLU983542 TUY983542:TVQ983542 UEU983542:UFM983542 UOQ983542:UPI983542 UYM983542:UZE983542 VII983542:VJA983542 VSE983542:VSW983542 WCA983542:WCS983542 WLW983542:WMO983542 WVS983542:WWK983542 AA503:AC506 JW503:JY506 TS503:TU506 ADO503:ADQ506 ANK503:ANM506 AXG503:AXI506 BHC503:BHE506 BQY503:BRA506 CAU503:CAW506 CKQ503:CKS506 CUM503:CUO506 DEI503:DEK506 DOE503:DOG506 DYA503:DYC506 EHW503:EHY506 ERS503:ERU506 FBO503:FBQ506 FLK503:FLM506 FVG503:FVI506 GFC503:GFE506 GOY503:GPA506 GYU503:GYW506 HIQ503:HIS506 HSM503:HSO506 ICI503:ICK506 IME503:IMG506 IWA503:IWC506 JFW503:JFY506 JPS503:JPU506 JZO503:JZQ506 KJK503:KJM506 KTG503:KTI506 LDC503:LDE506 LMY503:LNA506 LWU503:LWW506 MGQ503:MGS506 MQM503:MQO506 NAI503:NAK506 NKE503:NKG506 NUA503:NUC506 ODW503:ODY506 ONS503:ONU506 OXO503:OXQ506 PHK503:PHM506 PRG503:PRI506 QBC503:QBE506 QKY503:QLA506 QUU503:QUW506 REQ503:RES506 ROM503:ROO506 RYI503:RYK506 SIE503:SIG506 SSA503:SSC506 TBW503:TBY506 TLS503:TLU506 TVO503:TVQ506 UFK503:UFM506 UPG503:UPI506 UZC503:UZE506 VIY503:VJA506 VSU503:VSW506 WCQ503:WCS506 WMM503:WMO506 WWI503:WWK506 AA66085:AC66088 JW66085:JY66088 TS66085:TU66088 ADO66085:ADQ66088 ANK66085:ANM66088 AXG66085:AXI66088 BHC66085:BHE66088 BQY66085:BRA66088 CAU66085:CAW66088 CKQ66085:CKS66088 CUM66085:CUO66088 DEI66085:DEK66088 DOE66085:DOG66088 DYA66085:DYC66088 EHW66085:EHY66088 ERS66085:ERU66088 FBO66085:FBQ66088 FLK66085:FLM66088 FVG66085:FVI66088 GFC66085:GFE66088 GOY66085:GPA66088 GYU66085:GYW66088 HIQ66085:HIS66088 HSM66085:HSO66088 ICI66085:ICK66088 IME66085:IMG66088 IWA66085:IWC66088 JFW66085:JFY66088 JPS66085:JPU66088 JZO66085:JZQ66088 KJK66085:KJM66088 KTG66085:KTI66088 LDC66085:LDE66088 LMY66085:LNA66088 LWU66085:LWW66088 MGQ66085:MGS66088 MQM66085:MQO66088 NAI66085:NAK66088 NKE66085:NKG66088 NUA66085:NUC66088 ODW66085:ODY66088 ONS66085:ONU66088 OXO66085:OXQ66088 PHK66085:PHM66088 PRG66085:PRI66088 QBC66085:QBE66088 QKY66085:QLA66088 QUU66085:QUW66088 REQ66085:RES66088 ROM66085:ROO66088 RYI66085:RYK66088 SIE66085:SIG66088 SSA66085:SSC66088 TBW66085:TBY66088 TLS66085:TLU66088 TVO66085:TVQ66088 UFK66085:UFM66088 UPG66085:UPI66088 UZC66085:UZE66088 VIY66085:VJA66088 VSU66085:VSW66088 WCQ66085:WCS66088 WMM66085:WMO66088 WWI66085:WWK66088 AA131621:AC131624 JW131621:JY131624 TS131621:TU131624 ADO131621:ADQ131624 ANK131621:ANM131624 AXG131621:AXI131624 BHC131621:BHE131624 BQY131621:BRA131624 CAU131621:CAW131624 CKQ131621:CKS131624 CUM131621:CUO131624 DEI131621:DEK131624 DOE131621:DOG131624 DYA131621:DYC131624 EHW131621:EHY131624 ERS131621:ERU131624 FBO131621:FBQ131624 FLK131621:FLM131624 FVG131621:FVI131624 GFC131621:GFE131624 GOY131621:GPA131624 GYU131621:GYW131624 HIQ131621:HIS131624 HSM131621:HSO131624 ICI131621:ICK131624 IME131621:IMG131624 IWA131621:IWC131624 JFW131621:JFY131624 JPS131621:JPU131624 JZO131621:JZQ131624 KJK131621:KJM131624 KTG131621:KTI131624 LDC131621:LDE131624 LMY131621:LNA131624 LWU131621:LWW131624 MGQ131621:MGS131624 MQM131621:MQO131624 NAI131621:NAK131624 NKE131621:NKG131624 NUA131621:NUC131624 ODW131621:ODY131624 ONS131621:ONU131624 OXO131621:OXQ131624 PHK131621:PHM131624 PRG131621:PRI131624 QBC131621:QBE131624 QKY131621:QLA131624 QUU131621:QUW131624 REQ131621:RES131624 ROM131621:ROO131624 RYI131621:RYK131624 SIE131621:SIG131624 SSA131621:SSC131624 TBW131621:TBY131624 TLS131621:TLU131624 TVO131621:TVQ131624 UFK131621:UFM131624 UPG131621:UPI131624 UZC131621:UZE131624 VIY131621:VJA131624 VSU131621:VSW131624 WCQ131621:WCS131624 WMM131621:WMO131624 WWI131621:WWK131624 AA197157:AC197160 JW197157:JY197160 TS197157:TU197160 ADO197157:ADQ197160 ANK197157:ANM197160 AXG197157:AXI197160 BHC197157:BHE197160 BQY197157:BRA197160 CAU197157:CAW197160 CKQ197157:CKS197160 CUM197157:CUO197160 DEI197157:DEK197160 DOE197157:DOG197160 DYA197157:DYC197160 EHW197157:EHY197160 ERS197157:ERU197160 FBO197157:FBQ197160 FLK197157:FLM197160 FVG197157:FVI197160 GFC197157:GFE197160 GOY197157:GPA197160 GYU197157:GYW197160 HIQ197157:HIS197160 HSM197157:HSO197160 ICI197157:ICK197160 IME197157:IMG197160 IWA197157:IWC197160 JFW197157:JFY197160 JPS197157:JPU197160 JZO197157:JZQ197160 KJK197157:KJM197160 KTG197157:KTI197160 LDC197157:LDE197160 LMY197157:LNA197160 LWU197157:LWW197160 MGQ197157:MGS197160 MQM197157:MQO197160 NAI197157:NAK197160 NKE197157:NKG197160 NUA197157:NUC197160 ODW197157:ODY197160 ONS197157:ONU197160 OXO197157:OXQ197160 PHK197157:PHM197160 PRG197157:PRI197160 QBC197157:QBE197160 QKY197157:QLA197160 QUU197157:QUW197160 REQ197157:RES197160 ROM197157:ROO197160 RYI197157:RYK197160 SIE197157:SIG197160 SSA197157:SSC197160 TBW197157:TBY197160 TLS197157:TLU197160 TVO197157:TVQ197160 UFK197157:UFM197160 UPG197157:UPI197160 UZC197157:UZE197160 VIY197157:VJA197160 VSU197157:VSW197160 WCQ197157:WCS197160 WMM197157:WMO197160 WWI197157:WWK197160 AA262693:AC262696 JW262693:JY262696 TS262693:TU262696 ADO262693:ADQ262696 ANK262693:ANM262696 AXG262693:AXI262696 BHC262693:BHE262696 BQY262693:BRA262696 CAU262693:CAW262696 CKQ262693:CKS262696 CUM262693:CUO262696 DEI262693:DEK262696 DOE262693:DOG262696 DYA262693:DYC262696 EHW262693:EHY262696 ERS262693:ERU262696 FBO262693:FBQ262696 FLK262693:FLM262696 FVG262693:FVI262696 GFC262693:GFE262696 GOY262693:GPA262696 GYU262693:GYW262696 HIQ262693:HIS262696 HSM262693:HSO262696 ICI262693:ICK262696 IME262693:IMG262696 IWA262693:IWC262696 JFW262693:JFY262696 JPS262693:JPU262696 JZO262693:JZQ262696 KJK262693:KJM262696 KTG262693:KTI262696 LDC262693:LDE262696 LMY262693:LNA262696 LWU262693:LWW262696 MGQ262693:MGS262696 MQM262693:MQO262696 NAI262693:NAK262696 NKE262693:NKG262696 NUA262693:NUC262696 ODW262693:ODY262696 ONS262693:ONU262696 OXO262693:OXQ262696 PHK262693:PHM262696 PRG262693:PRI262696 QBC262693:QBE262696 QKY262693:QLA262696 QUU262693:QUW262696 REQ262693:RES262696 ROM262693:ROO262696 RYI262693:RYK262696 SIE262693:SIG262696 SSA262693:SSC262696 TBW262693:TBY262696 TLS262693:TLU262696 TVO262693:TVQ262696 UFK262693:UFM262696 UPG262693:UPI262696 UZC262693:UZE262696 VIY262693:VJA262696 VSU262693:VSW262696 WCQ262693:WCS262696 WMM262693:WMO262696 WWI262693:WWK262696 AA328229:AC328232 JW328229:JY328232 TS328229:TU328232 ADO328229:ADQ328232 ANK328229:ANM328232 AXG328229:AXI328232 BHC328229:BHE328232 BQY328229:BRA328232 CAU328229:CAW328232 CKQ328229:CKS328232 CUM328229:CUO328232 DEI328229:DEK328232 DOE328229:DOG328232 DYA328229:DYC328232 EHW328229:EHY328232 ERS328229:ERU328232 FBO328229:FBQ328232 FLK328229:FLM328232 FVG328229:FVI328232 GFC328229:GFE328232 GOY328229:GPA328232 GYU328229:GYW328232 HIQ328229:HIS328232 HSM328229:HSO328232 ICI328229:ICK328232 IME328229:IMG328232 IWA328229:IWC328232 JFW328229:JFY328232 JPS328229:JPU328232 JZO328229:JZQ328232 KJK328229:KJM328232 KTG328229:KTI328232 LDC328229:LDE328232 LMY328229:LNA328232 LWU328229:LWW328232 MGQ328229:MGS328232 MQM328229:MQO328232 NAI328229:NAK328232 NKE328229:NKG328232 NUA328229:NUC328232 ODW328229:ODY328232 ONS328229:ONU328232 OXO328229:OXQ328232 PHK328229:PHM328232 PRG328229:PRI328232 QBC328229:QBE328232 QKY328229:QLA328232 QUU328229:QUW328232 REQ328229:RES328232 ROM328229:ROO328232 RYI328229:RYK328232 SIE328229:SIG328232 SSA328229:SSC328232 TBW328229:TBY328232 TLS328229:TLU328232 TVO328229:TVQ328232 UFK328229:UFM328232 UPG328229:UPI328232 UZC328229:UZE328232 VIY328229:VJA328232 VSU328229:VSW328232 WCQ328229:WCS328232 WMM328229:WMO328232 WWI328229:WWK328232 AA393765:AC393768 JW393765:JY393768 TS393765:TU393768 ADO393765:ADQ393768 ANK393765:ANM393768 AXG393765:AXI393768 BHC393765:BHE393768 BQY393765:BRA393768 CAU393765:CAW393768 CKQ393765:CKS393768 CUM393765:CUO393768 DEI393765:DEK393768 DOE393765:DOG393768 DYA393765:DYC393768 EHW393765:EHY393768 ERS393765:ERU393768 FBO393765:FBQ393768 FLK393765:FLM393768 FVG393765:FVI393768 GFC393765:GFE393768 GOY393765:GPA393768 GYU393765:GYW393768 HIQ393765:HIS393768 HSM393765:HSO393768 ICI393765:ICK393768 IME393765:IMG393768 IWA393765:IWC393768 JFW393765:JFY393768 JPS393765:JPU393768 JZO393765:JZQ393768 KJK393765:KJM393768 KTG393765:KTI393768 LDC393765:LDE393768 LMY393765:LNA393768 LWU393765:LWW393768 MGQ393765:MGS393768 MQM393765:MQO393768 NAI393765:NAK393768 NKE393765:NKG393768 NUA393765:NUC393768 ODW393765:ODY393768 ONS393765:ONU393768 OXO393765:OXQ393768 PHK393765:PHM393768 PRG393765:PRI393768 QBC393765:QBE393768 QKY393765:QLA393768 QUU393765:QUW393768 REQ393765:RES393768 ROM393765:ROO393768 RYI393765:RYK393768 SIE393765:SIG393768 SSA393765:SSC393768 TBW393765:TBY393768 TLS393765:TLU393768 TVO393765:TVQ393768 UFK393765:UFM393768 UPG393765:UPI393768 UZC393765:UZE393768 VIY393765:VJA393768 VSU393765:VSW393768 WCQ393765:WCS393768 WMM393765:WMO393768 WWI393765:WWK393768 AA459301:AC459304 JW459301:JY459304 TS459301:TU459304 ADO459301:ADQ459304 ANK459301:ANM459304 AXG459301:AXI459304 BHC459301:BHE459304 BQY459301:BRA459304 CAU459301:CAW459304 CKQ459301:CKS459304 CUM459301:CUO459304 DEI459301:DEK459304 DOE459301:DOG459304 DYA459301:DYC459304 EHW459301:EHY459304 ERS459301:ERU459304 FBO459301:FBQ459304 FLK459301:FLM459304 FVG459301:FVI459304 GFC459301:GFE459304 GOY459301:GPA459304 GYU459301:GYW459304 HIQ459301:HIS459304 HSM459301:HSO459304 ICI459301:ICK459304 IME459301:IMG459304 IWA459301:IWC459304 JFW459301:JFY459304 JPS459301:JPU459304 JZO459301:JZQ459304 KJK459301:KJM459304 KTG459301:KTI459304 LDC459301:LDE459304 LMY459301:LNA459304 LWU459301:LWW459304 MGQ459301:MGS459304 MQM459301:MQO459304 NAI459301:NAK459304 NKE459301:NKG459304 NUA459301:NUC459304 ODW459301:ODY459304 ONS459301:ONU459304 OXO459301:OXQ459304 PHK459301:PHM459304 PRG459301:PRI459304 QBC459301:QBE459304 QKY459301:QLA459304 QUU459301:QUW459304 REQ459301:RES459304 ROM459301:ROO459304 RYI459301:RYK459304 SIE459301:SIG459304 SSA459301:SSC459304 TBW459301:TBY459304 TLS459301:TLU459304 TVO459301:TVQ459304 UFK459301:UFM459304 UPG459301:UPI459304 UZC459301:UZE459304 VIY459301:VJA459304 VSU459301:VSW459304 WCQ459301:WCS459304 WMM459301:WMO459304 WWI459301:WWK459304 AA524837:AC524840 JW524837:JY524840 TS524837:TU524840 ADO524837:ADQ524840 ANK524837:ANM524840 AXG524837:AXI524840 BHC524837:BHE524840 BQY524837:BRA524840 CAU524837:CAW524840 CKQ524837:CKS524840 CUM524837:CUO524840 DEI524837:DEK524840 DOE524837:DOG524840 DYA524837:DYC524840 EHW524837:EHY524840 ERS524837:ERU524840 FBO524837:FBQ524840 FLK524837:FLM524840 FVG524837:FVI524840 GFC524837:GFE524840 GOY524837:GPA524840 GYU524837:GYW524840 HIQ524837:HIS524840 HSM524837:HSO524840 ICI524837:ICK524840 IME524837:IMG524840 IWA524837:IWC524840 JFW524837:JFY524840 JPS524837:JPU524840 JZO524837:JZQ524840 KJK524837:KJM524840 KTG524837:KTI524840 LDC524837:LDE524840 LMY524837:LNA524840 LWU524837:LWW524840 MGQ524837:MGS524840 MQM524837:MQO524840 NAI524837:NAK524840 NKE524837:NKG524840 NUA524837:NUC524840 ODW524837:ODY524840 ONS524837:ONU524840 OXO524837:OXQ524840 PHK524837:PHM524840 PRG524837:PRI524840 QBC524837:QBE524840 QKY524837:QLA524840 QUU524837:QUW524840 REQ524837:RES524840 ROM524837:ROO524840 RYI524837:RYK524840 SIE524837:SIG524840 SSA524837:SSC524840 TBW524837:TBY524840 TLS524837:TLU524840 TVO524837:TVQ524840 UFK524837:UFM524840 UPG524837:UPI524840 UZC524837:UZE524840 VIY524837:VJA524840 VSU524837:VSW524840 WCQ524837:WCS524840 WMM524837:WMO524840 WWI524837:WWK524840 AA590373:AC590376 JW590373:JY590376 TS590373:TU590376 ADO590373:ADQ590376 ANK590373:ANM590376 AXG590373:AXI590376 BHC590373:BHE590376 BQY590373:BRA590376 CAU590373:CAW590376 CKQ590373:CKS590376 CUM590373:CUO590376 DEI590373:DEK590376 DOE590373:DOG590376 DYA590373:DYC590376 EHW590373:EHY590376 ERS590373:ERU590376 FBO590373:FBQ590376 FLK590373:FLM590376 FVG590373:FVI590376 GFC590373:GFE590376 GOY590373:GPA590376 GYU590373:GYW590376 HIQ590373:HIS590376 HSM590373:HSO590376 ICI590373:ICK590376 IME590373:IMG590376 IWA590373:IWC590376 JFW590373:JFY590376 JPS590373:JPU590376 JZO590373:JZQ590376 KJK590373:KJM590376 KTG590373:KTI590376 LDC590373:LDE590376 LMY590373:LNA590376 LWU590373:LWW590376 MGQ590373:MGS590376 MQM590373:MQO590376 NAI590373:NAK590376 NKE590373:NKG590376 NUA590373:NUC590376 ODW590373:ODY590376 ONS590373:ONU590376 OXO590373:OXQ590376 PHK590373:PHM590376 PRG590373:PRI590376 QBC590373:QBE590376 QKY590373:QLA590376 QUU590373:QUW590376 REQ590373:RES590376 ROM590373:ROO590376 RYI590373:RYK590376 SIE590373:SIG590376 SSA590373:SSC590376 TBW590373:TBY590376 TLS590373:TLU590376 TVO590373:TVQ590376 UFK590373:UFM590376 UPG590373:UPI590376 UZC590373:UZE590376 VIY590373:VJA590376 VSU590373:VSW590376 WCQ590373:WCS590376 WMM590373:WMO590376 WWI590373:WWK590376 AA655909:AC655912 JW655909:JY655912 TS655909:TU655912 ADO655909:ADQ655912 ANK655909:ANM655912 AXG655909:AXI655912 BHC655909:BHE655912 BQY655909:BRA655912 CAU655909:CAW655912 CKQ655909:CKS655912 CUM655909:CUO655912 DEI655909:DEK655912 DOE655909:DOG655912 DYA655909:DYC655912 EHW655909:EHY655912 ERS655909:ERU655912 FBO655909:FBQ655912 FLK655909:FLM655912 FVG655909:FVI655912 GFC655909:GFE655912 GOY655909:GPA655912 GYU655909:GYW655912 HIQ655909:HIS655912 HSM655909:HSO655912 ICI655909:ICK655912 IME655909:IMG655912 IWA655909:IWC655912 JFW655909:JFY655912 JPS655909:JPU655912 JZO655909:JZQ655912 KJK655909:KJM655912 KTG655909:KTI655912 LDC655909:LDE655912 LMY655909:LNA655912 LWU655909:LWW655912 MGQ655909:MGS655912 MQM655909:MQO655912 NAI655909:NAK655912 NKE655909:NKG655912 NUA655909:NUC655912 ODW655909:ODY655912 ONS655909:ONU655912 OXO655909:OXQ655912 PHK655909:PHM655912 PRG655909:PRI655912 QBC655909:QBE655912 QKY655909:QLA655912 QUU655909:QUW655912 REQ655909:RES655912 ROM655909:ROO655912 RYI655909:RYK655912 SIE655909:SIG655912 SSA655909:SSC655912 TBW655909:TBY655912 TLS655909:TLU655912 TVO655909:TVQ655912 UFK655909:UFM655912 UPG655909:UPI655912 UZC655909:UZE655912 VIY655909:VJA655912 VSU655909:VSW655912 WCQ655909:WCS655912 WMM655909:WMO655912 WWI655909:WWK655912 AA721445:AC721448 JW721445:JY721448 TS721445:TU721448 ADO721445:ADQ721448 ANK721445:ANM721448 AXG721445:AXI721448 BHC721445:BHE721448 BQY721445:BRA721448 CAU721445:CAW721448 CKQ721445:CKS721448 CUM721445:CUO721448 DEI721445:DEK721448 DOE721445:DOG721448 DYA721445:DYC721448 EHW721445:EHY721448 ERS721445:ERU721448 FBO721445:FBQ721448 FLK721445:FLM721448 FVG721445:FVI721448 GFC721445:GFE721448 GOY721445:GPA721448 GYU721445:GYW721448 HIQ721445:HIS721448 HSM721445:HSO721448 ICI721445:ICK721448 IME721445:IMG721448 IWA721445:IWC721448 JFW721445:JFY721448 JPS721445:JPU721448 JZO721445:JZQ721448 KJK721445:KJM721448 KTG721445:KTI721448 LDC721445:LDE721448 LMY721445:LNA721448 LWU721445:LWW721448 MGQ721445:MGS721448 MQM721445:MQO721448 NAI721445:NAK721448 NKE721445:NKG721448 NUA721445:NUC721448 ODW721445:ODY721448 ONS721445:ONU721448 OXO721445:OXQ721448 PHK721445:PHM721448 PRG721445:PRI721448 QBC721445:QBE721448 QKY721445:QLA721448 QUU721445:QUW721448 REQ721445:RES721448 ROM721445:ROO721448 RYI721445:RYK721448 SIE721445:SIG721448 SSA721445:SSC721448 TBW721445:TBY721448 TLS721445:TLU721448 TVO721445:TVQ721448 UFK721445:UFM721448 UPG721445:UPI721448 UZC721445:UZE721448 VIY721445:VJA721448 VSU721445:VSW721448 WCQ721445:WCS721448 WMM721445:WMO721448 WWI721445:WWK721448 AA786981:AC786984 JW786981:JY786984 TS786981:TU786984 ADO786981:ADQ786984 ANK786981:ANM786984 AXG786981:AXI786984 BHC786981:BHE786984 BQY786981:BRA786984 CAU786981:CAW786984 CKQ786981:CKS786984 CUM786981:CUO786984 DEI786981:DEK786984 DOE786981:DOG786984 DYA786981:DYC786984 EHW786981:EHY786984 ERS786981:ERU786984 FBO786981:FBQ786984 FLK786981:FLM786984 FVG786981:FVI786984 GFC786981:GFE786984 GOY786981:GPA786984 GYU786981:GYW786984 HIQ786981:HIS786984 HSM786981:HSO786984 ICI786981:ICK786984 IME786981:IMG786984 IWA786981:IWC786984 JFW786981:JFY786984 JPS786981:JPU786984 JZO786981:JZQ786984 KJK786981:KJM786984 KTG786981:KTI786984 LDC786981:LDE786984 LMY786981:LNA786984 LWU786981:LWW786984 MGQ786981:MGS786984 MQM786981:MQO786984 NAI786981:NAK786984 NKE786981:NKG786984 NUA786981:NUC786984 ODW786981:ODY786984 ONS786981:ONU786984 OXO786981:OXQ786984 PHK786981:PHM786984 PRG786981:PRI786984 QBC786981:QBE786984 QKY786981:QLA786984 QUU786981:QUW786984 REQ786981:RES786984 ROM786981:ROO786984 RYI786981:RYK786984 SIE786981:SIG786984 SSA786981:SSC786984 TBW786981:TBY786984 TLS786981:TLU786984 TVO786981:TVQ786984 UFK786981:UFM786984 UPG786981:UPI786984 UZC786981:UZE786984 VIY786981:VJA786984 VSU786981:VSW786984 WCQ786981:WCS786984 WMM786981:WMO786984 WWI786981:WWK786984 AA852517:AC852520 JW852517:JY852520 TS852517:TU852520 ADO852517:ADQ852520 ANK852517:ANM852520 AXG852517:AXI852520 BHC852517:BHE852520 BQY852517:BRA852520 CAU852517:CAW852520 CKQ852517:CKS852520 CUM852517:CUO852520 DEI852517:DEK852520 DOE852517:DOG852520 DYA852517:DYC852520 EHW852517:EHY852520 ERS852517:ERU852520 FBO852517:FBQ852520 FLK852517:FLM852520 FVG852517:FVI852520 GFC852517:GFE852520 GOY852517:GPA852520 GYU852517:GYW852520 HIQ852517:HIS852520 HSM852517:HSO852520 ICI852517:ICK852520 IME852517:IMG852520 IWA852517:IWC852520 JFW852517:JFY852520 JPS852517:JPU852520 JZO852517:JZQ852520 KJK852517:KJM852520 KTG852517:KTI852520 LDC852517:LDE852520 LMY852517:LNA852520 LWU852517:LWW852520 MGQ852517:MGS852520 MQM852517:MQO852520 NAI852517:NAK852520 NKE852517:NKG852520 NUA852517:NUC852520 ODW852517:ODY852520 ONS852517:ONU852520 OXO852517:OXQ852520 PHK852517:PHM852520 PRG852517:PRI852520 QBC852517:QBE852520 QKY852517:QLA852520 QUU852517:QUW852520 REQ852517:RES852520 ROM852517:ROO852520 RYI852517:RYK852520 SIE852517:SIG852520 SSA852517:SSC852520 TBW852517:TBY852520 TLS852517:TLU852520 TVO852517:TVQ852520 UFK852517:UFM852520 UPG852517:UPI852520 UZC852517:UZE852520 VIY852517:VJA852520 VSU852517:VSW852520 WCQ852517:WCS852520 WMM852517:WMO852520 WWI852517:WWK852520 AA918053:AC918056 JW918053:JY918056 TS918053:TU918056 ADO918053:ADQ918056 ANK918053:ANM918056 AXG918053:AXI918056 BHC918053:BHE918056 BQY918053:BRA918056 CAU918053:CAW918056 CKQ918053:CKS918056 CUM918053:CUO918056 DEI918053:DEK918056 DOE918053:DOG918056 DYA918053:DYC918056 EHW918053:EHY918056 ERS918053:ERU918056 FBO918053:FBQ918056 FLK918053:FLM918056 FVG918053:FVI918056 GFC918053:GFE918056 GOY918053:GPA918056 GYU918053:GYW918056 HIQ918053:HIS918056 HSM918053:HSO918056 ICI918053:ICK918056 IME918053:IMG918056 IWA918053:IWC918056 JFW918053:JFY918056 JPS918053:JPU918056 JZO918053:JZQ918056 KJK918053:KJM918056 KTG918053:KTI918056 LDC918053:LDE918056 LMY918053:LNA918056 LWU918053:LWW918056 MGQ918053:MGS918056 MQM918053:MQO918056 NAI918053:NAK918056 NKE918053:NKG918056 NUA918053:NUC918056 ODW918053:ODY918056 ONS918053:ONU918056 OXO918053:OXQ918056 PHK918053:PHM918056 PRG918053:PRI918056 QBC918053:QBE918056 QKY918053:QLA918056 QUU918053:QUW918056 REQ918053:RES918056 ROM918053:ROO918056 RYI918053:RYK918056 SIE918053:SIG918056 SSA918053:SSC918056 TBW918053:TBY918056 TLS918053:TLU918056 TVO918053:TVQ918056 UFK918053:UFM918056 UPG918053:UPI918056 UZC918053:UZE918056 VIY918053:VJA918056 VSU918053:VSW918056 WCQ918053:WCS918056 WMM918053:WMO918056 WWI918053:WWK918056 AA983589:AC983592 JW983589:JY983592 TS983589:TU983592 ADO983589:ADQ983592 ANK983589:ANM983592 AXG983589:AXI983592 BHC983589:BHE983592 BQY983589:BRA983592 CAU983589:CAW983592 CKQ983589:CKS983592 CUM983589:CUO983592 DEI983589:DEK983592 DOE983589:DOG983592 DYA983589:DYC983592 EHW983589:EHY983592 ERS983589:ERU983592 FBO983589:FBQ983592 FLK983589:FLM983592 FVG983589:FVI983592 GFC983589:GFE983592 GOY983589:GPA983592 GYU983589:GYW983592 HIQ983589:HIS983592 HSM983589:HSO983592 ICI983589:ICK983592 IME983589:IMG983592 IWA983589:IWC983592 JFW983589:JFY983592 JPS983589:JPU983592 JZO983589:JZQ983592 KJK983589:KJM983592 KTG983589:KTI983592 LDC983589:LDE983592 LMY983589:LNA983592 LWU983589:LWW983592 MGQ983589:MGS983592 MQM983589:MQO983592 NAI983589:NAK983592 NKE983589:NKG983592 NUA983589:NUC983592 ODW983589:ODY983592 ONS983589:ONU983592 OXO983589:OXQ983592 PHK983589:PHM983592 PRG983589:PRI983592 QBC983589:QBE983592 QKY983589:QLA983592 QUU983589:QUW983592 REQ983589:RES983592 ROM983589:ROO983592 RYI983589:RYK983592 SIE983589:SIG983592 SSA983589:SSC983592 TBW983589:TBY983592 TLS983589:TLU983592 TVO983589:TVQ983592 UFK983589:UFM983592 UPG983589:UPI983592 UZC983589:UZE983592 VIY983589:VJA983592 VSU983589:VSW983592 WCQ983589:WCS983592 WMM983589:WMO983592 WWI983589:WWK983592 AA480:AC483 JW480:JY483 TS480:TU483 ADO480:ADQ483 ANK480:ANM483 AXG480:AXI483 BHC480:BHE483 BQY480:BRA483 CAU480:CAW483 CKQ480:CKS483 CUM480:CUO483 DEI480:DEK483 DOE480:DOG483 DYA480:DYC483 EHW480:EHY483 ERS480:ERU483 FBO480:FBQ483 FLK480:FLM483 FVG480:FVI483 GFC480:GFE483 GOY480:GPA483 GYU480:GYW483 HIQ480:HIS483 HSM480:HSO483 ICI480:ICK483 IME480:IMG483 IWA480:IWC483 JFW480:JFY483 JPS480:JPU483 JZO480:JZQ483 KJK480:KJM483 KTG480:KTI483 LDC480:LDE483 LMY480:LNA483 LWU480:LWW483 MGQ480:MGS483 MQM480:MQO483 NAI480:NAK483 NKE480:NKG483 NUA480:NUC483 ODW480:ODY483 ONS480:ONU483 OXO480:OXQ483 PHK480:PHM483 PRG480:PRI483 QBC480:QBE483 QKY480:QLA483 QUU480:QUW483 REQ480:RES483 ROM480:ROO483 RYI480:RYK483 SIE480:SIG483 SSA480:SSC483 TBW480:TBY483 TLS480:TLU483 TVO480:TVQ483 UFK480:UFM483 UPG480:UPI483 UZC480:UZE483 VIY480:VJA483 VSU480:VSW483 WCQ480:WCS483 WMM480:WMO483 WWI480:WWK483 AA66062:AC66065 JW66062:JY66065 TS66062:TU66065 ADO66062:ADQ66065 ANK66062:ANM66065 AXG66062:AXI66065 BHC66062:BHE66065 BQY66062:BRA66065 CAU66062:CAW66065 CKQ66062:CKS66065 CUM66062:CUO66065 DEI66062:DEK66065 DOE66062:DOG66065 DYA66062:DYC66065 EHW66062:EHY66065 ERS66062:ERU66065 FBO66062:FBQ66065 FLK66062:FLM66065 FVG66062:FVI66065 GFC66062:GFE66065 GOY66062:GPA66065 GYU66062:GYW66065 HIQ66062:HIS66065 HSM66062:HSO66065 ICI66062:ICK66065 IME66062:IMG66065 IWA66062:IWC66065 JFW66062:JFY66065 JPS66062:JPU66065 JZO66062:JZQ66065 KJK66062:KJM66065 KTG66062:KTI66065 LDC66062:LDE66065 LMY66062:LNA66065 LWU66062:LWW66065 MGQ66062:MGS66065 MQM66062:MQO66065 NAI66062:NAK66065 NKE66062:NKG66065 NUA66062:NUC66065 ODW66062:ODY66065 ONS66062:ONU66065 OXO66062:OXQ66065 PHK66062:PHM66065 PRG66062:PRI66065 QBC66062:QBE66065 QKY66062:QLA66065 QUU66062:QUW66065 REQ66062:RES66065 ROM66062:ROO66065 RYI66062:RYK66065 SIE66062:SIG66065 SSA66062:SSC66065 TBW66062:TBY66065 TLS66062:TLU66065 TVO66062:TVQ66065 UFK66062:UFM66065 UPG66062:UPI66065 UZC66062:UZE66065 VIY66062:VJA66065 VSU66062:VSW66065 WCQ66062:WCS66065 WMM66062:WMO66065 WWI66062:WWK66065 AA131598:AC131601 JW131598:JY131601 TS131598:TU131601 ADO131598:ADQ131601 ANK131598:ANM131601 AXG131598:AXI131601 BHC131598:BHE131601 BQY131598:BRA131601 CAU131598:CAW131601 CKQ131598:CKS131601 CUM131598:CUO131601 DEI131598:DEK131601 DOE131598:DOG131601 DYA131598:DYC131601 EHW131598:EHY131601 ERS131598:ERU131601 FBO131598:FBQ131601 FLK131598:FLM131601 FVG131598:FVI131601 GFC131598:GFE131601 GOY131598:GPA131601 GYU131598:GYW131601 HIQ131598:HIS131601 HSM131598:HSO131601 ICI131598:ICK131601 IME131598:IMG131601 IWA131598:IWC131601 JFW131598:JFY131601 JPS131598:JPU131601 JZO131598:JZQ131601 KJK131598:KJM131601 KTG131598:KTI131601 LDC131598:LDE131601 LMY131598:LNA131601 LWU131598:LWW131601 MGQ131598:MGS131601 MQM131598:MQO131601 NAI131598:NAK131601 NKE131598:NKG131601 NUA131598:NUC131601 ODW131598:ODY131601 ONS131598:ONU131601 OXO131598:OXQ131601 PHK131598:PHM131601 PRG131598:PRI131601 QBC131598:QBE131601 QKY131598:QLA131601 QUU131598:QUW131601 REQ131598:RES131601 ROM131598:ROO131601 RYI131598:RYK131601 SIE131598:SIG131601 SSA131598:SSC131601 TBW131598:TBY131601 TLS131598:TLU131601 TVO131598:TVQ131601 UFK131598:UFM131601 UPG131598:UPI131601 UZC131598:UZE131601 VIY131598:VJA131601 VSU131598:VSW131601 WCQ131598:WCS131601 WMM131598:WMO131601 WWI131598:WWK131601 AA197134:AC197137 JW197134:JY197137 TS197134:TU197137 ADO197134:ADQ197137 ANK197134:ANM197137 AXG197134:AXI197137 BHC197134:BHE197137 BQY197134:BRA197137 CAU197134:CAW197137 CKQ197134:CKS197137 CUM197134:CUO197137 DEI197134:DEK197137 DOE197134:DOG197137 DYA197134:DYC197137 EHW197134:EHY197137 ERS197134:ERU197137 FBO197134:FBQ197137 FLK197134:FLM197137 FVG197134:FVI197137 GFC197134:GFE197137 GOY197134:GPA197137 GYU197134:GYW197137 HIQ197134:HIS197137 HSM197134:HSO197137 ICI197134:ICK197137 IME197134:IMG197137 IWA197134:IWC197137 JFW197134:JFY197137 JPS197134:JPU197137 JZO197134:JZQ197137 KJK197134:KJM197137 KTG197134:KTI197137 LDC197134:LDE197137 LMY197134:LNA197137 LWU197134:LWW197137 MGQ197134:MGS197137 MQM197134:MQO197137 NAI197134:NAK197137 NKE197134:NKG197137 NUA197134:NUC197137 ODW197134:ODY197137 ONS197134:ONU197137 OXO197134:OXQ197137 PHK197134:PHM197137 PRG197134:PRI197137 QBC197134:QBE197137 QKY197134:QLA197137 QUU197134:QUW197137 REQ197134:RES197137 ROM197134:ROO197137 RYI197134:RYK197137 SIE197134:SIG197137 SSA197134:SSC197137 TBW197134:TBY197137 TLS197134:TLU197137 TVO197134:TVQ197137 UFK197134:UFM197137 UPG197134:UPI197137 UZC197134:UZE197137 VIY197134:VJA197137 VSU197134:VSW197137 WCQ197134:WCS197137 WMM197134:WMO197137 WWI197134:WWK197137 AA262670:AC262673 JW262670:JY262673 TS262670:TU262673 ADO262670:ADQ262673 ANK262670:ANM262673 AXG262670:AXI262673 BHC262670:BHE262673 BQY262670:BRA262673 CAU262670:CAW262673 CKQ262670:CKS262673 CUM262670:CUO262673 DEI262670:DEK262673 DOE262670:DOG262673 DYA262670:DYC262673 EHW262670:EHY262673 ERS262670:ERU262673 FBO262670:FBQ262673 FLK262670:FLM262673 FVG262670:FVI262673 GFC262670:GFE262673 GOY262670:GPA262673 GYU262670:GYW262673 HIQ262670:HIS262673 HSM262670:HSO262673 ICI262670:ICK262673 IME262670:IMG262673 IWA262670:IWC262673 JFW262670:JFY262673 JPS262670:JPU262673 JZO262670:JZQ262673 KJK262670:KJM262673 KTG262670:KTI262673 LDC262670:LDE262673 LMY262670:LNA262673 LWU262670:LWW262673 MGQ262670:MGS262673 MQM262670:MQO262673 NAI262670:NAK262673 NKE262670:NKG262673 NUA262670:NUC262673 ODW262670:ODY262673 ONS262670:ONU262673 OXO262670:OXQ262673 PHK262670:PHM262673 PRG262670:PRI262673 QBC262670:QBE262673 QKY262670:QLA262673 QUU262670:QUW262673 REQ262670:RES262673 ROM262670:ROO262673 RYI262670:RYK262673 SIE262670:SIG262673 SSA262670:SSC262673 TBW262670:TBY262673 TLS262670:TLU262673 TVO262670:TVQ262673 UFK262670:UFM262673 UPG262670:UPI262673 UZC262670:UZE262673 VIY262670:VJA262673 VSU262670:VSW262673 WCQ262670:WCS262673 WMM262670:WMO262673 WWI262670:WWK262673 AA328206:AC328209 JW328206:JY328209 TS328206:TU328209 ADO328206:ADQ328209 ANK328206:ANM328209 AXG328206:AXI328209 BHC328206:BHE328209 BQY328206:BRA328209 CAU328206:CAW328209 CKQ328206:CKS328209 CUM328206:CUO328209 DEI328206:DEK328209 DOE328206:DOG328209 DYA328206:DYC328209 EHW328206:EHY328209 ERS328206:ERU328209 FBO328206:FBQ328209 FLK328206:FLM328209 FVG328206:FVI328209 GFC328206:GFE328209 GOY328206:GPA328209 GYU328206:GYW328209 HIQ328206:HIS328209 HSM328206:HSO328209 ICI328206:ICK328209 IME328206:IMG328209 IWA328206:IWC328209 JFW328206:JFY328209 JPS328206:JPU328209 JZO328206:JZQ328209 KJK328206:KJM328209 KTG328206:KTI328209 LDC328206:LDE328209 LMY328206:LNA328209 LWU328206:LWW328209 MGQ328206:MGS328209 MQM328206:MQO328209 NAI328206:NAK328209 NKE328206:NKG328209 NUA328206:NUC328209 ODW328206:ODY328209 ONS328206:ONU328209 OXO328206:OXQ328209 PHK328206:PHM328209 PRG328206:PRI328209 QBC328206:QBE328209 QKY328206:QLA328209 QUU328206:QUW328209 REQ328206:RES328209 ROM328206:ROO328209 RYI328206:RYK328209 SIE328206:SIG328209 SSA328206:SSC328209 TBW328206:TBY328209 TLS328206:TLU328209 TVO328206:TVQ328209 UFK328206:UFM328209 UPG328206:UPI328209 UZC328206:UZE328209 VIY328206:VJA328209 VSU328206:VSW328209 WCQ328206:WCS328209 WMM328206:WMO328209 WWI328206:WWK328209 AA393742:AC393745 JW393742:JY393745 TS393742:TU393745 ADO393742:ADQ393745 ANK393742:ANM393745 AXG393742:AXI393745 BHC393742:BHE393745 BQY393742:BRA393745 CAU393742:CAW393745 CKQ393742:CKS393745 CUM393742:CUO393745 DEI393742:DEK393745 DOE393742:DOG393745 DYA393742:DYC393745 EHW393742:EHY393745 ERS393742:ERU393745 FBO393742:FBQ393745 FLK393742:FLM393745 FVG393742:FVI393745 GFC393742:GFE393745 GOY393742:GPA393745 GYU393742:GYW393745 HIQ393742:HIS393745 HSM393742:HSO393745 ICI393742:ICK393745 IME393742:IMG393745 IWA393742:IWC393745 JFW393742:JFY393745 JPS393742:JPU393745 JZO393742:JZQ393745 KJK393742:KJM393745 KTG393742:KTI393745 LDC393742:LDE393745 LMY393742:LNA393745 LWU393742:LWW393745 MGQ393742:MGS393745 MQM393742:MQO393745 NAI393742:NAK393745 NKE393742:NKG393745 NUA393742:NUC393745 ODW393742:ODY393745 ONS393742:ONU393745 OXO393742:OXQ393745 PHK393742:PHM393745 PRG393742:PRI393745 QBC393742:QBE393745 QKY393742:QLA393745 QUU393742:QUW393745 REQ393742:RES393745 ROM393742:ROO393745 RYI393742:RYK393745 SIE393742:SIG393745 SSA393742:SSC393745 TBW393742:TBY393745 TLS393742:TLU393745 TVO393742:TVQ393745 UFK393742:UFM393745 UPG393742:UPI393745 UZC393742:UZE393745 VIY393742:VJA393745 VSU393742:VSW393745 WCQ393742:WCS393745 WMM393742:WMO393745 WWI393742:WWK393745 AA459278:AC459281 JW459278:JY459281 TS459278:TU459281 ADO459278:ADQ459281 ANK459278:ANM459281 AXG459278:AXI459281 BHC459278:BHE459281 BQY459278:BRA459281 CAU459278:CAW459281 CKQ459278:CKS459281 CUM459278:CUO459281 DEI459278:DEK459281 DOE459278:DOG459281 DYA459278:DYC459281 EHW459278:EHY459281 ERS459278:ERU459281 FBO459278:FBQ459281 FLK459278:FLM459281 FVG459278:FVI459281 GFC459278:GFE459281 GOY459278:GPA459281 GYU459278:GYW459281 HIQ459278:HIS459281 HSM459278:HSO459281 ICI459278:ICK459281 IME459278:IMG459281 IWA459278:IWC459281 JFW459278:JFY459281 JPS459278:JPU459281 JZO459278:JZQ459281 KJK459278:KJM459281 KTG459278:KTI459281 LDC459278:LDE459281 LMY459278:LNA459281 LWU459278:LWW459281 MGQ459278:MGS459281 MQM459278:MQO459281 NAI459278:NAK459281 NKE459278:NKG459281 NUA459278:NUC459281 ODW459278:ODY459281 ONS459278:ONU459281 OXO459278:OXQ459281 PHK459278:PHM459281 PRG459278:PRI459281 QBC459278:QBE459281 QKY459278:QLA459281 QUU459278:QUW459281 REQ459278:RES459281 ROM459278:ROO459281 RYI459278:RYK459281 SIE459278:SIG459281 SSA459278:SSC459281 TBW459278:TBY459281 TLS459278:TLU459281 TVO459278:TVQ459281 UFK459278:UFM459281 UPG459278:UPI459281 UZC459278:UZE459281 VIY459278:VJA459281 VSU459278:VSW459281 WCQ459278:WCS459281 WMM459278:WMO459281 WWI459278:WWK459281 AA524814:AC524817 JW524814:JY524817 TS524814:TU524817 ADO524814:ADQ524817 ANK524814:ANM524817 AXG524814:AXI524817 BHC524814:BHE524817 BQY524814:BRA524817 CAU524814:CAW524817 CKQ524814:CKS524817 CUM524814:CUO524817 DEI524814:DEK524817 DOE524814:DOG524817 DYA524814:DYC524817 EHW524814:EHY524817 ERS524814:ERU524817 FBO524814:FBQ524817 FLK524814:FLM524817 FVG524814:FVI524817 GFC524814:GFE524817 GOY524814:GPA524817 GYU524814:GYW524817 HIQ524814:HIS524817 HSM524814:HSO524817 ICI524814:ICK524817 IME524814:IMG524817 IWA524814:IWC524817 JFW524814:JFY524817 JPS524814:JPU524817 JZO524814:JZQ524817 KJK524814:KJM524817 KTG524814:KTI524817 LDC524814:LDE524817 LMY524814:LNA524817 LWU524814:LWW524817 MGQ524814:MGS524817 MQM524814:MQO524817 NAI524814:NAK524817 NKE524814:NKG524817 NUA524814:NUC524817 ODW524814:ODY524817 ONS524814:ONU524817 OXO524814:OXQ524817 PHK524814:PHM524817 PRG524814:PRI524817 QBC524814:QBE524817 QKY524814:QLA524817 QUU524814:QUW524817 REQ524814:RES524817 ROM524814:ROO524817 RYI524814:RYK524817 SIE524814:SIG524817 SSA524814:SSC524817 TBW524814:TBY524817 TLS524814:TLU524817 TVO524814:TVQ524817 UFK524814:UFM524817 UPG524814:UPI524817 UZC524814:UZE524817 VIY524814:VJA524817 VSU524814:VSW524817 WCQ524814:WCS524817 WMM524814:WMO524817 WWI524814:WWK524817 AA590350:AC590353 JW590350:JY590353 TS590350:TU590353 ADO590350:ADQ590353 ANK590350:ANM590353 AXG590350:AXI590353 BHC590350:BHE590353 BQY590350:BRA590353 CAU590350:CAW590353 CKQ590350:CKS590353 CUM590350:CUO590353 DEI590350:DEK590353 DOE590350:DOG590353 DYA590350:DYC590353 EHW590350:EHY590353 ERS590350:ERU590353 FBO590350:FBQ590353 FLK590350:FLM590353 FVG590350:FVI590353 GFC590350:GFE590353 GOY590350:GPA590353 GYU590350:GYW590353 HIQ590350:HIS590353 HSM590350:HSO590353 ICI590350:ICK590353 IME590350:IMG590353 IWA590350:IWC590353 JFW590350:JFY590353 JPS590350:JPU590353 JZO590350:JZQ590353 KJK590350:KJM590353 KTG590350:KTI590353 LDC590350:LDE590353 LMY590350:LNA590353 LWU590350:LWW590353 MGQ590350:MGS590353 MQM590350:MQO590353 NAI590350:NAK590353 NKE590350:NKG590353 NUA590350:NUC590353 ODW590350:ODY590353 ONS590350:ONU590353 OXO590350:OXQ590353 PHK590350:PHM590353 PRG590350:PRI590353 QBC590350:QBE590353 QKY590350:QLA590353 QUU590350:QUW590353 REQ590350:RES590353 ROM590350:ROO590353 RYI590350:RYK590353 SIE590350:SIG590353 SSA590350:SSC590353 TBW590350:TBY590353 TLS590350:TLU590353 TVO590350:TVQ590353 UFK590350:UFM590353 UPG590350:UPI590353 UZC590350:UZE590353 VIY590350:VJA590353 VSU590350:VSW590353 WCQ590350:WCS590353 WMM590350:WMO590353 WWI590350:WWK590353 AA655886:AC655889 JW655886:JY655889 TS655886:TU655889 ADO655886:ADQ655889 ANK655886:ANM655889 AXG655886:AXI655889 BHC655886:BHE655889 BQY655886:BRA655889 CAU655886:CAW655889 CKQ655886:CKS655889 CUM655886:CUO655889 DEI655886:DEK655889 DOE655886:DOG655889 DYA655886:DYC655889 EHW655886:EHY655889 ERS655886:ERU655889 FBO655886:FBQ655889 FLK655886:FLM655889 FVG655886:FVI655889 GFC655886:GFE655889 GOY655886:GPA655889 GYU655886:GYW655889 HIQ655886:HIS655889 HSM655886:HSO655889 ICI655886:ICK655889 IME655886:IMG655889 IWA655886:IWC655889 JFW655886:JFY655889 JPS655886:JPU655889 JZO655886:JZQ655889 KJK655886:KJM655889 KTG655886:KTI655889 LDC655886:LDE655889 LMY655886:LNA655889 LWU655886:LWW655889 MGQ655886:MGS655889 MQM655886:MQO655889 NAI655886:NAK655889 NKE655886:NKG655889 NUA655886:NUC655889 ODW655886:ODY655889 ONS655886:ONU655889 OXO655886:OXQ655889 PHK655886:PHM655889 PRG655886:PRI655889 QBC655886:QBE655889 QKY655886:QLA655889 QUU655886:QUW655889 REQ655886:RES655889 ROM655886:ROO655889 RYI655886:RYK655889 SIE655886:SIG655889 SSA655886:SSC655889 TBW655886:TBY655889 TLS655886:TLU655889 TVO655886:TVQ655889 UFK655886:UFM655889 UPG655886:UPI655889 UZC655886:UZE655889 VIY655886:VJA655889 VSU655886:VSW655889 WCQ655886:WCS655889 WMM655886:WMO655889 WWI655886:WWK655889 AA721422:AC721425 JW721422:JY721425 TS721422:TU721425 ADO721422:ADQ721425 ANK721422:ANM721425 AXG721422:AXI721425 BHC721422:BHE721425 BQY721422:BRA721425 CAU721422:CAW721425 CKQ721422:CKS721425 CUM721422:CUO721425 DEI721422:DEK721425 DOE721422:DOG721425 DYA721422:DYC721425 EHW721422:EHY721425 ERS721422:ERU721425 FBO721422:FBQ721425 FLK721422:FLM721425 FVG721422:FVI721425 GFC721422:GFE721425 GOY721422:GPA721425 GYU721422:GYW721425 HIQ721422:HIS721425 HSM721422:HSO721425 ICI721422:ICK721425 IME721422:IMG721425 IWA721422:IWC721425 JFW721422:JFY721425 JPS721422:JPU721425 JZO721422:JZQ721425 KJK721422:KJM721425 KTG721422:KTI721425 LDC721422:LDE721425 LMY721422:LNA721425 LWU721422:LWW721425 MGQ721422:MGS721425 MQM721422:MQO721425 NAI721422:NAK721425 NKE721422:NKG721425 NUA721422:NUC721425 ODW721422:ODY721425 ONS721422:ONU721425 OXO721422:OXQ721425 PHK721422:PHM721425 PRG721422:PRI721425 QBC721422:QBE721425 QKY721422:QLA721425 QUU721422:QUW721425 REQ721422:RES721425 ROM721422:ROO721425 RYI721422:RYK721425 SIE721422:SIG721425 SSA721422:SSC721425 TBW721422:TBY721425 TLS721422:TLU721425 TVO721422:TVQ721425 UFK721422:UFM721425 UPG721422:UPI721425 UZC721422:UZE721425 VIY721422:VJA721425 VSU721422:VSW721425 WCQ721422:WCS721425 WMM721422:WMO721425 WWI721422:WWK721425 AA786958:AC786961 JW786958:JY786961 TS786958:TU786961 ADO786958:ADQ786961 ANK786958:ANM786961 AXG786958:AXI786961 BHC786958:BHE786961 BQY786958:BRA786961 CAU786958:CAW786961 CKQ786958:CKS786961 CUM786958:CUO786961 DEI786958:DEK786961 DOE786958:DOG786961 DYA786958:DYC786961 EHW786958:EHY786961 ERS786958:ERU786961 FBO786958:FBQ786961 FLK786958:FLM786961 FVG786958:FVI786961 GFC786958:GFE786961 GOY786958:GPA786961 GYU786958:GYW786961 HIQ786958:HIS786961 HSM786958:HSO786961 ICI786958:ICK786961 IME786958:IMG786961 IWA786958:IWC786961 JFW786958:JFY786961 JPS786958:JPU786961 JZO786958:JZQ786961 KJK786958:KJM786961 KTG786958:KTI786961 LDC786958:LDE786961 LMY786958:LNA786961 LWU786958:LWW786961 MGQ786958:MGS786961 MQM786958:MQO786961 NAI786958:NAK786961 NKE786958:NKG786961 NUA786958:NUC786961 ODW786958:ODY786961 ONS786958:ONU786961 OXO786958:OXQ786961 PHK786958:PHM786961 PRG786958:PRI786961 QBC786958:QBE786961 QKY786958:QLA786961 QUU786958:QUW786961 REQ786958:RES786961 ROM786958:ROO786961 RYI786958:RYK786961 SIE786958:SIG786961 SSA786958:SSC786961 TBW786958:TBY786961 TLS786958:TLU786961 TVO786958:TVQ786961 UFK786958:UFM786961 UPG786958:UPI786961 UZC786958:UZE786961 VIY786958:VJA786961 VSU786958:VSW786961 WCQ786958:WCS786961 WMM786958:WMO786961 WWI786958:WWK786961 AA852494:AC852497 JW852494:JY852497 TS852494:TU852497 ADO852494:ADQ852497 ANK852494:ANM852497 AXG852494:AXI852497 BHC852494:BHE852497 BQY852494:BRA852497 CAU852494:CAW852497 CKQ852494:CKS852497 CUM852494:CUO852497 DEI852494:DEK852497 DOE852494:DOG852497 DYA852494:DYC852497 EHW852494:EHY852497 ERS852494:ERU852497 FBO852494:FBQ852497 FLK852494:FLM852497 FVG852494:FVI852497 GFC852494:GFE852497 GOY852494:GPA852497 GYU852494:GYW852497 HIQ852494:HIS852497 HSM852494:HSO852497 ICI852494:ICK852497 IME852494:IMG852497 IWA852494:IWC852497 JFW852494:JFY852497 JPS852494:JPU852497 JZO852494:JZQ852497 KJK852494:KJM852497 KTG852494:KTI852497 LDC852494:LDE852497 LMY852494:LNA852497 LWU852494:LWW852497 MGQ852494:MGS852497 MQM852494:MQO852497 NAI852494:NAK852497 NKE852494:NKG852497 NUA852494:NUC852497 ODW852494:ODY852497 ONS852494:ONU852497 OXO852494:OXQ852497 PHK852494:PHM852497 PRG852494:PRI852497 QBC852494:QBE852497 QKY852494:QLA852497 QUU852494:QUW852497 REQ852494:RES852497 ROM852494:ROO852497 RYI852494:RYK852497 SIE852494:SIG852497 SSA852494:SSC852497 TBW852494:TBY852497 TLS852494:TLU852497 TVO852494:TVQ852497 UFK852494:UFM852497 UPG852494:UPI852497 UZC852494:UZE852497 VIY852494:VJA852497 VSU852494:VSW852497 WCQ852494:WCS852497 WMM852494:WMO852497 WWI852494:WWK852497 AA918030:AC918033 JW918030:JY918033 TS918030:TU918033 ADO918030:ADQ918033 ANK918030:ANM918033 AXG918030:AXI918033 BHC918030:BHE918033 BQY918030:BRA918033 CAU918030:CAW918033 CKQ918030:CKS918033 CUM918030:CUO918033 DEI918030:DEK918033 DOE918030:DOG918033 DYA918030:DYC918033 EHW918030:EHY918033 ERS918030:ERU918033 FBO918030:FBQ918033 FLK918030:FLM918033 FVG918030:FVI918033 GFC918030:GFE918033 GOY918030:GPA918033 GYU918030:GYW918033 HIQ918030:HIS918033 HSM918030:HSO918033 ICI918030:ICK918033 IME918030:IMG918033 IWA918030:IWC918033 JFW918030:JFY918033 JPS918030:JPU918033 JZO918030:JZQ918033 KJK918030:KJM918033 KTG918030:KTI918033 LDC918030:LDE918033 LMY918030:LNA918033 LWU918030:LWW918033 MGQ918030:MGS918033 MQM918030:MQO918033 NAI918030:NAK918033 NKE918030:NKG918033 NUA918030:NUC918033 ODW918030:ODY918033 ONS918030:ONU918033 OXO918030:OXQ918033 PHK918030:PHM918033 PRG918030:PRI918033 QBC918030:QBE918033 QKY918030:QLA918033 QUU918030:QUW918033 REQ918030:RES918033 ROM918030:ROO918033 RYI918030:RYK918033 SIE918030:SIG918033 SSA918030:SSC918033 TBW918030:TBY918033 TLS918030:TLU918033 TVO918030:TVQ918033 UFK918030:UFM918033 UPG918030:UPI918033 UZC918030:UZE918033 VIY918030:VJA918033 VSU918030:VSW918033 WCQ918030:WCS918033 WMM918030:WMO918033 WWI918030:WWK918033 AA983566:AC983569 JW983566:JY983569 TS983566:TU983569 ADO983566:ADQ983569 ANK983566:ANM983569 AXG983566:AXI983569 BHC983566:BHE983569 BQY983566:BRA983569 CAU983566:CAW983569 CKQ983566:CKS983569 CUM983566:CUO983569 DEI983566:DEK983569 DOE983566:DOG983569 DYA983566:DYC983569 EHW983566:EHY983569 ERS983566:ERU983569 FBO983566:FBQ983569 FLK983566:FLM983569 FVG983566:FVI983569 GFC983566:GFE983569 GOY983566:GPA983569 GYU983566:GYW983569 HIQ983566:HIS983569 HSM983566:HSO983569 ICI983566:ICK983569 IME983566:IMG983569 IWA983566:IWC983569 JFW983566:JFY983569 JPS983566:JPU983569 JZO983566:JZQ983569 KJK983566:KJM983569 KTG983566:KTI983569 LDC983566:LDE983569 LMY983566:LNA983569 LWU983566:LWW983569 MGQ983566:MGS983569 MQM983566:MQO983569 NAI983566:NAK983569 NKE983566:NKG983569 NUA983566:NUC983569 ODW983566:ODY983569 ONS983566:ONU983569 OXO983566:OXQ983569 PHK983566:PHM983569 PRG983566:PRI983569 QBC983566:QBE983569 QKY983566:QLA983569 QUU983566:QUW983569 REQ983566:RES983569 ROM983566:ROO983569 RYI983566:RYK983569 SIE983566:SIG983569 SSA983566:SSC983569 TBW983566:TBY983569 TLS983566:TLU983569 TVO983566:TVQ983569 UFK983566:UFM983569 UPG983566:UPI983569 UZC983566:UZE983569 VIY983566:VJA983569 VSU983566:VSW983569 WCQ983566:WCS983569 WMM983566:WMO983569 WWI983566:WWK983569 U456:AC456 JG479:JY479 TC479:TU479 ACY479:ADQ479 AMU479:ANM479 AWQ479:AXI479 BGM479:BHE479 BQI479:BRA479 CAE479:CAW479 CKA479:CKS479 CTW479:CUO479 DDS479:DEK479 DNO479:DOG479 DXK479:DYC479 EHG479:EHY479 ERC479:ERU479 FAY479:FBQ479 FKU479:FLM479 FUQ479:FVI479 GEM479:GFE479 GOI479:GPA479 GYE479:GYW479 HIA479:HIS479 HRW479:HSO479 IBS479:ICK479 ILO479:IMG479 IVK479:IWC479 JFG479:JFY479 JPC479:JPU479 JYY479:JZQ479 KIU479:KJM479 KSQ479:KTI479 LCM479:LDE479 LMI479:LNA479 LWE479:LWW479 MGA479:MGS479 MPW479:MQO479 MZS479:NAK479 NJO479:NKG479 NTK479:NUC479 ODG479:ODY479 ONC479:ONU479 OWY479:OXQ479 PGU479:PHM479 PQQ479:PRI479 QAM479:QBE479 QKI479:QLA479 QUE479:QUW479 REA479:RES479 RNW479:ROO479 RXS479:RYK479 SHO479:SIG479 SRK479:SSC479 TBG479:TBY479 TLC479:TLU479 TUY479:TVQ479 UEU479:UFM479 UOQ479:UPI479 UYM479:UZE479 VII479:VJA479 VSE479:VSW479 WCA479:WCS479 WLW479:WMO479 WVS479:WWK479 K66061:AC66061 JG66061:JY66061 TC66061:TU66061 ACY66061:ADQ66061 AMU66061:ANM66061 AWQ66061:AXI66061 BGM66061:BHE66061 BQI66061:BRA66061 CAE66061:CAW66061 CKA66061:CKS66061 CTW66061:CUO66061 DDS66061:DEK66061 DNO66061:DOG66061 DXK66061:DYC66061 EHG66061:EHY66061 ERC66061:ERU66061 FAY66061:FBQ66061 FKU66061:FLM66061 FUQ66061:FVI66061 GEM66061:GFE66061 GOI66061:GPA66061 GYE66061:GYW66061 HIA66061:HIS66061 HRW66061:HSO66061 IBS66061:ICK66061 ILO66061:IMG66061 IVK66061:IWC66061 JFG66061:JFY66061 JPC66061:JPU66061 JYY66061:JZQ66061 KIU66061:KJM66061 KSQ66061:KTI66061 LCM66061:LDE66061 LMI66061:LNA66061 LWE66061:LWW66061 MGA66061:MGS66061 MPW66061:MQO66061 MZS66061:NAK66061 NJO66061:NKG66061 NTK66061:NUC66061 ODG66061:ODY66061 ONC66061:ONU66061 OWY66061:OXQ66061 PGU66061:PHM66061 PQQ66061:PRI66061 QAM66061:QBE66061 QKI66061:QLA66061 QUE66061:QUW66061 REA66061:RES66061 RNW66061:ROO66061 RXS66061:RYK66061 SHO66061:SIG66061 SRK66061:SSC66061 TBG66061:TBY66061 TLC66061:TLU66061 TUY66061:TVQ66061 UEU66061:UFM66061 UOQ66061:UPI66061 UYM66061:UZE66061 VII66061:VJA66061 VSE66061:VSW66061 WCA66061:WCS66061 WLW66061:WMO66061 WVS66061:WWK66061 K131597:AC131597 JG131597:JY131597 TC131597:TU131597 ACY131597:ADQ131597 AMU131597:ANM131597 AWQ131597:AXI131597 BGM131597:BHE131597 BQI131597:BRA131597 CAE131597:CAW131597 CKA131597:CKS131597 CTW131597:CUO131597 DDS131597:DEK131597 DNO131597:DOG131597 DXK131597:DYC131597 EHG131597:EHY131597 ERC131597:ERU131597 FAY131597:FBQ131597 FKU131597:FLM131597 FUQ131597:FVI131597 GEM131597:GFE131597 GOI131597:GPA131597 GYE131597:GYW131597 HIA131597:HIS131597 HRW131597:HSO131597 IBS131597:ICK131597 ILO131597:IMG131597 IVK131597:IWC131597 JFG131597:JFY131597 JPC131597:JPU131597 JYY131597:JZQ131597 KIU131597:KJM131597 KSQ131597:KTI131597 LCM131597:LDE131597 LMI131597:LNA131597 LWE131597:LWW131597 MGA131597:MGS131597 MPW131597:MQO131597 MZS131597:NAK131597 NJO131597:NKG131597 NTK131597:NUC131597 ODG131597:ODY131597 ONC131597:ONU131597 OWY131597:OXQ131597 PGU131597:PHM131597 PQQ131597:PRI131597 QAM131597:QBE131597 QKI131597:QLA131597 QUE131597:QUW131597 REA131597:RES131597 RNW131597:ROO131597 RXS131597:RYK131597 SHO131597:SIG131597 SRK131597:SSC131597 TBG131597:TBY131597 TLC131597:TLU131597 TUY131597:TVQ131597 UEU131597:UFM131597 UOQ131597:UPI131597 UYM131597:UZE131597 VII131597:VJA131597 VSE131597:VSW131597 WCA131597:WCS131597 WLW131597:WMO131597 WVS131597:WWK131597 K197133:AC197133 JG197133:JY197133 TC197133:TU197133 ACY197133:ADQ197133 AMU197133:ANM197133 AWQ197133:AXI197133 BGM197133:BHE197133 BQI197133:BRA197133 CAE197133:CAW197133 CKA197133:CKS197133 CTW197133:CUO197133 DDS197133:DEK197133 DNO197133:DOG197133 DXK197133:DYC197133 EHG197133:EHY197133 ERC197133:ERU197133 FAY197133:FBQ197133 FKU197133:FLM197133 FUQ197133:FVI197133 GEM197133:GFE197133 GOI197133:GPA197133 GYE197133:GYW197133 HIA197133:HIS197133 HRW197133:HSO197133 IBS197133:ICK197133 ILO197133:IMG197133 IVK197133:IWC197133 JFG197133:JFY197133 JPC197133:JPU197133 JYY197133:JZQ197133 KIU197133:KJM197133 KSQ197133:KTI197133 LCM197133:LDE197133 LMI197133:LNA197133 LWE197133:LWW197133 MGA197133:MGS197133 MPW197133:MQO197133 MZS197133:NAK197133 NJO197133:NKG197133 NTK197133:NUC197133 ODG197133:ODY197133 ONC197133:ONU197133 OWY197133:OXQ197133 PGU197133:PHM197133 PQQ197133:PRI197133 QAM197133:QBE197133 QKI197133:QLA197133 QUE197133:QUW197133 REA197133:RES197133 RNW197133:ROO197133 RXS197133:RYK197133 SHO197133:SIG197133 SRK197133:SSC197133 TBG197133:TBY197133 TLC197133:TLU197133 TUY197133:TVQ197133 UEU197133:UFM197133 UOQ197133:UPI197133 UYM197133:UZE197133 VII197133:VJA197133 VSE197133:VSW197133 WCA197133:WCS197133 WLW197133:WMO197133 WVS197133:WWK197133 K262669:AC262669 JG262669:JY262669 TC262669:TU262669 ACY262669:ADQ262669 AMU262669:ANM262669 AWQ262669:AXI262669 BGM262669:BHE262669 BQI262669:BRA262669 CAE262669:CAW262669 CKA262669:CKS262669 CTW262669:CUO262669 DDS262669:DEK262669 DNO262669:DOG262669 DXK262669:DYC262669 EHG262669:EHY262669 ERC262669:ERU262669 FAY262669:FBQ262669 FKU262669:FLM262669 FUQ262669:FVI262669 GEM262669:GFE262669 GOI262669:GPA262669 GYE262669:GYW262669 HIA262669:HIS262669 HRW262669:HSO262669 IBS262669:ICK262669 ILO262669:IMG262669 IVK262669:IWC262669 JFG262669:JFY262669 JPC262669:JPU262669 JYY262669:JZQ262669 KIU262669:KJM262669 KSQ262669:KTI262669 LCM262669:LDE262669 LMI262669:LNA262669 LWE262669:LWW262669 MGA262669:MGS262669 MPW262669:MQO262669 MZS262669:NAK262669 NJO262669:NKG262669 NTK262669:NUC262669 ODG262669:ODY262669 ONC262669:ONU262669 OWY262669:OXQ262669 PGU262669:PHM262669 PQQ262669:PRI262669 QAM262669:QBE262669 QKI262669:QLA262669 QUE262669:QUW262669 REA262669:RES262669 RNW262669:ROO262669 RXS262669:RYK262669 SHO262669:SIG262669 SRK262669:SSC262669 TBG262669:TBY262669 TLC262669:TLU262669 TUY262669:TVQ262669 UEU262669:UFM262669 UOQ262669:UPI262669 UYM262669:UZE262669 VII262669:VJA262669 VSE262669:VSW262669 WCA262669:WCS262669 WLW262669:WMO262669 WVS262669:WWK262669 K328205:AC328205 JG328205:JY328205 TC328205:TU328205 ACY328205:ADQ328205 AMU328205:ANM328205 AWQ328205:AXI328205 BGM328205:BHE328205 BQI328205:BRA328205 CAE328205:CAW328205 CKA328205:CKS328205 CTW328205:CUO328205 DDS328205:DEK328205 DNO328205:DOG328205 DXK328205:DYC328205 EHG328205:EHY328205 ERC328205:ERU328205 FAY328205:FBQ328205 FKU328205:FLM328205 FUQ328205:FVI328205 GEM328205:GFE328205 GOI328205:GPA328205 GYE328205:GYW328205 HIA328205:HIS328205 HRW328205:HSO328205 IBS328205:ICK328205 ILO328205:IMG328205 IVK328205:IWC328205 JFG328205:JFY328205 JPC328205:JPU328205 JYY328205:JZQ328205 KIU328205:KJM328205 KSQ328205:KTI328205 LCM328205:LDE328205 LMI328205:LNA328205 LWE328205:LWW328205 MGA328205:MGS328205 MPW328205:MQO328205 MZS328205:NAK328205 NJO328205:NKG328205 NTK328205:NUC328205 ODG328205:ODY328205 ONC328205:ONU328205 OWY328205:OXQ328205 PGU328205:PHM328205 PQQ328205:PRI328205 QAM328205:QBE328205 QKI328205:QLA328205 QUE328205:QUW328205 REA328205:RES328205 RNW328205:ROO328205 RXS328205:RYK328205 SHO328205:SIG328205 SRK328205:SSC328205 TBG328205:TBY328205 TLC328205:TLU328205 TUY328205:TVQ328205 UEU328205:UFM328205 UOQ328205:UPI328205 UYM328205:UZE328205 VII328205:VJA328205 VSE328205:VSW328205 WCA328205:WCS328205 WLW328205:WMO328205 WVS328205:WWK328205 K393741:AC393741 JG393741:JY393741 TC393741:TU393741 ACY393741:ADQ393741 AMU393741:ANM393741 AWQ393741:AXI393741 BGM393741:BHE393741 BQI393741:BRA393741 CAE393741:CAW393741 CKA393741:CKS393741 CTW393741:CUO393741 DDS393741:DEK393741 DNO393741:DOG393741 DXK393741:DYC393741 EHG393741:EHY393741 ERC393741:ERU393741 FAY393741:FBQ393741 FKU393741:FLM393741 FUQ393741:FVI393741 GEM393741:GFE393741 GOI393741:GPA393741 GYE393741:GYW393741 HIA393741:HIS393741 HRW393741:HSO393741 IBS393741:ICK393741 ILO393741:IMG393741 IVK393741:IWC393741 JFG393741:JFY393741 JPC393741:JPU393741 JYY393741:JZQ393741 KIU393741:KJM393741 KSQ393741:KTI393741 LCM393741:LDE393741 LMI393741:LNA393741 LWE393741:LWW393741 MGA393741:MGS393741 MPW393741:MQO393741 MZS393741:NAK393741 NJO393741:NKG393741 NTK393741:NUC393741 ODG393741:ODY393741 ONC393741:ONU393741 OWY393741:OXQ393741 PGU393741:PHM393741 PQQ393741:PRI393741 QAM393741:QBE393741 QKI393741:QLA393741 QUE393741:QUW393741 REA393741:RES393741 RNW393741:ROO393741 RXS393741:RYK393741 SHO393741:SIG393741 SRK393741:SSC393741 TBG393741:TBY393741 TLC393741:TLU393741 TUY393741:TVQ393741 UEU393741:UFM393741 UOQ393741:UPI393741 UYM393741:UZE393741 VII393741:VJA393741 VSE393741:VSW393741 WCA393741:WCS393741 WLW393741:WMO393741 WVS393741:WWK393741 K459277:AC459277 JG459277:JY459277 TC459277:TU459277 ACY459277:ADQ459277 AMU459277:ANM459277 AWQ459277:AXI459277 BGM459277:BHE459277 BQI459277:BRA459277 CAE459277:CAW459277 CKA459277:CKS459277 CTW459277:CUO459277 DDS459277:DEK459277 DNO459277:DOG459277 DXK459277:DYC459277 EHG459277:EHY459277 ERC459277:ERU459277 FAY459277:FBQ459277 FKU459277:FLM459277 FUQ459277:FVI459277 GEM459277:GFE459277 GOI459277:GPA459277 GYE459277:GYW459277 HIA459277:HIS459277 HRW459277:HSO459277 IBS459277:ICK459277 ILO459277:IMG459277 IVK459277:IWC459277 JFG459277:JFY459277 JPC459277:JPU459277 JYY459277:JZQ459277 KIU459277:KJM459277 KSQ459277:KTI459277 LCM459277:LDE459277 LMI459277:LNA459277 LWE459277:LWW459277 MGA459277:MGS459277 MPW459277:MQO459277 MZS459277:NAK459277 NJO459277:NKG459277 NTK459277:NUC459277 ODG459277:ODY459277 ONC459277:ONU459277 OWY459277:OXQ459277 PGU459277:PHM459277 PQQ459277:PRI459277 QAM459277:QBE459277 QKI459277:QLA459277 QUE459277:QUW459277 REA459277:RES459277 RNW459277:ROO459277 RXS459277:RYK459277 SHO459277:SIG459277 SRK459277:SSC459277 TBG459277:TBY459277 TLC459277:TLU459277 TUY459277:TVQ459277 UEU459277:UFM459277 UOQ459277:UPI459277 UYM459277:UZE459277 VII459277:VJA459277 VSE459277:VSW459277 WCA459277:WCS459277 WLW459277:WMO459277 WVS459277:WWK459277 K524813:AC524813 JG524813:JY524813 TC524813:TU524813 ACY524813:ADQ524813 AMU524813:ANM524813 AWQ524813:AXI524813 BGM524813:BHE524813 BQI524813:BRA524813 CAE524813:CAW524813 CKA524813:CKS524813 CTW524813:CUO524813 DDS524813:DEK524813 DNO524813:DOG524813 DXK524813:DYC524813 EHG524813:EHY524813 ERC524813:ERU524813 FAY524813:FBQ524813 FKU524813:FLM524813 FUQ524813:FVI524813 GEM524813:GFE524813 GOI524813:GPA524813 GYE524813:GYW524813 HIA524813:HIS524813 HRW524813:HSO524813 IBS524813:ICK524813 ILO524813:IMG524813 IVK524813:IWC524813 JFG524813:JFY524813 JPC524813:JPU524813 JYY524813:JZQ524813 KIU524813:KJM524813 KSQ524813:KTI524813 LCM524813:LDE524813 LMI524813:LNA524813 LWE524813:LWW524813 MGA524813:MGS524813 MPW524813:MQO524813 MZS524813:NAK524813 NJO524813:NKG524813 NTK524813:NUC524813 ODG524813:ODY524813 ONC524813:ONU524813 OWY524813:OXQ524813 PGU524813:PHM524813 PQQ524813:PRI524813 QAM524813:QBE524813 QKI524813:QLA524813 QUE524813:QUW524813 REA524813:RES524813 RNW524813:ROO524813 RXS524813:RYK524813 SHO524813:SIG524813 SRK524813:SSC524813 TBG524813:TBY524813 TLC524813:TLU524813 TUY524813:TVQ524813 UEU524813:UFM524813 UOQ524813:UPI524813 UYM524813:UZE524813 VII524813:VJA524813 VSE524813:VSW524813 WCA524813:WCS524813 WLW524813:WMO524813 WVS524813:WWK524813 K590349:AC590349 JG590349:JY590349 TC590349:TU590349 ACY590349:ADQ590349 AMU590349:ANM590349 AWQ590349:AXI590349 BGM590349:BHE590349 BQI590349:BRA590349 CAE590349:CAW590349 CKA590349:CKS590349 CTW590349:CUO590349 DDS590349:DEK590349 DNO590349:DOG590349 DXK590349:DYC590349 EHG590349:EHY590349 ERC590349:ERU590349 FAY590349:FBQ590349 FKU590349:FLM590349 FUQ590349:FVI590349 GEM590349:GFE590349 GOI590349:GPA590349 GYE590349:GYW590349 HIA590349:HIS590349 HRW590349:HSO590349 IBS590349:ICK590349 ILO590349:IMG590349 IVK590349:IWC590349 JFG590349:JFY590349 JPC590349:JPU590349 JYY590349:JZQ590349 KIU590349:KJM590349 KSQ590349:KTI590349 LCM590349:LDE590349 LMI590349:LNA590349 LWE590349:LWW590349 MGA590349:MGS590349 MPW590349:MQO590349 MZS590349:NAK590349 NJO590349:NKG590349 NTK590349:NUC590349 ODG590349:ODY590349 ONC590349:ONU590349 OWY590349:OXQ590349 PGU590349:PHM590349 PQQ590349:PRI590349 QAM590349:QBE590349 QKI590349:QLA590349 QUE590349:QUW590349 REA590349:RES590349 RNW590349:ROO590349 RXS590349:RYK590349 SHO590349:SIG590349 SRK590349:SSC590349 TBG590349:TBY590349 TLC590349:TLU590349 TUY590349:TVQ590349 UEU590349:UFM590349 UOQ590349:UPI590349 UYM590349:UZE590349 VII590349:VJA590349 VSE590349:VSW590349 WCA590349:WCS590349 WLW590349:WMO590349 WVS590349:WWK590349 K655885:AC655885 JG655885:JY655885 TC655885:TU655885 ACY655885:ADQ655885 AMU655885:ANM655885 AWQ655885:AXI655885 BGM655885:BHE655885 BQI655885:BRA655885 CAE655885:CAW655885 CKA655885:CKS655885 CTW655885:CUO655885 DDS655885:DEK655885 DNO655885:DOG655885 DXK655885:DYC655885 EHG655885:EHY655885 ERC655885:ERU655885 FAY655885:FBQ655885 FKU655885:FLM655885 FUQ655885:FVI655885 GEM655885:GFE655885 GOI655885:GPA655885 GYE655885:GYW655885 HIA655885:HIS655885 HRW655885:HSO655885 IBS655885:ICK655885 ILO655885:IMG655885 IVK655885:IWC655885 JFG655885:JFY655885 JPC655885:JPU655885 JYY655885:JZQ655885 KIU655885:KJM655885 KSQ655885:KTI655885 LCM655885:LDE655885 LMI655885:LNA655885 LWE655885:LWW655885 MGA655885:MGS655885 MPW655885:MQO655885 MZS655885:NAK655885 NJO655885:NKG655885 NTK655885:NUC655885 ODG655885:ODY655885 ONC655885:ONU655885 OWY655885:OXQ655885 PGU655885:PHM655885 PQQ655885:PRI655885 QAM655885:QBE655885 QKI655885:QLA655885 QUE655885:QUW655885 REA655885:RES655885 RNW655885:ROO655885 RXS655885:RYK655885 SHO655885:SIG655885 SRK655885:SSC655885 TBG655885:TBY655885 TLC655885:TLU655885 TUY655885:TVQ655885 UEU655885:UFM655885 UOQ655885:UPI655885 UYM655885:UZE655885 VII655885:VJA655885 VSE655885:VSW655885 WCA655885:WCS655885 WLW655885:WMO655885 WVS655885:WWK655885 K721421:AC721421 JG721421:JY721421 TC721421:TU721421 ACY721421:ADQ721421 AMU721421:ANM721421 AWQ721421:AXI721421 BGM721421:BHE721421 BQI721421:BRA721421 CAE721421:CAW721421 CKA721421:CKS721421 CTW721421:CUO721421 DDS721421:DEK721421 DNO721421:DOG721421 DXK721421:DYC721421 EHG721421:EHY721421 ERC721421:ERU721421 FAY721421:FBQ721421 FKU721421:FLM721421 FUQ721421:FVI721421 GEM721421:GFE721421 GOI721421:GPA721421 GYE721421:GYW721421 HIA721421:HIS721421 HRW721421:HSO721421 IBS721421:ICK721421 ILO721421:IMG721421 IVK721421:IWC721421 JFG721421:JFY721421 JPC721421:JPU721421 JYY721421:JZQ721421 KIU721421:KJM721421 KSQ721421:KTI721421 LCM721421:LDE721421 LMI721421:LNA721421 LWE721421:LWW721421 MGA721421:MGS721421 MPW721421:MQO721421 MZS721421:NAK721421 NJO721421:NKG721421 NTK721421:NUC721421 ODG721421:ODY721421 ONC721421:ONU721421 OWY721421:OXQ721421 PGU721421:PHM721421 PQQ721421:PRI721421 QAM721421:QBE721421 QKI721421:QLA721421 QUE721421:QUW721421 REA721421:RES721421 RNW721421:ROO721421 RXS721421:RYK721421 SHO721421:SIG721421 SRK721421:SSC721421 TBG721421:TBY721421 TLC721421:TLU721421 TUY721421:TVQ721421 UEU721421:UFM721421 UOQ721421:UPI721421 UYM721421:UZE721421 VII721421:VJA721421 VSE721421:VSW721421 WCA721421:WCS721421 WLW721421:WMO721421 WVS721421:WWK721421 K786957:AC786957 JG786957:JY786957 TC786957:TU786957 ACY786957:ADQ786957 AMU786957:ANM786957 AWQ786957:AXI786957 BGM786957:BHE786957 BQI786957:BRA786957 CAE786957:CAW786957 CKA786957:CKS786957 CTW786957:CUO786957 DDS786957:DEK786957 DNO786957:DOG786957 DXK786957:DYC786957 EHG786957:EHY786957 ERC786957:ERU786957 FAY786957:FBQ786957 FKU786957:FLM786957 FUQ786957:FVI786957 GEM786957:GFE786957 GOI786957:GPA786957 GYE786957:GYW786957 HIA786957:HIS786957 HRW786957:HSO786957 IBS786957:ICK786957 ILO786957:IMG786957 IVK786957:IWC786957 JFG786957:JFY786957 JPC786957:JPU786957 JYY786957:JZQ786957 KIU786957:KJM786957 KSQ786957:KTI786957 LCM786957:LDE786957 LMI786957:LNA786957 LWE786957:LWW786957 MGA786957:MGS786957 MPW786957:MQO786957 MZS786957:NAK786957 NJO786957:NKG786957 NTK786957:NUC786957 ODG786957:ODY786957 ONC786957:ONU786957 OWY786957:OXQ786957 PGU786957:PHM786957 PQQ786957:PRI786957 QAM786957:QBE786957 QKI786957:QLA786957 QUE786957:QUW786957 REA786957:RES786957 RNW786957:ROO786957 RXS786957:RYK786957 SHO786957:SIG786957 SRK786957:SSC786957 TBG786957:TBY786957 TLC786957:TLU786957 TUY786957:TVQ786957 UEU786957:UFM786957 UOQ786957:UPI786957 UYM786957:UZE786957 VII786957:VJA786957 VSE786957:VSW786957 WCA786957:WCS786957 WLW786957:WMO786957 WVS786957:WWK786957 K852493:AC852493 JG852493:JY852493 TC852493:TU852493 ACY852493:ADQ852493 AMU852493:ANM852493 AWQ852493:AXI852493 BGM852493:BHE852493 BQI852493:BRA852493 CAE852493:CAW852493 CKA852493:CKS852493 CTW852493:CUO852493 DDS852493:DEK852493 DNO852493:DOG852493 DXK852493:DYC852493 EHG852493:EHY852493 ERC852493:ERU852493 FAY852493:FBQ852493 FKU852493:FLM852493 FUQ852493:FVI852493 GEM852493:GFE852493 GOI852493:GPA852493 GYE852493:GYW852493 HIA852493:HIS852493 HRW852493:HSO852493 IBS852493:ICK852493 ILO852493:IMG852493 IVK852493:IWC852493 JFG852493:JFY852493 JPC852493:JPU852493 JYY852493:JZQ852493 KIU852493:KJM852493 KSQ852493:KTI852493 LCM852493:LDE852493 LMI852493:LNA852493 LWE852493:LWW852493 MGA852493:MGS852493 MPW852493:MQO852493 MZS852493:NAK852493 NJO852493:NKG852493 NTK852493:NUC852493 ODG852493:ODY852493 ONC852493:ONU852493 OWY852493:OXQ852493 PGU852493:PHM852493 PQQ852493:PRI852493 QAM852493:QBE852493 QKI852493:QLA852493 QUE852493:QUW852493 REA852493:RES852493 RNW852493:ROO852493 RXS852493:RYK852493 SHO852493:SIG852493 SRK852493:SSC852493 TBG852493:TBY852493 TLC852493:TLU852493 TUY852493:TVQ852493 UEU852493:UFM852493 UOQ852493:UPI852493 UYM852493:UZE852493 VII852493:VJA852493 VSE852493:VSW852493 WCA852493:WCS852493 WLW852493:WMO852493 WVS852493:WWK852493 K918029:AC918029 JG918029:JY918029 TC918029:TU918029 ACY918029:ADQ918029 AMU918029:ANM918029 AWQ918029:AXI918029 BGM918029:BHE918029 BQI918029:BRA918029 CAE918029:CAW918029 CKA918029:CKS918029 CTW918029:CUO918029 DDS918029:DEK918029 DNO918029:DOG918029 DXK918029:DYC918029 EHG918029:EHY918029 ERC918029:ERU918029 FAY918029:FBQ918029 FKU918029:FLM918029 FUQ918029:FVI918029 GEM918029:GFE918029 GOI918029:GPA918029 GYE918029:GYW918029 HIA918029:HIS918029 HRW918029:HSO918029 IBS918029:ICK918029 ILO918029:IMG918029 IVK918029:IWC918029 JFG918029:JFY918029 JPC918029:JPU918029 JYY918029:JZQ918029 KIU918029:KJM918029 KSQ918029:KTI918029 LCM918029:LDE918029 LMI918029:LNA918029 LWE918029:LWW918029 MGA918029:MGS918029 MPW918029:MQO918029 MZS918029:NAK918029 NJO918029:NKG918029 NTK918029:NUC918029 ODG918029:ODY918029 ONC918029:ONU918029 OWY918029:OXQ918029 PGU918029:PHM918029 PQQ918029:PRI918029 QAM918029:QBE918029 QKI918029:QLA918029 QUE918029:QUW918029 REA918029:RES918029 RNW918029:ROO918029 RXS918029:RYK918029 SHO918029:SIG918029 SRK918029:SSC918029 TBG918029:TBY918029 TLC918029:TLU918029 TUY918029:TVQ918029 UEU918029:UFM918029 UOQ918029:UPI918029 UYM918029:UZE918029 VII918029:VJA918029 VSE918029:VSW918029 WCA918029:WCS918029 WLW918029:WMO918029 WVS918029:WWK918029 K983565:AC983565 JG983565:JY983565 TC983565:TU983565 ACY983565:ADQ983565 AMU983565:ANM983565 AWQ983565:AXI983565 BGM983565:BHE983565 BQI983565:BRA983565 CAE983565:CAW983565 CKA983565:CKS983565 CTW983565:CUO983565 DDS983565:DEK983565 DNO983565:DOG983565 DXK983565:DYC983565 EHG983565:EHY983565 ERC983565:ERU983565 FAY983565:FBQ983565 FKU983565:FLM983565 FUQ983565:FVI983565 GEM983565:GFE983565 GOI983565:GPA983565 GYE983565:GYW983565 HIA983565:HIS983565 HRW983565:HSO983565 IBS983565:ICK983565 ILO983565:IMG983565 IVK983565:IWC983565 JFG983565:JFY983565 JPC983565:JPU983565 JYY983565:JZQ983565 KIU983565:KJM983565 KSQ983565:KTI983565 LCM983565:LDE983565 LMI983565:LNA983565 LWE983565:LWW983565 MGA983565:MGS983565 MPW983565:MQO983565 MZS983565:NAK983565 NJO983565:NKG983565 NTK983565:NUC983565 ODG983565:ODY983565 ONC983565:ONU983565 OWY983565:OXQ983565 PGU983565:PHM983565 PQQ983565:PRI983565 QAM983565:QBE983565 QKI983565:QLA983565 QUE983565:QUW983565 REA983565:RES983565 RNW983565:ROO983565 RXS983565:RYK983565 SHO983565:SIG983565 SRK983565:SSC983565 TBG983565:TBY983565 TLC983565:TLU983565 TUY983565:TVQ983565 UEU983565:UFM983565 UOQ983565:UPI983565 UYM983565:UZE983565 VII983565:VJA983565 VSE983565:VSW983565 WCA983565:WCS983565 WLW983565:WMO983565 WVS983565:WWK983565 WVS526:WWK526 JG502:JY502 TC502:TU502 ACY502:ADQ502 AMU502:ANM502 AWQ502:AXI502 BGM502:BHE502 BQI502:BRA502 CAE502:CAW502 CKA502:CKS502 CTW502:CUO502 DDS502:DEK502 DNO502:DOG502 DXK502:DYC502 EHG502:EHY502 ERC502:ERU502 FAY502:FBQ502 FKU502:FLM502 FUQ502:FVI502 GEM502:GFE502 GOI502:GPA502 GYE502:GYW502 HIA502:HIS502 HRW502:HSO502 IBS502:ICK502 ILO502:IMG502 IVK502:IWC502 JFG502:JFY502 JPC502:JPU502 JYY502:JZQ502 KIU502:KJM502 KSQ502:KTI502 LCM502:LDE502 LMI502:LNA502 LWE502:LWW502 MGA502:MGS502 MPW502:MQO502 MZS502:NAK502 NJO502:NKG502 NTK502:NUC502 ODG502:ODY502 ONC502:ONU502 OWY502:OXQ502 PGU502:PHM502 PQQ502:PRI502 QAM502:QBE502 QKI502:QLA502 QUE502:QUW502 REA502:RES502 RNW502:ROO502 RXS502:RYK502 SHO502:SIG502 SRK502:SSC502 TBG502:TBY502 TLC502:TLU502 TUY502:TVQ502 UEU502:UFM502 UOQ502:UPI502 UYM502:UZE502 VII502:VJA502 VSE502:VSW502 WCA502:WCS502 WLW502:WMO502 WVS502:WWK502 K66084:AC66084 JG66084:JY66084 TC66084:TU66084 ACY66084:ADQ66084 AMU66084:ANM66084 AWQ66084:AXI66084 BGM66084:BHE66084 BQI66084:BRA66084 CAE66084:CAW66084 CKA66084:CKS66084 CTW66084:CUO66084 DDS66084:DEK66084 DNO66084:DOG66084 DXK66084:DYC66084 EHG66084:EHY66084 ERC66084:ERU66084 FAY66084:FBQ66084 FKU66084:FLM66084 FUQ66084:FVI66084 GEM66084:GFE66084 GOI66084:GPA66084 GYE66084:GYW66084 HIA66084:HIS66084 HRW66084:HSO66084 IBS66084:ICK66084 ILO66084:IMG66084 IVK66084:IWC66084 JFG66084:JFY66084 JPC66084:JPU66084 JYY66084:JZQ66084 KIU66084:KJM66084 KSQ66084:KTI66084 LCM66084:LDE66084 LMI66084:LNA66084 LWE66084:LWW66084 MGA66084:MGS66084 MPW66084:MQO66084 MZS66084:NAK66084 NJO66084:NKG66084 NTK66084:NUC66084 ODG66084:ODY66084 ONC66084:ONU66084 OWY66084:OXQ66084 PGU66084:PHM66084 PQQ66084:PRI66084 QAM66084:QBE66084 QKI66084:QLA66084 QUE66084:QUW66084 REA66084:RES66084 RNW66084:ROO66084 RXS66084:RYK66084 SHO66084:SIG66084 SRK66084:SSC66084 TBG66084:TBY66084 TLC66084:TLU66084 TUY66084:TVQ66084 UEU66084:UFM66084 UOQ66084:UPI66084 UYM66084:UZE66084 VII66084:VJA66084 VSE66084:VSW66084 WCA66084:WCS66084 WLW66084:WMO66084 WVS66084:WWK66084 K131620:AC131620 JG131620:JY131620 TC131620:TU131620 ACY131620:ADQ131620 AMU131620:ANM131620 AWQ131620:AXI131620 BGM131620:BHE131620 BQI131620:BRA131620 CAE131620:CAW131620 CKA131620:CKS131620 CTW131620:CUO131620 DDS131620:DEK131620 DNO131620:DOG131620 DXK131620:DYC131620 EHG131620:EHY131620 ERC131620:ERU131620 FAY131620:FBQ131620 FKU131620:FLM131620 FUQ131620:FVI131620 GEM131620:GFE131620 GOI131620:GPA131620 GYE131620:GYW131620 HIA131620:HIS131620 HRW131620:HSO131620 IBS131620:ICK131620 ILO131620:IMG131620 IVK131620:IWC131620 JFG131620:JFY131620 JPC131620:JPU131620 JYY131620:JZQ131620 KIU131620:KJM131620 KSQ131620:KTI131620 LCM131620:LDE131620 LMI131620:LNA131620 LWE131620:LWW131620 MGA131620:MGS131620 MPW131620:MQO131620 MZS131620:NAK131620 NJO131620:NKG131620 NTK131620:NUC131620 ODG131620:ODY131620 ONC131620:ONU131620 OWY131620:OXQ131620 PGU131620:PHM131620 PQQ131620:PRI131620 QAM131620:QBE131620 QKI131620:QLA131620 QUE131620:QUW131620 REA131620:RES131620 RNW131620:ROO131620 RXS131620:RYK131620 SHO131620:SIG131620 SRK131620:SSC131620 TBG131620:TBY131620 TLC131620:TLU131620 TUY131620:TVQ131620 UEU131620:UFM131620 UOQ131620:UPI131620 UYM131620:UZE131620 VII131620:VJA131620 VSE131620:VSW131620 WCA131620:WCS131620 WLW131620:WMO131620 WVS131620:WWK131620 K197156:AC197156 JG197156:JY197156 TC197156:TU197156 ACY197156:ADQ197156 AMU197156:ANM197156 AWQ197156:AXI197156 BGM197156:BHE197156 BQI197156:BRA197156 CAE197156:CAW197156 CKA197156:CKS197156 CTW197156:CUO197156 DDS197156:DEK197156 DNO197156:DOG197156 DXK197156:DYC197156 EHG197156:EHY197156 ERC197156:ERU197156 FAY197156:FBQ197156 FKU197156:FLM197156 FUQ197156:FVI197156 GEM197156:GFE197156 GOI197156:GPA197156 GYE197156:GYW197156 HIA197156:HIS197156 HRW197156:HSO197156 IBS197156:ICK197156 ILO197156:IMG197156 IVK197156:IWC197156 JFG197156:JFY197156 JPC197156:JPU197156 JYY197156:JZQ197156 KIU197156:KJM197156 KSQ197156:KTI197156 LCM197156:LDE197156 LMI197156:LNA197156 LWE197156:LWW197156 MGA197156:MGS197156 MPW197156:MQO197156 MZS197156:NAK197156 NJO197156:NKG197156 NTK197156:NUC197156 ODG197156:ODY197156 ONC197156:ONU197156 OWY197156:OXQ197156 PGU197156:PHM197156 PQQ197156:PRI197156 QAM197156:QBE197156 QKI197156:QLA197156 QUE197156:QUW197156 REA197156:RES197156 RNW197156:ROO197156 RXS197156:RYK197156 SHO197156:SIG197156 SRK197156:SSC197156 TBG197156:TBY197156 TLC197156:TLU197156 TUY197156:TVQ197156 UEU197156:UFM197156 UOQ197156:UPI197156 UYM197156:UZE197156 VII197156:VJA197156 VSE197156:VSW197156 WCA197156:WCS197156 WLW197156:WMO197156 WVS197156:WWK197156 K262692:AC262692 JG262692:JY262692 TC262692:TU262692 ACY262692:ADQ262692 AMU262692:ANM262692 AWQ262692:AXI262692 BGM262692:BHE262692 BQI262692:BRA262692 CAE262692:CAW262692 CKA262692:CKS262692 CTW262692:CUO262692 DDS262692:DEK262692 DNO262692:DOG262692 DXK262692:DYC262692 EHG262692:EHY262692 ERC262692:ERU262692 FAY262692:FBQ262692 FKU262692:FLM262692 FUQ262692:FVI262692 GEM262692:GFE262692 GOI262692:GPA262692 GYE262692:GYW262692 HIA262692:HIS262692 HRW262692:HSO262692 IBS262692:ICK262692 ILO262692:IMG262692 IVK262692:IWC262692 JFG262692:JFY262692 JPC262692:JPU262692 JYY262692:JZQ262692 KIU262692:KJM262692 KSQ262692:KTI262692 LCM262692:LDE262692 LMI262692:LNA262692 LWE262692:LWW262692 MGA262692:MGS262692 MPW262692:MQO262692 MZS262692:NAK262692 NJO262692:NKG262692 NTK262692:NUC262692 ODG262692:ODY262692 ONC262692:ONU262692 OWY262692:OXQ262692 PGU262692:PHM262692 PQQ262692:PRI262692 QAM262692:QBE262692 QKI262692:QLA262692 QUE262692:QUW262692 REA262692:RES262692 RNW262692:ROO262692 RXS262692:RYK262692 SHO262692:SIG262692 SRK262692:SSC262692 TBG262692:TBY262692 TLC262692:TLU262692 TUY262692:TVQ262692 UEU262692:UFM262692 UOQ262692:UPI262692 UYM262692:UZE262692 VII262692:VJA262692 VSE262692:VSW262692 WCA262692:WCS262692 WLW262692:WMO262692 WVS262692:WWK262692 K328228:AC328228 JG328228:JY328228 TC328228:TU328228 ACY328228:ADQ328228 AMU328228:ANM328228 AWQ328228:AXI328228 BGM328228:BHE328228 BQI328228:BRA328228 CAE328228:CAW328228 CKA328228:CKS328228 CTW328228:CUO328228 DDS328228:DEK328228 DNO328228:DOG328228 DXK328228:DYC328228 EHG328228:EHY328228 ERC328228:ERU328228 FAY328228:FBQ328228 FKU328228:FLM328228 FUQ328228:FVI328228 GEM328228:GFE328228 GOI328228:GPA328228 GYE328228:GYW328228 HIA328228:HIS328228 HRW328228:HSO328228 IBS328228:ICK328228 ILO328228:IMG328228 IVK328228:IWC328228 JFG328228:JFY328228 JPC328228:JPU328228 JYY328228:JZQ328228 KIU328228:KJM328228 KSQ328228:KTI328228 LCM328228:LDE328228 LMI328228:LNA328228 LWE328228:LWW328228 MGA328228:MGS328228 MPW328228:MQO328228 MZS328228:NAK328228 NJO328228:NKG328228 NTK328228:NUC328228 ODG328228:ODY328228 ONC328228:ONU328228 OWY328228:OXQ328228 PGU328228:PHM328228 PQQ328228:PRI328228 QAM328228:QBE328228 QKI328228:QLA328228 QUE328228:QUW328228 REA328228:RES328228 RNW328228:ROO328228 RXS328228:RYK328228 SHO328228:SIG328228 SRK328228:SSC328228 TBG328228:TBY328228 TLC328228:TLU328228 TUY328228:TVQ328228 UEU328228:UFM328228 UOQ328228:UPI328228 UYM328228:UZE328228 VII328228:VJA328228 VSE328228:VSW328228 WCA328228:WCS328228 WLW328228:WMO328228 WVS328228:WWK328228 K393764:AC393764 JG393764:JY393764 TC393764:TU393764 ACY393764:ADQ393764 AMU393764:ANM393764 AWQ393764:AXI393764 BGM393764:BHE393764 BQI393764:BRA393764 CAE393764:CAW393764 CKA393764:CKS393764 CTW393764:CUO393764 DDS393764:DEK393764 DNO393764:DOG393764 DXK393764:DYC393764 EHG393764:EHY393764 ERC393764:ERU393764 FAY393764:FBQ393764 FKU393764:FLM393764 FUQ393764:FVI393764 GEM393764:GFE393764 GOI393764:GPA393764 GYE393764:GYW393764 HIA393764:HIS393764 HRW393764:HSO393764 IBS393764:ICK393764 ILO393764:IMG393764 IVK393764:IWC393764 JFG393764:JFY393764 JPC393764:JPU393764 JYY393764:JZQ393764 KIU393764:KJM393764 KSQ393764:KTI393764 LCM393764:LDE393764 LMI393764:LNA393764 LWE393764:LWW393764 MGA393764:MGS393764 MPW393764:MQO393764 MZS393764:NAK393764 NJO393764:NKG393764 NTK393764:NUC393764 ODG393764:ODY393764 ONC393764:ONU393764 OWY393764:OXQ393764 PGU393764:PHM393764 PQQ393764:PRI393764 QAM393764:QBE393764 QKI393764:QLA393764 QUE393764:QUW393764 REA393764:RES393764 RNW393764:ROO393764 RXS393764:RYK393764 SHO393764:SIG393764 SRK393764:SSC393764 TBG393764:TBY393764 TLC393764:TLU393764 TUY393764:TVQ393764 UEU393764:UFM393764 UOQ393764:UPI393764 UYM393764:UZE393764 VII393764:VJA393764 VSE393764:VSW393764 WCA393764:WCS393764 WLW393764:WMO393764 WVS393764:WWK393764 K459300:AC459300 JG459300:JY459300 TC459300:TU459300 ACY459300:ADQ459300 AMU459300:ANM459300 AWQ459300:AXI459300 BGM459300:BHE459300 BQI459300:BRA459300 CAE459300:CAW459300 CKA459300:CKS459300 CTW459300:CUO459300 DDS459300:DEK459300 DNO459300:DOG459300 DXK459300:DYC459300 EHG459300:EHY459300 ERC459300:ERU459300 FAY459300:FBQ459300 FKU459300:FLM459300 FUQ459300:FVI459300 GEM459300:GFE459300 GOI459300:GPA459300 GYE459300:GYW459300 HIA459300:HIS459300 HRW459300:HSO459300 IBS459300:ICK459300 ILO459300:IMG459300 IVK459300:IWC459300 JFG459300:JFY459300 JPC459300:JPU459300 JYY459300:JZQ459300 KIU459300:KJM459300 KSQ459300:KTI459300 LCM459300:LDE459300 LMI459300:LNA459300 LWE459300:LWW459300 MGA459300:MGS459300 MPW459300:MQO459300 MZS459300:NAK459300 NJO459300:NKG459300 NTK459300:NUC459300 ODG459300:ODY459300 ONC459300:ONU459300 OWY459300:OXQ459300 PGU459300:PHM459300 PQQ459300:PRI459300 QAM459300:QBE459300 QKI459300:QLA459300 QUE459300:QUW459300 REA459300:RES459300 RNW459300:ROO459300 RXS459300:RYK459300 SHO459300:SIG459300 SRK459300:SSC459300 TBG459300:TBY459300 TLC459300:TLU459300 TUY459300:TVQ459300 UEU459300:UFM459300 UOQ459300:UPI459300 UYM459300:UZE459300 VII459300:VJA459300 VSE459300:VSW459300 WCA459300:WCS459300 WLW459300:WMO459300 WVS459300:WWK459300 K524836:AC524836 JG524836:JY524836 TC524836:TU524836 ACY524836:ADQ524836 AMU524836:ANM524836 AWQ524836:AXI524836 BGM524836:BHE524836 BQI524836:BRA524836 CAE524836:CAW524836 CKA524836:CKS524836 CTW524836:CUO524836 DDS524836:DEK524836 DNO524836:DOG524836 DXK524836:DYC524836 EHG524836:EHY524836 ERC524836:ERU524836 FAY524836:FBQ524836 FKU524836:FLM524836 FUQ524836:FVI524836 GEM524836:GFE524836 GOI524836:GPA524836 GYE524836:GYW524836 HIA524836:HIS524836 HRW524836:HSO524836 IBS524836:ICK524836 ILO524836:IMG524836 IVK524836:IWC524836 JFG524836:JFY524836 JPC524836:JPU524836 JYY524836:JZQ524836 KIU524836:KJM524836 KSQ524836:KTI524836 LCM524836:LDE524836 LMI524836:LNA524836 LWE524836:LWW524836 MGA524836:MGS524836 MPW524836:MQO524836 MZS524836:NAK524836 NJO524836:NKG524836 NTK524836:NUC524836 ODG524836:ODY524836 ONC524836:ONU524836 OWY524836:OXQ524836 PGU524836:PHM524836 PQQ524836:PRI524836 QAM524836:QBE524836 QKI524836:QLA524836 QUE524836:QUW524836 REA524836:RES524836 RNW524836:ROO524836 RXS524836:RYK524836 SHO524836:SIG524836 SRK524836:SSC524836 TBG524836:TBY524836 TLC524836:TLU524836 TUY524836:TVQ524836 UEU524836:UFM524836 UOQ524836:UPI524836 UYM524836:UZE524836 VII524836:VJA524836 VSE524836:VSW524836 WCA524836:WCS524836 WLW524836:WMO524836 WVS524836:WWK524836 K590372:AC590372 JG590372:JY590372 TC590372:TU590372 ACY590372:ADQ590372 AMU590372:ANM590372 AWQ590372:AXI590372 BGM590372:BHE590372 BQI590372:BRA590372 CAE590372:CAW590372 CKA590372:CKS590372 CTW590372:CUO590372 DDS590372:DEK590372 DNO590372:DOG590372 DXK590372:DYC590372 EHG590372:EHY590372 ERC590372:ERU590372 FAY590372:FBQ590372 FKU590372:FLM590372 FUQ590372:FVI590372 GEM590372:GFE590372 GOI590372:GPA590372 GYE590372:GYW590372 HIA590372:HIS590372 HRW590372:HSO590372 IBS590372:ICK590372 ILO590372:IMG590372 IVK590372:IWC590372 JFG590372:JFY590372 JPC590372:JPU590372 JYY590372:JZQ590372 KIU590372:KJM590372 KSQ590372:KTI590372 LCM590372:LDE590372 LMI590372:LNA590372 LWE590372:LWW590372 MGA590372:MGS590372 MPW590372:MQO590372 MZS590372:NAK590372 NJO590372:NKG590372 NTK590372:NUC590372 ODG590372:ODY590372 ONC590372:ONU590372 OWY590372:OXQ590372 PGU590372:PHM590372 PQQ590372:PRI590372 QAM590372:QBE590372 QKI590372:QLA590372 QUE590372:QUW590372 REA590372:RES590372 RNW590372:ROO590372 RXS590372:RYK590372 SHO590372:SIG590372 SRK590372:SSC590372 TBG590372:TBY590372 TLC590372:TLU590372 TUY590372:TVQ590372 UEU590372:UFM590372 UOQ590372:UPI590372 UYM590372:UZE590372 VII590372:VJA590372 VSE590372:VSW590372 WCA590372:WCS590372 WLW590372:WMO590372 WVS590372:WWK590372 K655908:AC655908 JG655908:JY655908 TC655908:TU655908 ACY655908:ADQ655908 AMU655908:ANM655908 AWQ655908:AXI655908 BGM655908:BHE655908 BQI655908:BRA655908 CAE655908:CAW655908 CKA655908:CKS655908 CTW655908:CUO655908 DDS655908:DEK655908 DNO655908:DOG655908 DXK655908:DYC655908 EHG655908:EHY655908 ERC655908:ERU655908 FAY655908:FBQ655908 FKU655908:FLM655908 FUQ655908:FVI655908 GEM655908:GFE655908 GOI655908:GPA655908 GYE655908:GYW655908 HIA655908:HIS655908 HRW655908:HSO655908 IBS655908:ICK655908 ILO655908:IMG655908 IVK655908:IWC655908 JFG655908:JFY655908 JPC655908:JPU655908 JYY655908:JZQ655908 KIU655908:KJM655908 KSQ655908:KTI655908 LCM655908:LDE655908 LMI655908:LNA655908 LWE655908:LWW655908 MGA655908:MGS655908 MPW655908:MQO655908 MZS655908:NAK655908 NJO655908:NKG655908 NTK655908:NUC655908 ODG655908:ODY655908 ONC655908:ONU655908 OWY655908:OXQ655908 PGU655908:PHM655908 PQQ655908:PRI655908 QAM655908:QBE655908 QKI655908:QLA655908 QUE655908:QUW655908 REA655908:RES655908 RNW655908:ROO655908 RXS655908:RYK655908 SHO655908:SIG655908 SRK655908:SSC655908 TBG655908:TBY655908 TLC655908:TLU655908 TUY655908:TVQ655908 UEU655908:UFM655908 UOQ655908:UPI655908 UYM655908:UZE655908 VII655908:VJA655908 VSE655908:VSW655908 WCA655908:WCS655908 WLW655908:WMO655908 WVS655908:WWK655908 K721444:AC721444 JG721444:JY721444 TC721444:TU721444 ACY721444:ADQ721444 AMU721444:ANM721444 AWQ721444:AXI721444 BGM721444:BHE721444 BQI721444:BRA721444 CAE721444:CAW721444 CKA721444:CKS721444 CTW721444:CUO721444 DDS721444:DEK721444 DNO721444:DOG721444 DXK721444:DYC721444 EHG721444:EHY721444 ERC721444:ERU721444 FAY721444:FBQ721444 FKU721444:FLM721444 FUQ721444:FVI721444 GEM721444:GFE721444 GOI721444:GPA721444 GYE721444:GYW721444 HIA721444:HIS721444 HRW721444:HSO721444 IBS721444:ICK721444 ILO721444:IMG721444 IVK721444:IWC721444 JFG721444:JFY721444 JPC721444:JPU721444 JYY721444:JZQ721444 KIU721444:KJM721444 KSQ721444:KTI721444 LCM721444:LDE721444 LMI721444:LNA721444 LWE721444:LWW721444 MGA721444:MGS721444 MPW721444:MQO721444 MZS721444:NAK721444 NJO721444:NKG721444 NTK721444:NUC721444 ODG721444:ODY721444 ONC721444:ONU721444 OWY721444:OXQ721444 PGU721444:PHM721444 PQQ721444:PRI721444 QAM721444:QBE721444 QKI721444:QLA721444 QUE721444:QUW721444 REA721444:RES721444 RNW721444:ROO721444 RXS721444:RYK721444 SHO721444:SIG721444 SRK721444:SSC721444 TBG721444:TBY721444 TLC721444:TLU721444 TUY721444:TVQ721444 UEU721444:UFM721444 UOQ721444:UPI721444 UYM721444:UZE721444 VII721444:VJA721444 VSE721444:VSW721444 WCA721444:WCS721444 WLW721444:WMO721444 WVS721444:WWK721444 K786980:AC786980 JG786980:JY786980 TC786980:TU786980 ACY786980:ADQ786980 AMU786980:ANM786980 AWQ786980:AXI786980 BGM786980:BHE786980 BQI786980:BRA786980 CAE786980:CAW786980 CKA786980:CKS786980 CTW786980:CUO786980 DDS786980:DEK786980 DNO786980:DOG786980 DXK786980:DYC786980 EHG786980:EHY786980 ERC786980:ERU786980 FAY786980:FBQ786980 FKU786980:FLM786980 FUQ786980:FVI786980 GEM786980:GFE786980 GOI786980:GPA786980 GYE786980:GYW786980 HIA786980:HIS786980 HRW786980:HSO786980 IBS786980:ICK786980 ILO786980:IMG786980 IVK786980:IWC786980 JFG786980:JFY786980 JPC786980:JPU786980 JYY786980:JZQ786980 KIU786980:KJM786980 KSQ786980:KTI786980 LCM786980:LDE786980 LMI786980:LNA786980 LWE786980:LWW786980 MGA786980:MGS786980 MPW786980:MQO786980 MZS786980:NAK786980 NJO786980:NKG786980 NTK786980:NUC786980 ODG786980:ODY786980 ONC786980:ONU786980 OWY786980:OXQ786980 PGU786980:PHM786980 PQQ786980:PRI786980 QAM786980:QBE786980 QKI786980:QLA786980 QUE786980:QUW786980 REA786980:RES786980 RNW786980:ROO786980 RXS786980:RYK786980 SHO786980:SIG786980 SRK786980:SSC786980 TBG786980:TBY786980 TLC786980:TLU786980 TUY786980:TVQ786980 UEU786980:UFM786980 UOQ786980:UPI786980 UYM786980:UZE786980 VII786980:VJA786980 VSE786980:VSW786980 WCA786980:WCS786980 WLW786980:WMO786980 WVS786980:WWK786980 K852516:AC852516 JG852516:JY852516 TC852516:TU852516 ACY852516:ADQ852516 AMU852516:ANM852516 AWQ852516:AXI852516 BGM852516:BHE852516 BQI852516:BRA852516 CAE852516:CAW852516 CKA852516:CKS852516 CTW852516:CUO852516 DDS852516:DEK852516 DNO852516:DOG852516 DXK852516:DYC852516 EHG852516:EHY852516 ERC852516:ERU852516 FAY852516:FBQ852516 FKU852516:FLM852516 FUQ852516:FVI852516 GEM852516:GFE852516 GOI852516:GPA852516 GYE852516:GYW852516 HIA852516:HIS852516 HRW852516:HSO852516 IBS852516:ICK852516 ILO852516:IMG852516 IVK852516:IWC852516 JFG852516:JFY852516 JPC852516:JPU852516 JYY852516:JZQ852516 KIU852516:KJM852516 KSQ852516:KTI852516 LCM852516:LDE852516 LMI852516:LNA852516 LWE852516:LWW852516 MGA852516:MGS852516 MPW852516:MQO852516 MZS852516:NAK852516 NJO852516:NKG852516 NTK852516:NUC852516 ODG852516:ODY852516 ONC852516:ONU852516 OWY852516:OXQ852516 PGU852516:PHM852516 PQQ852516:PRI852516 QAM852516:QBE852516 QKI852516:QLA852516 QUE852516:QUW852516 REA852516:RES852516 RNW852516:ROO852516 RXS852516:RYK852516 SHO852516:SIG852516 SRK852516:SSC852516 TBG852516:TBY852516 TLC852516:TLU852516 TUY852516:TVQ852516 UEU852516:UFM852516 UOQ852516:UPI852516 UYM852516:UZE852516 VII852516:VJA852516 VSE852516:VSW852516 WCA852516:WCS852516 WLW852516:WMO852516 WVS852516:WWK852516 K918052:AC918052 JG918052:JY918052 TC918052:TU918052 ACY918052:ADQ918052 AMU918052:ANM918052 AWQ918052:AXI918052 BGM918052:BHE918052 BQI918052:BRA918052 CAE918052:CAW918052 CKA918052:CKS918052 CTW918052:CUO918052 DDS918052:DEK918052 DNO918052:DOG918052 DXK918052:DYC918052 EHG918052:EHY918052 ERC918052:ERU918052 FAY918052:FBQ918052 FKU918052:FLM918052 FUQ918052:FVI918052 GEM918052:GFE918052 GOI918052:GPA918052 GYE918052:GYW918052 HIA918052:HIS918052 HRW918052:HSO918052 IBS918052:ICK918052 ILO918052:IMG918052 IVK918052:IWC918052 JFG918052:JFY918052 JPC918052:JPU918052 JYY918052:JZQ918052 KIU918052:KJM918052 KSQ918052:KTI918052 LCM918052:LDE918052 LMI918052:LNA918052 LWE918052:LWW918052 MGA918052:MGS918052 MPW918052:MQO918052 MZS918052:NAK918052 NJO918052:NKG918052 NTK918052:NUC918052 ODG918052:ODY918052 ONC918052:ONU918052 OWY918052:OXQ918052 PGU918052:PHM918052 PQQ918052:PRI918052 QAM918052:QBE918052 QKI918052:QLA918052 QUE918052:QUW918052 REA918052:RES918052 RNW918052:ROO918052 RXS918052:RYK918052 SHO918052:SIG918052 SRK918052:SSC918052 TBG918052:TBY918052 TLC918052:TLU918052 TUY918052:TVQ918052 UEU918052:UFM918052 UOQ918052:UPI918052 UYM918052:UZE918052 VII918052:VJA918052 VSE918052:VSW918052 WCA918052:WCS918052 WLW918052:WMO918052 WVS918052:WWK918052 K983588:AC983588 JG983588:JY983588 TC983588:TU983588 ACY983588:ADQ983588 AMU983588:ANM983588 AWQ983588:AXI983588 BGM983588:BHE983588 BQI983588:BRA983588 CAE983588:CAW983588 CKA983588:CKS983588 CTW983588:CUO983588 DDS983588:DEK983588 DNO983588:DOG983588 DXK983588:DYC983588 EHG983588:EHY983588 ERC983588:ERU983588 FAY983588:FBQ983588 FKU983588:FLM983588 FUQ983588:FVI983588 GEM983588:GFE983588 GOI983588:GPA983588 GYE983588:GYW983588 HIA983588:HIS983588 HRW983588:HSO983588 IBS983588:ICK983588 ILO983588:IMG983588 IVK983588:IWC983588 JFG983588:JFY983588 JPC983588:JPU983588 JYY983588:JZQ983588 KIU983588:KJM983588 KSQ983588:KTI983588 LCM983588:LDE983588 LMI983588:LNA983588 LWE983588:LWW983588 MGA983588:MGS983588 MPW983588:MQO983588 MZS983588:NAK983588 NJO983588:NKG983588 NTK983588:NUC983588 ODG983588:ODY983588 ONC983588:ONU983588 OWY983588:OXQ983588 PGU983588:PHM983588 PQQ983588:PRI983588 QAM983588:QBE983588 QKI983588:QLA983588 QUE983588:QUW983588 REA983588:RES983588 RNW983588:ROO983588 RXS983588:RYK983588 SHO983588:SIG983588 SRK983588:SSC983588 TBG983588:TBY983588 TLC983588:TLU983588 TUY983588:TVQ983588 UEU983588:UFM983588 UOQ983588:UPI983588 UYM983588:UZE983588 VII983588:VJA983588 VSE983588:VSW983588 WCA983588:WCS983588 WLW983588:WMO983588 WVS983588:WWK983588 AA177:AC181 JW177:JY181 TS177:TU181 ADO177:ADQ181 ANK177:ANM181 AXG177:AXI181 BHC177:BHE181 BQY177:BRA181 CAU177:CAW181 CKQ177:CKS181 CUM177:CUO181 DEI177:DEK181 DOE177:DOG181 DYA177:DYC181 EHW177:EHY181 ERS177:ERU181 FBO177:FBQ181 FLK177:FLM181 FVG177:FVI181 GFC177:GFE181 GOY177:GPA181 GYU177:GYW181 HIQ177:HIS181 HSM177:HSO181 ICI177:ICK181 IME177:IMG181 IWA177:IWC181 JFW177:JFY181 JPS177:JPU181 JZO177:JZQ181 KJK177:KJM181 KTG177:KTI181 LDC177:LDE181 LMY177:LNA181 LWU177:LWW181 MGQ177:MGS181 MQM177:MQO181 NAI177:NAK181 NKE177:NKG181 NUA177:NUC181 ODW177:ODY181 ONS177:ONU181 OXO177:OXQ181 PHK177:PHM181 PRG177:PRI181 QBC177:QBE181 QKY177:QLA181 QUU177:QUW181 REQ177:RES181 ROM177:ROO181 RYI177:RYK181 SIE177:SIG181 SSA177:SSC181 TBW177:TBY181 TLS177:TLU181 TVO177:TVQ181 UFK177:UFM181 UPG177:UPI181 UZC177:UZE181 VIY177:VJA181 VSU177:VSW181 WCQ177:WCS181 WMM177:WMO181 WWI177:WWK181 AA65842:AC65846 JW65842:JY65846 TS65842:TU65846 ADO65842:ADQ65846 ANK65842:ANM65846 AXG65842:AXI65846 BHC65842:BHE65846 BQY65842:BRA65846 CAU65842:CAW65846 CKQ65842:CKS65846 CUM65842:CUO65846 DEI65842:DEK65846 DOE65842:DOG65846 DYA65842:DYC65846 EHW65842:EHY65846 ERS65842:ERU65846 FBO65842:FBQ65846 FLK65842:FLM65846 FVG65842:FVI65846 GFC65842:GFE65846 GOY65842:GPA65846 GYU65842:GYW65846 HIQ65842:HIS65846 HSM65842:HSO65846 ICI65842:ICK65846 IME65842:IMG65846 IWA65842:IWC65846 JFW65842:JFY65846 JPS65842:JPU65846 JZO65842:JZQ65846 KJK65842:KJM65846 KTG65842:KTI65846 LDC65842:LDE65846 LMY65842:LNA65846 LWU65842:LWW65846 MGQ65842:MGS65846 MQM65842:MQO65846 NAI65842:NAK65846 NKE65842:NKG65846 NUA65842:NUC65846 ODW65842:ODY65846 ONS65842:ONU65846 OXO65842:OXQ65846 PHK65842:PHM65846 PRG65842:PRI65846 QBC65842:QBE65846 QKY65842:QLA65846 QUU65842:QUW65846 REQ65842:RES65846 ROM65842:ROO65846 RYI65842:RYK65846 SIE65842:SIG65846 SSA65842:SSC65846 TBW65842:TBY65846 TLS65842:TLU65846 TVO65842:TVQ65846 UFK65842:UFM65846 UPG65842:UPI65846 UZC65842:UZE65846 VIY65842:VJA65846 VSU65842:VSW65846 WCQ65842:WCS65846 WMM65842:WMO65846 WWI65842:WWK65846 AA131378:AC131382 JW131378:JY131382 TS131378:TU131382 ADO131378:ADQ131382 ANK131378:ANM131382 AXG131378:AXI131382 BHC131378:BHE131382 BQY131378:BRA131382 CAU131378:CAW131382 CKQ131378:CKS131382 CUM131378:CUO131382 DEI131378:DEK131382 DOE131378:DOG131382 DYA131378:DYC131382 EHW131378:EHY131382 ERS131378:ERU131382 FBO131378:FBQ131382 FLK131378:FLM131382 FVG131378:FVI131382 GFC131378:GFE131382 GOY131378:GPA131382 GYU131378:GYW131382 HIQ131378:HIS131382 HSM131378:HSO131382 ICI131378:ICK131382 IME131378:IMG131382 IWA131378:IWC131382 JFW131378:JFY131382 JPS131378:JPU131382 JZO131378:JZQ131382 KJK131378:KJM131382 KTG131378:KTI131382 LDC131378:LDE131382 LMY131378:LNA131382 LWU131378:LWW131382 MGQ131378:MGS131382 MQM131378:MQO131382 NAI131378:NAK131382 NKE131378:NKG131382 NUA131378:NUC131382 ODW131378:ODY131382 ONS131378:ONU131382 OXO131378:OXQ131382 PHK131378:PHM131382 PRG131378:PRI131382 QBC131378:QBE131382 QKY131378:QLA131382 QUU131378:QUW131382 REQ131378:RES131382 ROM131378:ROO131382 RYI131378:RYK131382 SIE131378:SIG131382 SSA131378:SSC131382 TBW131378:TBY131382 TLS131378:TLU131382 TVO131378:TVQ131382 UFK131378:UFM131382 UPG131378:UPI131382 UZC131378:UZE131382 VIY131378:VJA131382 VSU131378:VSW131382 WCQ131378:WCS131382 WMM131378:WMO131382 WWI131378:WWK131382 AA196914:AC196918 JW196914:JY196918 TS196914:TU196918 ADO196914:ADQ196918 ANK196914:ANM196918 AXG196914:AXI196918 BHC196914:BHE196918 BQY196914:BRA196918 CAU196914:CAW196918 CKQ196914:CKS196918 CUM196914:CUO196918 DEI196914:DEK196918 DOE196914:DOG196918 DYA196914:DYC196918 EHW196914:EHY196918 ERS196914:ERU196918 FBO196914:FBQ196918 FLK196914:FLM196918 FVG196914:FVI196918 GFC196914:GFE196918 GOY196914:GPA196918 GYU196914:GYW196918 HIQ196914:HIS196918 HSM196914:HSO196918 ICI196914:ICK196918 IME196914:IMG196918 IWA196914:IWC196918 JFW196914:JFY196918 JPS196914:JPU196918 JZO196914:JZQ196918 KJK196914:KJM196918 KTG196914:KTI196918 LDC196914:LDE196918 LMY196914:LNA196918 LWU196914:LWW196918 MGQ196914:MGS196918 MQM196914:MQO196918 NAI196914:NAK196918 NKE196914:NKG196918 NUA196914:NUC196918 ODW196914:ODY196918 ONS196914:ONU196918 OXO196914:OXQ196918 PHK196914:PHM196918 PRG196914:PRI196918 QBC196914:QBE196918 QKY196914:QLA196918 QUU196914:QUW196918 REQ196914:RES196918 ROM196914:ROO196918 RYI196914:RYK196918 SIE196914:SIG196918 SSA196914:SSC196918 TBW196914:TBY196918 TLS196914:TLU196918 TVO196914:TVQ196918 UFK196914:UFM196918 UPG196914:UPI196918 UZC196914:UZE196918 VIY196914:VJA196918 VSU196914:VSW196918 WCQ196914:WCS196918 WMM196914:WMO196918 WWI196914:WWK196918 AA262450:AC262454 JW262450:JY262454 TS262450:TU262454 ADO262450:ADQ262454 ANK262450:ANM262454 AXG262450:AXI262454 BHC262450:BHE262454 BQY262450:BRA262454 CAU262450:CAW262454 CKQ262450:CKS262454 CUM262450:CUO262454 DEI262450:DEK262454 DOE262450:DOG262454 DYA262450:DYC262454 EHW262450:EHY262454 ERS262450:ERU262454 FBO262450:FBQ262454 FLK262450:FLM262454 FVG262450:FVI262454 GFC262450:GFE262454 GOY262450:GPA262454 GYU262450:GYW262454 HIQ262450:HIS262454 HSM262450:HSO262454 ICI262450:ICK262454 IME262450:IMG262454 IWA262450:IWC262454 JFW262450:JFY262454 JPS262450:JPU262454 JZO262450:JZQ262454 KJK262450:KJM262454 KTG262450:KTI262454 LDC262450:LDE262454 LMY262450:LNA262454 LWU262450:LWW262454 MGQ262450:MGS262454 MQM262450:MQO262454 NAI262450:NAK262454 NKE262450:NKG262454 NUA262450:NUC262454 ODW262450:ODY262454 ONS262450:ONU262454 OXO262450:OXQ262454 PHK262450:PHM262454 PRG262450:PRI262454 QBC262450:QBE262454 QKY262450:QLA262454 QUU262450:QUW262454 REQ262450:RES262454 ROM262450:ROO262454 RYI262450:RYK262454 SIE262450:SIG262454 SSA262450:SSC262454 TBW262450:TBY262454 TLS262450:TLU262454 TVO262450:TVQ262454 UFK262450:UFM262454 UPG262450:UPI262454 UZC262450:UZE262454 VIY262450:VJA262454 VSU262450:VSW262454 WCQ262450:WCS262454 WMM262450:WMO262454 WWI262450:WWK262454 AA327986:AC327990 JW327986:JY327990 TS327986:TU327990 ADO327986:ADQ327990 ANK327986:ANM327990 AXG327986:AXI327990 BHC327986:BHE327990 BQY327986:BRA327990 CAU327986:CAW327990 CKQ327986:CKS327990 CUM327986:CUO327990 DEI327986:DEK327990 DOE327986:DOG327990 DYA327986:DYC327990 EHW327986:EHY327990 ERS327986:ERU327990 FBO327986:FBQ327990 FLK327986:FLM327990 FVG327986:FVI327990 GFC327986:GFE327990 GOY327986:GPA327990 GYU327986:GYW327990 HIQ327986:HIS327990 HSM327986:HSO327990 ICI327986:ICK327990 IME327986:IMG327990 IWA327986:IWC327990 JFW327986:JFY327990 JPS327986:JPU327990 JZO327986:JZQ327990 KJK327986:KJM327990 KTG327986:KTI327990 LDC327986:LDE327990 LMY327986:LNA327990 LWU327986:LWW327990 MGQ327986:MGS327990 MQM327986:MQO327990 NAI327986:NAK327990 NKE327986:NKG327990 NUA327986:NUC327990 ODW327986:ODY327990 ONS327986:ONU327990 OXO327986:OXQ327990 PHK327986:PHM327990 PRG327986:PRI327990 QBC327986:QBE327990 QKY327986:QLA327990 QUU327986:QUW327990 REQ327986:RES327990 ROM327986:ROO327990 RYI327986:RYK327990 SIE327986:SIG327990 SSA327986:SSC327990 TBW327986:TBY327990 TLS327986:TLU327990 TVO327986:TVQ327990 UFK327986:UFM327990 UPG327986:UPI327990 UZC327986:UZE327990 VIY327986:VJA327990 VSU327986:VSW327990 WCQ327986:WCS327990 WMM327986:WMO327990 WWI327986:WWK327990 AA393522:AC393526 JW393522:JY393526 TS393522:TU393526 ADO393522:ADQ393526 ANK393522:ANM393526 AXG393522:AXI393526 BHC393522:BHE393526 BQY393522:BRA393526 CAU393522:CAW393526 CKQ393522:CKS393526 CUM393522:CUO393526 DEI393522:DEK393526 DOE393522:DOG393526 DYA393522:DYC393526 EHW393522:EHY393526 ERS393522:ERU393526 FBO393522:FBQ393526 FLK393522:FLM393526 FVG393522:FVI393526 GFC393522:GFE393526 GOY393522:GPA393526 GYU393522:GYW393526 HIQ393522:HIS393526 HSM393522:HSO393526 ICI393522:ICK393526 IME393522:IMG393526 IWA393522:IWC393526 JFW393522:JFY393526 JPS393522:JPU393526 JZO393522:JZQ393526 KJK393522:KJM393526 KTG393522:KTI393526 LDC393522:LDE393526 LMY393522:LNA393526 LWU393522:LWW393526 MGQ393522:MGS393526 MQM393522:MQO393526 NAI393522:NAK393526 NKE393522:NKG393526 NUA393522:NUC393526 ODW393522:ODY393526 ONS393522:ONU393526 OXO393522:OXQ393526 PHK393522:PHM393526 PRG393522:PRI393526 QBC393522:QBE393526 QKY393522:QLA393526 QUU393522:QUW393526 REQ393522:RES393526 ROM393522:ROO393526 RYI393522:RYK393526 SIE393522:SIG393526 SSA393522:SSC393526 TBW393522:TBY393526 TLS393522:TLU393526 TVO393522:TVQ393526 UFK393522:UFM393526 UPG393522:UPI393526 UZC393522:UZE393526 VIY393522:VJA393526 VSU393522:VSW393526 WCQ393522:WCS393526 WMM393522:WMO393526 WWI393522:WWK393526 AA459058:AC459062 JW459058:JY459062 TS459058:TU459062 ADO459058:ADQ459062 ANK459058:ANM459062 AXG459058:AXI459062 BHC459058:BHE459062 BQY459058:BRA459062 CAU459058:CAW459062 CKQ459058:CKS459062 CUM459058:CUO459062 DEI459058:DEK459062 DOE459058:DOG459062 DYA459058:DYC459062 EHW459058:EHY459062 ERS459058:ERU459062 FBO459058:FBQ459062 FLK459058:FLM459062 FVG459058:FVI459062 GFC459058:GFE459062 GOY459058:GPA459062 GYU459058:GYW459062 HIQ459058:HIS459062 HSM459058:HSO459062 ICI459058:ICK459062 IME459058:IMG459062 IWA459058:IWC459062 JFW459058:JFY459062 JPS459058:JPU459062 JZO459058:JZQ459062 KJK459058:KJM459062 KTG459058:KTI459062 LDC459058:LDE459062 LMY459058:LNA459062 LWU459058:LWW459062 MGQ459058:MGS459062 MQM459058:MQO459062 NAI459058:NAK459062 NKE459058:NKG459062 NUA459058:NUC459062 ODW459058:ODY459062 ONS459058:ONU459062 OXO459058:OXQ459062 PHK459058:PHM459062 PRG459058:PRI459062 QBC459058:QBE459062 QKY459058:QLA459062 QUU459058:QUW459062 REQ459058:RES459062 ROM459058:ROO459062 RYI459058:RYK459062 SIE459058:SIG459062 SSA459058:SSC459062 TBW459058:TBY459062 TLS459058:TLU459062 TVO459058:TVQ459062 UFK459058:UFM459062 UPG459058:UPI459062 UZC459058:UZE459062 VIY459058:VJA459062 VSU459058:VSW459062 WCQ459058:WCS459062 WMM459058:WMO459062 WWI459058:WWK459062 AA524594:AC524598 JW524594:JY524598 TS524594:TU524598 ADO524594:ADQ524598 ANK524594:ANM524598 AXG524594:AXI524598 BHC524594:BHE524598 BQY524594:BRA524598 CAU524594:CAW524598 CKQ524594:CKS524598 CUM524594:CUO524598 DEI524594:DEK524598 DOE524594:DOG524598 DYA524594:DYC524598 EHW524594:EHY524598 ERS524594:ERU524598 FBO524594:FBQ524598 FLK524594:FLM524598 FVG524594:FVI524598 GFC524594:GFE524598 GOY524594:GPA524598 GYU524594:GYW524598 HIQ524594:HIS524598 HSM524594:HSO524598 ICI524594:ICK524598 IME524594:IMG524598 IWA524594:IWC524598 JFW524594:JFY524598 JPS524594:JPU524598 JZO524594:JZQ524598 KJK524594:KJM524598 KTG524594:KTI524598 LDC524594:LDE524598 LMY524594:LNA524598 LWU524594:LWW524598 MGQ524594:MGS524598 MQM524594:MQO524598 NAI524594:NAK524598 NKE524594:NKG524598 NUA524594:NUC524598 ODW524594:ODY524598 ONS524594:ONU524598 OXO524594:OXQ524598 PHK524594:PHM524598 PRG524594:PRI524598 QBC524594:QBE524598 QKY524594:QLA524598 QUU524594:QUW524598 REQ524594:RES524598 ROM524594:ROO524598 RYI524594:RYK524598 SIE524594:SIG524598 SSA524594:SSC524598 TBW524594:TBY524598 TLS524594:TLU524598 TVO524594:TVQ524598 UFK524594:UFM524598 UPG524594:UPI524598 UZC524594:UZE524598 VIY524594:VJA524598 VSU524594:VSW524598 WCQ524594:WCS524598 WMM524594:WMO524598 WWI524594:WWK524598 AA590130:AC590134 JW590130:JY590134 TS590130:TU590134 ADO590130:ADQ590134 ANK590130:ANM590134 AXG590130:AXI590134 BHC590130:BHE590134 BQY590130:BRA590134 CAU590130:CAW590134 CKQ590130:CKS590134 CUM590130:CUO590134 DEI590130:DEK590134 DOE590130:DOG590134 DYA590130:DYC590134 EHW590130:EHY590134 ERS590130:ERU590134 FBO590130:FBQ590134 FLK590130:FLM590134 FVG590130:FVI590134 GFC590130:GFE590134 GOY590130:GPA590134 GYU590130:GYW590134 HIQ590130:HIS590134 HSM590130:HSO590134 ICI590130:ICK590134 IME590130:IMG590134 IWA590130:IWC590134 JFW590130:JFY590134 JPS590130:JPU590134 JZO590130:JZQ590134 KJK590130:KJM590134 KTG590130:KTI590134 LDC590130:LDE590134 LMY590130:LNA590134 LWU590130:LWW590134 MGQ590130:MGS590134 MQM590130:MQO590134 NAI590130:NAK590134 NKE590130:NKG590134 NUA590130:NUC590134 ODW590130:ODY590134 ONS590130:ONU590134 OXO590130:OXQ590134 PHK590130:PHM590134 PRG590130:PRI590134 QBC590130:QBE590134 QKY590130:QLA590134 QUU590130:QUW590134 REQ590130:RES590134 ROM590130:ROO590134 RYI590130:RYK590134 SIE590130:SIG590134 SSA590130:SSC590134 TBW590130:TBY590134 TLS590130:TLU590134 TVO590130:TVQ590134 UFK590130:UFM590134 UPG590130:UPI590134 UZC590130:UZE590134 VIY590130:VJA590134 VSU590130:VSW590134 WCQ590130:WCS590134 WMM590130:WMO590134 WWI590130:WWK590134 AA655666:AC655670 JW655666:JY655670 TS655666:TU655670 ADO655666:ADQ655670 ANK655666:ANM655670 AXG655666:AXI655670 BHC655666:BHE655670 BQY655666:BRA655670 CAU655666:CAW655670 CKQ655666:CKS655670 CUM655666:CUO655670 DEI655666:DEK655670 DOE655666:DOG655670 DYA655666:DYC655670 EHW655666:EHY655670 ERS655666:ERU655670 FBO655666:FBQ655670 FLK655666:FLM655670 FVG655666:FVI655670 GFC655666:GFE655670 GOY655666:GPA655670 GYU655666:GYW655670 HIQ655666:HIS655670 HSM655666:HSO655670 ICI655666:ICK655670 IME655666:IMG655670 IWA655666:IWC655670 JFW655666:JFY655670 JPS655666:JPU655670 JZO655666:JZQ655670 KJK655666:KJM655670 KTG655666:KTI655670 LDC655666:LDE655670 LMY655666:LNA655670 LWU655666:LWW655670 MGQ655666:MGS655670 MQM655666:MQO655670 NAI655666:NAK655670 NKE655666:NKG655670 NUA655666:NUC655670 ODW655666:ODY655670 ONS655666:ONU655670 OXO655666:OXQ655670 PHK655666:PHM655670 PRG655666:PRI655670 QBC655666:QBE655670 QKY655666:QLA655670 QUU655666:QUW655670 REQ655666:RES655670 ROM655666:ROO655670 RYI655666:RYK655670 SIE655666:SIG655670 SSA655666:SSC655670 TBW655666:TBY655670 TLS655666:TLU655670 TVO655666:TVQ655670 UFK655666:UFM655670 UPG655666:UPI655670 UZC655666:UZE655670 VIY655666:VJA655670 VSU655666:VSW655670 WCQ655666:WCS655670 WMM655666:WMO655670 WWI655666:WWK655670 AA721202:AC721206 JW721202:JY721206 TS721202:TU721206 ADO721202:ADQ721206 ANK721202:ANM721206 AXG721202:AXI721206 BHC721202:BHE721206 BQY721202:BRA721206 CAU721202:CAW721206 CKQ721202:CKS721206 CUM721202:CUO721206 DEI721202:DEK721206 DOE721202:DOG721206 DYA721202:DYC721206 EHW721202:EHY721206 ERS721202:ERU721206 FBO721202:FBQ721206 FLK721202:FLM721206 FVG721202:FVI721206 GFC721202:GFE721206 GOY721202:GPA721206 GYU721202:GYW721206 HIQ721202:HIS721206 HSM721202:HSO721206 ICI721202:ICK721206 IME721202:IMG721206 IWA721202:IWC721206 JFW721202:JFY721206 JPS721202:JPU721206 JZO721202:JZQ721206 KJK721202:KJM721206 KTG721202:KTI721206 LDC721202:LDE721206 LMY721202:LNA721206 LWU721202:LWW721206 MGQ721202:MGS721206 MQM721202:MQO721206 NAI721202:NAK721206 NKE721202:NKG721206 NUA721202:NUC721206 ODW721202:ODY721206 ONS721202:ONU721206 OXO721202:OXQ721206 PHK721202:PHM721206 PRG721202:PRI721206 QBC721202:QBE721206 QKY721202:QLA721206 QUU721202:QUW721206 REQ721202:RES721206 ROM721202:ROO721206 RYI721202:RYK721206 SIE721202:SIG721206 SSA721202:SSC721206 TBW721202:TBY721206 TLS721202:TLU721206 TVO721202:TVQ721206 UFK721202:UFM721206 UPG721202:UPI721206 UZC721202:UZE721206 VIY721202:VJA721206 VSU721202:VSW721206 WCQ721202:WCS721206 WMM721202:WMO721206 WWI721202:WWK721206 AA786738:AC786742 JW786738:JY786742 TS786738:TU786742 ADO786738:ADQ786742 ANK786738:ANM786742 AXG786738:AXI786742 BHC786738:BHE786742 BQY786738:BRA786742 CAU786738:CAW786742 CKQ786738:CKS786742 CUM786738:CUO786742 DEI786738:DEK786742 DOE786738:DOG786742 DYA786738:DYC786742 EHW786738:EHY786742 ERS786738:ERU786742 FBO786738:FBQ786742 FLK786738:FLM786742 FVG786738:FVI786742 GFC786738:GFE786742 GOY786738:GPA786742 GYU786738:GYW786742 HIQ786738:HIS786742 HSM786738:HSO786742 ICI786738:ICK786742 IME786738:IMG786742 IWA786738:IWC786742 JFW786738:JFY786742 JPS786738:JPU786742 JZO786738:JZQ786742 KJK786738:KJM786742 KTG786738:KTI786742 LDC786738:LDE786742 LMY786738:LNA786742 LWU786738:LWW786742 MGQ786738:MGS786742 MQM786738:MQO786742 NAI786738:NAK786742 NKE786738:NKG786742 NUA786738:NUC786742 ODW786738:ODY786742 ONS786738:ONU786742 OXO786738:OXQ786742 PHK786738:PHM786742 PRG786738:PRI786742 QBC786738:QBE786742 QKY786738:QLA786742 QUU786738:QUW786742 REQ786738:RES786742 ROM786738:ROO786742 RYI786738:RYK786742 SIE786738:SIG786742 SSA786738:SSC786742 TBW786738:TBY786742 TLS786738:TLU786742 TVO786738:TVQ786742 UFK786738:UFM786742 UPG786738:UPI786742 UZC786738:UZE786742 VIY786738:VJA786742 VSU786738:VSW786742 WCQ786738:WCS786742 WMM786738:WMO786742 WWI786738:WWK786742 AA852274:AC852278 JW852274:JY852278 TS852274:TU852278 ADO852274:ADQ852278 ANK852274:ANM852278 AXG852274:AXI852278 BHC852274:BHE852278 BQY852274:BRA852278 CAU852274:CAW852278 CKQ852274:CKS852278 CUM852274:CUO852278 DEI852274:DEK852278 DOE852274:DOG852278 DYA852274:DYC852278 EHW852274:EHY852278 ERS852274:ERU852278 FBO852274:FBQ852278 FLK852274:FLM852278 FVG852274:FVI852278 GFC852274:GFE852278 GOY852274:GPA852278 GYU852274:GYW852278 HIQ852274:HIS852278 HSM852274:HSO852278 ICI852274:ICK852278 IME852274:IMG852278 IWA852274:IWC852278 JFW852274:JFY852278 JPS852274:JPU852278 JZO852274:JZQ852278 KJK852274:KJM852278 KTG852274:KTI852278 LDC852274:LDE852278 LMY852274:LNA852278 LWU852274:LWW852278 MGQ852274:MGS852278 MQM852274:MQO852278 NAI852274:NAK852278 NKE852274:NKG852278 NUA852274:NUC852278 ODW852274:ODY852278 ONS852274:ONU852278 OXO852274:OXQ852278 PHK852274:PHM852278 PRG852274:PRI852278 QBC852274:QBE852278 QKY852274:QLA852278 QUU852274:QUW852278 REQ852274:RES852278 ROM852274:ROO852278 RYI852274:RYK852278 SIE852274:SIG852278 SSA852274:SSC852278 TBW852274:TBY852278 TLS852274:TLU852278 TVO852274:TVQ852278 UFK852274:UFM852278 UPG852274:UPI852278 UZC852274:UZE852278 VIY852274:VJA852278 VSU852274:VSW852278 WCQ852274:WCS852278 WMM852274:WMO852278 WWI852274:WWK852278 AA917810:AC917814 JW917810:JY917814 TS917810:TU917814 ADO917810:ADQ917814 ANK917810:ANM917814 AXG917810:AXI917814 BHC917810:BHE917814 BQY917810:BRA917814 CAU917810:CAW917814 CKQ917810:CKS917814 CUM917810:CUO917814 DEI917810:DEK917814 DOE917810:DOG917814 DYA917810:DYC917814 EHW917810:EHY917814 ERS917810:ERU917814 FBO917810:FBQ917814 FLK917810:FLM917814 FVG917810:FVI917814 GFC917810:GFE917814 GOY917810:GPA917814 GYU917810:GYW917814 HIQ917810:HIS917814 HSM917810:HSO917814 ICI917810:ICK917814 IME917810:IMG917814 IWA917810:IWC917814 JFW917810:JFY917814 JPS917810:JPU917814 JZO917810:JZQ917814 KJK917810:KJM917814 KTG917810:KTI917814 LDC917810:LDE917814 LMY917810:LNA917814 LWU917810:LWW917814 MGQ917810:MGS917814 MQM917810:MQO917814 NAI917810:NAK917814 NKE917810:NKG917814 NUA917810:NUC917814 ODW917810:ODY917814 ONS917810:ONU917814 OXO917810:OXQ917814 PHK917810:PHM917814 PRG917810:PRI917814 QBC917810:QBE917814 QKY917810:QLA917814 QUU917810:QUW917814 REQ917810:RES917814 ROM917810:ROO917814 RYI917810:RYK917814 SIE917810:SIG917814 SSA917810:SSC917814 TBW917810:TBY917814 TLS917810:TLU917814 TVO917810:TVQ917814 UFK917810:UFM917814 UPG917810:UPI917814 UZC917810:UZE917814 VIY917810:VJA917814 VSU917810:VSW917814 WCQ917810:WCS917814 WMM917810:WMO917814 WWI917810:WWK917814 AA983346:AC983350 JW983346:JY983350 TS983346:TU983350 ADO983346:ADQ983350 ANK983346:ANM983350 AXG983346:AXI983350 BHC983346:BHE983350 BQY983346:BRA983350 CAU983346:CAW983350 CKQ983346:CKS983350 CUM983346:CUO983350 DEI983346:DEK983350 DOE983346:DOG983350 DYA983346:DYC983350 EHW983346:EHY983350 ERS983346:ERU983350 FBO983346:FBQ983350 FLK983346:FLM983350 FVG983346:FVI983350 GFC983346:GFE983350 GOY983346:GPA983350 GYU983346:GYW983350 HIQ983346:HIS983350 HSM983346:HSO983350 ICI983346:ICK983350 IME983346:IMG983350 IWA983346:IWC983350 JFW983346:JFY983350 JPS983346:JPU983350 JZO983346:JZQ983350 KJK983346:KJM983350 KTG983346:KTI983350 LDC983346:LDE983350 LMY983346:LNA983350 LWU983346:LWW983350 MGQ983346:MGS983350 MQM983346:MQO983350 NAI983346:NAK983350 NKE983346:NKG983350 NUA983346:NUC983350 ODW983346:ODY983350 ONS983346:ONU983350 OXO983346:OXQ983350 PHK983346:PHM983350 PRG983346:PRI983350 QBC983346:QBE983350 QKY983346:QLA983350 QUU983346:QUW983350 REQ983346:RES983350 ROM983346:ROO983350 RYI983346:RYK983350 SIE983346:SIG983350 SSA983346:SSC983350 TBW983346:TBY983350 TLS983346:TLU983350 TVO983346:TVQ983350 UFK983346:UFM983350 UPG983346:UPI983350 UZC983346:UZE983350 VIY983346:VJA983350 VSU983346:VSW983350 WCQ983346:WCS983350 WMM983346:WMO983350 WWI983346:WWK983350 J436:Z436 JF436:JV436 TB436:TR436 ACX436:ADN436 AMT436:ANJ436 AWP436:AXF436 BGL436:BHB436 BQH436:BQX436 CAD436:CAT436 CJZ436:CKP436 CTV436:CUL436 DDR436:DEH436 DNN436:DOD436 DXJ436:DXZ436 EHF436:EHV436 ERB436:ERR436 FAX436:FBN436 FKT436:FLJ436 FUP436:FVF436 GEL436:GFB436 GOH436:GOX436 GYD436:GYT436 HHZ436:HIP436 HRV436:HSL436 IBR436:ICH436 ILN436:IMD436 IVJ436:IVZ436 JFF436:JFV436 JPB436:JPR436 JYX436:JZN436 KIT436:KJJ436 KSP436:KTF436 LCL436:LDB436 LMH436:LMX436 LWD436:LWT436 MFZ436:MGP436 MPV436:MQL436 MZR436:NAH436 NJN436:NKD436 NTJ436:NTZ436 ODF436:ODV436 ONB436:ONR436 OWX436:OXN436 PGT436:PHJ436 PQP436:PRF436 QAL436:QBB436 QKH436:QKX436 QUD436:QUT436 RDZ436:REP436 RNV436:ROL436 RXR436:RYH436 SHN436:SID436 SRJ436:SRZ436 TBF436:TBV436 TLB436:TLR436 TUX436:TVN436 UET436:UFJ436 UOP436:UPF436 UYL436:UZB436 VIH436:VIX436 VSD436:VST436 WBZ436:WCP436 WLV436:WML436 WVR436:WWH436 J66018:Z66018 JF66018:JV66018 TB66018:TR66018 ACX66018:ADN66018 AMT66018:ANJ66018 AWP66018:AXF66018 BGL66018:BHB66018 BQH66018:BQX66018 CAD66018:CAT66018 CJZ66018:CKP66018 CTV66018:CUL66018 DDR66018:DEH66018 DNN66018:DOD66018 DXJ66018:DXZ66018 EHF66018:EHV66018 ERB66018:ERR66018 FAX66018:FBN66018 FKT66018:FLJ66018 FUP66018:FVF66018 GEL66018:GFB66018 GOH66018:GOX66018 GYD66018:GYT66018 HHZ66018:HIP66018 HRV66018:HSL66018 IBR66018:ICH66018 ILN66018:IMD66018 IVJ66018:IVZ66018 JFF66018:JFV66018 JPB66018:JPR66018 JYX66018:JZN66018 KIT66018:KJJ66018 KSP66018:KTF66018 LCL66018:LDB66018 LMH66018:LMX66018 LWD66018:LWT66018 MFZ66018:MGP66018 MPV66018:MQL66018 MZR66018:NAH66018 NJN66018:NKD66018 NTJ66018:NTZ66018 ODF66018:ODV66018 ONB66018:ONR66018 OWX66018:OXN66018 PGT66018:PHJ66018 PQP66018:PRF66018 QAL66018:QBB66018 QKH66018:QKX66018 QUD66018:QUT66018 RDZ66018:REP66018 RNV66018:ROL66018 RXR66018:RYH66018 SHN66018:SID66018 SRJ66018:SRZ66018 TBF66018:TBV66018 TLB66018:TLR66018 TUX66018:TVN66018 UET66018:UFJ66018 UOP66018:UPF66018 UYL66018:UZB66018 VIH66018:VIX66018 VSD66018:VST66018 WBZ66018:WCP66018 WLV66018:WML66018 WVR66018:WWH66018 J131554:Z131554 JF131554:JV131554 TB131554:TR131554 ACX131554:ADN131554 AMT131554:ANJ131554 AWP131554:AXF131554 BGL131554:BHB131554 BQH131554:BQX131554 CAD131554:CAT131554 CJZ131554:CKP131554 CTV131554:CUL131554 DDR131554:DEH131554 DNN131554:DOD131554 DXJ131554:DXZ131554 EHF131554:EHV131554 ERB131554:ERR131554 FAX131554:FBN131554 FKT131554:FLJ131554 FUP131554:FVF131554 GEL131554:GFB131554 GOH131554:GOX131554 GYD131554:GYT131554 HHZ131554:HIP131554 HRV131554:HSL131554 IBR131554:ICH131554 ILN131554:IMD131554 IVJ131554:IVZ131554 JFF131554:JFV131554 JPB131554:JPR131554 JYX131554:JZN131554 KIT131554:KJJ131554 KSP131554:KTF131554 LCL131554:LDB131554 LMH131554:LMX131554 LWD131554:LWT131554 MFZ131554:MGP131554 MPV131554:MQL131554 MZR131554:NAH131554 NJN131554:NKD131554 NTJ131554:NTZ131554 ODF131554:ODV131554 ONB131554:ONR131554 OWX131554:OXN131554 PGT131554:PHJ131554 PQP131554:PRF131554 QAL131554:QBB131554 QKH131554:QKX131554 QUD131554:QUT131554 RDZ131554:REP131554 RNV131554:ROL131554 RXR131554:RYH131554 SHN131554:SID131554 SRJ131554:SRZ131554 TBF131554:TBV131554 TLB131554:TLR131554 TUX131554:TVN131554 UET131554:UFJ131554 UOP131554:UPF131554 UYL131554:UZB131554 VIH131554:VIX131554 VSD131554:VST131554 WBZ131554:WCP131554 WLV131554:WML131554 WVR131554:WWH131554 J197090:Z197090 JF197090:JV197090 TB197090:TR197090 ACX197090:ADN197090 AMT197090:ANJ197090 AWP197090:AXF197090 BGL197090:BHB197090 BQH197090:BQX197090 CAD197090:CAT197090 CJZ197090:CKP197090 CTV197090:CUL197090 DDR197090:DEH197090 DNN197090:DOD197090 DXJ197090:DXZ197090 EHF197090:EHV197090 ERB197090:ERR197090 FAX197090:FBN197090 FKT197090:FLJ197090 FUP197090:FVF197090 GEL197090:GFB197090 GOH197090:GOX197090 GYD197090:GYT197090 HHZ197090:HIP197090 HRV197090:HSL197090 IBR197090:ICH197090 ILN197090:IMD197090 IVJ197090:IVZ197090 JFF197090:JFV197090 JPB197090:JPR197090 JYX197090:JZN197090 KIT197090:KJJ197090 KSP197090:KTF197090 LCL197090:LDB197090 LMH197090:LMX197090 LWD197090:LWT197090 MFZ197090:MGP197090 MPV197090:MQL197090 MZR197090:NAH197090 NJN197090:NKD197090 NTJ197090:NTZ197090 ODF197090:ODV197090 ONB197090:ONR197090 OWX197090:OXN197090 PGT197090:PHJ197090 PQP197090:PRF197090 QAL197090:QBB197090 QKH197090:QKX197090 QUD197090:QUT197090 RDZ197090:REP197090 RNV197090:ROL197090 RXR197090:RYH197090 SHN197090:SID197090 SRJ197090:SRZ197090 TBF197090:TBV197090 TLB197090:TLR197090 TUX197090:TVN197090 UET197090:UFJ197090 UOP197090:UPF197090 UYL197090:UZB197090 VIH197090:VIX197090 VSD197090:VST197090 WBZ197090:WCP197090 WLV197090:WML197090 WVR197090:WWH197090 J262626:Z262626 JF262626:JV262626 TB262626:TR262626 ACX262626:ADN262626 AMT262626:ANJ262626 AWP262626:AXF262626 BGL262626:BHB262626 BQH262626:BQX262626 CAD262626:CAT262626 CJZ262626:CKP262626 CTV262626:CUL262626 DDR262626:DEH262626 DNN262626:DOD262626 DXJ262626:DXZ262626 EHF262626:EHV262626 ERB262626:ERR262626 FAX262626:FBN262626 FKT262626:FLJ262626 FUP262626:FVF262626 GEL262626:GFB262626 GOH262626:GOX262626 GYD262626:GYT262626 HHZ262626:HIP262626 HRV262626:HSL262626 IBR262626:ICH262626 ILN262626:IMD262626 IVJ262626:IVZ262626 JFF262626:JFV262626 JPB262626:JPR262626 JYX262626:JZN262626 KIT262626:KJJ262626 KSP262626:KTF262626 LCL262626:LDB262626 LMH262626:LMX262626 LWD262626:LWT262626 MFZ262626:MGP262626 MPV262626:MQL262626 MZR262626:NAH262626 NJN262626:NKD262626 NTJ262626:NTZ262626 ODF262626:ODV262626 ONB262626:ONR262626 OWX262626:OXN262626 PGT262626:PHJ262626 PQP262626:PRF262626 QAL262626:QBB262626 QKH262626:QKX262626 QUD262626:QUT262626 RDZ262626:REP262626 RNV262626:ROL262626 RXR262626:RYH262626 SHN262626:SID262626 SRJ262626:SRZ262626 TBF262626:TBV262626 TLB262626:TLR262626 TUX262626:TVN262626 UET262626:UFJ262626 UOP262626:UPF262626 UYL262626:UZB262626 VIH262626:VIX262626 VSD262626:VST262626 WBZ262626:WCP262626 WLV262626:WML262626 WVR262626:WWH262626 J328162:Z328162 JF328162:JV328162 TB328162:TR328162 ACX328162:ADN328162 AMT328162:ANJ328162 AWP328162:AXF328162 BGL328162:BHB328162 BQH328162:BQX328162 CAD328162:CAT328162 CJZ328162:CKP328162 CTV328162:CUL328162 DDR328162:DEH328162 DNN328162:DOD328162 DXJ328162:DXZ328162 EHF328162:EHV328162 ERB328162:ERR328162 FAX328162:FBN328162 FKT328162:FLJ328162 FUP328162:FVF328162 GEL328162:GFB328162 GOH328162:GOX328162 GYD328162:GYT328162 HHZ328162:HIP328162 HRV328162:HSL328162 IBR328162:ICH328162 ILN328162:IMD328162 IVJ328162:IVZ328162 JFF328162:JFV328162 JPB328162:JPR328162 JYX328162:JZN328162 KIT328162:KJJ328162 KSP328162:KTF328162 LCL328162:LDB328162 LMH328162:LMX328162 LWD328162:LWT328162 MFZ328162:MGP328162 MPV328162:MQL328162 MZR328162:NAH328162 NJN328162:NKD328162 NTJ328162:NTZ328162 ODF328162:ODV328162 ONB328162:ONR328162 OWX328162:OXN328162 PGT328162:PHJ328162 PQP328162:PRF328162 QAL328162:QBB328162 QKH328162:QKX328162 QUD328162:QUT328162 RDZ328162:REP328162 RNV328162:ROL328162 RXR328162:RYH328162 SHN328162:SID328162 SRJ328162:SRZ328162 TBF328162:TBV328162 TLB328162:TLR328162 TUX328162:TVN328162 UET328162:UFJ328162 UOP328162:UPF328162 UYL328162:UZB328162 VIH328162:VIX328162 VSD328162:VST328162 WBZ328162:WCP328162 WLV328162:WML328162 WVR328162:WWH328162 J393698:Z393698 JF393698:JV393698 TB393698:TR393698 ACX393698:ADN393698 AMT393698:ANJ393698 AWP393698:AXF393698 BGL393698:BHB393698 BQH393698:BQX393698 CAD393698:CAT393698 CJZ393698:CKP393698 CTV393698:CUL393698 DDR393698:DEH393698 DNN393698:DOD393698 DXJ393698:DXZ393698 EHF393698:EHV393698 ERB393698:ERR393698 FAX393698:FBN393698 FKT393698:FLJ393698 FUP393698:FVF393698 GEL393698:GFB393698 GOH393698:GOX393698 GYD393698:GYT393698 HHZ393698:HIP393698 HRV393698:HSL393698 IBR393698:ICH393698 ILN393698:IMD393698 IVJ393698:IVZ393698 JFF393698:JFV393698 JPB393698:JPR393698 JYX393698:JZN393698 KIT393698:KJJ393698 KSP393698:KTF393698 LCL393698:LDB393698 LMH393698:LMX393698 LWD393698:LWT393698 MFZ393698:MGP393698 MPV393698:MQL393698 MZR393698:NAH393698 NJN393698:NKD393698 NTJ393698:NTZ393698 ODF393698:ODV393698 ONB393698:ONR393698 OWX393698:OXN393698 PGT393698:PHJ393698 PQP393698:PRF393698 QAL393698:QBB393698 QKH393698:QKX393698 QUD393698:QUT393698 RDZ393698:REP393698 RNV393698:ROL393698 RXR393698:RYH393698 SHN393698:SID393698 SRJ393698:SRZ393698 TBF393698:TBV393698 TLB393698:TLR393698 TUX393698:TVN393698 UET393698:UFJ393698 UOP393698:UPF393698 UYL393698:UZB393698 VIH393698:VIX393698 VSD393698:VST393698 WBZ393698:WCP393698 WLV393698:WML393698 WVR393698:WWH393698 J459234:Z459234 JF459234:JV459234 TB459234:TR459234 ACX459234:ADN459234 AMT459234:ANJ459234 AWP459234:AXF459234 BGL459234:BHB459234 BQH459234:BQX459234 CAD459234:CAT459234 CJZ459234:CKP459234 CTV459234:CUL459234 DDR459234:DEH459234 DNN459234:DOD459234 DXJ459234:DXZ459234 EHF459234:EHV459234 ERB459234:ERR459234 FAX459234:FBN459234 FKT459234:FLJ459234 FUP459234:FVF459234 GEL459234:GFB459234 GOH459234:GOX459234 GYD459234:GYT459234 HHZ459234:HIP459234 HRV459234:HSL459234 IBR459234:ICH459234 ILN459234:IMD459234 IVJ459234:IVZ459234 JFF459234:JFV459234 JPB459234:JPR459234 JYX459234:JZN459234 KIT459234:KJJ459234 KSP459234:KTF459234 LCL459234:LDB459234 LMH459234:LMX459234 LWD459234:LWT459234 MFZ459234:MGP459234 MPV459234:MQL459234 MZR459234:NAH459234 NJN459234:NKD459234 NTJ459234:NTZ459234 ODF459234:ODV459234 ONB459234:ONR459234 OWX459234:OXN459234 PGT459234:PHJ459234 PQP459234:PRF459234 QAL459234:QBB459234 QKH459234:QKX459234 QUD459234:QUT459234 RDZ459234:REP459234 RNV459234:ROL459234 RXR459234:RYH459234 SHN459234:SID459234 SRJ459234:SRZ459234 TBF459234:TBV459234 TLB459234:TLR459234 TUX459234:TVN459234 UET459234:UFJ459234 UOP459234:UPF459234 UYL459234:UZB459234 VIH459234:VIX459234 VSD459234:VST459234 WBZ459234:WCP459234 WLV459234:WML459234 WVR459234:WWH459234 J524770:Z524770 JF524770:JV524770 TB524770:TR524770 ACX524770:ADN524770 AMT524770:ANJ524770 AWP524770:AXF524770 BGL524770:BHB524770 BQH524770:BQX524770 CAD524770:CAT524770 CJZ524770:CKP524770 CTV524770:CUL524770 DDR524770:DEH524770 DNN524770:DOD524770 DXJ524770:DXZ524770 EHF524770:EHV524770 ERB524770:ERR524770 FAX524770:FBN524770 FKT524770:FLJ524770 FUP524770:FVF524770 GEL524770:GFB524770 GOH524770:GOX524770 GYD524770:GYT524770 HHZ524770:HIP524770 HRV524770:HSL524770 IBR524770:ICH524770 ILN524770:IMD524770 IVJ524770:IVZ524770 JFF524770:JFV524770 JPB524770:JPR524770 JYX524770:JZN524770 KIT524770:KJJ524770 KSP524770:KTF524770 LCL524770:LDB524770 LMH524770:LMX524770 LWD524770:LWT524770 MFZ524770:MGP524770 MPV524770:MQL524770 MZR524770:NAH524770 NJN524770:NKD524770 NTJ524770:NTZ524770 ODF524770:ODV524770 ONB524770:ONR524770 OWX524770:OXN524770 PGT524770:PHJ524770 PQP524770:PRF524770 QAL524770:QBB524770 QKH524770:QKX524770 QUD524770:QUT524770 RDZ524770:REP524770 RNV524770:ROL524770 RXR524770:RYH524770 SHN524770:SID524770 SRJ524770:SRZ524770 TBF524770:TBV524770 TLB524770:TLR524770 TUX524770:TVN524770 UET524770:UFJ524770 UOP524770:UPF524770 UYL524770:UZB524770 VIH524770:VIX524770 VSD524770:VST524770 WBZ524770:WCP524770 WLV524770:WML524770 WVR524770:WWH524770 J590306:Z590306 JF590306:JV590306 TB590306:TR590306 ACX590306:ADN590306 AMT590306:ANJ590306 AWP590306:AXF590306 BGL590306:BHB590306 BQH590306:BQX590306 CAD590306:CAT590306 CJZ590306:CKP590306 CTV590306:CUL590306 DDR590306:DEH590306 DNN590306:DOD590306 DXJ590306:DXZ590306 EHF590306:EHV590306 ERB590306:ERR590306 FAX590306:FBN590306 FKT590306:FLJ590306 FUP590306:FVF590306 GEL590306:GFB590306 GOH590306:GOX590306 GYD590306:GYT590306 HHZ590306:HIP590306 HRV590306:HSL590306 IBR590306:ICH590306 ILN590306:IMD590306 IVJ590306:IVZ590306 JFF590306:JFV590306 JPB590306:JPR590306 JYX590306:JZN590306 KIT590306:KJJ590306 KSP590306:KTF590306 LCL590306:LDB590306 LMH590306:LMX590306 LWD590306:LWT590306 MFZ590306:MGP590306 MPV590306:MQL590306 MZR590306:NAH590306 NJN590306:NKD590306 NTJ590306:NTZ590306 ODF590306:ODV590306 ONB590306:ONR590306 OWX590306:OXN590306 PGT590306:PHJ590306 PQP590306:PRF590306 QAL590306:QBB590306 QKH590306:QKX590306 QUD590306:QUT590306 RDZ590306:REP590306 RNV590306:ROL590306 RXR590306:RYH590306 SHN590306:SID590306 SRJ590306:SRZ590306 TBF590306:TBV590306 TLB590306:TLR590306 TUX590306:TVN590306 UET590306:UFJ590306 UOP590306:UPF590306 UYL590306:UZB590306 VIH590306:VIX590306 VSD590306:VST590306 WBZ590306:WCP590306 WLV590306:WML590306 WVR590306:WWH590306 J655842:Z655842 JF655842:JV655842 TB655842:TR655842 ACX655842:ADN655842 AMT655842:ANJ655842 AWP655842:AXF655842 BGL655842:BHB655842 BQH655842:BQX655842 CAD655842:CAT655842 CJZ655842:CKP655842 CTV655842:CUL655842 DDR655842:DEH655842 DNN655842:DOD655842 DXJ655842:DXZ655842 EHF655842:EHV655842 ERB655842:ERR655842 FAX655842:FBN655842 FKT655842:FLJ655842 FUP655842:FVF655842 GEL655842:GFB655842 GOH655842:GOX655842 GYD655842:GYT655842 HHZ655842:HIP655842 HRV655842:HSL655842 IBR655842:ICH655842 ILN655842:IMD655842 IVJ655842:IVZ655842 JFF655842:JFV655842 JPB655842:JPR655842 JYX655842:JZN655842 KIT655842:KJJ655842 KSP655842:KTF655842 LCL655842:LDB655842 LMH655842:LMX655842 LWD655842:LWT655842 MFZ655842:MGP655842 MPV655842:MQL655842 MZR655842:NAH655842 NJN655842:NKD655842 NTJ655842:NTZ655842 ODF655842:ODV655842 ONB655842:ONR655842 OWX655842:OXN655842 PGT655842:PHJ655842 PQP655842:PRF655842 QAL655842:QBB655842 QKH655842:QKX655842 QUD655842:QUT655842 RDZ655842:REP655842 RNV655842:ROL655842 RXR655842:RYH655842 SHN655842:SID655842 SRJ655842:SRZ655842 TBF655842:TBV655842 TLB655842:TLR655842 TUX655842:TVN655842 UET655842:UFJ655842 UOP655842:UPF655842 UYL655842:UZB655842 VIH655842:VIX655842 VSD655842:VST655842 WBZ655842:WCP655842 WLV655842:WML655842 WVR655842:WWH655842 J721378:Z721378 JF721378:JV721378 TB721378:TR721378 ACX721378:ADN721378 AMT721378:ANJ721378 AWP721378:AXF721378 BGL721378:BHB721378 BQH721378:BQX721378 CAD721378:CAT721378 CJZ721378:CKP721378 CTV721378:CUL721378 DDR721378:DEH721378 DNN721378:DOD721378 DXJ721378:DXZ721378 EHF721378:EHV721378 ERB721378:ERR721378 FAX721378:FBN721378 FKT721378:FLJ721378 FUP721378:FVF721378 GEL721378:GFB721378 GOH721378:GOX721378 GYD721378:GYT721378 HHZ721378:HIP721378 HRV721378:HSL721378 IBR721378:ICH721378 ILN721378:IMD721378 IVJ721378:IVZ721378 JFF721378:JFV721378 JPB721378:JPR721378 JYX721378:JZN721378 KIT721378:KJJ721378 KSP721378:KTF721378 LCL721378:LDB721378 LMH721378:LMX721378 LWD721378:LWT721378 MFZ721378:MGP721378 MPV721378:MQL721378 MZR721378:NAH721378 NJN721378:NKD721378 NTJ721378:NTZ721378 ODF721378:ODV721378 ONB721378:ONR721378 OWX721378:OXN721378 PGT721378:PHJ721378 PQP721378:PRF721378 QAL721378:QBB721378 QKH721378:QKX721378 QUD721378:QUT721378 RDZ721378:REP721378 RNV721378:ROL721378 RXR721378:RYH721378 SHN721378:SID721378 SRJ721378:SRZ721378 TBF721378:TBV721378 TLB721378:TLR721378 TUX721378:TVN721378 UET721378:UFJ721378 UOP721378:UPF721378 UYL721378:UZB721378 VIH721378:VIX721378 VSD721378:VST721378 WBZ721378:WCP721378 WLV721378:WML721378 WVR721378:WWH721378 J786914:Z786914 JF786914:JV786914 TB786914:TR786914 ACX786914:ADN786914 AMT786914:ANJ786914 AWP786914:AXF786914 BGL786914:BHB786914 BQH786914:BQX786914 CAD786914:CAT786914 CJZ786914:CKP786914 CTV786914:CUL786914 DDR786914:DEH786914 DNN786914:DOD786914 DXJ786914:DXZ786914 EHF786914:EHV786914 ERB786914:ERR786914 FAX786914:FBN786914 FKT786914:FLJ786914 FUP786914:FVF786914 GEL786914:GFB786914 GOH786914:GOX786914 GYD786914:GYT786914 HHZ786914:HIP786914 HRV786914:HSL786914 IBR786914:ICH786914 ILN786914:IMD786914 IVJ786914:IVZ786914 JFF786914:JFV786914 JPB786914:JPR786914 JYX786914:JZN786914 KIT786914:KJJ786914 KSP786914:KTF786914 LCL786914:LDB786914 LMH786914:LMX786914 LWD786914:LWT786914 MFZ786914:MGP786914 MPV786914:MQL786914 MZR786914:NAH786914 NJN786914:NKD786914 NTJ786914:NTZ786914 ODF786914:ODV786914 ONB786914:ONR786914 OWX786914:OXN786914 PGT786914:PHJ786914 PQP786914:PRF786914 QAL786914:QBB786914 QKH786914:QKX786914 QUD786914:QUT786914 RDZ786914:REP786914 RNV786914:ROL786914 RXR786914:RYH786914 SHN786914:SID786914 SRJ786914:SRZ786914 TBF786914:TBV786914 TLB786914:TLR786914 TUX786914:TVN786914 UET786914:UFJ786914 UOP786914:UPF786914 UYL786914:UZB786914 VIH786914:VIX786914 VSD786914:VST786914 WBZ786914:WCP786914 WLV786914:WML786914 WVR786914:WWH786914 J852450:Z852450 JF852450:JV852450 TB852450:TR852450 ACX852450:ADN852450 AMT852450:ANJ852450 AWP852450:AXF852450 BGL852450:BHB852450 BQH852450:BQX852450 CAD852450:CAT852450 CJZ852450:CKP852450 CTV852450:CUL852450 DDR852450:DEH852450 DNN852450:DOD852450 DXJ852450:DXZ852450 EHF852450:EHV852450 ERB852450:ERR852450 FAX852450:FBN852450 FKT852450:FLJ852450 FUP852450:FVF852450 GEL852450:GFB852450 GOH852450:GOX852450 GYD852450:GYT852450 HHZ852450:HIP852450 HRV852450:HSL852450 IBR852450:ICH852450 ILN852450:IMD852450 IVJ852450:IVZ852450 JFF852450:JFV852450 JPB852450:JPR852450 JYX852450:JZN852450 KIT852450:KJJ852450 KSP852450:KTF852450 LCL852450:LDB852450 LMH852450:LMX852450 LWD852450:LWT852450 MFZ852450:MGP852450 MPV852450:MQL852450 MZR852450:NAH852450 NJN852450:NKD852450 NTJ852450:NTZ852450 ODF852450:ODV852450 ONB852450:ONR852450 OWX852450:OXN852450 PGT852450:PHJ852450 PQP852450:PRF852450 QAL852450:QBB852450 QKH852450:QKX852450 QUD852450:QUT852450 RDZ852450:REP852450 RNV852450:ROL852450 RXR852450:RYH852450 SHN852450:SID852450 SRJ852450:SRZ852450 TBF852450:TBV852450 TLB852450:TLR852450 TUX852450:TVN852450 UET852450:UFJ852450 UOP852450:UPF852450 UYL852450:UZB852450 VIH852450:VIX852450 VSD852450:VST852450 WBZ852450:WCP852450 WLV852450:WML852450 WVR852450:WWH852450 J917986:Z917986 JF917986:JV917986 TB917986:TR917986 ACX917986:ADN917986 AMT917986:ANJ917986 AWP917986:AXF917986 BGL917986:BHB917986 BQH917986:BQX917986 CAD917986:CAT917986 CJZ917986:CKP917986 CTV917986:CUL917986 DDR917986:DEH917986 DNN917986:DOD917986 DXJ917986:DXZ917986 EHF917986:EHV917986 ERB917986:ERR917986 FAX917986:FBN917986 FKT917986:FLJ917986 FUP917986:FVF917986 GEL917986:GFB917986 GOH917986:GOX917986 GYD917986:GYT917986 HHZ917986:HIP917986 HRV917986:HSL917986 IBR917986:ICH917986 ILN917986:IMD917986 IVJ917986:IVZ917986 JFF917986:JFV917986 JPB917986:JPR917986 JYX917986:JZN917986 KIT917986:KJJ917986 KSP917986:KTF917986 LCL917986:LDB917986 LMH917986:LMX917986 LWD917986:LWT917986 MFZ917986:MGP917986 MPV917986:MQL917986 MZR917986:NAH917986 NJN917986:NKD917986 NTJ917986:NTZ917986 ODF917986:ODV917986 ONB917986:ONR917986 OWX917986:OXN917986 PGT917986:PHJ917986 PQP917986:PRF917986 QAL917986:QBB917986 QKH917986:QKX917986 QUD917986:QUT917986 RDZ917986:REP917986 RNV917986:ROL917986 RXR917986:RYH917986 SHN917986:SID917986 SRJ917986:SRZ917986 TBF917986:TBV917986 TLB917986:TLR917986 TUX917986:TVN917986 UET917986:UFJ917986 UOP917986:UPF917986 UYL917986:UZB917986 VIH917986:VIX917986 VSD917986:VST917986 WBZ917986:WCP917986 WLV917986:WML917986 WVR917986:WWH917986 J983522:Z983522 JF983522:JV983522 TB983522:TR983522 ACX983522:ADN983522 AMT983522:ANJ983522 AWP983522:AXF983522 BGL983522:BHB983522 BQH983522:BQX983522 CAD983522:CAT983522 CJZ983522:CKP983522 CTV983522:CUL983522 DDR983522:DEH983522 DNN983522:DOD983522 DXJ983522:DXZ983522 EHF983522:EHV983522 ERB983522:ERR983522 FAX983522:FBN983522 FKT983522:FLJ983522 FUP983522:FVF983522 GEL983522:GFB983522 GOH983522:GOX983522 GYD983522:GYT983522 HHZ983522:HIP983522 HRV983522:HSL983522 IBR983522:ICH983522 ILN983522:IMD983522 IVJ983522:IVZ983522 JFF983522:JFV983522 JPB983522:JPR983522 JYX983522:JZN983522 KIT983522:KJJ983522 KSP983522:KTF983522 LCL983522:LDB983522 LMH983522:LMX983522 LWD983522:LWT983522 MFZ983522:MGP983522 MPV983522:MQL983522 MZR983522:NAH983522 NJN983522:NKD983522 NTJ983522:NTZ983522 ODF983522:ODV983522 ONB983522:ONR983522 OWX983522:OXN983522 PGT983522:PHJ983522 PQP983522:PRF983522 QAL983522:QBB983522 QKH983522:QKX983522 QUD983522:QUT983522 RDZ983522:REP983522 RNV983522:ROL983522 RXR983522:RYH983522 SHN983522:SID983522 SRJ983522:SRZ983522 TBF983522:TBV983522 TLB983522:TLR983522 TUX983522:TVN983522 UET983522:UFJ983522 UOP983522:UPF983522 UYL983522:UZB983522 VIH983522:VIX983522 VSD983522:VST983522 WBZ983522:WCP983522 WLV983522:WML983522 WVR983522:WWH983522 J459:Z459 JF459:JV459 TB459:TR459 ACX459:ADN459 AMT459:ANJ459 AWP459:AXF459 BGL459:BHB459 BQH459:BQX459 CAD459:CAT459 CJZ459:CKP459 CTV459:CUL459 DDR459:DEH459 DNN459:DOD459 DXJ459:DXZ459 EHF459:EHV459 ERB459:ERR459 FAX459:FBN459 FKT459:FLJ459 FUP459:FVF459 GEL459:GFB459 GOH459:GOX459 GYD459:GYT459 HHZ459:HIP459 HRV459:HSL459 IBR459:ICH459 ILN459:IMD459 IVJ459:IVZ459 JFF459:JFV459 JPB459:JPR459 JYX459:JZN459 KIT459:KJJ459 KSP459:KTF459 LCL459:LDB459 LMH459:LMX459 LWD459:LWT459 MFZ459:MGP459 MPV459:MQL459 MZR459:NAH459 NJN459:NKD459 NTJ459:NTZ459 ODF459:ODV459 ONB459:ONR459 OWX459:OXN459 PGT459:PHJ459 PQP459:PRF459 QAL459:QBB459 QKH459:QKX459 QUD459:QUT459 RDZ459:REP459 RNV459:ROL459 RXR459:RYH459 SHN459:SID459 SRJ459:SRZ459 TBF459:TBV459 TLB459:TLR459 TUX459:TVN459 UET459:UFJ459 UOP459:UPF459 UYL459:UZB459 VIH459:VIX459 VSD459:VST459 WBZ459:WCP459 WLV459:WML459 WVR459:WWH459 J66041:Z66041 JF66041:JV66041 TB66041:TR66041 ACX66041:ADN66041 AMT66041:ANJ66041 AWP66041:AXF66041 BGL66041:BHB66041 BQH66041:BQX66041 CAD66041:CAT66041 CJZ66041:CKP66041 CTV66041:CUL66041 DDR66041:DEH66041 DNN66041:DOD66041 DXJ66041:DXZ66041 EHF66041:EHV66041 ERB66041:ERR66041 FAX66041:FBN66041 FKT66041:FLJ66041 FUP66041:FVF66041 GEL66041:GFB66041 GOH66041:GOX66041 GYD66041:GYT66041 HHZ66041:HIP66041 HRV66041:HSL66041 IBR66041:ICH66041 ILN66041:IMD66041 IVJ66041:IVZ66041 JFF66041:JFV66041 JPB66041:JPR66041 JYX66041:JZN66041 KIT66041:KJJ66041 KSP66041:KTF66041 LCL66041:LDB66041 LMH66041:LMX66041 LWD66041:LWT66041 MFZ66041:MGP66041 MPV66041:MQL66041 MZR66041:NAH66041 NJN66041:NKD66041 NTJ66041:NTZ66041 ODF66041:ODV66041 ONB66041:ONR66041 OWX66041:OXN66041 PGT66041:PHJ66041 PQP66041:PRF66041 QAL66041:QBB66041 QKH66041:QKX66041 QUD66041:QUT66041 RDZ66041:REP66041 RNV66041:ROL66041 RXR66041:RYH66041 SHN66041:SID66041 SRJ66041:SRZ66041 TBF66041:TBV66041 TLB66041:TLR66041 TUX66041:TVN66041 UET66041:UFJ66041 UOP66041:UPF66041 UYL66041:UZB66041 VIH66041:VIX66041 VSD66041:VST66041 WBZ66041:WCP66041 WLV66041:WML66041 WVR66041:WWH66041 J131577:Z131577 JF131577:JV131577 TB131577:TR131577 ACX131577:ADN131577 AMT131577:ANJ131577 AWP131577:AXF131577 BGL131577:BHB131577 BQH131577:BQX131577 CAD131577:CAT131577 CJZ131577:CKP131577 CTV131577:CUL131577 DDR131577:DEH131577 DNN131577:DOD131577 DXJ131577:DXZ131577 EHF131577:EHV131577 ERB131577:ERR131577 FAX131577:FBN131577 FKT131577:FLJ131577 FUP131577:FVF131577 GEL131577:GFB131577 GOH131577:GOX131577 GYD131577:GYT131577 HHZ131577:HIP131577 HRV131577:HSL131577 IBR131577:ICH131577 ILN131577:IMD131577 IVJ131577:IVZ131577 JFF131577:JFV131577 JPB131577:JPR131577 JYX131577:JZN131577 KIT131577:KJJ131577 KSP131577:KTF131577 LCL131577:LDB131577 LMH131577:LMX131577 LWD131577:LWT131577 MFZ131577:MGP131577 MPV131577:MQL131577 MZR131577:NAH131577 NJN131577:NKD131577 NTJ131577:NTZ131577 ODF131577:ODV131577 ONB131577:ONR131577 OWX131577:OXN131577 PGT131577:PHJ131577 PQP131577:PRF131577 QAL131577:QBB131577 QKH131577:QKX131577 QUD131577:QUT131577 RDZ131577:REP131577 RNV131577:ROL131577 RXR131577:RYH131577 SHN131577:SID131577 SRJ131577:SRZ131577 TBF131577:TBV131577 TLB131577:TLR131577 TUX131577:TVN131577 UET131577:UFJ131577 UOP131577:UPF131577 UYL131577:UZB131577 VIH131577:VIX131577 VSD131577:VST131577 WBZ131577:WCP131577 WLV131577:WML131577 WVR131577:WWH131577 J197113:Z197113 JF197113:JV197113 TB197113:TR197113 ACX197113:ADN197113 AMT197113:ANJ197113 AWP197113:AXF197113 BGL197113:BHB197113 BQH197113:BQX197113 CAD197113:CAT197113 CJZ197113:CKP197113 CTV197113:CUL197113 DDR197113:DEH197113 DNN197113:DOD197113 DXJ197113:DXZ197113 EHF197113:EHV197113 ERB197113:ERR197113 FAX197113:FBN197113 FKT197113:FLJ197113 FUP197113:FVF197113 GEL197113:GFB197113 GOH197113:GOX197113 GYD197113:GYT197113 HHZ197113:HIP197113 HRV197113:HSL197113 IBR197113:ICH197113 ILN197113:IMD197113 IVJ197113:IVZ197113 JFF197113:JFV197113 JPB197113:JPR197113 JYX197113:JZN197113 KIT197113:KJJ197113 KSP197113:KTF197113 LCL197113:LDB197113 LMH197113:LMX197113 LWD197113:LWT197113 MFZ197113:MGP197113 MPV197113:MQL197113 MZR197113:NAH197113 NJN197113:NKD197113 NTJ197113:NTZ197113 ODF197113:ODV197113 ONB197113:ONR197113 OWX197113:OXN197113 PGT197113:PHJ197113 PQP197113:PRF197113 QAL197113:QBB197113 QKH197113:QKX197113 QUD197113:QUT197113 RDZ197113:REP197113 RNV197113:ROL197113 RXR197113:RYH197113 SHN197113:SID197113 SRJ197113:SRZ197113 TBF197113:TBV197113 TLB197113:TLR197113 TUX197113:TVN197113 UET197113:UFJ197113 UOP197113:UPF197113 UYL197113:UZB197113 VIH197113:VIX197113 VSD197113:VST197113 WBZ197113:WCP197113 WLV197113:WML197113 WVR197113:WWH197113 J262649:Z262649 JF262649:JV262649 TB262649:TR262649 ACX262649:ADN262649 AMT262649:ANJ262649 AWP262649:AXF262649 BGL262649:BHB262649 BQH262649:BQX262649 CAD262649:CAT262649 CJZ262649:CKP262649 CTV262649:CUL262649 DDR262649:DEH262649 DNN262649:DOD262649 DXJ262649:DXZ262649 EHF262649:EHV262649 ERB262649:ERR262649 FAX262649:FBN262649 FKT262649:FLJ262649 FUP262649:FVF262649 GEL262649:GFB262649 GOH262649:GOX262649 GYD262649:GYT262649 HHZ262649:HIP262649 HRV262649:HSL262649 IBR262649:ICH262649 ILN262649:IMD262649 IVJ262649:IVZ262649 JFF262649:JFV262649 JPB262649:JPR262649 JYX262649:JZN262649 KIT262649:KJJ262649 KSP262649:KTF262649 LCL262649:LDB262649 LMH262649:LMX262649 LWD262649:LWT262649 MFZ262649:MGP262649 MPV262649:MQL262649 MZR262649:NAH262649 NJN262649:NKD262649 NTJ262649:NTZ262649 ODF262649:ODV262649 ONB262649:ONR262649 OWX262649:OXN262649 PGT262649:PHJ262649 PQP262649:PRF262649 QAL262649:QBB262649 QKH262649:QKX262649 QUD262649:QUT262649 RDZ262649:REP262649 RNV262649:ROL262649 RXR262649:RYH262649 SHN262649:SID262649 SRJ262649:SRZ262649 TBF262649:TBV262649 TLB262649:TLR262649 TUX262649:TVN262649 UET262649:UFJ262649 UOP262649:UPF262649 UYL262649:UZB262649 VIH262649:VIX262649 VSD262649:VST262649 WBZ262649:WCP262649 WLV262649:WML262649 WVR262649:WWH262649 J328185:Z328185 JF328185:JV328185 TB328185:TR328185 ACX328185:ADN328185 AMT328185:ANJ328185 AWP328185:AXF328185 BGL328185:BHB328185 BQH328185:BQX328185 CAD328185:CAT328185 CJZ328185:CKP328185 CTV328185:CUL328185 DDR328185:DEH328185 DNN328185:DOD328185 DXJ328185:DXZ328185 EHF328185:EHV328185 ERB328185:ERR328185 FAX328185:FBN328185 FKT328185:FLJ328185 FUP328185:FVF328185 GEL328185:GFB328185 GOH328185:GOX328185 GYD328185:GYT328185 HHZ328185:HIP328185 HRV328185:HSL328185 IBR328185:ICH328185 ILN328185:IMD328185 IVJ328185:IVZ328185 JFF328185:JFV328185 JPB328185:JPR328185 JYX328185:JZN328185 KIT328185:KJJ328185 KSP328185:KTF328185 LCL328185:LDB328185 LMH328185:LMX328185 LWD328185:LWT328185 MFZ328185:MGP328185 MPV328185:MQL328185 MZR328185:NAH328185 NJN328185:NKD328185 NTJ328185:NTZ328185 ODF328185:ODV328185 ONB328185:ONR328185 OWX328185:OXN328185 PGT328185:PHJ328185 PQP328185:PRF328185 QAL328185:QBB328185 QKH328185:QKX328185 QUD328185:QUT328185 RDZ328185:REP328185 RNV328185:ROL328185 RXR328185:RYH328185 SHN328185:SID328185 SRJ328185:SRZ328185 TBF328185:TBV328185 TLB328185:TLR328185 TUX328185:TVN328185 UET328185:UFJ328185 UOP328185:UPF328185 UYL328185:UZB328185 VIH328185:VIX328185 VSD328185:VST328185 WBZ328185:WCP328185 WLV328185:WML328185 WVR328185:WWH328185 J393721:Z393721 JF393721:JV393721 TB393721:TR393721 ACX393721:ADN393721 AMT393721:ANJ393721 AWP393721:AXF393721 BGL393721:BHB393721 BQH393721:BQX393721 CAD393721:CAT393721 CJZ393721:CKP393721 CTV393721:CUL393721 DDR393721:DEH393721 DNN393721:DOD393721 DXJ393721:DXZ393721 EHF393721:EHV393721 ERB393721:ERR393721 FAX393721:FBN393721 FKT393721:FLJ393721 FUP393721:FVF393721 GEL393721:GFB393721 GOH393721:GOX393721 GYD393721:GYT393721 HHZ393721:HIP393721 HRV393721:HSL393721 IBR393721:ICH393721 ILN393721:IMD393721 IVJ393721:IVZ393721 JFF393721:JFV393721 JPB393721:JPR393721 JYX393721:JZN393721 KIT393721:KJJ393721 KSP393721:KTF393721 LCL393721:LDB393721 LMH393721:LMX393721 LWD393721:LWT393721 MFZ393721:MGP393721 MPV393721:MQL393721 MZR393721:NAH393721 NJN393721:NKD393721 NTJ393721:NTZ393721 ODF393721:ODV393721 ONB393721:ONR393721 OWX393721:OXN393721 PGT393721:PHJ393721 PQP393721:PRF393721 QAL393721:QBB393721 QKH393721:QKX393721 QUD393721:QUT393721 RDZ393721:REP393721 RNV393721:ROL393721 RXR393721:RYH393721 SHN393721:SID393721 SRJ393721:SRZ393721 TBF393721:TBV393721 TLB393721:TLR393721 TUX393721:TVN393721 UET393721:UFJ393721 UOP393721:UPF393721 UYL393721:UZB393721 VIH393721:VIX393721 VSD393721:VST393721 WBZ393721:WCP393721 WLV393721:WML393721 WVR393721:WWH393721 J459257:Z459257 JF459257:JV459257 TB459257:TR459257 ACX459257:ADN459257 AMT459257:ANJ459257 AWP459257:AXF459257 BGL459257:BHB459257 BQH459257:BQX459257 CAD459257:CAT459257 CJZ459257:CKP459257 CTV459257:CUL459257 DDR459257:DEH459257 DNN459257:DOD459257 DXJ459257:DXZ459257 EHF459257:EHV459257 ERB459257:ERR459257 FAX459257:FBN459257 FKT459257:FLJ459257 FUP459257:FVF459257 GEL459257:GFB459257 GOH459257:GOX459257 GYD459257:GYT459257 HHZ459257:HIP459257 HRV459257:HSL459257 IBR459257:ICH459257 ILN459257:IMD459257 IVJ459257:IVZ459257 JFF459257:JFV459257 JPB459257:JPR459257 JYX459257:JZN459257 KIT459257:KJJ459257 KSP459257:KTF459257 LCL459257:LDB459257 LMH459257:LMX459257 LWD459257:LWT459257 MFZ459257:MGP459257 MPV459257:MQL459257 MZR459257:NAH459257 NJN459257:NKD459257 NTJ459257:NTZ459257 ODF459257:ODV459257 ONB459257:ONR459257 OWX459257:OXN459257 PGT459257:PHJ459257 PQP459257:PRF459257 QAL459257:QBB459257 QKH459257:QKX459257 QUD459257:QUT459257 RDZ459257:REP459257 RNV459257:ROL459257 RXR459257:RYH459257 SHN459257:SID459257 SRJ459257:SRZ459257 TBF459257:TBV459257 TLB459257:TLR459257 TUX459257:TVN459257 UET459257:UFJ459257 UOP459257:UPF459257 UYL459257:UZB459257 VIH459257:VIX459257 VSD459257:VST459257 WBZ459257:WCP459257 WLV459257:WML459257 WVR459257:WWH459257 J524793:Z524793 JF524793:JV524793 TB524793:TR524793 ACX524793:ADN524793 AMT524793:ANJ524793 AWP524793:AXF524793 BGL524793:BHB524793 BQH524793:BQX524793 CAD524793:CAT524793 CJZ524793:CKP524793 CTV524793:CUL524793 DDR524793:DEH524793 DNN524793:DOD524793 DXJ524793:DXZ524793 EHF524793:EHV524793 ERB524793:ERR524793 FAX524793:FBN524793 FKT524793:FLJ524793 FUP524793:FVF524793 GEL524793:GFB524793 GOH524793:GOX524793 GYD524793:GYT524793 HHZ524793:HIP524793 HRV524793:HSL524793 IBR524793:ICH524793 ILN524793:IMD524793 IVJ524793:IVZ524793 JFF524793:JFV524793 JPB524793:JPR524793 JYX524793:JZN524793 KIT524793:KJJ524793 KSP524793:KTF524793 LCL524793:LDB524793 LMH524793:LMX524793 LWD524793:LWT524793 MFZ524793:MGP524793 MPV524793:MQL524793 MZR524793:NAH524793 NJN524793:NKD524793 NTJ524793:NTZ524793 ODF524793:ODV524793 ONB524793:ONR524793 OWX524793:OXN524793 PGT524793:PHJ524793 PQP524793:PRF524793 QAL524793:QBB524793 QKH524793:QKX524793 QUD524793:QUT524793 RDZ524793:REP524793 RNV524793:ROL524793 RXR524793:RYH524793 SHN524793:SID524793 SRJ524793:SRZ524793 TBF524793:TBV524793 TLB524793:TLR524793 TUX524793:TVN524793 UET524793:UFJ524793 UOP524793:UPF524793 UYL524793:UZB524793 VIH524793:VIX524793 VSD524793:VST524793 WBZ524793:WCP524793 WLV524793:WML524793 WVR524793:WWH524793 J590329:Z590329 JF590329:JV590329 TB590329:TR590329 ACX590329:ADN590329 AMT590329:ANJ590329 AWP590329:AXF590329 BGL590329:BHB590329 BQH590329:BQX590329 CAD590329:CAT590329 CJZ590329:CKP590329 CTV590329:CUL590329 DDR590329:DEH590329 DNN590329:DOD590329 DXJ590329:DXZ590329 EHF590329:EHV590329 ERB590329:ERR590329 FAX590329:FBN590329 FKT590329:FLJ590329 FUP590329:FVF590329 GEL590329:GFB590329 GOH590329:GOX590329 GYD590329:GYT590329 HHZ590329:HIP590329 HRV590329:HSL590329 IBR590329:ICH590329 ILN590329:IMD590329 IVJ590329:IVZ590329 JFF590329:JFV590329 JPB590329:JPR590329 JYX590329:JZN590329 KIT590329:KJJ590329 KSP590329:KTF590329 LCL590329:LDB590329 LMH590329:LMX590329 LWD590329:LWT590329 MFZ590329:MGP590329 MPV590329:MQL590329 MZR590329:NAH590329 NJN590329:NKD590329 NTJ590329:NTZ590329 ODF590329:ODV590329 ONB590329:ONR590329 OWX590329:OXN590329 PGT590329:PHJ590329 PQP590329:PRF590329 QAL590329:QBB590329 QKH590329:QKX590329 QUD590329:QUT590329 RDZ590329:REP590329 RNV590329:ROL590329 RXR590329:RYH590329 SHN590329:SID590329 SRJ590329:SRZ590329 TBF590329:TBV590329 TLB590329:TLR590329 TUX590329:TVN590329 UET590329:UFJ590329 UOP590329:UPF590329 UYL590329:UZB590329 VIH590329:VIX590329 VSD590329:VST590329 WBZ590329:WCP590329 WLV590329:WML590329 WVR590329:WWH590329 J655865:Z655865 JF655865:JV655865 TB655865:TR655865 ACX655865:ADN655865 AMT655865:ANJ655865 AWP655865:AXF655865 BGL655865:BHB655865 BQH655865:BQX655865 CAD655865:CAT655865 CJZ655865:CKP655865 CTV655865:CUL655865 DDR655865:DEH655865 DNN655865:DOD655865 DXJ655865:DXZ655865 EHF655865:EHV655865 ERB655865:ERR655865 FAX655865:FBN655865 FKT655865:FLJ655865 FUP655865:FVF655865 GEL655865:GFB655865 GOH655865:GOX655865 GYD655865:GYT655865 HHZ655865:HIP655865 HRV655865:HSL655865 IBR655865:ICH655865 ILN655865:IMD655865 IVJ655865:IVZ655865 JFF655865:JFV655865 JPB655865:JPR655865 JYX655865:JZN655865 KIT655865:KJJ655865 KSP655865:KTF655865 LCL655865:LDB655865 LMH655865:LMX655865 LWD655865:LWT655865 MFZ655865:MGP655865 MPV655865:MQL655865 MZR655865:NAH655865 NJN655865:NKD655865 NTJ655865:NTZ655865 ODF655865:ODV655865 ONB655865:ONR655865 OWX655865:OXN655865 PGT655865:PHJ655865 PQP655865:PRF655865 QAL655865:QBB655865 QKH655865:QKX655865 QUD655865:QUT655865 RDZ655865:REP655865 RNV655865:ROL655865 RXR655865:RYH655865 SHN655865:SID655865 SRJ655865:SRZ655865 TBF655865:TBV655865 TLB655865:TLR655865 TUX655865:TVN655865 UET655865:UFJ655865 UOP655865:UPF655865 UYL655865:UZB655865 VIH655865:VIX655865 VSD655865:VST655865 WBZ655865:WCP655865 WLV655865:WML655865 WVR655865:WWH655865 J721401:Z721401 JF721401:JV721401 TB721401:TR721401 ACX721401:ADN721401 AMT721401:ANJ721401 AWP721401:AXF721401 BGL721401:BHB721401 BQH721401:BQX721401 CAD721401:CAT721401 CJZ721401:CKP721401 CTV721401:CUL721401 DDR721401:DEH721401 DNN721401:DOD721401 DXJ721401:DXZ721401 EHF721401:EHV721401 ERB721401:ERR721401 FAX721401:FBN721401 FKT721401:FLJ721401 FUP721401:FVF721401 GEL721401:GFB721401 GOH721401:GOX721401 GYD721401:GYT721401 HHZ721401:HIP721401 HRV721401:HSL721401 IBR721401:ICH721401 ILN721401:IMD721401 IVJ721401:IVZ721401 JFF721401:JFV721401 JPB721401:JPR721401 JYX721401:JZN721401 KIT721401:KJJ721401 KSP721401:KTF721401 LCL721401:LDB721401 LMH721401:LMX721401 LWD721401:LWT721401 MFZ721401:MGP721401 MPV721401:MQL721401 MZR721401:NAH721401 NJN721401:NKD721401 NTJ721401:NTZ721401 ODF721401:ODV721401 ONB721401:ONR721401 OWX721401:OXN721401 PGT721401:PHJ721401 PQP721401:PRF721401 QAL721401:QBB721401 QKH721401:QKX721401 QUD721401:QUT721401 RDZ721401:REP721401 RNV721401:ROL721401 RXR721401:RYH721401 SHN721401:SID721401 SRJ721401:SRZ721401 TBF721401:TBV721401 TLB721401:TLR721401 TUX721401:TVN721401 UET721401:UFJ721401 UOP721401:UPF721401 UYL721401:UZB721401 VIH721401:VIX721401 VSD721401:VST721401 WBZ721401:WCP721401 WLV721401:WML721401 WVR721401:WWH721401 J786937:Z786937 JF786937:JV786937 TB786937:TR786937 ACX786937:ADN786937 AMT786937:ANJ786937 AWP786937:AXF786937 BGL786937:BHB786937 BQH786937:BQX786937 CAD786937:CAT786937 CJZ786937:CKP786937 CTV786937:CUL786937 DDR786937:DEH786937 DNN786937:DOD786937 DXJ786937:DXZ786937 EHF786937:EHV786937 ERB786937:ERR786937 FAX786937:FBN786937 FKT786937:FLJ786937 FUP786937:FVF786937 GEL786937:GFB786937 GOH786937:GOX786937 GYD786937:GYT786937 HHZ786937:HIP786937 HRV786937:HSL786937 IBR786937:ICH786937 ILN786937:IMD786937 IVJ786937:IVZ786937 JFF786937:JFV786937 JPB786937:JPR786937 JYX786937:JZN786937 KIT786937:KJJ786937 KSP786937:KTF786937 LCL786937:LDB786937 LMH786937:LMX786937 LWD786937:LWT786937 MFZ786937:MGP786937 MPV786937:MQL786937 MZR786937:NAH786937 NJN786937:NKD786937 NTJ786937:NTZ786937 ODF786937:ODV786937 ONB786937:ONR786937 OWX786937:OXN786937 PGT786937:PHJ786937 PQP786937:PRF786937 QAL786937:QBB786937 QKH786937:QKX786937 QUD786937:QUT786937 RDZ786937:REP786937 RNV786937:ROL786937 RXR786937:RYH786937 SHN786937:SID786937 SRJ786937:SRZ786937 TBF786937:TBV786937 TLB786937:TLR786937 TUX786937:TVN786937 UET786937:UFJ786937 UOP786937:UPF786937 UYL786937:UZB786937 VIH786937:VIX786937 VSD786937:VST786937 WBZ786937:WCP786937 WLV786937:WML786937 WVR786937:WWH786937 J852473:Z852473 JF852473:JV852473 TB852473:TR852473 ACX852473:ADN852473 AMT852473:ANJ852473 AWP852473:AXF852473 BGL852473:BHB852473 BQH852473:BQX852473 CAD852473:CAT852473 CJZ852473:CKP852473 CTV852473:CUL852473 DDR852473:DEH852473 DNN852473:DOD852473 DXJ852473:DXZ852473 EHF852473:EHV852473 ERB852473:ERR852473 FAX852473:FBN852473 FKT852473:FLJ852473 FUP852473:FVF852473 GEL852473:GFB852473 GOH852473:GOX852473 GYD852473:GYT852473 HHZ852473:HIP852473 HRV852473:HSL852473 IBR852473:ICH852473 ILN852473:IMD852473 IVJ852473:IVZ852473 JFF852473:JFV852473 JPB852473:JPR852473 JYX852473:JZN852473 KIT852473:KJJ852473 KSP852473:KTF852473 LCL852473:LDB852473 LMH852473:LMX852473 LWD852473:LWT852473 MFZ852473:MGP852473 MPV852473:MQL852473 MZR852473:NAH852473 NJN852473:NKD852473 NTJ852473:NTZ852473 ODF852473:ODV852473 ONB852473:ONR852473 OWX852473:OXN852473 PGT852473:PHJ852473 PQP852473:PRF852473 QAL852473:QBB852473 QKH852473:QKX852473 QUD852473:QUT852473 RDZ852473:REP852473 RNV852473:ROL852473 RXR852473:RYH852473 SHN852473:SID852473 SRJ852473:SRZ852473 TBF852473:TBV852473 TLB852473:TLR852473 TUX852473:TVN852473 UET852473:UFJ852473 UOP852473:UPF852473 UYL852473:UZB852473 VIH852473:VIX852473 VSD852473:VST852473 WBZ852473:WCP852473 WLV852473:WML852473 WVR852473:WWH852473 J918009:Z918009 JF918009:JV918009 TB918009:TR918009 ACX918009:ADN918009 AMT918009:ANJ918009 AWP918009:AXF918009 BGL918009:BHB918009 BQH918009:BQX918009 CAD918009:CAT918009 CJZ918009:CKP918009 CTV918009:CUL918009 DDR918009:DEH918009 DNN918009:DOD918009 DXJ918009:DXZ918009 EHF918009:EHV918009 ERB918009:ERR918009 FAX918009:FBN918009 FKT918009:FLJ918009 FUP918009:FVF918009 GEL918009:GFB918009 GOH918009:GOX918009 GYD918009:GYT918009 HHZ918009:HIP918009 HRV918009:HSL918009 IBR918009:ICH918009 ILN918009:IMD918009 IVJ918009:IVZ918009 JFF918009:JFV918009 JPB918009:JPR918009 JYX918009:JZN918009 KIT918009:KJJ918009 KSP918009:KTF918009 LCL918009:LDB918009 LMH918009:LMX918009 LWD918009:LWT918009 MFZ918009:MGP918009 MPV918009:MQL918009 MZR918009:NAH918009 NJN918009:NKD918009 NTJ918009:NTZ918009 ODF918009:ODV918009 ONB918009:ONR918009 OWX918009:OXN918009 PGT918009:PHJ918009 PQP918009:PRF918009 QAL918009:QBB918009 QKH918009:QKX918009 QUD918009:QUT918009 RDZ918009:REP918009 RNV918009:ROL918009 RXR918009:RYH918009 SHN918009:SID918009 SRJ918009:SRZ918009 TBF918009:TBV918009 TLB918009:TLR918009 TUX918009:TVN918009 UET918009:UFJ918009 UOP918009:UPF918009 UYL918009:UZB918009 VIH918009:VIX918009 VSD918009:VST918009 WBZ918009:WCP918009 WLV918009:WML918009 WVR918009:WWH918009 J983545:Z983545 JF983545:JV983545 TB983545:TR983545 ACX983545:ADN983545 AMT983545:ANJ983545 AWP983545:AXF983545 BGL983545:BHB983545 BQH983545:BQX983545 CAD983545:CAT983545 CJZ983545:CKP983545 CTV983545:CUL983545 DDR983545:DEH983545 DNN983545:DOD983545 DXJ983545:DXZ983545 EHF983545:EHV983545 ERB983545:ERR983545 FAX983545:FBN983545 FKT983545:FLJ983545 FUP983545:FVF983545 GEL983545:GFB983545 GOH983545:GOX983545 GYD983545:GYT983545 HHZ983545:HIP983545 HRV983545:HSL983545 IBR983545:ICH983545 ILN983545:IMD983545 IVJ983545:IVZ983545 JFF983545:JFV983545 JPB983545:JPR983545 JYX983545:JZN983545 KIT983545:KJJ983545 KSP983545:KTF983545 LCL983545:LDB983545 LMH983545:LMX983545 LWD983545:LWT983545 MFZ983545:MGP983545 MPV983545:MQL983545 MZR983545:NAH983545 NJN983545:NKD983545 NTJ983545:NTZ983545 ODF983545:ODV983545 ONB983545:ONR983545 OWX983545:OXN983545 PGT983545:PHJ983545 PQP983545:PRF983545 QAL983545:QBB983545 QKH983545:QKX983545 QUD983545:QUT983545 RDZ983545:REP983545 RNV983545:ROL983545 RXR983545:RYH983545 SHN983545:SID983545 SRJ983545:SRZ983545 TBF983545:TBV983545 TLB983545:TLR983545 TUX983545:TVN983545 UET983545:UFJ983545 UOP983545:UPF983545 UYL983545:UZB983545 VIH983545:VIX983545 VSD983545:VST983545 WBZ983545:WCP983545 WLV983545:WML983545 WVR983545:WWH983545 J482:Z482 JF482:JV482 TB482:TR482 ACX482:ADN482 AMT482:ANJ482 AWP482:AXF482 BGL482:BHB482 BQH482:BQX482 CAD482:CAT482 CJZ482:CKP482 CTV482:CUL482 DDR482:DEH482 DNN482:DOD482 DXJ482:DXZ482 EHF482:EHV482 ERB482:ERR482 FAX482:FBN482 FKT482:FLJ482 FUP482:FVF482 GEL482:GFB482 GOH482:GOX482 GYD482:GYT482 HHZ482:HIP482 HRV482:HSL482 IBR482:ICH482 ILN482:IMD482 IVJ482:IVZ482 JFF482:JFV482 JPB482:JPR482 JYX482:JZN482 KIT482:KJJ482 KSP482:KTF482 LCL482:LDB482 LMH482:LMX482 LWD482:LWT482 MFZ482:MGP482 MPV482:MQL482 MZR482:NAH482 NJN482:NKD482 NTJ482:NTZ482 ODF482:ODV482 ONB482:ONR482 OWX482:OXN482 PGT482:PHJ482 PQP482:PRF482 QAL482:QBB482 QKH482:QKX482 QUD482:QUT482 RDZ482:REP482 RNV482:ROL482 RXR482:RYH482 SHN482:SID482 SRJ482:SRZ482 TBF482:TBV482 TLB482:TLR482 TUX482:TVN482 UET482:UFJ482 UOP482:UPF482 UYL482:UZB482 VIH482:VIX482 VSD482:VST482 WBZ482:WCP482 WLV482:WML482 WVR482:WWH482 J66064:Z66064 JF66064:JV66064 TB66064:TR66064 ACX66064:ADN66064 AMT66064:ANJ66064 AWP66064:AXF66064 BGL66064:BHB66064 BQH66064:BQX66064 CAD66064:CAT66064 CJZ66064:CKP66064 CTV66064:CUL66064 DDR66064:DEH66064 DNN66064:DOD66064 DXJ66064:DXZ66064 EHF66064:EHV66064 ERB66064:ERR66064 FAX66064:FBN66064 FKT66064:FLJ66064 FUP66064:FVF66064 GEL66064:GFB66064 GOH66064:GOX66064 GYD66064:GYT66064 HHZ66064:HIP66064 HRV66064:HSL66064 IBR66064:ICH66064 ILN66064:IMD66064 IVJ66064:IVZ66064 JFF66064:JFV66064 JPB66064:JPR66064 JYX66064:JZN66064 KIT66064:KJJ66064 KSP66064:KTF66064 LCL66064:LDB66064 LMH66064:LMX66064 LWD66064:LWT66064 MFZ66064:MGP66064 MPV66064:MQL66064 MZR66064:NAH66064 NJN66064:NKD66064 NTJ66064:NTZ66064 ODF66064:ODV66064 ONB66064:ONR66064 OWX66064:OXN66064 PGT66064:PHJ66064 PQP66064:PRF66064 QAL66064:QBB66064 QKH66064:QKX66064 QUD66064:QUT66064 RDZ66064:REP66064 RNV66064:ROL66064 RXR66064:RYH66064 SHN66064:SID66064 SRJ66064:SRZ66064 TBF66064:TBV66064 TLB66064:TLR66064 TUX66064:TVN66064 UET66064:UFJ66064 UOP66064:UPF66064 UYL66064:UZB66064 VIH66064:VIX66064 VSD66064:VST66064 WBZ66064:WCP66064 WLV66064:WML66064 WVR66064:WWH66064 J131600:Z131600 JF131600:JV131600 TB131600:TR131600 ACX131600:ADN131600 AMT131600:ANJ131600 AWP131600:AXF131600 BGL131600:BHB131600 BQH131600:BQX131600 CAD131600:CAT131600 CJZ131600:CKP131600 CTV131600:CUL131600 DDR131600:DEH131600 DNN131600:DOD131600 DXJ131600:DXZ131600 EHF131600:EHV131600 ERB131600:ERR131600 FAX131600:FBN131600 FKT131600:FLJ131600 FUP131600:FVF131600 GEL131600:GFB131600 GOH131600:GOX131600 GYD131600:GYT131600 HHZ131600:HIP131600 HRV131600:HSL131600 IBR131600:ICH131600 ILN131600:IMD131600 IVJ131600:IVZ131600 JFF131600:JFV131600 JPB131600:JPR131600 JYX131600:JZN131600 KIT131600:KJJ131600 KSP131600:KTF131600 LCL131600:LDB131600 LMH131600:LMX131600 LWD131600:LWT131600 MFZ131600:MGP131600 MPV131600:MQL131600 MZR131600:NAH131600 NJN131600:NKD131600 NTJ131600:NTZ131600 ODF131600:ODV131600 ONB131600:ONR131600 OWX131600:OXN131600 PGT131600:PHJ131600 PQP131600:PRF131600 QAL131600:QBB131600 QKH131600:QKX131600 QUD131600:QUT131600 RDZ131600:REP131600 RNV131600:ROL131600 RXR131600:RYH131600 SHN131600:SID131600 SRJ131600:SRZ131600 TBF131600:TBV131600 TLB131600:TLR131600 TUX131600:TVN131600 UET131600:UFJ131600 UOP131600:UPF131600 UYL131600:UZB131600 VIH131600:VIX131600 VSD131600:VST131600 WBZ131600:WCP131600 WLV131600:WML131600 WVR131600:WWH131600 J197136:Z197136 JF197136:JV197136 TB197136:TR197136 ACX197136:ADN197136 AMT197136:ANJ197136 AWP197136:AXF197136 BGL197136:BHB197136 BQH197136:BQX197136 CAD197136:CAT197136 CJZ197136:CKP197136 CTV197136:CUL197136 DDR197136:DEH197136 DNN197136:DOD197136 DXJ197136:DXZ197136 EHF197136:EHV197136 ERB197136:ERR197136 FAX197136:FBN197136 FKT197136:FLJ197136 FUP197136:FVF197136 GEL197136:GFB197136 GOH197136:GOX197136 GYD197136:GYT197136 HHZ197136:HIP197136 HRV197136:HSL197136 IBR197136:ICH197136 ILN197136:IMD197136 IVJ197136:IVZ197136 JFF197136:JFV197136 JPB197136:JPR197136 JYX197136:JZN197136 KIT197136:KJJ197136 KSP197136:KTF197136 LCL197136:LDB197136 LMH197136:LMX197136 LWD197136:LWT197136 MFZ197136:MGP197136 MPV197136:MQL197136 MZR197136:NAH197136 NJN197136:NKD197136 NTJ197136:NTZ197136 ODF197136:ODV197136 ONB197136:ONR197136 OWX197136:OXN197136 PGT197136:PHJ197136 PQP197136:PRF197136 QAL197136:QBB197136 QKH197136:QKX197136 QUD197136:QUT197136 RDZ197136:REP197136 RNV197136:ROL197136 RXR197136:RYH197136 SHN197136:SID197136 SRJ197136:SRZ197136 TBF197136:TBV197136 TLB197136:TLR197136 TUX197136:TVN197136 UET197136:UFJ197136 UOP197136:UPF197136 UYL197136:UZB197136 VIH197136:VIX197136 VSD197136:VST197136 WBZ197136:WCP197136 WLV197136:WML197136 WVR197136:WWH197136 J262672:Z262672 JF262672:JV262672 TB262672:TR262672 ACX262672:ADN262672 AMT262672:ANJ262672 AWP262672:AXF262672 BGL262672:BHB262672 BQH262672:BQX262672 CAD262672:CAT262672 CJZ262672:CKP262672 CTV262672:CUL262672 DDR262672:DEH262672 DNN262672:DOD262672 DXJ262672:DXZ262672 EHF262672:EHV262672 ERB262672:ERR262672 FAX262672:FBN262672 FKT262672:FLJ262672 FUP262672:FVF262672 GEL262672:GFB262672 GOH262672:GOX262672 GYD262672:GYT262672 HHZ262672:HIP262672 HRV262672:HSL262672 IBR262672:ICH262672 ILN262672:IMD262672 IVJ262672:IVZ262672 JFF262672:JFV262672 JPB262672:JPR262672 JYX262672:JZN262672 KIT262672:KJJ262672 KSP262672:KTF262672 LCL262672:LDB262672 LMH262672:LMX262672 LWD262672:LWT262672 MFZ262672:MGP262672 MPV262672:MQL262672 MZR262672:NAH262672 NJN262672:NKD262672 NTJ262672:NTZ262672 ODF262672:ODV262672 ONB262672:ONR262672 OWX262672:OXN262672 PGT262672:PHJ262672 PQP262672:PRF262672 QAL262672:QBB262672 QKH262672:QKX262672 QUD262672:QUT262672 RDZ262672:REP262672 RNV262672:ROL262672 RXR262672:RYH262672 SHN262672:SID262672 SRJ262672:SRZ262672 TBF262672:TBV262672 TLB262672:TLR262672 TUX262672:TVN262672 UET262672:UFJ262672 UOP262672:UPF262672 UYL262672:UZB262672 VIH262672:VIX262672 VSD262672:VST262672 WBZ262672:WCP262672 WLV262672:WML262672 WVR262672:WWH262672 J328208:Z328208 JF328208:JV328208 TB328208:TR328208 ACX328208:ADN328208 AMT328208:ANJ328208 AWP328208:AXF328208 BGL328208:BHB328208 BQH328208:BQX328208 CAD328208:CAT328208 CJZ328208:CKP328208 CTV328208:CUL328208 DDR328208:DEH328208 DNN328208:DOD328208 DXJ328208:DXZ328208 EHF328208:EHV328208 ERB328208:ERR328208 FAX328208:FBN328208 FKT328208:FLJ328208 FUP328208:FVF328208 GEL328208:GFB328208 GOH328208:GOX328208 GYD328208:GYT328208 HHZ328208:HIP328208 HRV328208:HSL328208 IBR328208:ICH328208 ILN328208:IMD328208 IVJ328208:IVZ328208 JFF328208:JFV328208 JPB328208:JPR328208 JYX328208:JZN328208 KIT328208:KJJ328208 KSP328208:KTF328208 LCL328208:LDB328208 LMH328208:LMX328208 LWD328208:LWT328208 MFZ328208:MGP328208 MPV328208:MQL328208 MZR328208:NAH328208 NJN328208:NKD328208 NTJ328208:NTZ328208 ODF328208:ODV328208 ONB328208:ONR328208 OWX328208:OXN328208 PGT328208:PHJ328208 PQP328208:PRF328208 QAL328208:QBB328208 QKH328208:QKX328208 QUD328208:QUT328208 RDZ328208:REP328208 RNV328208:ROL328208 RXR328208:RYH328208 SHN328208:SID328208 SRJ328208:SRZ328208 TBF328208:TBV328208 TLB328208:TLR328208 TUX328208:TVN328208 UET328208:UFJ328208 UOP328208:UPF328208 UYL328208:UZB328208 VIH328208:VIX328208 VSD328208:VST328208 WBZ328208:WCP328208 WLV328208:WML328208 WVR328208:WWH328208 J393744:Z393744 JF393744:JV393744 TB393744:TR393744 ACX393744:ADN393744 AMT393744:ANJ393744 AWP393744:AXF393744 BGL393744:BHB393744 BQH393744:BQX393744 CAD393744:CAT393744 CJZ393744:CKP393744 CTV393744:CUL393744 DDR393744:DEH393744 DNN393744:DOD393744 DXJ393744:DXZ393744 EHF393744:EHV393744 ERB393744:ERR393744 FAX393744:FBN393744 FKT393744:FLJ393744 FUP393744:FVF393744 GEL393744:GFB393744 GOH393744:GOX393744 GYD393744:GYT393744 HHZ393744:HIP393744 HRV393744:HSL393744 IBR393744:ICH393744 ILN393744:IMD393744 IVJ393744:IVZ393744 JFF393744:JFV393744 JPB393744:JPR393744 JYX393744:JZN393744 KIT393744:KJJ393744 KSP393744:KTF393744 LCL393744:LDB393744 LMH393744:LMX393744 LWD393744:LWT393744 MFZ393744:MGP393744 MPV393744:MQL393744 MZR393744:NAH393744 NJN393744:NKD393744 NTJ393744:NTZ393744 ODF393744:ODV393744 ONB393744:ONR393744 OWX393744:OXN393744 PGT393744:PHJ393744 PQP393744:PRF393744 QAL393744:QBB393744 QKH393744:QKX393744 QUD393744:QUT393744 RDZ393744:REP393744 RNV393744:ROL393744 RXR393744:RYH393744 SHN393744:SID393744 SRJ393744:SRZ393744 TBF393744:TBV393744 TLB393744:TLR393744 TUX393744:TVN393744 UET393744:UFJ393744 UOP393744:UPF393744 UYL393744:UZB393744 VIH393744:VIX393744 VSD393744:VST393744 WBZ393744:WCP393744 WLV393744:WML393744 WVR393744:WWH393744 J459280:Z459280 JF459280:JV459280 TB459280:TR459280 ACX459280:ADN459280 AMT459280:ANJ459280 AWP459280:AXF459280 BGL459280:BHB459280 BQH459280:BQX459280 CAD459280:CAT459280 CJZ459280:CKP459280 CTV459280:CUL459280 DDR459280:DEH459280 DNN459280:DOD459280 DXJ459280:DXZ459280 EHF459280:EHV459280 ERB459280:ERR459280 FAX459280:FBN459280 FKT459280:FLJ459280 FUP459280:FVF459280 GEL459280:GFB459280 GOH459280:GOX459280 GYD459280:GYT459280 HHZ459280:HIP459280 HRV459280:HSL459280 IBR459280:ICH459280 ILN459280:IMD459280 IVJ459280:IVZ459280 JFF459280:JFV459280 JPB459280:JPR459280 JYX459280:JZN459280 KIT459280:KJJ459280 KSP459280:KTF459280 LCL459280:LDB459280 LMH459280:LMX459280 LWD459280:LWT459280 MFZ459280:MGP459280 MPV459280:MQL459280 MZR459280:NAH459280 NJN459280:NKD459280 NTJ459280:NTZ459280 ODF459280:ODV459280 ONB459280:ONR459280 OWX459280:OXN459280 PGT459280:PHJ459280 PQP459280:PRF459280 QAL459280:QBB459280 QKH459280:QKX459280 QUD459280:QUT459280 RDZ459280:REP459280 RNV459280:ROL459280 RXR459280:RYH459280 SHN459280:SID459280 SRJ459280:SRZ459280 TBF459280:TBV459280 TLB459280:TLR459280 TUX459280:TVN459280 UET459280:UFJ459280 UOP459280:UPF459280 UYL459280:UZB459280 VIH459280:VIX459280 VSD459280:VST459280 WBZ459280:WCP459280 WLV459280:WML459280 WVR459280:WWH459280 J524816:Z524816 JF524816:JV524816 TB524816:TR524816 ACX524816:ADN524816 AMT524816:ANJ524816 AWP524816:AXF524816 BGL524816:BHB524816 BQH524816:BQX524816 CAD524816:CAT524816 CJZ524816:CKP524816 CTV524816:CUL524816 DDR524816:DEH524816 DNN524816:DOD524816 DXJ524816:DXZ524816 EHF524816:EHV524816 ERB524816:ERR524816 FAX524816:FBN524816 FKT524816:FLJ524816 FUP524816:FVF524816 GEL524816:GFB524816 GOH524816:GOX524816 GYD524816:GYT524816 HHZ524816:HIP524816 HRV524816:HSL524816 IBR524816:ICH524816 ILN524816:IMD524816 IVJ524816:IVZ524816 JFF524816:JFV524816 JPB524816:JPR524816 JYX524816:JZN524816 KIT524816:KJJ524816 KSP524816:KTF524816 LCL524816:LDB524816 LMH524816:LMX524816 LWD524816:LWT524816 MFZ524816:MGP524816 MPV524816:MQL524816 MZR524816:NAH524816 NJN524816:NKD524816 NTJ524816:NTZ524816 ODF524816:ODV524816 ONB524816:ONR524816 OWX524816:OXN524816 PGT524816:PHJ524816 PQP524816:PRF524816 QAL524816:QBB524816 QKH524816:QKX524816 QUD524816:QUT524816 RDZ524816:REP524816 RNV524816:ROL524816 RXR524816:RYH524816 SHN524816:SID524816 SRJ524816:SRZ524816 TBF524816:TBV524816 TLB524816:TLR524816 TUX524816:TVN524816 UET524816:UFJ524816 UOP524816:UPF524816 UYL524816:UZB524816 VIH524816:VIX524816 VSD524816:VST524816 WBZ524816:WCP524816 WLV524816:WML524816 WVR524816:WWH524816 J590352:Z590352 JF590352:JV590352 TB590352:TR590352 ACX590352:ADN590352 AMT590352:ANJ590352 AWP590352:AXF590352 BGL590352:BHB590352 BQH590352:BQX590352 CAD590352:CAT590352 CJZ590352:CKP590352 CTV590352:CUL590352 DDR590352:DEH590352 DNN590352:DOD590352 DXJ590352:DXZ590352 EHF590352:EHV590352 ERB590352:ERR590352 FAX590352:FBN590352 FKT590352:FLJ590352 FUP590352:FVF590352 GEL590352:GFB590352 GOH590352:GOX590352 GYD590352:GYT590352 HHZ590352:HIP590352 HRV590352:HSL590352 IBR590352:ICH590352 ILN590352:IMD590352 IVJ590352:IVZ590352 JFF590352:JFV590352 JPB590352:JPR590352 JYX590352:JZN590352 KIT590352:KJJ590352 KSP590352:KTF590352 LCL590352:LDB590352 LMH590352:LMX590352 LWD590352:LWT590352 MFZ590352:MGP590352 MPV590352:MQL590352 MZR590352:NAH590352 NJN590352:NKD590352 NTJ590352:NTZ590352 ODF590352:ODV590352 ONB590352:ONR590352 OWX590352:OXN590352 PGT590352:PHJ590352 PQP590352:PRF590352 QAL590352:QBB590352 QKH590352:QKX590352 QUD590352:QUT590352 RDZ590352:REP590352 RNV590352:ROL590352 RXR590352:RYH590352 SHN590352:SID590352 SRJ590352:SRZ590352 TBF590352:TBV590352 TLB590352:TLR590352 TUX590352:TVN590352 UET590352:UFJ590352 UOP590352:UPF590352 UYL590352:UZB590352 VIH590352:VIX590352 VSD590352:VST590352 WBZ590352:WCP590352 WLV590352:WML590352 WVR590352:WWH590352 J655888:Z655888 JF655888:JV655888 TB655888:TR655888 ACX655888:ADN655888 AMT655888:ANJ655888 AWP655888:AXF655888 BGL655888:BHB655888 BQH655888:BQX655888 CAD655888:CAT655888 CJZ655888:CKP655888 CTV655888:CUL655888 DDR655888:DEH655888 DNN655888:DOD655888 DXJ655888:DXZ655888 EHF655888:EHV655888 ERB655888:ERR655888 FAX655888:FBN655888 FKT655888:FLJ655888 FUP655888:FVF655888 GEL655888:GFB655888 GOH655888:GOX655888 GYD655888:GYT655888 HHZ655888:HIP655888 HRV655888:HSL655888 IBR655888:ICH655888 ILN655888:IMD655888 IVJ655888:IVZ655888 JFF655888:JFV655888 JPB655888:JPR655888 JYX655888:JZN655888 KIT655888:KJJ655888 KSP655888:KTF655888 LCL655888:LDB655888 LMH655888:LMX655888 LWD655888:LWT655888 MFZ655888:MGP655888 MPV655888:MQL655888 MZR655888:NAH655888 NJN655888:NKD655888 NTJ655888:NTZ655888 ODF655888:ODV655888 ONB655888:ONR655888 OWX655888:OXN655888 PGT655888:PHJ655888 PQP655888:PRF655888 QAL655888:QBB655888 QKH655888:QKX655888 QUD655888:QUT655888 RDZ655888:REP655888 RNV655888:ROL655888 RXR655888:RYH655888 SHN655888:SID655888 SRJ655888:SRZ655888 TBF655888:TBV655888 TLB655888:TLR655888 TUX655888:TVN655888 UET655888:UFJ655888 UOP655888:UPF655888 UYL655888:UZB655888 VIH655888:VIX655888 VSD655888:VST655888 WBZ655888:WCP655888 WLV655888:WML655888 WVR655888:WWH655888 J721424:Z721424 JF721424:JV721424 TB721424:TR721424 ACX721424:ADN721424 AMT721424:ANJ721424 AWP721424:AXF721424 BGL721424:BHB721424 BQH721424:BQX721424 CAD721424:CAT721424 CJZ721424:CKP721424 CTV721424:CUL721424 DDR721424:DEH721424 DNN721424:DOD721424 DXJ721424:DXZ721424 EHF721424:EHV721424 ERB721424:ERR721424 FAX721424:FBN721424 FKT721424:FLJ721424 FUP721424:FVF721424 GEL721424:GFB721424 GOH721424:GOX721424 GYD721424:GYT721424 HHZ721424:HIP721424 HRV721424:HSL721424 IBR721424:ICH721424 ILN721424:IMD721424 IVJ721424:IVZ721424 JFF721424:JFV721424 JPB721424:JPR721424 JYX721424:JZN721424 KIT721424:KJJ721424 KSP721424:KTF721424 LCL721424:LDB721424 LMH721424:LMX721424 LWD721424:LWT721424 MFZ721424:MGP721424 MPV721424:MQL721424 MZR721424:NAH721424 NJN721424:NKD721424 NTJ721424:NTZ721424 ODF721424:ODV721424 ONB721424:ONR721424 OWX721424:OXN721424 PGT721424:PHJ721424 PQP721424:PRF721424 QAL721424:QBB721424 QKH721424:QKX721424 QUD721424:QUT721424 RDZ721424:REP721424 RNV721424:ROL721424 RXR721424:RYH721424 SHN721424:SID721424 SRJ721424:SRZ721424 TBF721424:TBV721424 TLB721424:TLR721424 TUX721424:TVN721424 UET721424:UFJ721424 UOP721424:UPF721424 UYL721424:UZB721424 VIH721424:VIX721424 VSD721424:VST721424 WBZ721424:WCP721424 WLV721424:WML721424 WVR721424:WWH721424 J786960:Z786960 JF786960:JV786960 TB786960:TR786960 ACX786960:ADN786960 AMT786960:ANJ786960 AWP786960:AXF786960 BGL786960:BHB786960 BQH786960:BQX786960 CAD786960:CAT786960 CJZ786960:CKP786960 CTV786960:CUL786960 DDR786960:DEH786960 DNN786960:DOD786960 DXJ786960:DXZ786960 EHF786960:EHV786960 ERB786960:ERR786960 FAX786960:FBN786960 FKT786960:FLJ786960 FUP786960:FVF786960 GEL786960:GFB786960 GOH786960:GOX786960 GYD786960:GYT786960 HHZ786960:HIP786960 HRV786960:HSL786960 IBR786960:ICH786960 ILN786960:IMD786960 IVJ786960:IVZ786960 JFF786960:JFV786960 JPB786960:JPR786960 JYX786960:JZN786960 KIT786960:KJJ786960 KSP786960:KTF786960 LCL786960:LDB786960 LMH786960:LMX786960 LWD786960:LWT786960 MFZ786960:MGP786960 MPV786960:MQL786960 MZR786960:NAH786960 NJN786960:NKD786960 NTJ786960:NTZ786960 ODF786960:ODV786960 ONB786960:ONR786960 OWX786960:OXN786960 PGT786960:PHJ786960 PQP786960:PRF786960 QAL786960:QBB786960 QKH786960:QKX786960 QUD786960:QUT786960 RDZ786960:REP786960 RNV786960:ROL786960 RXR786960:RYH786960 SHN786960:SID786960 SRJ786960:SRZ786960 TBF786960:TBV786960 TLB786960:TLR786960 TUX786960:TVN786960 UET786960:UFJ786960 UOP786960:UPF786960 UYL786960:UZB786960 VIH786960:VIX786960 VSD786960:VST786960 WBZ786960:WCP786960 WLV786960:WML786960 WVR786960:WWH786960 J852496:Z852496 JF852496:JV852496 TB852496:TR852496 ACX852496:ADN852496 AMT852496:ANJ852496 AWP852496:AXF852496 BGL852496:BHB852496 BQH852496:BQX852496 CAD852496:CAT852496 CJZ852496:CKP852496 CTV852496:CUL852496 DDR852496:DEH852496 DNN852496:DOD852496 DXJ852496:DXZ852496 EHF852496:EHV852496 ERB852496:ERR852496 FAX852496:FBN852496 FKT852496:FLJ852496 FUP852496:FVF852496 GEL852496:GFB852496 GOH852496:GOX852496 GYD852496:GYT852496 HHZ852496:HIP852496 HRV852496:HSL852496 IBR852496:ICH852496 ILN852496:IMD852496 IVJ852496:IVZ852496 JFF852496:JFV852496 JPB852496:JPR852496 JYX852496:JZN852496 KIT852496:KJJ852496 KSP852496:KTF852496 LCL852496:LDB852496 LMH852496:LMX852496 LWD852496:LWT852496 MFZ852496:MGP852496 MPV852496:MQL852496 MZR852496:NAH852496 NJN852496:NKD852496 NTJ852496:NTZ852496 ODF852496:ODV852496 ONB852496:ONR852496 OWX852496:OXN852496 PGT852496:PHJ852496 PQP852496:PRF852496 QAL852496:QBB852496 QKH852496:QKX852496 QUD852496:QUT852496 RDZ852496:REP852496 RNV852496:ROL852496 RXR852496:RYH852496 SHN852496:SID852496 SRJ852496:SRZ852496 TBF852496:TBV852496 TLB852496:TLR852496 TUX852496:TVN852496 UET852496:UFJ852496 UOP852496:UPF852496 UYL852496:UZB852496 VIH852496:VIX852496 VSD852496:VST852496 WBZ852496:WCP852496 WLV852496:WML852496 WVR852496:WWH852496 J918032:Z918032 JF918032:JV918032 TB918032:TR918032 ACX918032:ADN918032 AMT918032:ANJ918032 AWP918032:AXF918032 BGL918032:BHB918032 BQH918032:BQX918032 CAD918032:CAT918032 CJZ918032:CKP918032 CTV918032:CUL918032 DDR918032:DEH918032 DNN918032:DOD918032 DXJ918032:DXZ918032 EHF918032:EHV918032 ERB918032:ERR918032 FAX918032:FBN918032 FKT918032:FLJ918032 FUP918032:FVF918032 GEL918032:GFB918032 GOH918032:GOX918032 GYD918032:GYT918032 HHZ918032:HIP918032 HRV918032:HSL918032 IBR918032:ICH918032 ILN918032:IMD918032 IVJ918032:IVZ918032 JFF918032:JFV918032 JPB918032:JPR918032 JYX918032:JZN918032 KIT918032:KJJ918032 KSP918032:KTF918032 LCL918032:LDB918032 LMH918032:LMX918032 LWD918032:LWT918032 MFZ918032:MGP918032 MPV918032:MQL918032 MZR918032:NAH918032 NJN918032:NKD918032 NTJ918032:NTZ918032 ODF918032:ODV918032 ONB918032:ONR918032 OWX918032:OXN918032 PGT918032:PHJ918032 PQP918032:PRF918032 QAL918032:QBB918032 QKH918032:QKX918032 QUD918032:QUT918032 RDZ918032:REP918032 RNV918032:ROL918032 RXR918032:RYH918032 SHN918032:SID918032 SRJ918032:SRZ918032 TBF918032:TBV918032 TLB918032:TLR918032 TUX918032:TVN918032 UET918032:UFJ918032 UOP918032:UPF918032 UYL918032:UZB918032 VIH918032:VIX918032 VSD918032:VST918032 WBZ918032:WCP918032 WLV918032:WML918032 WVR918032:WWH918032 J983568:Z983568 JF983568:JV983568 TB983568:TR983568 ACX983568:ADN983568 AMT983568:ANJ983568 AWP983568:AXF983568 BGL983568:BHB983568 BQH983568:BQX983568 CAD983568:CAT983568 CJZ983568:CKP983568 CTV983568:CUL983568 DDR983568:DEH983568 DNN983568:DOD983568 DXJ983568:DXZ983568 EHF983568:EHV983568 ERB983568:ERR983568 FAX983568:FBN983568 FKT983568:FLJ983568 FUP983568:FVF983568 GEL983568:GFB983568 GOH983568:GOX983568 GYD983568:GYT983568 HHZ983568:HIP983568 HRV983568:HSL983568 IBR983568:ICH983568 ILN983568:IMD983568 IVJ983568:IVZ983568 JFF983568:JFV983568 JPB983568:JPR983568 JYX983568:JZN983568 KIT983568:KJJ983568 KSP983568:KTF983568 LCL983568:LDB983568 LMH983568:LMX983568 LWD983568:LWT983568 MFZ983568:MGP983568 MPV983568:MQL983568 MZR983568:NAH983568 NJN983568:NKD983568 NTJ983568:NTZ983568 ODF983568:ODV983568 ONB983568:ONR983568 OWX983568:OXN983568 PGT983568:PHJ983568 PQP983568:PRF983568 QAL983568:QBB983568 QKH983568:QKX983568 QUD983568:QUT983568 RDZ983568:REP983568 RNV983568:ROL983568 RXR983568:RYH983568 SHN983568:SID983568 SRJ983568:SRZ983568 TBF983568:TBV983568 TLB983568:TLR983568 TUX983568:TVN983568 UET983568:UFJ983568 UOP983568:UPF983568 UYL983568:UZB983568 VIH983568:VIX983568 VSD983568:VST983568 WBZ983568:WCP983568 WLV983568:WML983568 WVR983568:WWH983568 AA246:AC250 JW246:JY250 TS246:TU250 ADO246:ADQ250 ANK246:ANM250 AXG246:AXI250 BHC246:BHE250 BQY246:BRA250 CAU246:CAW250 CKQ246:CKS250 CUM246:CUO250 DEI246:DEK250 DOE246:DOG250 DYA246:DYC250 EHW246:EHY250 ERS246:ERU250 FBO246:FBQ250 FLK246:FLM250 FVG246:FVI250 GFC246:GFE250 GOY246:GPA250 GYU246:GYW250 HIQ246:HIS250 HSM246:HSO250 ICI246:ICK250 IME246:IMG250 IWA246:IWC250 JFW246:JFY250 JPS246:JPU250 JZO246:JZQ250 KJK246:KJM250 KTG246:KTI250 LDC246:LDE250 LMY246:LNA250 LWU246:LWW250 MGQ246:MGS250 MQM246:MQO250 NAI246:NAK250 NKE246:NKG250 NUA246:NUC250 ODW246:ODY250 ONS246:ONU250 OXO246:OXQ250 PHK246:PHM250 PRG246:PRI250 QBC246:QBE250 QKY246:QLA250 QUU246:QUW250 REQ246:RES250 ROM246:ROO250 RYI246:RYK250 SIE246:SIG250 SSA246:SSC250 TBW246:TBY250 TLS246:TLU250 TVO246:TVQ250 UFK246:UFM250 UPG246:UPI250 UZC246:UZE250 VIY246:VJA250 VSU246:VSW250 WCQ246:WCS250 WMM246:WMO250 WWI246:WWK250 J249:Z249 JF249:JV249 TB249:TR249 ACX249:ADN249 AMT249:ANJ249 AWP249:AXF249 BGL249:BHB249 BQH249:BQX249 CAD249:CAT249 CJZ249:CKP249 CTV249:CUL249 DDR249:DEH249 DNN249:DOD249 DXJ249:DXZ249 EHF249:EHV249 ERB249:ERR249 FAX249:FBN249 FKT249:FLJ249 FUP249:FVF249 GEL249:GFB249 GOH249:GOX249 GYD249:GYT249 HHZ249:HIP249 HRV249:HSL249 IBR249:ICH249 ILN249:IMD249 IVJ249:IVZ249 JFF249:JFV249 JPB249:JPR249 JYX249:JZN249 KIT249:KJJ249 KSP249:KTF249 LCL249:LDB249 LMH249:LMX249 LWD249:LWT249 MFZ249:MGP249 MPV249:MQL249 MZR249:NAH249 NJN249:NKD249 NTJ249:NTZ249 ODF249:ODV249 ONB249:ONR249 OWX249:OXN249 PGT249:PHJ249 PQP249:PRF249 QAL249:QBB249 QKH249:QKX249 QUD249:QUT249 RDZ249:REP249 RNV249:ROL249 RXR249:RYH249 SHN249:SID249 SRJ249:SRZ249 TBF249:TBV249 TLB249:TLR249 TUX249:TVN249 UET249:UFJ249 UOP249:UPF249 UYL249:UZB249 VIH249:VIX249 VSD249:VST249 WBZ249:WCP249 WLV249:WML249 WVR249:WWH249 U223:Z223 JG246:JV246 TC246:TR246 ACY246:ADN246 AMU246:ANJ246 AWQ246:AXF246 BGM246:BHB246 BQI246:BQX246 CAE246:CAT246 CKA246:CKP246 CTW246:CUL246 DDS246:DEH246 DNO246:DOD246 DXK246:DXZ246 EHG246:EHV246 ERC246:ERR246 FAY246:FBN246 FKU246:FLJ246 FUQ246:FVF246 GEM246:GFB246 GOI246:GOX246 GYE246:GYT246 HIA246:HIP246 HRW246:HSL246 IBS246:ICH246 ILO246:IMD246 IVK246:IVZ246 JFG246:JFV246 JPC246:JPR246 JYY246:JZN246 KIU246:KJJ246 KSQ246:KTF246 LCM246:LDB246 LMI246:LMX246 LWE246:LWT246 MGA246:MGP246 MPW246:MQL246 MZS246:NAH246 NJO246:NKD246 NTK246:NTZ246 ODG246:ODV246 ONC246:ONR246 OWY246:OXN246 PGU246:PHJ246 PQQ246:PRF246 QAM246:QBB246 QKI246:QKX246 QUE246:QUT246 REA246:REP246 RNW246:ROL246 RXS246:RYH246 SHO246:SID246 SRK246:SRZ246 TBG246:TBV246 TLC246:TLR246 TUY246:TVN246 UEU246:UFJ246 UOQ246:UPF246 UYM246:UZB246 VII246:VIX246 VSE246:VST246 WCA246:WCP246 WLW246:WML246 WVS246:WWH246 J529:Z529 JF529:JV529 TB529:TR529 ACX529:ADN529 AMT529:ANJ529 AWP529:AXF529 BGL529:BHB529 BQH529:BQX529 CAD529:CAT529 CJZ529:CKP529 CTV529:CUL529 DDR529:DEH529 DNN529:DOD529 DXJ529:DXZ529 EHF529:EHV529 ERB529:ERR529 FAX529:FBN529 FKT529:FLJ529 FUP529:FVF529 GEL529:GFB529 GOH529:GOX529 GYD529:GYT529 HHZ529:HIP529 HRV529:HSL529 IBR529:ICH529 ILN529:IMD529 IVJ529:IVZ529 JFF529:JFV529 JPB529:JPR529 JYX529:JZN529 KIT529:KJJ529 KSP529:KTF529 LCL529:LDB529 LMH529:LMX529 LWD529:LWT529 MFZ529:MGP529 MPV529:MQL529 MZR529:NAH529 NJN529:NKD529 NTJ529:NTZ529 ODF529:ODV529 ONB529:ONR529 OWX529:OXN529 PGT529:PHJ529 PQP529:PRF529 QAL529:QBB529 QKH529:QKX529 QUD529:QUT529 RDZ529:REP529 RNV529:ROL529 RXR529:RYH529 SHN529:SID529 SRJ529:SRZ529 TBF529:TBV529 TLB529:TLR529 TUX529:TVN529 UET529:UFJ529 UOP529:UPF529 UYL529:UZB529 VIH529:VIX529 VSD529:VST529 WBZ529:WCP529 WLV529:WML529 WVR529:WWH529 AA527:AC530 JW527:JY530 TS527:TU530 ADO527:ADQ530 ANK527:ANM530 AXG527:AXI530 BHC527:BHE530 BQY527:BRA530 CAU527:CAW530 CKQ527:CKS530 CUM527:CUO530 DEI527:DEK530 DOE527:DOG530 DYA527:DYC530 EHW527:EHY530 ERS527:ERU530 FBO527:FBQ530 FLK527:FLM530 FVG527:FVI530 GFC527:GFE530 GOY527:GPA530 GYU527:GYW530 HIQ527:HIS530 HSM527:HSO530 ICI527:ICK530 IME527:IMG530 IWA527:IWC530 JFW527:JFY530 JPS527:JPU530 JZO527:JZQ530 KJK527:KJM530 KTG527:KTI530 LDC527:LDE530 LMY527:LNA530 LWU527:LWW530 MGQ527:MGS530 MQM527:MQO530 NAI527:NAK530 NKE527:NKG530 NUA527:NUC530 ODW527:ODY530 ONS527:ONU530 OXO527:OXQ530 PHK527:PHM530 PRG527:PRI530 QBC527:QBE530 QKY527:QLA530 QUU527:QUW530 REQ527:RES530 ROM527:ROO530 RYI527:RYK530 SIE527:SIG530 SSA527:SSC530 TBW527:TBY530 TLS527:TLU530 TVO527:TVQ530 UFK527:UFM530 UPG527:UPI530 UZC527:UZE530 VIY527:VJA530 VSU527:VSW530 WCQ527:WCS530 WMM527:WMO530 WWI527:WWK530 U502 JG526:JY526 TC526:TU526 ACY526:ADQ526 AMU526:ANM526 AWQ526:AXI526 BGM526:BHE526 BQI526:BRA526 CAE526:CAW526 CKA526:CKS526 CTW526:CUO526 DDS526:DEK526 DNO526:DOG526 DXK526:DYC526 EHG526:EHY526 ERC526:ERU526 FAY526:FBQ526 FKU526:FLM526 FUQ526:FVI526 GEM526:GFE526 GOI526:GPA526 GYE526:GYW526 HIA526:HIS526 HRW526:HSO526 IBS526:ICK526 ILO526:IMG526 IVK526:IWC526 JFG526:JFY526 JPC526:JPU526 JYY526:JZQ526 KIU526:KJM526 KSQ526:KTI526 LCM526:LDE526 LMI526:LNA526 LWE526:LWW526 MGA526:MGS526 MPW526:MQO526 MZS526:NAK526 NJO526:NKG526 NTK526:NUC526 ODG526:ODY526 ONC526:ONU526 OWY526:OXQ526 PGU526:PHM526 PQQ526:PRI526 QAM526:QBE526 QKI526:QLA526 QUE526:QUW526 REA526:RES526 RNW526:ROO526 RXS526:RYK526 SHO526:SIG526 SRK526:SSC526 TBG526:TBY526 TLC526:TLU526 TUY526:TVQ526 UEU526:UFM526 UOQ526:UPI526 UYM526:UZE526 VII526:VJA526 VSE526:VSW526 WCA526:WCS526 WLW526:WMO526 U479:AC479 U131:Z131 U526:AC526 U270:Z270 AA270:AC274 JW270:JY274 TS270:TU274 ADO270:ADQ274 ANK270:ANM274 AXG270:AXI274 BHC270:BHE274 BQY270:BRA274 CAU270:CAW274 CKQ270:CKS274 CUM270:CUO274 DEI270:DEK274 DOE270:DOG274 DYA270:DYC274 EHW270:EHY274 ERS270:ERU274 FBO270:FBQ274 FLK270:FLM274 FVG270:FVI274 GFC270:GFE274 GOY270:GPA274 GYU270:GYW274 HIQ270:HIS274 HSM270:HSO274 ICI270:ICK274 IME270:IMG274 IWA270:IWC274 JFW270:JFY274 JPS270:JPU274 JZO270:JZQ274 KJK270:KJM274 KTG270:KTI274 LDC270:LDE274 LMY270:LNA274 LWU270:LWW274 MGQ270:MGS274 MQM270:MQO274 NAI270:NAK274 NKE270:NKG274 NUA270:NUC274 ODW270:ODY274 ONS270:ONU274 OXO270:OXQ274 PHK270:PHM274 PRG270:PRI274 QBC270:QBE274 QKY270:QLA274 QUU270:QUW274 REQ270:RES274 ROM270:ROO274 RYI270:RYK274 SIE270:SIG274 SSA270:SSC274 TBW270:TBY274 TLS270:TLU274 TVO270:TVQ274 UFK270:UFM274 UPG270:UPI274 UZC270:UZE274 VIY270:VJA274 VSU270:VSW274 WCQ270:WCS274 WMM270:WMO274 WWI270:WWK274 J273:Z273 JF273:JV273 TB273:TR273 ACX273:ADN273 AMT273:ANJ273 AWP273:AXF273 BGL273:BHB273 BQH273:BQX273 CAD273:CAT273 CJZ273:CKP273 CTV273:CUL273 DDR273:DEH273 DNN273:DOD273 DXJ273:DXZ273 EHF273:EHV273 ERB273:ERR273 FAX273:FBN273 FKT273:FLJ273 FUP273:FVF273 GEL273:GFB273 GOH273:GOX273 GYD273:GYT273 HHZ273:HIP273 HRV273:HSL273 IBR273:ICH273 ILN273:IMD273 IVJ273:IVZ273 JFF273:JFV273 JPB273:JPR273 JYX273:JZN273 KIT273:KJJ273 KSP273:KTF273 LCL273:LDB273 LMH273:LMX273 LWD273:LWT273 MFZ273:MGP273 MPV273:MQL273 MZR273:NAH273 NJN273:NKD273 NTJ273:NTZ273 ODF273:ODV273 ONB273:ONR273 OWX273:OXN273 PGT273:PHJ273 PQP273:PRF273 QAL273:QBB273 QKH273:QKX273 QUD273:QUT273 RDZ273:REP273 RNV273:ROL273 RXR273:RYH273 SHN273:SID273 SRJ273:SRZ273 TBF273:TBV273 TLB273:TLR273 TUX273:TVN273 UET273:UFJ273 UOP273:UPF273 UYL273:UZB273 VIH273:VIX273 VSD273:VST273 WBZ273:WCP273 WLV273:WML273 WVR273:WWH273 JG270:JV270 TC270:TR270 ACY270:ADN270 AMU270:ANJ270 AWQ270:AXF270 BGM270:BHB270 BQI270:BQX270 CAE270:CAT270 CKA270:CKP270 CTW270:CUL270 DDS270:DEH270 DNO270:DOD270 DXK270:DXZ270 EHG270:EHV270 ERC270:ERR270 FAY270:FBN270 FKU270:FLJ270 FUQ270:FVF270 GEM270:GFB270 GOI270:GOX270 GYE270:GYT270 HIA270:HIP270 HRW270:HSL270 IBS270:ICH270 ILO270:IMD270 IVK270:IVZ270 JFG270:JFV270 JPC270:JPR270 JYY270:JZN270 KIU270:KJJ270 KSQ270:KTF270 LCM270:LDB270 LMI270:LMX270 LWE270:LWT270 MGA270:MGP270 MPW270:MQL270 MZS270:NAH270 NJO270:NKD270 NTK270:NTZ270 ODG270:ODV270 ONC270:ONR270 OWY270:OXN270 PGU270:PHJ270 PQQ270:PRF270 QAM270:QBB270 QKI270:QKX270 QUE270:QUT270 REA270:REP270 RNW270:ROL270 RXS270:RYH270 SHO270:SID270 SRK270:SRZ270 TBG270:TBV270 TLC270:TLR270 TUY270:TVN270 UEU270:UFJ270 UOQ270:UPF270 UYM270:UZB270 VII270:VIX270 VSE270:VST270 WCA270:WCP270 WLW270:WML270 WVS270:WWH270 U549:Z549 AA549:AC553 JW549:JY553 TS549:TU553 ADO549:ADQ553 ANK549:ANM553 AXG549:AXI553 BHC549:BHE553 BQY549:BRA553 CAU549:CAW553 CKQ549:CKS553 CUM549:CUO553 DEI549:DEK553 DOE549:DOG553 DYA549:DYC553 EHW549:EHY553 ERS549:ERU553 FBO549:FBQ553 FLK549:FLM553 FVG549:FVI553 GFC549:GFE553 GOY549:GPA553 GYU549:GYW553 HIQ549:HIS553 HSM549:HSO553 ICI549:ICK553 IME549:IMG553 IWA549:IWC553 JFW549:JFY553 JPS549:JPU553 JZO549:JZQ553 KJK549:KJM553 KTG549:KTI553 LDC549:LDE553 LMY549:LNA553 LWU549:LWW553 MGQ549:MGS553 MQM549:MQO553 NAI549:NAK553 NKE549:NKG553 NUA549:NUC553 ODW549:ODY553 ONS549:ONU553 OXO549:OXQ553 PHK549:PHM553 PRG549:PRI553 QBC549:QBE553 QKY549:QLA553 QUU549:QUW553 REQ549:RES553 ROM549:ROO553 RYI549:RYK553 SIE549:SIG553 SSA549:SSC553 TBW549:TBY553 TLS549:TLU553 TVO549:TVQ553 UFK549:UFM553 UPG549:UPI553 UZC549:UZE553 VIY549:VJA553 VSU549:VSW553 WCQ549:WCS553 WMM549:WMO553 WWI549:WWK553 J552:Z552 JF552:JV552 TB552:TR552 ACX552:ADN552 AMT552:ANJ552 AWP552:AXF552 BGL552:BHB552 BQH552:BQX552 CAD552:CAT552 CJZ552:CKP552 CTV552:CUL552 DDR552:DEH552 DNN552:DOD552 DXJ552:DXZ552 EHF552:EHV552 ERB552:ERR552 FAX552:FBN552 FKT552:FLJ552 FUP552:FVF552 GEL552:GFB552 GOH552:GOX552 GYD552:GYT552 HHZ552:HIP552 HRV552:HSL552 IBR552:ICH552 ILN552:IMD552 IVJ552:IVZ552 JFF552:JFV552 JPB552:JPR552 JYX552:JZN552 KIT552:KJJ552 KSP552:KTF552 LCL552:LDB552 LMH552:LMX552 LWD552:LWT552 MFZ552:MGP552 MPV552:MQL552 MZR552:NAH552 NJN552:NKD552 NTJ552:NTZ552 ODF552:ODV552 ONB552:ONR552 OWX552:OXN552 PGT552:PHJ552 PQP552:PRF552 QAL552:QBB552 QKH552:QKX552 QUD552:QUT552 RDZ552:REP552 RNV552:ROL552 RXR552:RYH552 SHN552:SID552 SRJ552:SRZ552 TBF552:TBV552 TLB552:TLR552 TUX552:TVN552 UET552:UFJ552 UOP552:UPF552 UYL552:UZB552 VIH552:VIX552 VSD552:VST552 WBZ552:WCP552 WLV552:WML552 WVR552:WWH552 JG549:JV549 TC549:TR549 ACY549:ADN549 AMU549:ANJ549 AWQ549:AXF549 BGM549:BHB549 BQI549:BQX549 CAE549:CAT549 CKA549:CKP549 CTW549:CUL549 DDS549:DEH549 DNO549:DOD549 DXK549:DXZ549 EHG549:EHV549 ERC549:ERR549 FAY549:FBN549 FKU549:FLJ549 FUQ549:FVF549 GEM549:GFB549 GOI549:GOX549 GYE549:GYT549 HIA549:HIP549 HRW549:HSL549 IBS549:ICH549 ILO549:IMD549 IVK549:IVZ549 JFG549:JFV549 JPC549:JPR549 JYY549:JZN549 KIU549:KJJ549 KSQ549:KTF549 LCM549:LDB549 LMI549:LMX549 LWE549:LWT549 MGA549:MGP549 MPW549:MQL549 MZS549:NAH549 NJO549:NKD549 NTK549:NTZ549 ODG549:ODV549 ONC549:ONR549 OWY549:OXN549 PGU549:PHJ549 PQQ549:PRF549 QAM549:QBB549 QKI549:QKX549 QUE549:QUT549 REA549:REP549 RNW549:ROL549 RXS549:RYH549 SHO549:SID549 SRK549:SRZ549 TBG549:TBV549 TLC549:TLR549 TUY549:TVN549 UEU549:UFJ549 UOQ549:UPF549 UYM549:UZB549 VII549:VIX549 VSE549:VST549 WCA549:WCP549 WLW549:WML549 WVS549:WWH549</xm:sqref>
        </x14:dataValidation>
        <x14:dataValidation type="list" imeMode="off" allowBlank="1" showInputMessage="1" xr:uid="{00000000-0002-0000-0400-000003000000}">
          <x14:formula1>
            <xm:f>値一覧項目!$AC$2:$AC$7</xm:f>
          </x14:formula1>
          <xm:sqref>K17:L17 K295:L295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F154"/>
  <sheetViews>
    <sheetView workbookViewId="0">
      <selection activeCell="K1" sqref="K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1015</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1014</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1013</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1012</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1011</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1010</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1009</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1007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1006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AF154"/>
  <sheetViews>
    <sheetView workbookViewId="0">
      <selection activeCell="AY44" sqref="AY44"/>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1024</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1023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1022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1021</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1020</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1019</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1018</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1017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3225</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t="s">
        <v>1016</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3788</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"別記第４号様式の（注意）に準じて記入してください。", "")</f>
        <v/>
      </c>
      <c r="B4" s="1283"/>
    </row>
    <row r="5" spans="1:32" s="929" customFormat="1" ht="15.95" customHeight="1">
      <c r="A5" s="1284" t="str">
        <f>IF(作業メニュー!AM13=TRUE, "【下記　別記第4号様式の（注意）】",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3794</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"別記第９号様式（昇降機）の（注意）に準じて記入してください。", "")</f>
        <v/>
      </c>
      <c r="B4" s="1283"/>
    </row>
    <row r="5" spans="1:32" s="929" customFormat="1" ht="15.95" customHeight="1">
      <c r="A5" s="1284" t="str">
        <f>IF(作業メニュー!AM13=TRUE, "【下記　別記第9号様式（昇降機）の（注意）】",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5"/>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3793</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"別記第９号様式（昇降機以外の建築設備用）の（注意）に準じて記入してください。", "")</f>
        <v/>
      </c>
      <c r="B4" s="1283"/>
    </row>
    <row r="5" spans="1:32" s="929" customFormat="1" ht="15.95" customHeight="1">
      <c r="A5" s="1284" t="str">
        <f>IF(作業メニュー!AM13=TRUE, "【下記　別記第9号様式（昇降機以外の建築設備用）の（注意）】",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3792</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"別記第13号様式の（注意）に準じて記入してください。", "")</f>
        <v/>
      </c>
      <c r="B4" s="1283"/>
    </row>
    <row r="5" spans="1:32" s="929" customFormat="1" ht="15.95" customHeight="1">
      <c r="A5" s="1284" t="str">
        <f>IF(作業メニュー!AM13=TRUE, "【下記　別記第13号様式の（注意）】",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7"/>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3791</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"別記第14号様式の（注意）に準じて記入してください。", "")</f>
        <v/>
      </c>
      <c r="B4" s="1283"/>
    </row>
    <row r="5" spans="1:32" s="929" customFormat="1" ht="15.95" customHeight="1">
      <c r="A5" s="1284" t="str">
        <f>IF(作業メニュー!AM13=TRUE, "【下記　別記第14号様式の（注意）】",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1060</v>
      </c>
      <c r="C7" s="1107" t="s">
        <v>3058</v>
      </c>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1053</v>
      </c>
      <c r="C8" s="1107" t="s">
        <v>885</v>
      </c>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dimension ref="A1:AF228"/>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3790</v>
      </c>
      <c r="K1" s="921" t="s">
        <v>64</v>
      </c>
      <c r="L1" s="921"/>
      <c r="M1" s="921"/>
      <c r="N1" s="921"/>
    </row>
    <row r="2" spans="1:32" ht="7.5" customHeight="1" thickTop="1">
      <c r="A2" s="926"/>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"１．　第２面から第４面までとして別記第26号様式の第２面から第４面までに記載すべき事項を記載した書類を添えてください。", "")</f>
        <v/>
      </c>
      <c r="B4" s="1283"/>
    </row>
    <row r="5" spans="1:32" s="929" customFormat="1" ht="15.95" customHeight="1">
      <c r="A5" s="929" t="str">
        <f>IF(作業メニュー!AM13=TRUE, "２．　別記第26号様式の（注意）に準じて記入してください。", "")</f>
        <v/>
      </c>
      <c r="B5" s="1283"/>
    </row>
    <row r="6" spans="1:32" s="929" customFormat="1" ht="15.95" customHeight="1">
      <c r="A6" s="1284" t="str">
        <f>IF(作業メニュー!AM13=TRUE, "【下記　別記第26号様式の（注意）】", "")</f>
        <v/>
      </c>
      <c r="B6" s="1283"/>
    </row>
    <row r="7" spans="1:32" ht="17.25" customHeight="1">
      <c r="A7" s="1114" t="s">
        <v>1109</v>
      </c>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4"/>
      <c r="AC7" s="1114"/>
      <c r="AD7" s="1091"/>
      <c r="AE7" s="1091"/>
      <c r="AF7" s="1091"/>
    </row>
    <row r="8" spans="1:32" ht="17.25" customHeight="1">
      <c r="A8" s="1107" t="s">
        <v>921</v>
      </c>
      <c r="B8" s="1107" t="s">
        <v>920</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t="s">
        <v>919</v>
      </c>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7.2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7.25" customHeight="1">
      <c r="A11" s="1107" t="s">
        <v>918</v>
      </c>
      <c r="B11" s="1107" t="s">
        <v>917</v>
      </c>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7.25" customHeight="1">
      <c r="A12" s="1107"/>
      <c r="B12" s="1107" t="s">
        <v>3044</v>
      </c>
      <c r="C12" s="1107" t="s">
        <v>1108</v>
      </c>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7.25" customHeight="1">
      <c r="A13" s="1107"/>
      <c r="B13" s="1107" t="s">
        <v>676</v>
      </c>
      <c r="C13" s="1107" t="s">
        <v>1107</v>
      </c>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7.25" customHeight="1">
      <c r="A14" s="1107"/>
      <c r="B14" s="1107" t="s">
        <v>676</v>
      </c>
      <c r="C14" s="1107" t="s">
        <v>1106</v>
      </c>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7.25" customHeight="1">
      <c r="A15" s="1107"/>
      <c r="B15" s="1107" t="s">
        <v>3045</v>
      </c>
      <c r="C15" s="1107" t="s">
        <v>1105</v>
      </c>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7.25" customHeight="1">
      <c r="A17" s="1107" t="s">
        <v>916</v>
      </c>
      <c r="B17" s="1107" t="s">
        <v>915</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7.25" customHeight="1">
      <c r="A18" s="1107"/>
      <c r="B18" s="1107" t="s">
        <v>1060</v>
      </c>
      <c r="C18" s="1107" t="s">
        <v>1104</v>
      </c>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7.25" customHeight="1">
      <c r="A19" s="1107"/>
      <c r="B19" s="1107" t="s">
        <v>676</v>
      </c>
      <c r="C19" s="1107" t="s">
        <v>1103</v>
      </c>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7.25" customHeight="1">
      <c r="A20" s="1107"/>
      <c r="B20" s="1107" t="s">
        <v>1053</v>
      </c>
      <c r="C20" s="1107" t="s">
        <v>1102</v>
      </c>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7.25" customHeight="1">
      <c r="A21" s="1107"/>
      <c r="B21" s="1107" t="s">
        <v>1051</v>
      </c>
      <c r="C21" s="1107" t="s">
        <v>1101</v>
      </c>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7.25" customHeight="1">
      <c r="A22" s="1107"/>
      <c r="B22" s="1107" t="s">
        <v>676</v>
      </c>
      <c r="C22" s="1107" t="s">
        <v>1100</v>
      </c>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7.25" customHeight="1">
      <c r="A23" s="1107"/>
      <c r="B23" s="1107" t="s">
        <v>676</v>
      </c>
      <c r="C23" s="1107" t="s">
        <v>1099</v>
      </c>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7.25" customHeight="1">
      <c r="A24" s="1107"/>
      <c r="B24" s="1107" t="s">
        <v>1047</v>
      </c>
      <c r="C24" s="1107" t="s">
        <v>1098</v>
      </c>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7.25" customHeight="1">
      <c r="A25" s="1107"/>
      <c r="B25" s="1107" t="s">
        <v>1042</v>
      </c>
      <c r="C25" s="1107" t="s">
        <v>1097</v>
      </c>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7.25" customHeight="1">
      <c r="A26" s="1107"/>
      <c r="B26" s="1107" t="s">
        <v>1042</v>
      </c>
      <c r="C26" s="1107" t="s">
        <v>1096</v>
      </c>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7.25" customHeight="1">
      <c r="A27" s="1107"/>
      <c r="B27" s="1107" t="s">
        <v>1095</v>
      </c>
      <c r="C27" s="1107" t="s">
        <v>1094</v>
      </c>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7.25" customHeight="1">
      <c r="A28" s="1107"/>
      <c r="B28" s="1107" t="s">
        <v>1042</v>
      </c>
      <c r="C28" s="1107" t="s">
        <v>1093</v>
      </c>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c r="AB28" s="1107"/>
      <c r="AC28" s="1107"/>
      <c r="AD28" s="1091"/>
      <c r="AE28" s="1091"/>
      <c r="AF28" s="1091"/>
    </row>
    <row r="29" spans="1:32" ht="17.25" customHeight="1">
      <c r="A29" s="1107"/>
      <c r="B29" s="1107" t="s">
        <v>1042</v>
      </c>
      <c r="C29" s="1107" t="s">
        <v>1092</v>
      </c>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c r="AB29" s="1107"/>
      <c r="AC29" s="1107"/>
      <c r="AD29" s="1091"/>
      <c r="AE29" s="1091"/>
      <c r="AF29" s="1091"/>
    </row>
    <row r="30" spans="1:32" ht="17.25" customHeight="1">
      <c r="A30" s="1107"/>
      <c r="B30" s="1107" t="s">
        <v>1042</v>
      </c>
      <c r="C30" s="1107" t="s">
        <v>1091</v>
      </c>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c r="AB30" s="1107"/>
      <c r="AC30" s="1107"/>
      <c r="AD30" s="1091"/>
      <c r="AE30" s="1091"/>
      <c r="AF30" s="1091"/>
    </row>
    <row r="31" spans="1:32" ht="17.25" customHeight="1">
      <c r="A31" s="1107"/>
      <c r="B31" s="1107" t="s">
        <v>1090</v>
      </c>
      <c r="C31" s="1107" t="s">
        <v>1089</v>
      </c>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c r="AB31" s="1107"/>
      <c r="AC31" s="1107"/>
      <c r="AD31" s="1091"/>
      <c r="AE31" s="1091"/>
      <c r="AF31" s="1091"/>
    </row>
    <row r="32" spans="1:32" ht="17.25" customHeight="1">
      <c r="A32" s="1107"/>
      <c r="B32" s="1107" t="s">
        <v>1042</v>
      </c>
      <c r="C32" s="1107" t="s">
        <v>1088</v>
      </c>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c r="AB32" s="1107"/>
      <c r="AC32" s="1107"/>
      <c r="AD32" s="1091"/>
      <c r="AE32" s="1091"/>
      <c r="AF32" s="1091"/>
    </row>
    <row r="33" spans="1:32" ht="17.25" customHeight="1">
      <c r="A33" s="1107"/>
      <c r="B33" s="1107" t="s">
        <v>1036</v>
      </c>
      <c r="C33" s="1107" t="s">
        <v>1087</v>
      </c>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c r="AB33" s="1107"/>
      <c r="AC33" s="1107"/>
      <c r="AD33" s="1091"/>
      <c r="AE33" s="1091"/>
      <c r="AF33" s="1091"/>
    </row>
    <row r="34" spans="1:32"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c r="AB34" s="1107"/>
      <c r="AC34" s="1107"/>
      <c r="AD34" s="1091"/>
      <c r="AE34" s="1091"/>
      <c r="AF34" s="1091"/>
    </row>
    <row r="35" spans="1:32" ht="17.25" customHeight="1">
      <c r="A35" s="1107" t="s">
        <v>1086</v>
      </c>
      <c r="B35" s="1107" t="s">
        <v>1085</v>
      </c>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1107"/>
      <c r="AC35" s="1107"/>
      <c r="AD35" s="1091"/>
      <c r="AE35" s="1091"/>
      <c r="AF35" s="1091"/>
    </row>
    <row r="36" spans="1:32" ht="17.25" customHeight="1">
      <c r="A36" s="1107"/>
      <c r="B36" s="1107" t="s">
        <v>1060</v>
      </c>
      <c r="C36" s="1107" t="s">
        <v>1084</v>
      </c>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c r="AB36" s="1107"/>
      <c r="AC36" s="1107"/>
      <c r="AD36" s="1091"/>
      <c r="AE36" s="1091"/>
      <c r="AF36" s="1091"/>
    </row>
    <row r="37" spans="1:32" ht="17.25" customHeight="1">
      <c r="A37" s="1107"/>
      <c r="B37" s="1107" t="s">
        <v>1053</v>
      </c>
      <c r="C37" s="1107" t="s">
        <v>1083</v>
      </c>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c r="AD37" s="1091"/>
      <c r="AE37" s="1091"/>
      <c r="AF37" s="1091"/>
    </row>
    <row r="38" spans="1:32" ht="17.25" customHeight="1">
      <c r="A38" s="1107"/>
      <c r="B38" s="1107" t="s">
        <v>676</v>
      </c>
      <c r="C38" s="1107" t="s">
        <v>1082</v>
      </c>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c r="AD38" s="1091"/>
      <c r="AE38" s="1091"/>
      <c r="AF38" s="1091"/>
    </row>
    <row r="39" spans="1:32" ht="17.25" customHeight="1">
      <c r="A39" s="1107"/>
      <c r="B39" s="1107" t="s">
        <v>1051</v>
      </c>
      <c r="C39" s="1107" t="s">
        <v>1081</v>
      </c>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c r="AB39" s="1107"/>
      <c r="AC39" s="1107"/>
      <c r="AD39" s="1091"/>
      <c r="AE39" s="1091"/>
      <c r="AF39" s="1091"/>
    </row>
    <row r="40" spans="1:32" ht="17.25" customHeight="1">
      <c r="A40" s="1107"/>
      <c r="B40" s="1107" t="s">
        <v>1080</v>
      </c>
      <c r="C40" s="1107" t="s">
        <v>1079</v>
      </c>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c r="AB40" s="1107"/>
      <c r="AC40" s="1107"/>
      <c r="AD40" s="1091"/>
      <c r="AE40" s="1091"/>
      <c r="AF40" s="1091"/>
    </row>
    <row r="41" spans="1:32" ht="17.25" customHeight="1">
      <c r="A41" s="1107"/>
      <c r="B41" s="1107" t="s">
        <v>676</v>
      </c>
      <c r="C41" s="1107" t="s">
        <v>1078</v>
      </c>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c r="AD41" s="1091"/>
      <c r="AE41" s="1091"/>
      <c r="AF41" s="1091"/>
    </row>
    <row r="42" spans="1:32" ht="17.25" customHeight="1">
      <c r="A42" s="1107"/>
      <c r="B42" s="1107" t="s">
        <v>1044</v>
      </c>
      <c r="C42" s="1107" t="s">
        <v>1077</v>
      </c>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c r="AC42" s="1107"/>
      <c r="AD42" s="1091"/>
      <c r="AE42" s="1091"/>
      <c r="AF42" s="1091"/>
    </row>
    <row r="43" spans="1:32" ht="17.25" customHeight="1">
      <c r="A43" s="1107"/>
      <c r="B43" s="1107" t="s">
        <v>676</v>
      </c>
      <c r="C43" s="1107" t="s">
        <v>1076</v>
      </c>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c r="AD43" s="1091"/>
      <c r="AE43" s="1091"/>
      <c r="AF43" s="1091"/>
    </row>
    <row r="44" spans="1:32" ht="17.25" customHeight="1">
      <c r="A44" s="1107"/>
      <c r="B44" s="1107" t="s">
        <v>1040</v>
      </c>
      <c r="C44" s="1107" t="s">
        <v>1075</v>
      </c>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c r="AB44" s="1107"/>
      <c r="AC44" s="1107"/>
      <c r="AD44" s="1091"/>
      <c r="AE44" s="1091"/>
      <c r="AF44" s="1091"/>
    </row>
    <row r="45" spans="1:32" ht="17.25" customHeight="1">
      <c r="A45" s="1107"/>
      <c r="B45" s="1107" t="s">
        <v>1036</v>
      </c>
      <c r="C45" s="1107" t="s">
        <v>1074</v>
      </c>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c r="AD45" s="1091"/>
      <c r="AE45" s="1091"/>
      <c r="AF45" s="1091"/>
    </row>
    <row r="46" spans="1:32" ht="17.25" customHeight="1">
      <c r="A46" s="1107"/>
      <c r="B46" s="1107" t="s">
        <v>1033</v>
      </c>
      <c r="C46" s="1107" t="s">
        <v>1073</v>
      </c>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c r="AD46" s="1091"/>
      <c r="AE46" s="1091"/>
      <c r="AF46" s="1091"/>
    </row>
    <row r="47" spans="1:32" ht="17.25" customHeight="1">
      <c r="A47" s="1107"/>
      <c r="B47" s="1107" t="s">
        <v>676</v>
      </c>
      <c r="C47" s="1107" t="s">
        <v>1072</v>
      </c>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c r="AD47" s="1091"/>
      <c r="AE47" s="1091"/>
      <c r="AF47" s="1091"/>
    </row>
    <row r="48" spans="1:32" ht="17.25" customHeight="1">
      <c r="A48" s="1107"/>
      <c r="B48" s="1107" t="s">
        <v>1031</v>
      </c>
      <c r="C48" s="1107" t="s">
        <v>1071</v>
      </c>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091"/>
      <c r="AE48" s="1091"/>
      <c r="AF48" s="1091"/>
    </row>
    <row r="49" spans="1:32" ht="17.25" customHeight="1">
      <c r="A49" s="1107"/>
      <c r="B49" s="1107" t="s">
        <v>1028</v>
      </c>
      <c r="C49" s="1107" t="s">
        <v>1070</v>
      </c>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c r="AD49" s="1091"/>
      <c r="AE49" s="1091"/>
      <c r="AF49" s="1091"/>
    </row>
    <row r="50" spans="1:32" ht="17.25" customHeight="1">
      <c r="A50" s="1107"/>
      <c r="B50" s="1107" t="s">
        <v>1042</v>
      </c>
      <c r="C50" s="1107" t="s">
        <v>1069</v>
      </c>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c r="AD50" s="1091"/>
      <c r="AE50" s="1091"/>
      <c r="AF50" s="1091"/>
    </row>
    <row r="51" spans="1:32" ht="17.25" customHeight="1">
      <c r="A51" s="1107"/>
      <c r="B51" s="1107" t="s">
        <v>676</v>
      </c>
      <c r="C51" s="1107" t="s">
        <v>1068</v>
      </c>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c r="AB51" s="1107"/>
      <c r="AC51" s="1107"/>
      <c r="AD51" s="1091"/>
      <c r="AE51" s="1091"/>
      <c r="AF51" s="1091"/>
    </row>
    <row r="52" spans="1:32" ht="17.25" customHeight="1">
      <c r="A52" s="1107"/>
      <c r="B52" s="1107" t="s">
        <v>676</v>
      </c>
      <c r="C52" s="1107" t="s">
        <v>1067</v>
      </c>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091"/>
      <c r="AE52" s="1091"/>
      <c r="AF52" s="1091"/>
    </row>
    <row r="53" spans="1:32" ht="17.25" customHeight="1">
      <c r="A53" s="1107"/>
      <c r="B53" s="1107" t="s">
        <v>676</v>
      </c>
      <c r="C53" s="1107" t="s">
        <v>1066</v>
      </c>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c r="AD53" s="1091"/>
      <c r="AE53" s="1091"/>
      <c r="AF53" s="1091"/>
    </row>
    <row r="54" spans="1:32" ht="17.25" customHeight="1">
      <c r="A54" s="1107"/>
      <c r="B54" s="1107" t="s">
        <v>1065</v>
      </c>
      <c r="C54" s="1107" t="s">
        <v>1064</v>
      </c>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c r="AB54" s="1107"/>
      <c r="AC54" s="1107"/>
      <c r="AD54" s="1091"/>
      <c r="AE54" s="1091"/>
      <c r="AF54" s="1091"/>
    </row>
    <row r="55" spans="1:32" ht="17.25" customHeight="1">
      <c r="A55" s="1107"/>
      <c r="B55" s="1107" t="s">
        <v>676</v>
      </c>
      <c r="C55" s="1107" t="s">
        <v>1063</v>
      </c>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c r="AB55" s="1107"/>
      <c r="AC55" s="1107"/>
      <c r="AD55" s="1091"/>
      <c r="AE55" s="1091"/>
      <c r="AF55" s="1091"/>
    </row>
    <row r="56" spans="1:32"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c r="AB56" s="1107"/>
      <c r="AC56" s="1107"/>
      <c r="AD56" s="1091"/>
      <c r="AE56" s="1091"/>
      <c r="AF56" s="1091"/>
    </row>
    <row r="57" spans="1:32" ht="17.25" customHeight="1">
      <c r="A57" s="1107" t="s">
        <v>1062</v>
      </c>
      <c r="B57" s="1107" t="s">
        <v>1061</v>
      </c>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091"/>
      <c r="AE57" s="1091"/>
      <c r="AF57" s="1091"/>
    </row>
    <row r="58" spans="1:32" ht="17.25" customHeight="1">
      <c r="A58" s="1107"/>
      <c r="B58" s="1107" t="s">
        <v>1060</v>
      </c>
      <c r="C58" s="1107" t="s">
        <v>1059</v>
      </c>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c r="AB58" s="1107"/>
      <c r="AC58" s="1107"/>
      <c r="AD58" s="1091"/>
      <c r="AE58" s="1091"/>
      <c r="AF58" s="1091"/>
    </row>
    <row r="59" spans="1:32" ht="17.25" customHeight="1">
      <c r="A59" s="1107"/>
      <c r="B59" s="1107" t="s">
        <v>676</v>
      </c>
      <c r="C59" s="1107" t="s">
        <v>1058</v>
      </c>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c r="AD59" s="1091"/>
      <c r="AE59" s="1091"/>
      <c r="AF59" s="1091"/>
    </row>
    <row r="60" spans="1:32" ht="17.25" customHeight="1">
      <c r="A60" s="1107"/>
      <c r="B60" s="1107" t="s">
        <v>676</v>
      </c>
      <c r="C60" s="1107" t="s">
        <v>1057</v>
      </c>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c r="AB60" s="1107"/>
      <c r="AC60" s="1107"/>
      <c r="AD60" s="1091"/>
      <c r="AE60" s="1091"/>
      <c r="AF60" s="1091"/>
    </row>
    <row r="61" spans="1:32" ht="17.25" customHeight="1">
      <c r="A61" s="1107"/>
      <c r="B61" s="1107" t="s">
        <v>1042</v>
      </c>
      <c r="C61" s="1107" t="s">
        <v>3120</v>
      </c>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c r="AD61" s="1091"/>
      <c r="AE61" s="1091"/>
      <c r="AF61" s="1091"/>
    </row>
    <row r="62" spans="1:32" ht="17.25" customHeight="1">
      <c r="A62" s="1107"/>
      <c r="B62" s="1107" t="s">
        <v>676</v>
      </c>
      <c r="C62" s="1107" t="s">
        <v>1056</v>
      </c>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c r="AD62" s="1091"/>
      <c r="AE62" s="1091"/>
      <c r="AF62" s="1091"/>
    </row>
    <row r="63" spans="1:32" ht="17.25" customHeight="1">
      <c r="A63" s="1107"/>
      <c r="B63" s="1107" t="s">
        <v>676</v>
      </c>
      <c r="C63" s="1107" t="s">
        <v>1055</v>
      </c>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c r="AB63" s="1107"/>
      <c r="AC63" s="1107"/>
      <c r="AD63" s="1091"/>
      <c r="AE63" s="1091"/>
      <c r="AF63" s="1091"/>
    </row>
    <row r="64" spans="1:32" ht="17.25" customHeight="1">
      <c r="A64" s="1107"/>
      <c r="B64" s="1107" t="s">
        <v>676</v>
      </c>
      <c r="C64" s="1107" t="s">
        <v>1054</v>
      </c>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c r="AB64" s="1107"/>
      <c r="AC64" s="1107"/>
      <c r="AD64" s="1091"/>
      <c r="AE64" s="1091"/>
      <c r="AF64" s="1091"/>
    </row>
    <row r="65" spans="1:32" ht="17.25" customHeight="1">
      <c r="A65" s="1107"/>
      <c r="B65" s="1107" t="s">
        <v>1053</v>
      </c>
      <c r="C65" s="1107" t="s">
        <v>1052</v>
      </c>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c r="AC65" s="1107"/>
      <c r="AD65" s="1091"/>
      <c r="AE65" s="1091"/>
      <c r="AF65" s="1091"/>
    </row>
    <row r="66" spans="1:32" ht="17.25" customHeight="1">
      <c r="A66" s="1107"/>
      <c r="B66" s="1107" t="s">
        <v>1051</v>
      </c>
      <c r="C66" s="1107" t="s">
        <v>1050</v>
      </c>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c r="AB66" s="1107"/>
      <c r="AC66" s="1107"/>
      <c r="AD66" s="1091"/>
      <c r="AE66" s="1091"/>
      <c r="AF66" s="1091"/>
    </row>
    <row r="67" spans="1:32" ht="17.25" customHeight="1">
      <c r="A67" s="1107"/>
      <c r="B67" s="1107" t="s">
        <v>676</v>
      </c>
      <c r="C67" s="1107" t="s">
        <v>1049</v>
      </c>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c r="AB67" s="1107"/>
      <c r="AC67" s="1107"/>
      <c r="AD67" s="1091"/>
      <c r="AE67" s="1091"/>
      <c r="AF67" s="1091"/>
    </row>
    <row r="68" spans="1:32" ht="17.25" customHeight="1">
      <c r="A68" s="1107"/>
      <c r="B68" s="1107" t="s">
        <v>676</v>
      </c>
      <c r="C68" s="1107" t="s">
        <v>1048</v>
      </c>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c r="AB68" s="1107"/>
      <c r="AC68" s="1107"/>
      <c r="AD68" s="1091"/>
      <c r="AE68" s="1091"/>
      <c r="AF68" s="1091"/>
    </row>
    <row r="69" spans="1:32" ht="17.25" customHeight="1">
      <c r="A69" s="1107"/>
      <c r="B69" s="1107" t="s">
        <v>1047</v>
      </c>
      <c r="C69" s="1107" t="s">
        <v>1046</v>
      </c>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c r="AB69" s="1107"/>
      <c r="AC69" s="1091"/>
      <c r="AD69" s="1091"/>
      <c r="AE69" s="1091"/>
      <c r="AF69" s="1091"/>
    </row>
    <row r="70" spans="1:32" ht="17.25" customHeight="1">
      <c r="A70" s="1107"/>
      <c r="B70" s="1107" t="s">
        <v>676</v>
      </c>
      <c r="C70" s="1107" t="s">
        <v>1045</v>
      </c>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091"/>
      <c r="AD70" s="1091"/>
      <c r="AE70" s="1091"/>
      <c r="AF70" s="1091"/>
    </row>
    <row r="71" spans="1:32" ht="17.25" customHeight="1">
      <c r="A71" s="1107"/>
      <c r="B71" s="1107" t="s">
        <v>1044</v>
      </c>
      <c r="C71" s="1314" t="s">
        <v>1043</v>
      </c>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c r="AB71" s="1107"/>
      <c r="AC71" s="1091"/>
      <c r="AD71" s="1091"/>
      <c r="AE71" s="1091"/>
      <c r="AF71" s="1091"/>
    </row>
    <row r="72" spans="1:32" ht="17.25" customHeight="1">
      <c r="A72" s="1107"/>
      <c r="B72" s="1107" t="s">
        <v>1042</v>
      </c>
      <c r="C72" s="1107" t="s">
        <v>2167</v>
      </c>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c r="AB72" s="1107"/>
      <c r="AC72" s="1091"/>
      <c r="AD72" s="1091"/>
      <c r="AE72" s="1091"/>
      <c r="AF72" s="1091"/>
    </row>
    <row r="73" spans="1:32" ht="17.25" customHeight="1">
      <c r="A73" s="1107"/>
      <c r="B73" s="1114" t="s">
        <v>676</v>
      </c>
      <c r="C73" s="1107" t="s">
        <v>1041</v>
      </c>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c r="AB73" s="1107"/>
      <c r="AC73" s="1091"/>
      <c r="AD73" s="1091"/>
      <c r="AE73" s="1091"/>
      <c r="AF73" s="1091"/>
    </row>
    <row r="74" spans="1:32" ht="17.25" customHeight="1">
      <c r="A74" s="1107"/>
      <c r="B74" s="1107" t="s">
        <v>1040</v>
      </c>
      <c r="C74" s="1107" t="s">
        <v>1039</v>
      </c>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c r="AB74" s="1107"/>
      <c r="AC74" s="1091"/>
      <c r="AD74" s="1091"/>
      <c r="AE74" s="1091"/>
      <c r="AF74" s="1091"/>
    </row>
    <row r="75" spans="1:32" ht="17.25" customHeight="1">
      <c r="A75" s="1107"/>
      <c r="B75" s="1107" t="s">
        <v>676</v>
      </c>
      <c r="C75" s="1107" t="s">
        <v>1038</v>
      </c>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c r="AB75" s="1107"/>
      <c r="AC75" s="1091"/>
      <c r="AD75" s="1091"/>
      <c r="AE75" s="1091"/>
      <c r="AF75" s="1091"/>
    </row>
    <row r="76" spans="1:32" ht="17.25" customHeight="1">
      <c r="A76" s="1107"/>
      <c r="B76" s="1107"/>
      <c r="C76" s="1107" t="s">
        <v>1037</v>
      </c>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c r="AB76" s="1107"/>
      <c r="AC76" s="1091"/>
      <c r="AD76" s="1091"/>
      <c r="AE76" s="1091"/>
      <c r="AF76" s="1091"/>
    </row>
    <row r="77" spans="1:32" ht="17.25" customHeight="1">
      <c r="A77" s="1107"/>
      <c r="B77" s="1107" t="s">
        <v>1036</v>
      </c>
      <c r="C77" s="1107" t="s">
        <v>1035</v>
      </c>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c r="AB77" s="1107"/>
      <c r="AC77" s="1091"/>
      <c r="AD77" s="1091"/>
      <c r="AE77" s="1091"/>
      <c r="AF77" s="1091"/>
    </row>
    <row r="78" spans="1:32" ht="17.25" customHeight="1">
      <c r="A78" s="1107"/>
      <c r="B78" s="1107" t="s">
        <v>676</v>
      </c>
      <c r="C78" s="1107" t="s">
        <v>1034</v>
      </c>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c r="AB78" s="1107"/>
      <c r="AC78" s="1091"/>
      <c r="AD78" s="1091"/>
      <c r="AE78" s="1091"/>
      <c r="AF78" s="1091"/>
    </row>
    <row r="79" spans="1:32" ht="17.25" customHeight="1">
      <c r="A79" s="1107"/>
      <c r="B79" s="1107" t="s">
        <v>1033</v>
      </c>
      <c r="C79" s="1107" t="s">
        <v>1032</v>
      </c>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c r="AB79" s="1107"/>
      <c r="AC79" s="1091"/>
      <c r="AD79" s="1091"/>
      <c r="AE79" s="1091"/>
      <c r="AF79" s="1091"/>
    </row>
    <row r="80" spans="1:32" ht="17.25" customHeight="1">
      <c r="A80" s="1107"/>
      <c r="B80" s="1107" t="s">
        <v>676</v>
      </c>
      <c r="C80" s="1107" t="s">
        <v>3121</v>
      </c>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c r="AB80" s="1107"/>
      <c r="AC80" s="1091"/>
      <c r="AD80" s="1091"/>
      <c r="AE80" s="1091"/>
      <c r="AF80" s="1091"/>
    </row>
    <row r="81" spans="1:32" ht="17.25" customHeight="1">
      <c r="A81" s="1107"/>
      <c r="B81" s="1107" t="s">
        <v>1031</v>
      </c>
      <c r="C81" s="1107" t="s">
        <v>2966</v>
      </c>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c r="AB81" s="1107"/>
      <c r="AC81" s="1091"/>
      <c r="AD81" s="1091"/>
      <c r="AE81" s="1091"/>
      <c r="AF81" s="1091"/>
    </row>
    <row r="82" spans="1:32" ht="17.25" customHeight="1">
      <c r="A82" s="1107"/>
      <c r="C82" s="1107" t="s">
        <v>2969</v>
      </c>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c r="AB82" s="1107"/>
      <c r="AC82" s="1091"/>
      <c r="AD82" s="1091"/>
      <c r="AE82" s="1091"/>
      <c r="AF82" s="1091"/>
    </row>
    <row r="83" spans="1:32" ht="17.25" customHeight="1">
      <c r="A83" s="1107"/>
      <c r="B83" s="1107" t="s">
        <v>1028</v>
      </c>
      <c r="C83" s="1107" t="s">
        <v>1030</v>
      </c>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c r="AB83" s="1107"/>
      <c r="AC83" s="1107"/>
      <c r="AD83" s="1091"/>
      <c r="AE83" s="1091"/>
      <c r="AF83" s="1091"/>
    </row>
    <row r="84" spans="1:32" ht="15" customHeight="1">
      <c r="A84" s="1107"/>
      <c r="C84" s="1107" t="s">
        <v>1029</v>
      </c>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32" ht="17.25" customHeight="1">
      <c r="A85" s="1107"/>
      <c r="B85" s="1114" t="s">
        <v>1026</v>
      </c>
      <c r="C85" s="1107" t="s">
        <v>1027</v>
      </c>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32" ht="17.25" customHeight="1">
      <c r="A86" s="1107"/>
      <c r="B86" s="1107" t="s">
        <v>2970</v>
      </c>
      <c r="C86" s="1107" t="s">
        <v>3097</v>
      </c>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32" ht="17.25" customHeight="1">
      <c r="A87" s="1107"/>
      <c r="B87" s="1107"/>
      <c r="C87" s="1107" t="s">
        <v>3098</v>
      </c>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32" ht="17.25" customHeight="1">
      <c r="A88" s="1107"/>
      <c r="B88" s="1107"/>
      <c r="C88" s="1107" t="s">
        <v>3099</v>
      </c>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row>
    <row r="89" spans="1:32" ht="17.25" customHeight="1">
      <c r="A89" s="1107"/>
      <c r="B89" s="1107"/>
      <c r="C89" s="1107" t="s">
        <v>3100</v>
      </c>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row>
    <row r="90" spans="1:32" ht="17.25" customHeight="1">
      <c r="A90" s="1107"/>
      <c r="B90" s="1107"/>
      <c r="C90" s="1107" t="s">
        <v>3101</v>
      </c>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row>
    <row r="91" spans="1:32" ht="17.25" customHeight="1">
      <c r="A91" s="1107"/>
      <c r="B91" s="927" t="s">
        <v>3128</v>
      </c>
      <c r="C91" s="1107" t="s">
        <v>1025</v>
      </c>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row>
    <row r="92" spans="1:32" ht="17.25" customHeight="1">
      <c r="A92" s="1107"/>
      <c r="B92" s="1107"/>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row>
    <row r="93" spans="1:32" ht="17.25" customHeight="1">
      <c r="A93" s="1107"/>
      <c r="B93" s="1107"/>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row>
    <row r="94" spans="1:32" ht="17.25" customHeight="1">
      <c r="A94" s="1107"/>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row>
    <row r="95" spans="1:32" ht="17.25" customHeight="1">
      <c r="A95" s="1107"/>
      <c r="B95" s="1107"/>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1107"/>
    </row>
    <row r="96" spans="1:32" ht="17.25" customHeight="1">
      <c r="A96" s="1107"/>
      <c r="B96" s="1107"/>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107"/>
      <c r="I97" s="1107"/>
      <c r="J97" s="1107"/>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107"/>
      <c r="I98" s="1107"/>
      <c r="J98" s="1107"/>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107"/>
      <c r="I99" s="1107"/>
      <c r="J99" s="1107"/>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308"/>
      <c r="H108" s="1308"/>
      <c r="I108" s="1308"/>
      <c r="J108" s="1308"/>
      <c r="K108" s="1308"/>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308"/>
      <c r="H109" s="1308"/>
      <c r="I109" s="1308"/>
      <c r="J109" s="1308"/>
      <c r="K109" s="1308"/>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308"/>
      <c r="H110" s="1308"/>
      <c r="I110" s="1308"/>
      <c r="J110" s="1308"/>
      <c r="K110" s="1308"/>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309"/>
      <c r="I144" s="1309"/>
      <c r="J144" s="1309"/>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309"/>
      <c r="I145" s="1309"/>
      <c r="J145" s="1309"/>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309"/>
      <c r="I146" s="1309"/>
      <c r="J146" s="1309"/>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309"/>
      <c r="I147" s="1309"/>
      <c r="J147" s="1309"/>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309"/>
      <c r="I148" s="1309"/>
      <c r="J148" s="1309"/>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309"/>
      <c r="I149" s="1309"/>
      <c r="J149" s="1309"/>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309"/>
      <c r="I150" s="1309"/>
      <c r="J150" s="1309"/>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309"/>
      <c r="I151" s="1309"/>
      <c r="J151" s="1309"/>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309"/>
      <c r="I152" s="1309"/>
      <c r="J152" s="1309"/>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309"/>
      <c r="I153" s="1309"/>
      <c r="J153" s="1309"/>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309"/>
      <c r="I154" s="1309"/>
      <c r="J154" s="1309"/>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309"/>
      <c r="I155" s="1309"/>
      <c r="J155" s="1309"/>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309"/>
      <c r="I156" s="1309"/>
      <c r="J156" s="1309"/>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309"/>
      <c r="I157" s="1309"/>
      <c r="J157" s="1309"/>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309"/>
      <c r="I158" s="1309"/>
      <c r="J158" s="1309"/>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309"/>
      <c r="I159" s="1309"/>
      <c r="J159" s="1309"/>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309"/>
      <c r="I160" s="1309"/>
      <c r="J160" s="1309"/>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309"/>
      <c r="I161" s="1309"/>
      <c r="J161" s="1309"/>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309"/>
      <c r="I162" s="1309"/>
      <c r="J162" s="1309"/>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309"/>
      <c r="I163" s="1309"/>
      <c r="J163" s="1309"/>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309"/>
      <c r="I164" s="1309"/>
      <c r="J164" s="1309"/>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309"/>
      <c r="I165" s="1309"/>
      <c r="J165" s="1309"/>
      <c r="K165" s="1107"/>
      <c r="L165" s="1107"/>
      <c r="M165" s="1107"/>
      <c r="N165" s="1107"/>
      <c r="O165" s="1107"/>
      <c r="P165" s="1107"/>
      <c r="Q165" s="1107"/>
      <c r="R165" s="1107"/>
      <c r="S165" s="1107"/>
      <c r="T165" s="1107"/>
      <c r="U165" s="1107"/>
      <c r="V165" s="1107"/>
      <c r="W165" s="1107"/>
      <c r="X165" s="1107"/>
      <c r="Y165" s="1107"/>
      <c r="Z165" s="1107"/>
      <c r="AA165" s="1107"/>
    </row>
    <row r="166" spans="1:27" ht="6.75" customHeight="1">
      <c r="A166" s="1107"/>
      <c r="B166" s="1107"/>
      <c r="C166" s="1107"/>
      <c r="D166" s="1107"/>
      <c r="E166" s="1107"/>
      <c r="F166" s="1107"/>
      <c r="G166" s="1107"/>
      <c r="H166" s="1309"/>
      <c r="I166" s="1309"/>
      <c r="J166" s="1309"/>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309"/>
      <c r="I167" s="1309"/>
      <c r="J167" s="1309"/>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309"/>
      <c r="I168" s="1309"/>
      <c r="J168" s="1309"/>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309"/>
      <c r="I169" s="1309"/>
      <c r="J169" s="1309"/>
      <c r="K169" s="1107"/>
      <c r="L169" s="1107"/>
      <c r="M169" s="1107"/>
      <c r="N169" s="1107"/>
      <c r="O169" s="1107"/>
      <c r="P169" s="1107"/>
      <c r="Q169" s="1107"/>
      <c r="R169" s="1107"/>
      <c r="S169" s="1107"/>
      <c r="T169" s="1107"/>
      <c r="U169" s="1107"/>
      <c r="V169" s="1107"/>
      <c r="W169" s="1107"/>
      <c r="X169" s="1107"/>
      <c r="Y169" s="1107"/>
      <c r="Z169" s="1107"/>
      <c r="AA169" s="1107"/>
    </row>
    <row r="170" spans="1:27" ht="17.25" customHeight="1">
      <c r="A170" s="1107"/>
      <c r="B170" s="1107"/>
      <c r="C170" s="1107"/>
      <c r="D170" s="1107"/>
      <c r="E170" s="1107"/>
      <c r="F170" s="1107"/>
      <c r="G170" s="1107"/>
      <c r="H170" s="1309"/>
      <c r="I170" s="1309"/>
      <c r="J170" s="1309"/>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c r="A171" s="1107"/>
      <c r="B171" s="1107"/>
      <c r="C171" s="1107"/>
      <c r="D171" s="1107"/>
      <c r="E171" s="1107"/>
      <c r="F171" s="1107"/>
      <c r="G171" s="1107"/>
      <c r="H171" s="1309"/>
      <c r="I171" s="1309"/>
      <c r="J171" s="1309"/>
      <c r="K171" s="1107"/>
      <c r="L171" s="1107"/>
      <c r="M171" s="1107"/>
      <c r="N171" s="1107"/>
      <c r="O171" s="1107"/>
      <c r="P171" s="1107"/>
      <c r="Q171" s="1107"/>
      <c r="R171" s="1107"/>
      <c r="S171" s="1107"/>
      <c r="T171" s="1107"/>
      <c r="U171" s="1107"/>
      <c r="V171" s="1107"/>
      <c r="W171" s="1107"/>
      <c r="X171" s="1107"/>
      <c r="Y171" s="1107"/>
      <c r="Z171" s="1107"/>
      <c r="AA171" s="1107"/>
    </row>
    <row r="172" spans="1:27" ht="17.25" customHeight="1">
      <c r="A172" s="1107"/>
      <c r="B172" s="1107"/>
      <c r="C172" s="1107"/>
      <c r="D172" s="1107"/>
      <c r="E172" s="1107"/>
      <c r="F172" s="1107"/>
      <c r="G172" s="1107"/>
      <c r="H172" s="1309"/>
      <c r="I172" s="1309"/>
      <c r="J172" s="1309"/>
      <c r="K172" s="1107"/>
      <c r="L172" s="1107"/>
      <c r="M172" s="1107"/>
      <c r="N172" s="1107"/>
      <c r="O172" s="1107"/>
      <c r="P172" s="1107"/>
      <c r="Q172" s="1107"/>
      <c r="R172" s="1107"/>
      <c r="S172" s="1107"/>
      <c r="T172" s="1107"/>
      <c r="U172" s="1107"/>
      <c r="V172" s="1107"/>
      <c r="W172" s="1107"/>
      <c r="X172" s="1107"/>
      <c r="Y172" s="1107"/>
      <c r="Z172" s="1107"/>
      <c r="AA172" s="1107"/>
    </row>
    <row r="173" spans="1:27" ht="17.25" customHeight="1">
      <c r="A173" s="1107"/>
      <c r="B173" s="1107"/>
      <c r="C173" s="1107"/>
      <c r="D173" s="1107"/>
      <c r="E173" s="1107"/>
      <c r="F173" s="1107"/>
      <c r="G173" s="1107"/>
      <c r="H173" s="1309"/>
      <c r="I173" s="1309"/>
      <c r="J173" s="1309"/>
      <c r="K173" s="1107"/>
      <c r="L173" s="1107"/>
      <c r="M173" s="1107"/>
      <c r="N173" s="1107"/>
      <c r="O173" s="1107"/>
      <c r="P173" s="1107"/>
      <c r="Q173" s="1107"/>
      <c r="R173" s="1107"/>
      <c r="S173" s="1107"/>
      <c r="T173" s="1107"/>
      <c r="U173" s="1107"/>
      <c r="V173" s="1107"/>
      <c r="W173" s="1107"/>
      <c r="X173" s="1107"/>
      <c r="Y173" s="1107"/>
      <c r="Z173" s="1107"/>
      <c r="AA173" s="1107"/>
    </row>
    <row r="174" spans="1:27" ht="17.25" customHeight="1">
      <c r="A174" s="1107"/>
      <c r="B174" s="1107"/>
      <c r="C174" s="1107"/>
      <c r="D174" s="1107"/>
      <c r="E174" s="1107"/>
      <c r="F174" s="1107"/>
      <c r="G174" s="1107"/>
      <c r="H174" s="1309"/>
      <c r="I174" s="1309"/>
      <c r="J174" s="1309"/>
      <c r="K174" s="1107"/>
      <c r="L174" s="1107"/>
      <c r="M174" s="1107"/>
      <c r="N174" s="1107"/>
      <c r="O174" s="1107"/>
      <c r="P174" s="1107"/>
      <c r="Q174" s="1107"/>
      <c r="R174" s="1107"/>
      <c r="S174" s="1107"/>
      <c r="T174" s="1107"/>
      <c r="U174" s="1107"/>
      <c r="V174" s="1107"/>
      <c r="W174" s="1107"/>
      <c r="X174" s="1107"/>
      <c r="Y174" s="1107"/>
      <c r="Z174" s="1107"/>
      <c r="AA174" s="1107"/>
    </row>
    <row r="175" spans="1:27" ht="17.25" customHeight="1">
      <c r="A175" s="1107"/>
      <c r="B175" s="1107"/>
      <c r="C175" s="1107"/>
      <c r="D175" s="1107"/>
      <c r="E175" s="1107"/>
      <c r="F175" s="1107"/>
      <c r="G175" s="1107"/>
      <c r="H175" s="1309"/>
      <c r="I175" s="1309"/>
      <c r="J175" s="1309"/>
      <c r="K175" s="1107"/>
      <c r="L175" s="1107"/>
      <c r="M175" s="1107"/>
      <c r="N175" s="1107"/>
      <c r="O175" s="1107"/>
      <c r="P175" s="1107"/>
      <c r="Q175" s="1107"/>
      <c r="R175" s="1107"/>
      <c r="S175" s="1107"/>
      <c r="T175" s="1107"/>
      <c r="U175" s="1107"/>
      <c r="V175" s="1107"/>
      <c r="W175" s="1107"/>
      <c r="X175" s="1107"/>
      <c r="Y175" s="1107"/>
      <c r="Z175" s="1107"/>
      <c r="AA175" s="1107"/>
    </row>
    <row r="176" spans="1:27" ht="17.25" customHeight="1">
      <c r="A176" s="1107"/>
      <c r="B176" s="1107"/>
      <c r="C176" s="1107"/>
      <c r="D176" s="1107"/>
      <c r="E176" s="1107"/>
      <c r="F176" s="1107"/>
      <c r="G176" s="1107"/>
      <c r="H176" s="1309"/>
      <c r="I176" s="1309"/>
      <c r="J176" s="1309"/>
      <c r="K176" s="1107"/>
      <c r="L176" s="1107"/>
      <c r="M176" s="1107"/>
      <c r="N176" s="1107"/>
      <c r="O176" s="1107"/>
      <c r="P176" s="1107"/>
      <c r="Q176" s="1107"/>
      <c r="R176" s="1107"/>
      <c r="S176" s="1107"/>
      <c r="T176" s="1107"/>
      <c r="U176" s="1107"/>
      <c r="V176" s="1107"/>
      <c r="W176" s="1107"/>
      <c r="X176" s="1107"/>
      <c r="Y176" s="1107"/>
      <c r="Z176" s="1107"/>
      <c r="AA176" s="1107"/>
    </row>
    <row r="177" spans="1:27" ht="17.25" customHeight="1">
      <c r="A177" s="1107"/>
      <c r="B177" s="1107"/>
      <c r="C177" s="1107"/>
      <c r="D177" s="1107"/>
      <c r="E177" s="1107"/>
      <c r="F177" s="1107"/>
      <c r="G177" s="1107"/>
      <c r="H177" s="1309"/>
      <c r="I177" s="1309"/>
      <c r="J177" s="1309"/>
      <c r="K177" s="1107"/>
      <c r="L177" s="1107"/>
      <c r="M177" s="1107"/>
      <c r="N177" s="1107"/>
      <c r="O177" s="1107"/>
      <c r="P177" s="1107"/>
      <c r="Q177" s="1107"/>
      <c r="R177" s="1107"/>
      <c r="S177" s="1107"/>
      <c r="T177" s="1107"/>
      <c r="U177" s="1107"/>
      <c r="V177" s="1107"/>
      <c r="W177" s="1107"/>
      <c r="X177" s="1107"/>
      <c r="Y177" s="1107"/>
      <c r="Z177" s="1107"/>
      <c r="AA177" s="1107"/>
    </row>
    <row r="178" spans="1:27" ht="17.25" customHeight="1">
      <c r="A178" s="1107"/>
      <c r="B178" s="1107"/>
      <c r="C178" s="1107"/>
      <c r="D178" s="1107"/>
      <c r="E178" s="1107"/>
      <c r="F178" s="1107"/>
      <c r="G178" s="1107"/>
      <c r="H178" s="1309"/>
      <c r="I178" s="1309"/>
      <c r="J178" s="1309"/>
      <c r="K178" s="1107"/>
      <c r="L178" s="1107"/>
      <c r="M178" s="1107"/>
      <c r="N178" s="1107"/>
      <c r="O178" s="1107"/>
      <c r="P178" s="1107"/>
      <c r="Q178" s="1107"/>
      <c r="R178" s="1107"/>
      <c r="S178" s="1107"/>
      <c r="T178" s="1107"/>
      <c r="U178" s="1107"/>
      <c r="V178" s="1107"/>
      <c r="W178" s="1107"/>
      <c r="X178" s="1107"/>
      <c r="Y178" s="1107"/>
      <c r="Z178" s="1107"/>
      <c r="AA178" s="1107"/>
    </row>
    <row r="179" spans="1:27" ht="17.25" customHeight="1">
      <c r="A179" s="1107"/>
      <c r="B179" s="1107"/>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row>
    <row r="180" spans="1:27" ht="17.25" customHeight="1">
      <c r="A180" s="1107"/>
      <c r="B180" s="1107"/>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row>
    <row r="181" spans="1:27" ht="17.25" customHeight="1">
      <c r="A181" s="1107"/>
      <c r="B181" s="1107"/>
      <c r="C181" s="1107"/>
      <c r="D181" s="1107"/>
      <c r="E181" s="1107"/>
      <c r="F181" s="1107"/>
      <c r="G181" s="1107"/>
      <c r="H181" s="1107"/>
      <c r="I181" s="1107"/>
      <c r="J181" s="1107"/>
      <c r="K181" s="1107"/>
      <c r="L181" s="1107"/>
      <c r="M181" s="1107"/>
      <c r="N181" s="1107"/>
      <c r="O181" s="1107"/>
      <c r="P181" s="1107"/>
      <c r="Q181" s="1107"/>
      <c r="R181" s="1107"/>
      <c r="S181" s="1107"/>
      <c r="T181" s="1107"/>
      <c r="U181" s="1107"/>
      <c r="V181" s="1107"/>
      <c r="W181" s="1107"/>
      <c r="X181" s="1107"/>
      <c r="Y181" s="1107"/>
      <c r="Z181" s="1107"/>
      <c r="AA181" s="1107"/>
    </row>
    <row r="182" spans="1:27" ht="17.25" customHeight="1">
      <c r="A182" s="1107"/>
      <c r="B182" s="1107"/>
      <c r="C182" s="1107"/>
      <c r="D182" s="1107"/>
      <c r="E182" s="1107"/>
      <c r="F182" s="1107"/>
      <c r="G182" s="1107"/>
      <c r="H182" s="1107"/>
      <c r="I182" s="1107"/>
      <c r="J182" s="1107"/>
      <c r="K182" s="1107"/>
      <c r="L182" s="1107"/>
      <c r="M182" s="1107"/>
      <c r="N182" s="1107"/>
      <c r="O182" s="1107"/>
      <c r="P182" s="1107"/>
      <c r="Q182" s="1107"/>
      <c r="R182" s="1107"/>
      <c r="S182" s="1107"/>
      <c r="T182" s="1107"/>
      <c r="U182" s="1107"/>
      <c r="V182" s="1107"/>
      <c r="W182" s="1107"/>
      <c r="X182" s="1107"/>
      <c r="Y182" s="1107"/>
      <c r="Z182" s="1107"/>
      <c r="AA182" s="1107"/>
    </row>
    <row r="183" spans="1:27" ht="17.25" customHeight="1">
      <c r="A183" s="1107"/>
      <c r="B183" s="1107"/>
      <c r="C183" s="1107"/>
      <c r="D183" s="1107"/>
      <c r="E183" s="1107"/>
      <c r="F183" s="1107"/>
      <c r="G183" s="1107"/>
      <c r="H183" s="1107"/>
      <c r="I183" s="1107"/>
      <c r="J183" s="1107"/>
      <c r="K183" s="1107"/>
      <c r="L183" s="1107"/>
      <c r="M183" s="1107"/>
      <c r="N183" s="1107"/>
      <c r="O183" s="1107"/>
      <c r="P183" s="1107"/>
      <c r="Q183" s="1107"/>
      <c r="R183" s="1107"/>
      <c r="S183" s="1107"/>
      <c r="T183" s="1107"/>
      <c r="U183" s="1107"/>
      <c r="V183" s="1107"/>
      <c r="W183" s="1107"/>
      <c r="X183" s="1107"/>
      <c r="Y183" s="1107"/>
      <c r="Z183" s="1107"/>
      <c r="AA183" s="1107"/>
    </row>
    <row r="184" spans="1:27" ht="17.25" customHeight="1">
      <c r="A184" s="1107"/>
      <c r="B184" s="1107"/>
      <c r="C184" s="1107"/>
      <c r="D184" s="1107"/>
      <c r="E184" s="1107"/>
      <c r="F184" s="1107"/>
      <c r="G184" s="1107"/>
      <c r="H184" s="1107"/>
      <c r="I184" s="1107"/>
      <c r="J184" s="1107"/>
      <c r="K184" s="1107"/>
      <c r="L184" s="1107"/>
      <c r="M184" s="1107"/>
      <c r="N184" s="1107"/>
      <c r="O184" s="1107"/>
      <c r="P184" s="1107"/>
      <c r="Q184" s="1107"/>
      <c r="R184" s="1107"/>
      <c r="S184" s="1107"/>
      <c r="T184" s="1107"/>
      <c r="U184" s="1107"/>
      <c r="V184" s="1107"/>
      <c r="W184" s="1107"/>
      <c r="X184" s="1107"/>
      <c r="Y184" s="1107"/>
      <c r="Z184" s="1107"/>
      <c r="AA184" s="1107"/>
    </row>
    <row r="185" spans="1:27" ht="17.25" customHeight="1">
      <c r="A185" s="1107"/>
      <c r="B185" s="1107"/>
      <c r="C185" s="1107"/>
      <c r="D185" s="1107"/>
      <c r="E185" s="1107"/>
      <c r="F185" s="1107"/>
      <c r="G185" s="1107"/>
      <c r="H185" s="1107"/>
      <c r="I185" s="1107"/>
      <c r="J185" s="1107"/>
      <c r="K185" s="1107"/>
      <c r="L185" s="1107"/>
      <c r="M185" s="1107"/>
      <c r="N185" s="1107"/>
      <c r="O185" s="1107"/>
      <c r="P185" s="1107"/>
      <c r="Q185" s="1107"/>
      <c r="R185" s="1107"/>
      <c r="S185" s="1107"/>
      <c r="T185" s="1107"/>
      <c r="U185" s="1107"/>
      <c r="V185" s="1107"/>
      <c r="W185" s="1107"/>
      <c r="X185" s="1107"/>
      <c r="Y185" s="1107"/>
      <c r="Z185" s="1107"/>
      <c r="AA185" s="1107"/>
    </row>
    <row r="186" spans="1:27" ht="17.25" customHeight="1">
      <c r="A186" s="1107"/>
      <c r="B186" s="1107"/>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row>
    <row r="187" spans="1:27" ht="17.25" customHeight="1">
      <c r="A187" s="1107"/>
      <c r="B187" s="1107"/>
      <c r="C187" s="1107"/>
      <c r="D187" s="1107"/>
      <c r="E187" s="1107"/>
      <c r="F187" s="1107"/>
      <c r="G187" s="1107"/>
      <c r="H187" s="1107"/>
      <c r="I187" s="1107"/>
      <c r="J187" s="1107"/>
      <c r="K187" s="1107"/>
      <c r="L187" s="1107"/>
      <c r="M187" s="1107"/>
      <c r="N187" s="1107"/>
      <c r="O187" s="1107"/>
      <c r="P187" s="1107"/>
      <c r="Q187" s="1107"/>
      <c r="R187" s="1107"/>
      <c r="S187" s="1107"/>
      <c r="T187" s="1107"/>
      <c r="U187" s="1107"/>
      <c r="V187" s="1107"/>
      <c r="W187" s="1107"/>
      <c r="X187" s="1107"/>
      <c r="Y187" s="1107"/>
      <c r="Z187" s="1107"/>
      <c r="AA187" s="1107"/>
    </row>
    <row r="188" spans="1:27" ht="17.25" customHeight="1">
      <c r="A188" s="1107"/>
      <c r="B188" s="1107"/>
      <c r="C188" s="1107"/>
      <c r="D188" s="1107"/>
      <c r="E188" s="1107"/>
      <c r="F188" s="1107"/>
      <c r="G188" s="1107"/>
      <c r="H188" s="1107"/>
      <c r="I188" s="1107"/>
      <c r="J188" s="1107"/>
      <c r="K188" s="1107"/>
      <c r="L188" s="1107"/>
      <c r="M188" s="1107"/>
      <c r="N188" s="1107"/>
      <c r="O188" s="1107"/>
      <c r="P188" s="1107"/>
      <c r="Q188" s="1107"/>
      <c r="R188" s="1107"/>
      <c r="S188" s="1107"/>
      <c r="T188" s="1107"/>
      <c r="U188" s="1107"/>
      <c r="V188" s="1107"/>
      <c r="W188" s="1107"/>
      <c r="X188" s="1107"/>
      <c r="Y188" s="1107"/>
      <c r="Z188" s="1107"/>
      <c r="AA188" s="1107"/>
    </row>
    <row r="189" spans="1:27" ht="17.25" customHeight="1">
      <c r="A189" s="1107"/>
      <c r="B189" s="1107"/>
      <c r="C189" s="1107"/>
      <c r="D189" s="1107"/>
      <c r="E189" s="1107"/>
      <c r="F189" s="1107"/>
      <c r="G189" s="1107"/>
      <c r="H189" s="1107"/>
      <c r="I189" s="1107"/>
      <c r="J189" s="1107"/>
      <c r="K189" s="1107"/>
      <c r="L189" s="1107"/>
      <c r="M189" s="1107"/>
      <c r="N189" s="1107"/>
      <c r="O189" s="1107"/>
      <c r="P189" s="1107"/>
      <c r="Q189" s="1107"/>
      <c r="R189" s="1107"/>
      <c r="S189" s="1107"/>
      <c r="T189" s="1107"/>
      <c r="U189" s="1107"/>
      <c r="V189" s="1107"/>
      <c r="W189" s="1107"/>
      <c r="X189" s="1107"/>
      <c r="Y189" s="1107"/>
      <c r="Z189" s="1107"/>
      <c r="AA189" s="1107"/>
    </row>
    <row r="190" spans="1:27" ht="17.25" customHeight="1">
      <c r="A190" s="1107"/>
      <c r="B190" s="1107"/>
      <c r="C190" s="1107"/>
      <c r="D190" s="1107"/>
      <c r="E190" s="1107"/>
      <c r="F190" s="1107"/>
      <c r="G190" s="1107"/>
      <c r="H190" s="1107"/>
      <c r="I190" s="1107"/>
      <c r="J190" s="1107"/>
      <c r="K190" s="1107"/>
      <c r="L190" s="1107"/>
      <c r="M190" s="1107"/>
      <c r="N190" s="1107"/>
      <c r="O190" s="1107"/>
      <c r="P190" s="1107"/>
      <c r="Q190" s="1107"/>
      <c r="R190" s="1107"/>
      <c r="S190" s="1107"/>
      <c r="T190" s="1107"/>
      <c r="U190" s="1107"/>
      <c r="V190" s="1107"/>
      <c r="W190" s="1107"/>
      <c r="X190" s="1107"/>
      <c r="Y190" s="1107"/>
      <c r="Z190" s="1107"/>
      <c r="AA190" s="1107"/>
    </row>
    <row r="191" spans="1:27" ht="17.25" customHeight="1">
      <c r="A191" s="1107"/>
      <c r="B191" s="1107"/>
      <c r="C191" s="1107"/>
      <c r="D191" s="1107"/>
      <c r="E191" s="1107"/>
      <c r="F191" s="1107"/>
      <c r="G191" s="1107"/>
      <c r="H191" s="1107"/>
      <c r="I191" s="1107"/>
      <c r="J191" s="1107"/>
      <c r="K191" s="1107"/>
      <c r="L191" s="1107"/>
      <c r="M191" s="1107"/>
      <c r="N191" s="1107"/>
      <c r="O191" s="1107"/>
      <c r="P191" s="1107"/>
      <c r="Q191" s="1107"/>
      <c r="R191" s="1107"/>
      <c r="S191" s="1107"/>
      <c r="T191" s="1107"/>
      <c r="U191" s="1107"/>
      <c r="V191" s="1107"/>
      <c r="W191" s="1107"/>
      <c r="X191" s="1107"/>
      <c r="Y191" s="1107"/>
      <c r="Z191" s="1107"/>
      <c r="AA191" s="1107"/>
    </row>
    <row r="192" spans="1:27" ht="17.25" customHeight="1">
      <c r="A192" s="1107"/>
      <c r="B192" s="1107"/>
      <c r="C192" s="1107"/>
      <c r="D192" s="1107"/>
      <c r="E192" s="1107"/>
      <c r="F192" s="1107"/>
      <c r="G192" s="1107"/>
      <c r="H192" s="1107"/>
      <c r="I192" s="1107"/>
      <c r="J192" s="1107"/>
      <c r="K192" s="1107"/>
      <c r="L192" s="1107"/>
      <c r="M192" s="1107"/>
      <c r="N192" s="1107"/>
      <c r="O192" s="1107"/>
      <c r="P192" s="1107"/>
      <c r="Q192" s="1107"/>
      <c r="R192" s="1107"/>
      <c r="S192" s="1107"/>
      <c r="T192" s="1107"/>
      <c r="U192" s="1107"/>
      <c r="V192" s="1107"/>
      <c r="W192" s="1107"/>
      <c r="X192" s="1107"/>
      <c r="Y192" s="1107"/>
      <c r="Z192" s="1107"/>
      <c r="AA192" s="1107"/>
    </row>
    <row r="193" spans="1:27" ht="17.25" customHeight="1">
      <c r="A193" s="1107"/>
      <c r="B193" s="1107"/>
      <c r="C193" s="1107"/>
      <c r="D193" s="1107"/>
      <c r="E193" s="1107"/>
      <c r="F193" s="1107"/>
      <c r="G193" s="1107"/>
      <c r="H193" s="1107"/>
      <c r="I193" s="1107"/>
      <c r="J193" s="1107"/>
      <c r="K193" s="1107"/>
      <c r="L193" s="1107"/>
      <c r="M193" s="1107"/>
      <c r="N193" s="1107"/>
      <c r="O193" s="1107"/>
      <c r="P193" s="1107"/>
      <c r="Q193" s="1107"/>
      <c r="R193" s="1107"/>
      <c r="S193" s="1107"/>
      <c r="T193" s="1107"/>
      <c r="U193" s="1107"/>
      <c r="V193" s="1107"/>
      <c r="W193" s="1107"/>
      <c r="X193" s="1107"/>
      <c r="Y193" s="1107"/>
      <c r="Z193" s="1107"/>
      <c r="AA193" s="1107"/>
    </row>
    <row r="194" spans="1:27" ht="17.25" customHeight="1">
      <c r="A194" s="1107"/>
      <c r="B194" s="1107"/>
      <c r="C194" s="1107"/>
      <c r="D194" s="1107"/>
      <c r="E194" s="1107"/>
      <c r="F194" s="1107"/>
      <c r="G194" s="1107"/>
      <c r="H194" s="1107"/>
      <c r="I194" s="1107"/>
      <c r="J194" s="1107"/>
      <c r="K194" s="1107"/>
      <c r="L194" s="1107"/>
      <c r="M194" s="1107"/>
      <c r="N194" s="1107"/>
      <c r="O194" s="1107"/>
      <c r="P194" s="1107"/>
      <c r="Q194" s="1107"/>
      <c r="R194" s="1107"/>
      <c r="S194" s="1107"/>
      <c r="T194" s="1107"/>
      <c r="U194" s="1107"/>
      <c r="V194" s="1107"/>
      <c r="W194" s="1107"/>
      <c r="X194" s="1107"/>
      <c r="Y194" s="1107"/>
      <c r="Z194" s="1107"/>
      <c r="AA194" s="1107"/>
    </row>
    <row r="195" spans="1:27" ht="17.25" customHeight="1">
      <c r="A195" s="1107"/>
      <c r="B195" s="1107"/>
      <c r="C195" s="1107"/>
      <c r="D195" s="1107"/>
      <c r="E195" s="1107"/>
      <c r="F195" s="1107"/>
      <c r="G195" s="1107"/>
      <c r="H195" s="1107"/>
      <c r="I195" s="1107"/>
      <c r="J195" s="1107"/>
      <c r="K195" s="1107"/>
      <c r="L195" s="1107"/>
      <c r="M195" s="1107"/>
      <c r="N195" s="1107"/>
      <c r="O195" s="1107"/>
      <c r="P195" s="1107"/>
      <c r="Q195" s="1107"/>
      <c r="R195" s="1107"/>
      <c r="S195" s="1107"/>
      <c r="T195" s="1107"/>
      <c r="U195" s="1107"/>
      <c r="V195" s="1107"/>
      <c r="W195" s="1107"/>
      <c r="X195" s="1107"/>
      <c r="Y195" s="1107"/>
      <c r="Z195" s="1107"/>
      <c r="AA195" s="1107"/>
    </row>
    <row r="196" spans="1:27" ht="17.25" customHeight="1">
      <c r="A196" s="1107"/>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07"/>
      <c r="Z196" s="1107"/>
      <c r="AA196" s="1107"/>
    </row>
    <row r="197" spans="1:27" ht="17.25" customHeight="1">
      <c r="A197" s="1107"/>
      <c r="B197" s="1107"/>
      <c r="C197" s="1107"/>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07"/>
      <c r="Z197" s="1107"/>
      <c r="AA197" s="1107"/>
    </row>
    <row r="198" spans="1:27" ht="17.25" customHeight="1">
      <c r="A198" s="1107"/>
      <c r="B198" s="1107"/>
      <c r="C198" s="1107"/>
      <c r="D198" s="1107"/>
      <c r="E198" s="1107"/>
      <c r="F198" s="1107"/>
      <c r="G198" s="1107"/>
      <c r="H198" s="1107"/>
      <c r="I198" s="1107"/>
      <c r="J198" s="1107"/>
      <c r="K198" s="1107"/>
      <c r="L198" s="1107"/>
      <c r="M198" s="1107"/>
      <c r="N198" s="1107"/>
      <c r="O198" s="1107"/>
      <c r="P198" s="1107"/>
      <c r="Q198" s="1107"/>
      <c r="R198" s="1107"/>
      <c r="S198" s="1107"/>
      <c r="T198" s="1107"/>
      <c r="U198" s="1107"/>
      <c r="V198" s="1107"/>
      <c r="W198" s="1107"/>
      <c r="X198" s="1107"/>
      <c r="Y198" s="1107"/>
      <c r="Z198" s="1107"/>
      <c r="AA198" s="1107"/>
    </row>
    <row r="199" spans="1:27" ht="17.25" customHeight="1">
      <c r="A199" s="1107"/>
      <c r="B199" s="1107"/>
      <c r="C199" s="1107"/>
      <c r="D199" s="1107"/>
      <c r="E199" s="1107"/>
      <c r="F199" s="1107"/>
      <c r="G199" s="1107"/>
      <c r="H199" s="1107"/>
      <c r="I199" s="1107"/>
      <c r="J199" s="1107"/>
      <c r="K199" s="1107"/>
      <c r="L199" s="1107"/>
      <c r="M199" s="1107"/>
      <c r="N199" s="1107"/>
      <c r="O199" s="1107"/>
      <c r="P199" s="1107"/>
      <c r="Q199" s="1107"/>
      <c r="R199" s="1107"/>
      <c r="S199" s="1107"/>
      <c r="T199" s="1107"/>
      <c r="U199" s="1107"/>
      <c r="V199" s="1107"/>
      <c r="W199" s="1107"/>
      <c r="X199" s="1107"/>
      <c r="Y199" s="1107"/>
      <c r="Z199" s="1107"/>
      <c r="AA199" s="1107"/>
    </row>
    <row r="200" spans="1:27" ht="17.25" customHeight="1">
      <c r="A200" s="1107"/>
      <c r="B200" s="1107"/>
      <c r="C200" s="1107"/>
      <c r="D200" s="1107"/>
      <c r="E200" s="1107"/>
      <c r="F200" s="1107"/>
      <c r="G200" s="1107"/>
      <c r="H200" s="1107"/>
      <c r="I200" s="1107"/>
      <c r="J200" s="1107"/>
      <c r="K200" s="1107"/>
      <c r="L200" s="1107"/>
      <c r="M200" s="1107"/>
      <c r="N200" s="1107"/>
      <c r="O200" s="1107"/>
      <c r="P200" s="1107"/>
      <c r="Q200" s="1107"/>
      <c r="R200" s="1107"/>
      <c r="S200" s="1107"/>
      <c r="T200" s="1107"/>
      <c r="U200" s="1107"/>
      <c r="V200" s="1107"/>
      <c r="W200" s="1107"/>
      <c r="X200" s="1107"/>
      <c r="Y200" s="1107"/>
      <c r="Z200" s="1107"/>
      <c r="AA200" s="1107"/>
    </row>
    <row r="201" spans="1:27" ht="17.25" customHeight="1">
      <c r="A201" s="1107"/>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A201" s="1107"/>
    </row>
    <row r="202" spans="1:27" ht="17.25" customHeight="1">
      <c r="A202" s="1107"/>
      <c r="B202" s="1107"/>
      <c r="C202" s="1107"/>
      <c r="D202" s="1107"/>
      <c r="E202" s="1107"/>
      <c r="F202" s="1107"/>
      <c r="G202" s="1107"/>
      <c r="H202" s="1107"/>
      <c r="I202" s="1107"/>
      <c r="J202" s="1107"/>
      <c r="K202" s="1107"/>
      <c r="L202" s="1107"/>
      <c r="M202" s="1107"/>
      <c r="N202" s="1107"/>
      <c r="O202" s="1107"/>
      <c r="P202" s="1107"/>
      <c r="Q202" s="1107"/>
      <c r="R202" s="1107"/>
      <c r="S202" s="1107"/>
      <c r="T202" s="1107"/>
      <c r="U202" s="1107"/>
      <c r="V202" s="1107"/>
      <c r="W202" s="1107"/>
      <c r="X202" s="1107"/>
      <c r="Y202" s="1107"/>
      <c r="Z202" s="1107"/>
      <c r="AA202" s="1107"/>
    </row>
    <row r="203" spans="1:27" ht="17.25" customHeight="1">
      <c r="A203" s="1107"/>
      <c r="B203" s="1107"/>
      <c r="C203" s="1107"/>
      <c r="D203" s="1107"/>
      <c r="E203" s="1107"/>
      <c r="F203" s="1107"/>
      <c r="G203" s="1107"/>
      <c r="H203" s="1107"/>
      <c r="I203" s="1107"/>
      <c r="J203" s="1107"/>
      <c r="K203" s="1107"/>
      <c r="L203" s="1107"/>
      <c r="M203" s="1107"/>
      <c r="N203" s="1107"/>
      <c r="O203" s="1107"/>
      <c r="P203" s="1107"/>
      <c r="Q203" s="1107"/>
      <c r="R203" s="1107"/>
      <c r="S203" s="1107"/>
      <c r="T203" s="1107"/>
      <c r="U203" s="1107"/>
      <c r="V203" s="1107"/>
      <c r="W203" s="1107"/>
      <c r="X203" s="1107"/>
      <c r="Y203" s="1107"/>
      <c r="Z203" s="1107"/>
      <c r="AA203" s="1107"/>
    </row>
    <row r="204" spans="1:27" ht="17.25" customHeight="1">
      <c r="A204" s="1107"/>
      <c r="B204" s="1107"/>
      <c r="C204" s="1107"/>
      <c r="D204" s="1107"/>
      <c r="E204" s="1107"/>
      <c r="F204" s="1107"/>
      <c r="G204" s="1107"/>
      <c r="H204" s="1107"/>
      <c r="I204" s="1107"/>
      <c r="J204" s="1107"/>
      <c r="K204" s="1107"/>
      <c r="L204" s="1107"/>
      <c r="M204" s="1107"/>
      <c r="N204" s="1107"/>
      <c r="O204" s="1107"/>
      <c r="P204" s="1107"/>
      <c r="Q204" s="1107"/>
      <c r="R204" s="1107"/>
      <c r="S204" s="1107"/>
      <c r="T204" s="1107"/>
      <c r="U204" s="1107"/>
      <c r="V204" s="1107"/>
      <c r="W204" s="1107"/>
      <c r="X204" s="1107"/>
      <c r="Y204" s="1107"/>
      <c r="Z204" s="1107"/>
      <c r="AA204" s="1107"/>
    </row>
    <row r="205" spans="1:27" ht="17.25" customHeight="1">
      <c r="A205" s="1107"/>
      <c r="B205" s="1107"/>
      <c r="C205" s="1107"/>
      <c r="D205" s="1107"/>
      <c r="E205" s="1107"/>
      <c r="F205" s="1107"/>
      <c r="G205" s="1107"/>
      <c r="H205" s="1107"/>
      <c r="I205" s="1107"/>
      <c r="J205" s="1107"/>
      <c r="K205" s="1107"/>
      <c r="L205" s="1107"/>
      <c r="M205" s="1107"/>
      <c r="N205" s="1107"/>
      <c r="O205" s="1107"/>
      <c r="P205" s="1107"/>
      <c r="Q205" s="1107"/>
      <c r="R205" s="1107"/>
      <c r="S205" s="1107"/>
      <c r="T205" s="1107"/>
      <c r="U205" s="1107"/>
      <c r="V205" s="1107"/>
      <c r="W205" s="1107"/>
      <c r="X205" s="1107"/>
      <c r="Y205" s="1107"/>
      <c r="Z205" s="1107"/>
      <c r="AA205" s="1107"/>
    </row>
    <row r="206" spans="1:27" ht="17.25" customHeight="1">
      <c r="A206" s="1107"/>
      <c r="B206" s="1107"/>
      <c r="C206" s="1107"/>
      <c r="D206" s="1107"/>
      <c r="E206" s="1107"/>
      <c r="F206" s="1107"/>
      <c r="G206" s="1107"/>
      <c r="H206" s="1107"/>
      <c r="I206" s="1107"/>
      <c r="J206" s="1107"/>
      <c r="K206" s="1107"/>
      <c r="L206" s="1107"/>
      <c r="M206" s="1107"/>
      <c r="N206" s="1107"/>
      <c r="O206" s="1107"/>
      <c r="P206" s="1107"/>
      <c r="Q206" s="1107"/>
      <c r="R206" s="1107"/>
      <c r="S206" s="1107"/>
      <c r="T206" s="1107"/>
      <c r="U206" s="1107"/>
      <c r="V206" s="1107"/>
      <c r="W206" s="1107"/>
      <c r="X206" s="1107"/>
      <c r="Y206" s="1107"/>
      <c r="Z206" s="1107"/>
      <c r="AA206" s="1107"/>
    </row>
    <row r="207" spans="1:27" ht="15" customHeight="1">
      <c r="A207" s="1107"/>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A207" s="1107"/>
    </row>
    <row r="208" spans="1:27" ht="17.25" customHeight="1">
      <c r="A208" s="1107"/>
      <c r="B208" s="1107"/>
      <c r="C208" s="1107"/>
      <c r="D208" s="1107"/>
      <c r="E208" s="1107"/>
      <c r="F208" s="1107"/>
      <c r="G208" s="1107"/>
      <c r="H208" s="1107"/>
      <c r="I208" s="1107"/>
      <c r="J208" s="1107"/>
      <c r="K208" s="1107"/>
      <c r="L208" s="1107"/>
      <c r="M208" s="1107"/>
      <c r="N208" s="1107"/>
      <c r="O208" s="1107"/>
      <c r="P208" s="1107"/>
      <c r="Q208" s="1107"/>
      <c r="R208" s="1107"/>
      <c r="S208" s="1107"/>
      <c r="T208" s="1107"/>
      <c r="U208" s="1107"/>
      <c r="V208" s="1107"/>
      <c r="W208" s="1107"/>
      <c r="X208" s="1107"/>
      <c r="Y208" s="1107"/>
      <c r="Z208" s="1107"/>
      <c r="AA208" s="1107"/>
    </row>
    <row r="209" spans="1:27" ht="17.25" customHeight="1">
      <c r="A209" s="1107"/>
      <c r="B209" s="1107"/>
      <c r="C209" s="1107"/>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row>
    <row r="210" spans="1:27" ht="17.25" customHeight="1">
      <c r="A210" s="1107"/>
      <c r="B210" s="1107"/>
      <c r="C210" s="1107"/>
      <c r="D210" s="1107"/>
      <c r="E210" s="1107"/>
      <c r="F210" s="1107"/>
      <c r="G210" s="1107"/>
      <c r="H210" s="1107"/>
      <c r="I210" s="1107"/>
      <c r="J210" s="1107"/>
      <c r="K210" s="1107"/>
      <c r="L210" s="1107"/>
      <c r="M210" s="1107"/>
      <c r="N210" s="1107"/>
      <c r="O210" s="1107"/>
      <c r="P210" s="1107"/>
      <c r="Q210" s="1107"/>
      <c r="R210" s="1107"/>
      <c r="S210" s="1107"/>
      <c r="T210" s="1107"/>
      <c r="U210" s="1107"/>
      <c r="V210" s="1107"/>
      <c r="W210" s="1107"/>
      <c r="X210" s="1107"/>
      <c r="Y210" s="1107"/>
      <c r="Z210" s="1107"/>
      <c r="AA210" s="1107"/>
    </row>
    <row r="211" spans="1:27" ht="17.25" customHeight="1">
      <c r="A211" s="1107"/>
      <c r="B211" s="1107"/>
      <c r="C211" s="1107"/>
      <c r="D211" s="1107"/>
      <c r="E211" s="1107"/>
      <c r="F211" s="1107"/>
      <c r="G211" s="1107"/>
      <c r="H211" s="1107"/>
      <c r="I211" s="1107"/>
      <c r="J211" s="1107"/>
      <c r="K211" s="1107"/>
      <c r="L211" s="1107"/>
      <c r="M211" s="1107"/>
      <c r="N211" s="1107"/>
      <c r="O211" s="1107"/>
      <c r="P211" s="1107"/>
      <c r="Q211" s="1107"/>
      <c r="R211" s="1107"/>
      <c r="S211" s="1107"/>
      <c r="T211" s="1107"/>
      <c r="U211" s="1107"/>
      <c r="V211" s="1107"/>
      <c r="W211" s="1107"/>
      <c r="X211" s="1107"/>
      <c r="Y211" s="1107"/>
      <c r="Z211" s="1107"/>
      <c r="AA211" s="1107"/>
    </row>
    <row r="212" spans="1:27" ht="17.25" customHeight="1">
      <c r="A212" s="1107"/>
      <c r="B212" s="1107"/>
      <c r="C212" s="1107"/>
      <c r="D212" s="1107"/>
      <c r="E212" s="1107"/>
      <c r="F212" s="1107"/>
      <c r="G212" s="1107"/>
      <c r="H212" s="1107"/>
      <c r="I212" s="1107"/>
      <c r="J212" s="1107"/>
      <c r="K212" s="1107"/>
      <c r="L212" s="1107"/>
      <c r="M212" s="1107"/>
      <c r="N212" s="1107"/>
      <c r="O212" s="1107"/>
      <c r="P212" s="1107"/>
      <c r="Q212" s="1107"/>
      <c r="R212" s="1107"/>
      <c r="S212" s="1107"/>
      <c r="T212" s="1107"/>
      <c r="U212" s="1107"/>
      <c r="V212" s="1107"/>
      <c r="W212" s="1107"/>
      <c r="X212" s="1107"/>
      <c r="Y212" s="1107"/>
      <c r="Z212" s="1107"/>
      <c r="AA212" s="1107"/>
    </row>
    <row r="213" spans="1:27" ht="17.25" customHeight="1">
      <c r="A213" s="1107"/>
      <c r="B213" s="1107"/>
      <c r="C213" s="1107"/>
      <c r="D213" s="1107"/>
      <c r="E213" s="1107"/>
      <c r="F213" s="1107"/>
      <c r="G213" s="1107"/>
      <c r="H213" s="1107"/>
      <c r="I213" s="1107"/>
      <c r="J213" s="1107"/>
      <c r="K213" s="1107"/>
      <c r="L213" s="1107"/>
      <c r="M213" s="1107"/>
      <c r="N213" s="1107"/>
      <c r="O213" s="1107"/>
      <c r="P213" s="1107"/>
      <c r="Q213" s="1107"/>
      <c r="R213" s="1107"/>
      <c r="S213" s="1107"/>
      <c r="T213" s="1107"/>
      <c r="U213" s="1107"/>
      <c r="V213" s="1107"/>
      <c r="W213" s="1107"/>
      <c r="X213" s="1107"/>
      <c r="Y213" s="1107"/>
      <c r="Z213" s="1107"/>
      <c r="AA213" s="1107"/>
    </row>
    <row r="214" spans="1:27" ht="17.25" customHeight="1">
      <c r="A214" s="1107"/>
      <c r="B214" s="1107"/>
      <c r="C214" s="1107"/>
      <c r="D214" s="1107"/>
      <c r="E214" s="1107"/>
      <c r="F214" s="1107"/>
      <c r="G214" s="1107"/>
      <c r="H214" s="1107"/>
      <c r="I214" s="1107"/>
      <c r="J214" s="1107"/>
      <c r="K214" s="1107"/>
      <c r="L214" s="1107"/>
      <c r="M214" s="1107"/>
      <c r="N214" s="1107"/>
      <c r="O214" s="1107"/>
      <c r="P214" s="1107"/>
      <c r="Q214" s="1107"/>
      <c r="R214" s="1107"/>
      <c r="S214" s="1107"/>
      <c r="T214" s="1107"/>
      <c r="U214" s="1107"/>
      <c r="V214" s="1107"/>
      <c r="W214" s="1107"/>
      <c r="X214" s="1107"/>
      <c r="Y214" s="1107"/>
      <c r="Z214" s="1107"/>
      <c r="AA214" s="1107"/>
    </row>
    <row r="215" spans="1:27" ht="17.25" customHeight="1">
      <c r="A215" s="1107"/>
      <c r="B215" s="1107"/>
      <c r="C215" s="1107"/>
      <c r="D215" s="1107"/>
      <c r="E215" s="1107"/>
      <c r="F215" s="1107"/>
      <c r="G215" s="1107"/>
      <c r="H215" s="1107"/>
      <c r="I215" s="1107"/>
      <c r="J215" s="1107"/>
      <c r="K215" s="1107"/>
      <c r="L215" s="1107"/>
      <c r="M215" s="1107"/>
      <c r="N215" s="1107"/>
      <c r="O215" s="1107"/>
      <c r="P215" s="1107"/>
      <c r="Q215" s="1107"/>
      <c r="R215" s="1107"/>
      <c r="S215" s="1107"/>
      <c r="T215" s="1107"/>
      <c r="U215" s="1107"/>
      <c r="V215" s="1107"/>
      <c r="W215" s="1107"/>
      <c r="X215" s="1107"/>
      <c r="Y215" s="1107"/>
      <c r="Z215" s="1107"/>
      <c r="AA215" s="1107"/>
    </row>
    <row r="216" spans="1:27" ht="17.25" customHeight="1">
      <c r="A216" s="1107"/>
      <c r="B216" s="1107"/>
      <c r="C216" s="1107"/>
      <c r="D216" s="1107"/>
      <c r="E216" s="1107"/>
      <c r="F216" s="1107"/>
      <c r="G216" s="1107"/>
      <c r="H216" s="1107"/>
      <c r="I216" s="1107"/>
      <c r="J216" s="1107"/>
      <c r="K216" s="1107"/>
      <c r="L216" s="1107"/>
      <c r="M216" s="1107"/>
      <c r="N216" s="1107"/>
      <c r="O216" s="1107"/>
      <c r="P216" s="1107"/>
      <c r="Q216" s="1107"/>
      <c r="R216" s="1107"/>
      <c r="S216" s="1107"/>
      <c r="T216" s="1107"/>
      <c r="U216" s="1107"/>
      <c r="V216" s="1107"/>
      <c r="W216" s="1107"/>
      <c r="X216" s="1107"/>
      <c r="Y216" s="1107"/>
      <c r="Z216" s="1107"/>
      <c r="AA216" s="1107"/>
    </row>
    <row r="217" spans="1:27" ht="17.25" customHeight="1">
      <c r="A217" s="1107"/>
      <c r="B217" s="1107"/>
      <c r="C217" s="1107"/>
      <c r="D217" s="1107"/>
      <c r="E217" s="1107"/>
      <c r="F217" s="1107"/>
      <c r="G217" s="1107"/>
      <c r="H217" s="1107"/>
      <c r="I217" s="1107"/>
      <c r="J217" s="1107"/>
      <c r="K217" s="1107"/>
      <c r="L217" s="1107"/>
      <c r="M217" s="1107"/>
      <c r="N217" s="1107"/>
      <c r="O217" s="1107"/>
      <c r="P217" s="1107"/>
      <c r="Q217" s="1107"/>
      <c r="R217" s="1107"/>
      <c r="S217" s="1107"/>
      <c r="T217" s="1107"/>
      <c r="U217" s="1107"/>
      <c r="V217" s="1107"/>
      <c r="W217" s="1107"/>
      <c r="X217" s="1107"/>
      <c r="Y217" s="1107"/>
      <c r="Z217" s="1107"/>
      <c r="AA217" s="1107"/>
    </row>
    <row r="218" spans="1:27" ht="17.25" customHeight="1">
      <c r="A218" s="1107"/>
      <c r="B218" s="1107"/>
      <c r="C218" s="1107"/>
      <c r="D218" s="1107"/>
      <c r="E218" s="1107"/>
      <c r="F218" s="1107"/>
      <c r="G218" s="1107"/>
      <c r="H218" s="1107"/>
      <c r="I218" s="1107"/>
      <c r="J218" s="1107"/>
      <c r="K218" s="1107"/>
      <c r="L218" s="1107"/>
      <c r="M218" s="1107"/>
      <c r="N218" s="1107"/>
      <c r="O218" s="1107"/>
      <c r="P218" s="1107"/>
      <c r="Q218" s="1107"/>
      <c r="R218" s="1107"/>
      <c r="S218" s="1107"/>
      <c r="T218" s="1107"/>
      <c r="U218" s="1107"/>
      <c r="V218" s="1107"/>
      <c r="W218" s="1107"/>
      <c r="X218" s="1107"/>
      <c r="Y218" s="1107"/>
      <c r="Z218" s="1107"/>
      <c r="AA218" s="1107"/>
    </row>
    <row r="219" spans="1:27" ht="17.25" customHeight="1">
      <c r="A219" s="1107"/>
      <c r="B219" s="1107"/>
      <c r="C219" s="1107"/>
      <c r="D219" s="1107"/>
      <c r="E219" s="1107"/>
      <c r="F219" s="1107"/>
      <c r="G219" s="1107"/>
      <c r="H219" s="1107"/>
      <c r="I219" s="1107"/>
      <c r="J219" s="1107"/>
      <c r="K219" s="1107"/>
      <c r="L219" s="1107"/>
      <c r="M219" s="1107"/>
      <c r="N219" s="1107"/>
      <c r="O219" s="1107"/>
      <c r="P219" s="1107"/>
      <c r="Q219" s="1107"/>
      <c r="R219" s="1107"/>
      <c r="S219" s="1107"/>
      <c r="T219" s="1107"/>
      <c r="U219" s="1107"/>
      <c r="V219" s="1107"/>
      <c r="W219" s="1107"/>
      <c r="X219" s="1107"/>
      <c r="Y219" s="1107"/>
      <c r="Z219" s="1107"/>
      <c r="AA219" s="1107"/>
    </row>
    <row r="220" spans="1:27">
      <c r="A220" s="1107"/>
      <c r="B220" s="1107"/>
      <c r="C220" s="1107"/>
      <c r="D220" s="1107"/>
      <c r="E220" s="1107"/>
      <c r="F220" s="1107"/>
      <c r="G220" s="1107"/>
      <c r="H220" s="1107"/>
      <c r="I220" s="1107"/>
      <c r="J220" s="1107"/>
      <c r="K220" s="1107"/>
      <c r="L220" s="1107"/>
      <c r="M220" s="1107"/>
      <c r="N220" s="1107"/>
      <c r="O220" s="1107"/>
      <c r="P220" s="1107"/>
      <c r="Q220" s="1107"/>
      <c r="R220" s="1107"/>
      <c r="S220" s="1107"/>
      <c r="T220" s="1107"/>
      <c r="U220" s="1107"/>
      <c r="V220" s="1107"/>
      <c r="W220" s="1107"/>
      <c r="X220" s="1107"/>
      <c r="Y220" s="1107"/>
      <c r="Z220" s="1107"/>
      <c r="AA220" s="1107"/>
    </row>
    <row r="221" spans="1:27" ht="17.25" customHeight="1">
      <c r="B221" s="1107"/>
      <c r="C221" s="1107"/>
    </row>
    <row r="222" spans="1:27">
      <c r="C222" s="1107"/>
    </row>
    <row r="223" spans="1:27">
      <c r="C223" s="1107"/>
    </row>
    <row r="224" spans="1:27">
      <c r="C224" s="1107"/>
    </row>
    <row r="225" spans="3:3">
      <c r="C225" s="1107"/>
    </row>
    <row r="228" spans="3:3" ht="17.25" customHeight="1"/>
  </sheetData>
  <sheetProtection selectLockedCells="1"/>
  <phoneticPr fontId="2"/>
  <hyperlinks>
    <hyperlink ref="K1:N1" location="作業メニュー!A1" display="作業メニュー" xr:uid="{00000000-0004-0000-36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&amp;R250401</oddFooter>
  </headerFooter>
  <rowBreaks count="2" manualBreakCount="2">
    <brk id="56" max="27" man="1"/>
    <brk id="16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pageSetUpPr autoPageBreaks="0"/>
  </sheetPr>
  <dimension ref="A1:BI217"/>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61" s="920" customFormat="1" ht="35.1" customHeight="1" thickBot="1">
      <c r="A1" s="1070" t="s">
        <v>3789</v>
      </c>
      <c r="K1" s="921" t="s">
        <v>64</v>
      </c>
      <c r="L1" s="921"/>
      <c r="M1" s="921"/>
      <c r="N1" s="921"/>
    </row>
    <row r="2" spans="1:61" ht="1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c r="AD2" s="1054"/>
      <c r="AE2" s="1054"/>
    </row>
    <row r="3" spans="1:61" s="929" customFormat="1" ht="15.95" customHeight="1">
      <c r="A3" s="929" t="str">
        <f>IF(作業メニュー!AM13=TRUE, "（注意）", "")</f>
        <v/>
      </c>
      <c r="B3" s="1283"/>
    </row>
    <row r="4" spans="1:61" s="929" customFormat="1" ht="15.95" customHeight="1">
      <c r="A4" s="929" t="str">
        <f>IF(作業メニュー!AM13=TRUE, "１．　第２面から第４面までとして別記第19号様式の第２面から第４面までに記載すべき事項を記載した書類を添えてください。", "")</f>
        <v/>
      </c>
      <c r="B4" s="1283"/>
    </row>
    <row r="5" spans="1:61" s="929" customFormat="1" ht="15.95" customHeight="1">
      <c r="A5" s="929" t="str">
        <f>IF(作業メニュー!AM13=TRUE, "２．　別記第19号様式の（注意）に準じて記入してください。", "")</f>
        <v/>
      </c>
      <c r="B5" s="1283"/>
    </row>
    <row r="6" spans="1:61" s="929" customFormat="1" ht="15.95" customHeight="1">
      <c r="A6" s="1284" t="str">
        <f>IF(作業メニュー!AM13=TRUE, "【下記　別記第19号様式の（注意）】", "")</f>
        <v/>
      </c>
      <c r="B6" s="1283"/>
    </row>
    <row r="7" spans="1:61" ht="15" customHeight="1">
      <c r="A7" s="1114" t="s">
        <v>1109</v>
      </c>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4"/>
      <c r="AC7" s="1114"/>
      <c r="AD7" s="1091"/>
      <c r="AE7" s="1091"/>
      <c r="AF7" s="1091"/>
    </row>
    <row r="8" spans="1:61" ht="15" customHeight="1">
      <c r="A8" s="1107" t="s">
        <v>921</v>
      </c>
      <c r="B8" s="1107" t="s">
        <v>920</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BI8" s="1091"/>
    </row>
    <row r="9" spans="1:61" ht="15" customHeight="1">
      <c r="A9" s="1107"/>
      <c r="B9" s="1107" t="s">
        <v>919</v>
      </c>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row>
    <row r="10" spans="1:61"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row>
    <row r="11" spans="1:61" ht="15" customHeight="1">
      <c r="A11" s="1107" t="s">
        <v>918</v>
      </c>
      <c r="B11" s="1107" t="s">
        <v>917</v>
      </c>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row>
    <row r="12" spans="1:61" ht="15" customHeight="1">
      <c r="A12" s="1107"/>
      <c r="B12" s="1107" t="s">
        <v>3042</v>
      </c>
      <c r="C12" s="1107" t="s">
        <v>1153</v>
      </c>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row>
    <row r="13" spans="1:61" ht="15" customHeight="1">
      <c r="A13" s="1107"/>
      <c r="B13" s="1107"/>
      <c r="C13" s="1107" t="s">
        <v>3122</v>
      </c>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row>
    <row r="14" spans="1:61" ht="15" customHeight="1">
      <c r="A14" s="1107"/>
      <c r="B14" s="1107"/>
      <c r="C14" s="1107" t="s">
        <v>3123</v>
      </c>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row>
    <row r="15" spans="1:61" ht="15" customHeight="1">
      <c r="A15" s="1107"/>
      <c r="B15" s="1107" t="s">
        <v>3043</v>
      </c>
      <c r="C15" s="1107" t="s">
        <v>885</v>
      </c>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row>
    <row r="16" spans="1:61" ht="1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row>
    <row r="17" spans="1:32" ht="15" customHeight="1">
      <c r="A17" s="1107" t="s">
        <v>916</v>
      </c>
      <c r="B17" s="1107" t="s">
        <v>915</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row>
    <row r="18" spans="1:32" ht="15" customHeight="1">
      <c r="A18" s="1107"/>
      <c r="B18" s="1107" t="s">
        <v>1060</v>
      </c>
      <c r="C18" s="1107" t="s">
        <v>1152</v>
      </c>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row>
    <row r="19" spans="1:32" ht="15" customHeight="1">
      <c r="A19" s="1107"/>
      <c r="B19" s="1107" t="s">
        <v>676</v>
      </c>
      <c r="C19" s="1107" t="s">
        <v>1151</v>
      </c>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row>
    <row r="20" spans="1:32" ht="15" customHeight="1">
      <c r="A20" s="1107"/>
      <c r="B20" s="1107" t="s">
        <v>1053</v>
      </c>
      <c r="C20" s="1107" t="s">
        <v>1150</v>
      </c>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row>
    <row r="21" spans="1:32" ht="15" customHeight="1">
      <c r="A21" s="1107"/>
      <c r="B21" s="1107" t="s">
        <v>1051</v>
      </c>
      <c r="C21" s="1107" t="s">
        <v>1149</v>
      </c>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row>
    <row r="22" spans="1:32" ht="15" customHeight="1">
      <c r="A22" s="1107"/>
      <c r="B22" s="1107" t="s">
        <v>676</v>
      </c>
      <c r="C22" s="1107" t="s">
        <v>1100</v>
      </c>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row>
    <row r="23" spans="1:32" ht="15" customHeight="1">
      <c r="A23" s="1107"/>
      <c r="B23" s="1107" t="s">
        <v>676</v>
      </c>
      <c r="C23" s="1107" t="s">
        <v>1099</v>
      </c>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row>
    <row r="24" spans="1:32" ht="15" customHeight="1">
      <c r="A24" s="1107"/>
      <c r="B24" s="1107" t="s">
        <v>1047</v>
      </c>
      <c r="C24" s="1107" t="s">
        <v>1098</v>
      </c>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5" customHeight="1">
      <c r="A25" s="1107"/>
      <c r="B25" s="1107" t="s">
        <v>1042</v>
      </c>
      <c r="C25" s="1107" t="s">
        <v>1097</v>
      </c>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5" customHeight="1">
      <c r="A26" s="1107"/>
      <c r="B26" s="1107" t="s">
        <v>1042</v>
      </c>
      <c r="C26" s="1107" t="s">
        <v>1096</v>
      </c>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5" customHeight="1">
      <c r="A27" s="1107"/>
      <c r="B27" s="1107" t="s">
        <v>1095</v>
      </c>
      <c r="C27" s="1107" t="s">
        <v>1094</v>
      </c>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5" customHeight="1">
      <c r="A28" s="1107"/>
      <c r="B28" s="1107" t="s">
        <v>1042</v>
      </c>
      <c r="C28" s="1107" t="s">
        <v>1093</v>
      </c>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c r="AB28" s="1107"/>
      <c r="AC28" s="1107"/>
      <c r="AD28" s="1091"/>
      <c r="AE28" s="1091"/>
      <c r="AF28" s="1091"/>
    </row>
    <row r="29" spans="1:32" ht="15" customHeight="1">
      <c r="A29" s="1107"/>
      <c r="B29" s="1107" t="s">
        <v>1042</v>
      </c>
      <c r="C29" s="1107" t="s">
        <v>1092</v>
      </c>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c r="AB29" s="1107"/>
      <c r="AC29" s="1107"/>
      <c r="AD29" s="1091"/>
      <c r="AE29" s="1091"/>
      <c r="AF29" s="1091"/>
    </row>
    <row r="30" spans="1:32" ht="15" customHeight="1">
      <c r="A30" s="1107"/>
      <c r="B30" s="1107" t="s">
        <v>1042</v>
      </c>
      <c r="C30" s="1107" t="s">
        <v>1091</v>
      </c>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c r="AB30" s="1107"/>
      <c r="AC30" s="1107"/>
      <c r="AD30" s="1091"/>
      <c r="AE30" s="1091"/>
      <c r="AF30" s="1091"/>
    </row>
    <row r="31" spans="1:32" ht="15" customHeight="1">
      <c r="A31" s="1107"/>
      <c r="B31" s="1107" t="s">
        <v>1090</v>
      </c>
      <c r="C31" s="1107" t="s">
        <v>1089</v>
      </c>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c r="AB31" s="1107"/>
      <c r="AC31" s="1107"/>
      <c r="AD31" s="1091"/>
      <c r="AE31" s="1091"/>
      <c r="AF31" s="1091"/>
    </row>
    <row r="32" spans="1:32" ht="15" customHeight="1">
      <c r="A32" s="1107"/>
      <c r="B32" s="1107" t="s">
        <v>1042</v>
      </c>
      <c r="C32" s="1107" t="s">
        <v>1088</v>
      </c>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c r="AB32" s="1107"/>
      <c r="AC32" s="1107"/>
      <c r="AD32" s="1091"/>
      <c r="AE32" s="1091"/>
      <c r="AF32" s="1091"/>
    </row>
    <row r="33" spans="1:32" ht="15" customHeight="1">
      <c r="A33" s="1107"/>
      <c r="B33" s="1107" t="s">
        <v>1036</v>
      </c>
      <c r="C33" s="1107" t="s">
        <v>1087</v>
      </c>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c r="AB33" s="1107"/>
      <c r="AC33" s="1107"/>
      <c r="AD33" s="1091"/>
      <c r="AE33" s="1091"/>
      <c r="AF33" s="1091"/>
    </row>
    <row r="34" spans="1:32" ht="1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c r="AB34" s="1107"/>
      <c r="AC34" s="1107"/>
    </row>
    <row r="35" spans="1:32" ht="15" customHeight="1">
      <c r="A35" s="1107" t="s">
        <v>1086</v>
      </c>
      <c r="B35" s="1107" t="s">
        <v>1085</v>
      </c>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1107"/>
      <c r="AC35" s="1107"/>
    </row>
    <row r="36" spans="1:32" ht="15" customHeight="1">
      <c r="A36" s="1107"/>
      <c r="B36" s="1107" t="s">
        <v>1060</v>
      </c>
      <c r="C36" s="1107" t="s">
        <v>1084</v>
      </c>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c r="AB36" s="1107"/>
      <c r="AC36" s="1107"/>
    </row>
    <row r="37" spans="1:32" ht="15" customHeight="1">
      <c r="A37" s="1107"/>
      <c r="B37" s="1107" t="s">
        <v>1053</v>
      </c>
      <c r="C37" s="1107" t="s">
        <v>1148</v>
      </c>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row>
    <row r="38" spans="1:32" ht="15" customHeight="1">
      <c r="A38" s="1107"/>
      <c r="B38" s="1107" t="s">
        <v>676</v>
      </c>
      <c r="C38" s="1107" t="s">
        <v>1147</v>
      </c>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row>
    <row r="39" spans="1:32" ht="15" customHeight="1">
      <c r="A39" s="1107"/>
      <c r="B39" s="1107" t="s">
        <v>1051</v>
      </c>
      <c r="C39" s="1107" t="s">
        <v>1146</v>
      </c>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c r="AB39" s="1107"/>
      <c r="AC39" s="1107"/>
    </row>
    <row r="40" spans="1:32" ht="15" customHeight="1">
      <c r="A40" s="1107"/>
      <c r="B40" s="1107" t="s">
        <v>1080</v>
      </c>
      <c r="C40" s="1107" t="s">
        <v>1145</v>
      </c>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c r="AB40" s="1107"/>
      <c r="AC40" s="1107"/>
    </row>
    <row r="41" spans="1:32" ht="15" customHeight="1">
      <c r="A41" s="1107"/>
      <c r="B41" s="1107" t="s">
        <v>676</v>
      </c>
      <c r="C41" s="1107" t="s">
        <v>1078</v>
      </c>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row>
    <row r="42" spans="1:32" ht="15" customHeight="1">
      <c r="A42" s="1107"/>
      <c r="B42" s="1107" t="s">
        <v>1044</v>
      </c>
      <c r="C42" s="1107" t="s">
        <v>1144</v>
      </c>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c r="AC42" s="1107"/>
    </row>
    <row r="43" spans="1:32" ht="15" customHeight="1">
      <c r="A43" s="1107"/>
      <c r="B43" s="1107" t="s">
        <v>676</v>
      </c>
      <c r="C43" s="1107" t="s">
        <v>1076</v>
      </c>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row>
    <row r="44" spans="1:32" ht="15" customHeight="1">
      <c r="A44" s="1107"/>
      <c r="B44" s="1107" t="s">
        <v>1040</v>
      </c>
      <c r="C44" s="1107" t="s">
        <v>1143</v>
      </c>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c r="AB44" s="1107"/>
      <c r="AC44" s="1107"/>
    </row>
    <row r="45" spans="1:32" ht="15" customHeight="1">
      <c r="A45" s="1107"/>
      <c r="B45" s="1107" t="s">
        <v>1036</v>
      </c>
      <c r="C45" s="1107" t="s">
        <v>1142</v>
      </c>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row>
    <row r="46" spans="1:32" ht="15" customHeight="1">
      <c r="A46" s="1107"/>
      <c r="B46" s="1107" t="s">
        <v>676</v>
      </c>
      <c r="C46" s="1107" t="s">
        <v>1141</v>
      </c>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row>
    <row r="47" spans="1:32" ht="15" customHeight="1">
      <c r="A47" s="1107"/>
      <c r="B47" s="1107" t="s">
        <v>1033</v>
      </c>
      <c r="C47" s="1107" t="s">
        <v>1140</v>
      </c>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row>
    <row r="48" spans="1:32" ht="15" customHeight="1">
      <c r="A48" s="1107"/>
      <c r="B48" s="1107" t="s">
        <v>1031</v>
      </c>
      <c r="C48" s="1107" t="s">
        <v>1139</v>
      </c>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row>
    <row r="49" spans="1:29" ht="15" customHeight="1">
      <c r="A49" s="1107"/>
      <c r="B49" s="1107" t="s">
        <v>676</v>
      </c>
      <c r="C49" s="1107" t="s">
        <v>1138</v>
      </c>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row>
    <row r="50" spans="1:29" ht="15" customHeight="1">
      <c r="A50" s="1107"/>
      <c r="B50" s="1107" t="s">
        <v>676</v>
      </c>
      <c r="C50" s="1107" t="s">
        <v>1137</v>
      </c>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row>
    <row r="51" spans="1:29" ht="15" customHeight="1">
      <c r="A51" s="1107"/>
      <c r="B51" s="1107" t="s">
        <v>676</v>
      </c>
      <c r="C51" s="1107" t="s">
        <v>1136</v>
      </c>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c r="AB51" s="1107"/>
      <c r="AC51" s="1107"/>
    </row>
    <row r="52" spans="1:29" ht="15" customHeight="1">
      <c r="A52" s="1107"/>
      <c r="B52" s="1107" t="s">
        <v>676</v>
      </c>
      <c r="C52" s="1107" t="s">
        <v>1135</v>
      </c>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row>
    <row r="53" spans="1:29" ht="15" customHeight="1">
      <c r="A53" s="1107"/>
      <c r="B53" s="1107" t="s">
        <v>1134</v>
      </c>
      <c r="C53" s="1107" t="s">
        <v>1133</v>
      </c>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row>
    <row r="54" spans="1:29" ht="15" customHeight="1">
      <c r="A54" s="1107"/>
      <c r="B54" s="1107" t="s">
        <v>1042</v>
      </c>
      <c r="C54" s="1107" t="s">
        <v>1132</v>
      </c>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c r="AB54" s="1107"/>
      <c r="AC54" s="1107"/>
    </row>
    <row r="55" spans="1:29" ht="15" customHeight="1">
      <c r="A55" s="1107"/>
      <c r="B55" s="1107" t="s">
        <v>1065</v>
      </c>
      <c r="C55" s="1107" t="s">
        <v>1131</v>
      </c>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c r="AB55" s="1107"/>
      <c r="AC55" s="1107"/>
    </row>
    <row r="56" spans="1:29" ht="15" customHeight="1">
      <c r="A56" s="1107"/>
      <c r="B56" s="1107" t="s">
        <v>1042</v>
      </c>
      <c r="C56" s="1107" t="s">
        <v>1130</v>
      </c>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c r="AB56" s="1107"/>
      <c r="AC56" s="1107"/>
    </row>
    <row r="57" spans="1:29" ht="1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row>
    <row r="58" spans="1:29" ht="15" customHeight="1">
      <c r="A58" s="1107" t="s">
        <v>1062</v>
      </c>
      <c r="B58" s="1107" t="s">
        <v>1061</v>
      </c>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c r="AB58" s="1107"/>
      <c r="AC58" s="1107"/>
    </row>
    <row r="59" spans="1:29" ht="15" customHeight="1">
      <c r="A59" s="1107"/>
      <c r="B59" s="1107" t="s">
        <v>1060</v>
      </c>
      <c r="C59" s="1107" t="s">
        <v>1129</v>
      </c>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row>
    <row r="60" spans="1:29" ht="15" customHeight="1">
      <c r="A60" s="1107"/>
      <c r="B60" s="1107" t="s">
        <v>676</v>
      </c>
      <c r="C60" s="1107" t="s">
        <v>3126</v>
      </c>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c r="AB60" s="1107"/>
      <c r="AC60" s="1107"/>
    </row>
    <row r="61" spans="1:29" ht="15" customHeight="1">
      <c r="A61" s="1107"/>
      <c r="B61" s="1107" t="s">
        <v>676</v>
      </c>
      <c r="C61" s="1107" t="s">
        <v>1128</v>
      </c>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row>
    <row r="62" spans="1:29" ht="15" customHeight="1">
      <c r="A62" s="1107"/>
      <c r="B62" s="1107" t="s">
        <v>1042</v>
      </c>
      <c r="C62" s="1107" t="s">
        <v>3124</v>
      </c>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row>
    <row r="63" spans="1:29" ht="15" customHeight="1">
      <c r="A63" s="1107"/>
      <c r="B63" s="1107" t="s">
        <v>1042</v>
      </c>
      <c r="C63" s="1107" t="s">
        <v>1127</v>
      </c>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c r="AB63" s="1107"/>
      <c r="AC63" s="1107"/>
    </row>
    <row r="64" spans="1:29" ht="15" customHeight="1">
      <c r="A64" s="1107"/>
      <c r="B64" s="1107" t="s">
        <v>676</v>
      </c>
      <c r="C64" s="1107" t="s">
        <v>1126</v>
      </c>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c r="AB64" s="1107"/>
      <c r="AC64" s="1107"/>
    </row>
    <row r="65" spans="1:32" ht="15" customHeight="1">
      <c r="A65" s="1107"/>
      <c r="B65" s="1107" t="s">
        <v>676</v>
      </c>
      <c r="C65" s="1107" t="s">
        <v>1125</v>
      </c>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c r="AC65" s="1107"/>
    </row>
    <row r="66" spans="1:32" ht="15" customHeight="1">
      <c r="A66" s="1107"/>
      <c r="B66" s="1107" t="s">
        <v>1053</v>
      </c>
      <c r="C66" s="1107" t="s">
        <v>1124</v>
      </c>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c r="AB66" s="1107"/>
      <c r="AC66" s="1107"/>
    </row>
    <row r="67" spans="1:32" ht="15" customHeight="1">
      <c r="A67" s="1107"/>
      <c r="B67" s="1107" t="s">
        <v>1051</v>
      </c>
      <c r="C67" s="1107" t="s">
        <v>1123</v>
      </c>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c r="AB67" s="1107"/>
      <c r="AC67" s="1107"/>
    </row>
    <row r="68" spans="1:32" ht="15" customHeight="1">
      <c r="A68" s="1107"/>
      <c r="B68" s="1107" t="s">
        <v>676</v>
      </c>
      <c r="C68" s="1107" t="s">
        <v>1049</v>
      </c>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c r="AB68" s="1107"/>
      <c r="AC68" s="1107"/>
    </row>
    <row r="69" spans="1:32" ht="15" customHeight="1">
      <c r="A69" s="1107"/>
      <c r="B69" s="1107" t="s">
        <v>676</v>
      </c>
      <c r="C69" s="1107" t="s">
        <v>1048</v>
      </c>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c r="AB69" s="1107"/>
      <c r="AC69" s="1107"/>
    </row>
    <row r="70" spans="1:32" ht="15" customHeight="1">
      <c r="A70" s="1107"/>
      <c r="B70" s="1107" t="s">
        <v>1047</v>
      </c>
      <c r="C70" s="1107" t="s">
        <v>1046</v>
      </c>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091"/>
    </row>
    <row r="71" spans="1:32" ht="15" customHeight="1">
      <c r="A71" s="1107"/>
      <c r="B71" s="1107" t="s">
        <v>676</v>
      </c>
      <c r="C71" s="1107" t="s">
        <v>1045</v>
      </c>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c r="AB71" s="1107"/>
      <c r="AC71" s="1091"/>
    </row>
    <row r="72" spans="1:32" ht="15" customHeight="1">
      <c r="A72" s="1107"/>
      <c r="B72" s="1107" t="s">
        <v>1044</v>
      </c>
      <c r="C72" s="1107" t="s">
        <v>1122</v>
      </c>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c r="AB72" s="1107"/>
      <c r="AC72" s="1091"/>
    </row>
    <row r="73" spans="1:32" ht="15" customHeight="1">
      <c r="A73" s="1107"/>
      <c r="B73" s="1107" t="s">
        <v>1042</v>
      </c>
      <c r="C73" s="1107" t="s">
        <v>2167</v>
      </c>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c r="AB73" s="1107"/>
      <c r="AC73" s="1091"/>
    </row>
    <row r="74" spans="1:32" ht="15" customHeight="1">
      <c r="A74" s="1107"/>
      <c r="B74" s="1114" t="s">
        <v>676</v>
      </c>
      <c r="C74" s="1107" t="s">
        <v>1034</v>
      </c>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c r="AB74" s="1107"/>
      <c r="AC74" s="1091"/>
    </row>
    <row r="75" spans="1:32" ht="15" customHeight="1">
      <c r="A75" s="1107"/>
      <c r="B75" s="1107" t="s">
        <v>1040</v>
      </c>
      <c r="C75" s="1107" t="s">
        <v>1121</v>
      </c>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c r="AB75" s="1107"/>
      <c r="AC75" s="1091"/>
      <c r="AD75" s="1091"/>
      <c r="AE75" s="1091"/>
      <c r="AF75" s="1091"/>
    </row>
    <row r="76" spans="1:32" ht="15" customHeight="1">
      <c r="A76" s="1107"/>
      <c r="B76" s="1107" t="s">
        <v>676</v>
      </c>
      <c r="C76" s="1107" t="s">
        <v>3125</v>
      </c>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c r="AB76" s="1107"/>
      <c r="AC76" s="1091"/>
      <c r="AD76" s="1091"/>
      <c r="AE76" s="1091"/>
      <c r="AF76" s="1091"/>
    </row>
    <row r="77" spans="1:32" ht="15" customHeight="1">
      <c r="A77" s="1107"/>
      <c r="B77" s="1107"/>
      <c r="C77" s="1107" t="s">
        <v>1120</v>
      </c>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c r="AB77" s="1107"/>
      <c r="AC77" s="1091"/>
      <c r="AD77" s="1091"/>
      <c r="AE77" s="1091"/>
      <c r="AF77" s="1091"/>
    </row>
    <row r="78" spans="1:32" ht="15" customHeight="1">
      <c r="A78" s="1107"/>
      <c r="B78" s="1107" t="s">
        <v>1036</v>
      </c>
      <c r="C78" s="1107" t="s">
        <v>1119</v>
      </c>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c r="AB78" s="1107"/>
      <c r="AC78" s="1091"/>
      <c r="AD78" s="1091"/>
      <c r="AE78" s="1091"/>
      <c r="AF78" s="1091"/>
    </row>
    <row r="79" spans="1:32" ht="15" customHeight="1">
      <c r="A79" s="1107"/>
      <c r="B79" s="1107" t="s">
        <v>1042</v>
      </c>
      <c r="C79" s="1107" t="s">
        <v>1034</v>
      </c>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c r="AB79" s="1107"/>
      <c r="AC79" s="1091"/>
      <c r="AD79" s="1091"/>
      <c r="AE79" s="1091"/>
      <c r="AF79" s="1091"/>
    </row>
    <row r="80" spans="1:32" ht="15" customHeight="1">
      <c r="A80" s="1107"/>
      <c r="B80" s="1107" t="s">
        <v>1033</v>
      </c>
      <c r="C80" s="1107" t="s">
        <v>1118</v>
      </c>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c r="AB80" s="1107"/>
      <c r="AC80" s="1091"/>
      <c r="AD80" s="1091"/>
      <c r="AE80" s="1091"/>
      <c r="AF80" s="1091"/>
    </row>
    <row r="81" spans="1:32" ht="15" customHeight="1">
      <c r="A81" s="1107"/>
      <c r="B81" s="1107" t="s">
        <v>676</v>
      </c>
      <c r="C81" s="1107" t="s">
        <v>1117</v>
      </c>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c r="AB81" s="1107"/>
      <c r="AC81" s="1091"/>
      <c r="AD81" s="1091"/>
      <c r="AE81" s="1091"/>
      <c r="AF81" s="1091"/>
    </row>
    <row r="82" spans="1:32" ht="15" customHeight="1">
      <c r="A82" s="1107"/>
      <c r="B82" s="1107" t="s">
        <v>1116</v>
      </c>
      <c r="C82" s="1107" t="s">
        <v>2966</v>
      </c>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c r="AB82" s="1107"/>
      <c r="AC82" s="1091"/>
      <c r="AD82" s="1091"/>
      <c r="AE82" s="1091"/>
      <c r="AF82" s="1091"/>
    </row>
    <row r="83" spans="1:32" ht="15" customHeight="1">
      <c r="A83" s="1107"/>
      <c r="B83" s="1107"/>
      <c r="C83" s="1107" t="s">
        <v>2967</v>
      </c>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c r="AB83" s="1107"/>
      <c r="AC83" s="1091"/>
      <c r="AD83" s="1091"/>
      <c r="AE83" s="1091"/>
      <c r="AF83" s="1091"/>
    </row>
    <row r="84" spans="1:32" ht="15" customHeight="1">
      <c r="A84" s="1107"/>
      <c r="B84" s="1107" t="s">
        <v>1028</v>
      </c>
      <c r="C84" s="1107" t="s">
        <v>1115</v>
      </c>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c r="AB84" s="1107"/>
      <c r="AC84" s="1091"/>
      <c r="AD84" s="1091"/>
      <c r="AE84" s="1091"/>
      <c r="AF84" s="1091"/>
    </row>
    <row r="85" spans="1:32" ht="15" customHeight="1">
      <c r="A85" s="1107"/>
      <c r="B85" s="1107"/>
      <c r="C85" s="1107" t="s">
        <v>1114</v>
      </c>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c r="AB85" s="1107"/>
      <c r="AC85" s="1091"/>
      <c r="AD85" s="1091"/>
      <c r="AE85" s="1091"/>
      <c r="AF85" s="1091"/>
    </row>
    <row r="86" spans="1:32" ht="15" customHeight="1">
      <c r="A86" s="1107"/>
      <c r="B86" s="1107" t="s">
        <v>1111</v>
      </c>
      <c r="C86" s="1107" t="s">
        <v>1113</v>
      </c>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c r="AB86" s="1107"/>
      <c r="AC86" s="1091"/>
      <c r="AD86" s="1091"/>
      <c r="AE86" s="1091"/>
      <c r="AF86" s="1091"/>
    </row>
    <row r="87" spans="1:32" ht="15" customHeight="1">
      <c r="A87" s="1107"/>
      <c r="B87" s="1107"/>
      <c r="C87" s="1107" t="s">
        <v>1112</v>
      </c>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c r="AB87" s="1107"/>
      <c r="AC87" s="1091"/>
      <c r="AD87" s="1091"/>
      <c r="AE87" s="1091"/>
      <c r="AF87" s="1091"/>
    </row>
    <row r="88" spans="1:32" ht="15" customHeight="1">
      <c r="A88" s="1107"/>
      <c r="B88" s="1107" t="s">
        <v>2968</v>
      </c>
      <c r="C88" s="1107" t="s">
        <v>3097</v>
      </c>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c r="AB88" s="1107"/>
      <c r="AC88" s="1091"/>
      <c r="AD88" s="1091"/>
      <c r="AE88" s="1091"/>
      <c r="AF88" s="1091"/>
    </row>
    <row r="89" spans="1:32" ht="15" customHeight="1">
      <c r="A89" s="1107"/>
      <c r="B89" s="1107"/>
      <c r="C89" s="1107" t="s">
        <v>3098</v>
      </c>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c r="AB89" s="1107"/>
      <c r="AC89" s="1091"/>
      <c r="AD89" s="1091"/>
      <c r="AE89" s="1091"/>
      <c r="AF89" s="1091"/>
    </row>
    <row r="90" spans="1:32" ht="15" customHeight="1">
      <c r="A90" s="1107"/>
      <c r="B90" s="1107"/>
      <c r="C90" s="1107" t="s">
        <v>3099</v>
      </c>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c r="AB90" s="1107"/>
      <c r="AC90" s="1091"/>
      <c r="AD90" s="1091"/>
      <c r="AE90" s="1091"/>
      <c r="AF90" s="1091"/>
    </row>
    <row r="91" spans="1:32" ht="15" customHeight="1">
      <c r="A91" s="1107"/>
      <c r="B91" s="1107"/>
      <c r="C91" s="1107" t="s">
        <v>3100</v>
      </c>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c r="AB91" s="1107"/>
      <c r="AC91" s="1091"/>
      <c r="AD91" s="1091"/>
      <c r="AE91" s="1091"/>
      <c r="AF91" s="1091"/>
    </row>
    <row r="92" spans="1:32" ht="15" customHeight="1">
      <c r="A92" s="1107"/>
      <c r="B92" s="1107"/>
      <c r="C92" s="1107" t="s">
        <v>3101</v>
      </c>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c r="AB92" s="1107"/>
      <c r="AC92" s="1091"/>
      <c r="AD92" s="1091"/>
      <c r="AE92" s="1091"/>
      <c r="AF92" s="1091"/>
    </row>
    <row r="93" spans="1:32" ht="15" customHeight="1">
      <c r="A93" s="1107"/>
      <c r="B93" s="1107" t="s">
        <v>3096</v>
      </c>
      <c r="C93" s="1107" t="s">
        <v>1110</v>
      </c>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c r="AB93" s="1107"/>
      <c r="AC93" s="1091"/>
      <c r="AD93" s="1091"/>
      <c r="AE93" s="1091"/>
      <c r="AF93" s="1091"/>
    </row>
    <row r="94" spans="1:32" ht="15" customHeight="1">
      <c r="A94" s="1107"/>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c r="AB94" s="1107"/>
      <c r="AC94" s="1107"/>
      <c r="AD94" s="1091"/>
      <c r="AE94" s="1091"/>
      <c r="AF94" s="1091"/>
    </row>
    <row r="95" spans="1:32" ht="17.25" customHeight="1">
      <c r="A95" s="1107"/>
      <c r="B95" s="1107"/>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1107"/>
      <c r="AB95" s="1107"/>
      <c r="AC95" s="1107"/>
      <c r="AD95" s="1091"/>
      <c r="AE95" s="1091"/>
      <c r="AF95" s="1091"/>
    </row>
    <row r="96" spans="1:32" ht="17.25" customHeight="1">
      <c r="A96" s="1107"/>
      <c r="B96" s="1107"/>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308"/>
      <c r="H97" s="1308"/>
      <c r="I97" s="1308"/>
      <c r="J97" s="1308"/>
      <c r="K97" s="1308"/>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308"/>
      <c r="H98" s="1308"/>
      <c r="I98" s="1308"/>
      <c r="J98" s="1308"/>
      <c r="K98" s="1308"/>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308"/>
      <c r="H99" s="1308"/>
      <c r="I99" s="1308"/>
      <c r="J99" s="1308"/>
      <c r="K99" s="1308"/>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309"/>
      <c r="I133" s="1309"/>
      <c r="J133" s="1309"/>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309"/>
      <c r="I134" s="1309"/>
      <c r="J134" s="1309"/>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309"/>
      <c r="I135" s="1309"/>
      <c r="J135" s="1309"/>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309"/>
      <c r="I136" s="1309"/>
      <c r="J136" s="1309"/>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309"/>
      <c r="I137" s="1309"/>
      <c r="J137" s="1309"/>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309"/>
      <c r="I138" s="1309"/>
      <c r="J138" s="1309"/>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309"/>
      <c r="I139" s="1309"/>
      <c r="J139" s="1309"/>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309"/>
      <c r="I140" s="1309"/>
      <c r="J140" s="1309"/>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309"/>
      <c r="I141" s="1309"/>
      <c r="J141" s="1309"/>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309"/>
      <c r="I142" s="1309"/>
      <c r="J142" s="1309"/>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309"/>
      <c r="I143" s="1309"/>
      <c r="J143" s="1309"/>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309"/>
      <c r="I144" s="1309"/>
      <c r="J144" s="1309"/>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309"/>
      <c r="I145" s="1309"/>
      <c r="J145" s="1309"/>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309"/>
      <c r="I146" s="1309"/>
      <c r="J146" s="1309"/>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309"/>
      <c r="I147" s="1309"/>
      <c r="J147" s="1309"/>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309"/>
      <c r="I148" s="1309"/>
      <c r="J148" s="1309"/>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309"/>
      <c r="I149" s="1309"/>
      <c r="J149" s="1309"/>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309"/>
      <c r="I150" s="1309"/>
      <c r="J150" s="1309"/>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309"/>
      <c r="I151" s="1309"/>
      <c r="J151" s="1309"/>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309"/>
      <c r="I152" s="1309"/>
      <c r="J152" s="1309"/>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309"/>
      <c r="I153" s="1309"/>
      <c r="J153" s="1309"/>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309"/>
      <c r="I154" s="1309"/>
      <c r="J154" s="1309"/>
      <c r="K154" s="1107"/>
      <c r="L154" s="1107"/>
      <c r="M154" s="1107"/>
      <c r="N154" s="1107"/>
      <c r="O154" s="1107"/>
      <c r="P154" s="1107"/>
      <c r="Q154" s="1107"/>
      <c r="R154" s="1107"/>
      <c r="S154" s="1107"/>
      <c r="T154" s="1107"/>
      <c r="U154" s="1107"/>
      <c r="V154" s="1107"/>
      <c r="W154" s="1107"/>
      <c r="X154" s="1107"/>
      <c r="Y154" s="1107"/>
      <c r="Z154" s="1107"/>
      <c r="AA154" s="1107"/>
    </row>
    <row r="155" spans="1:27" ht="6.75" customHeight="1">
      <c r="A155" s="1107"/>
      <c r="B155" s="1107"/>
      <c r="C155" s="1107"/>
      <c r="D155" s="1107"/>
      <c r="E155" s="1107"/>
      <c r="F155" s="1107"/>
      <c r="G155" s="1107"/>
      <c r="H155" s="1309"/>
      <c r="I155" s="1309"/>
      <c r="J155" s="1309"/>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309"/>
      <c r="I156" s="1309"/>
      <c r="J156" s="1309"/>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309"/>
      <c r="I157" s="1309"/>
      <c r="J157" s="1309"/>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309"/>
      <c r="I158" s="1309"/>
      <c r="J158" s="1309"/>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309"/>
      <c r="I159" s="1309"/>
      <c r="J159" s="1309"/>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309"/>
      <c r="I160" s="1309"/>
      <c r="J160" s="1309"/>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309"/>
      <c r="I161" s="1309"/>
      <c r="J161" s="1309"/>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309"/>
      <c r="I162" s="1309"/>
      <c r="J162" s="1309"/>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309"/>
      <c r="I163" s="1309"/>
      <c r="J163" s="1309"/>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309"/>
      <c r="I164" s="1309"/>
      <c r="J164" s="1309"/>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309"/>
      <c r="I165" s="1309"/>
      <c r="J165" s="1309"/>
      <c r="K165" s="1107"/>
      <c r="L165" s="1107"/>
      <c r="M165" s="1107"/>
      <c r="N165" s="1107"/>
      <c r="O165" s="1107"/>
      <c r="P165" s="1107"/>
      <c r="Q165" s="1107"/>
      <c r="R165" s="1107"/>
      <c r="S165" s="1107"/>
      <c r="T165" s="1107"/>
      <c r="U165" s="1107"/>
      <c r="V165" s="1107"/>
      <c r="W165" s="1107"/>
      <c r="X165" s="1107"/>
      <c r="Y165" s="1107"/>
      <c r="Z165" s="1107"/>
      <c r="AA165" s="1107"/>
    </row>
    <row r="166" spans="1:27" ht="17.25" customHeight="1">
      <c r="A166" s="1107"/>
      <c r="B166" s="1107"/>
      <c r="C166" s="1107"/>
      <c r="D166" s="1107"/>
      <c r="E166" s="1107"/>
      <c r="F166" s="1107"/>
      <c r="G166" s="1107"/>
      <c r="H166" s="1309"/>
      <c r="I166" s="1309"/>
      <c r="J166" s="1309"/>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309"/>
      <c r="I167" s="1309"/>
      <c r="J167" s="1309"/>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row>
    <row r="170" spans="1:27" ht="17.25" customHeight="1">
      <c r="A170" s="1107"/>
      <c r="B170" s="1107"/>
      <c r="C170" s="1107"/>
      <c r="D170" s="1107"/>
      <c r="E170" s="1107"/>
      <c r="F170" s="1107"/>
      <c r="G170" s="1107"/>
      <c r="H170" s="1107"/>
      <c r="I170" s="1107"/>
      <c r="J170" s="1107"/>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c r="A171" s="1107"/>
      <c r="B171" s="1107"/>
      <c r="C171" s="1107"/>
      <c r="D171" s="1107"/>
      <c r="E171" s="1107"/>
      <c r="F171" s="1107"/>
      <c r="G171" s="1107"/>
      <c r="H171" s="1107"/>
      <c r="I171" s="1107"/>
      <c r="J171" s="1107"/>
      <c r="K171" s="1107"/>
      <c r="L171" s="1107"/>
      <c r="M171" s="1107"/>
      <c r="N171" s="1107"/>
      <c r="O171" s="1107"/>
      <c r="P171" s="1107"/>
      <c r="Q171" s="1107"/>
      <c r="R171" s="1107"/>
      <c r="S171" s="1107"/>
      <c r="T171" s="1107"/>
      <c r="U171" s="1107"/>
      <c r="V171" s="1107"/>
      <c r="W171" s="1107"/>
      <c r="X171" s="1107"/>
      <c r="Y171" s="1107"/>
      <c r="Z171" s="1107"/>
      <c r="AA171" s="1107"/>
    </row>
    <row r="172" spans="1:27" ht="17.25" customHeight="1">
      <c r="A172" s="1107"/>
      <c r="B172" s="1107"/>
      <c r="C172" s="1107"/>
      <c r="D172" s="1107"/>
      <c r="E172" s="1107"/>
      <c r="F172" s="1107"/>
      <c r="G172" s="1107"/>
      <c r="H172" s="1107"/>
      <c r="I172" s="1107"/>
      <c r="J172" s="1107"/>
      <c r="K172" s="1107"/>
      <c r="L172" s="1107"/>
      <c r="M172" s="1107"/>
      <c r="N172" s="1107"/>
      <c r="O172" s="1107"/>
      <c r="P172" s="1107"/>
      <c r="Q172" s="1107"/>
      <c r="R172" s="1107"/>
      <c r="S172" s="1107"/>
      <c r="T172" s="1107"/>
      <c r="U172" s="1107"/>
      <c r="V172" s="1107"/>
      <c r="W172" s="1107"/>
      <c r="X172" s="1107"/>
      <c r="Y172" s="1107"/>
      <c r="Z172" s="1107"/>
      <c r="AA172" s="1107"/>
    </row>
    <row r="173" spans="1:27" ht="17.25" customHeight="1">
      <c r="A173" s="1107"/>
      <c r="B173" s="1107"/>
      <c r="C173" s="1107"/>
      <c r="D173" s="1107"/>
      <c r="E173" s="1107"/>
      <c r="F173" s="1107"/>
      <c r="G173" s="1107"/>
      <c r="H173" s="1107"/>
      <c r="I173" s="1107"/>
      <c r="J173" s="1107"/>
      <c r="K173" s="1107"/>
      <c r="L173" s="1107"/>
      <c r="M173" s="1107"/>
      <c r="N173" s="1107"/>
      <c r="O173" s="1107"/>
      <c r="P173" s="1107"/>
      <c r="Q173" s="1107"/>
      <c r="R173" s="1107"/>
      <c r="S173" s="1107"/>
      <c r="T173" s="1107"/>
      <c r="U173" s="1107"/>
      <c r="V173" s="1107"/>
      <c r="W173" s="1107"/>
      <c r="X173" s="1107"/>
      <c r="Y173" s="1107"/>
      <c r="Z173" s="1107"/>
      <c r="AA173" s="1107"/>
    </row>
    <row r="174" spans="1:27" ht="17.25" customHeight="1">
      <c r="A174" s="1107"/>
      <c r="B174" s="1107"/>
      <c r="C174" s="1107"/>
      <c r="D174" s="1107"/>
      <c r="E174" s="1107"/>
      <c r="F174" s="1107"/>
      <c r="G174" s="1107"/>
      <c r="H174" s="1107"/>
      <c r="I174" s="1107"/>
      <c r="J174" s="1107"/>
      <c r="K174" s="1107"/>
      <c r="L174" s="1107"/>
      <c r="M174" s="1107"/>
      <c r="N174" s="1107"/>
      <c r="O174" s="1107"/>
      <c r="P174" s="1107"/>
      <c r="Q174" s="1107"/>
      <c r="R174" s="1107"/>
      <c r="S174" s="1107"/>
      <c r="T174" s="1107"/>
      <c r="U174" s="1107"/>
      <c r="V174" s="1107"/>
      <c r="W174" s="1107"/>
      <c r="X174" s="1107"/>
      <c r="Y174" s="1107"/>
      <c r="Z174" s="1107"/>
      <c r="AA174" s="1107"/>
    </row>
    <row r="175" spans="1:27" ht="17.25" customHeight="1">
      <c r="A175" s="1107"/>
      <c r="B175" s="1107"/>
      <c r="C175" s="1107"/>
      <c r="D175" s="1107"/>
      <c r="E175" s="1107"/>
      <c r="F175" s="1107"/>
      <c r="G175" s="1107"/>
      <c r="H175" s="1107"/>
      <c r="I175" s="1107"/>
      <c r="J175" s="1107"/>
      <c r="K175" s="1107"/>
      <c r="L175" s="1107"/>
      <c r="M175" s="1107"/>
      <c r="N175" s="1107"/>
      <c r="O175" s="1107"/>
      <c r="P175" s="1107"/>
      <c r="Q175" s="1107"/>
      <c r="R175" s="1107"/>
      <c r="S175" s="1107"/>
      <c r="T175" s="1107"/>
      <c r="U175" s="1107"/>
      <c r="V175" s="1107"/>
      <c r="W175" s="1107"/>
      <c r="X175" s="1107"/>
      <c r="Y175" s="1107"/>
      <c r="Z175" s="1107"/>
      <c r="AA175" s="1107"/>
    </row>
    <row r="176" spans="1:27" ht="17.25" customHeight="1">
      <c r="A176" s="1107"/>
      <c r="B176" s="1107"/>
      <c r="C176" s="1107"/>
      <c r="D176" s="1107"/>
      <c r="E176" s="1107"/>
      <c r="F176" s="1107"/>
      <c r="G176" s="1107"/>
      <c r="H176" s="1107"/>
      <c r="I176" s="1107"/>
      <c r="J176" s="1107"/>
      <c r="K176" s="1107"/>
      <c r="L176" s="1107"/>
      <c r="M176" s="1107"/>
      <c r="N176" s="1107"/>
      <c r="O176" s="1107"/>
      <c r="P176" s="1107"/>
      <c r="Q176" s="1107"/>
      <c r="R176" s="1107"/>
      <c r="S176" s="1107"/>
      <c r="T176" s="1107"/>
      <c r="U176" s="1107"/>
      <c r="V176" s="1107"/>
      <c r="W176" s="1107"/>
      <c r="X176" s="1107"/>
      <c r="Y176" s="1107"/>
      <c r="Z176" s="1107"/>
      <c r="AA176" s="1107"/>
    </row>
    <row r="177" spans="1:27" ht="17.25" customHeight="1">
      <c r="A177" s="1107"/>
      <c r="B177" s="1107"/>
      <c r="C177" s="1107"/>
      <c r="D177" s="1107"/>
      <c r="E177" s="1107"/>
      <c r="F177" s="1107"/>
      <c r="G177" s="1107"/>
      <c r="H177" s="1107"/>
      <c r="I177" s="1107"/>
      <c r="J177" s="1107"/>
      <c r="K177" s="1107"/>
      <c r="L177" s="1107"/>
      <c r="M177" s="1107"/>
      <c r="N177" s="1107"/>
      <c r="O177" s="1107"/>
      <c r="P177" s="1107"/>
      <c r="Q177" s="1107"/>
      <c r="R177" s="1107"/>
      <c r="S177" s="1107"/>
      <c r="T177" s="1107"/>
      <c r="U177" s="1107"/>
      <c r="V177" s="1107"/>
      <c r="W177" s="1107"/>
      <c r="X177" s="1107"/>
      <c r="Y177" s="1107"/>
      <c r="Z177" s="1107"/>
      <c r="AA177" s="1107"/>
    </row>
    <row r="178" spans="1:27" ht="17.25" customHeight="1">
      <c r="A178" s="1107"/>
      <c r="B178" s="1107"/>
      <c r="C178" s="1107"/>
      <c r="D178" s="1107"/>
      <c r="E178" s="1107"/>
      <c r="F178" s="1107"/>
      <c r="G178" s="1107"/>
      <c r="H178" s="1107"/>
      <c r="I178" s="1107"/>
      <c r="J178" s="1107"/>
      <c r="K178" s="1107"/>
      <c r="L178" s="1107"/>
      <c r="M178" s="1107"/>
      <c r="N178" s="1107"/>
      <c r="O178" s="1107"/>
      <c r="P178" s="1107"/>
      <c r="Q178" s="1107"/>
      <c r="R178" s="1107"/>
      <c r="S178" s="1107"/>
      <c r="T178" s="1107"/>
      <c r="U178" s="1107"/>
      <c r="V178" s="1107"/>
      <c r="W178" s="1107"/>
      <c r="X178" s="1107"/>
      <c r="Y178" s="1107"/>
      <c r="Z178" s="1107"/>
      <c r="AA178" s="1107"/>
    </row>
    <row r="179" spans="1:27" ht="17.25" customHeight="1">
      <c r="A179" s="1107"/>
      <c r="B179" s="1107"/>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row>
    <row r="180" spans="1:27" ht="17.25" customHeight="1">
      <c r="A180" s="1107"/>
      <c r="B180" s="1107"/>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row>
    <row r="181" spans="1:27" ht="17.25" customHeight="1">
      <c r="A181" s="1107"/>
      <c r="B181" s="1107"/>
      <c r="C181" s="1107"/>
      <c r="D181" s="1107"/>
      <c r="E181" s="1107"/>
      <c r="F181" s="1107"/>
      <c r="G181" s="1107"/>
      <c r="H181" s="1107"/>
      <c r="I181" s="1107"/>
      <c r="J181" s="1107"/>
      <c r="K181" s="1107"/>
      <c r="L181" s="1107"/>
      <c r="M181" s="1107"/>
      <c r="N181" s="1107"/>
      <c r="O181" s="1107"/>
      <c r="P181" s="1107"/>
      <c r="Q181" s="1107"/>
      <c r="R181" s="1107"/>
      <c r="S181" s="1107"/>
      <c r="T181" s="1107"/>
      <c r="U181" s="1107"/>
      <c r="V181" s="1107"/>
      <c r="W181" s="1107"/>
      <c r="X181" s="1107"/>
      <c r="Y181" s="1107"/>
      <c r="Z181" s="1107"/>
      <c r="AA181" s="1107"/>
    </row>
    <row r="182" spans="1:27" ht="17.25" customHeight="1">
      <c r="A182" s="1107"/>
      <c r="B182" s="1107"/>
      <c r="C182" s="1107"/>
      <c r="D182" s="1107"/>
      <c r="E182" s="1107"/>
      <c r="F182" s="1107"/>
      <c r="G182" s="1107"/>
      <c r="H182" s="1107"/>
      <c r="I182" s="1107"/>
      <c r="J182" s="1107"/>
      <c r="K182" s="1107"/>
      <c r="L182" s="1107"/>
      <c r="M182" s="1107"/>
      <c r="N182" s="1107"/>
      <c r="O182" s="1107"/>
      <c r="P182" s="1107"/>
      <c r="Q182" s="1107"/>
      <c r="R182" s="1107"/>
      <c r="S182" s="1107"/>
      <c r="T182" s="1107"/>
      <c r="U182" s="1107"/>
      <c r="V182" s="1107"/>
      <c r="W182" s="1107"/>
      <c r="X182" s="1107"/>
      <c r="Y182" s="1107"/>
      <c r="Z182" s="1107"/>
      <c r="AA182" s="1107"/>
    </row>
    <row r="183" spans="1:27" ht="17.25" customHeight="1">
      <c r="A183" s="1107"/>
      <c r="B183" s="1107"/>
      <c r="C183" s="1107"/>
      <c r="D183" s="1107"/>
      <c r="E183" s="1107"/>
      <c r="F183" s="1107"/>
      <c r="G183" s="1107"/>
      <c r="H183" s="1107"/>
      <c r="I183" s="1107"/>
      <c r="J183" s="1107"/>
      <c r="K183" s="1107"/>
      <c r="L183" s="1107"/>
      <c r="M183" s="1107"/>
      <c r="N183" s="1107"/>
      <c r="O183" s="1107"/>
      <c r="P183" s="1107"/>
      <c r="Q183" s="1107"/>
      <c r="R183" s="1107"/>
      <c r="S183" s="1107"/>
      <c r="T183" s="1107"/>
      <c r="U183" s="1107"/>
      <c r="V183" s="1107"/>
      <c r="W183" s="1107"/>
      <c r="X183" s="1107"/>
      <c r="Y183" s="1107"/>
      <c r="Z183" s="1107"/>
      <c r="AA183" s="1107"/>
    </row>
    <row r="184" spans="1:27" ht="17.25" customHeight="1">
      <c r="A184" s="1107"/>
      <c r="B184" s="1107"/>
      <c r="C184" s="1107"/>
      <c r="D184" s="1107"/>
      <c r="E184" s="1107"/>
      <c r="F184" s="1107"/>
      <c r="G184" s="1107"/>
      <c r="H184" s="1107"/>
      <c r="I184" s="1107"/>
      <c r="J184" s="1107"/>
      <c r="K184" s="1107"/>
      <c r="L184" s="1107"/>
      <c r="M184" s="1107"/>
      <c r="N184" s="1107"/>
      <c r="O184" s="1107"/>
      <c r="P184" s="1107"/>
      <c r="Q184" s="1107"/>
      <c r="R184" s="1107"/>
      <c r="S184" s="1107"/>
      <c r="T184" s="1107"/>
      <c r="U184" s="1107"/>
      <c r="V184" s="1107"/>
      <c r="W184" s="1107"/>
      <c r="X184" s="1107"/>
      <c r="Y184" s="1107"/>
      <c r="Z184" s="1107"/>
      <c r="AA184" s="1107"/>
    </row>
    <row r="185" spans="1:27" ht="17.25" customHeight="1">
      <c r="A185" s="1107"/>
      <c r="B185" s="1107"/>
      <c r="C185" s="1107"/>
      <c r="D185" s="1107"/>
      <c r="E185" s="1107"/>
      <c r="F185" s="1107"/>
      <c r="G185" s="1107"/>
      <c r="H185" s="1107"/>
      <c r="I185" s="1107"/>
      <c r="J185" s="1107"/>
      <c r="K185" s="1107"/>
      <c r="L185" s="1107"/>
      <c r="M185" s="1107"/>
      <c r="N185" s="1107"/>
      <c r="O185" s="1107"/>
      <c r="P185" s="1107"/>
      <c r="Q185" s="1107"/>
      <c r="R185" s="1107"/>
      <c r="S185" s="1107"/>
      <c r="T185" s="1107"/>
      <c r="U185" s="1107"/>
      <c r="V185" s="1107"/>
      <c r="W185" s="1107"/>
      <c r="X185" s="1107"/>
      <c r="Y185" s="1107"/>
      <c r="Z185" s="1107"/>
      <c r="AA185" s="1107"/>
    </row>
    <row r="186" spans="1:27" ht="17.25" customHeight="1">
      <c r="A186" s="1107"/>
      <c r="B186" s="1107"/>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row>
    <row r="187" spans="1:27" ht="17.25" customHeight="1">
      <c r="A187" s="1107"/>
      <c r="B187" s="1107"/>
      <c r="C187" s="1107"/>
      <c r="D187" s="1107"/>
      <c r="E187" s="1107"/>
      <c r="F187" s="1107"/>
      <c r="G187" s="1107"/>
      <c r="H187" s="1107"/>
      <c r="I187" s="1107"/>
      <c r="J187" s="1107"/>
      <c r="K187" s="1107"/>
      <c r="L187" s="1107"/>
      <c r="M187" s="1107"/>
      <c r="N187" s="1107"/>
      <c r="O187" s="1107"/>
      <c r="P187" s="1107"/>
      <c r="Q187" s="1107"/>
      <c r="R187" s="1107"/>
      <c r="S187" s="1107"/>
      <c r="T187" s="1107"/>
      <c r="U187" s="1107"/>
      <c r="V187" s="1107"/>
      <c r="W187" s="1107"/>
      <c r="X187" s="1107"/>
      <c r="Y187" s="1107"/>
      <c r="Z187" s="1107"/>
      <c r="AA187" s="1107"/>
    </row>
    <row r="188" spans="1:27" ht="17.25" customHeight="1">
      <c r="A188" s="1107"/>
      <c r="B188" s="1107"/>
      <c r="C188" s="1107"/>
      <c r="D188" s="1107"/>
      <c r="E188" s="1107"/>
      <c r="F188" s="1107"/>
      <c r="G188" s="1107"/>
      <c r="H188" s="1107"/>
      <c r="I188" s="1107"/>
      <c r="J188" s="1107"/>
      <c r="K188" s="1107"/>
      <c r="L188" s="1107"/>
      <c r="M188" s="1107"/>
      <c r="N188" s="1107"/>
      <c r="O188" s="1107"/>
      <c r="P188" s="1107"/>
      <c r="Q188" s="1107"/>
      <c r="R188" s="1107"/>
      <c r="S188" s="1107"/>
      <c r="T188" s="1107"/>
      <c r="U188" s="1107"/>
      <c r="V188" s="1107"/>
      <c r="W188" s="1107"/>
      <c r="X188" s="1107"/>
      <c r="Y188" s="1107"/>
      <c r="Z188" s="1107"/>
      <c r="AA188" s="1107"/>
    </row>
    <row r="189" spans="1:27" ht="17.25" customHeight="1">
      <c r="A189" s="1107"/>
      <c r="B189" s="1107"/>
      <c r="C189" s="1107"/>
      <c r="D189" s="1107"/>
      <c r="E189" s="1107"/>
      <c r="F189" s="1107"/>
      <c r="G189" s="1107"/>
      <c r="H189" s="1107"/>
      <c r="I189" s="1107"/>
      <c r="J189" s="1107"/>
      <c r="K189" s="1107"/>
      <c r="L189" s="1107"/>
      <c r="M189" s="1107"/>
      <c r="N189" s="1107"/>
      <c r="O189" s="1107"/>
      <c r="P189" s="1107"/>
      <c r="Q189" s="1107"/>
      <c r="R189" s="1107"/>
      <c r="S189" s="1107"/>
      <c r="T189" s="1107"/>
      <c r="U189" s="1107"/>
      <c r="V189" s="1107"/>
      <c r="W189" s="1107"/>
      <c r="X189" s="1107"/>
      <c r="Y189" s="1107"/>
      <c r="Z189" s="1107"/>
      <c r="AA189" s="1107"/>
    </row>
    <row r="190" spans="1:27" ht="17.25" customHeight="1">
      <c r="A190" s="1107"/>
      <c r="B190" s="1107"/>
      <c r="C190" s="1107"/>
      <c r="D190" s="1107"/>
      <c r="E190" s="1107"/>
      <c r="F190" s="1107"/>
      <c r="G190" s="1107"/>
      <c r="H190" s="1107"/>
      <c r="I190" s="1107"/>
      <c r="J190" s="1107"/>
      <c r="K190" s="1107"/>
      <c r="L190" s="1107"/>
      <c r="M190" s="1107"/>
      <c r="N190" s="1107"/>
      <c r="O190" s="1107"/>
      <c r="P190" s="1107"/>
      <c r="Q190" s="1107"/>
      <c r="R190" s="1107"/>
      <c r="S190" s="1107"/>
      <c r="T190" s="1107"/>
      <c r="U190" s="1107"/>
      <c r="V190" s="1107"/>
      <c r="W190" s="1107"/>
      <c r="X190" s="1107"/>
      <c r="Y190" s="1107"/>
      <c r="Z190" s="1107"/>
      <c r="AA190" s="1107"/>
    </row>
    <row r="191" spans="1:27" ht="17.25" customHeight="1">
      <c r="A191" s="1107"/>
      <c r="B191" s="1107"/>
      <c r="C191" s="1107"/>
      <c r="D191" s="1107"/>
      <c r="E191" s="1107"/>
      <c r="F191" s="1107"/>
      <c r="G191" s="1107"/>
      <c r="H191" s="1107"/>
      <c r="I191" s="1107"/>
      <c r="J191" s="1107"/>
      <c r="K191" s="1107"/>
      <c r="L191" s="1107"/>
      <c r="M191" s="1107"/>
      <c r="N191" s="1107"/>
      <c r="O191" s="1107"/>
      <c r="P191" s="1107"/>
      <c r="Q191" s="1107"/>
      <c r="R191" s="1107"/>
      <c r="S191" s="1107"/>
      <c r="T191" s="1107"/>
      <c r="U191" s="1107"/>
      <c r="V191" s="1107"/>
      <c r="W191" s="1107"/>
      <c r="X191" s="1107"/>
      <c r="Y191" s="1107"/>
      <c r="Z191" s="1107"/>
      <c r="AA191" s="1107"/>
    </row>
    <row r="192" spans="1:27" ht="17.25" customHeight="1">
      <c r="A192" s="1107"/>
      <c r="B192" s="1107"/>
      <c r="C192" s="1107"/>
      <c r="D192" s="1107"/>
      <c r="E192" s="1107"/>
      <c r="F192" s="1107"/>
      <c r="G192" s="1107"/>
      <c r="H192" s="1107"/>
      <c r="I192" s="1107"/>
      <c r="J192" s="1107"/>
      <c r="K192" s="1107"/>
      <c r="L192" s="1107"/>
      <c r="M192" s="1107"/>
      <c r="N192" s="1107"/>
      <c r="O192" s="1107"/>
      <c r="P192" s="1107"/>
      <c r="Q192" s="1107"/>
      <c r="R192" s="1107"/>
      <c r="S192" s="1107"/>
      <c r="T192" s="1107"/>
      <c r="U192" s="1107"/>
      <c r="V192" s="1107"/>
      <c r="W192" s="1107"/>
      <c r="X192" s="1107"/>
      <c r="Y192" s="1107"/>
      <c r="Z192" s="1107"/>
      <c r="AA192" s="1107"/>
    </row>
    <row r="193" spans="1:27" ht="17.25" customHeight="1">
      <c r="A193" s="1107"/>
      <c r="B193" s="1107"/>
      <c r="C193" s="1107"/>
      <c r="D193" s="1107"/>
      <c r="E193" s="1107"/>
      <c r="F193" s="1107"/>
      <c r="G193" s="1107"/>
      <c r="H193" s="1107"/>
      <c r="I193" s="1107"/>
      <c r="J193" s="1107"/>
      <c r="K193" s="1107"/>
      <c r="L193" s="1107"/>
      <c r="M193" s="1107"/>
      <c r="N193" s="1107"/>
      <c r="O193" s="1107"/>
      <c r="P193" s="1107"/>
      <c r="Q193" s="1107"/>
      <c r="R193" s="1107"/>
      <c r="S193" s="1107"/>
      <c r="T193" s="1107"/>
      <c r="U193" s="1107"/>
      <c r="V193" s="1107"/>
      <c r="W193" s="1107"/>
      <c r="X193" s="1107"/>
      <c r="Y193" s="1107"/>
      <c r="Z193" s="1107"/>
      <c r="AA193" s="1107"/>
    </row>
    <row r="194" spans="1:27" ht="17.25" customHeight="1">
      <c r="A194" s="1107"/>
      <c r="B194" s="1107"/>
      <c r="C194" s="1107"/>
      <c r="D194" s="1107"/>
      <c r="E194" s="1107"/>
      <c r="F194" s="1107"/>
      <c r="G194" s="1107"/>
      <c r="H194" s="1107"/>
      <c r="I194" s="1107"/>
      <c r="J194" s="1107"/>
      <c r="K194" s="1107"/>
      <c r="L194" s="1107"/>
      <c r="M194" s="1107"/>
      <c r="N194" s="1107"/>
      <c r="O194" s="1107"/>
      <c r="P194" s="1107"/>
      <c r="Q194" s="1107"/>
      <c r="R194" s="1107"/>
      <c r="S194" s="1107"/>
      <c r="T194" s="1107"/>
      <c r="U194" s="1107"/>
      <c r="V194" s="1107"/>
      <c r="W194" s="1107"/>
      <c r="X194" s="1107"/>
      <c r="Y194" s="1107"/>
      <c r="Z194" s="1107"/>
      <c r="AA194" s="1107"/>
    </row>
    <row r="195" spans="1:27" ht="17.25" customHeight="1">
      <c r="A195" s="1107"/>
      <c r="B195" s="1107"/>
      <c r="C195" s="1107"/>
      <c r="D195" s="1107"/>
      <c r="E195" s="1107"/>
      <c r="F195" s="1107"/>
      <c r="G195" s="1107"/>
      <c r="H195" s="1107"/>
      <c r="I195" s="1107"/>
      <c r="J195" s="1107"/>
      <c r="K195" s="1107"/>
      <c r="L195" s="1107"/>
      <c r="M195" s="1107"/>
      <c r="N195" s="1107"/>
      <c r="O195" s="1107"/>
      <c r="P195" s="1107"/>
      <c r="Q195" s="1107"/>
      <c r="R195" s="1107"/>
      <c r="S195" s="1107"/>
      <c r="T195" s="1107"/>
      <c r="U195" s="1107"/>
      <c r="V195" s="1107"/>
      <c r="W195" s="1107"/>
      <c r="X195" s="1107"/>
      <c r="Y195" s="1107"/>
      <c r="Z195" s="1107"/>
      <c r="AA195" s="1107"/>
    </row>
    <row r="196" spans="1:27" ht="15" customHeight="1">
      <c r="A196" s="1107"/>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07"/>
      <c r="Z196" s="1107"/>
      <c r="AA196" s="1107"/>
    </row>
    <row r="197" spans="1:27" ht="17.25" customHeight="1">
      <c r="A197" s="1107"/>
      <c r="B197" s="1107"/>
      <c r="C197" s="1107"/>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07"/>
      <c r="Z197" s="1107"/>
      <c r="AA197" s="1107"/>
    </row>
    <row r="198" spans="1:27" ht="17.25" customHeight="1">
      <c r="A198" s="1107"/>
      <c r="B198" s="1107"/>
      <c r="C198" s="1107"/>
      <c r="D198" s="1107"/>
      <c r="E198" s="1107"/>
      <c r="F198" s="1107"/>
      <c r="G198" s="1107"/>
      <c r="H198" s="1107"/>
      <c r="I198" s="1107"/>
      <c r="J198" s="1107"/>
      <c r="K198" s="1107"/>
      <c r="L198" s="1107"/>
      <c r="M198" s="1107"/>
      <c r="N198" s="1107"/>
      <c r="O198" s="1107"/>
      <c r="P198" s="1107"/>
      <c r="Q198" s="1107"/>
      <c r="R198" s="1107"/>
      <c r="S198" s="1107"/>
      <c r="T198" s="1107"/>
      <c r="U198" s="1107"/>
      <c r="V198" s="1107"/>
      <c r="W198" s="1107"/>
      <c r="X198" s="1107"/>
      <c r="Y198" s="1107"/>
      <c r="Z198" s="1107"/>
      <c r="AA198" s="1107"/>
    </row>
    <row r="199" spans="1:27" ht="17.25" customHeight="1">
      <c r="A199" s="1107"/>
      <c r="B199" s="1107"/>
      <c r="C199" s="1107"/>
      <c r="D199" s="1107"/>
      <c r="E199" s="1107"/>
      <c r="F199" s="1107"/>
      <c r="G199" s="1107"/>
      <c r="H199" s="1107"/>
      <c r="I199" s="1107"/>
      <c r="J199" s="1107"/>
      <c r="K199" s="1107"/>
      <c r="L199" s="1107"/>
      <c r="M199" s="1107"/>
      <c r="N199" s="1107"/>
      <c r="O199" s="1107"/>
      <c r="P199" s="1107"/>
      <c r="Q199" s="1107"/>
      <c r="R199" s="1107"/>
      <c r="S199" s="1107"/>
      <c r="T199" s="1107"/>
      <c r="U199" s="1107"/>
      <c r="V199" s="1107"/>
      <c r="W199" s="1107"/>
      <c r="X199" s="1107"/>
      <c r="Y199" s="1107"/>
      <c r="Z199" s="1107"/>
      <c r="AA199" s="1107"/>
    </row>
    <row r="200" spans="1:27" ht="17.25" customHeight="1">
      <c r="A200" s="1107"/>
      <c r="B200" s="1107"/>
      <c r="C200" s="1107"/>
      <c r="D200" s="1107"/>
      <c r="E200" s="1107"/>
      <c r="F200" s="1107"/>
      <c r="G200" s="1107"/>
      <c r="H200" s="1107"/>
      <c r="I200" s="1107"/>
      <c r="J200" s="1107"/>
      <c r="K200" s="1107"/>
      <c r="L200" s="1107"/>
      <c r="M200" s="1107"/>
      <c r="N200" s="1107"/>
      <c r="O200" s="1107"/>
      <c r="P200" s="1107"/>
      <c r="Q200" s="1107"/>
      <c r="R200" s="1107"/>
      <c r="S200" s="1107"/>
      <c r="T200" s="1107"/>
      <c r="U200" s="1107"/>
      <c r="V200" s="1107"/>
      <c r="W200" s="1107"/>
      <c r="X200" s="1107"/>
      <c r="Y200" s="1107"/>
      <c r="Z200" s="1107"/>
      <c r="AA200" s="1107"/>
    </row>
    <row r="201" spans="1:27" ht="17.25" customHeight="1">
      <c r="A201" s="1107"/>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A201" s="1107"/>
    </row>
    <row r="202" spans="1:27" ht="17.25" customHeight="1">
      <c r="A202" s="1107"/>
      <c r="B202" s="1107"/>
      <c r="C202" s="1107"/>
      <c r="D202" s="1107"/>
      <c r="E202" s="1107"/>
      <c r="F202" s="1107"/>
      <c r="G202" s="1107"/>
      <c r="H202" s="1107"/>
      <c r="I202" s="1107"/>
      <c r="J202" s="1107"/>
      <c r="K202" s="1107"/>
      <c r="L202" s="1107"/>
      <c r="M202" s="1107"/>
      <c r="N202" s="1107"/>
      <c r="O202" s="1107"/>
      <c r="P202" s="1107"/>
      <c r="Q202" s="1107"/>
      <c r="R202" s="1107"/>
      <c r="S202" s="1107"/>
      <c r="T202" s="1107"/>
      <c r="U202" s="1107"/>
      <c r="V202" s="1107"/>
      <c r="W202" s="1107"/>
      <c r="X202" s="1107"/>
      <c r="Y202" s="1107"/>
      <c r="Z202" s="1107"/>
      <c r="AA202" s="1107"/>
    </row>
    <row r="203" spans="1:27" ht="17.25" customHeight="1">
      <c r="A203" s="1107"/>
      <c r="B203" s="1107"/>
      <c r="C203" s="1107"/>
      <c r="D203" s="1107"/>
      <c r="E203" s="1107"/>
      <c r="F203" s="1107"/>
      <c r="G203" s="1107"/>
      <c r="H203" s="1107"/>
      <c r="I203" s="1107"/>
      <c r="J203" s="1107"/>
      <c r="K203" s="1107"/>
      <c r="L203" s="1107"/>
      <c r="M203" s="1107"/>
      <c r="N203" s="1107"/>
      <c r="O203" s="1107"/>
      <c r="P203" s="1107"/>
      <c r="Q203" s="1107"/>
      <c r="R203" s="1107"/>
      <c r="S203" s="1107"/>
      <c r="T203" s="1107"/>
      <c r="U203" s="1107"/>
      <c r="V203" s="1107"/>
      <c r="W203" s="1107"/>
      <c r="X203" s="1107"/>
      <c r="Y203" s="1107"/>
      <c r="Z203" s="1107"/>
      <c r="AA203" s="1107"/>
    </row>
    <row r="204" spans="1:27" ht="17.25" customHeight="1">
      <c r="A204" s="1107"/>
      <c r="B204" s="1107"/>
      <c r="C204" s="1107"/>
      <c r="D204" s="1107"/>
      <c r="E204" s="1107"/>
      <c r="F204" s="1107"/>
      <c r="G204" s="1107"/>
      <c r="H204" s="1107"/>
      <c r="I204" s="1107"/>
      <c r="J204" s="1107"/>
      <c r="K204" s="1107"/>
      <c r="L204" s="1107"/>
      <c r="M204" s="1107"/>
      <c r="N204" s="1107"/>
      <c r="O204" s="1107"/>
      <c r="P204" s="1107"/>
      <c r="Q204" s="1107"/>
      <c r="R204" s="1107"/>
      <c r="S204" s="1107"/>
      <c r="T204" s="1107"/>
      <c r="U204" s="1107"/>
      <c r="V204" s="1107"/>
      <c r="W204" s="1107"/>
      <c r="X204" s="1107"/>
      <c r="Y204" s="1107"/>
      <c r="Z204" s="1107"/>
      <c r="AA204" s="1107"/>
    </row>
    <row r="205" spans="1:27" ht="17.25" customHeight="1">
      <c r="A205" s="1107"/>
      <c r="B205" s="1107"/>
      <c r="C205" s="1107"/>
      <c r="D205" s="1107"/>
      <c r="E205" s="1107"/>
      <c r="F205" s="1107"/>
      <c r="G205" s="1107"/>
      <c r="H205" s="1107"/>
      <c r="I205" s="1107"/>
      <c r="J205" s="1107"/>
      <c r="K205" s="1107"/>
      <c r="L205" s="1107"/>
      <c r="M205" s="1107"/>
      <c r="N205" s="1107"/>
      <c r="O205" s="1107"/>
      <c r="P205" s="1107"/>
      <c r="Q205" s="1107"/>
      <c r="R205" s="1107"/>
      <c r="S205" s="1107"/>
      <c r="T205" s="1107"/>
      <c r="U205" s="1107"/>
      <c r="V205" s="1107"/>
      <c r="W205" s="1107"/>
      <c r="X205" s="1107"/>
      <c r="Y205" s="1107"/>
      <c r="Z205" s="1107"/>
      <c r="AA205" s="1107"/>
    </row>
    <row r="206" spans="1:27" ht="17.25" customHeight="1">
      <c r="A206" s="1107"/>
      <c r="C206" s="1107"/>
      <c r="D206" s="1107"/>
      <c r="E206" s="1107"/>
      <c r="F206" s="1107"/>
      <c r="G206" s="1107"/>
      <c r="H206" s="1107"/>
      <c r="I206" s="1107"/>
      <c r="J206" s="1107"/>
      <c r="K206" s="1107"/>
      <c r="L206" s="1107"/>
      <c r="M206" s="1107"/>
      <c r="N206" s="1107"/>
      <c r="O206" s="1107"/>
      <c r="P206" s="1107"/>
      <c r="Q206" s="1107"/>
      <c r="R206" s="1107"/>
      <c r="S206" s="1107"/>
      <c r="T206" s="1107"/>
      <c r="U206" s="1107"/>
      <c r="V206" s="1107"/>
      <c r="W206" s="1107"/>
      <c r="X206" s="1107"/>
      <c r="Y206" s="1107"/>
      <c r="Z206" s="1107"/>
      <c r="AA206" s="1107"/>
    </row>
    <row r="207" spans="1:27" ht="17.25" customHeight="1">
      <c r="A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A207" s="1107"/>
    </row>
    <row r="208" spans="1:27" ht="17.25" customHeight="1">
      <c r="A208" s="1107"/>
      <c r="C208" s="1107"/>
      <c r="D208" s="1107"/>
      <c r="E208" s="1107"/>
      <c r="F208" s="1107"/>
      <c r="G208" s="1107"/>
      <c r="H208" s="1107"/>
      <c r="I208" s="1107"/>
      <c r="J208" s="1107"/>
      <c r="K208" s="1107"/>
      <c r="L208" s="1107"/>
      <c r="M208" s="1107"/>
      <c r="N208" s="1107"/>
      <c r="O208" s="1107"/>
      <c r="P208" s="1107"/>
      <c r="Q208" s="1107"/>
      <c r="R208" s="1107"/>
      <c r="S208" s="1107"/>
      <c r="T208" s="1107"/>
      <c r="U208" s="1107"/>
      <c r="V208" s="1107"/>
      <c r="W208" s="1107"/>
      <c r="X208" s="1107"/>
      <c r="Y208" s="1107"/>
      <c r="Z208" s="1107"/>
      <c r="AA208" s="1107"/>
    </row>
    <row r="209" spans="1:27">
      <c r="A209" s="1107"/>
      <c r="C209" s="1107"/>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row>
    <row r="210" spans="1:27" ht="17.25" customHeight="1"/>
    <row r="217" spans="1:27" ht="17.25" customHeight="1"/>
  </sheetData>
  <sheetProtection selectLockedCells="1"/>
  <phoneticPr fontId="2"/>
  <hyperlinks>
    <hyperlink ref="K1:N1" location="作業メニュー!A1" display="作業メニュー" xr:uid="{00000000-0004-0000-37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&amp;R250401</oddFooter>
  </headerFooter>
  <rowBreaks count="3" manualBreakCount="3">
    <brk id="57" max="27" man="1"/>
    <brk id="94" max="27" man="1"/>
    <brk id="14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A1:AD195"/>
  <sheetViews>
    <sheetView workbookViewId="0">
      <selection activeCell="AH16" sqref="AH16"/>
    </sheetView>
  </sheetViews>
  <sheetFormatPr defaultColWidth="2.875" defaultRowHeight="15.95" customHeight="1"/>
  <cols>
    <col min="1" max="16384" width="2.875" style="611"/>
  </cols>
  <sheetData>
    <row r="1" spans="1:30" s="366" customFormat="1" ht="35.1" customHeight="1" thickBot="1">
      <c r="A1" s="365" t="s">
        <v>3594</v>
      </c>
      <c r="K1" s="610" t="s">
        <v>64</v>
      </c>
      <c r="L1" s="610"/>
      <c r="M1" s="610"/>
      <c r="N1" s="610"/>
    </row>
    <row r="2" spans="1:30" ht="15" customHeight="1" thickTop="1">
      <c r="A2" s="2332" t="s">
        <v>3593</v>
      </c>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row>
    <row r="3" spans="1:30" ht="15" customHeight="1">
      <c r="A3" s="2332"/>
      <c r="B3" s="2332"/>
      <c r="C3" s="2332"/>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row>
    <row r="4" spans="1:30" ht="15" customHeight="1">
      <c r="A4" s="2332"/>
      <c r="B4" s="2332"/>
      <c r="C4" s="2332"/>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row>
    <row r="5" spans="1:30" ht="15" customHeight="1">
      <c r="A5" s="2332"/>
      <c r="B5" s="2332"/>
      <c r="C5" s="2332"/>
      <c r="D5" s="2332"/>
      <c r="E5" s="2332"/>
      <c r="F5" s="2332"/>
      <c r="G5" s="2332"/>
      <c r="H5" s="2332"/>
      <c r="I5" s="2332"/>
      <c r="J5" s="2332"/>
      <c r="K5" s="2332"/>
      <c r="L5" s="2332"/>
      <c r="M5" s="2332"/>
      <c r="N5" s="2332"/>
      <c r="O5" s="2332"/>
      <c r="P5" s="2332"/>
      <c r="Q5" s="2332"/>
      <c r="R5" s="2332"/>
      <c r="S5" s="2332"/>
      <c r="T5" s="2332"/>
      <c r="U5" s="2332"/>
      <c r="V5" s="2332"/>
      <c r="W5" s="2332"/>
      <c r="X5" s="2332"/>
      <c r="Y5" s="2332"/>
      <c r="Z5" s="2332"/>
      <c r="AA5" s="2332"/>
      <c r="AB5" s="2332"/>
      <c r="AC5" s="2332"/>
      <c r="AD5" s="2332"/>
    </row>
    <row r="6" spans="1:30" ht="15" customHeight="1">
      <c r="A6" s="2332"/>
      <c r="B6" s="2332"/>
      <c r="C6" s="2332"/>
      <c r="D6" s="2332"/>
      <c r="E6" s="2332"/>
      <c r="F6" s="2332"/>
      <c r="G6" s="2332"/>
      <c r="H6" s="2332"/>
      <c r="I6" s="2332"/>
      <c r="J6" s="2332"/>
      <c r="K6" s="2332"/>
      <c r="L6" s="2332"/>
      <c r="M6" s="2332"/>
      <c r="N6" s="2332"/>
      <c r="O6" s="2332"/>
      <c r="P6" s="2332"/>
      <c r="Q6" s="2332"/>
      <c r="R6" s="2332"/>
      <c r="S6" s="2332"/>
      <c r="T6" s="2332"/>
      <c r="U6" s="2332"/>
      <c r="V6" s="2332"/>
      <c r="W6" s="2332"/>
      <c r="X6" s="2332"/>
      <c r="Y6" s="2332"/>
      <c r="Z6" s="2332"/>
      <c r="AA6" s="2332"/>
      <c r="AB6" s="2332"/>
      <c r="AC6" s="2332"/>
      <c r="AD6" s="2332"/>
    </row>
    <row r="7" spans="1:30" ht="15" customHeight="1">
      <c r="A7" s="2332"/>
      <c r="B7" s="2332"/>
      <c r="C7" s="2332"/>
      <c r="D7" s="2332"/>
      <c r="E7" s="2332"/>
      <c r="F7" s="2332"/>
      <c r="G7" s="2332"/>
      <c r="H7" s="2332"/>
      <c r="I7" s="2332"/>
      <c r="J7" s="2332"/>
      <c r="K7" s="2332"/>
      <c r="L7" s="2332"/>
      <c r="M7" s="2332"/>
      <c r="N7" s="2332"/>
      <c r="O7" s="2332"/>
      <c r="P7" s="2332"/>
      <c r="Q7" s="2332"/>
      <c r="R7" s="2332"/>
      <c r="S7" s="2332"/>
      <c r="T7" s="2332"/>
      <c r="U7" s="2332"/>
      <c r="V7" s="2332"/>
      <c r="W7" s="2332"/>
      <c r="X7" s="2332"/>
      <c r="Y7" s="2332"/>
      <c r="Z7" s="2332"/>
      <c r="AA7" s="2332"/>
      <c r="AB7" s="2332"/>
      <c r="AC7" s="2332"/>
      <c r="AD7" s="2332"/>
    </row>
    <row r="8" spans="1:30" ht="15" customHeight="1">
      <c r="A8" s="2332"/>
      <c r="B8" s="2332"/>
      <c r="C8" s="2332"/>
      <c r="D8" s="2332"/>
      <c r="E8" s="2332"/>
      <c r="F8" s="2332"/>
      <c r="G8" s="2332"/>
      <c r="H8" s="2332"/>
      <c r="I8" s="2332"/>
      <c r="J8" s="2332"/>
      <c r="K8" s="2332"/>
      <c r="L8" s="2332"/>
      <c r="M8" s="2332"/>
      <c r="N8" s="2332"/>
      <c r="O8" s="2332"/>
      <c r="P8" s="2332"/>
      <c r="Q8" s="2332"/>
      <c r="R8" s="2332"/>
      <c r="S8" s="2332"/>
      <c r="T8" s="2332"/>
      <c r="U8" s="2332"/>
      <c r="V8" s="2332"/>
      <c r="W8" s="2332"/>
      <c r="X8" s="2332"/>
      <c r="Y8" s="2332"/>
      <c r="Z8" s="2332"/>
      <c r="AA8" s="2332"/>
      <c r="AB8" s="2332"/>
      <c r="AC8" s="2332"/>
      <c r="AD8" s="2332"/>
    </row>
    <row r="9" spans="1:30" ht="15" customHeight="1">
      <c r="A9" s="2332"/>
      <c r="B9" s="2332"/>
      <c r="C9" s="2332"/>
      <c r="D9" s="2332"/>
      <c r="E9" s="2332"/>
      <c r="F9" s="2332"/>
      <c r="G9" s="2332"/>
      <c r="H9" s="2332"/>
      <c r="I9" s="2332"/>
      <c r="J9" s="2332"/>
      <c r="K9" s="2332"/>
      <c r="L9" s="2332"/>
      <c r="M9" s="2332"/>
      <c r="N9" s="2332"/>
      <c r="O9" s="2332"/>
      <c r="P9" s="2332"/>
      <c r="Q9" s="2332"/>
      <c r="R9" s="2332"/>
      <c r="S9" s="2332"/>
      <c r="T9" s="2332"/>
      <c r="U9" s="2332"/>
      <c r="V9" s="2332"/>
      <c r="W9" s="2332"/>
      <c r="X9" s="2332"/>
      <c r="Y9" s="2332"/>
      <c r="Z9" s="2332"/>
      <c r="AA9" s="2332"/>
      <c r="AB9" s="2332"/>
      <c r="AC9" s="2332"/>
      <c r="AD9" s="2332"/>
    </row>
    <row r="10" spans="1:30" ht="15" customHeight="1">
      <c r="A10" s="2332"/>
      <c r="B10" s="2332"/>
      <c r="C10" s="2332"/>
      <c r="D10" s="2332"/>
      <c r="E10" s="2332"/>
      <c r="F10" s="2332"/>
      <c r="G10" s="2332"/>
      <c r="H10" s="2332"/>
      <c r="I10" s="2332"/>
      <c r="J10" s="2332"/>
      <c r="K10" s="2332"/>
      <c r="L10" s="2332"/>
      <c r="M10" s="2332"/>
      <c r="N10" s="2332"/>
      <c r="O10" s="2332"/>
      <c r="P10" s="2332"/>
      <c r="Q10" s="2332"/>
      <c r="R10" s="2332"/>
      <c r="S10" s="2332"/>
      <c r="T10" s="2332"/>
      <c r="U10" s="2332"/>
      <c r="V10" s="2332"/>
      <c r="W10" s="2332"/>
      <c r="X10" s="2332"/>
      <c r="Y10" s="2332"/>
      <c r="Z10" s="2332"/>
      <c r="AA10" s="2332"/>
      <c r="AB10" s="2332"/>
      <c r="AC10" s="2332"/>
      <c r="AD10" s="2332"/>
    </row>
    <row r="11" spans="1:30" ht="15" customHeight="1">
      <c r="A11" s="2332"/>
      <c r="B11" s="2332"/>
      <c r="C11" s="2332"/>
      <c r="D11" s="2332"/>
      <c r="E11" s="2332"/>
      <c r="F11" s="2332"/>
      <c r="G11" s="2332"/>
      <c r="H11" s="2332"/>
      <c r="I11" s="2332"/>
      <c r="J11" s="2332"/>
      <c r="K11" s="2332"/>
      <c r="L11" s="2332"/>
      <c r="M11" s="2332"/>
      <c r="N11" s="2332"/>
      <c r="O11" s="2332"/>
      <c r="P11" s="2332"/>
      <c r="Q11" s="2332"/>
      <c r="R11" s="2332"/>
      <c r="S11" s="2332"/>
      <c r="T11" s="2332"/>
      <c r="U11" s="2332"/>
      <c r="V11" s="2332"/>
      <c r="W11" s="2332"/>
      <c r="X11" s="2332"/>
      <c r="Y11" s="2332"/>
      <c r="Z11" s="2332"/>
      <c r="AA11" s="2332"/>
      <c r="AB11" s="2332"/>
      <c r="AC11" s="2332"/>
      <c r="AD11" s="2332"/>
    </row>
    <row r="12" spans="1:30" ht="15" customHeight="1">
      <c r="A12" s="2332"/>
      <c r="B12" s="2332"/>
      <c r="C12" s="2332"/>
      <c r="D12" s="2332"/>
      <c r="E12" s="2332"/>
      <c r="F12" s="2332"/>
      <c r="G12" s="2332"/>
      <c r="H12" s="2332"/>
      <c r="I12" s="2332"/>
      <c r="J12" s="2332"/>
      <c r="K12" s="2332"/>
      <c r="L12" s="2332"/>
      <c r="M12" s="2332"/>
      <c r="N12" s="2332"/>
      <c r="O12" s="2332"/>
      <c r="P12" s="2332"/>
      <c r="Q12" s="2332"/>
      <c r="R12" s="2332"/>
      <c r="S12" s="2332"/>
      <c r="T12" s="2332"/>
      <c r="U12" s="2332"/>
      <c r="V12" s="2332"/>
      <c r="W12" s="2332"/>
      <c r="X12" s="2332"/>
      <c r="Y12" s="2332"/>
      <c r="Z12" s="2332"/>
      <c r="AA12" s="2332"/>
      <c r="AB12" s="2332"/>
      <c r="AC12" s="2332"/>
      <c r="AD12" s="2332"/>
    </row>
    <row r="13" spans="1:30" ht="15" customHeight="1">
      <c r="A13" s="2332"/>
      <c r="B13" s="2332"/>
      <c r="C13" s="2332"/>
      <c r="D13" s="2332"/>
      <c r="E13" s="2332"/>
      <c r="F13" s="2332"/>
      <c r="G13" s="2332"/>
      <c r="H13" s="2332"/>
      <c r="I13" s="2332"/>
      <c r="J13" s="2332"/>
      <c r="K13" s="2332"/>
      <c r="L13" s="2332"/>
      <c r="M13" s="2332"/>
      <c r="N13" s="2332"/>
      <c r="O13" s="2332"/>
      <c r="P13" s="2332"/>
      <c r="Q13" s="2332"/>
      <c r="R13" s="2332"/>
      <c r="S13" s="2332"/>
      <c r="T13" s="2332"/>
      <c r="U13" s="2332"/>
      <c r="V13" s="2332"/>
      <c r="W13" s="2332"/>
      <c r="X13" s="2332"/>
      <c r="Y13" s="2332"/>
      <c r="Z13" s="2332"/>
      <c r="AA13" s="2332"/>
      <c r="AB13" s="2332"/>
      <c r="AC13" s="2332"/>
      <c r="AD13" s="2332"/>
    </row>
    <row r="14" spans="1:30" ht="15" customHeight="1">
      <c r="A14" s="2332"/>
      <c r="B14" s="2332"/>
      <c r="C14" s="2332"/>
      <c r="D14" s="2332"/>
      <c r="E14" s="2332"/>
      <c r="F14" s="2332"/>
      <c r="G14" s="2332"/>
      <c r="H14" s="2332"/>
      <c r="I14" s="2332"/>
      <c r="J14" s="2332"/>
      <c r="K14" s="2332"/>
      <c r="L14" s="2332"/>
      <c r="M14" s="2332"/>
      <c r="N14" s="2332"/>
      <c r="O14" s="2332"/>
      <c r="P14" s="2332"/>
      <c r="Q14" s="2332"/>
      <c r="R14" s="2332"/>
      <c r="S14" s="2332"/>
      <c r="T14" s="2332"/>
      <c r="U14" s="2332"/>
      <c r="V14" s="2332"/>
      <c r="W14" s="2332"/>
      <c r="X14" s="2332"/>
      <c r="Y14" s="2332"/>
      <c r="Z14" s="2332"/>
      <c r="AA14" s="2332"/>
      <c r="AB14" s="2332"/>
      <c r="AC14" s="2332"/>
      <c r="AD14" s="2332"/>
    </row>
    <row r="15" spans="1:30" ht="15" customHeight="1">
      <c r="A15" s="2332"/>
      <c r="B15" s="2332"/>
      <c r="C15" s="2332"/>
      <c r="D15" s="2332"/>
      <c r="E15" s="2332"/>
      <c r="F15" s="2332"/>
      <c r="G15" s="2332"/>
      <c r="H15" s="2332"/>
      <c r="I15" s="2332"/>
      <c r="J15" s="2332"/>
      <c r="K15" s="2332"/>
      <c r="L15" s="2332"/>
      <c r="M15" s="2332"/>
      <c r="N15" s="2332"/>
      <c r="O15" s="2332"/>
      <c r="P15" s="2332"/>
      <c r="Q15" s="2332"/>
      <c r="R15" s="2332"/>
      <c r="S15" s="2332"/>
      <c r="T15" s="2332"/>
      <c r="U15" s="2332"/>
      <c r="V15" s="2332"/>
      <c r="W15" s="2332"/>
      <c r="X15" s="2332"/>
      <c r="Y15" s="2332"/>
      <c r="Z15" s="2332"/>
      <c r="AA15" s="2332"/>
      <c r="AB15" s="2332"/>
      <c r="AC15" s="2332"/>
      <c r="AD15" s="2332"/>
    </row>
    <row r="16" spans="1:30" ht="15" customHeight="1">
      <c r="A16" s="2332"/>
      <c r="B16" s="2332"/>
      <c r="C16" s="2332"/>
      <c r="D16" s="2332"/>
      <c r="E16" s="2332"/>
      <c r="F16" s="2332"/>
      <c r="G16" s="2332"/>
      <c r="H16" s="2332"/>
      <c r="I16" s="2332"/>
      <c r="J16" s="2332"/>
      <c r="K16" s="2332"/>
      <c r="L16" s="2332"/>
      <c r="M16" s="2332"/>
      <c r="N16" s="2332"/>
      <c r="O16" s="2332"/>
      <c r="P16" s="2332"/>
      <c r="Q16" s="2332"/>
      <c r="R16" s="2332"/>
      <c r="S16" s="2332"/>
      <c r="T16" s="2332"/>
      <c r="U16" s="2332"/>
      <c r="V16" s="2332"/>
      <c r="W16" s="2332"/>
      <c r="X16" s="2332"/>
      <c r="Y16" s="2332"/>
      <c r="Z16" s="2332"/>
      <c r="AA16" s="2332"/>
      <c r="AB16" s="2332"/>
      <c r="AC16" s="2332"/>
      <c r="AD16" s="2332"/>
    </row>
    <row r="17" spans="1:30" ht="15" customHeight="1">
      <c r="A17" s="2332"/>
      <c r="B17" s="2332"/>
      <c r="C17" s="2332"/>
      <c r="D17" s="2332"/>
      <c r="E17" s="2332"/>
      <c r="F17" s="2332"/>
      <c r="G17" s="2332"/>
      <c r="H17" s="2332"/>
      <c r="I17" s="2332"/>
      <c r="J17" s="2332"/>
      <c r="K17" s="2332"/>
      <c r="L17" s="2332"/>
      <c r="M17" s="2332"/>
      <c r="N17" s="2332"/>
      <c r="O17" s="2332"/>
      <c r="P17" s="2332"/>
      <c r="Q17" s="2332"/>
      <c r="R17" s="2332"/>
      <c r="S17" s="2332"/>
      <c r="T17" s="2332"/>
      <c r="U17" s="2332"/>
      <c r="V17" s="2332"/>
      <c r="W17" s="2332"/>
      <c r="X17" s="2332"/>
      <c r="Y17" s="2332"/>
      <c r="Z17" s="2332"/>
      <c r="AA17" s="2332"/>
      <c r="AB17" s="2332"/>
      <c r="AC17" s="2332"/>
      <c r="AD17" s="2332"/>
    </row>
    <row r="18" spans="1:30" ht="15" customHeight="1">
      <c r="A18" s="2332"/>
      <c r="B18" s="2332"/>
      <c r="C18" s="2332"/>
      <c r="D18" s="2332"/>
      <c r="E18" s="2332"/>
      <c r="F18" s="2332"/>
      <c r="G18" s="2332"/>
      <c r="H18" s="2332"/>
      <c r="I18" s="2332"/>
      <c r="J18" s="2332"/>
      <c r="K18" s="2332"/>
      <c r="L18" s="2332"/>
      <c r="M18" s="2332"/>
      <c r="N18" s="2332"/>
      <c r="O18" s="2332"/>
      <c r="P18" s="2332"/>
      <c r="Q18" s="2332"/>
      <c r="R18" s="2332"/>
      <c r="S18" s="2332"/>
      <c r="T18" s="2332"/>
      <c r="U18" s="2332"/>
      <c r="V18" s="2332"/>
      <c r="W18" s="2332"/>
      <c r="X18" s="2332"/>
      <c r="Y18" s="2332"/>
      <c r="Z18" s="2332"/>
      <c r="AA18" s="2332"/>
      <c r="AB18" s="2332"/>
      <c r="AC18" s="2332"/>
      <c r="AD18" s="2332"/>
    </row>
    <row r="19" spans="1:30" ht="15" customHeight="1">
      <c r="A19" s="2332"/>
      <c r="B19" s="2332"/>
      <c r="C19" s="2332"/>
      <c r="D19" s="2332"/>
      <c r="E19" s="2332"/>
      <c r="F19" s="2332"/>
      <c r="G19" s="2332"/>
      <c r="H19" s="2332"/>
      <c r="I19" s="2332"/>
      <c r="J19" s="2332"/>
      <c r="K19" s="2332"/>
      <c r="L19" s="2332"/>
      <c r="M19" s="2332"/>
      <c r="N19" s="2332"/>
      <c r="O19" s="2332"/>
      <c r="P19" s="2332"/>
      <c r="Q19" s="2332"/>
      <c r="R19" s="2332"/>
      <c r="S19" s="2332"/>
      <c r="T19" s="2332"/>
      <c r="U19" s="2332"/>
      <c r="V19" s="2332"/>
      <c r="W19" s="2332"/>
      <c r="X19" s="2332"/>
      <c r="Y19" s="2332"/>
      <c r="Z19" s="2332"/>
      <c r="AA19" s="2332"/>
      <c r="AB19" s="2332"/>
      <c r="AC19" s="2332"/>
      <c r="AD19" s="2332"/>
    </row>
    <row r="20" spans="1:30" ht="9.6" customHeight="1">
      <c r="A20" s="2332"/>
      <c r="B20" s="2332"/>
      <c r="C20" s="2332"/>
      <c r="D20" s="2332"/>
      <c r="E20" s="2332"/>
      <c r="F20" s="2332"/>
      <c r="G20" s="2332"/>
      <c r="H20" s="2332"/>
      <c r="I20" s="2332"/>
      <c r="J20" s="2332"/>
      <c r="K20" s="2332"/>
      <c r="L20" s="2332"/>
      <c r="M20" s="2332"/>
      <c r="N20" s="2332"/>
      <c r="O20" s="2332"/>
      <c r="P20" s="2332"/>
      <c r="Q20" s="2332"/>
      <c r="R20" s="2332"/>
      <c r="S20" s="2332"/>
      <c r="T20" s="2332"/>
      <c r="U20" s="2332"/>
      <c r="V20" s="2332"/>
      <c r="W20" s="2332"/>
      <c r="X20" s="2332"/>
      <c r="Y20" s="2332"/>
      <c r="Z20" s="2332"/>
      <c r="AA20" s="2332"/>
      <c r="AB20" s="2332"/>
      <c r="AC20" s="2332"/>
      <c r="AD20" s="2332"/>
    </row>
    <row r="21" spans="1:30" ht="4.5" customHeight="1">
      <c r="A21" s="611" t="s">
        <v>1042</v>
      </c>
    </row>
    <row r="22" spans="1:30" ht="27" customHeight="1">
      <c r="A22" s="2333" t="s">
        <v>3413</v>
      </c>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5"/>
      <c r="AA22" s="2336" t="s">
        <v>964</v>
      </c>
      <c r="AB22" s="2337"/>
      <c r="AC22" s="2337"/>
      <c r="AD22" s="2338"/>
    </row>
    <row r="23" spans="1:30" ht="27" customHeight="1">
      <c r="A23" s="2339" t="s">
        <v>3592</v>
      </c>
      <c r="B23" s="2339"/>
      <c r="C23" s="2339"/>
      <c r="D23" s="2339"/>
      <c r="E23" s="2339"/>
      <c r="F23" s="2339"/>
      <c r="G23" s="2339"/>
      <c r="H23" s="2339"/>
      <c r="I23" s="2339" t="s">
        <v>3419</v>
      </c>
      <c r="J23" s="2339"/>
      <c r="K23" s="2339"/>
      <c r="L23" s="2339"/>
      <c r="M23" s="2339"/>
      <c r="N23" s="2339"/>
      <c r="O23" s="2339"/>
      <c r="P23" s="2339"/>
      <c r="Q23" s="2339"/>
      <c r="R23" s="2339"/>
      <c r="S23" s="2339"/>
      <c r="T23" s="2339"/>
      <c r="U23" s="2339"/>
      <c r="V23" s="2339"/>
      <c r="W23" s="2339"/>
      <c r="X23" s="2339"/>
      <c r="Y23" s="2339"/>
      <c r="Z23" s="2339"/>
      <c r="AA23" s="2333" t="s">
        <v>3418</v>
      </c>
      <c r="AB23" s="2334"/>
      <c r="AC23" s="2334"/>
      <c r="AD23" s="2335"/>
    </row>
    <row r="24" spans="1:30" ht="27" customHeight="1">
      <c r="A24" s="2339" t="s">
        <v>3591</v>
      </c>
      <c r="B24" s="2339"/>
      <c r="C24" s="2339"/>
      <c r="D24" s="2339"/>
      <c r="E24" s="2339"/>
      <c r="F24" s="2339"/>
      <c r="G24" s="2339"/>
      <c r="H24" s="2339"/>
      <c r="I24" s="2340" t="s">
        <v>3416</v>
      </c>
      <c r="J24" s="2341"/>
      <c r="K24" s="2341"/>
      <c r="L24" s="2341"/>
      <c r="M24" s="2341"/>
      <c r="N24" s="2341"/>
      <c r="O24" s="2341"/>
      <c r="P24" s="2341"/>
      <c r="Q24" s="2341"/>
      <c r="R24" s="2341"/>
      <c r="S24" s="2341"/>
      <c r="T24" s="2341"/>
      <c r="U24" s="2341"/>
      <c r="V24" s="2341"/>
      <c r="W24" s="2341"/>
      <c r="X24" s="2341"/>
      <c r="Y24" s="2341"/>
      <c r="Z24" s="2342"/>
      <c r="AA24" s="2333" t="s">
        <v>3415</v>
      </c>
      <c r="AB24" s="2334"/>
      <c r="AC24" s="2334"/>
      <c r="AD24" s="2335"/>
    </row>
    <row r="25" spans="1:30" ht="24" customHeight="1">
      <c r="A25" s="2343" t="s">
        <v>3590</v>
      </c>
      <c r="B25" s="2343"/>
      <c r="C25" s="2343"/>
      <c r="D25" s="2343"/>
      <c r="E25" s="2343"/>
      <c r="F25" s="2343"/>
      <c r="G25" s="2343"/>
      <c r="H25" s="2343"/>
      <c r="I25" s="2343"/>
      <c r="J25" s="2343"/>
      <c r="K25" s="2343"/>
      <c r="L25" s="2343"/>
      <c r="M25" s="2343"/>
      <c r="N25" s="2343"/>
      <c r="O25" s="2343"/>
      <c r="P25" s="2343"/>
      <c r="Q25" s="2343"/>
      <c r="R25" s="2343"/>
      <c r="S25" s="2343"/>
      <c r="T25" s="2343"/>
      <c r="U25" s="2343"/>
      <c r="V25" s="2343"/>
      <c r="W25" s="2343"/>
      <c r="X25" s="2343"/>
      <c r="Y25" s="2343"/>
      <c r="Z25" s="2343"/>
      <c r="AA25" s="2343"/>
      <c r="AB25" s="2343"/>
      <c r="AC25" s="2343"/>
      <c r="AD25" s="2343"/>
    </row>
    <row r="26" spans="1:30" ht="26.1" customHeight="1">
      <c r="A26" s="2343"/>
      <c r="B26" s="2343"/>
      <c r="C26" s="2343"/>
      <c r="D26" s="2343"/>
      <c r="E26" s="2343"/>
      <c r="F26" s="2343"/>
      <c r="G26" s="2343"/>
      <c r="H26" s="2343"/>
      <c r="I26" s="2343"/>
      <c r="J26" s="2343"/>
      <c r="K26" s="2343"/>
      <c r="L26" s="2343"/>
      <c r="M26" s="2343"/>
      <c r="N26" s="2343"/>
      <c r="O26" s="2343"/>
      <c r="P26" s="2343"/>
      <c r="Q26" s="2343"/>
      <c r="R26" s="2343"/>
      <c r="S26" s="2343"/>
      <c r="T26" s="2343"/>
      <c r="U26" s="2343"/>
      <c r="V26" s="2343"/>
      <c r="W26" s="2343"/>
      <c r="X26" s="2343"/>
      <c r="Y26" s="2343"/>
      <c r="Z26" s="2343"/>
      <c r="AA26" s="2343"/>
      <c r="AB26" s="2343"/>
      <c r="AC26" s="2343"/>
      <c r="AD26" s="2343"/>
    </row>
    <row r="27" spans="1:30" ht="27" customHeight="1">
      <c r="A27" s="2344" t="s">
        <v>3413</v>
      </c>
      <c r="B27" s="2345"/>
      <c r="C27" s="2345"/>
      <c r="D27" s="2345"/>
      <c r="E27" s="2345"/>
      <c r="F27" s="2345"/>
      <c r="G27" s="2345"/>
      <c r="H27" s="2345"/>
      <c r="I27" s="2345"/>
      <c r="J27" s="2345"/>
      <c r="K27" s="2345"/>
      <c r="L27" s="2345"/>
      <c r="M27" s="2345"/>
      <c r="N27" s="2345"/>
      <c r="O27" s="2345"/>
      <c r="P27" s="2345"/>
      <c r="Q27" s="2345"/>
      <c r="R27" s="2345"/>
      <c r="S27" s="2345"/>
      <c r="T27" s="2345"/>
      <c r="U27" s="2345"/>
      <c r="V27" s="2345"/>
      <c r="W27" s="2345"/>
      <c r="X27" s="2345"/>
      <c r="Y27" s="2345"/>
      <c r="Z27" s="2346"/>
      <c r="AA27" s="2336" t="s">
        <v>964</v>
      </c>
      <c r="AB27" s="2337"/>
      <c r="AC27" s="2337"/>
      <c r="AD27" s="2338"/>
    </row>
    <row r="28" spans="1:30" ht="42" customHeight="1">
      <c r="A28" s="2347"/>
      <c r="B28" s="2348"/>
      <c r="C28" s="2348"/>
      <c r="D28" s="2348"/>
      <c r="E28" s="2348"/>
      <c r="F28" s="2348"/>
      <c r="G28" s="2348"/>
      <c r="H28" s="2348"/>
      <c r="I28" s="2348"/>
      <c r="J28" s="2348"/>
      <c r="K28" s="2348"/>
      <c r="L28" s="2348"/>
      <c r="M28" s="2348"/>
      <c r="N28" s="2348"/>
      <c r="O28" s="2348"/>
      <c r="P28" s="2348"/>
      <c r="Q28" s="2348"/>
      <c r="R28" s="2348"/>
      <c r="S28" s="2348"/>
      <c r="T28" s="2348"/>
      <c r="U28" s="2348"/>
      <c r="V28" s="2348"/>
      <c r="W28" s="2348"/>
      <c r="X28" s="2348"/>
      <c r="Y28" s="2348"/>
      <c r="Z28" s="2349"/>
      <c r="AA28" s="2333" t="s">
        <v>3589</v>
      </c>
      <c r="AB28" s="2335"/>
      <c r="AC28" s="2333" t="s">
        <v>3588</v>
      </c>
      <c r="AD28" s="2335"/>
    </row>
    <row r="29" spans="1:30" ht="30" customHeight="1">
      <c r="A29" s="2350" t="s">
        <v>3410</v>
      </c>
      <c r="B29" s="2350"/>
      <c r="C29" s="2350"/>
      <c r="D29" s="2350"/>
      <c r="E29" s="2350"/>
      <c r="F29" s="2350"/>
      <c r="G29" s="2350"/>
      <c r="H29" s="2350"/>
      <c r="I29" s="2351" t="s">
        <v>3409</v>
      </c>
      <c r="J29" s="2352"/>
      <c r="K29" s="2352"/>
      <c r="L29" s="2352"/>
      <c r="M29" s="2352"/>
      <c r="N29" s="2352"/>
      <c r="O29" s="2352"/>
      <c r="P29" s="2352"/>
      <c r="Q29" s="2352"/>
      <c r="R29" s="2352"/>
      <c r="S29" s="2352"/>
      <c r="T29" s="2352"/>
      <c r="U29" s="2352"/>
      <c r="V29" s="2352"/>
      <c r="W29" s="2352"/>
      <c r="X29" s="2352"/>
      <c r="Y29" s="2352"/>
      <c r="Z29" s="2353"/>
      <c r="AA29" s="2333">
        <v>10</v>
      </c>
      <c r="AB29" s="2335"/>
      <c r="AC29" s="2333">
        <v>30</v>
      </c>
      <c r="AD29" s="2335"/>
    </row>
    <row r="30" spans="1:30" ht="30" customHeight="1">
      <c r="A30" s="2340" t="s">
        <v>3408</v>
      </c>
      <c r="B30" s="2341"/>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2"/>
      <c r="AA30" s="2333">
        <v>11</v>
      </c>
      <c r="AB30" s="2335"/>
      <c r="AC30" s="2333">
        <v>31</v>
      </c>
      <c r="AD30" s="2335"/>
    </row>
    <row r="31" spans="1:30" ht="129.6" customHeight="1">
      <c r="A31" s="2350" t="s">
        <v>3407</v>
      </c>
      <c r="B31" s="2350"/>
      <c r="C31" s="2350"/>
      <c r="D31" s="2350"/>
      <c r="E31" s="2350"/>
      <c r="F31" s="2350"/>
      <c r="G31" s="2350"/>
      <c r="H31" s="2350"/>
      <c r="I31" s="2339" t="s">
        <v>3587</v>
      </c>
      <c r="J31" s="2339"/>
      <c r="K31" s="2339"/>
      <c r="L31" s="2339"/>
      <c r="M31" s="2339"/>
      <c r="N31" s="2339"/>
      <c r="O31" s="2339"/>
      <c r="P31" s="2339"/>
      <c r="Q31" s="2339"/>
      <c r="R31" s="2339"/>
      <c r="S31" s="2339"/>
      <c r="T31" s="2339"/>
      <c r="U31" s="2339"/>
      <c r="V31" s="2339"/>
      <c r="W31" s="2339"/>
      <c r="X31" s="2339"/>
      <c r="Y31" s="2339"/>
      <c r="Z31" s="2339"/>
      <c r="AA31" s="2333">
        <v>12</v>
      </c>
      <c r="AB31" s="2335"/>
      <c r="AC31" s="2333">
        <v>32</v>
      </c>
      <c r="AD31" s="2335"/>
    </row>
    <row r="32" spans="1:30" ht="30" customHeight="1">
      <c r="A32" s="2340" t="s">
        <v>3405</v>
      </c>
      <c r="B32" s="2341"/>
      <c r="C32" s="2341"/>
      <c r="D32" s="2341"/>
      <c r="E32" s="2341"/>
      <c r="F32" s="2341"/>
      <c r="G32" s="2341"/>
      <c r="H32" s="2341"/>
      <c r="I32" s="2341"/>
      <c r="J32" s="2341"/>
      <c r="K32" s="2341"/>
      <c r="L32" s="2341"/>
      <c r="M32" s="2341"/>
      <c r="N32" s="2341"/>
      <c r="O32" s="2341"/>
      <c r="P32" s="2341"/>
      <c r="Q32" s="2341"/>
      <c r="R32" s="2341"/>
      <c r="S32" s="2341"/>
      <c r="T32" s="2341"/>
      <c r="U32" s="2341"/>
      <c r="V32" s="2341"/>
      <c r="W32" s="2341"/>
      <c r="X32" s="2341"/>
      <c r="Y32" s="2341"/>
      <c r="Z32" s="2342"/>
      <c r="AA32" s="2333">
        <v>13</v>
      </c>
      <c r="AB32" s="2335"/>
      <c r="AC32" s="2333">
        <v>33</v>
      </c>
      <c r="AD32" s="2335"/>
    </row>
    <row r="33" spans="1:30" ht="39.950000000000003" customHeight="1">
      <c r="A33" s="2350" t="s">
        <v>3404</v>
      </c>
      <c r="B33" s="2350"/>
      <c r="C33" s="2350"/>
      <c r="D33" s="2350"/>
      <c r="E33" s="2350"/>
      <c r="F33" s="2350"/>
      <c r="G33" s="2350"/>
      <c r="H33" s="2350"/>
      <c r="I33" s="2339" t="s">
        <v>3403</v>
      </c>
      <c r="J33" s="2350"/>
      <c r="K33" s="2350"/>
      <c r="L33" s="2350"/>
      <c r="M33" s="2350"/>
      <c r="N33" s="2350"/>
      <c r="O33" s="2350"/>
      <c r="P33" s="2350"/>
      <c r="Q33" s="2350"/>
      <c r="R33" s="2350"/>
      <c r="S33" s="2350"/>
      <c r="T33" s="2350"/>
      <c r="U33" s="2350"/>
      <c r="V33" s="2350"/>
      <c r="W33" s="2350"/>
      <c r="X33" s="2350"/>
      <c r="Y33" s="2350"/>
      <c r="Z33" s="2350"/>
      <c r="AA33" s="2333">
        <v>14</v>
      </c>
      <c r="AB33" s="2335"/>
      <c r="AC33" s="2333">
        <v>34</v>
      </c>
      <c r="AD33" s="2335"/>
    </row>
    <row r="34" spans="1:30" ht="39.950000000000003" customHeight="1">
      <c r="A34" s="2350" t="s">
        <v>3402</v>
      </c>
      <c r="B34" s="2350"/>
      <c r="C34" s="2350"/>
      <c r="D34" s="2350"/>
      <c r="E34" s="2350"/>
      <c r="F34" s="2350"/>
      <c r="G34" s="2350"/>
      <c r="H34" s="2350"/>
      <c r="I34" s="2339" t="s">
        <v>3401</v>
      </c>
      <c r="J34" s="2339"/>
      <c r="K34" s="2339"/>
      <c r="L34" s="2339"/>
      <c r="M34" s="2339"/>
      <c r="N34" s="2339"/>
      <c r="O34" s="2339"/>
      <c r="P34" s="2339"/>
      <c r="Q34" s="2339"/>
      <c r="R34" s="2339"/>
      <c r="S34" s="2339"/>
      <c r="T34" s="2339"/>
      <c r="U34" s="2339"/>
      <c r="V34" s="2339"/>
      <c r="W34" s="2339"/>
      <c r="X34" s="2339"/>
      <c r="Y34" s="2339"/>
      <c r="Z34" s="2339"/>
      <c r="AA34" s="2333">
        <v>15</v>
      </c>
      <c r="AB34" s="2335"/>
      <c r="AC34" s="2333">
        <v>35</v>
      </c>
      <c r="AD34" s="2335"/>
    </row>
    <row r="35" spans="1:30" ht="30" customHeight="1">
      <c r="A35" s="2351" t="s">
        <v>3400</v>
      </c>
      <c r="B35" s="2352"/>
      <c r="C35" s="2352"/>
      <c r="D35" s="2352"/>
      <c r="E35" s="2352"/>
      <c r="F35" s="2352"/>
      <c r="G35" s="2352"/>
      <c r="H35" s="2352"/>
      <c r="I35" s="2352"/>
      <c r="J35" s="2352"/>
      <c r="K35" s="2352"/>
      <c r="L35" s="2352"/>
      <c r="M35" s="2352"/>
      <c r="N35" s="2352"/>
      <c r="O35" s="2352"/>
      <c r="P35" s="2352"/>
      <c r="Q35" s="2352"/>
      <c r="R35" s="2352"/>
      <c r="S35" s="2352"/>
      <c r="T35" s="2352"/>
      <c r="U35" s="2352"/>
      <c r="V35" s="2352"/>
      <c r="W35" s="2352"/>
      <c r="X35" s="2352"/>
      <c r="Y35" s="2352"/>
      <c r="Z35" s="2353"/>
      <c r="AA35" s="2333">
        <v>16</v>
      </c>
      <c r="AB35" s="2335"/>
      <c r="AC35" s="2333">
        <v>36</v>
      </c>
      <c r="AD35" s="2335"/>
    </row>
    <row r="36" spans="1:30" ht="30" customHeight="1">
      <c r="A36" s="2351" t="s">
        <v>3399</v>
      </c>
      <c r="B36" s="2352"/>
      <c r="C36" s="2352"/>
      <c r="D36" s="2352"/>
      <c r="E36" s="2352"/>
      <c r="F36" s="2352"/>
      <c r="G36" s="2352"/>
      <c r="H36" s="2352"/>
      <c r="I36" s="2352"/>
      <c r="J36" s="2352"/>
      <c r="K36" s="2352"/>
      <c r="L36" s="2352"/>
      <c r="M36" s="2352"/>
      <c r="N36" s="2352"/>
      <c r="O36" s="2352"/>
      <c r="P36" s="2352"/>
      <c r="Q36" s="2352"/>
      <c r="R36" s="2352"/>
      <c r="S36" s="2352"/>
      <c r="T36" s="2352"/>
      <c r="U36" s="2352"/>
      <c r="V36" s="2352"/>
      <c r="W36" s="2352"/>
      <c r="X36" s="2352"/>
      <c r="Y36" s="2352"/>
      <c r="Z36" s="2353"/>
      <c r="AA36" s="2333">
        <v>17</v>
      </c>
      <c r="AB36" s="2335"/>
      <c r="AC36" s="2333">
        <v>37</v>
      </c>
      <c r="AD36" s="2335"/>
    </row>
    <row r="37" spans="1:30" ht="30" customHeight="1">
      <c r="A37" s="2350" t="s">
        <v>3398</v>
      </c>
      <c r="B37" s="2350"/>
      <c r="C37" s="2350"/>
      <c r="D37" s="2350"/>
      <c r="E37" s="2350"/>
      <c r="F37" s="2350"/>
      <c r="G37" s="2350"/>
      <c r="H37" s="2350"/>
      <c r="I37" s="2339" t="s">
        <v>3397</v>
      </c>
      <c r="J37" s="2339"/>
      <c r="K37" s="2339"/>
      <c r="L37" s="2339"/>
      <c r="M37" s="2339"/>
      <c r="N37" s="2339"/>
      <c r="O37" s="2339"/>
      <c r="P37" s="2339"/>
      <c r="Q37" s="2339"/>
      <c r="R37" s="2339"/>
      <c r="S37" s="2339"/>
      <c r="T37" s="2339"/>
      <c r="U37" s="2339"/>
      <c r="V37" s="2339"/>
      <c r="W37" s="2339"/>
      <c r="X37" s="2339"/>
      <c r="Y37" s="2339"/>
      <c r="Z37" s="2339"/>
      <c r="AA37" s="2333">
        <v>18</v>
      </c>
      <c r="AB37" s="2335"/>
      <c r="AC37" s="2333">
        <v>38</v>
      </c>
      <c r="AD37" s="2335"/>
    </row>
    <row r="38" spans="1:30" ht="39.950000000000003" customHeight="1">
      <c r="A38" s="2339" t="s">
        <v>3396</v>
      </c>
      <c r="B38" s="2339"/>
      <c r="C38" s="2339"/>
      <c r="D38" s="2339"/>
      <c r="E38" s="2339"/>
      <c r="F38" s="2339"/>
      <c r="G38" s="2339"/>
      <c r="H38" s="2339"/>
      <c r="I38" s="2350" t="s">
        <v>3395</v>
      </c>
      <c r="J38" s="2350"/>
      <c r="K38" s="2350"/>
      <c r="L38" s="2350"/>
      <c r="M38" s="2350"/>
      <c r="N38" s="2350"/>
      <c r="O38" s="2350"/>
      <c r="P38" s="2350"/>
      <c r="Q38" s="2350"/>
      <c r="R38" s="2350"/>
      <c r="S38" s="2350"/>
      <c r="T38" s="2350"/>
      <c r="U38" s="2350"/>
      <c r="V38" s="2350"/>
      <c r="W38" s="2350"/>
      <c r="X38" s="2350"/>
      <c r="Y38" s="2350"/>
      <c r="Z38" s="2350"/>
      <c r="AA38" s="2333">
        <v>19</v>
      </c>
      <c r="AB38" s="2335"/>
      <c r="AC38" s="2333">
        <v>39</v>
      </c>
      <c r="AD38" s="2335"/>
    </row>
    <row r="39" spans="1:30" ht="39.950000000000003" customHeight="1">
      <c r="A39" s="2351" t="s">
        <v>3394</v>
      </c>
      <c r="B39" s="2352"/>
      <c r="C39" s="2352"/>
      <c r="D39" s="2352"/>
      <c r="E39" s="2352"/>
      <c r="F39" s="2352"/>
      <c r="G39" s="2352"/>
      <c r="H39" s="2353"/>
      <c r="I39" s="2339" t="s">
        <v>3393</v>
      </c>
      <c r="J39" s="2339"/>
      <c r="K39" s="2339"/>
      <c r="L39" s="2339"/>
      <c r="M39" s="2339"/>
      <c r="N39" s="2339"/>
      <c r="O39" s="2339"/>
      <c r="P39" s="2339"/>
      <c r="Q39" s="2339"/>
      <c r="R39" s="2339"/>
      <c r="S39" s="2339"/>
      <c r="T39" s="2339"/>
      <c r="U39" s="2339"/>
      <c r="V39" s="2339"/>
      <c r="W39" s="2339"/>
      <c r="X39" s="2339"/>
      <c r="Y39" s="2339"/>
      <c r="Z39" s="2339"/>
      <c r="AA39" s="2333">
        <v>20</v>
      </c>
      <c r="AB39" s="2335"/>
      <c r="AC39" s="2333">
        <v>40</v>
      </c>
      <c r="AD39" s="2335"/>
    </row>
    <row r="40" spans="1:30" ht="30" customHeight="1">
      <c r="A40" s="2350" t="s">
        <v>3392</v>
      </c>
      <c r="B40" s="2350"/>
      <c r="C40" s="2350"/>
      <c r="D40" s="2350"/>
      <c r="E40" s="2350"/>
      <c r="F40" s="2350"/>
      <c r="G40" s="2350"/>
      <c r="H40" s="2350"/>
      <c r="I40" s="2350" t="s">
        <v>3391</v>
      </c>
      <c r="J40" s="2350"/>
      <c r="K40" s="2350"/>
      <c r="L40" s="2350"/>
      <c r="M40" s="2350"/>
      <c r="N40" s="2350"/>
      <c r="O40" s="2350"/>
      <c r="P40" s="2350"/>
      <c r="Q40" s="2350"/>
      <c r="R40" s="2350"/>
      <c r="S40" s="2350"/>
      <c r="T40" s="2350"/>
      <c r="U40" s="2350"/>
      <c r="V40" s="2350"/>
      <c r="W40" s="2350"/>
      <c r="X40" s="2350"/>
      <c r="Y40" s="2350"/>
      <c r="Z40" s="2350"/>
      <c r="AA40" s="2333">
        <v>21</v>
      </c>
      <c r="AB40" s="2335"/>
      <c r="AC40" s="2333">
        <v>41</v>
      </c>
      <c r="AD40" s="2335"/>
    </row>
    <row r="41" spans="1:30" ht="69.599999999999994" customHeight="1">
      <c r="A41" s="2350" t="s">
        <v>3390</v>
      </c>
      <c r="B41" s="2350"/>
      <c r="C41" s="2350"/>
      <c r="D41" s="2350"/>
      <c r="E41" s="2350"/>
      <c r="F41" s="2350"/>
      <c r="G41" s="2350"/>
      <c r="H41" s="2350"/>
      <c r="I41" s="2339" t="s">
        <v>3389</v>
      </c>
      <c r="J41" s="2339"/>
      <c r="K41" s="2339"/>
      <c r="L41" s="2339"/>
      <c r="M41" s="2339"/>
      <c r="N41" s="2339"/>
      <c r="O41" s="2339"/>
      <c r="P41" s="2339"/>
      <c r="Q41" s="2339"/>
      <c r="R41" s="2339"/>
      <c r="S41" s="2339"/>
      <c r="T41" s="2339"/>
      <c r="U41" s="2339"/>
      <c r="V41" s="2339"/>
      <c r="W41" s="2339"/>
      <c r="X41" s="2339"/>
      <c r="Y41" s="2339"/>
      <c r="Z41" s="2339"/>
      <c r="AA41" s="2333">
        <v>22</v>
      </c>
      <c r="AB41" s="2335"/>
      <c r="AC41" s="2333">
        <v>42</v>
      </c>
      <c r="AD41" s="2335"/>
    </row>
    <row r="42" spans="1:30" ht="30" customHeight="1">
      <c r="A42" s="2351" t="s">
        <v>3388</v>
      </c>
      <c r="B42" s="2352"/>
      <c r="C42" s="2352"/>
      <c r="D42" s="2352"/>
      <c r="E42" s="2352"/>
      <c r="F42" s="2352"/>
      <c r="G42" s="2352"/>
      <c r="H42" s="2352"/>
      <c r="I42" s="2352"/>
      <c r="J42" s="2352"/>
      <c r="K42" s="2352"/>
      <c r="L42" s="2352"/>
      <c r="M42" s="2352"/>
      <c r="N42" s="2352"/>
      <c r="O42" s="2352"/>
      <c r="P42" s="2352"/>
      <c r="Q42" s="2352"/>
      <c r="R42" s="2352"/>
      <c r="S42" s="2352"/>
      <c r="T42" s="2352"/>
      <c r="U42" s="2352"/>
      <c r="V42" s="2352"/>
      <c r="W42" s="2352"/>
      <c r="X42" s="2352"/>
      <c r="Y42" s="2352"/>
      <c r="Z42" s="2353"/>
      <c r="AA42" s="2333">
        <v>23</v>
      </c>
      <c r="AB42" s="2335"/>
      <c r="AC42" s="2333">
        <v>43</v>
      </c>
      <c r="AD42" s="2335"/>
    </row>
    <row r="43" spans="1:30" ht="30" customHeight="1">
      <c r="A43" s="2351" t="s">
        <v>3387</v>
      </c>
      <c r="B43" s="2352"/>
      <c r="C43" s="2352"/>
      <c r="D43" s="2352"/>
      <c r="E43" s="2352"/>
      <c r="F43" s="2352"/>
      <c r="G43" s="2352"/>
      <c r="H43" s="2352"/>
      <c r="I43" s="2352"/>
      <c r="J43" s="2352"/>
      <c r="K43" s="2352"/>
      <c r="L43" s="2352"/>
      <c r="M43" s="2352"/>
      <c r="N43" s="2352"/>
      <c r="O43" s="2352"/>
      <c r="P43" s="2352"/>
      <c r="Q43" s="2352"/>
      <c r="R43" s="2352"/>
      <c r="S43" s="2352"/>
      <c r="T43" s="2352"/>
      <c r="U43" s="2352"/>
      <c r="V43" s="2352"/>
      <c r="W43" s="2352"/>
      <c r="X43" s="2352"/>
      <c r="Y43" s="2352"/>
      <c r="Z43" s="2353"/>
      <c r="AA43" s="2333">
        <v>24</v>
      </c>
      <c r="AB43" s="2335"/>
      <c r="AC43" s="2333">
        <v>44</v>
      </c>
      <c r="AD43" s="2335"/>
    </row>
    <row r="44" spans="1:30" ht="4.5" customHeight="1"/>
    <row r="45" spans="1:30" ht="15" customHeight="1">
      <c r="A45" s="2332" t="s">
        <v>3586</v>
      </c>
      <c r="B45" s="2332"/>
      <c r="C45" s="2332"/>
      <c r="D45" s="2332"/>
      <c r="E45" s="2332"/>
      <c r="F45" s="2332"/>
      <c r="G45" s="2332"/>
      <c r="H45" s="2332"/>
      <c r="I45" s="2332"/>
      <c r="J45" s="2332"/>
      <c r="K45" s="2332"/>
      <c r="L45" s="2332"/>
      <c r="M45" s="2332"/>
      <c r="N45" s="2332"/>
      <c r="O45" s="2332"/>
      <c r="P45" s="2332"/>
      <c r="Q45" s="2332"/>
      <c r="R45" s="2332"/>
      <c r="S45" s="2332"/>
      <c r="T45" s="2332"/>
      <c r="U45" s="2332"/>
      <c r="V45" s="2332"/>
      <c r="W45" s="2332"/>
      <c r="X45" s="2332"/>
      <c r="Y45" s="2332"/>
      <c r="Z45" s="2332"/>
      <c r="AA45" s="2332"/>
      <c r="AB45" s="2332"/>
      <c r="AC45" s="2332"/>
      <c r="AD45" s="2332"/>
    </row>
    <row r="46" spans="1:30" ht="15" customHeight="1">
      <c r="A46" s="2332"/>
      <c r="B46" s="2332"/>
      <c r="C46" s="2332"/>
      <c r="D46" s="2332"/>
      <c r="E46" s="2332"/>
      <c r="F46" s="2332"/>
      <c r="G46" s="2332"/>
      <c r="H46" s="2332"/>
      <c r="I46" s="2332"/>
      <c r="J46" s="2332"/>
      <c r="K46" s="2332"/>
      <c r="L46" s="2332"/>
      <c r="M46" s="2332"/>
      <c r="N46" s="2332"/>
      <c r="O46" s="2332"/>
      <c r="P46" s="2332"/>
      <c r="Q46" s="2332"/>
      <c r="R46" s="2332"/>
      <c r="S46" s="2332"/>
      <c r="T46" s="2332"/>
      <c r="U46" s="2332"/>
      <c r="V46" s="2332"/>
      <c r="W46" s="2332"/>
      <c r="X46" s="2332"/>
      <c r="Y46" s="2332"/>
      <c r="Z46" s="2332"/>
      <c r="AA46" s="2332"/>
      <c r="AB46" s="2332"/>
      <c r="AC46" s="2332"/>
      <c r="AD46" s="2332"/>
    </row>
    <row r="47" spans="1:30" ht="15" customHeight="1">
      <c r="A47" s="2332"/>
      <c r="B47" s="2332"/>
      <c r="C47" s="2332"/>
      <c r="D47" s="2332"/>
      <c r="E47" s="2332"/>
      <c r="F47" s="2332"/>
      <c r="G47" s="2332"/>
      <c r="H47" s="2332"/>
      <c r="I47" s="2332"/>
      <c r="J47" s="2332"/>
      <c r="K47" s="2332"/>
      <c r="L47" s="2332"/>
      <c r="M47" s="2332"/>
      <c r="N47" s="2332"/>
      <c r="O47" s="2332"/>
      <c r="P47" s="2332"/>
      <c r="Q47" s="2332"/>
      <c r="R47" s="2332"/>
      <c r="S47" s="2332"/>
      <c r="T47" s="2332"/>
      <c r="U47" s="2332"/>
      <c r="V47" s="2332"/>
      <c r="W47" s="2332"/>
      <c r="X47" s="2332"/>
      <c r="Y47" s="2332"/>
      <c r="Z47" s="2332"/>
      <c r="AA47" s="2332"/>
      <c r="AB47" s="2332"/>
      <c r="AC47" s="2332"/>
      <c r="AD47" s="2332"/>
    </row>
    <row r="48" spans="1:30" ht="15" customHeight="1">
      <c r="A48" s="2332"/>
      <c r="B48" s="2332"/>
      <c r="C48" s="2332"/>
      <c r="D48" s="2332"/>
      <c r="E48" s="2332"/>
      <c r="F48" s="2332"/>
      <c r="G48" s="2332"/>
      <c r="H48" s="2332"/>
      <c r="I48" s="2332"/>
      <c r="J48" s="2332"/>
      <c r="K48" s="2332"/>
      <c r="L48" s="2332"/>
      <c r="M48" s="2332"/>
      <c r="N48" s="2332"/>
      <c r="O48" s="2332"/>
      <c r="P48" s="2332"/>
      <c r="Q48" s="2332"/>
      <c r="R48" s="2332"/>
      <c r="S48" s="2332"/>
      <c r="T48" s="2332"/>
      <c r="U48" s="2332"/>
      <c r="V48" s="2332"/>
      <c r="W48" s="2332"/>
      <c r="X48" s="2332"/>
      <c r="Y48" s="2332"/>
      <c r="Z48" s="2332"/>
      <c r="AA48" s="2332"/>
      <c r="AB48" s="2332"/>
      <c r="AC48" s="2332"/>
      <c r="AD48" s="2332"/>
    </row>
    <row r="49" spans="1:30" ht="15" customHeight="1">
      <c r="A49" s="2332"/>
      <c r="B49" s="2332"/>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row>
    <row r="50" spans="1:30" ht="9.6" customHeight="1">
      <c r="A50" s="2332"/>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row>
    <row r="51" spans="1:30" ht="15" customHeight="1">
      <c r="A51" s="2354" t="s">
        <v>3583</v>
      </c>
      <c r="B51" s="2355"/>
      <c r="C51" s="2355"/>
      <c r="D51" s="2355"/>
      <c r="E51" s="2355"/>
      <c r="F51" s="2355"/>
      <c r="G51" s="2355"/>
      <c r="H51" s="2355"/>
      <c r="I51" s="2355"/>
      <c r="J51" s="2355"/>
      <c r="K51" s="2355"/>
      <c r="L51" s="2355"/>
      <c r="M51" s="2355"/>
      <c r="N51" s="2355"/>
      <c r="O51" s="2355"/>
      <c r="P51" s="2355"/>
      <c r="Q51" s="2355"/>
      <c r="R51" s="2355"/>
      <c r="S51" s="2355"/>
      <c r="T51" s="2355"/>
      <c r="U51" s="2355"/>
      <c r="V51" s="2355"/>
      <c r="W51" s="2355"/>
      <c r="X51" s="2355"/>
      <c r="Y51" s="2355"/>
      <c r="Z51" s="2355"/>
      <c r="AA51" s="2355"/>
      <c r="AB51" s="2354" t="s">
        <v>964</v>
      </c>
      <c r="AC51" s="2355"/>
      <c r="AD51" s="2356"/>
    </row>
    <row r="52" spans="1:30" ht="15" customHeight="1">
      <c r="A52" s="2357" t="s">
        <v>3582</v>
      </c>
      <c r="B52" s="2357"/>
      <c r="C52" s="2357"/>
      <c r="D52" s="2357"/>
      <c r="E52" s="2357"/>
      <c r="F52" s="2357"/>
      <c r="G52" s="2357"/>
      <c r="H52" s="2357"/>
      <c r="I52" s="2357"/>
      <c r="J52" s="2357"/>
      <c r="K52" s="2357"/>
      <c r="L52" s="2357"/>
      <c r="M52" s="2357"/>
      <c r="N52" s="2357"/>
      <c r="O52" s="2357"/>
      <c r="P52" s="2357"/>
      <c r="Q52" s="2357"/>
      <c r="R52" s="2357"/>
      <c r="S52" s="2357"/>
      <c r="T52" s="2357"/>
      <c r="U52" s="2357"/>
      <c r="V52" s="2357"/>
      <c r="W52" s="2357"/>
      <c r="X52" s="2357"/>
      <c r="Y52" s="2357"/>
      <c r="Z52" s="2357"/>
      <c r="AA52" s="2357"/>
      <c r="AB52" s="2358" t="s">
        <v>1452</v>
      </c>
      <c r="AC52" s="2359"/>
      <c r="AD52" s="2360"/>
    </row>
    <row r="53" spans="1:30" ht="15" customHeight="1">
      <c r="A53" s="2361" t="s">
        <v>3581</v>
      </c>
      <c r="B53" s="2362"/>
      <c r="C53" s="2362"/>
      <c r="D53" s="2362"/>
      <c r="E53" s="2362"/>
      <c r="F53" s="2362"/>
      <c r="G53" s="2362"/>
      <c r="H53" s="2362"/>
      <c r="I53" s="2362"/>
      <c r="J53" s="2362"/>
      <c r="K53" s="2362"/>
      <c r="L53" s="2362"/>
      <c r="M53" s="2362"/>
      <c r="N53" s="2362"/>
      <c r="O53" s="2362"/>
      <c r="P53" s="2362"/>
      <c r="Q53" s="2362"/>
      <c r="R53" s="2362"/>
      <c r="S53" s="2362"/>
      <c r="T53" s="2362"/>
      <c r="U53" s="2362"/>
      <c r="V53" s="2362"/>
      <c r="W53" s="2362"/>
      <c r="X53" s="2362"/>
      <c r="Y53" s="2362"/>
      <c r="Z53" s="2362"/>
      <c r="AA53" s="2362"/>
      <c r="AB53" s="2358" t="s">
        <v>3580</v>
      </c>
      <c r="AC53" s="2359"/>
      <c r="AD53" s="2360"/>
    </row>
    <row r="54" spans="1:30" ht="15" customHeight="1">
      <c r="A54" s="2361" t="s">
        <v>3585</v>
      </c>
      <c r="B54" s="2362"/>
      <c r="C54" s="2362"/>
      <c r="D54" s="2362"/>
      <c r="E54" s="2362"/>
      <c r="F54" s="2362"/>
      <c r="G54" s="2362"/>
      <c r="H54" s="2362"/>
      <c r="I54" s="2362"/>
      <c r="J54" s="2362"/>
      <c r="K54" s="2362"/>
      <c r="L54" s="2362"/>
      <c r="M54" s="2362"/>
      <c r="N54" s="2362"/>
      <c r="O54" s="2362"/>
      <c r="P54" s="2362"/>
      <c r="Q54" s="2362"/>
      <c r="R54" s="2362"/>
      <c r="S54" s="2362"/>
      <c r="T54" s="2362"/>
      <c r="U54" s="2362"/>
      <c r="V54" s="2362"/>
      <c r="W54" s="2362"/>
      <c r="X54" s="2362"/>
      <c r="Y54" s="2362"/>
      <c r="Z54" s="2362"/>
      <c r="AA54" s="2362"/>
      <c r="AB54" s="2358" t="s">
        <v>3578</v>
      </c>
      <c r="AC54" s="2359"/>
      <c r="AD54" s="2360"/>
    </row>
    <row r="55" spans="1:30" ht="15" customHeight="1">
      <c r="A55" s="2361" t="s">
        <v>3577</v>
      </c>
      <c r="B55" s="2362"/>
      <c r="C55" s="2362"/>
      <c r="D55" s="2362"/>
      <c r="E55" s="2362"/>
      <c r="F55" s="2362"/>
      <c r="G55" s="2362"/>
      <c r="H55" s="2362"/>
      <c r="I55" s="2362"/>
      <c r="J55" s="2362"/>
      <c r="K55" s="2362"/>
      <c r="L55" s="2362"/>
      <c r="M55" s="2362"/>
      <c r="N55" s="2362"/>
      <c r="O55" s="2362"/>
      <c r="P55" s="2362"/>
      <c r="Q55" s="2362"/>
      <c r="R55" s="2362"/>
      <c r="S55" s="2362"/>
      <c r="T55" s="2362"/>
      <c r="U55" s="2362"/>
      <c r="V55" s="2362"/>
      <c r="W55" s="2362"/>
      <c r="X55" s="2362"/>
      <c r="Y55" s="2362"/>
      <c r="Z55" s="2362"/>
      <c r="AA55" s="2362"/>
      <c r="AB55" s="2358" t="s">
        <v>3576</v>
      </c>
      <c r="AC55" s="2359"/>
      <c r="AD55" s="2360"/>
    </row>
    <row r="56" spans="1:30" ht="15" customHeight="1">
      <c r="A56" s="2361" t="s">
        <v>3575</v>
      </c>
      <c r="B56" s="2362"/>
      <c r="C56" s="2362"/>
      <c r="D56" s="2362"/>
      <c r="E56" s="2362"/>
      <c r="F56" s="2362"/>
      <c r="G56" s="2362"/>
      <c r="H56" s="2362"/>
      <c r="I56" s="2362"/>
      <c r="J56" s="2362"/>
      <c r="K56" s="2362"/>
      <c r="L56" s="2362"/>
      <c r="M56" s="2362"/>
      <c r="N56" s="2362"/>
      <c r="O56" s="2362"/>
      <c r="P56" s="2362"/>
      <c r="Q56" s="2362"/>
      <c r="R56" s="2362"/>
      <c r="S56" s="2362"/>
      <c r="T56" s="2362"/>
      <c r="U56" s="2362"/>
      <c r="V56" s="2362"/>
      <c r="W56" s="2362"/>
      <c r="X56" s="2362"/>
      <c r="Y56" s="2362"/>
      <c r="Z56" s="2362"/>
      <c r="AA56" s="2362"/>
      <c r="AB56" s="2358" t="s">
        <v>3574</v>
      </c>
      <c r="AC56" s="2359"/>
      <c r="AD56" s="2360"/>
    </row>
    <row r="57" spans="1:30" ht="4.5" customHeight="1">
      <c r="A57" s="612"/>
      <c r="B57" s="605"/>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15"/>
      <c r="AD57" s="615"/>
    </row>
    <row r="58" spans="1:30" ht="15" customHeight="1">
      <c r="A58" s="2332" t="s">
        <v>3584</v>
      </c>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row>
    <row r="59" spans="1:30" ht="15" customHeight="1">
      <c r="A59" s="2332"/>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row>
    <row r="60" spans="1:30" ht="15" customHeight="1">
      <c r="A60" s="2332"/>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row>
    <row r="61" spans="1:30" ht="15" customHeight="1">
      <c r="A61" s="2332"/>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row>
    <row r="62" spans="1:30" ht="15" customHeight="1">
      <c r="A62" s="2332"/>
      <c r="B62" s="2332"/>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row>
    <row r="63" spans="1:30" ht="3.95" customHeight="1">
      <c r="A63" s="2332"/>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row>
    <row r="64" spans="1:30" ht="15" customHeight="1">
      <c r="A64" s="2354" t="s">
        <v>3583</v>
      </c>
      <c r="B64" s="2355"/>
      <c r="C64" s="2355"/>
      <c r="D64" s="2355"/>
      <c r="E64" s="2355"/>
      <c r="F64" s="2355"/>
      <c r="G64" s="2355"/>
      <c r="H64" s="2355"/>
      <c r="I64" s="2355"/>
      <c r="J64" s="2355"/>
      <c r="K64" s="2355"/>
      <c r="L64" s="2355"/>
      <c r="M64" s="2355"/>
      <c r="N64" s="2355"/>
      <c r="O64" s="2355"/>
      <c r="P64" s="2355"/>
      <c r="Q64" s="2355"/>
      <c r="R64" s="2355"/>
      <c r="S64" s="2355"/>
      <c r="T64" s="2355"/>
      <c r="U64" s="2355"/>
      <c r="V64" s="2355"/>
      <c r="W64" s="2355"/>
      <c r="X64" s="2355"/>
      <c r="Y64" s="2355"/>
      <c r="Z64" s="2355"/>
      <c r="AA64" s="2355"/>
      <c r="AB64" s="2354" t="s">
        <v>964</v>
      </c>
      <c r="AC64" s="2355"/>
      <c r="AD64" s="2356"/>
    </row>
    <row r="65" spans="1:30" ht="15" hidden="1" customHeight="1">
      <c r="A65" s="2361" t="s">
        <v>3582</v>
      </c>
      <c r="B65" s="2362"/>
      <c r="C65" s="2362"/>
      <c r="D65" s="2362"/>
      <c r="E65" s="2362"/>
      <c r="F65" s="2362"/>
      <c r="G65" s="2362"/>
      <c r="H65" s="2362"/>
      <c r="I65" s="2362"/>
      <c r="J65" s="2362"/>
      <c r="K65" s="2362"/>
      <c r="L65" s="2362"/>
      <c r="M65" s="2362"/>
      <c r="N65" s="2362"/>
      <c r="O65" s="2362"/>
      <c r="P65" s="2362"/>
      <c r="Q65" s="2362"/>
      <c r="R65" s="2362"/>
      <c r="S65" s="2362"/>
      <c r="T65" s="2362"/>
      <c r="U65" s="2362"/>
      <c r="V65" s="2362"/>
      <c r="W65" s="2362"/>
      <c r="X65" s="2362"/>
      <c r="Y65" s="2362"/>
      <c r="Z65" s="2363"/>
      <c r="AA65" s="614" t="s">
        <v>1452</v>
      </c>
      <c r="AB65" s="613" t="s">
        <v>1452</v>
      </c>
      <c r="AC65" s="613"/>
      <c r="AD65" s="613"/>
    </row>
    <row r="66" spans="1:30" ht="15" hidden="1" customHeight="1">
      <c r="A66" s="2361" t="s">
        <v>3581</v>
      </c>
      <c r="B66" s="2362"/>
      <c r="C66" s="2362"/>
      <c r="D66" s="2362"/>
      <c r="E66" s="2362"/>
      <c r="F66" s="2362"/>
      <c r="G66" s="2362"/>
      <c r="H66" s="2362"/>
      <c r="I66" s="2362"/>
      <c r="J66" s="2362"/>
      <c r="K66" s="2362"/>
      <c r="L66" s="2362"/>
      <c r="M66" s="2362"/>
      <c r="N66" s="2362"/>
      <c r="O66" s="2362"/>
      <c r="P66" s="2362"/>
      <c r="Q66" s="2362"/>
      <c r="R66" s="2362"/>
      <c r="S66" s="2362"/>
      <c r="T66" s="2362"/>
      <c r="U66" s="2362"/>
      <c r="V66" s="2362"/>
      <c r="W66" s="2362"/>
      <c r="X66" s="2362"/>
      <c r="Y66" s="2362"/>
      <c r="Z66" s="2363"/>
      <c r="AA66" s="614" t="s">
        <v>3580</v>
      </c>
      <c r="AB66" s="613" t="s">
        <v>3580</v>
      </c>
      <c r="AC66" s="613"/>
      <c r="AD66" s="613"/>
    </row>
    <row r="67" spans="1:30" ht="15" hidden="1" customHeight="1">
      <c r="A67" s="2361" t="s">
        <v>3579</v>
      </c>
      <c r="B67" s="2362"/>
      <c r="C67" s="2362"/>
      <c r="D67" s="2362"/>
      <c r="E67" s="2362"/>
      <c r="F67" s="2362"/>
      <c r="G67" s="2362"/>
      <c r="H67" s="2362"/>
      <c r="I67" s="2362"/>
      <c r="J67" s="2362"/>
      <c r="K67" s="2362"/>
      <c r="L67" s="2362"/>
      <c r="M67" s="2362"/>
      <c r="N67" s="2362"/>
      <c r="O67" s="2362"/>
      <c r="P67" s="2362"/>
      <c r="Q67" s="2362"/>
      <c r="R67" s="2362"/>
      <c r="S67" s="2362"/>
      <c r="T67" s="2362"/>
      <c r="U67" s="2362"/>
      <c r="V67" s="2362"/>
      <c r="W67" s="2362"/>
      <c r="X67" s="2362"/>
      <c r="Y67" s="2362"/>
      <c r="Z67" s="2363"/>
      <c r="AA67" s="614" t="s">
        <v>3578</v>
      </c>
      <c r="AB67" s="613" t="s">
        <v>3578</v>
      </c>
      <c r="AC67" s="613"/>
      <c r="AD67" s="613"/>
    </row>
    <row r="68" spans="1:30" ht="15" hidden="1" customHeight="1">
      <c r="A68" s="2361" t="s">
        <v>3577</v>
      </c>
      <c r="B68" s="2362"/>
      <c r="C68" s="2362"/>
      <c r="D68" s="2362"/>
      <c r="E68" s="2362"/>
      <c r="F68" s="2362"/>
      <c r="G68" s="2362"/>
      <c r="H68" s="2362"/>
      <c r="I68" s="2362"/>
      <c r="J68" s="2362"/>
      <c r="K68" s="2362"/>
      <c r="L68" s="2362"/>
      <c r="M68" s="2362"/>
      <c r="N68" s="2362"/>
      <c r="O68" s="2362"/>
      <c r="P68" s="2362"/>
      <c r="Q68" s="2362"/>
      <c r="R68" s="2362"/>
      <c r="S68" s="2362"/>
      <c r="T68" s="2362"/>
      <c r="U68" s="2362"/>
      <c r="V68" s="2362"/>
      <c r="W68" s="2362"/>
      <c r="X68" s="2362"/>
      <c r="Y68" s="2362"/>
      <c r="Z68" s="2363"/>
      <c r="AA68" s="614" t="s">
        <v>3576</v>
      </c>
      <c r="AB68" s="613" t="s">
        <v>3576</v>
      </c>
      <c r="AC68" s="613"/>
      <c r="AD68" s="613"/>
    </row>
    <row r="69" spans="1:30" ht="15" hidden="1" customHeight="1">
      <c r="A69" s="2361" t="s">
        <v>3575</v>
      </c>
      <c r="B69" s="2362"/>
      <c r="C69" s="2362"/>
      <c r="D69" s="2362"/>
      <c r="E69" s="2362"/>
      <c r="F69" s="2362"/>
      <c r="G69" s="2362"/>
      <c r="H69" s="2362"/>
      <c r="I69" s="2362"/>
      <c r="J69" s="2362"/>
      <c r="K69" s="2362"/>
      <c r="L69" s="2362"/>
      <c r="M69" s="2362"/>
      <c r="N69" s="2362"/>
      <c r="O69" s="2362"/>
      <c r="P69" s="2362"/>
      <c r="Q69" s="2362"/>
      <c r="R69" s="2362"/>
      <c r="S69" s="2362"/>
      <c r="T69" s="2362"/>
      <c r="U69" s="2362"/>
      <c r="V69" s="2362"/>
      <c r="W69" s="2362"/>
      <c r="X69" s="2362"/>
      <c r="Y69" s="2362"/>
      <c r="Z69" s="2363"/>
      <c r="AA69" s="614" t="s">
        <v>3574</v>
      </c>
      <c r="AB69" s="613" t="s">
        <v>3574</v>
      </c>
      <c r="AC69" s="613"/>
      <c r="AD69" s="613"/>
    </row>
    <row r="70" spans="1:30" ht="15" hidden="1" customHeight="1">
      <c r="A70" s="2361" t="s">
        <v>3573</v>
      </c>
      <c r="B70" s="2362"/>
      <c r="C70" s="2362"/>
      <c r="D70" s="2362"/>
      <c r="E70" s="2362"/>
      <c r="F70" s="2362"/>
      <c r="G70" s="2362"/>
      <c r="H70" s="2362"/>
      <c r="I70" s="2362"/>
      <c r="J70" s="2362"/>
      <c r="K70" s="2362"/>
      <c r="L70" s="2362"/>
      <c r="M70" s="2362"/>
      <c r="N70" s="2362"/>
      <c r="O70" s="2362"/>
      <c r="P70" s="2362"/>
      <c r="Q70" s="2362"/>
      <c r="R70" s="2362"/>
      <c r="S70" s="2362"/>
      <c r="T70" s="2362"/>
      <c r="U70" s="2362"/>
      <c r="V70" s="2362"/>
      <c r="W70" s="2362"/>
      <c r="X70" s="2362"/>
      <c r="Y70" s="2362"/>
      <c r="Z70" s="2363"/>
      <c r="AA70" s="614" t="s">
        <v>3572</v>
      </c>
      <c r="AB70" s="613" t="s">
        <v>3572</v>
      </c>
      <c r="AC70" s="613"/>
      <c r="AD70" s="613"/>
    </row>
    <row r="71" spans="1:30" ht="15" customHeight="1">
      <c r="A71" s="2357" t="s">
        <v>3571</v>
      </c>
      <c r="B71" s="2357"/>
      <c r="C71" s="2357"/>
      <c r="D71" s="2357"/>
      <c r="E71" s="2357"/>
      <c r="F71" s="2357"/>
      <c r="G71" s="2357"/>
      <c r="H71" s="2357"/>
      <c r="I71" s="2357"/>
      <c r="J71" s="2357"/>
      <c r="K71" s="2357"/>
      <c r="L71" s="2357"/>
      <c r="M71" s="2357"/>
      <c r="N71" s="2357"/>
      <c r="O71" s="2357"/>
      <c r="P71" s="2357"/>
      <c r="Q71" s="2357"/>
      <c r="R71" s="2357"/>
      <c r="S71" s="2357"/>
      <c r="T71" s="2357"/>
      <c r="U71" s="2357"/>
      <c r="V71" s="2357"/>
      <c r="W71" s="2357"/>
      <c r="X71" s="2357"/>
      <c r="Y71" s="2357"/>
      <c r="Z71" s="2357"/>
      <c r="AA71" s="2357"/>
      <c r="AB71" s="2358" t="s">
        <v>3570</v>
      </c>
      <c r="AC71" s="2359"/>
      <c r="AD71" s="2360"/>
    </row>
    <row r="72" spans="1:30" ht="15" customHeight="1">
      <c r="A72" s="2361" t="s">
        <v>3569</v>
      </c>
      <c r="B72" s="2362"/>
      <c r="C72" s="2362"/>
      <c r="D72" s="2362"/>
      <c r="E72" s="2362"/>
      <c r="F72" s="2362"/>
      <c r="G72" s="2362"/>
      <c r="H72" s="2362"/>
      <c r="I72" s="2362"/>
      <c r="J72" s="2362"/>
      <c r="K72" s="2362"/>
      <c r="L72" s="2362"/>
      <c r="M72" s="2362"/>
      <c r="N72" s="2362"/>
      <c r="O72" s="2362"/>
      <c r="P72" s="2362"/>
      <c r="Q72" s="2362"/>
      <c r="R72" s="2362"/>
      <c r="S72" s="2362"/>
      <c r="T72" s="2362"/>
      <c r="U72" s="2362"/>
      <c r="V72" s="2362"/>
      <c r="W72" s="2362"/>
      <c r="X72" s="2362"/>
      <c r="Y72" s="2362"/>
      <c r="Z72" s="2362"/>
      <c r="AA72" s="2362"/>
      <c r="AB72" s="2358" t="s">
        <v>3568</v>
      </c>
      <c r="AC72" s="2359"/>
      <c r="AD72" s="2360"/>
    </row>
    <row r="73" spans="1:30" ht="15" customHeight="1">
      <c r="A73" s="2361" t="s">
        <v>3567</v>
      </c>
      <c r="B73" s="2362"/>
      <c r="C73" s="2362"/>
      <c r="D73" s="2362"/>
      <c r="E73" s="2362"/>
      <c r="F73" s="2362"/>
      <c r="G73" s="2362"/>
      <c r="H73" s="2362"/>
      <c r="I73" s="2362"/>
      <c r="J73" s="2362"/>
      <c r="K73" s="2362"/>
      <c r="L73" s="2362"/>
      <c r="M73" s="2362"/>
      <c r="N73" s="2362"/>
      <c r="O73" s="2362"/>
      <c r="P73" s="2362"/>
      <c r="Q73" s="2362"/>
      <c r="R73" s="2362"/>
      <c r="S73" s="2362"/>
      <c r="T73" s="2362"/>
      <c r="U73" s="2362"/>
      <c r="V73" s="2362"/>
      <c r="W73" s="2362"/>
      <c r="X73" s="2362"/>
      <c r="Y73" s="2362"/>
      <c r="Z73" s="2362"/>
      <c r="AA73" s="2362"/>
      <c r="AB73" s="2358" t="s">
        <v>3566</v>
      </c>
      <c r="AC73" s="2359"/>
      <c r="AD73" s="2360"/>
    </row>
    <row r="74" spans="1:30" ht="15" customHeight="1">
      <c r="A74" s="2361" t="s">
        <v>3565</v>
      </c>
      <c r="B74" s="2362"/>
      <c r="C74" s="2362"/>
      <c r="D74" s="2362"/>
      <c r="E74" s="2362"/>
      <c r="F74" s="2362"/>
      <c r="G74" s="2362"/>
      <c r="H74" s="2362"/>
      <c r="I74" s="2362"/>
      <c r="J74" s="2362"/>
      <c r="K74" s="2362"/>
      <c r="L74" s="2362"/>
      <c r="M74" s="2362"/>
      <c r="N74" s="2362"/>
      <c r="O74" s="2362"/>
      <c r="P74" s="2362"/>
      <c r="Q74" s="2362"/>
      <c r="R74" s="2362"/>
      <c r="S74" s="2362"/>
      <c r="T74" s="2362"/>
      <c r="U74" s="2362"/>
      <c r="V74" s="2362"/>
      <c r="W74" s="2362"/>
      <c r="X74" s="2362"/>
      <c r="Y74" s="2362"/>
      <c r="Z74" s="2362"/>
      <c r="AA74" s="2362"/>
      <c r="AB74" s="2358" t="s">
        <v>3564</v>
      </c>
      <c r="AC74" s="2359"/>
      <c r="AD74" s="2360"/>
    </row>
    <row r="75" spans="1:30" ht="15" customHeight="1">
      <c r="A75" s="2361" t="s">
        <v>3563</v>
      </c>
      <c r="B75" s="2362"/>
      <c r="C75" s="2362"/>
      <c r="D75" s="2362"/>
      <c r="E75" s="2362"/>
      <c r="F75" s="2362"/>
      <c r="G75" s="2362"/>
      <c r="H75" s="2362"/>
      <c r="I75" s="2362"/>
      <c r="J75" s="2362"/>
      <c r="K75" s="2362"/>
      <c r="L75" s="2362"/>
      <c r="M75" s="2362"/>
      <c r="N75" s="2362"/>
      <c r="O75" s="2362"/>
      <c r="P75" s="2362"/>
      <c r="Q75" s="2362"/>
      <c r="R75" s="2362"/>
      <c r="S75" s="2362"/>
      <c r="T75" s="2362"/>
      <c r="U75" s="2362"/>
      <c r="V75" s="2362"/>
      <c r="W75" s="2362"/>
      <c r="X75" s="2362"/>
      <c r="Y75" s="2362"/>
      <c r="Z75" s="2362"/>
      <c r="AA75" s="2362"/>
      <c r="AB75" s="2358" t="s">
        <v>3562</v>
      </c>
      <c r="AC75" s="2359"/>
      <c r="AD75" s="2360"/>
    </row>
    <row r="76" spans="1:30" ht="15" customHeight="1">
      <c r="A76" s="2361" t="s">
        <v>3561</v>
      </c>
      <c r="B76" s="2362"/>
      <c r="C76" s="2362"/>
      <c r="D76" s="2362"/>
      <c r="E76" s="2362"/>
      <c r="F76" s="2362"/>
      <c r="G76" s="2362"/>
      <c r="H76" s="2362"/>
      <c r="I76" s="2362"/>
      <c r="J76" s="2362"/>
      <c r="K76" s="2362"/>
      <c r="L76" s="2362"/>
      <c r="M76" s="2362"/>
      <c r="N76" s="2362"/>
      <c r="O76" s="2362"/>
      <c r="P76" s="2362"/>
      <c r="Q76" s="2362"/>
      <c r="R76" s="2362"/>
      <c r="S76" s="2362"/>
      <c r="T76" s="2362"/>
      <c r="U76" s="2362"/>
      <c r="V76" s="2362"/>
      <c r="W76" s="2362"/>
      <c r="X76" s="2362"/>
      <c r="Y76" s="2362"/>
      <c r="Z76" s="2362"/>
      <c r="AA76" s="2362"/>
      <c r="AB76" s="2358" t="s">
        <v>3560</v>
      </c>
      <c r="AC76" s="2359"/>
      <c r="AD76" s="2360"/>
    </row>
    <row r="77" spans="1:30" ht="15" customHeight="1">
      <c r="A77" s="2361" t="s">
        <v>3559</v>
      </c>
      <c r="B77" s="2362"/>
      <c r="C77" s="2362"/>
      <c r="D77" s="2362"/>
      <c r="E77" s="2362"/>
      <c r="F77" s="2362"/>
      <c r="G77" s="2362"/>
      <c r="H77" s="2362"/>
      <c r="I77" s="2362"/>
      <c r="J77" s="2362"/>
      <c r="K77" s="2362"/>
      <c r="L77" s="2362"/>
      <c r="M77" s="2362"/>
      <c r="N77" s="2362"/>
      <c r="O77" s="2362"/>
      <c r="P77" s="2362"/>
      <c r="Q77" s="2362"/>
      <c r="R77" s="2362"/>
      <c r="S77" s="2362"/>
      <c r="T77" s="2362"/>
      <c r="U77" s="2362"/>
      <c r="V77" s="2362"/>
      <c r="W77" s="2362"/>
      <c r="X77" s="2362"/>
      <c r="Y77" s="2362"/>
      <c r="Z77" s="2362"/>
      <c r="AA77" s="2362"/>
      <c r="AB77" s="2358" t="s">
        <v>3558</v>
      </c>
      <c r="AC77" s="2359"/>
      <c r="AD77" s="2360"/>
    </row>
    <row r="78" spans="1:30" ht="15" customHeight="1">
      <c r="A78" s="2361" t="s">
        <v>3557</v>
      </c>
      <c r="B78" s="2362"/>
      <c r="C78" s="2362"/>
      <c r="D78" s="2362"/>
      <c r="E78" s="2362"/>
      <c r="F78" s="2362"/>
      <c r="G78" s="2362"/>
      <c r="H78" s="2362"/>
      <c r="I78" s="2362"/>
      <c r="J78" s="2362"/>
      <c r="K78" s="2362"/>
      <c r="L78" s="2362"/>
      <c r="M78" s="2362"/>
      <c r="N78" s="2362"/>
      <c r="O78" s="2362"/>
      <c r="P78" s="2362"/>
      <c r="Q78" s="2362"/>
      <c r="R78" s="2362"/>
      <c r="S78" s="2362"/>
      <c r="T78" s="2362"/>
      <c r="U78" s="2362"/>
      <c r="V78" s="2362"/>
      <c r="W78" s="2362"/>
      <c r="X78" s="2362"/>
      <c r="Y78" s="2362"/>
      <c r="Z78" s="2362"/>
      <c r="AA78" s="2362"/>
      <c r="AB78" s="2358" t="s">
        <v>3556</v>
      </c>
      <c r="AC78" s="2359"/>
      <c r="AD78" s="2360"/>
    </row>
    <row r="79" spans="1:30" ht="15" customHeight="1">
      <c r="A79" s="2361" t="s">
        <v>3555</v>
      </c>
      <c r="B79" s="2362"/>
      <c r="C79" s="2362"/>
      <c r="D79" s="2362"/>
      <c r="E79" s="2362"/>
      <c r="F79" s="2362"/>
      <c r="G79" s="2362"/>
      <c r="H79" s="2362"/>
      <c r="I79" s="2362"/>
      <c r="J79" s="2362"/>
      <c r="K79" s="2362"/>
      <c r="L79" s="2362"/>
      <c r="M79" s="2362"/>
      <c r="N79" s="2362"/>
      <c r="O79" s="2362"/>
      <c r="P79" s="2362"/>
      <c r="Q79" s="2362"/>
      <c r="R79" s="2362"/>
      <c r="S79" s="2362"/>
      <c r="T79" s="2362"/>
      <c r="U79" s="2362"/>
      <c r="V79" s="2362"/>
      <c r="W79" s="2362"/>
      <c r="X79" s="2362"/>
      <c r="Y79" s="2362"/>
      <c r="Z79" s="2362"/>
      <c r="AA79" s="2362"/>
      <c r="AB79" s="2358" t="s">
        <v>3554</v>
      </c>
      <c r="AC79" s="2359"/>
      <c r="AD79" s="2360"/>
    </row>
    <row r="80" spans="1:30" ht="15" customHeight="1">
      <c r="A80" s="2361" t="s">
        <v>3553</v>
      </c>
      <c r="B80" s="2362"/>
      <c r="C80" s="2362"/>
      <c r="D80" s="2362"/>
      <c r="E80" s="2362"/>
      <c r="F80" s="2362"/>
      <c r="G80" s="2362"/>
      <c r="H80" s="2362"/>
      <c r="I80" s="2362"/>
      <c r="J80" s="2362"/>
      <c r="K80" s="2362"/>
      <c r="L80" s="2362"/>
      <c r="M80" s="2362"/>
      <c r="N80" s="2362"/>
      <c r="O80" s="2362"/>
      <c r="P80" s="2362"/>
      <c r="Q80" s="2362"/>
      <c r="R80" s="2362"/>
      <c r="S80" s="2362"/>
      <c r="T80" s="2362"/>
      <c r="U80" s="2362"/>
      <c r="V80" s="2362"/>
      <c r="W80" s="2362"/>
      <c r="X80" s="2362"/>
      <c r="Y80" s="2362"/>
      <c r="Z80" s="2362"/>
      <c r="AA80" s="2362"/>
      <c r="AB80" s="2358" t="s">
        <v>3552</v>
      </c>
      <c r="AC80" s="2359"/>
      <c r="AD80" s="2360"/>
    </row>
    <row r="81" spans="1:30" ht="15" customHeight="1">
      <c r="A81" s="2361" t="s">
        <v>3551</v>
      </c>
      <c r="B81" s="2362"/>
      <c r="C81" s="2362"/>
      <c r="D81" s="2362"/>
      <c r="E81" s="2362"/>
      <c r="F81" s="2362"/>
      <c r="G81" s="2362"/>
      <c r="H81" s="2362"/>
      <c r="I81" s="2362"/>
      <c r="J81" s="2362"/>
      <c r="K81" s="2362"/>
      <c r="L81" s="2362"/>
      <c r="M81" s="2362"/>
      <c r="N81" s="2362"/>
      <c r="O81" s="2362"/>
      <c r="P81" s="2362"/>
      <c r="Q81" s="2362"/>
      <c r="R81" s="2362"/>
      <c r="S81" s="2362"/>
      <c r="T81" s="2362"/>
      <c r="U81" s="2362"/>
      <c r="V81" s="2362"/>
      <c r="W81" s="2362"/>
      <c r="X81" s="2362"/>
      <c r="Y81" s="2362"/>
      <c r="Z81" s="2362"/>
      <c r="AA81" s="2362"/>
      <c r="AB81" s="2358" t="s">
        <v>3550</v>
      </c>
      <c r="AC81" s="2359"/>
      <c r="AD81" s="2360"/>
    </row>
    <row r="82" spans="1:30" ht="15" customHeight="1">
      <c r="A82" s="2361" t="s">
        <v>3549</v>
      </c>
      <c r="B82" s="2362"/>
      <c r="C82" s="2362"/>
      <c r="D82" s="2362"/>
      <c r="E82" s="2362"/>
      <c r="F82" s="2362"/>
      <c r="G82" s="2362"/>
      <c r="H82" s="2362"/>
      <c r="I82" s="2362"/>
      <c r="J82" s="2362"/>
      <c r="K82" s="2362"/>
      <c r="L82" s="2362"/>
      <c r="M82" s="2362"/>
      <c r="N82" s="2362"/>
      <c r="O82" s="2362"/>
      <c r="P82" s="2362"/>
      <c r="Q82" s="2362"/>
      <c r="R82" s="2362"/>
      <c r="S82" s="2362"/>
      <c r="T82" s="2362"/>
      <c r="U82" s="2362"/>
      <c r="V82" s="2362"/>
      <c r="W82" s="2362"/>
      <c r="X82" s="2362"/>
      <c r="Y82" s="2362"/>
      <c r="Z82" s="2362"/>
      <c r="AA82" s="2362"/>
      <c r="AB82" s="2358" t="s">
        <v>3548</v>
      </c>
      <c r="AC82" s="2359"/>
      <c r="AD82" s="2360"/>
    </row>
    <row r="83" spans="1:30" ht="15" customHeight="1">
      <c r="A83" s="2361" t="s">
        <v>3547</v>
      </c>
      <c r="B83" s="2362"/>
      <c r="C83" s="2362"/>
      <c r="D83" s="2362"/>
      <c r="E83" s="2362"/>
      <c r="F83" s="2362"/>
      <c r="G83" s="2362"/>
      <c r="H83" s="2362"/>
      <c r="I83" s="2362"/>
      <c r="J83" s="2362"/>
      <c r="K83" s="2362"/>
      <c r="L83" s="2362"/>
      <c r="M83" s="2362"/>
      <c r="N83" s="2362"/>
      <c r="O83" s="2362"/>
      <c r="P83" s="2362"/>
      <c r="Q83" s="2362"/>
      <c r="R83" s="2362"/>
      <c r="S83" s="2362"/>
      <c r="T83" s="2362"/>
      <c r="U83" s="2362"/>
      <c r="V83" s="2362"/>
      <c r="W83" s="2362"/>
      <c r="X83" s="2362"/>
      <c r="Y83" s="2362"/>
      <c r="Z83" s="2362"/>
      <c r="AA83" s="2362"/>
      <c r="AB83" s="2358" t="s">
        <v>3546</v>
      </c>
      <c r="AC83" s="2359"/>
      <c r="AD83" s="2360"/>
    </row>
    <row r="84" spans="1:30" ht="15" customHeight="1">
      <c r="A84" s="2361" t="s">
        <v>3545</v>
      </c>
      <c r="B84" s="2362"/>
      <c r="C84" s="2362"/>
      <c r="D84" s="2362"/>
      <c r="E84" s="2362"/>
      <c r="F84" s="2362"/>
      <c r="G84" s="2362"/>
      <c r="H84" s="2362"/>
      <c r="I84" s="2362"/>
      <c r="J84" s="2362"/>
      <c r="K84" s="2362"/>
      <c r="L84" s="2362"/>
      <c r="M84" s="2362"/>
      <c r="N84" s="2362"/>
      <c r="O84" s="2362"/>
      <c r="P84" s="2362"/>
      <c r="Q84" s="2362"/>
      <c r="R84" s="2362"/>
      <c r="S84" s="2362"/>
      <c r="T84" s="2362"/>
      <c r="U84" s="2362"/>
      <c r="V84" s="2362"/>
      <c r="W84" s="2362"/>
      <c r="X84" s="2362"/>
      <c r="Y84" s="2362"/>
      <c r="Z84" s="2362"/>
      <c r="AA84" s="2362"/>
      <c r="AB84" s="2358" t="s">
        <v>3544</v>
      </c>
      <c r="AC84" s="2359"/>
      <c r="AD84" s="2360"/>
    </row>
    <row r="85" spans="1:30" ht="15" customHeight="1">
      <c r="A85" s="2361" t="s">
        <v>3543</v>
      </c>
      <c r="B85" s="2362"/>
      <c r="C85" s="2362"/>
      <c r="D85" s="2362"/>
      <c r="E85" s="2362"/>
      <c r="F85" s="2362"/>
      <c r="G85" s="2362"/>
      <c r="H85" s="2362"/>
      <c r="I85" s="2362"/>
      <c r="J85" s="2362"/>
      <c r="K85" s="2362"/>
      <c r="L85" s="2362"/>
      <c r="M85" s="2362"/>
      <c r="N85" s="2362"/>
      <c r="O85" s="2362"/>
      <c r="P85" s="2362"/>
      <c r="Q85" s="2362"/>
      <c r="R85" s="2362"/>
      <c r="S85" s="2362"/>
      <c r="T85" s="2362"/>
      <c r="U85" s="2362"/>
      <c r="V85" s="2362"/>
      <c r="W85" s="2362"/>
      <c r="X85" s="2362"/>
      <c r="Y85" s="2362"/>
      <c r="Z85" s="2362"/>
      <c r="AA85" s="2362"/>
      <c r="AB85" s="2358" t="s">
        <v>3542</v>
      </c>
      <c r="AC85" s="2359"/>
      <c r="AD85" s="2360"/>
    </row>
    <row r="86" spans="1:30" ht="15" customHeight="1">
      <c r="A86" s="2361" t="s">
        <v>3541</v>
      </c>
      <c r="B86" s="2362"/>
      <c r="C86" s="2362"/>
      <c r="D86" s="2362"/>
      <c r="E86" s="2362"/>
      <c r="F86" s="2362"/>
      <c r="G86" s="2362"/>
      <c r="H86" s="2362"/>
      <c r="I86" s="2362"/>
      <c r="J86" s="2362"/>
      <c r="K86" s="2362"/>
      <c r="L86" s="2362"/>
      <c r="M86" s="2362"/>
      <c r="N86" s="2362"/>
      <c r="O86" s="2362"/>
      <c r="P86" s="2362"/>
      <c r="Q86" s="2362"/>
      <c r="R86" s="2362"/>
      <c r="S86" s="2362"/>
      <c r="T86" s="2362"/>
      <c r="U86" s="2362"/>
      <c r="V86" s="2362"/>
      <c r="W86" s="2362"/>
      <c r="X86" s="2362"/>
      <c r="Y86" s="2362"/>
      <c r="Z86" s="2362"/>
      <c r="AA86" s="2362"/>
      <c r="AB86" s="2358" t="s">
        <v>3540</v>
      </c>
      <c r="AC86" s="2359"/>
      <c r="AD86" s="2360"/>
    </row>
    <row r="87" spans="1:30" ht="15" customHeight="1">
      <c r="A87" s="2361" t="s">
        <v>3539</v>
      </c>
      <c r="B87" s="2362"/>
      <c r="C87" s="2362"/>
      <c r="D87" s="2362"/>
      <c r="E87" s="2362"/>
      <c r="F87" s="2362"/>
      <c r="G87" s="2362"/>
      <c r="H87" s="2362"/>
      <c r="I87" s="2362"/>
      <c r="J87" s="2362"/>
      <c r="K87" s="2362"/>
      <c r="L87" s="2362"/>
      <c r="M87" s="2362"/>
      <c r="N87" s="2362"/>
      <c r="O87" s="2362"/>
      <c r="P87" s="2362"/>
      <c r="Q87" s="2362"/>
      <c r="R87" s="2362"/>
      <c r="S87" s="2362"/>
      <c r="T87" s="2362"/>
      <c r="U87" s="2362"/>
      <c r="V87" s="2362"/>
      <c r="W87" s="2362"/>
      <c r="X87" s="2362"/>
      <c r="Y87" s="2362"/>
      <c r="Z87" s="2362"/>
      <c r="AA87" s="2362"/>
      <c r="AB87" s="2358" t="s">
        <v>3538</v>
      </c>
      <c r="AC87" s="2359"/>
      <c r="AD87" s="2360"/>
    </row>
    <row r="88" spans="1:30" ht="27.6" customHeight="1">
      <c r="A88" s="2361" t="s">
        <v>3537</v>
      </c>
      <c r="B88" s="2362"/>
      <c r="C88" s="2362"/>
      <c r="D88" s="2362"/>
      <c r="E88" s="2362"/>
      <c r="F88" s="2362"/>
      <c r="G88" s="2362"/>
      <c r="H88" s="2362"/>
      <c r="I88" s="2362"/>
      <c r="J88" s="2362"/>
      <c r="K88" s="2362"/>
      <c r="L88" s="2362"/>
      <c r="M88" s="2362"/>
      <c r="N88" s="2362"/>
      <c r="O88" s="2362"/>
      <c r="P88" s="2362"/>
      <c r="Q88" s="2362"/>
      <c r="R88" s="2362"/>
      <c r="S88" s="2362"/>
      <c r="T88" s="2362"/>
      <c r="U88" s="2362"/>
      <c r="V88" s="2362"/>
      <c r="W88" s="2362"/>
      <c r="X88" s="2362"/>
      <c r="Y88" s="2362"/>
      <c r="Z88" s="2362"/>
      <c r="AA88" s="2362"/>
      <c r="AB88" s="2364" t="s">
        <v>3536</v>
      </c>
      <c r="AC88" s="2365"/>
      <c r="AD88" s="2366"/>
    </row>
    <row r="89" spans="1:30" ht="15" customHeight="1">
      <c r="A89" s="2361" t="s">
        <v>3535</v>
      </c>
      <c r="B89" s="2362"/>
      <c r="C89" s="2362"/>
      <c r="D89" s="2362"/>
      <c r="E89" s="2362"/>
      <c r="F89" s="2362"/>
      <c r="G89" s="2362"/>
      <c r="H89" s="2362"/>
      <c r="I89" s="2362"/>
      <c r="J89" s="2362"/>
      <c r="K89" s="2362"/>
      <c r="L89" s="2362"/>
      <c r="M89" s="2362"/>
      <c r="N89" s="2362"/>
      <c r="O89" s="2362"/>
      <c r="P89" s="2362"/>
      <c r="Q89" s="2362"/>
      <c r="R89" s="2362"/>
      <c r="S89" s="2362"/>
      <c r="T89" s="2362"/>
      <c r="U89" s="2362"/>
      <c r="V89" s="2362"/>
      <c r="W89" s="2362"/>
      <c r="X89" s="2362"/>
      <c r="Y89" s="2362"/>
      <c r="Z89" s="2362"/>
      <c r="AA89" s="2362"/>
      <c r="AB89" s="2364" t="s">
        <v>3534</v>
      </c>
      <c r="AC89" s="2365"/>
      <c r="AD89" s="2366"/>
    </row>
    <row r="90" spans="1:30" ht="15" customHeight="1">
      <c r="A90" s="2361" t="s">
        <v>3533</v>
      </c>
      <c r="B90" s="2362"/>
      <c r="C90" s="2362"/>
      <c r="D90" s="2362"/>
      <c r="E90" s="2362"/>
      <c r="F90" s="2362"/>
      <c r="G90" s="2362"/>
      <c r="H90" s="2362"/>
      <c r="I90" s="2362"/>
      <c r="J90" s="2362"/>
      <c r="K90" s="2362"/>
      <c r="L90" s="2362"/>
      <c r="M90" s="2362"/>
      <c r="N90" s="2362"/>
      <c r="O90" s="2362"/>
      <c r="P90" s="2362"/>
      <c r="Q90" s="2362"/>
      <c r="R90" s="2362"/>
      <c r="S90" s="2362"/>
      <c r="T90" s="2362"/>
      <c r="U90" s="2362"/>
      <c r="V90" s="2362"/>
      <c r="W90" s="2362"/>
      <c r="X90" s="2362"/>
      <c r="Y90" s="2362"/>
      <c r="Z90" s="2362"/>
      <c r="AA90" s="2362"/>
      <c r="AB90" s="2358" t="s">
        <v>3532</v>
      </c>
      <c r="AC90" s="2359"/>
      <c r="AD90" s="2360"/>
    </row>
    <row r="91" spans="1:30" ht="15" customHeight="1">
      <c r="A91" s="2361" t="s">
        <v>3531</v>
      </c>
      <c r="B91" s="2362"/>
      <c r="C91" s="2362"/>
      <c r="D91" s="2362"/>
      <c r="E91" s="2362"/>
      <c r="F91" s="2362"/>
      <c r="G91" s="2362"/>
      <c r="H91" s="2362"/>
      <c r="I91" s="2362"/>
      <c r="J91" s="2362"/>
      <c r="K91" s="2362"/>
      <c r="L91" s="2362"/>
      <c r="M91" s="2362"/>
      <c r="N91" s="2362"/>
      <c r="O91" s="2362"/>
      <c r="P91" s="2362"/>
      <c r="Q91" s="2362"/>
      <c r="R91" s="2362"/>
      <c r="S91" s="2362"/>
      <c r="T91" s="2362"/>
      <c r="U91" s="2362"/>
      <c r="V91" s="2362"/>
      <c r="W91" s="2362"/>
      <c r="X91" s="2362"/>
      <c r="Y91" s="2362"/>
      <c r="Z91" s="2362"/>
      <c r="AA91" s="2362"/>
      <c r="AB91" s="2358" t="s">
        <v>3530</v>
      </c>
      <c r="AC91" s="2359"/>
      <c r="AD91" s="2360"/>
    </row>
    <row r="92" spans="1:30" ht="15" customHeight="1">
      <c r="A92" s="2361" t="s">
        <v>3529</v>
      </c>
      <c r="B92" s="2362"/>
      <c r="C92" s="2362"/>
      <c r="D92" s="2362"/>
      <c r="E92" s="2362"/>
      <c r="F92" s="2362"/>
      <c r="G92" s="2362"/>
      <c r="H92" s="2362"/>
      <c r="I92" s="2362"/>
      <c r="J92" s="2362"/>
      <c r="K92" s="2362"/>
      <c r="L92" s="2362"/>
      <c r="M92" s="2362"/>
      <c r="N92" s="2362"/>
      <c r="O92" s="2362"/>
      <c r="P92" s="2362"/>
      <c r="Q92" s="2362"/>
      <c r="R92" s="2362"/>
      <c r="S92" s="2362"/>
      <c r="T92" s="2362"/>
      <c r="U92" s="2362"/>
      <c r="V92" s="2362"/>
      <c r="W92" s="2362"/>
      <c r="X92" s="2362"/>
      <c r="Y92" s="2362"/>
      <c r="Z92" s="2362"/>
      <c r="AA92" s="2362"/>
      <c r="AB92" s="2358" t="s">
        <v>3528</v>
      </c>
      <c r="AC92" s="2359"/>
      <c r="AD92" s="2360"/>
    </row>
    <row r="93" spans="1:30" ht="15" customHeight="1">
      <c r="A93" s="2361" t="s">
        <v>3527</v>
      </c>
      <c r="B93" s="2362"/>
      <c r="C93" s="2362"/>
      <c r="D93" s="2362"/>
      <c r="E93" s="2362"/>
      <c r="F93" s="2362"/>
      <c r="G93" s="2362"/>
      <c r="H93" s="2362"/>
      <c r="I93" s="2362"/>
      <c r="J93" s="2362"/>
      <c r="K93" s="2362"/>
      <c r="L93" s="2362"/>
      <c r="M93" s="2362"/>
      <c r="N93" s="2362"/>
      <c r="O93" s="2362"/>
      <c r="P93" s="2362"/>
      <c r="Q93" s="2362"/>
      <c r="R93" s="2362"/>
      <c r="S93" s="2362"/>
      <c r="T93" s="2362"/>
      <c r="U93" s="2362"/>
      <c r="V93" s="2362"/>
      <c r="W93" s="2362"/>
      <c r="X93" s="2362"/>
      <c r="Y93" s="2362"/>
      <c r="Z93" s="2362"/>
      <c r="AA93" s="2362"/>
      <c r="AB93" s="2358" t="s">
        <v>3526</v>
      </c>
      <c r="AC93" s="2359"/>
      <c r="AD93" s="2360"/>
    </row>
    <row r="94" spans="1:30" ht="15" customHeight="1">
      <c r="A94" s="2361" t="s">
        <v>3525</v>
      </c>
      <c r="B94" s="2362"/>
      <c r="C94" s="2362"/>
      <c r="D94" s="2362"/>
      <c r="E94" s="2362"/>
      <c r="F94" s="2362"/>
      <c r="G94" s="2362"/>
      <c r="H94" s="2362"/>
      <c r="I94" s="2362"/>
      <c r="J94" s="2362"/>
      <c r="K94" s="2362"/>
      <c r="L94" s="2362"/>
      <c r="M94" s="2362"/>
      <c r="N94" s="2362"/>
      <c r="O94" s="2362"/>
      <c r="P94" s="2362"/>
      <c r="Q94" s="2362"/>
      <c r="R94" s="2362"/>
      <c r="S94" s="2362"/>
      <c r="T94" s="2362"/>
      <c r="U94" s="2362"/>
      <c r="V94" s="2362"/>
      <c r="W94" s="2362"/>
      <c r="X94" s="2362"/>
      <c r="Y94" s="2362"/>
      <c r="Z94" s="2362"/>
      <c r="AA94" s="2362"/>
      <c r="AB94" s="2358" t="s">
        <v>3524</v>
      </c>
      <c r="AC94" s="2359"/>
      <c r="AD94" s="2360"/>
    </row>
    <row r="95" spans="1:30" ht="15" customHeight="1">
      <c r="A95" s="2361" t="s">
        <v>3523</v>
      </c>
      <c r="B95" s="2362"/>
      <c r="C95" s="2362"/>
      <c r="D95" s="2362"/>
      <c r="E95" s="2362"/>
      <c r="F95" s="2362"/>
      <c r="G95" s="2362"/>
      <c r="H95" s="2362"/>
      <c r="I95" s="2362"/>
      <c r="J95" s="2362"/>
      <c r="K95" s="2362"/>
      <c r="L95" s="2362"/>
      <c r="M95" s="2362"/>
      <c r="N95" s="2362"/>
      <c r="O95" s="2362"/>
      <c r="P95" s="2362"/>
      <c r="Q95" s="2362"/>
      <c r="R95" s="2362"/>
      <c r="S95" s="2362"/>
      <c r="T95" s="2362"/>
      <c r="U95" s="2362"/>
      <c r="V95" s="2362"/>
      <c r="W95" s="2362"/>
      <c r="X95" s="2362"/>
      <c r="Y95" s="2362"/>
      <c r="Z95" s="2362"/>
      <c r="AA95" s="2362"/>
      <c r="AB95" s="2358" t="s">
        <v>3522</v>
      </c>
      <c r="AC95" s="2359"/>
      <c r="AD95" s="2360"/>
    </row>
    <row r="96" spans="1:30" ht="15" customHeight="1">
      <c r="A96" s="2361" t="s">
        <v>3521</v>
      </c>
      <c r="B96" s="2362"/>
      <c r="C96" s="2362"/>
      <c r="D96" s="2362"/>
      <c r="E96" s="2362"/>
      <c r="F96" s="2362"/>
      <c r="G96" s="2362"/>
      <c r="H96" s="2362"/>
      <c r="I96" s="2362"/>
      <c r="J96" s="2362"/>
      <c r="K96" s="2362"/>
      <c r="L96" s="2362"/>
      <c r="M96" s="2362"/>
      <c r="N96" s="2362"/>
      <c r="O96" s="2362"/>
      <c r="P96" s="2362"/>
      <c r="Q96" s="2362"/>
      <c r="R96" s="2362"/>
      <c r="S96" s="2362"/>
      <c r="T96" s="2362"/>
      <c r="U96" s="2362"/>
      <c r="V96" s="2362"/>
      <c r="W96" s="2362"/>
      <c r="X96" s="2362"/>
      <c r="Y96" s="2362"/>
      <c r="Z96" s="2362"/>
      <c r="AA96" s="2362"/>
      <c r="AB96" s="2364" t="s">
        <v>3520</v>
      </c>
      <c r="AC96" s="2365"/>
      <c r="AD96" s="2366"/>
    </row>
    <row r="97" spans="1:30" ht="15" customHeight="1">
      <c r="A97" s="2361" t="s">
        <v>3519</v>
      </c>
      <c r="B97" s="2362"/>
      <c r="C97" s="2362"/>
      <c r="D97" s="2362"/>
      <c r="E97" s="2362"/>
      <c r="F97" s="2362"/>
      <c r="G97" s="2362"/>
      <c r="H97" s="2362"/>
      <c r="I97" s="2362"/>
      <c r="J97" s="2362"/>
      <c r="K97" s="2362"/>
      <c r="L97" s="2362"/>
      <c r="M97" s="2362"/>
      <c r="N97" s="2362"/>
      <c r="O97" s="2362"/>
      <c r="P97" s="2362"/>
      <c r="Q97" s="2362"/>
      <c r="R97" s="2362"/>
      <c r="S97" s="2362"/>
      <c r="T97" s="2362"/>
      <c r="U97" s="2362"/>
      <c r="V97" s="2362"/>
      <c r="W97" s="2362"/>
      <c r="X97" s="2362"/>
      <c r="Y97" s="2362"/>
      <c r="Z97" s="2362"/>
      <c r="AA97" s="2362"/>
      <c r="AB97" s="2364" t="s">
        <v>3518</v>
      </c>
      <c r="AC97" s="2365"/>
      <c r="AD97" s="2366"/>
    </row>
    <row r="98" spans="1:30" ht="15" customHeight="1">
      <c r="A98" s="2361" t="s">
        <v>3517</v>
      </c>
      <c r="B98" s="2362"/>
      <c r="C98" s="2362"/>
      <c r="D98" s="2362"/>
      <c r="E98" s="2362"/>
      <c r="F98" s="2362"/>
      <c r="G98" s="2362"/>
      <c r="H98" s="2362"/>
      <c r="I98" s="2362"/>
      <c r="J98" s="2362"/>
      <c r="K98" s="2362"/>
      <c r="L98" s="2362"/>
      <c r="M98" s="2362"/>
      <c r="N98" s="2362"/>
      <c r="O98" s="2362"/>
      <c r="P98" s="2362"/>
      <c r="Q98" s="2362"/>
      <c r="R98" s="2362"/>
      <c r="S98" s="2362"/>
      <c r="T98" s="2362"/>
      <c r="U98" s="2362"/>
      <c r="V98" s="2362"/>
      <c r="W98" s="2362"/>
      <c r="X98" s="2362"/>
      <c r="Y98" s="2362"/>
      <c r="Z98" s="2362"/>
      <c r="AA98" s="2362"/>
      <c r="AB98" s="2364" t="s">
        <v>3516</v>
      </c>
      <c r="AC98" s="2365"/>
      <c r="AD98" s="2366"/>
    </row>
    <row r="99" spans="1:30" ht="15" customHeight="1">
      <c r="A99" s="2361" t="s">
        <v>3515</v>
      </c>
      <c r="B99" s="2362"/>
      <c r="C99" s="2362"/>
      <c r="D99" s="2362"/>
      <c r="E99" s="2362"/>
      <c r="F99" s="2362"/>
      <c r="G99" s="2362"/>
      <c r="H99" s="2362"/>
      <c r="I99" s="2362"/>
      <c r="J99" s="2362"/>
      <c r="K99" s="2362"/>
      <c r="L99" s="2362"/>
      <c r="M99" s="2362"/>
      <c r="N99" s="2362"/>
      <c r="O99" s="2362"/>
      <c r="P99" s="2362"/>
      <c r="Q99" s="2362"/>
      <c r="R99" s="2362"/>
      <c r="S99" s="2362"/>
      <c r="T99" s="2362"/>
      <c r="U99" s="2362"/>
      <c r="V99" s="2362"/>
      <c r="W99" s="2362"/>
      <c r="X99" s="2362"/>
      <c r="Y99" s="2362"/>
      <c r="Z99" s="2362"/>
      <c r="AA99" s="2362"/>
      <c r="AB99" s="2364" t="s">
        <v>3514</v>
      </c>
      <c r="AC99" s="2365"/>
      <c r="AD99" s="2366"/>
    </row>
    <row r="100" spans="1:30" ht="15" customHeight="1">
      <c r="A100" s="2361" t="s">
        <v>3513</v>
      </c>
      <c r="B100" s="2362"/>
      <c r="C100" s="2362"/>
      <c r="D100" s="2362"/>
      <c r="E100" s="2362"/>
      <c r="F100" s="2362"/>
      <c r="G100" s="2362"/>
      <c r="H100" s="2362"/>
      <c r="I100" s="2362"/>
      <c r="J100" s="2362"/>
      <c r="K100" s="2362"/>
      <c r="L100" s="2362"/>
      <c r="M100" s="2362"/>
      <c r="N100" s="2362"/>
      <c r="O100" s="2362"/>
      <c r="P100" s="2362"/>
      <c r="Q100" s="2362"/>
      <c r="R100" s="2362"/>
      <c r="S100" s="2362"/>
      <c r="T100" s="2362"/>
      <c r="U100" s="2362"/>
      <c r="V100" s="2362"/>
      <c r="W100" s="2362"/>
      <c r="X100" s="2362"/>
      <c r="Y100" s="2362"/>
      <c r="Z100" s="2362"/>
      <c r="AA100" s="2362"/>
      <c r="AB100" s="2364" t="s">
        <v>3512</v>
      </c>
      <c r="AC100" s="2365"/>
      <c r="AD100" s="2366"/>
    </row>
    <row r="101" spans="1:30" ht="15" customHeight="1">
      <c r="A101" s="2361" t="s">
        <v>3511</v>
      </c>
      <c r="B101" s="2362"/>
      <c r="C101" s="2362"/>
      <c r="D101" s="2362"/>
      <c r="E101" s="2362"/>
      <c r="F101" s="2362"/>
      <c r="G101" s="2362"/>
      <c r="H101" s="2362"/>
      <c r="I101" s="2362"/>
      <c r="J101" s="2362"/>
      <c r="K101" s="2362"/>
      <c r="L101" s="2362"/>
      <c r="M101" s="2362"/>
      <c r="N101" s="2362"/>
      <c r="O101" s="2362"/>
      <c r="P101" s="2362"/>
      <c r="Q101" s="2362"/>
      <c r="R101" s="2362"/>
      <c r="S101" s="2362"/>
      <c r="T101" s="2362"/>
      <c r="U101" s="2362"/>
      <c r="V101" s="2362"/>
      <c r="W101" s="2362"/>
      <c r="X101" s="2362"/>
      <c r="Y101" s="2362"/>
      <c r="Z101" s="2362"/>
      <c r="AA101" s="2362"/>
      <c r="AB101" s="2364" t="s">
        <v>3510</v>
      </c>
      <c r="AC101" s="2365"/>
      <c r="AD101" s="2366"/>
    </row>
    <row r="102" spans="1:30" ht="15" customHeight="1">
      <c r="A102" s="2361" t="s">
        <v>3509</v>
      </c>
      <c r="B102" s="2362"/>
      <c r="C102" s="2362"/>
      <c r="D102" s="2362"/>
      <c r="E102" s="2362"/>
      <c r="F102" s="2362"/>
      <c r="G102" s="2362"/>
      <c r="H102" s="2362"/>
      <c r="I102" s="2362"/>
      <c r="J102" s="2362"/>
      <c r="K102" s="2362"/>
      <c r="L102" s="2362"/>
      <c r="M102" s="2362"/>
      <c r="N102" s="2362"/>
      <c r="O102" s="2362"/>
      <c r="P102" s="2362"/>
      <c r="Q102" s="2362"/>
      <c r="R102" s="2362"/>
      <c r="S102" s="2362"/>
      <c r="T102" s="2362"/>
      <c r="U102" s="2362"/>
      <c r="V102" s="2362"/>
      <c r="W102" s="2362"/>
      <c r="X102" s="2362"/>
      <c r="Y102" s="2362"/>
      <c r="Z102" s="2362"/>
      <c r="AA102" s="2362"/>
      <c r="AB102" s="2364" t="s">
        <v>3508</v>
      </c>
      <c r="AC102" s="2365"/>
      <c r="AD102" s="2366"/>
    </row>
    <row r="103" spans="1:30" ht="15" customHeight="1">
      <c r="A103" s="2361" t="s">
        <v>3507</v>
      </c>
      <c r="B103" s="2362"/>
      <c r="C103" s="2362"/>
      <c r="D103" s="2362"/>
      <c r="E103" s="2362"/>
      <c r="F103" s="2362"/>
      <c r="G103" s="2362"/>
      <c r="H103" s="2362"/>
      <c r="I103" s="2362"/>
      <c r="J103" s="2362"/>
      <c r="K103" s="2362"/>
      <c r="L103" s="2362"/>
      <c r="M103" s="2362"/>
      <c r="N103" s="2362"/>
      <c r="O103" s="2362"/>
      <c r="P103" s="2362"/>
      <c r="Q103" s="2362"/>
      <c r="R103" s="2362"/>
      <c r="S103" s="2362"/>
      <c r="T103" s="2362"/>
      <c r="U103" s="2362"/>
      <c r="V103" s="2362"/>
      <c r="W103" s="2362"/>
      <c r="X103" s="2362"/>
      <c r="Y103" s="2362"/>
      <c r="Z103" s="2362"/>
      <c r="AA103" s="2362"/>
      <c r="AB103" s="2364" t="s">
        <v>3506</v>
      </c>
      <c r="AC103" s="2365"/>
      <c r="AD103" s="2366"/>
    </row>
    <row r="104" spans="1:30" ht="15" customHeight="1">
      <c r="A104" s="2361" t="s">
        <v>3505</v>
      </c>
      <c r="B104" s="2362"/>
      <c r="C104" s="2362"/>
      <c r="D104" s="2362"/>
      <c r="E104" s="2362"/>
      <c r="F104" s="2362"/>
      <c r="G104" s="2362"/>
      <c r="H104" s="2362"/>
      <c r="I104" s="2362"/>
      <c r="J104" s="2362"/>
      <c r="K104" s="2362"/>
      <c r="L104" s="2362"/>
      <c r="M104" s="2362"/>
      <c r="N104" s="2362"/>
      <c r="O104" s="2362"/>
      <c r="P104" s="2362"/>
      <c r="Q104" s="2362"/>
      <c r="R104" s="2362"/>
      <c r="S104" s="2362"/>
      <c r="T104" s="2362"/>
      <c r="U104" s="2362"/>
      <c r="V104" s="2362"/>
      <c r="W104" s="2362"/>
      <c r="X104" s="2362"/>
      <c r="Y104" s="2362"/>
      <c r="Z104" s="2362"/>
      <c r="AA104" s="2362"/>
      <c r="AB104" s="2364" t="s">
        <v>3504</v>
      </c>
      <c r="AC104" s="2365"/>
      <c r="AD104" s="2366"/>
    </row>
    <row r="105" spans="1:30" ht="15" customHeight="1">
      <c r="A105" s="2361" t="s">
        <v>3503</v>
      </c>
      <c r="B105" s="2362"/>
      <c r="C105" s="2362"/>
      <c r="D105" s="2362"/>
      <c r="E105" s="2362"/>
      <c r="F105" s="2362"/>
      <c r="G105" s="2362"/>
      <c r="H105" s="2362"/>
      <c r="I105" s="2362"/>
      <c r="J105" s="2362"/>
      <c r="K105" s="2362"/>
      <c r="L105" s="2362"/>
      <c r="M105" s="2362"/>
      <c r="N105" s="2362"/>
      <c r="O105" s="2362"/>
      <c r="P105" s="2362"/>
      <c r="Q105" s="2362"/>
      <c r="R105" s="2362"/>
      <c r="S105" s="2362"/>
      <c r="T105" s="2362"/>
      <c r="U105" s="2362"/>
      <c r="V105" s="2362"/>
      <c r="W105" s="2362"/>
      <c r="X105" s="2362"/>
      <c r="Y105" s="2362"/>
      <c r="Z105" s="2362"/>
      <c r="AA105" s="2362"/>
      <c r="AB105" s="2364" t="s">
        <v>3502</v>
      </c>
      <c r="AC105" s="2365"/>
      <c r="AD105" s="2366"/>
    </row>
    <row r="106" spans="1:30" ht="30" customHeight="1">
      <c r="A106" s="2361" t="s">
        <v>3501</v>
      </c>
      <c r="B106" s="2362"/>
      <c r="C106" s="2362"/>
      <c r="D106" s="2362"/>
      <c r="E106" s="2362"/>
      <c r="F106" s="2362"/>
      <c r="G106" s="2362"/>
      <c r="H106" s="2362"/>
      <c r="I106" s="2362"/>
      <c r="J106" s="2362"/>
      <c r="K106" s="2362"/>
      <c r="L106" s="2362"/>
      <c r="M106" s="2362"/>
      <c r="N106" s="2362"/>
      <c r="O106" s="2362"/>
      <c r="P106" s="2362"/>
      <c r="Q106" s="2362"/>
      <c r="R106" s="2362"/>
      <c r="S106" s="2362"/>
      <c r="T106" s="2362"/>
      <c r="U106" s="2362"/>
      <c r="V106" s="2362"/>
      <c r="W106" s="2362"/>
      <c r="X106" s="2362"/>
      <c r="Y106" s="2362"/>
      <c r="Z106" s="2362"/>
      <c r="AA106" s="2362"/>
      <c r="AB106" s="2364" t="s">
        <v>3500</v>
      </c>
      <c r="AC106" s="2365"/>
      <c r="AD106" s="2366"/>
    </row>
    <row r="107" spans="1:30" ht="15" customHeight="1">
      <c r="A107" s="2361" t="s">
        <v>3499</v>
      </c>
      <c r="B107" s="2362"/>
      <c r="C107" s="2362"/>
      <c r="D107" s="2362"/>
      <c r="E107" s="2362"/>
      <c r="F107" s="2362"/>
      <c r="G107" s="2362"/>
      <c r="H107" s="2362"/>
      <c r="I107" s="2362"/>
      <c r="J107" s="2362"/>
      <c r="K107" s="2362"/>
      <c r="L107" s="2362"/>
      <c r="M107" s="2362"/>
      <c r="N107" s="2362"/>
      <c r="O107" s="2362"/>
      <c r="P107" s="2362"/>
      <c r="Q107" s="2362"/>
      <c r="R107" s="2362"/>
      <c r="S107" s="2362"/>
      <c r="T107" s="2362"/>
      <c r="U107" s="2362"/>
      <c r="V107" s="2362"/>
      <c r="W107" s="2362"/>
      <c r="X107" s="2362"/>
      <c r="Y107" s="2362"/>
      <c r="Z107" s="2362"/>
      <c r="AA107" s="2362"/>
      <c r="AB107" s="2364" t="s">
        <v>3498</v>
      </c>
      <c r="AC107" s="2365"/>
      <c r="AD107" s="2366"/>
    </row>
    <row r="108" spans="1:30" ht="15" customHeight="1">
      <c r="A108" s="2361" t="s">
        <v>3497</v>
      </c>
      <c r="B108" s="2362"/>
      <c r="C108" s="2362"/>
      <c r="D108" s="2362"/>
      <c r="E108" s="2362"/>
      <c r="F108" s="2362"/>
      <c r="G108" s="2362"/>
      <c r="H108" s="2362"/>
      <c r="I108" s="2362"/>
      <c r="J108" s="2362"/>
      <c r="K108" s="2362"/>
      <c r="L108" s="2362"/>
      <c r="M108" s="2362"/>
      <c r="N108" s="2362"/>
      <c r="O108" s="2362"/>
      <c r="P108" s="2362"/>
      <c r="Q108" s="2362"/>
      <c r="R108" s="2362"/>
      <c r="S108" s="2362"/>
      <c r="T108" s="2362"/>
      <c r="U108" s="2362"/>
      <c r="V108" s="2362"/>
      <c r="W108" s="2362"/>
      <c r="X108" s="2362"/>
      <c r="Y108" s="2362"/>
      <c r="Z108" s="2362"/>
      <c r="AA108" s="2362"/>
      <c r="AB108" s="2364" t="s">
        <v>3496</v>
      </c>
      <c r="AC108" s="2365"/>
      <c r="AD108" s="2366"/>
    </row>
    <row r="109" spans="1:30" ht="15" customHeight="1">
      <c r="A109" s="2361" t="s">
        <v>3495</v>
      </c>
      <c r="B109" s="2362"/>
      <c r="C109" s="2362"/>
      <c r="D109" s="2362"/>
      <c r="E109" s="2362"/>
      <c r="F109" s="2362"/>
      <c r="G109" s="2362"/>
      <c r="H109" s="2362"/>
      <c r="I109" s="2362"/>
      <c r="J109" s="2362"/>
      <c r="K109" s="2362"/>
      <c r="L109" s="2362"/>
      <c r="M109" s="2362"/>
      <c r="N109" s="2362"/>
      <c r="O109" s="2362"/>
      <c r="P109" s="2362"/>
      <c r="Q109" s="2362"/>
      <c r="R109" s="2362"/>
      <c r="S109" s="2362"/>
      <c r="T109" s="2362"/>
      <c r="U109" s="2362"/>
      <c r="V109" s="2362"/>
      <c r="W109" s="2362"/>
      <c r="X109" s="2362"/>
      <c r="Y109" s="2362"/>
      <c r="Z109" s="2362"/>
      <c r="AA109" s="2362"/>
      <c r="AB109" s="2364" t="s">
        <v>3494</v>
      </c>
      <c r="AC109" s="2365"/>
      <c r="AD109" s="2366"/>
    </row>
    <row r="110" spans="1:30" ht="15" customHeight="1">
      <c r="A110" s="2361" t="s">
        <v>3493</v>
      </c>
      <c r="B110" s="2362"/>
      <c r="C110" s="2362"/>
      <c r="D110" s="2362"/>
      <c r="E110" s="2362"/>
      <c r="F110" s="2362"/>
      <c r="G110" s="2362"/>
      <c r="H110" s="2362"/>
      <c r="I110" s="2362"/>
      <c r="J110" s="2362"/>
      <c r="K110" s="2362"/>
      <c r="L110" s="2362"/>
      <c r="M110" s="2362"/>
      <c r="N110" s="2362"/>
      <c r="O110" s="2362"/>
      <c r="P110" s="2362"/>
      <c r="Q110" s="2362"/>
      <c r="R110" s="2362"/>
      <c r="S110" s="2362"/>
      <c r="T110" s="2362"/>
      <c r="U110" s="2362"/>
      <c r="V110" s="2362"/>
      <c r="W110" s="2362"/>
      <c r="X110" s="2362"/>
      <c r="Y110" s="2362"/>
      <c r="Z110" s="2362"/>
      <c r="AA110" s="2362"/>
      <c r="AB110" s="2364" t="s">
        <v>3492</v>
      </c>
      <c r="AC110" s="2365"/>
      <c r="AD110" s="2366"/>
    </row>
    <row r="111" spans="1:30" ht="15" customHeight="1">
      <c r="A111" s="2361" t="s">
        <v>3491</v>
      </c>
      <c r="B111" s="2362"/>
      <c r="C111" s="2362"/>
      <c r="D111" s="2362"/>
      <c r="E111" s="2362"/>
      <c r="F111" s="2362"/>
      <c r="G111" s="2362"/>
      <c r="H111" s="2362"/>
      <c r="I111" s="2362"/>
      <c r="J111" s="2362"/>
      <c r="K111" s="2362"/>
      <c r="L111" s="2362"/>
      <c r="M111" s="2362"/>
      <c r="N111" s="2362"/>
      <c r="O111" s="2362"/>
      <c r="P111" s="2362"/>
      <c r="Q111" s="2362"/>
      <c r="R111" s="2362"/>
      <c r="S111" s="2362"/>
      <c r="T111" s="2362"/>
      <c r="U111" s="2362"/>
      <c r="V111" s="2362"/>
      <c r="W111" s="2362"/>
      <c r="X111" s="2362"/>
      <c r="Y111" s="2362"/>
      <c r="Z111" s="2362"/>
      <c r="AA111" s="2362"/>
      <c r="AB111" s="2364" t="s">
        <v>3490</v>
      </c>
      <c r="AC111" s="2365"/>
      <c r="AD111" s="2366"/>
    </row>
    <row r="112" spans="1:30" ht="45" customHeight="1">
      <c r="A112" s="2361" t="s">
        <v>3489</v>
      </c>
      <c r="B112" s="2362"/>
      <c r="C112" s="2362"/>
      <c r="D112" s="2362"/>
      <c r="E112" s="2362"/>
      <c r="F112" s="2362"/>
      <c r="G112" s="2362"/>
      <c r="H112" s="2362"/>
      <c r="I112" s="2362"/>
      <c r="J112" s="2362"/>
      <c r="K112" s="2362"/>
      <c r="L112" s="2362"/>
      <c r="M112" s="2362"/>
      <c r="N112" s="2362"/>
      <c r="O112" s="2362"/>
      <c r="P112" s="2362"/>
      <c r="Q112" s="2362"/>
      <c r="R112" s="2362"/>
      <c r="S112" s="2362"/>
      <c r="T112" s="2362"/>
      <c r="U112" s="2362"/>
      <c r="V112" s="2362"/>
      <c r="W112" s="2362"/>
      <c r="X112" s="2362"/>
      <c r="Y112" s="2362"/>
      <c r="Z112" s="2362"/>
      <c r="AA112" s="2362"/>
      <c r="AB112" s="2364" t="s">
        <v>3488</v>
      </c>
      <c r="AC112" s="2365"/>
      <c r="AD112" s="2366"/>
    </row>
    <row r="113" spans="1:30" ht="30" customHeight="1">
      <c r="A113" s="2361" t="s">
        <v>3487</v>
      </c>
      <c r="B113" s="2362"/>
      <c r="C113" s="2362"/>
      <c r="D113" s="2362"/>
      <c r="E113" s="2362"/>
      <c r="F113" s="2362"/>
      <c r="G113" s="2362"/>
      <c r="H113" s="2362"/>
      <c r="I113" s="2362"/>
      <c r="J113" s="2362"/>
      <c r="K113" s="2362"/>
      <c r="L113" s="2362"/>
      <c r="M113" s="2362"/>
      <c r="N113" s="2362"/>
      <c r="O113" s="2362"/>
      <c r="P113" s="2362"/>
      <c r="Q113" s="2362"/>
      <c r="R113" s="2362"/>
      <c r="S113" s="2362"/>
      <c r="T113" s="2362"/>
      <c r="U113" s="2362"/>
      <c r="V113" s="2362"/>
      <c r="W113" s="2362"/>
      <c r="X113" s="2362"/>
      <c r="Y113" s="2362"/>
      <c r="Z113" s="2362"/>
      <c r="AA113" s="2362"/>
      <c r="AB113" s="2364" t="s">
        <v>3486</v>
      </c>
      <c r="AC113" s="2365"/>
      <c r="AD113" s="2366"/>
    </row>
    <row r="114" spans="1:30" ht="15" customHeight="1">
      <c r="A114" s="2361" t="s">
        <v>3485</v>
      </c>
      <c r="B114" s="2362"/>
      <c r="C114" s="2362"/>
      <c r="D114" s="2362"/>
      <c r="E114" s="2362"/>
      <c r="F114" s="2362"/>
      <c r="G114" s="2362"/>
      <c r="H114" s="2362"/>
      <c r="I114" s="2362"/>
      <c r="J114" s="2362"/>
      <c r="K114" s="2362"/>
      <c r="L114" s="2362"/>
      <c r="M114" s="2362"/>
      <c r="N114" s="2362"/>
      <c r="O114" s="2362"/>
      <c r="P114" s="2362"/>
      <c r="Q114" s="2362"/>
      <c r="R114" s="2362"/>
      <c r="S114" s="2362"/>
      <c r="T114" s="2362"/>
      <c r="U114" s="2362"/>
      <c r="V114" s="2362"/>
      <c r="W114" s="2362"/>
      <c r="X114" s="2362"/>
      <c r="Y114" s="2362"/>
      <c r="Z114" s="2362"/>
      <c r="AA114" s="2362"/>
      <c r="AB114" s="2364" t="s">
        <v>3484</v>
      </c>
      <c r="AC114" s="2365"/>
      <c r="AD114" s="2366"/>
    </row>
    <row r="115" spans="1:30" ht="120" customHeight="1">
      <c r="A115" s="2361" t="s">
        <v>3483</v>
      </c>
      <c r="B115" s="2362"/>
      <c r="C115" s="2362"/>
      <c r="D115" s="2362"/>
      <c r="E115" s="2362"/>
      <c r="F115" s="2362"/>
      <c r="G115" s="2362"/>
      <c r="H115" s="2362"/>
      <c r="I115" s="2362"/>
      <c r="J115" s="2362"/>
      <c r="K115" s="2362"/>
      <c r="L115" s="2362"/>
      <c r="M115" s="2362"/>
      <c r="N115" s="2362"/>
      <c r="O115" s="2362"/>
      <c r="P115" s="2362"/>
      <c r="Q115" s="2362"/>
      <c r="R115" s="2362"/>
      <c r="S115" s="2362"/>
      <c r="T115" s="2362"/>
      <c r="U115" s="2362"/>
      <c r="V115" s="2362"/>
      <c r="W115" s="2362"/>
      <c r="X115" s="2362"/>
      <c r="Y115" s="2362"/>
      <c r="Z115" s="2362"/>
      <c r="AA115" s="2362"/>
      <c r="AB115" s="2364" t="s">
        <v>3482</v>
      </c>
      <c r="AC115" s="2365"/>
      <c r="AD115" s="2366"/>
    </row>
    <row r="116" spans="1:30" ht="30" customHeight="1">
      <c r="A116" s="2361" t="s">
        <v>3481</v>
      </c>
      <c r="B116" s="2362"/>
      <c r="C116" s="2362"/>
      <c r="D116" s="2362"/>
      <c r="E116" s="2362"/>
      <c r="F116" s="2362"/>
      <c r="G116" s="2362"/>
      <c r="H116" s="2362"/>
      <c r="I116" s="2362"/>
      <c r="J116" s="2362"/>
      <c r="K116" s="2362"/>
      <c r="L116" s="2362"/>
      <c r="M116" s="2362"/>
      <c r="N116" s="2362"/>
      <c r="O116" s="2362"/>
      <c r="P116" s="2362"/>
      <c r="Q116" s="2362"/>
      <c r="R116" s="2362"/>
      <c r="S116" s="2362"/>
      <c r="T116" s="2362"/>
      <c r="U116" s="2362"/>
      <c r="V116" s="2362"/>
      <c r="W116" s="2362"/>
      <c r="X116" s="2362"/>
      <c r="Y116" s="2362"/>
      <c r="Z116" s="2362"/>
      <c r="AA116" s="2362"/>
      <c r="AB116" s="2364" t="s">
        <v>3480</v>
      </c>
      <c r="AC116" s="2365"/>
      <c r="AD116" s="2366"/>
    </row>
    <row r="117" spans="1:30" ht="15" customHeight="1">
      <c r="A117" s="2361" t="s">
        <v>3479</v>
      </c>
      <c r="B117" s="2362"/>
      <c r="C117" s="2362"/>
      <c r="D117" s="2362"/>
      <c r="E117" s="2362"/>
      <c r="F117" s="2362"/>
      <c r="G117" s="2362"/>
      <c r="H117" s="2362"/>
      <c r="I117" s="2362"/>
      <c r="J117" s="2362"/>
      <c r="K117" s="2362"/>
      <c r="L117" s="2362"/>
      <c r="M117" s="2362"/>
      <c r="N117" s="2362"/>
      <c r="O117" s="2362"/>
      <c r="P117" s="2362"/>
      <c r="Q117" s="2362"/>
      <c r="R117" s="2362"/>
      <c r="S117" s="2362"/>
      <c r="T117" s="2362"/>
      <c r="U117" s="2362"/>
      <c r="V117" s="2362"/>
      <c r="W117" s="2362"/>
      <c r="X117" s="2362"/>
      <c r="Y117" s="2362"/>
      <c r="Z117" s="2362"/>
      <c r="AA117" s="2362"/>
      <c r="AB117" s="2364" t="s">
        <v>3478</v>
      </c>
      <c r="AC117" s="2365"/>
      <c r="AD117" s="2366"/>
    </row>
    <row r="118" spans="1:30" ht="15" customHeight="1">
      <c r="A118" s="2361" t="s">
        <v>3477</v>
      </c>
      <c r="B118" s="2362"/>
      <c r="C118" s="2362"/>
      <c r="D118" s="2362"/>
      <c r="E118" s="2362"/>
      <c r="F118" s="2362"/>
      <c r="G118" s="2362"/>
      <c r="H118" s="2362"/>
      <c r="I118" s="2362"/>
      <c r="J118" s="2362"/>
      <c r="K118" s="2362"/>
      <c r="L118" s="2362"/>
      <c r="M118" s="2362"/>
      <c r="N118" s="2362"/>
      <c r="O118" s="2362"/>
      <c r="P118" s="2362"/>
      <c r="Q118" s="2362"/>
      <c r="R118" s="2362"/>
      <c r="S118" s="2362"/>
      <c r="T118" s="2362"/>
      <c r="U118" s="2362"/>
      <c r="V118" s="2362"/>
      <c r="W118" s="2362"/>
      <c r="X118" s="2362"/>
      <c r="Y118" s="2362"/>
      <c r="Z118" s="2362"/>
      <c r="AA118" s="2362"/>
      <c r="AB118" s="2364" t="s">
        <v>3476</v>
      </c>
      <c r="AC118" s="2365"/>
      <c r="AD118" s="2366"/>
    </row>
    <row r="119" spans="1:30" ht="15" customHeight="1">
      <c r="A119" s="2361" t="s">
        <v>3475</v>
      </c>
      <c r="B119" s="2362"/>
      <c r="C119" s="2362"/>
      <c r="D119" s="2362"/>
      <c r="E119" s="2362"/>
      <c r="F119" s="2362"/>
      <c r="G119" s="2362"/>
      <c r="H119" s="2362"/>
      <c r="I119" s="2362"/>
      <c r="J119" s="2362"/>
      <c r="K119" s="2362"/>
      <c r="L119" s="2362"/>
      <c r="M119" s="2362"/>
      <c r="N119" s="2362"/>
      <c r="O119" s="2362"/>
      <c r="P119" s="2362"/>
      <c r="Q119" s="2362"/>
      <c r="R119" s="2362"/>
      <c r="S119" s="2362"/>
      <c r="T119" s="2362"/>
      <c r="U119" s="2362"/>
      <c r="V119" s="2362"/>
      <c r="W119" s="2362"/>
      <c r="X119" s="2362"/>
      <c r="Y119" s="2362"/>
      <c r="Z119" s="2362"/>
      <c r="AA119" s="2362"/>
      <c r="AB119" s="2364" t="s">
        <v>3474</v>
      </c>
      <c r="AC119" s="2365"/>
      <c r="AD119" s="2366"/>
    </row>
    <row r="120" spans="1:30" ht="15" customHeight="1">
      <c r="A120" s="2361" t="s">
        <v>3473</v>
      </c>
      <c r="B120" s="2362"/>
      <c r="C120" s="2362"/>
      <c r="D120" s="2362"/>
      <c r="E120" s="2362"/>
      <c r="F120" s="2362"/>
      <c r="G120" s="2362"/>
      <c r="H120" s="2362"/>
      <c r="I120" s="2362"/>
      <c r="J120" s="2362"/>
      <c r="K120" s="2362"/>
      <c r="L120" s="2362"/>
      <c r="M120" s="2362"/>
      <c r="N120" s="2362"/>
      <c r="O120" s="2362"/>
      <c r="P120" s="2362"/>
      <c r="Q120" s="2362"/>
      <c r="R120" s="2362"/>
      <c r="S120" s="2362"/>
      <c r="T120" s="2362"/>
      <c r="U120" s="2362"/>
      <c r="V120" s="2362"/>
      <c r="W120" s="2362"/>
      <c r="X120" s="2362"/>
      <c r="Y120" s="2362"/>
      <c r="Z120" s="2362"/>
      <c r="AA120" s="2362"/>
      <c r="AB120" s="2364" t="s">
        <v>3472</v>
      </c>
      <c r="AC120" s="2365"/>
      <c r="AD120" s="2366"/>
    </row>
    <row r="121" spans="1:30" ht="15" customHeight="1">
      <c r="A121" s="2361" t="s">
        <v>3471</v>
      </c>
      <c r="B121" s="2362"/>
      <c r="C121" s="2362"/>
      <c r="D121" s="2362"/>
      <c r="E121" s="2362"/>
      <c r="F121" s="2362"/>
      <c r="G121" s="2362"/>
      <c r="H121" s="2362"/>
      <c r="I121" s="2362"/>
      <c r="J121" s="2362"/>
      <c r="K121" s="2362"/>
      <c r="L121" s="2362"/>
      <c r="M121" s="2362"/>
      <c r="N121" s="2362"/>
      <c r="O121" s="2362"/>
      <c r="P121" s="2362"/>
      <c r="Q121" s="2362"/>
      <c r="R121" s="2362"/>
      <c r="S121" s="2362"/>
      <c r="T121" s="2362"/>
      <c r="U121" s="2362"/>
      <c r="V121" s="2362"/>
      <c r="W121" s="2362"/>
      <c r="X121" s="2362"/>
      <c r="Y121" s="2362"/>
      <c r="Z121" s="2362"/>
      <c r="AA121" s="2362"/>
      <c r="AB121" s="2364" t="s">
        <v>3470</v>
      </c>
      <c r="AC121" s="2365"/>
      <c r="AD121" s="2366"/>
    </row>
    <row r="122" spans="1:30" ht="15" customHeight="1">
      <c r="A122" s="2361" t="s">
        <v>3469</v>
      </c>
      <c r="B122" s="2362"/>
      <c r="C122" s="2362"/>
      <c r="D122" s="2362"/>
      <c r="E122" s="2362"/>
      <c r="F122" s="2362"/>
      <c r="G122" s="2362"/>
      <c r="H122" s="2362"/>
      <c r="I122" s="2362"/>
      <c r="J122" s="2362"/>
      <c r="K122" s="2362"/>
      <c r="L122" s="2362"/>
      <c r="M122" s="2362"/>
      <c r="N122" s="2362"/>
      <c r="O122" s="2362"/>
      <c r="P122" s="2362"/>
      <c r="Q122" s="2362"/>
      <c r="R122" s="2362"/>
      <c r="S122" s="2362"/>
      <c r="T122" s="2362"/>
      <c r="U122" s="2362"/>
      <c r="V122" s="2362"/>
      <c r="W122" s="2362"/>
      <c r="X122" s="2362"/>
      <c r="Y122" s="2362"/>
      <c r="Z122" s="2362"/>
      <c r="AA122" s="2362"/>
      <c r="AB122" s="2364" t="s">
        <v>3468</v>
      </c>
      <c r="AC122" s="2365"/>
      <c r="AD122" s="2366"/>
    </row>
    <row r="123" spans="1:30" ht="15" customHeight="1">
      <c r="A123" s="2361" t="s">
        <v>3467</v>
      </c>
      <c r="B123" s="2362"/>
      <c r="C123" s="2362"/>
      <c r="D123" s="2362"/>
      <c r="E123" s="2362"/>
      <c r="F123" s="2362"/>
      <c r="G123" s="2362"/>
      <c r="H123" s="2362"/>
      <c r="I123" s="2362"/>
      <c r="J123" s="2362"/>
      <c r="K123" s="2362"/>
      <c r="L123" s="2362"/>
      <c r="M123" s="2362"/>
      <c r="N123" s="2362"/>
      <c r="O123" s="2362"/>
      <c r="P123" s="2362"/>
      <c r="Q123" s="2362"/>
      <c r="R123" s="2362"/>
      <c r="S123" s="2362"/>
      <c r="T123" s="2362"/>
      <c r="U123" s="2362"/>
      <c r="V123" s="2362"/>
      <c r="W123" s="2362"/>
      <c r="X123" s="2362"/>
      <c r="Y123" s="2362"/>
      <c r="Z123" s="2362"/>
      <c r="AA123" s="2362"/>
      <c r="AB123" s="2364" t="s">
        <v>3466</v>
      </c>
      <c r="AC123" s="2365"/>
      <c r="AD123" s="2366"/>
    </row>
    <row r="124" spans="1:30" ht="15" customHeight="1">
      <c r="A124" s="2361" t="s">
        <v>3465</v>
      </c>
      <c r="B124" s="2362"/>
      <c r="C124" s="2362"/>
      <c r="D124" s="2362"/>
      <c r="E124" s="2362"/>
      <c r="F124" s="2362"/>
      <c r="G124" s="2362"/>
      <c r="H124" s="2362"/>
      <c r="I124" s="2362"/>
      <c r="J124" s="2362"/>
      <c r="K124" s="2362"/>
      <c r="L124" s="2362"/>
      <c r="M124" s="2362"/>
      <c r="N124" s="2362"/>
      <c r="O124" s="2362"/>
      <c r="P124" s="2362"/>
      <c r="Q124" s="2362"/>
      <c r="R124" s="2362"/>
      <c r="S124" s="2362"/>
      <c r="T124" s="2362"/>
      <c r="U124" s="2362"/>
      <c r="V124" s="2362"/>
      <c r="W124" s="2362"/>
      <c r="X124" s="2362"/>
      <c r="Y124" s="2362"/>
      <c r="Z124" s="2362"/>
      <c r="AA124" s="2362"/>
      <c r="AB124" s="2364" t="s">
        <v>3464</v>
      </c>
      <c r="AC124" s="2365"/>
      <c r="AD124" s="2366"/>
    </row>
    <row r="125" spans="1:30" ht="15" customHeight="1">
      <c r="A125" s="2361" t="s">
        <v>3463</v>
      </c>
      <c r="B125" s="2362"/>
      <c r="C125" s="2362"/>
      <c r="D125" s="2362"/>
      <c r="E125" s="2362"/>
      <c r="F125" s="2362"/>
      <c r="G125" s="2362"/>
      <c r="H125" s="2362"/>
      <c r="I125" s="2362"/>
      <c r="J125" s="2362"/>
      <c r="K125" s="2362"/>
      <c r="L125" s="2362"/>
      <c r="M125" s="2362"/>
      <c r="N125" s="2362"/>
      <c r="O125" s="2362"/>
      <c r="P125" s="2362"/>
      <c r="Q125" s="2362"/>
      <c r="R125" s="2362"/>
      <c r="S125" s="2362"/>
      <c r="T125" s="2362"/>
      <c r="U125" s="2362"/>
      <c r="V125" s="2362"/>
      <c r="W125" s="2362"/>
      <c r="X125" s="2362"/>
      <c r="Y125" s="2362"/>
      <c r="Z125" s="2362"/>
      <c r="AA125" s="2362"/>
      <c r="AB125" s="2364" t="s">
        <v>3462</v>
      </c>
      <c r="AC125" s="2365"/>
      <c r="AD125" s="2366"/>
    </row>
    <row r="126" spans="1:30" ht="15" customHeight="1">
      <c r="A126" s="2361" t="s">
        <v>3461</v>
      </c>
      <c r="B126" s="2362"/>
      <c r="C126" s="2362"/>
      <c r="D126" s="2362"/>
      <c r="E126" s="2362"/>
      <c r="F126" s="2362"/>
      <c r="G126" s="2362"/>
      <c r="H126" s="2362"/>
      <c r="I126" s="2362"/>
      <c r="J126" s="2362"/>
      <c r="K126" s="2362"/>
      <c r="L126" s="2362"/>
      <c r="M126" s="2362"/>
      <c r="N126" s="2362"/>
      <c r="O126" s="2362"/>
      <c r="P126" s="2362"/>
      <c r="Q126" s="2362"/>
      <c r="R126" s="2362"/>
      <c r="S126" s="2362"/>
      <c r="T126" s="2362"/>
      <c r="U126" s="2362"/>
      <c r="V126" s="2362"/>
      <c r="W126" s="2362"/>
      <c r="X126" s="2362"/>
      <c r="Y126" s="2362"/>
      <c r="Z126" s="2362"/>
      <c r="AA126" s="2362"/>
      <c r="AB126" s="2364" t="s">
        <v>3460</v>
      </c>
      <c r="AC126" s="2365"/>
      <c r="AD126" s="2366"/>
    </row>
    <row r="127" spans="1:30" ht="15" customHeight="1">
      <c r="A127" s="2361" t="s">
        <v>3459</v>
      </c>
      <c r="B127" s="2362"/>
      <c r="C127" s="2362"/>
      <c r="D127" s="2362"/>
      <c r="E127" s="2362"/>
      <c r="F127" s="2362"/>
      <c r="G127" s="2362"/>
      <c r="H127" s="2362"/>
      <c r="I127" s="2362"/>
      <c r="J127" s="2362"/>
      <c r="K127" s="2362"/>
      <c r="L127" s="2362"/>
      <c r="M127" s="2362"/>
      <c r="N127" s="2362"/>
      <c r="O127" s="2362"/>
      <c r="P127" s="2362"/>
      <c r="Q127" s="2362"/>
      <c r="R127" s="2362"/>
      <c r="S127" s="2362"/>
      <c r="T127" s="2362"/>
      <c r="U127" s="2362"/>
      <c r="V127" s="2362"/>
      <c r="W127" s="2362"/>
      <c r="X127" s="2362"/>
      <c r="Y127" s="2362"/>
      <c r="Z127" s="2362"/>
      <c r="AA127" s="2362"/>
      <c r="AB127" s="2364" t="s">
        <v>3458</v>
      </c>
      <c r="AC127" s="2365"/>
      <c r="AD127" s="2366"/>
    </row>
    <row r="128" spans="1:30" ht="15" customHeight="1">
      <c r="A128" s="2361" t="s">
        <v>3457</v>
      </c>
      <c r="B128" s="2362"/>
      <c r="C128" s="2362"/>
      <c r="D128" s="2362"/>
      <c r="E128" s="2362"/>
      <c r="F128" s="2362"/>
      <c r="G128" s="2362"/>
      <c r="H128" s="2362"/>
      <c r="I128" s="2362"/>
      <c r="J128" s="2362"/>
      <c r="K128" s="2362"/>
      <c r="L128" s="2362"/>
      <c r="M128" s="2362"/>
      <c r="N128" s="2362"/>
      <c r="O128" s="2362"/>
      <c r="P128" s="2362"/>
      <c r="Q128" s="2362"/>
      <c r="R128" s="2362"/>
      <c r="S128" s="2362"/>
      <c r="T128" s="2362"/>
      <c r="U128" s="2362"/>
      <c r="V128" s="2362"/>
      <c r="W128" s="2362"/>
      <c r="X128" s="2362"/>
      <c r="Y128" s="2362"/>
      <c r="Z128" s="2362"/>
      <c r="AA128" s="2362"/>
      <c r="AB128" s="2364" t="s">
        <v>3456</v>
      </c>
      <c r="AC128" s="2365"/>
      <c r="AD128" s="2366"/>
    </row>
    <row r="129" spans="1:30" ht="15" customHeight="1">
      <c r="A129" s="2361" t="s">
        <v>3455</v>
      </c>
      <c r="B129" s="2362"/>
      <c r="C129" s="2362"/>
      <c r="D129" s="2362"/>
      <c r="E129" s="2362"/>
      <c r="F129" s="2362"/>
      <c r="G129" s="2362"/>
      <c r="H129" s="2362"/>
      <c r="I129" s="2362"/>
      <c r="J129" s="2362"/>
      <c r="K129" s="2362"/>
      <c r="L129" s="2362"/>
      <c r="M129" s="2362"/>
      <c r="N129" s="2362"/>
      <c r="O129" s="2362"/>
      <c r="P129" s="2362"/>
      <c r="Q129" s="2362"/>
      <c r="R129" s="2362"/>
      <c r="S129" s="2362"/>
      <c r="T129" s="2362"/>
      <c r="U129" s="2362"/>
      <c r="V129" s="2362"/>
      <c r="W129" s="2362"/>
      <c r="X129" s="2362"/>
      <c r="Y129" s="2362"/>
      <c r="Z129" s="2362"/>
      <c r="AA129" s="2362"/>
      <c r="AB129" s="2364" t="s">
        <v>3454</v>
      </c>
      <c r="AC129" s="2365"/>
      <c r="AD129" s="2366"/>
    </row>
    <row r="130" spans="1:30" ht="15" customHeight="1">
      <c r="A130" s="2361" t="s">
        <v>3453</v>
      </c>
      <c r="B130" s="2362"/>
      <c r="C130" s="2362"/>
      <c r="D130" s="2362"/>
      <c r="E130" s="2362"/>
      <c r="F130" s="2362"/>
      <c r="G130" s="2362"/>
      <c r="H130" s="2362"/>
      <c r="I130" s="2362"/>
      <c r="J130" s="2362"/>
      <c r="K130" s="2362"/>
      <c r="L130" s="2362"/>
      <c r="M130" s="2362"/>
      <c r="N130" s="2362"/>
      <c r="O130" s="2362"/>
      <c r="P130" s="2362"/>
      <c r="Q130" s="2362"/>
      <c r="R130" s="2362"/>
      <c r="S130" s="2362"/>
      <c r="T130" s="2362"/>
      <c r="U130" s="2362"/>
      <c r="V130" s="2362"/>
      <c r="W130" s="2362"/>
      <c r="X130" s="2362"/>
      <c r="Y130" s="2362"/>
      <c r="Z130" s="2362"/>
      <c r="AA130" s="2362"/>
      <c r="AB130" s="2364" t="s">
        <v>3452</v>
      </c>
      <c r="AC130" s="2365"/>
      <c r="AD130" s="2366"/>
    </row>
    <row r="131" spans="1:30" ht="45" customHeight="1">
      <c r="A131" s="2361" t="s">
        <v>3451</v>
      </c>
      <c r="B131" s="2362"/>
      <c r="C131" s="2362"/>
      <c r="D131" s="2362"/>
      <c r="E131" s="2362"/>
      <c r="F131" s="2362"/>
      <c r="G131" s="2362"/>
      <c r="H131" s="2362"/>
      <c r="I131" s="2362"/>
      <c r="J131" s="2362"/>
      <c r="K131" s="2362"/>
      <c r="L131" s="2362"/>
      <c r="M131" s="2362"/>
      <c r="N131" s="2362"/>
      <c r="O131" s="2362"/>
      <c r="P131" s="2362"/>
      <c r="Q131" s="2362"/>
      <c r="R131" s="2362"/>
      <c r="S131" s="2362"/>
      <c r="T131" s="2362"/>
      <c r="U131" s="2362"/>
      <c r="V131" s="2362"/>
      <c r="W131" s="2362"/>
      <c r="X131" s="2362"/>
      <c r="Y131" s="2362"/>
      <c r="Z131" s="2362"/>
      <c r="AA131" s="2362"/>
      <c r="AB131" s="2364" t="s">
        <v>3450</v>
      </c>
      <c r="AC131" s="2365"/>
      <c r="AD131" s="2366"/>
    </row>
    <row r="132" spans="1:30" ht="15" customHeight="1">
      <c r="A132" s="2361" t="s">
        <v>3449</v>
      </c>
      <c r="B132" s="2362"/>
      <c r="C132" s="2362"/>
      <c r="D132" s="2362"/>
      <c r="E132" s="2362"/>
      <c r="F132" s="2362"/>
      <c r="G132" s="2362"/>
      <c r="H132" s="2362"/>
      <c r="I132" s="2362"/>
      <c r="J132" s="2362"/>
      <c r="K132" s="2362"/>
      <c r="L132" s="2362"/>
      <c r="M132" s="2362"/>
      <c r="N132" s="2362"/>
      <c r="O132" s="2362"/>
      <c r="P132" s="2362"/>
      <c r="Q132" s="2362"/>
      <c r="R132" s="2362"/>
      <c r="S132" s="2362"/>
      <c r="T132" s="2362"/>
      <c r="U132" s="2362"/>
      <c r="V132" s="2362"/>
      <c r="W132" s="2362"/>
      <c r="X132" s="2362"/>
      <c r="Y132" s="2362"/>
      <c r="Z132" s="2362"/>
      <c r="AA132" s="2362"/>
      <c r="AB132" s="2364" t="s">
        <v>3448</v>
      </c>
      <c r="AC132" s="2365"/>
      <c r="AD132" s="2366"/>
    </row>
    <row r="133" spans="1:30" ht="15" customHeight="1">
      <c r="A133" s="2361" t="s">
        <v>3447</v>
      </c>
      <c r="B133" s="2362"/>
      <c r="C133" s="2362"/>
      <c r="D133" s="2362"/>
      <c r="E133" s="2362"/>
      <c r="F133" s="2362"/>
      <c r="G133" s="2362"/>
      <c r="H133" s="2362"/>
      <c r="I133" s="2362"/>
      <c r="J133" s="2362"/>
      <c r="K133" s="2362"/>
      <c r="L133" s="2362"/>
      <c r="M133" s="2362"/>
      <c r="N133" s="2362"/>
      <c r="O133" s="2362"/>
      <c r="P133" s="2362"/>
      <c r="Q133" s="2362"/>
      <c r="R133" s="2362"/>
      <c r="S133" s="2362"/>
      <c r="T133" s="2362"/>
      <c r="U133" s="2362"/>
      <c r="V133" s="2362"/>
      <c r="W133" s="2362"/>
      <c r="X133" s="2362"/>
      <c r="Y133" s="2362"/>
      <c r="Z133" s="2362"/>
      <c r="AA133" s="2362"/>
      <c r="AB133" s="2364" t="s">
        <v>3446</v>
      </c>
      <c r="AC133" s="2365"/>
      <c r="AD133" s="2366"/>
    </row>
    <row r="134" spans="1:30" ht="15" customHeight="1">
      <c r="A134" s="2361" t="s">
        <v>3445</v>
      </c>
      <c r="B134" s="2362"/>
      <c r="C134" s="2362"/>
      <c r="D134" s="2362"/>
      <c r="E134" s="2362"/>
      <c r="F134" s="2362"/>
      <c r="G134" s="2362"/>
      <c r="H134" s="2362"/>
      <c r="I134" s="2362"/>
      <c r="J134" s="2362"/>
      <c r="K134" s="2362"/>
      <c r="L134" s="2362"/>
      <c r="M134" s="2362"/>
      <c r="N134" s="2362"/>
      <c r="O134" s="2362"/>
      <c r="P134" s="2362"/>
      <c r="Q134" s="2362"/>
      <c r="R134" s="2362"/>
      <c r="S134" s="2362"/>
      <c r="T134" s="2362"/>
      <c r="U134" s="2362"/>
      <c r="V134" s="2362"/>
      <c r="W134" s="2362"/>
      <c r="X134" s="2362"/>
      <c r="Y134" s="2362"/>
      <c r="Z134" s="2362"/>
      <c r="AA134" s="2362"/>
      <c r="AB134" s="2364" t="s">
        <v>3444</v>
      </c>
      <c r="AC134" s="2365"/>
      <c r="AD134" s="2366"/>
    </row>
    <row r="135" spans="1:30" ht="15" customHeight="1">
      <c r="A135" s="2361" t="s">
        <v>3443</v>
      </c>
      <c r="B135" s="2362"/>
      <c r="C135" s="2362"/>
      <c r="D135" s="2362"/>
      <c r="E135" s="2362"/>
      <c r="F135" s="2362"/>
      <c r="G135" s="2362"/>
      <c r="H135" s="2362"/>
      <c r="I135" s="2362"/>
      <c r="J135" s="2362"/>
      <c r="K135" s="2362"/>
      <c r="L135" s="2362"/>
      <c r="M135" s="2362"/>
      <c r="N135" s="2362"/>
      <c r="O135" s="2362"/>
      <c r="P135" s="2362"/>
      <c r="Q135" s="2362"/>
      <c r="R135" s="2362"/>
      <c r="S135" s="2362"/>
      <c r="T135" s="2362"/>
      <c r="U135" s="2362"/>
      <c r="V135" s="2362"/>
      <c r="W135" s="2362"/>
      <c r="X135" s="2362"/>
      <c r="Y135" s="2362"/>
      <c r="Z135" s="2362"/>
      <c r="AA135" s="2362"/>
      <c r="AB135" s="2364" t="s">
        <v>3442</v>
      </c>
      <c r="AC135" s="2365"/>
      <c r="AD135" s="2366"/>
    </row>
    <row r="136" spans="1:30" ht="84.95" customHeight="1">
      <c r="A136" s="2361" t="s">
        <v>3441</v>
      </c>
      <c r="B136" s="2362"/>
      <c r="C136" s="2362"/>
      <c r="D136" s="2362"/>
      <c r="E136" s="2362"/>
      <c r="F136" s="2362"/>
      <c r="G136" s="2362"/>
      <c r="H136" s="2362"/>
      <c r="I136" s="2362"/>
      <c r="J136" s="2362"/>
      <c r="K136" s="2362"/>
      <c r="L136" s="2362"/>
      <c r="M136" s="2362"/>
      <c r="N136" s="2362"/>
      <c r="O136" s="2362"/>
      <c r="P136" s="2362"/>
      <c r="Q136" s="2362"/>
      <c r="R136" s="2362"/>
      <c r="S136" s="2362"/>
      <c r="T136" s="2362"/>
      <c r="U136" s="2362"/>
      <c r="V136" s="2362"/>
      <c r="W136" s="2362"/>
      <c r="X136" s="2362"/>
      <c r="Y136" s="2362"/>
      <c r="Z136" s="2362"/>
      <c r="AA136" s="2362"/>
      <c r="AB136" s="2364" t="s">
        <v>3440</v>
      </c>
      <c r="AC136" s="2365"/>
      <c r="AD136" s="2366"/>
    </row>
    <row r="137" spans="1:30" ht="15" customHeight="1">
      <c r="A137" s="2361" t="s">
        <v>3427</v>
      </c>
      <c r="B137" s="2362"/>
      <c r="C137" s="2362"/>
      <c r="D137" s="2362"/>
      <c r="E137" s="2362"/>
      <c r="F137" s="2362"/>
      <c r="G137" s="2362"/>
      <c r="H137" s="2362"/>
      <c r="I137" s="2362"/>
      <c r="J137" s="2362"/>
      <c r="K137" s="2362"/>
      <c r="L137" s="2362"/>
      <c r="M137" s="2362"/>
      <c r="N137" s="2362"/>
      <c r="O137" s="2362"/>
      <c r="P137" s="2362"/>
      <c r="Q137" s="2362"/>
      <c r="R137" s="2362"/>
      <c r="S137" s="2362"/>
      <c r="T137" s="2362"/>
      <c r="U137" s="2362"/>
      <c r="V137" s="2362"/>
      <c r="W137" s="2362"/>
      <c r="X137" s="2362"/>
      <c r="Y137" s="2362"/>
      <c r="Z137" s="2362"/>
      <c r="AA137" s="2362"/>
      <c r="AB137" s="2364" t="s">
        <v>3439</v>
      </c>
      <c r="AC137" s="2365"/>
      <c r="AD137" s="2366"/>
    </row>
    <row r="138" spans="1:30" ht="3.95"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c r="AA138" s="612"/>
      <c r="AB138" s="612"/>
      <c r="AC138" s="612"/>
      <c r="AD138" s="612"/>
    </row>
    <row r="139" spans="1:30" ht="15" customHeight="1">
      <c r="A139" s="2332" t="s">
        <v>3438</v>
      </c>
      <c r="B139" s="2332"/>
      <c r="C139" s="2332"/>
      <c r="D139" s="2332"/>
      <c r="E139" s="2332"/>
      <c r="F139" s="2332"/>
      <c r="G139" s="2332"/>
      <c r="H139" s="2332"/>
      <c r="I139" s="2332"/>
      <c r="J139" s="2332"/>
      <c r="K139" s="2332"/>
      <c r="L139" s="2332"/>
      <c r="M139" s="2332"/>
      <c r="N139" s="2332"/>
      <c r="O139" s="2332"/>
      <c r="P139" s="2332"/>
      <c r="Q139" s="2332"/>
      <c r="R139" s="2332"/>
      <c r="S139" s="2332"/>
      <c r="T139" s="2332"/>
      <c r="U139" s="2332"/>
      <c r="V139" s="2332"/>
      <c r="W139" s="2332"/>
      <c r="X139" s="2332"/>
      <c r="Y139" s="2332"/>
      <c r="Z139" s="2332"/>
      <c r="AA139" s="2332"/>
      <c r="AB139" s="2332"/>
      <c r="AC139" s="2332"/>
      <c r="AD139" s="2332"/>
    </row>
    <row r="140" spans="1:30" ht="12.6" customHeight="1">
      <c r="A140" s="2332"/>
      <c r="B140" s="2332"/>
      <c r="C140" s="2332"/>
      <c r="D140" s="2332"/>
      <c r="E140" s="2332"/>
      <c r="F140" s="2332"/>
      <c r="G140" s="2332"/>
      <c r="H140" s="2332"/>
      <c r="I140" s="2332"/>
      <c r="J140" s="2332"/>
      <c r="K140" s="2332"/>
      <c r="L140" s="2332"/>
      <c r="M140" s="2332"/>
      <c r="N140" s="2332"/>
      <c r="O140" s="2332"/>
      <c r="P140" s="2332"/>
      <c r="Q140" s="2332"/>
      <c r="R140" s="2332"/>
      <c r="S140" s="2332"/>
      <c r="T140" s="2332"/>
      <c r="U140" s="2332"/>
      <c r="V140" s="2332"/>
      <c r="W140" s="2332"/>
      <c r="X140" s="2332"/>
      <c r="Y140" s="2332"/>
      <c r="Z140" s="2332"/>
      <c r="AA140" s="2332"/>
      <c r="AB140" s="2332"/>
      <c r="AC140" s="2332"/>
      <c r="AD140" s="2332"/>
    </row>
    <row r="141" spans="1:30" ht="15" customHeight="1">
      <c r="A141" s="2367" t="s">
        <v>3437</v>
      </c>
      <c r="B141" s="2367"/>
      <c r="C141" s="2367"/>
      <c r="D141" s="2367"/>
      <c r="E141" s="2367"/>
      <c r="F141" s="2367"/>
      <c r="G141" s="2367"/>
      <c r="H141" s="2367"/>
      <c r="I141" s="2367"/>
      <c r="J141" s="2367"/>
      <c r="K141" s="2367"/>
      <c r="L141" s="2367"/>
      <c r="M141" s="2367"/>
      <c r="N141" s="2367"/>
      <c r="O141" s="2367"/>
      <c r="P141" s="2367"/>
      <c r="Q141" s="2367"/>
      <c r="R141" s="2367"/>
      <c r="S141" s="2367"/>
      <c r="T141" s="2367"/>
      <c r="U141" s="2367"/>
      <c r="V141" s="2367"/>
      <c r="W141" s="2367"/>
      <c r="X141" s="2367"/>
      <c r="Y141" s="2367"/>
      <c r="Z141" s="2367"/>
      <c r="AA141" s="2367"/>
      <c r="AB141" s="2367" t="s">
        <v>964</v>
      </c>
      <c r="AC141" s="2367"/>
      <c r="AD141" s="2367"/>
    </row>
    <row r="142" spans="1:30" ht="15" customHeight="1">
      <c r="A142" s="2357" t="s">
        <v>3436</v>
      </c>
      <c r="B142" s="2357"/>
      <c r="C142" s="2357"/>
      <c r="D142" s="2357"/>
      <c r="E142" s="2357"/>
      <c r="F142" s="2357"/>
      <c r="G142" s="2357"/>
      <c r="H142" s="2357"/>
      <c r="I142" s="2357"/>
      <c r="J142" s="2357"/>
      <c r="K142" s="2357"/>
      <c r="L142" s="2357"/>
      <c r="M142" s="2357"/>
      <c r="N142" s="2357"/>
      <c r="O142" s="2357"/>
      <c r="P142" s="2357"/>
      <c r="Q142" s="2357"/>
      <c r="R142" s="2357"/>
      <c r="S142" s="2357"/>
      <c r="T142" s="2357"/>
      <c r="U142" s="2357"/>
      <c r="V142" s="2357"/>
      <c r="W142" s="2357"/>
      <c r="X142" s="2357"/>
      <c r="Y142" s="2357"/>
      <c r="Z142" s="2357"/>
      <c r="AA142" s="2357"/>
      <c r="AB142" s="2358" t="s">
        <v>3418</v>
      </c>
      <c r="AC142" s="2359"/>
      <c r="AD142" s="2360"/>
    </row>
    <row r="143" spans="1:30" ht="15" customHeight="1">
      <c r="A143" s="2357" t="s">
        <v>3435</v>
      </c>
      <c r="B143" s="2357"/>
      <c r="C143" s="2357"/>
      <c r="D143" s="2357"/>
      <c r="E143" s="2357"/>
      <c r="F143" s="2357"/>
      <c r="G143" s="2357"/>
      <c r="H143" s="2357"/>
      <c r="I143" s="2357"/>
      <c r="J143" s="2357"/>
      <c r="K143" s="2357"/>
      <c r="L143" s="2357"/>
      <c r="M143" s="2357"/>
      <c r="N143" s="2357"/>
      <c r="O143" s="2357"/>
      <c r="P143" s="2357"/>
      <c r="Q143" s="2357"/>
      <c r="R143" s="2357"/>
      <c r="S143" s="2357"/>
      <c r="T143" s="2357"/>
      <c r="U143" s="2357"/>
      <c r="V143" s="2357"/>
      <c r="W143" s="2357"/>
      <c r="X143" s="2357"/>
      <c r="Y143" s="2357"/>
      <c r="Z143" s="2357"/>
      <c r="AA143" s="2357"/>
      <c r="AB143" s="2358" t="s">
        <v>3434</v>
      </c>
      <c r="AC143" s="2359"/>
      <c r="AD143" s="2360"/>
    </row>
    <row r="144" spans="1:30" ht="15" customHeight="1">
      <c r="A144" s="2357" t="s">
        <v>3433</v>
      </c>
      <c r="B144" s="2357"/>
      <c r="C144" s="2357"/>
      <c r="D144" s="2357"/>
      <c r="E144" s="2357"/>
      <c r="F144" s="2357"/>
      <c r="G144" s="2357"/>
      <c r="H144" s="2357"/>
      <c r="I144" s="2357"/>
      <c r="J144" s="2357"/>
      <c r="K144" s="2357"/>
      <c r="L144" s="2357"/>
      <c r="M144" s="2357"/>
      <c r="N144" s="2357"/>
      <c r="O144" s="2357"/>
      <c r="P144" s="2357"/>
      <c r="Q144" s="2357"/>
      <c r="R144" s="2357"/>
      <c r="S144" s="2357"/>
      <c r="T144" s="2357"/>
      <c r="U144" s="2357"/>
      <c r="V144" s="2357"/>
      <c r="W144" s="2357"/>
      <c r="X144" s="2357"/>
      <c r="Y144" s="2357"/>
      <c r="Z144" s="2357"/>
      <c r="AA144" s="2357"/>
      <c r="AB144" s="2358" t="s">
        <v>3432</v>
      </c>
      <c r="AC144" s="2359"/>
      <c r="AD144" s="2360"/>
    </row>
    <row r="145" spans="1:30" ht="15" customHeight="1">
      <c r="A145" s="2357" t="s">
        <v>3431</v>
      </c>
      <c r="B145" s="2357"/>
      <c r="C145" s="2357"/>
      <c r="D145" s="2357"/>
      <c r="E145" s="2357"/>
      <c r="F145" s="2357"/>
      <c r="G145" s="2357"/>
      <c r="H145" s="2357"/>
      <c r="I145" s="2357"/>
      <c r="J145" s="2357"/>
      <c r="K145" s="2357"/>
      <c r="L145" s="2357"/>
      <c r="M145" s="2357"/>
      <c r="N145" s="2357"/>
      <c r="O145" s="2357"/>
      <c r="P145" s="2357"/>
      <c r="Q145" s="2357"/>
      <c r="R145" s="2357"/>
      <c r="S145" s="2357"/>
      <c r="T145" s="2357"/>
      <c r="U145" s="2357"/>
      <c r="V145" s="2357"/>
      <c r="W145" s="2357"/>
      <c r="X145" s="2357"/>
      <c r="Y145" s="2357"/>
      <c r="Z145" s="2357"/>
      <c r="AA145" s="2357"/>
      <c r="AB145" s="2358" t="s">
        <v>3430</v>
      </c>
      <c r="AC145" s="2359"/>
      <c r="AD145" s="2360"/>
    </row>
    <row r="146" spans="1:30" ht="15" customHeight="1">
      <c r="A146" s="2357" t="s">
        <v>3429</v>
      </c>
      <c r="B146" s="2357"/>
      <c r="C146" s="2357"/>
      <c r="D146" s="2357"/>
      <c r="E146" s="2357"/>
      <c r="F146" s="2357"/>
      <c r="G146" s="2357"/>
      <c r="H146" s="2357"/>
      <c r="I146" s="2357"/>
      <c r="J146" s="2357"/>
      <c r="K146" s="2357"/>
      <c r="L146" s="2357"/>
      <c r="M146" s="2357"/>
      <c r="N146" s="2357"/>
      <c r="O146" s="2357"/>
      <c r="P146" s="2357"/>
      <c r="Q146" s="2357"/>
      <c r="R146" s="2357"/>
      <c r="S146" s="2357"/>
      <c r="T146" s="2357"/>
      <c r="U146" s="2357"/>
      <c r="V146" s="2357"/>
      <c r="W146" s="2357"/>
      <c r="X146" s="2357"/>
      <c r="Y146" s="2357"/>
      <c r="Z146" s="2357"/>
      <c r="AA146" s="2357"/>
      <c r="AB146" s="2358" t="s">
        <v>3428</v>
      </c>
      <c r="AC146" s="2359"/>
      <c r="AD146" s="2360"/>
    </row>
    <row r="147" spans="1:30" ht="15" customHeight="1">
      <c r="A147" s="2357" t="s">
        <v>3427</v>
      </c>
      <c r="B147" s="2357"/>
      <c r="C147" s="2357"/>
      <c r="D147" s="2357"/>
      <c r="E147" s="2357"/>
      <c r="F147" s="2357"/>
      <c r="G147" s="2357"/>
      <c r="H147" s="2357"/>
      <c r="I147" s="2357"/>
      <c r="J147" s="2357"/>
      <c r="K147" s="2357"/>
      <c r="L147" s="2357"/>
      <c r="M147" s="2357"/>
      <c r="N147" s="2357"/>
      <c r="O147" s="2357"/>
      <c r="P147" s="2357"/>
      <c r="Q147" s="2357"/>
      <c r="R147" s="2357"/>
      <c r="S147" s="2357"/>
      <c r="T147" s="2357"/>
      <c r="U147" s="2357"/>
      <c r="V147" s="2357"/>
      <c r="W147" s="2357"/>
      <c r="X147" s="2357"/>
      <c r="Y147" s="2357"/>
      <c r="Z147" s="2357"/>
      <c r="AA147" s="2357"/>
      <c r="AB147" s="2358" t="s">
        <v>3426</v>
      </c>
      <c r="AC147" s="2359"/>
      <c r="AD147" s="2360"/>
    </row>
    <row r="148" spans="1:30" ht="3.95"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c r="AA148" s="612"/>
      <c r="AB148" s="612"/>
      <c r="AC148" s="612"/>
      <c r="AD148" s="612"/>
    </row>
    <row r="149" spans="1:30" ht="15" customHeight="1">
      <c r="A149" s="2332" t="s">
        <v>3425</v>
      </c>
      <c r="B149" s="2332"/>
      <c r="C149" s="2332"/>
      <c r="D149" s="2332"/>
      <c r="E149" s="2332"/>
      <c r="F149" s="2332"/>
      <c r="G149" s="2332"/>
      <c r="H149" s="2332"/>
      <c r="I149" s="2332"/>
      <c r="J149" s="2332"/>
      <c r="K149" s="2332"/>
      <c r="L149" s="2332"/>
      <c r="M149" s="2332"/>
      <c r="N149" s="2332"/>
      <c r="O149" s="2332"/>
      <c r="P149" s="2332"/>
      <c r="Q149" s="2332"/>
      <c r="R149" s="2332"/>
      <c r="S149" s="2332"/>
      <c r="T149" s="2332"/>
      <c r="U149" s="2332"/>
      <c r="V149" s="2332"/>
      <c r="W149" s="2332"/>
      <c r="X149" s="2332"/>
      <c r="Y149" s="2332"/>
      <c r="Z149" s="2332"/>
      <c r="AA149" s="2332"/>
      <c r="AB149" s="2332"/>
      <c r="AC149" s="2332"/>
      <c r="AD149" s="2332"/>
    </row>
    <row r="150" spans="1:30" ht="15" customHeight="1">
      <c r="A150" s="2332"/>
      <c r="B150" s="2332"/>
      <c r="C150" s="2332"/>
      <c r="D150" s="2332"/>
      <c r="E150" s="2332"/>
      <c r="F150" s="2332"/>
      <c r="G150" s="2332"/>
      <c r="H150" s="2332"/>
      <c r="I150" s="2332"/>
      <c r="J150" s="2332"/>
      <c r="K150" s="2332"/>
      <c r="L150" s="2332"/>
      <c r="M150" s="2332"/>
      <c r="N150" s="2332"/>
      <c r="O150" s="2332"/>
      <c r="P150" s="2332"/>
      <c r="Q150" s="2332"/>
      <c r="R150" s="2332"/>
      <c r="S150" s="2332"/>
      <c r="T150" s="2332"/>
      <c r="U150" s="2332"/>
      <c r="V150" s="2332"/>
      <c r="W150" s="2332"/>
      <c r="X150" s="2332"/>
      <c r="Y150" s="2332"/>
      <c r="Z150" s="2332"/>
      <c r="AA150" s="2332"/>
      <c r="AB150" s="2332"/>
      <c r="AC150" s="2332"/>
      <c r="AD150" s="2332"/>
    </row>
    <row r="151" spans="1:30" ht="15" customHeight="1">
      <c r="A151" s="2332"/>
      <c r="B151" s="2332"/>
      <c r="C151" s="2332"/>
      <c r="D151" s="2332"/>
      <c r="E151" s="2332"/>
      <c r="F151" s="2332"/>
      <c r="G151" s="2332"/>
      <c r="H151" s="2332"/>
      <c r="I151" s="2332"/>
      <c r="J151" s="2332"/>
      <c r="K151" s="2332"/>
      <c r="L151" s="2332"/>
      <c r="M151" s="2332"/>
      <c r="N151" s="2332"/>
      <c r="O151" s="2332"/>
      <c r="P151" s="2332"/>
      <c r="Q151" s="2332"/>
      <c r="R151" s="2332"/>
      <c r="S151" s="2332"/>
      <c r="T151" s="2332"/>
      <c r="U151" s="2332"/>
      <c r="V151" s="2332"/>
      <c r="W151" s="2332"/>
      <c r="X151" s="2332"/>
      <c r="Y151" s="2332"/>
      <c r="Z151" s="2332"/>
      <c r="AA151" s="2332"/>
      <c r="AB151" s="2332"/>
      <c r="AC151" s="2332"/>
      <c r="AD151" s="2332"/>
    </row>
    <row r="152" spans="1:30" ht="15" customHeight="1">
      <c r="A152" s="2332"/>
      <c r="B152" s="2332"/>
      <c r="C152" s="2332"/>
      <c r="D152" s="2332"/>
      <c r="E152" s="2332"/>
      <c r="F152" s="2332"/>
      <c r="G152" s="2332"/>
      <c r="H152" s="2332"/>
      <c r="I152" s="2332"/>
      <c r="J152" s="2332"/>
      <c r="K152" s="2332"/>
      <c r="L152" s="2332"/>
      <c r="M152" s="2332"/>
      <c r="N152" s="2332"/>
      <c r="O152" s="2332"/>
      <c r="P152" s="2332"/>
      <c r="Q152" s="2332"/>
      <c r="R152" s="2332"/>
      <c r="S152" s="2332"/>
      <c r="T152" s="2332"/>
      <c r="U152" s="2332"/>
      <c r="V152" s="2332"/>
      <c r="W152" s="2332"/>
      <c r="X152" s="2332"/>
      <c r="Y152" s="2332"/>
      <c r="Z152" s="2332"/>
      <c r="AA152" s="2332"/>
      <c r="AB152" s="2332"/>
      <c r="AC152" s="2332"/>
      <c r="AD152" s="2332"/>
    </row>
    <row r="153" spans="1:30" ht="7.5" customHeight="1">
      <c r="A153" s="2332"/>
      <c r="B153" s="2332"/>
      <c r="C153" s="2332"/>
      <c r="D153" s="2332"/>
      <c r="E153" s="2332"/>
      <c r="F153" s="2332"/>
      <c r="G153" s="2332"/>
      <c r="H153" s="2332"/>
      <c r="I153" s="2332"/>
      <c r="J153" s="2332"/>
      <c r="K153" s="2332"/>
      <c r="L153" s="2332"/>
      <c r="M153" s="2332"/>
      <c r="N153" s="2332"/>
      <c r="O153" s="2332"/>
      <c r="P153" s="2332"/>
      <c r="Q153" s="2332"/>
      <c r="R153" s="2332"/>
      <c r="S153" s="2332"/>
      <c r="T153" s="2332"/>
      <c r="U153" s="2332"/>
      <c r="V153" s="2332"/>
      <c r="W153" s="2332"/>
      <c r="X153" s="2332"/>
      <c r="Y153" s="2332"/>
      <c r="Z153" s="2332"/>
      <c r="AA153" s="2332"/>
      <c r="AB153" s="2332"/>
      <c r="AC153" s="2332"/>
      <c r="AD153" s="2332"/>
    </row>
    <row r="154" spans="1:30" ht="15" customHeight="1">
      <c r="A154" s="2332" t="s">
        <v>3424</v>
      </c>
      <c r="B154" s="2332"/>
      <c r="C154" s="2332"/>
      <c r="D154" s="2332"/>
      <c r="E154" s="2332"/>
      <c r="F154" s="2332"/>
      <c r="G154" s="2332"/>
      <c r="H154" s="2332"/>
      <c r="I154" s="2332"/>
      <c r="J154" s="2332"/>
      <c r="K154" s="2332"/>
      <c r="L154" s="2332"/>
      <c r="M154" s="2332"/>
      <c r="N154" s="2332"/>
      <c r="O154" s="2332"/>
      <c r="P154" s="2332"/>
      <c r="Q154" s="2332"/>
      <c r="R154" s="2332"/>
      <c r="S154" s="2332"/>
      <c r="T154" s="2332"/>
      <c r="U154" s="2332"/>
      <c r="V154" s="2332"/>
      <c r="W154" s="2332"/>
      <c r="X154" s="2332"/>
      <c r="Y154" s="2332"/>
      <c r="Z154" s="2332"/>
      <c r="AA154" s="2332"/>
      <c r="AB154" s="2332"/>
      <c r="AC154" s="2332"/>
      <c r="AD154" s="2332"/>
    </row>
    <row r="155" spans="1:30" ht="15" customHeight="1">
      <c r="A155" s="2332"/>
      <c r="B155" s="2332"/>
      <c r="C155" s="2332"/>
      <c r="D155" s="2332"/>
      <c r="E155" s="2332"/>
      <c r="F155" s="2332"/>
      <c r="G155" s="2332"/>
      <c r="H155" s="2332"/>
      <c r="I155" s="2332"/>
      <c r="J155" s="2332"/>
      <c r="K155" s="2332"/>
      <c r="L155" s="2332"/>
      <c r="M155" s="2332"/>
      <c r="N155" s="2332"/>
      <c r="O155" s="2332"/>
      <c r="P155" s="2332"/>
      <c r="Q155" s="2332"/>
      <c r="R155" s="2332"/>
      <c r="S155" s="2332"/>
      <c r="T155" s="2332"/>
      <c r="U155" s="2332"/>
      <c r="V155" s="2332"/>
      <c r="W155" s="2332"/>
      <c r="X155" s="2332"/>
      <c r="Y155" s="2332"/>
      <c r="Z155" s="2332"/>
      <c r="AA155" s="2332"/>
      <c r="AB155" s="2332"/>
      <c r="AC155" s="2332"/>
      <c r="AD155" s="2332"/>
    </row>
    <row r="156" spans="1:30" ht="15" customHeight="1">
      <c r="A156" s="2332"/>
      <c r="B156" s="2332"/>
      <c r="C156" s="2332"/>
      <c r="D156" s="2332"/>
      <c r="E156" s="2332"/>
      <c r="F156" s="2332"/>
      <c r="G156" s="2332"/>
      <c r="H156" s="2332"/>
      <c r="I156" s="2332"/>
      <c r="J156" s="2332"/>
      <c r="K156" s="2332"/>
      <c r="L156" s="2332"/>
      <c r="M156" s="2332"/>
      <c r="N156" s="2332"/>
      <c r="O156" s="2332"/>
      <c r="P156" s="2332"/>
      <c r="Q156" s="2332"/>
      <c r="R156" s="2332"/>
      <c r="S156" s="2332"/>
      <c r="T156" s="2332"/>
      <c r="U156" s="2332"/>
      <c r="V156" s="2332"/>
      <c r="W156" s="2332"/>
      <c r="X156" s="2332"/>
      <c r="Y156" s="2332"/>
      <c r="Z156" s="2332"/>
      <c r="AA156" s="2332"/>
      <c r="AB156" s="2332"/>
      <c r="AC156" s="2332"/>
      <c r="AD156" s="2332"/>
    </row>
    <row r="157" spans="1:30" ht="15" customHeight="1">
      <c r="A157" s="2332"/>
      <c r="B157" s="2332"/>
      <c r="C157" s="2332"/>
      <c r="D157" s="2332"/>
      <c r="E157" s="2332"/>
      <c r="F157" s="2332"/>
      <c r="G157" s="2332"/>
      <c r="H157" s="2332"/>
      <c r="I157" s="2332"/>
      <c r="J157" s="2332"/>
      <c r="K157" s="2332"/>
      <c r="L157" s="2332"/>
      <c r="M157" s="2332"/>
      <c r="N157" s="2332"/>
      <c r="O157" s="2332"/>
      <c r="P157" s="2332"/>
      <c r="Q157" s="2332"/>
      <c r="R157" s="2332"/>
      <c r="S157" s="2332"/>
      <c r="T157" s="2332"/>
      <c r="U157" s="2332"/>
      <c r="V157" s="2332"/>
      <c r="W157" s="2332"/>
      <c r="X157" s="2332"/>
      <c r="Y157" s="2332"/>
      <c r="Z157" s="2332"/>
      <c r="AA157" s="2332"/>
      <c r="AB157" s="2332"/>
      <c r="AC157" s="2332"/>
      <c r="AD157" s="2332"/>
    </row>
    <row r="158" spans="1:30" ht="15" customHeight="1">
      <c r="A158" s="2332"/>
      <c r="B158" s="2332"/>
      <c r="C158" s="2332"/>
      <c r="D158" s="2332"/>
      <c r="E158" s="2332"/>
      <c r="F158" s="2332"/>
      <c r="G158" s="2332"/>
      <c r="H158" s="2332"/>
      <c r="I158" s="2332"/>
      <c r="J158" s="2332"/>
      <c r="K158" s="2332"/>
      <c r="L158" s="2332"/>
      <c r="M158" s="2332"/>
      <c r="N158" s="2332"/>
      <c r="O158" s="2332"/>
      <c r="P158" s="2332"/>
      <c r="Q158" s="2332"/>
      <c r="R158" s="2332"/>
      <c r="S158" s="2332"/>
      <c r="T158" s="2332"/>
      <c r="U158" s="2332"/>
      <c r="V158" s="2332"/>
      <c r="W158" s="2332"/>
      <c r="X158" s="2332"/>
      <c r="Y158" s="2332"/>
      <c r="Z158" s="2332"/>
      <c r="AA158" s="2332"/>
      <c r="AB158" s="2332"/>
      <c r="AC158" s="2332"/>
      <c r="AD158" s="2332"/>
    </row>
    <row r="159" spans="1:30" ht="15" customHeight="1">
      <c r="A159" s="2332"/>
      <c r="B159" s="2332"/>
      <c r="C159" s="2332"/>
      <c r="D159" s="2332"/>
      <c r="E159" s="2332"/>
      <c r="F159" s="2332"/>
      <c r="G159" s="2332"/>
      <c r="H159" s="2332"/>
      <c r="I159" s="2332"/>
      <c r="J159" s="2332"/>
      <c r="K159" s="2332"/>
      <c r="L159" s="2332"/>
      <c r="M159" s="2332"/>
      <c r="N159" s="2332"/>
      <c r="O159" s="2332"/>
      <c r="P159" s="2332"/>
      <c r="Q159" s="2332"/>
      <c r="R159" s="2332"/>
      <c r="S159" s="2332"/>
      <c r="T159" s="2332"/>
      <c r="U159" s="2332"/>
      <c r="V159" s="2332"/>
      <c r="W159" s="2332"/>
      <c r="X159" s="2332"/>
      <c r="Y159" s="2332"/>
      <c r="Z159" s="2332"/>
      <c r="AA159" s="2332"/>
      <c r="AB159" s="2332"/>
      <c r="AC159" s="2332"/>
      <c r="AD159" s="2332"/>
    </row>
    <row r="160" spans="1:30" ht="15" customHeight="1">
      <c r="A160" s="2332"/>
      <c r="B160" s="2332"/>
      <c r="C160" s="2332"/>
      <c r="D160" s="2332"/>
      <c r="E160" s="2332"/>
      <c r="F160" s="2332"/>
      <c r="G160" s="2332"/>
      <c r="H160" s="2332"/>
      <c r="I160" s="2332"/>
      <c r="J160" s="2332"/>
      <c r="K160" s="2332"/>
      <c r="L160" s="2332"/>
      <c r="M160" s="2332"/>
      <c r="N160" s="2332"/>
      <c r="O160" s="2332"/>
      <c r="P160" s="2332"/>
      <c r="Q160" s="2332"/>
      <c r="R160" s="2332"/>
      <c r="S160" s="2332"/>
      <c r="T160" s="2332"/>
      <c r="U160" s="2332"/>
      <c r="V160" s="2332"/>
      <c r="W160" s="2332"/>
      <c r="X160" s="2332"/>
      <c r="Y160" s="2332"/>
      <c r="Z160" s="2332"/>
      <c r="AA160" s="2332"/>
      <c r="AB160" s="2332"/>
      <c r="AC160" s="2332"/>
      <c r="AD160" s="2332"/>
    </row>
    <row r="161" spans="1:30" ht="15" customHeight="1">
      <c r="A161" s="2332"/>
      <c r="B161" s="2332"/>
      <c r="C161" s="2332"/>
      <c r="D161" s="2332"/>
      <c r="E161" s="2332"/>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D161" s="2332"/>
    </row>
    <row r="162" spans="1:30" ht="15" customHeight="1">
      <c r="A162" s="2332"/>
      <c r="B162" s="2332"/>
      <c r="C162" s="2332"/>
      <c r="D162" s="2332"/>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D162" s="2332"/>
    </row>
    <row r="163" spans="1:30" ht="15" customHeight="1">
      <c r="A163" s="2332"/>
      <c r="B163" s="2332"/>
      <c r="C163" s="2332"/>
      <c r="D163" s="2332"/>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D163" s="2332"/>
    </row>
    <row r="164" spans="1:30" ht="15" customHeight="1">
      <c r="A164" s="2332"/>
      <c r="B164" s="2332"/>
      <c r="C164" s="2332"/>
      <c r="D164" s="2332"/>
      <c r="E164" s="2332"/>
      <c r="F164" s="2332"/>
      <c r="G164" s="2332"/>
      <c r="H164" s="2332"/>
      <c r="I164" s="2332"/>
      <c r="J164" s="2332"/>
      <c r="K164" s="2332"/>
      <c r="L164" s="2332"/>
      <c r="M164" s="2332"/>
      <c r="N164" s="2332"/>
      <c r="O164" s="2332"/>
      <c r="P164" s="2332"/>
      <c r="Q164" s="2332"/>
      <c r="R164" s="2332"/>
      <c r="S164" s="2332"/>
      <c r="T164" s="2332"/>
      <c r="U164" s="2332"/>
      <c r="V164" s="2332"/>
      <c r="W164" s="2332"/>
      <c r="X164" s="2332"/>
      <c r="Y164" s="2332"/>
      <c r="Z164" s="2332"/>
      <c r="AA164" s="2332"/>
      <c r="AB164" s="2332"/>
      <c r="AC164" s="2332"/>
      <c r="AD164" s="2332"/>
    </row>
    <row r="165" spans="1:30" ht="15" customHeight="1">
      <c r="A165" s="2332"/>
      <c r="B165" s="2332"/>
      <c r="C165" s="2332"/>
      <c r="D165" s="2332"/>
      <c r="E165" s="2332"/>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D165" s="2332"/>
    </row>
    <row r="166" spans="1:30" ht="15" customHeight="1">
      <c r="A166" s="2332"/>
      <c r="B166" s="2332"/>
      <c r="C166" s="2332"/>
      <c r="D166" s="2332"/>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D166" s="2332"/>
    </row>
    <row r="167" spans="1:30" ht="15" customHeight="1">
      <c r="A167" s="2332"/>
      <c r="B167" s="2332"/>
      <c r="C167" s="2332"/>
      <c r="D167" s="2332"/>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D167" s="2332"/>
    </row>
    <row r="168" spans="1:30" ht="2.4500000000000002" customHeight="1">
      <c r="A168" s="2332"/>
      <c r="B168" s="2332"/>
      <c r="C168" s="2332"/>
      <c r="D168" s="2332"/>
      <c r="E168" s="2332"/>
      <c r="F168" s="2332"/>
      <c r="G168" s="2332"/>
      <c r="H168" s="2332"/>
      <c r="I168" s="2332"/>
      <c r="J168" s="2332"/>
      <c r="K168" s="2332"/>
      <c r="L168" s="2332"/>
      <c r="M168" s="2332"/>
      <c r="N168" s="2332"/>
      <c r="O168" s="2332"/>
      <c r="P168" s="2332"/>
      <c r="Q168" s="2332"/>
      <c r="R168" s="2332"/>
      <c r="S168" s="2332"/>
      <c r="T168" s="2332"/>
      <c r="U168" s="2332"/>
      <c r="V168" s="2332"/>
      <c r="W168" s="2332"/>
      <c r="X168" s="2332"/>
      <c r="Y168" s="2332"/>
      <c r="Z168" s="2332"/>
      <c r="AA168" s="2332"/>
      <c r="AB168" s="2332"/>
      <c r="AC168" s="2332"/>
      <c r="AD168" s="2332"/>
    </row>
    <row r="169" spans="1:30" ht="15" customHeight="1">
      <c r="A169" s="2332" t="s">
        <v>3423</v>
      </c>
      <c r="B169" s="2332"/>
      <c r="C169" s="2332"/>
      <c r="D169" s="2332"/>
      <c r="E169" s="2332"/>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D169" s="2332"/>
    </row>
    <row r="170" spans="1:30" ht="15" customHeight="1">
      <c r="A170" s="2332"/>
      <c r="B170" s="2332"/>
      <c r="C170" s="2332"/>
      <c r="D170" s="2332"/>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D170" s="2332"/>
    </row>
    <row r="171" spans="1:30" ht="15" customHeight="1">
      <c r="A171" s="2332"/>
      <c r="B171" s="2332"/>
      <c r="C171" s="2332"/>
      <c r="D171" s="2332"/>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D171" s="2332"/>
    </row>
    <row r="172" spans="1:30" ht="15" customHeight="1">
      <c r="A172" s="2332"/>
      <c r="B172" s="2332"/>
      <c r="C172" s="2332"/>
      <c r="D172" s="2332"/>
      <c r="E172" s="2332"/>
      <c r="F172" s="2332"/>
      <c r="G172" s="2332"/>
      <c r="H172" s="2332"/>
      <c r="I172" s="2332"/>
      <c r="J172" s="2332"/>
      <c r="K172" s="2332"/>
      <c r="L172" s="2332"/>
      <c r="M172" s="2332"/>
      <c r="N172" s="2332"/>
      <c r="O172" s="2332"/>
      <c r="P172" s="2332"/>
      <c r="Q172" s="2332"/>
      <c r="R172" s="2332"/>
      <c r="S172" s="2332"/>
      <c r="T172" s="2332"/>
      <c r="U172" s="2332"/>
      <c r="V172" s="2332"/>
      <c r="W172" s="2332"/>
      <c r="X172" s="2332"/>
      <c r="Y172" s="2332"/>
      <c r="Z172" s="2332"/>
      <c r="AA172" s="2332"/>
      <c r="AB172" s="2332"/>
      <c r="AC172" s="2332"/>
      <c r="AD172" s="2332"/>
    </row>
    <row r="173" spans="1:30" ht="15" customHeight="1">
      <c r="A173" s="2332"/>
      <c r="B173" s="2332"/>
      <c r="C173" s="2332"/>
      <c r="D173" s="2332"/>
      <c r="E173" s="2332"/>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D173" s="2332"/>
    </row>
    <row r="174" spans="1:30" ht="15" customHeight="1">
      <c r="A174" s="2332"/>
      <c r="B174" s="2332"/>
      <c r="C174" s="2332"/>
      <c r="D174" s="2332"/>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D174" s="2332"/>
    </row>
    <row r="175" spans="1:30" ht="15" customHeight="1">
      <c r="A175" s="2332"/>
      <c r="B175" s="2332"/>
      <c r="C175" s="2332"/>
      <c r="D175" s="2332"/>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D175" s="2332"/>
    </row>
    <row r="176" spans="1:30" ht="15" customHeight="1">
      <c r="A176" s="2332"/>
      <c r="B176" s="2332"/>
      <c r="C176" s="2332"/>
      <c r="D176" s="2332"/>
      <c r="E176" s="2332"/>
      <c r="F176" s="2332"/>
      <c r="G176" s="2332"/>
      <c r="H176" s="2332"/>
      <c r="I176" s="2332"/>
      <c r="J176" s="2332"/>
      <c r="K176" s="2332"/>
      <c r="L176" s="2332"/>
      <c r="M176" s="2332"/>
      <c r="N176" s="2332"/>
      <c r="O176" s="2332"/>
      <c r="P176" s="2332"/>
      <c r="Q176" s="2332"/>
      <c r="R176" s="2332"/>
      <c r="S176" s="2332"/>
      <c r="T176" s="2332"/>
      <c r="U176" s="2332"/>
      <c r="V176" s="2332"/>
      <c r="W176" s="2332"/>
      <c r="X176" s="2332"/>
      <c r="Y176" s="2332"/>
      <c r="Z176" s="2332"/>
      <c r="AA176" s="2332"/>
      <c r="AB176" s="2332"/>
      <c r="AC176" s="2332"/>
      <c r="AD176" s="2332"/>
    </row>
    <row r="177" spans="1:30" ht="15" customHeight="1">
      <c r="A177" s="2332"/>
      <c r="B177" s="2332"/>
      <c r="C177" s="2332"/>
      <c r="D177" s="2332"/>
      <c r="E177" s="2332"/>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D177" s="2332"/>
    </row>
    <row r="178" spans="1:30" ht="15" customHeight="1">
      <c r="A178" s="2332"/>
      <c r="B178" s="2332"/>
      <c r="C178" s="2332"/>
      <c r="D178" s="2332"/>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D178" s="2332"/>
    </row>
    <row r="179" spans="1:30" ht="15" customHeight="1">
      <c r="A179" s="2332"/>
      <c r="B179" s="2332"/>
      <c r="C179" s="2332"/>
      <c r="D179" s="2332"/>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D179" s="2332"/>
    </row>
    <row r="180" spans="1:30" ht="15" customHeight="1">
      <c r="A180" s="2332"/>
      <c r="B180" s="2332"/>
      <c r="C180" s="2332"/>
      <c r="D180" s="2332"/>
      <c r="E180" s="2332"/>
      <c r="F180" s="2332"/>
      <c r="G180" s="2332"/>
      <c r="H180" s="2332"/>
      <c r="I180" s="2332"/>
      <c r="J180" s="2332"/>
      <c r="K180" s="2332"/>
      <c r="L180" s="2332"/>
      <c r="M180" s="2332"/>
      <c r="N180" s="2332"/>
      <c r="O180" s="2332"/>
      <c r="P180" s="2332"/>
      <c r="Q180" s="2332"/>
      <c r="R180" s="2332"/>
      <c r="S180" s="2332"/>
      <c r="T180" s="2332"/>
      <c r="U180" s="2332"/>
      <c r="V180" s="2332"/>
      <c r="W180" s="2332"/>
      <c r="X180" s="2332"/>
      <c r="Y180" s="2332"/>
      <c r="Z180" s="2332"/>
      <c r="AA180" s="2332"/>
      <c r="AB180" s="2332"/>
      <c r="AC180" s="2332"/>
      <c r="AD180" s="2332"/>
    </row>
    <row r="181" spans="1:30" ht="15" customHeight="1">
      <c r="A181" s="2332"/>
      <c r="B181" s="2332"/>
      <c r="C181" s="2332"/>
      <c r="D181" s="2332"/>
      <c r="E181" s="2332"/>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D181" s="2332"/>
    </row>
    <row r="182" spans="1:30" ht="15" customHeight="1">
      <c r="A182" s="2332"/>
      <c r="B182" s="2332"/>
      <c r="C182" s="2332"/>
      <c r="D182" s="2332"/>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D182" s="2332"/>
    </row>
    <row r="183" spans="1:30" ht="6" customHeight="1">
      <c r="A183" s="2332"/>
      <c r="B183" s="2332"/>
      <c r="C183" s="2332"/>
      <c r="D183" s="2332"/>
      <c r="E183" s="2332"/>
      <c r="F183" s="2332"/>
      <c r="G183" s="2332"/>
      <c r="H183" s="2332"/>
      <c r="I183" s="2332"/>
      <c r="J183" s="2332"/>
      <c r="K183" s="2332"/>
      <c r="L183" s="2332"/>
      <c r="M183" s="2332"/>
      <c r="N183" s="2332"/>
      <c r="O183" s="2332"/>
      <c r="P183" s="2332"/>
      <c r="Q183" s="2332"/>
      <c r="R183" s="2332"/>
      <c r="S183" s="2332"/>
      <c r="T183" s="2332"/>
      <c r="U183" s="2332"/>
      <c r="V183" s="2332"/>
      <c r="W183" s="2332"/>
      <c r="X183" s="2332"/>
      <c r="Y183" s="2332"/>
      <c r="Z183" s="2332"/>
      <c r="AA183" s="2332"/>
      <c r="AB183" s="2332"/>
      <c r="AC183" s="2332"/>
      <c r="AD183" s="2332"/>
    </row>
    <row r="184" spans="1:30" ht="15" customHeight="1"/>
    <row r="185" spans="1:30" ht="15" customHeight="1"/>
    <row r="186" spans="1:30" ht="15" customHeight="1"/>
    <row r="187" spans="1:30" ht="15" customHeight="1"/>
    <row r="188" spans="1:30" ht="18" customHeight="1"/>
    <row r="189" spans="1:30" ht="15" customHeight="1"/>
    <row r="190" spans="1:30" ht="15" customHeight="1"/>
    <row r="191" spans="1:30" ht="15" customHeight="1"/>
    <row r="192" spans="1:30" ht="15" customHeight="1"/>
    <row r="193" ht="15" customHeight="1"/>
    <row r="194" ht="15" customHeight="1"/>
    <row r="195" ht="15" customHeight="1"/>
  </sheetData>
  <sheetProtection sheet="1" objects="1" scenarios="1"/>
  <mergeCells count="242">
    <mergeCell ref="A143:AA143"/>
    <mergeCell ref="AB143:AD143"/>
    <mergeCell ref="A144:AA144"/>
    <mergeCell ref="AB144:AD144"/>
    <mergeCell ref="A145:AA145"/>
    <mergeCell ref="AB145:AD145"/>
    <mergeCell ref="A169:AD183"/>
    <mergeCell ref="A146:AA146"/>
    <mergeCell ref="AB146:AD146"/>
    <mergeCell ref="A147:AA147"/>
    <mergeCell ref="AB147:AD147"/>
    <mergeCell ref="A149:AD153"/>
    <mergeCell ref="A154:AD168"/>
    <mergeCell ref="A136:AA136"/>
    <mergeCell ref="AB136:AD136"/>
    <mergeCell ref="A137:AA137"/>
    <mergeCell ref="AB137:AD137"/>
    <mergeCell ref="A139:AD140"/>
    <mergeCell ref="A141:AA141"/>
    <mergeCell ref="AB141:AD141"/>
    <mergeCell ref="A142:AA142"/>
    <mergeCell ref="AB142:AD142"/>
    <mergeCell ref="A131:AA131"/>
    <mergeCell ref="AB131:AD131"/>
    <mergeCell ref="A132:AA132"/>
    <mergeCell ref="AB132:AD132"/>
    <mergeCell ref="A133:AA133"/>
    <mergeCell ref="AB133:AD133"/>
    <mergeCell ref="A134:AA134"/>
    <mergeCell ref="AB134:AD134"/>
    <mergeCell ref="A135:AA135"/>
    <mergeCell ref="AB135:AD135"/>
    <mergeCell ref="A126:AA126"/>
    <mergeCell ref="AB126:AD126"/>
    <mergeCell ref="A127:AA127"/>
    <mergeCell ref="AB127:AD127"/>
    <mergeCell ref="A128:AA128"/>
    <mergeCell ref="AB128:AD128"/>
    <mergeCell ref="A129:AA129"/>
    <mergeCell ref="AB129:AD129"/>
    <mergeCell ref="A130:AA130"/>
    <mergeCell ref="AB130:AD130"/>
    <mergeCell ref="A121:AA121"/>
    <mergeCell ref="AB121:AD121"/>
    <mergeCell ref="A122:AA122"/>
    <mergeCell ref="AB122:AD122"/>
    <mergeCell ref="A123:AA123"/>
    <mergeCell ref="AB123:AD123"/>
    <mergeCell ref="A124:AA124"/>
    <mergeCell ref="AB124:AD124"/>
    <mergeCell ref="A125:AA125"/>
    <mergeCell ref="AB125:AD125"/>
    <mergeCell ref="A116:AA116"/>
    <mergeCell ref="AB116:AD116"/>
    <mergeCell ref="A117:AA117"/>
    <mergeCell ref="AB117:AD117"/>
    <mergeCell ref="A118:AA118"/>
    <mergeCell ref="AB118:AD118"/>
    <mergeCell ref="A119:AA119"/>
    <mergeCell ref="AB119:AD119"/>
    <mergeCell ref="A120:AA120"/>
    <mergeCell ref="AB120:AD120"/>
    <mergeCell ref="A111:AA111"/>
    <mergeCell ref="AB111:AD111"/>
    <mergeCell ref="A112:AA112"/>
    <mergeCell ref="AB112:AD112"/>
    <mergeCell ref="A113:AA113"/>
    <mergeCell ref="AB113:AD113"/>
    <mergeCell ref="A114:AA114"/>
    <mergeCell ref="AB114:AD114"/>
    <mergeCell ref="A115:AA115"/>
    <mergeCell ref="AB115:AD115"/>
    <mergeCell ref="A106:AA106"/>
    <mergeCell ref="AB106:AD106"/>
    <mergeCell ref="A107:AA107"/>
    <mergeCell ref="AB107:AD107"/>
    <mergeCell ref="A108:AA108"/>
    <mergeCell ref="AB108:AD108"/>
    <mergeCell ref="A109:AA109"/>
    <mergeCell ref="AB109:AD109"/>
    <mergeCell ref="A110:AA110"/>
    <mergeCell ref="AB110:AD110"/>
    <mergeCell ref="A101:AA101"/>
    <mergeCell ref="AB101:AD101"/>
    <mergeCell ref="A102:AA102"/>
    <mergeCell ref="AB102:AD102"/>
    <mergeCell ref="A103:AA103"/>
    <mergeCell ref="AB103:AD103"/>
    <mergeCell ref="A104:AA104"/>
    <mergeCell ref="AB104:AD104"/>
    <mergeCell ref="A105:AA105"/>
    <mergeCell ref="AB105:AD105"/>
    <mergeCell ref="A96:AA96"/>
    <mergeCell ref="AB96:AD96"/>
    <mergeCell ref="A97:AA97"/>
    <mergeCell ref="AB97:AD97"/>
    <mergeCell ref="A98:AA98"/>
    <mergeCell ref="AB98:AD98"/>
    <mergeCell ref="A99:AA99"/>
    <mergeCell ref="AB99:AD99"/>
    <mergeCell ref="A100:AA100"/>
    <mergeCell ref="AB100:AD100"/>
    <mergeCell ref="A91:AA91"/>
    <mergeCell ref="AB91:AD91"/>
    <mergeCell ref="A92:AA92"/>
    <mergeCell ref="AB92:AD92"/>
    <mergeCell ref="A93:AA93"/>
    <mergeCell ref="AB93:AD93"/>
    <mergeCell ref="A94:AA94"/>
    <mergeCell ref="AB94:AD94"/>
    <mergeCell ref="A95:AA95"/>
    <mergeCell ref="AB95:AD95"/>
    <mergeCell ref="A86:AA86"/>
    <mergeCell ref="AB86:AD86"/>
    <mergeCell ref="A87:AA87"/>
    <mergeCell ref="AB87:AD87"/>
    <mergeCell ref="A88:AA88"/>
    <mergeCell ref="AB88:AD88"/>
    <mergeCell ref="A89:AA89"/>
    <mergeCell ref="AB89:AD89"/>
    <mergeCell ref="A90:AA90"/>
    <mergeCell ref="AB90:AD90"/>
    <mergeCell ref="A81:AA81"/>
    <mergeCell ref="AB81:AD81"/>
    <mergeCell ref="A82:AA82"/>
    <mergeCell ref="AB82:AD82"/>
    <mergeCell ref="A83:AA83"/>
    <mergeCell ref="AB83:AD83"/>
    <mergeCell ref="A84:AA84"/>
    <mergeCell ref="AB84:AD84"/>
    <mergeCell ref="A85:AA85"/>
    <mergeCell ref="AB85:AD85"/>
    <mergeCell ref="A76:AA76"/>
    <mergeCell ref="AB76:AD76"/>
    <mergeCell ref="A77:AA77"/>
    <mergeCell ref="AB77:AD77"/>
    <mergeCell ref="A78:AA78"/>
    <mergeCell ref="AB78:AD78"/>
    <mergeCell ref="A79:AA79"/>
    <mergeCell ref="AB79:AD79"/>
    <mergeCell ref="A80:AA80"/>
    <mergeCell ref="AB80:AD80"/>
    <mergeCell ref="A71:AA71"/>
    <mergeCell ref="AB71:AD71"/>
    <mergeCell ref="A72:AA72"/>
    <mergeCell ref="AB72:AD72"/>
    <mergeCell ref="A73:AA73"/>
    <mergeCell ref="AB73:AD73"/>
    <mergeCell ref="A74:AA74"/>
    <mergeCell ref="AB74:AD74"/>
    <mergeCell ref="A75:AA75"/>
    <mergeCell ref="AB75:AD75"/>
    <mergeCell ref="A58:AD63"/>
    <mergeCell ref="A64:AA64"/>
    <mergeCell ref="AB64:AD64"/>
    <mergeCell ref="A65:Z65"/>
    <mergeCell ref="A66:Z66"/>
    <mergeCell ref="A67:Z67"/>
    <mergeCell ref="A68:Z68"/>
    <mergeCell ref="A69:Z69"/>
    <mergeCell ref="A70:Z70"/>
    <mergeCell ref="A52:AA52"/>
    <mergeCell ref="AB52:AD52"/>
    <mergeCell ref="A53:AA53"/>
    <mergeCell ref="AB53:AD53"/>
    <mergeCell ref="A54:AA54"/>
    <mergeCell ref="AB54:AD54"/>
    <mergeCell ref="A55:AA55"/>
    <mergeCell ref="AB55:AD55"/>
    <mergeCell ref="A56:AA56"/>
    <mergeCell ref="AB56:AD56"/>
    <mergeCell ref="A42:Z42"/>
    <mergeCell ref="AA42:AB42"/>
    <mergeCell ref="AC42:AD42"/>
    <mergeCell ref="A43:Z43"/>
    <mergeCell ref="AA43:AB43"/>
    <mergeCell ref="AC43:AD43"/>
    <mergeCell ref="A45:AD50"/>
    <mergeCell ref="A51:AA51"/>
    <mergeCell ref="AB51:AD51"/>
    <mergeCell ref="A39:H39"/>
    <mergeCell ref="I39:Z39"/>
    <mergeCell ref="AA39:AB39"/>
    <mergeCell ref="AC39:AD39"/>
    <mergeCell ref="A40:H40"/>
    <mergeCell ref="I40:Z40"/>
    <mergeCell ref="AA40:AB40"/>
    <mergeCell ref="AC40:AD40"/>
    <mergeCell ref="A41:H41"/>
    <mergeCell ref="I41:Z41"/>
    <mergeCell ref="AA41:AB41"/>
    <mergeCell ref="AC41:AD41"/>
    <mergeCell ref="A36:Z36"/>
    <mergeCell ref="AA36:AB36"/>
    <mergeCell ref="AC36:AD36"/>
    <mergeCell ref="A37:H37"/>
    <mergeCell ref="I37:Z37"/>
    <mergeCell ref="AA37:AB37"/>
    <mergeCell ref="AC37:AD37"/>
    <mergeCell ref="A38:H38"/>
    <mergeCell ref="I38:Z38"/>
    <mergeCell ref="AA38:AB38"/>
    <mergeCell ref="AC38:AD38"/>
    <mergeCell ref="A33:H33"/>
    <mergeCell ref="I33:Z33"/>
    <mergeCell ref="AA33:AB33"/>
    <mergeCell ref="AC33:AD33"/>
    <mergeCell ref="A34:H34"/>
    <mergeCell ref="I34:Z34"/>
    <mergeCell ref="AA34:AB34"/>
    <mergeCell ref="AC34:AD34"/>
    <mergeCell ref="A35:Z35"/>
    <mergeCell ref="AA35:AB35"/>
    <mergeCell ref="AC35:AD35"/>
    <mergeCell ref="A30:Z30"/>
    <mergeCell ref="AA30:AB30"/>
    <mergeCell ref="AC30:AD30"/>
    <mergeCell ref="A31:H31"/>
    <mergeCell ref="I31:Z31"/>
    <mergeCell ref="AA31:AB31"/>
    <mergeCell ref="AC31:AD31"/>
    <mergeCell ref="A32:Z32"/>
    <mergeCell ref="AA32:AB32"/>
    <mergeCell ref="AC32:AD32"/>
    <mergeCell ref="A25:AD26"/>
    <mergeCell ref="A27:Z28"/>
    <mergeCell ref="AA27:AD27"/>
    <mergeCell ref="AA28:AB28"/>
    <mergeCell ref="AC28:AD28"/>
    <mergeCell ref="A29:H29"/>
    <mergeCell ref="I29:Z29"/>
    <mergeCell ref="AA29:AB29"/>
    <mergeCell ref="AC29:AD29"/>
    <mergeCell ref="A2:AD20"/>
    <mergeCell ref="A22:Z22"/>
    <mergeCell ref="AA22:AD22"/>
    <mergeCell ref="A23:H23"/>
    <mergeCell ref="I23:Z23"/>
    <mergeCell ref="AA23:AD23"/>
    <mergeCell ref="A24:H24"/>
    <mergeCell ref="I24:Z24"/>
    <mergeCell ref="AA24:AD24"/>
  </mergeCells>
  <phoneticPr fontId="2"/>
  <hyperlinks>
    <hyperlink ref="K1:N1" location="作業メニュー!A1" display="作業メニュー" xr:uid="{00000000-0004-0000-3800-000000000000}"/>
  </hyperlinks>
  <pageMargins left="0.7" right="0.7" top="0.75" bottom="0.75" header="0.3" footer="0.3"/>
  <pageSetup paperSize="9" scale="90" orientation="portrait" r:id="rId1"/>
  <rowBreaks count="1" manualBreakCount="1">
    <brk id="168"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topLeftCell="A55" workbookViewId="0"/>
  </sheetViews>
  <sheetFormatPr defaultColWidth="3.625" defaultRowHeight="18" customHeight="1"/>
  <cols>
    <col min="1" max="1" width="3.625" style="323"/>
    <col min="2" max="2" width="3.625" style="337"/>
    <col min="3" max="16384" width="3.625" style="323"/>
  </cols>
  <sheetData>
    <row r="1" spans="1:30" s="322" customFormat="1" ht="39.950000000000003" customHeight="1" thickBot="1">
      <c r="A1" s="321" t="s">
        <v>2036</v>
      </c>
      <c r="B1" s="336"/>
      <c r="V1" s="1618" t="s">
        <v>2111</v>
      </c>
      <c r="W1" s="1618"/>
      <c r="X1" s="1618"/>
      <c r="Y1" s="1618"/>
      <c r="Z1" s="1618"/>
    </row>
    <row r="2" spans="1:30" s="333" customFormat="1" ht="9.9499999999999993" customHeight="1" thickTop="1">
      <c r="B2" s="340"/>
    </row>
    <row r="4" spans="1:30" s="89" customFormat="1" ht="18" customHeight="1">
      <c r="A4" s="324" t="s">
        <v>2039</v>
      </c>
      <c r="B4" s="338" t="s">
        <v>2037</v>
      </c>
      <c r="C4" s="325" t="s">
        <v>2038</v>
      </c>
      <c r="D4" s="96"/>
      <c r="F4" s="1604">
        <v>2</v>
      </c>
      <c r="G4" s="1605"/>
      <c r="H4" s="1605"/>
      <c r="I4" s="1606"/>
      <c r="J4" s="96"/>
      <c r="K4" s="96"/>
      <c r="L4" s="96"/>
      <c r="M4" s="96"/>
      <c r="N4" s="96"/>
      <c r="O4" s="96"/>
      <c r="P4" s="96"/>
      <c r="Q4" s="96"/>
      <c r="R4" s="96"/>
      <c r="S4" s="96"/>
      <c r="T4" s="96"/>
      <c r="U4" s="96"/>
      <c r="V4" s="96"/>
      <c r="W4" s="96"/>
      <c r="X4" s="96"/>
      <c r="Y4" s="96"/>
      <c r="Z4" s="96"/>
      <c r="AA4" s="96"/>
      <c r="AB4" s="96"/>
      <c r="AC4" s="96"/>
      <c r="AD4" s="96"/>
    </row>
    <row r="6" spans="1:30" ht="18" customHeight="1">
      <c r="A6" s="327" t="s">
        <v>2040</v>
      </c>
      <c r="B6" s="339" t="s">
        <v>2041</v>
      </c>
      <c r="C6" s="328" t="s">
        <v>2043</v>
      </c>
      <c r="D6" s="328"/>
      <c r="E6" s="328"/>
      <c r="F6" s="1607"/>
      <c r="G6" s="1608"/>
      <c r="H6" s="1608"/>
      <c r="I6" s="1609"/>
      <c r="J6" s="323" t="s">
        <v>2044</v>
      </c>
    </row>
    <row r="8" spans="1:30" ht="18" customHeight="1">
      <c r="A8" s="327" t="s">
        <v>2040</v>
      </c>
      <c r="B8" s="339" t="s">
        <v>2045</v>
      </c>
      <c r="C8" s="328" t="s">
        <v>2046</v>
      </c>
    </row>
    <row r="9" spans="1:30" ht="18" customHeight="1">
      <c r="B9" s="387" t="s">
        <v>2040</v>
      </c>
      <c r="C9" s="328" t="s">
        <v>2047</v>
      </c>
      <c r="D9" s="328" t="s">
        <v>2048</v>
      </c>
      <c r="I9" s="1607"/>
      <c r="J9" s="1608"/>
      <c r="K9" s="1608"/>
      <c r="L9" s="1609"/>
      <c r="M9" s="323" t="s">
        <v>2056</v>
      </c>
    </row>
    <row r="10" spans="1:30" ht="18" customHeight="1">
      <c r="B10" s="387" t="s">
        <v>2040</v>
      </c>
      <c r="C10" s="328" t="s">
        <v>2049</v>
      </c>
      <c r="D10" s="328" t="s">
        <v>2052</v>
      </c>
      <c r="I10" s="1607"/>
      <c r="J10" s="1608"/>
      <c r="K10" s="1608"/>
      <c r="L10" s="1609"/>
      <c r="M10" s="323" t="s">
        <v>2056</v>
      </c>
    </row>
    <row r="11" spans="1:30" ht="18" customHeight="1">
      <c r="B11" s="387" t="s">
        <v>2040</v>
      </c>
      <c r="C11" s="328" t="s">
        <v>2050</v>
      </c>
      <c r="D11" s="328" t="s">
        <v>2053</v>
      </c>
      <c r="H11" s="326" t="s">
        <v>2094</v>
      </c>
      <c r="I11" s="1604"/>
      <c r="J11" s="1605"/>
      <c r="K11" s="1605"/>
      <c r="L11" s="1606"/>
      <c r="M11" s="323" t="s">
        <v>2057</v>
      </c>
      <c r="P11" s="326" t="s">
        <v>2095</v>
      </c>
      <c r="Q11" s="1604"/>
      <c r="R11" s="1605"/>
      <c r="S11" s="1613"/>
      <c r="T11" s="1614"/>
      <c r="U11" s="323" t="s">
        <v>2057</v>
      </c>
    </row>
    <row r="12" spans="1:30" ht="18" customHeight="1">
      <c r="B12" s="387" t="s">
        <v>2040</v>
      </c>
      <c r="C12" s="328" t="s">
        <v>2051</v>
      </c>
      <c r="D12" s="328" t="s">
        <v>2054</v>
      </c>
      <c r="I12" s="329"/>
      <c r="J12" s="330"/>
      <c r="K12" s="330"/>
      <c r="L12" s="330"/>
      <c r="M12" s="330"/>
      <c r="N12" s="330"/>
      <c r="O12" s="330"/>
      <c r="P12" s="330"/>
      <c r="R12" s="326" t="s">
        <v>2055</v>
      </c>
      <c r="S12" s="407"/>
      <c r="T12" s="408"/>
      <c r="U12" s="408"/>
      <c r="V12" s="408"/>
      <c r="W12" s="408"/>
      <c r="X12" s="408"/>
      <c r="Y12" s="408"/>
      <c r="Z12" s="409"/>
    </row>
    <row r="14" spans="1:30" ht="18" customHeight="1">
      <c r="A14" s="327" t="s">
        <v>2040</v>
      </c>
      <c r="B14" s="339" t="s">
        <v>2058</v>
      </c>
      <c r="C14" s="328" t="s">
        <v>2063</v>
      </c>
    </row>
    <row r="15" spans="1:30" ht="18" customHeight="1">
      <c r="C15" s="332"/>
      <c r="D15" s="323" t="s">
        <v>2059</v>
      </c>
    </row>
    <row r="16" spans="1:30" ht="18" customHeight="1">
      <c r="C16" s="341"/>
      <c r="D16" s="323" t="s">
        <v>2060</v>
      </c>
    </row>
    <row r="18" spans="1:26" ht="18" customHeight="1">
      <c r="A18" s="327" t="s">
        <v>2040</v>
      </c>
      <c r="B18" s="339" t="s">
        <v>2061</v>
      </c>
      <c r="C18" s="328" t="s">
        <v>2062</v>
      </c>
    </row>
    <row r="19" spans="1:26" ht="18" customHeight="1">
      <c r="C19" s="332"/>
      <c r="D19" s="323" t="s">
        <v>2064</v>
      </c>
    </row>
    <row r="20" spans="1:26" ht="18" customHeight="1">
      <c r="C20" s="332"/>
      <c r="D20" s="323" t="s">
        <v>2066</v>
      </c>
    </row>
    <row r="21" spans="1:26" ht="18" customHeight="1">
      <c r="C21" s="332"/>
      <c r="D21" s="323" t="s">
        <v>2067</v>
      </c>
    </row>
    <row r="22" spans="1:26" ht="18" customHeight="1">
      <c r="C22" s="332"/>
      <c r="D22" s="323" t="s">
        <v>2068</v>
      </c>
    </row>
    <row r="23" spans="1:26" ht="18" customHeight="1">
      <c r="C23" s="332"/>
      <c r="D23" s="323" t="s">
        <v>2065</v>
      </c>
    </row>
    <row r="25" spans="1:26" ht="18" customHeight="1">
      <c r="A25" s="327" t="s">
        <v>2040</v>
      </c>
      <c r="B25" s="339" t="s">
        <v>2069</v>
      </c>
      <c r="C25" s="328" t="s">
        <v>2070</v>
      </c>
    </row>
    <row r="26" spans="1:26" ht="18" customHeight="1">
      <c r="B26" s="387" t="s">
        <v>2040</v>
      </c>
      <c r="C26" s="328" t="s">
        <v>2047</v>
      </c>
      <c r="D26" s="328" t="s">
        <v>2071</v>
      </c>
      <c r="G26" s="1615"/>
      <c r="H26" s="1616"/>
      <c r="I26" s="1616"/>
      <c r="J26" s="1616"/>
      <c r="K26" s="1616"/>
      <c r="L26" s="1616"/>
      <c r="M26" s="1616"/>
      <c r="N26" s="1616"/>
      <c r="O26" s="1616"/>
      <c r="P26" s="1616"/>
      <c r="Q26" s="1616"/>
      <c r="R26" s="1616"/>
      <c r="S26" s="1616"/>
      <c r="T26" s="1616"/>
      <c r="U26" s="1616"/>
      <c r="V26" s="1616"/>
      <c r="W26" s="1616"/>
      <c r="X26" s="1616"/>
      <c r="Y26" s="1617"/>
    </row>
    <row r="27" spans="1:26" ht="18" customHeight="1">
      <c r="B27" s="387" t="s">
        <v>2040</v>
      </c>
      <c r="C27" s="328" t="s">
        <v>2049</v>
      </c>
      <c r="D27" s="328" t="s">
        <v>2072</v>
      </c>
    </row>
    <row r="28" spans="1:26" ht="18" customHeight="1">
      <c r="C28" s="332"/>
      <c r="D28" s="323" t="s">
        <v>2073</v>
      </c>
    </row>
    <row r="29" spans="1:26" ht="18" customHeight="1">
      <c r="O29" s="326"/>
      <c r="S29" s="326" t="s">
        <v>2076</v>
      </c>
      <c r="T29" s="1601">
        <v>123</v>
      </c>
      <c r="U29" s="1602"/>
      <c r="V29" s="1602"/>
      <c r="W29" s="1602"/>
      <c r="X29" s="1602"/>
      <c r="Y29" s="1603"/>
      <c r="Z29" s="323" t="s">
        <v>1976</v>
      </c>
    </row>
    <row r="30" spans="1:26" ht="18" customHeight="1">
      <c r="C30" s="332"/>
      <c r="D30" s="323" t="s">
        <v>2074</v>
      </c>
    </row>
    <row r="32" spans="1:26" ht="18" customHeight="1">
      <c r="A32" s="327" t="s">
        <v>2040</v>
      </c>
      <c r="B32" s="339" t="s">
        <v>2077</v>
      </c>
      <c r="C32" s="328" t="s">
        <v>2078</v>
      </c>
      <c r="S32" s="326" t="s">
        <v>2100</v>
      </c>
      <c r="T32" s="1601"/>
      <c r="U32" s="1602"/>
      <c r="V32" s="1602"/>
      <c r="W32" s="1602"/>
      <c r="X32" s="1602"/>
      <c r="Y32" s="1603"/>
      <c r="Z32" s="323" t="s">
        <v>1976</v>
      </c>
    </row>
    <row r="34" spans="1:30" ht="18" customHeight="1">
      <c r="A34" s="327" t="s">
        <v>2040</v>
      </c>
      <c r="B34" s="339" t="s">
        <v>2079</v>
      </c>
      <c r="C34" s="328" t="s">
        <v>2080</v>
      </c>
      <c r="E34" s="1426"/>
      <c r="F34" s="1502"/>
      <c r="G34" s="1502"/>
      <c r="H34" s="1502"/>
      <c r="I34" s="1502"/>
      <c r="J34" s="1502"/>
      <c r="K34" s="1502"/>
      <c r="L34" s="1502"/>
      <c r="M34" s="1502"/>
      <c r="N34" s="1502"/>
      <c r="O34" s="1502"/>
      <c r="P34" s="1502"/>
      <c r="Q34" s="1502"/>
      <c r="R34" s="1502"/>
      <c r="S34" s="1502"/>
      <c r="T34" s="1502"/>
      <c r="U34" s="1502"/>
      <c r="V34" s="1502"/>
      <c r="W34" s="1502"/>
      <c r="X34" s="1502"/>
      <c r="Y34" s="1502"/>
      <c r="Z34" s="1503"/>
    </row>
    <row r="35" spans="1:30" ht="18" customHeight="1">
      <c r="E35" s="1504"/>
      <c r="F35" s="1505"/>
      <c r="G35" s="1505"/>
      <c r="H35" s="1505"/>
      <c r="I35" s="1505"/>
      <c r="J35" s="1505"/>
      <c r="K35" s="1505"/>
      <c r="L35" s="1505"/>
      <c r="M35" s="1505"/>
      <c r="N35" s="1505"/>
      <c r="O35" s="1505"/>
      <c r="P35" s="1505"/>
      <c r="Q35" s="1505"/>
      <c r="R35" s="1505"/>
      <c r="S35" s="1505"/>
      <c r="T35" s="1505"/>
      <c r="U35" s="1505"/>
      <c r="V35" s="1505"/>
      <c r="W35" s="1505"/>
      <c r="X35" s="1505"/>
      <c r="Y35" s="1505"/>
      <c r="Z35" s="1506"/>
    </row>
    <row r="37" spans="1:30" s="333" customFormat="1" ht="9.9499999999999993" customHeight="1">
      <c r="B37" s="340"/>
    </row>
    <row r="39" spans="1:30" s="89" customFormat="1" ht="18" customHeight="1">
      <c r="A39" s="324" t="s">
        <v>2039</v>
      </c>
      <c r="B39" s="338" t="s">
        <v>2037</v>
      </c>
      <c r="C39" s="325" t="s">
        <v>2038</v>
      </c>
      <c r="D39" s="96"/>
      <c r="F39" s="1604">
        <v>3</v>
      </c>
      <c r="G39" s="1605"/>
      <c r="H39" s="1605"/>
      <c r="I39" s="1606"/>
      <c r="J39" s="96"/>
      <c r="K39" s="96"/>
      <c r="L39" s="96"/>
      <c r="M39" s="96"/>
      <c r="N39" s="96"/>
      <c r="O39" s="96"/>
      <c r="P39" s="96"/>
      <c r="Q39" s="96"/>
      <c r="R39" s="96"/>
      <c r="S39" s="96"/>
      <c r="T39" s="96"/>
      <c r="U39" s="96"/>
      <c r="V39" s="96"/>
      <c r="W39" s="96"/>
      <c r="X39" s="96"/>
      <c r="Y39" s="96"/>
      <c r="Z39" s="96"/>
      <c r="AA39" s="96"/>
      <c r="AB39" s="96"/>
      <c r="AC39" s="96"/>
      <c r="AD39" s="96"/>
    </row>
    <row r="41" spans="1:30" ht="18" customHeight="1">
      <c r="A41" s="327" t="s">
        <v>2040</v>
      </c>
      <c r="B41" s="339" t="s">
        <v>2041</v>
      </c>
      <c r="C41" s="328" t="s">
        <v>2043</v>
      </c>
      <c r="D41" s="328"/>
      <c r="E41" s="328"/>
      <c r="F41" s="1607"/>
      <c r="G41" s="1608"/>
      <c r="H41" s="1608"/>
      <c r="I41" s="1609"/>
      <c r="J41" s="323" t="s">
        <v>2044</v>
      </c>
    </row>
    <row r="43" spans="1:30" ht="18" customHeight="1">
      <c r="A43" s="327" t="s">
        <v>2040</v>
      </c>
      <c r="B43" s="339" t="s">
        <v>2045</v>
      </c>
      <c r="C43" s="328" t="s">
        <v>2046</v>
      </c>
    </row>
    <row r="44" spans="1:30" ht="18" customHeight="1">
      <c r="B44" s="387" t="s">
        <v>2040</v>
      </c>
      <c r="C44" s="328" t="s">
        <v>2047</v>
      </c>
      <c r="D44" s="328" t="s">
        <v>2048</v>
      </c>
      <c r="I44" s="1607"/>
      <c r="J44" s="1608"/>
      <c r="K44" s="1608"/>
      <c r="L44" s="1609"/>
      <c r="M44" s="323" t="s">
        <v>2056</v>
      </c>
    </row>
    <row r="45" spans="1:30" ht="18" customHeight="1">
      <c r="B45" s="387" t="s">
        <v>2040</v>
      </c>
      <c r="C45" s="328" t="s">
        <v>2049</v>
      </c>
      <c r="D45" s="328" t="s">
        <v>2052</v>
      </c>
      <c r="I45" s="1607"/>
      <c r="J45" s="1608"/>
      <c r="K45" s="1608"/>
      <c r="L45" s="1609"/>
      <c r="M45" s="323" t="s">
        <v>2056</v>
      </c>
    </row>
    <row r="46" spans="1:30" ht="18" customHeight="1">
      <c r="B46" s="387" t="s">
        <v>2040</v>
      </c>
      <c r="C46" s="328" t="s">
        <v>2050</v>
      </c>
      <c r="D46" s="328" t="s">
        <v>2053</v>
      </c>
      <c r="H46" s="326" t="s">
        <v>2094</v>
      </c>
      <c r="I46" s="1604"/>
      <c r="J46" s="1605"/>
      <c r="K46" s="1605"/>
      <c r="L46" s="1606"/>
      <c r="M46" s="323" t="s">
        <v>2057</v>
      </c>
      <c r="P46" s="326" t="s">
        <v>2095</v>
      </c>
      <c r="Q46" s="1604"/>
      <c r="R46" s="1605"/>
      <c r="S46" s="1605"/>
      <c r="T46" s="1606"/>
      <c r="U46" s="323" t="s">
        <v>2057</v>
      </c>
    </row>
    <row r="47" spans="1:30" ht="18" customHeight="1">
      <c r="B47" s="387" t="s">
        <v>2040</v>
      </c>
      <c r="C47" s="328" t="s">
        <v>2051</v>
      </c>
      <c r="D47" s="328" t="s">
        <v>2054</v>
      </c>
      <c r="I47" s="329"/>
      <c r="J47" s="330"/>
      <c r="K47" s="330"/>
      <c r="L47" s="330"/>
      <c r="M47" s="330"/>
      <c r="N47" s="330"/>
      <c r="O47" s="330"/>
      <c r="P47" s="331"/>
      <c r="R47" s="326" t="s">
        <v>2055</v>
      </c>
      <c r="S47" s="329"/>
      <c r="T47" s="330"/>
      <c r="U47" s="330"/>
      <c r="V47" s="330"/>
      <c r="W47" s="330"/>
      <c r="X47" s="330"/>
      <c r="Y47" s="330"/>
      <c r="Z47" s="331"/>
    </row>
    <row r="49" spans="1:26" ht="18" customHeight="1">
      <c r="A49" s="327" t="s">
        <v>2040</v>
      </c>
      <c r="B49" s="339" t="s">
        <v>2058</v>
      </c>
      <c r="C49" s="328" t="s">
        <v>2063</v>
      </c>
    </row>
    <row r="50" spans="1:26" ht="18" customHeight="1">
      <c r="C50" s="332"/>
      <c r="D50" s="323" t="s">
        <v>2059</v>
      </c>
    </row>
    <row r="51" spans="1:26" ht="18" customHeight="1">
      <c r="C51" s="332"/>
      <c r="D51" s="323" t="s">
        <v>2060</v>
      </c>
    </row>
    <row r="53" spans="1:26" ht="18" customHeight="1">
      <c r="A53" s="327" t="s">
        <v>2040</v>
      </c>
      <c r="B53" s="339" t="s">
        <v>2061</v>
      </c>
      <c r="C53" s="328" t="s">
        <v>2062</v>
      </c>
    </row>
    <row r="54" spans="1:26" ht="18" customHeight="1">
      <c r="C54" s="332"/>
      <c r="D54" s="323" t="s">
        <v>2064</v>
      </c>
    </row>
    <row r="55" spans="1:26" ht="18" customHeight="1">
      <c r="C55" s="332"/>
      <c r="D55" s="323" t="s">
        <v>2066</v>
      </c>
    </row>
    <row r="56" spans="1:26" ht="18" customHeight="1">
      <c r="C56" s="332"/>
      <c r="D56" s="323" t="s">
        <v>2067</v>
      </c>
    </row>
    <row r="57" spans="1:26" ht="18" customHeight="1">
      <c r="C57" s="332"/>
      <c r="D57" s="323" t="s">
        <v>2068</v>
      </c>
    </row>
    <row r="58" spans="1:26" ht="18" customHeight="1">
      <c r="C58" s="332"/>
      <c r="D58" s="323" t="s">
        <v>2065</v>
      </c>
    </row>
    <row r="60" spans="1:26" ht="18" customHeight="1">
      <c r="A60" s="327" t="s">
        <v>2040</v>
      </c>
      <c r="B60" s="339" t="s">
        <v>2069</v>
      </c>
      <c r="C60" s="328" t="s">
        <v>2070</v>
      </c>
    </row>
    <row r="61" spans="1:26" ht="18" customHeight="1">
      <c r="B61" s="387" t="s">
        <v>2040</v>
      </c>
      <c r="C61" s="328" t="s">
        <v>2047</v>
      </c>
      <c r="D61" s="328" t="s">
        <v>2071</v>
      </c>
      <c r="G61" s="1615"/>
      <c r="H61" s="1616"/>
      <c r="I61" s="1616"/>
      <c r="J61" s="1616"/>
      <c r="K61" s="1616"/>
      <c r="L61" s="1616"/>
      <c r="M61" s="1616"/>
      <c r="N61" s="1616"/>
      <c r="O61" s="1616"/>
      <c r="P61" s="1616"/>
      <c r="Q61" s="1616"/>
      <c r="R61" s="1616"/>
      <c r="S61" s="1616"/>
      <c r="T61" s="1616"/>
      <c r="U61" s="1616"/>
      <c r="V61" s="1616"/>
      <c r="W61" s="1616"/>
      <c r="X61" s="1616"/>
      <c r="Y61" s="1616"/>
      <c r="Z61" s="1617"/>
    </row>
    <row r="62" spans="1:26" ht="18" customHeight="1">
      <c r="B62" s="387" t="s">
        <v>2040</v>
      </c>
      <c r="C62" s="328" t="s">
        <v>2049</v>
      </c>
      <c r="D62" s="328" t="s">
        <v>2072</v>
      </c>
    </row>
    <row r="63" spans="1:26" ht="18" customHeight="1">
      <c r="C63" s="332"/>
      <c r="D63" s="323" t="s">
        <v>2073</v>
      </c>
    </row>
    <row r="64" spans="1:26" ht="18" customHeight="1">
      <c r="O64" s="326"/>
      <c r="S64" s="326" t="s">
        <v>2076</v>
      </c>
      <c r="T64" s="1610"/>
      <c r="U64" s="1611"/>
      <c r="V64" s="1611"/>
      <c r="W64" s="1611"/>
      <c r="X64" s="1611"/>
      <c r="Y64" s="1612"/>
      <c r="Z64" s="323" t="s">
        <v>1976</v>
      </c>
    </row>
    <row r="65" spans="1:26" ht="18" customHeight="1">
      <c r="C65" s="332"/>
      <c r="D65" s="323" t="s">
        <v>2074</v>
      </c>
    </row>
    <row r="67" spans="1:26" ht="18" customHeight="1">
      <c r="A67" s="327" t="s">
        <v>2040</v>
      </c>
      <c r="B67" s="339" t="s">
        <v>2077</v>
      </c>
      <c r="C67" s="328" t="s">
        <v>2078</v>
      </c>
      <c r="T67" s="1601"/>
      <c r="U67" s="1602"/>
      <c r="V67" s="1602"/>
      <c r="W67" s="1602"/>
      <c r="X67" s="1602"/>
      <c r="Y67" s="1603"/>
    </row>
    <row r="69" spans="1:26" ht="18" customHeight="1">
      <c r="A69" s="327" t="s">
        <v>2040</v>
      </c>
      <c r="B69" s="339" t="s">
        <v>2079</v>
      </c>
      <c r="C69" s="328" t="s">
        <v>2080</v>
      </c>
      <c r="E69" s="1426"/>
      <c r="F69" s="1502"/>
      <c r="G69" s="1502"/>
      <c r="H69" s="1502"/>
      <c r="I69" s="1502"/>
      <c r="J69" s="1502"/>
      <c r="K69" s="1502"/>
      <c r="L69" s="1502"/>
      <c r="M69" s="1502"/>
      <c r="N69" s="1502"/>
      <c r="O69" s="1502"/>
      <c r="P69" s="1502"/>
      <c r="Q69" s="1502"/>
      <c r="R69" s="1502"/>
      <c r="S69" s="1502"/>
      <c r="T69" s="1502"/>
      <c r="U69" s="1502"/>
      <c r="V69" s="1502"/>
      <c r="W69" s="1502"/>
      <c r="X69" s="1502"/>
      <c r="Y69" s="1502"/>
      <c r="Z69" s="1503"/>
    </row>
    <row r="70" spans="1:26" ht="18" customHeight="1">
      <c r="E70" s="1504"/>
      <c r="F70" s="1505"/>
      <c r="G70" s="1505"/>
      <c r="H70" s="1505"/>
      <c r="I70" s="1505"/>
      <c r="J70" s="1505"/>
      <c r="K70" s="1505"/>
      <c r="L70" s="1505"/>
      <c r="M70" s="1505"/>
      <c r="N70" s="1505"/>
      <c r="O70" s="1505"/>
      <c r="P70" s="1505"/>
      <c r="Q70" s="1505"/>
      <c r="R70" s="1505"/>
      <c r="S70" s="1505"/>
      <c r="T70" s="1505"/>
      <c r="U70" s="1505"/>
      <c r="V70" s="1505"/>
      <c r="W70" s="1505"/>
      <c r="X70" s="1505"/>
      <c r="Y70" s="1505"/>
      <c r="Z70" s="1506"/>
    </row>
  </sheetData>
  <mergeCells count="21">
    <mergeCell ref="Q11:T11"/>
    <mergeCell ref="Q46:T46"/>
    <mergeCell ref="G61:Z61"/>
    <mergeCell ref="V1:Z1"/>
    <mergeCell ref="I45:L45"/>
    <mergeCell ref="I46:L46"/>
    <mergeCell ref="F4:I4"/>
    <mergeCell ref="F6:I6"/>
    <mergeCell ref="I9:L9"/>
    <mergeCell ref="I10:L10"/>
    <mergeCell ref="I11:L11"/>
    <mergeCell ref="G26:Y26"/>
    <mergeCell ref="E69:Z70"/>
    <mergeCell ref="T29:Y29"/>
    <mergeCell ref="T32:Y32"/>
    <mergeCell ref="E34:Z35"/>
    <mergeCell ref="F39:I39"/>
    <mergeCell ref="F41:I41"/>
    <mergeCell ref="I44:L44"/>
    <mergeCell ref="T64:Y64"/>
    <mergeCell ref="T67:Y67"/>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276225</xdr:colOff>
                    <xdr:row>11</xdr:row>
                    <xdr:rowOff>9525</xdr:rowOff>
                  </from>
                  <to>
                    <xdr:col>16</xdr:col>
                    <xdr:colOff>38100</xdr:colOff>
                    <xdr:row>11</xdr:row>
                    <xdr:rowOff>219075</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276225</xdr:colOff>
                    <xdr:row>14</xdr:row>
                    <xdr:rowOff>219075</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276225</xdr:colOff>
                    <xdr:row>15</xdr:row>
                    <xdr:rowOff>219075</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276225</xdr:colOff>
                    <xdr:row>18</xdr:row>
                    <xdr:rowOff>219075</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276225</xdr:colOff>
                    <xdr:row>19</xdr:row>
                    <xdr:rowOff>219075</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276225</xdr:colOff>
                    <xdr:row>20</xdr:row>
                    <xdr:rowOff>219075</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276225</xdr:colOff>
                    <xdr:row>21</xdr:row>
                    <xdr:rowOff>219075</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276225</xdr:colOff>
                    <xdr:row>22</xdr:row>
                    <xdr:rowOff>219075</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276225</xdr:colOff>
                    <xdr:row>27</xdr:row>
                    <xdr:rowOff>219075</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276225</xdr:colOff>
                    <xdr:row>29</xdr:row>
                    <xdr:rowOff>219075</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276225</xdr:colOff>
                    <xdr:row>49</xdr:row>
                    <xdr:rowOff>219075</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276225</xdr:colOff>
                    <xdr:row>50</xdr:row>
                    <xdr:rowOff>219075</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276225</xdr:colOff>
                    <xdr:row>53</xdr:row>
                    <xdr:rowOff>219075</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276225</xdr:colOff>
                    <xdr:row>54</xdr:row>
                    <xdr:rowOff>219075</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276225</xdr:colOff>
                    <xdr:row>55</xdr:row>
                    <xdr:rowOff>219075</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276225</xdr:colOff>
                    <xdr:row>56</xdr:row>
                    <xdr:rowOff>219075</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276225</xdr:colOff>
                    <xdr:row>57</xdr:row>
                    <xdr:rowOff>219075</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276225</xdr:colOff>
                    <xdr:row>62</xdr:row>
                    <xdr:rowOff>219075</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276225</xdr:colOff>
                    <xdr:row>64</xdr:row>
                    <xdr:rowOff>219075</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9525</xdr:colOff>
                    <xdr:row>46</xdr:row>
                    <xdr:rowOff>19050</xdr:rowOff>
                  </from>
                  <to>
                    <xdr:col>15</xdr:col>
                    <xdr:colOff>276225</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276225</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276225</xdr:colOff>
                    <xdr:row>11</xdr:row>
                    <xdr:rowOff>9525</xdr:rowOff>
                  </from>
                  <to>
                    <xdr:col>26</xdr:col>
                    <xdr:colOff>38100</xdr:colOff>
                    <xdr:row>11</xdr:row>
                    <xdr:rowOff>219075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dimension ref="A1:AE44"/>
  <sheetViews>
    <sheetView workbookViewId="0">
      <selection activeCell="AP31" sqref="AP31"/>
    </sheetView>
  </sheetViews>
  <sheetFormatPr defaultColWidth="2.875" defaultRowHeight="15.95" customHeight="1"/>
  <cols>
    <col min="1" max="16384" width="2.875" style="604"/>
  </cols>
  <sheetData>
    <row r="1" spans="1:31" s="366" customFormat="1" ht="35.1" customHeight="1" thickBot="1">
      <c r="A1" s="365" t="s">
        <v>3422</v>
      </c>
      <c r="K1" s="610" t="s">
        <v>64</v>
      </c>
      <c r="L1" s="610"/>
      <c r="M1" s="610"/>
      <c r="N1" s="610"/>
    </row>
    <row r="2" spans="1:31" ht="9.9499999999999993" customHeight="1" thickTop="1">
      <c r="A2" s="2343" t="s">
        <v>3421</v>
      </c>
      <c r="B2" s="2343"/>
      <c r="C2" s="2343"/>
      <c r="D2" s="2343"/>
      <c r="E2" s="2343"/>
      <c r="F2" s="2343"/>
      <c r="G2" s="2343"/>
      <c r="H2" s="2343"/>
      <c r="I2" s="2343"/>
      <c r="J2" s="2343"/>
      <c r="K2" s="2343"/>
      <c r="L2" s="2343"/>
      <c r="M2" s="2343"/>
      <c r="N2" s="2343"/>
      <c r="O2" s="2343"/>
      <c r="P2" s="2343"/>
      <c r="Q2" s="2343"/>
      <c r="R2" s="2343"/>
      <c r="S2" s="2343"/>
      <c r="T2" s="2343"/>
      <c r="U2" s="2343"/>
      <c r="V2" s="2343"/>
      <c r="W2" s="2343"/>
      <c r="X2" s="2343"/>
      <c r="Y2" s="2343"/>
      <c r="Z2" s="2343"/>
      <c r="AA2" s="2343"/>
      <c r="AB2" s="2343"/>
      <c r="AC2" s="2343"/>
      <c r="AD2" s="2343"/>
      <c r="AE2" s="2343"/>
    </row>
    <row r="3" spans="1:31" ht="9.9499999999999993" customHeight="1">
      <c r="A3" s="2343"/>
      <c r="B3" s="2343"/>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2343"/>
    </row>
    <row r="4" spans="1:31" ht="9.9499999999999993" customHeight="1">
      <c r="A4" s="2343"/>
      <c r="B4" s="2343"/>
      <c r="C4" s="2343"/>
      <c r="D4" s="2343"/>
      <c r="E4" s="2343"/>
      <c r="F4" s="2343"/>
      <c r="G4" s="2343"/>
      <c r="H4" s="2343"/>
      <c r="I4" s="2343"/>
      <c r="J4" s="2343"/>
      <c r="K4" s="2343"/>
      <c r="L4" s="2343"/>
      <c r="M4" s="2343"/>
      <c r="N4" s="2343"/>
      <c r="O4" s="2343"/>
      <c r="P4" s="2343"/>
      <c r="Q4" s="2343"/>
      <c r="R4" s="2343"/>
      <c r="S4" s="2343"/>
      <c r="T4" s="2343"/>
      <c r="U4" s="2343"/>
      <c r="V4" s="2343"/>
      <c r="W4" s="2343"/>
      <c r="X4" s="2343"/>
      <c r="Y4" s="2343"/>
      <c r="Z4" s="2343"/>
      <c r="AA4" s="2343"/>
      <c r="AB4" s="2343"/>
      <c r="AC4" s="2343"/>
      <c r="AD4" s="2343"/>
      <c r="AE4" s="2343"/>
    </row>
    <row r="5" spans="1:31" ht="9.9499999999999993" customHeight="1">
      <c r="A5" s="2343"/>
      <c r="B5" s="2343"/>
      <c r="C5" s="2343"/>
      <c r="D5" s="2343"/>
      <c r="E5" s="2343"/>
      <c r="F5" s="2343"/>
      <c r="G5" s="2343"/>
      <c r="H5" s="2343"/>
      <c r="I5" s="2343"/>
      <c r="J5" s="2343"/>
      <c r="K5" s="2343"/>
      <c r="L5" s="2343"/>
      <c r="M5" s="2343"/>
      <c r="N5" s="2343"/>
      <c r="O5" s="2343"/>
      <c r="P5" s="2343"/>
      <c r="Q5" s="2343"/>
      <c r="R5" s="2343"/>
      <c r="S5" s="2343"/>
      <c r="T5" s="2343"/>
      <c r="U5" s="2343"/>
      <c r="V5" s="2343"/>
      <c r="W5" s="2343"/>
      <c r="X5" s="2343"/>
      <c r="Y5" s="2343"/>
      <c r="Z5" s="2343"/>
      <c r="AA5" s="2343"/>
      <c r="AB5" s="2343"/>
      <c r="AC5" s="2343"/>
      <c r="AD5" s="2343"/>
      <c r="AE5" s="2343"/>
    </row>
    <row r="6" spans="1:31" ht="9.9499999999999993" customHeight="1">
      <c r="A6" s="2343"/>
      <c r="B6" s="2343"/>
      <c r="C6" s="2343"/>
      <c r="D6" s="2343"/>
      <c r="E6" s="2343"/>
      <c r="F6" s="2343"/>
      <c r="G6" s="2343"/>
      <c r="H6" s="2343"/>
      <c r="I6" s="2343"/>
      <c r="J6" s="2343"/>
      <c r="K6" s="2343"/>
      <c r="L6" s="2343"/>
      <c r="M6" s="2343"/>
      <c r="N6" s="2343"/>
      <c r="O6" s="2343"/>
      <c r="P6" s="2343"/>
      <c r="Q6" s="2343"/>
      <c r="R6" s="2343"/>
      <c r="S6" s="2343"/>
      <c r="T6" s="2343"/>
      <c r="U6" s="2343"/>
      <c r="V6" s="2343"/>
      <c r="W6" s="2343"/>
      <c r="X6" s="2343"/>
      <c r="Y6" s="2343"/>
      <c r="Z6" s="2343"/>
      <c r="AA6" s="2343"/>
      <c r="AB6" s="2343"/>
      <c r="AC6" s="2343"/>
      <c r="AD6" s="2343"/>
      <c r="AE6" s="2343"/>
    </row>
    <row r="7" spans="1:31" ht="9.9499999999999993" customHeight="1">
      <c r="A7" s="2343"/>
      <c r="B7" s="2343"/>
      <c r="C7" s="2343"/>
      <c r="D7" s="2343"/>
      <c r="E7" s="2343"/>
      <c r="F7" s="2343"/>
      <c r="G7" s="2343"/>
      <c r="H7" s="2343"/>
      <c r="I7" s="2343"/>
      <c r="J7" s="2343"/>
      <c r="K7" s="2343"/>
      <c r="L7" s="2343"/>
      <c r="M7" s="2343"/>
      <c r="N7" s="2343"/>
      <c r="O7" s="2343"/>
      <c r="P7" s="2343"/>
      <c r="Q7" s="2343"/>
      <c r="R7" s="2343"/>
      <c r="S7" s="2343"/>
      <c r="T7" s="2343"/>
      <c r="U7" s="2343"/>
      <c r="V7" s="2343"/>
      <c r="W7" s="2343"/>
      <c r="X7" s="2343"/>
      <c r="Y7" s="2343"/>
      <c r="Z7" s="2343"/>
      <c r="AA7" s="2343"/>
      <c r="AB7" s="2343"/>
      <c r="AC7" s="2343"/>
      <c r="AD7" s="2343"/>
      <c r="AE7" s="2343"/>
    </row>
    <row r="8" spans="1:31" ht="9.9499999999999993" customHeight="1">
      <c r="A8" s="2343"/>
      <c r="B8" s="2343"/>
      <c r="C8" s="2343"/>
      <c r="D8" s="2343"/>
      <c r="E8" s="2343"/>
      <c r="F8" s="2343"/>
      <c r="G8" s="2343"/>
      <c r="H8" s="2343"/>
      <c r="I8" s="2343"/>
      <c r="J8" s="2343"/>
      <c r="K8" s="2343"/>
      <c r="L8" s="2343"/>
      <c r="M8" s="2343"/>
      <c r="N8" s="2343"/>
      <c r="O8" s="2343"/>
      <c r="P8" s="2343"/>
      <c r="Q8" s="2343"/>
      <c r="R8" s="2343"/>
      <c r="S8" s="2343"/>
      <c r="T8" s="2343"/>
      <c r="U8" s="2343"/>
      <c r="V8" s="2343"/>
      <c r="W8" s="2343"/>
      <c r="X8" s="2343"/>
      <c r="Y8" s="2343"/>
      <c r="Z8" s="2343"/>
      <c r="AA8" s="2343"/>
      <c r="AB8" s="2343"/>
      <c r="AC8" s="2343"/>
      <c r="AD8" s="2343"/>
      <c r="AE8" s="2343"/>
    </row>
    <row r="9" spans="1:31" ht="9.9499999999999993" customHeight="1">
      <c r="A9" s="2343"/>
      <c r="B9" s="2343"/>
      <c r="C9" s="2343"/>
      <c r="D9" s="2343"/>
      <c r="E9" s="2343"/>
      <c r="F9" s="2343"/>
      <c r="G9" s="2343"/>
      <c r="H9" s="2343"/>
      <c r="I9" s="2343"/>
      <c r="J9" s="2343"/>
      <c r="K9" s="2343"/>
      <c r="L9" s="2343"/>
      <c r="M9" s="2343"/>
      <c r="N9" s="2343"/>
      <c r="O9" s="2343"/>
      <c r="P9" s="2343"/>
      <c r="Q9" s="2343"/>
      <c r="R9" s="2343"/>
      <c r="S9" s="2343"/>
      <c r="T9" s="2343"/>
      <c r="U9" s="2343"/>
      <c r="V9" s="2343"/>
      <c r="W9" s="2343"/>
      <c r="X9" s="2343"/>
      <c r="Y9" s="2343"/>
      <c r="Z9" s="2343"/>
      <c r="AA9" s="2343"/>
      <c r="AB9" s="2343"/>
      <c r="AC9" s="2343"/>
      <c r="AD9" s="2343"/>
      <c r="AE9" s="2343"/>
    </row>
    <row r="10" spans="1:31" ht="9.9499999999999993" customHeight="1">
      <c r="A10" s="2343"/>
      <c r="B10" s="2343"/>
      <c r="C10" s="2343"/>
      <c r="D10" s="2343"/>
      <c r="E10" s="2343"/>
      <c r="F10" s="2343"/>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row>
    <row r="11" spans="1:31" ht="9.9499999999999993" customHeight="1">
      <c r="A11" s="2343"/>
      <c r="B11" s="2343"/>
      <c r="C11" s="2343"/>
      <c r="D11" s="2343"/>
      <c r="E11" s="2343"/>
      <c r="F11" s="2343"/>
      <c r="G11" s="2343"/>
      <c r="H11" s="2343"/>
      <c r="I11" s="2343"/>
      <c r="J11" s="2343"/>
      <c r="K11" s="2343"/>
      <c r="L11" s="2343"/>
      <c r="M11" s="2343"/>
      <c r="N11" s="2343"/>
      <c r="O11" s="2343"/>
      <c r="P11" s="2343"/>
      <c r="Q11" s="2343"/>
      <c r="R11" s="2343"/>
      <c r="S11" s="2343"/>
      <c r="T11" s="2343"/>
      <c r="U11" s="2343"/>
      <c r="V11" s="2343"/>
      <c r="W11" s="2343"/>
      <c r="X11" s="2343"/>
      <c r="Y11" s="2343"/>
      <c r="Z11" s="2343"/>
      <c r="AA11" s="2343"/>
      <c r="AB11" s="2343"/>
      <c r="AC11" s="2343"/>
      <c r="AD11" s="2343"/>
      <c r="AE11" s="2343"/>
    </row>
    <row r="12" spans="1:31" ht="9.9499999999999993" customHeight="1">
      <c r="A12" s="2343"/>
      <c r="B12" s="2343"/>
      <c r="C12" s="2343"/>
      <c r="D12" s="2343"/>
      <c r="E12" s="2343"/>
      <c r="F12" s="2343"/>
      <c r="G12" s="2343"/>
      <c r="H12" s="2343"/>
      <c r="I12" s="2343"/>
      <c r="J12" s="2343"/>
      <c r="K12" s="2343"/>
      <c r="L12" s="2343"/>
      <c r="M12" s="2343"/>
      <c r="N12" s="2343"/>
      <c r="O12" s="2343"/>
      <c r="P12" s="2343"/>
      <c r="Q12" s="2343"/>
      <c r="R12" s="2343"/>
      <c r="S12" s="2343"/>
      <c r="T12" s="2343"/>
      <c r="U12" s="2343"/>
      <c r="V12" s="2343"/>
      <c r="W12" s="2343"/>
      <c r="X12" s="2343"/>
      <c r="Y12" s="2343"/>
      <c r="Z12" s="2343"/>
      <c r="AA12" s="2343"/>
      <c r="AB12" s="2343"/>
      <c r="AC12" s="2343"/>
      <c r="AD12" s="2343"/>
      <c r="AE12" s="2343"/>
    </row>
    <row r="13" spans="1:31" ht="9.9499999999999993" customHeight="1">
      <c r="A13" s="2343"/>
      <c r="B13" s="2343"/>
      <c r="C13" s="2343"/>
      <c r="D13" s="2343"/>
      <c r="E13" s="2343"/>
      <c r="F13" s="2343"/>
      <c r="G13" s="2343"/>
      <c r="H13" s="2343"/>
      <c r="I13" s="2343"/>
      <c r="J13" s="2343"/>
      <c r="K13" s="2343"/>
      <c r="L13" s="2343"/>
      <c r="M13" s="2343"/>
      <c r="N13" s="2343"/>
      <c r="O13" s="2343"/>
      <c r="P13" s="2343"/>
      <c r="Q13" s="2343"/>
      <c r="R13" s="2343"/>
      <c r="S13" s="2343"/>
      <c r="T13" s="2343"/>
      <c r="U13" s="2343"/>
      <c r="V13" s="2343"/>
      <c r="W13" s="2343"/>
      <c r="X13" s="2343"/>
      <c r="Y13" s="2343"/>
      <c r="Z13" s="2343"/>
      <c r="AA13" s="2343"/>
      <c r="AB13" s="2343"/>
      <c r="AC13" s="2343"/>
      <c r="AD13" s="2343"/>
      <c r="AE13" s="2343"/>
    </row>
    <row r="14" spans="1:31" ht="9.9499999999999993" customHeight="1">
      <c r="A14" s="2343"/>
      <c r="B14" s="2343"/>
      <c r="C14" s="2343"/>
      <c r="D14" s="2343"/>
      <c r="E14" s="2343"/>
      <c r="F14" s="2343"/>
      <c r="G14" s="2343"/>
      <c r="H14" s="2343"/>
      <c r="I14" s="2343"/>
      <c r="J14" s="2343"/>
      <c r="K14" s="2343"/>
      <c r="L14" s="2343"/>
      <c r="M14" s="2343"/>
      <c r="N14" s="2343"/>
      <c r="O14" s="2343"/>
      <c r="P14" s="2343"/>
      <c r="Q14" s="2343"/>
      <c r="R14" s="2343"/>
      <c r="S14" s="2343"/>
      <c r="T14" s="2343"/>
      <c r="U14" s="2343"/>
      <c r="V14" s="2343"/>
      <c r="W14" s="2343"/>
      <c r="X14" s="2343"/>
      <c r="Y14" s="2343"/>
      <c r="Z14" s="2343"/>
      <c r="AA14" s="2343"/>
      <c r="AB14" s="2343"/>
      <c r="AC14" s="2343"/>
      <c r="AD14" s="2343"/>
      <c r="AE14" s="2343"/>
    </row>
    <row r="15" spans="1:31" ht="9.9499999999999993" customHeight="1">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row>
    <row r="16" spans="1:31" ht="30" customHeight="1">
      <c r="A16" s="2368" t="s">
        <v>3413</v>
      </c>
      <c r="B16" s="2368"/>
      <c r="C16" s="2368"/>
      <c r="D16" s="2368"/>
      <c r="E16" s="2368"/>
      <c r="F16" s="2368"/>
      <c r="G16" s="2368"/>
      <c r="H16" s="2368"/>
      <c r="I16" s="2368"/>
      <c r="J16" s="2368"/>
      <c r="K16" s="2368"/>
      <c r="L16" s="2368"/>
      <c r="M16" s="2368"/>
      <c r="N16" s="2368"/>
      <c r="O16" s="2368"/>
      <c r="P16" s="2368"/>
      <c r="Q16" s="2368"/>
      <c r="R16" s="2368"/>
      <c r="S16" s="2368"/>
      <c r="T16" s="2368"/>
      <c r="U16" s="2368"/>
      <c r="V16" s="2368"/>
      <c r="W16" s="2368"/>
      <c r="X16" s="2368"/>
      <c r="Y16" s="2368"/>
      <c r="Z16" s="2368"/>
      <c r="AA16" s="2368"/>
      <c r="AB16" s="2369" t="s">
        <v>964</v>
      </c>
      <c r="AC16" s="2369"/>
      <c r="AD16" s="2369"/>
      <c r="AE16" s="2369"/>
    </row>
    <row r="17" spans="1:31" ht="30" customHeight="1">
      <c r="A17" s="2368" t="s">
        <v>3420</v>
      </c>
      <c r="B17" s="2368"/>
      <c r="C17" s="2368"/>
      <c r="D17" s="2368"/>
      <c r="E17" s="2368"/>
      <c r="F17" s="2339" t="s">
        <v>3419</v>
      </c>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68" t="s">
        <v>3418</v>
      </c>
      <c r="AC17" s="2368"/>
      <c r="AD17" s="2368"/>
      <c r="AE17" s="2368"/>
    </row>
    <row r="18" spans="1:31" ht="30" customHeight="1">
      <c r="A18" s="2368" t="s">
        <v>3417</v>
      </c>
      <c r="B18" s="2368"/>
      <c r="C18" s="2368"/>
      <c r="D18" s="2368"/>
      <c r="E18" s="2368"/>
      <c r="F18" s="2339" t="s">
        <v>3416</v>
      </c>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68" t="s">
        <v>3415</v>
      </c>
      <c r="AC18" s="2368"/>
      <c r="AD18" s="2368"/>
      <c r="AE18" s="2368"/>
    </row>
    <row r="19" spans="1:31" ht="3.95" customHeight="1">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row>
    <row r="20" spans="1:31" ht="26.1" customHeight="1">
      <c r="A20" s="2343" t="s">
        <v>3414</v>
      </c>
      <c r="B20" s="2343"/>
      <c r="C20" s="2343"/>
      <c r="D20" s="2343"/>
      <c r="E20" s="2343"/>
      <c r="F20" s="2343"/>
      <c r="G20" s="2343"/>
      <c r="H20" s="2343"/>
      <c r="I20" s="2343"/>
      <c r="J20" s="2343"/>
      <c r="K20" s="2343"/>
      <c r="L20" s="2343"/>
      <c r="M20" s="2343"/>
      <c r="N20" s="2343"/>
      <c r="O20" s="2343"/>
      <c r="P20" s="2343"/>
      <c r="Q20" s="2343"/>
      <c r="R20" s="2343"/>
      <c r="S20" s="2343"/>
      <c r="T20" s="2343"/>
      <c r="U20" s="2343"/>
      <c r="V20" s="2343"/>
      <c r="W20" s="2343"/>
      <c r="X20" s="2343"/>
      <c r="Y20" s="2343"/>
      <c r="Z20" s="2343"/>
      <c r="AA20" s="2343"/>
      <c r="AB20" s="2343"/>
      <c r="AC20" s="2343"/>
      <c r="AD20" s="2343"/>
      <c r="AE20" s="2343"/>
    </row>
    <row r="21" spans="1:31" ht="25.5" customHeight="1">
      <c r="A21" s="2343"/>
      <c r="B21" s="2343"/>
      <c r="C21" s="2343"/>
      <c r="D21" s="2343"/>
      <c r="E21" s="2343"/>
      <c r="F21" s="2343"/>
      <c r="G21" s="2343"/>
      <c r="H21" s="2343"/>
      <c r="I21" s="2343"/>
      <c r="J21" s="2343"/>
      <c r="K21" s="2343"/>
      <c r="L21" s="2343"/>
      <c r="M21" s="2343"/>
      <c r="N21" s="2343"/>
      <c r="O21" s="2343"/>
      <c r="P21" s="2343"/>
      <c r="Q21" s="2343"/>
      <c r="R21" s="2343"/>
      <c r="S21" s="2343"/>
      <c r="T21" s="2343"/>
      <c r="U21" s="2343"/>
      <c r="V21" s="2343"/>
      <c r="W21" s="2343"/>
      <c r="X21" s="2343"/>
      <c r="Y21" s="2343"/>
      <c r="Z21" s="2343"/>
      <c r="AA21" s="2343"/>
      <c r="AB21" s="2343"/>
      <c r="AC21" s="2343"/>
      <c r="AD21" s="2343"/>
      <c r="AE21" s="2343"/>
    </row>
    <row r="22" spans="1:31" ht="5.45" customHeight="1">
      <c r="A22" s="608"/>
      <c r="B22" s="608"/>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row>
    <row r="23" spans="1:31" ht="21.6" customHeight="1">
      <c r="A23" s="2344" t="s">
        <v>3413</v>
      </c>
      <c r="B23" s="2345"/>
      <c r="C23" s="2345"/>
      <c r="D23" s="2345"/>
      <c r="E23" s="2345"/>
      <c r="F23" s="2345"/>
      <c r="G23" s="2345"/>
      <c r="H23" s="2345"/>
      <c r="I23" s="2345"/>
      <c r="J23" s="2345"/>
      <c r="K23" s="2345"/>
      <c r="L23" s="2345"/>
      <c r="M23" s="2345"/>
      <c r="N23" s="2345"/>
      <c r="O23" s="2345"/>
      <c r="P23" s="2345"/>
      <c r="Q23" s="2345"/>
      <c r="R23" s="2345"/>
      <c r="S23" s="2345"/>
      <c r="T23" s="2345"/>
      <c r="U23" s="2345"/>
      <c r="V23" s="2345"/>
      <c r="W23" s="2345"/>
      <c r="X23" s="2345"/>
      <c r="Y23" s="2345"/>
      <c r="Z23" s="2345"/>
      <c r="AA23" s="2346"/>
      <c r="AB23" s="2336" t="s">
        <v>964</v>
      </c>
      <c r="AC23" s="2337"/>
      <c r="AD23" s="2337"/>
      <c r="AE23" s="2338"/>
    </row>
    <row r="24" spans="1:31" ht="41.45" customHeight="1">
      <c r="A24" s="2347"/>
      <c r="B24" s="2348"/>
      <c r="C24" s="2348"/>
      <c r="D24" s="2348"/>
      <c r="E24" s="2348"/>
      <c r="F24" s="2348"/>
      <c r="G24" s="2348"/>
      <c r="H24" s="2348"/>
      <c r="I24" s="2348"/>
      <c r="J24" s="2348"/>
      <c r="K24" s="2348"/>
      <c r="L24" s="2348"/>
      <c r="M24" s="2348"/>
      <c r="N24" s="2348"/>
      <c r="O24" s="2348"/>
      <c r="P24" s="2348"/>
      <c r="Q24" s="2348"/>
      <c r="R24" s="2348"/>
      <c r="S24" s="2348"/>
      <c r="T24" s="2348"/>
      <c r="U24" s="2348"/>
      <c r="V24" s="2348"/>
      <c r="W24" s="2348"/>
      <c r="X24" s="2348"/>
      <c r="Y24" s="2348"/>
      <c r="Z24" s="2348"/>
      <c r="AA24" s="2349"/>
      <c r="AB24" s="2333" t="s">
        <v>3412</v>
      </c>
      <c r="AC24" s="2335"/>
      <c r="AD24" s="2333" t="s">
        <v>3411</v>
      </c>
      <c r="AE24" s="2335"/>
    </row>
    <row r="25" spans="1:31" ht="30" customHeight="1">
      <c r="A25" s="2351" t="s">
        <v>3410</v>
      </c>
      <c r="B25" s="2352"/>
      <c r="C25" s="2352"/>
      <c r="D25" s="2352"/>
      <c r="E25" s="2353"/>
      <c r="F25" s="2350" t="s">
        <v>3409</v>
      </c>
      <c r="G25" s="2350"/>
      <c r="H25" s="2350"/>
      <c r="I25" s="2350"/>
      <c r="J25" s="2350"/>
      <c r="K25" s="2350"/>
      <c r="L25" s="2350"/>
      <c r="M25" s="2350"/>
      <c r="N25" s="2350"/>
      <c r="O25" s="2350"/>
      <c r="P25" s="2350"/>
      <c r="Q25" s="2350"/>
      <c r="R25" s="2350"/>
      <c r="S25" s="2350"/>
      <c r="T25" s="2350"/>
      <c r="U25" s="2350"/>
      <c r="V25" s="2350"/>
      <c r="W25" s="2350"/>
      <c r="X25" s="2350"/>
      <c r="Y25" s="2350"/>
      <c r="Z25" s="2350"/>
      <c r="AA25" s="2350"/>
      <c r="AB25" s="2369">
        <v>10</v>
      </c>
      <c r="AC25" s="2369"/>
      <c r="AD25" s="2336">
        <v>30</v>
      </c>
      <c r="AE25" s="2338"/>
    </row>
    <row r="26" spans="1:31" ht="30" customHeight="1">
      <c r="A26" s="2339" t="s">
        <v>3408</v>
      </c>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69">
        <v>11</v>
      </c>
      <c r="AC26" s="2369"/>
      <c r="AD26" s="2336">
        <v>31</v>
      </c>
      <c r="AE26" s="2338"/>
    </row>
    <row r="27" spans="1:31" ht="108.75" customHeight="1">
      <c r="A27" s="2350" t="s">
        <v>3407</v>
      </c>
      <c r="B27" s="2350"/>
      <c r="C27" s="2350"/>
      <c r="D27" s="2350"/>
      <c r="E27" s="2350"/>
      <c r="F27" s="2357" t="s">
        <v>3406</v>
      </c>
      <c r="G27" s="2357"/>
      <c r="H27" s="2357"/>
      <c r="I27" s="2357"/>
      <c r="J27" s="2357"/>
      <c r="K27" s="2357"/>
      <c r="L27" s="2357"/>
      <c r="M27" s="2357"/>
      <c r="N27" s="2357"/>
      <c r="O27" s="2357"/>
      <c r="P27" s="2357"/>
      <c r="Q27" s="2357"/>
      <c r="R27" s="2357"/>
      <c r="S27" s="2357"/>
      <c r="T27" s="2357"/>
      <c r="U27" s="2357"/>
      <c r="V27" s="2357"/>
      <c r="W27" s="2357"/>
      <c r="X27" s="2357"/>
      <c r="Y27" s="2357"/>
      <c r="Z27" s="2357"/>
      <c r="AA27" s="2357"/>
      <c r="AB27" s="2369">
        <v>12</v>
      </c>
      <c r="AC27" s="2369"/>
      <c r="AD27" s="2336">
        <v>32</v>
      </c>
      <c r="AE27" s="2338"/>
    </row>
    <row r="28" spans="1:31" ht="30" customHeight="1">
      <c r="A28" s="2340" t="s">
        <v>3405</v>
      </c>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69">
        <v>13</v>
      </c>
      <c r="AC28" s="2369"/>
      <c r="AD28" s="2336">
        <v>33</v>
      </c>
      <c r="AE28" s="2338"/>
    </row>
    <row r="29" spans="1:31" ht="30" customHeight="1">
      <c r="A29" s="2351" t="s">
        <v>3404</v>
      </c>
      <c r="B29" s="2352"/>
      <c r="C29" s="2352"/>
      <c r="D29" s="2352"/>
      <c r="E29" s="2353"/>
      <c r="F29" s="2340" t="s">
        <v>3403</v>
      </c>
      <c r="G29" s="2341"/>
      <c r="H29" s="2341"/>
      <c r="I29" s="2341"/>
      <c r="J29" s="2341"/>
      <c r="K29" s="2341"/>
      <c r="L29" s="2341"/>
      <c r="M29" s="2341"/>
      <c r="N29" s="2341"/>
      <c r="O29" s="2341"/>
      <c r="P29" s="2341"/>
      <c r="Q29" s="2341"/>
      <c r="R29" s="2341"/>
      <c r="S29" s="2341"/>
      <c r="T29" s="2341"/>
      <c r="U29" s="2341"/>
      <c r="V29" s="2341"/>
      <c r="W29" s="2341"/>
      <c r="X29" s="2341"/>
      <c r="Y29" s="2341"/>
      <c r="Z29" s="2341"/>
      <c r="AA29" s="2342"/>
      <c r="AB29" s="2369">
        <v>14</v>
      </c>
      <c r="AC29" s="2369"/>
      <c r="AD29" s="2336">
        <v>34</v>
      </c>
      <c r="AE29" s="2338"/>
    </row>
    <row r="30" spans="1:31" ht="30" customHeight="1">
      <c r="A30" s="2351" t="s">
        <v>3402</v>
      </c>
      <c r="B30" s="2352"/>
      <c r="C30" s="2352"/>
      <c r="D30" s="2352"/>
      <c r="E30" s="2353"/>
      <c r="F30" s="2340" t="s">
        <v>3401</v>
      </c>
      <c r="G30" s="2341"/>
      <c r="H30" s="2341"/>
      <c r="I30" s="2341"/>
      <c r="J30" s="2341"/>
      <c r="K30" s="2341"/>
      <c r="L30" s="2341"/>
      <c r="M30" s="2341"/>
      <c r="N30" s="2341"/>
      <c r="O30" s="2341"/>
      <c r="P30" s="2341"/>
      <c r="Q30" s="2341"/>
      <c r="R30" s="2341"/>
      <c r="S30" s="2341"/>
      <c r="T30" s="2341"/>
      <c r="U30" s="2341"/>
      <c r="V30" s="2341"/>
      <c r="W30" s="2341"/>
      <c r="X30" s="2341"/>
      <c r="Y30" s="2341"/>
      <c r="Z30" s="2341"/>
      <c r="AA30" s="2342"/>
      <c r="AB30" s="2369">
        <v>15</v>
      </c>
      <c r="AC30" s="2369"/>
      <c r="AD30" s="2336">
        <v>35</v>
      </c>
      <c r="AE30" s="2338"/>
    </row>
    <row r="31" spans="1:31" ht="30" customHeight="1">
      <c r="A31" s="2351" t="s">
        <v>3400</v>
      </c>
      <c r="B31" s="2352"/>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69">
        <v>16</v>
      </c>
      <c r="AC31" s="2369"/>
      <c r="AD31" s="2336">
        <v>36</v>
      </c>
      <c r="AE31" s="2338"/>
    </row>
    <row r="32" spans="1:31" ht="30" customHeight="1">
      <c r="A32" s="607" t="s">
        <v>3399</v>
      </c>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2369">
        <v>17</v>
      </c>
      <c r="AC32" s="2369"/>
      <c r="AD32" s="2336">
        <v>37</v>
      </c>
      <c r="AE32" s="2338"/>
    </row>
    <row r="33" spans="1:31" ht="30" customHeight="1">
      <c r="A33" s="2351" t="s">
        <v>3398</v>
      </c>
      <c r="B33" s="2352"/>
      <c r="C33" s="2352"/>
      <c r="D33" s="2352"/>
      <c r="E33" s="2353"/>
      <c r="F33" s="2340" t="s">
        <v>3397</v>
      </c>
      <c r="G33" s="2341"/>
      <c r="H33" s="2341"/>
      <c r="I33" s="2341"/>
      <c r="J33" s="2341"/>
      <c r="K33" s="2341"/>
      <c r="L33" s="2341"/>
      <c r="M33" s="2341"/>
      <c r="N33" s="2341"/>
      <c r="O33" s="2341"/>
      <c r="P33" s="2341"/>
      <c r="Q33" s="2341"/>
      <c r="R33" s="2341"/>
      <c r="S33" s="2341"/>
      <c r="T33" s="2341"/>
      <c r="U33" s="2341"/>
      <c r="V33" s="2341"/>
      <c r="W33" s="2341"/>
      <c r="X33" s="2341"/>
      <c r="Y33" s="2341"/>
      <c r="Z33" s="2341"/>
      <c r="AA33" s="2342"/>
      <c r="AB33" s="2369">
        <v>18</v>
      </c>
      <c r="AC33" s="2369"/>
      <c r="AD33" s="2336">
        <v>38</v>
      </c>
      <c r="AE33" s="2338"/>
    </row>
    <row r="34" spans="1:31" ht="38.1" customHeight="1">
      <c r="A34" s="2340" t="s">
        <v>3396</v>
      </c>
      <c r="B34" s="2341"/>
      <c r="C34" s="2341"/>
      <c r="D34" s="2341"/>
      <c r="E34" s="2342"/>
      <c r="F34" s="2351" t="s">
        <v>3395</v>
      </c>
      <c r="G34" s="2352"/>
      <c r="H34" s="2352"/>
      <c r="I34" s="2352"/>
      <c r="J34" s="2352"/>
      <c r="K34" s="2352"/>
      <c r="L34" s="2352"/>
      <c r="M34" s="2352"/>
      <c r="N34" s="2352"/>
      <c r="O34" s="2352"/>
      <c r="P34" s="2352"/>
      <c r="Q34" s="2352"/>
      <c r="R34" s="2352"/>
      <c r="S34" s="2352"/>
      <c r="T34" s="2352"/>
      <c r="U34" s="2352"/>
      <c r="V34" s="2352"/>
      <c r="W34" s="2352"/>
      <c r="X34" s="2352"/>
      <c r="Y34" s="2352"/>
      <c r="Z34" s="2352"/>
      <c r="AA34" s="2353"/>
      <c r="AB34" s="2369">
        <v>19</v>
      </c>
      <c r="AC34" s="2369"/>
      <c r="AD34" s="2336">
        <v>39</v>
      </c>
      <c r="AE34" s="2338"/>
    </row>
    <row r="35" spans="1:31" ht="30" customHeight="1">
      <c r="A35" s="2340" t="s">
        <v>3394</v>
      </c>
      <c r="B35" s="2341"/>
      <c r="C35" s="2341"/>
      <c r="D35" s="2341"/>
      <c r="E35" s="2341"/>
      <c r="F35" s="2340" t="s">
        <v>3393</v>
      </c>
      <c r="G35" s="2341"/>
      <c r="H35" s="2341"/>
      <c r="I35" s="2341"/>
      <c r="J35" s="2341"/>
      <c r="K35" s="2341"/>
      <c r="L35" s="2341"/>
      <c r="M35" s="2341"/>
      <c r="N35" s="2341"/>
      <c r="O35" s="2341"/>
      <c r="P35" s="2341"/>
      <c r="Q35" s="2341"/>
      <c r="R35" s="2341"/>
      <c r="S35" s="2341"/>
      <c r="T35" s="2341"/>
      <c r="U35" s="2341"/>
      <c r="V35" s="2341"/>
      <c r="W35" s="2341"/>
      <c r="X35" s="2341"/>
      <c r="Y35" s="2341"/>
      <c r="Z35" s="2341"/>
      <c r="AA35" s="2342"/>
      <c r="AB35" s="2369">
        <v>20</v>
      </c>
      <c r="AC35" s="2369"/>
      <c r="AD35" s="2336">
        <v>40</v>
      </c>
      <c r="AE35" s="2338"/>
    </row>
    <row r="36" spans="1:31" ht="30" customHeight="1">
      <c r="A36" s="2351" t="s">
        <v>3392</v>
      </c>
      <c r="B36" s="2352"/>
      <c r="C36" s="2352"/>
      <c r="D36" s="2352"/>
      <c r="E36" s="2353"/>
      <c r="F36" s="2351" t="s">
        <v>3391</v>
      </c>
      <c r="G36" s="2352"/>
      <c r="H36" s="2352"/>
      <c r="I36" s="2352"/>
      <c r="J36" s="2352"/>
      <c r="K36" s="2352"/>
      <c r="L36" s="2352"/>
      <c r="M36" s="2352"/>
      <c r="N36" s="2352"/>
      <c r="O36" s="2352"/>
      <c r="P36" s="2352"/>
      <c r="Q36" s="2352"/>
      <c r="R36" s="2352"/>
      <c r="S36" s="2352"/>
      <c r="T36" s="2352"/>
      <c r="U36" s="2352"/>
      <c r="V36" s="2352"/>
      <c r="W36" s="2352"/>
      <c r="X36" s="2352"/>
      <c r="Y36" s="2352"/>
      <c r="Z36" s="2352"/>
      <c r="AA36" s="2353"/>
      <c r="AB36" s="2369">
        <v>21</v>
      </c>
      <c r="AC36" s="2369"/>
      <c r="AD36" s="2336">
        <v>41</v>
      </c>
      <c r="AE36" s="2338"/>
    </row>
    <row r="37" spans="1:31" ht="69.95" customHeight="1">
      <c r="A37" s="2340" t="s">
        <v>3390</v>
      </c>
      <c r="B37" s="2341"/>
      <c r="C37" s="2341"/>
      <c r="D37" s="2341"/>
      <c r="E37" s="2342"/>
      <c r="F37" s="2340" t="s">
        <v>3389</v>
      </c>
      <c r="G37" s="2341"/>
      <c r="H37" s="2341"/>
      <c r="I37" s="2341"/>
      <c r="J37" s="2341"/>
      <c r="K37" s="2341"/>
      <c r="L37" s="2341"/>
      <c r="M37" s="2341"/>
      <c r="N37" s="2341"/>
      <c r="O37" s="2341"/>
      <c r="P37" s="2341"/>
      <c r="Q37" s="2341"/>
      <c r="R37" s="2341"/>
      <c r="S37" s="2341"/>
      <c r="T37" s="2341"/>
      <c r="U37" s="2341"/>
      <c r="V37" s="2341"/>
      <c r="W37" s="2341"/>
      <c r="X37" s="2341"/>
      <c r="Y37" s="2341"/>
      <c r="Z37" s="2341"/>
      <c r="AA37" s="2342"/>
      <c r="AB37" s="2369">
        <v>22</v>
      </c>
      <c r="AC37" s="2369"/>
      <c r="AD37" s="2336">
        <v>42</v>
      </c>
      <c r="AE37" s="2338"/>
    </row>
    <row r="38" spans="1:31" ht="30" customHeight="1">
      <c r="A38" s="607" t="s">
        <v>3388</v>
      </c>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2369">
        <v>23</v>
      </c>
      <c r="AC38" s="2369"/>
      <c r="AD38" s="2336">
        <v>43</v>
      </c>
      <c r="AE38" s="2338"/>
    </row>
    <row r="39" spans="1:31" ht="30" customHeight="1">
      <c r="A39" s="607" t="s">
        <v>3387</v>
      </c>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2369">
        <v>24</v>
      </c>
      <c r="AC39" s="2369"/>
      <c r="AD39" s="2336">
        <v>44</v>
      </c>
      <c r="AE39" s="2338"/>
    </row>
    <row r="40" spans="1:31" ht="4.5" customHeight="1"/>
    <row r="41" spans="1:31" ht="9.9499999999999993" customHeight="1">
      <c r="A41" s="2332" t="s">
        <v>3386</v>
      </c>
      <c r="B41" s="2370"/>
      <c r="C41" s="2370"/>
      <c r="D41" s="2370"/>
      <c r="E41" s="2370"/>
      <c r="F41" s="2370"/>
      <c r="G41" s="2370"/>
      <c r="H41" s="2370"/>
      <c r="I41" s="2370"/>
      <c r="J41" s="2370"/>
      <c r="K41" s="2370"/>
      <c r="L41" s="2370"/>
      <c r="M41" s="2370"/>
      <c r="N41" s="2370"/>
      <c r="O41" s="2370"/>
      <c r="P41" s="2370"/>
      <c r="Q41" s="2370"/>
      <c r="R41" s="2370"/>
      <c r="S41" s="2370"/>
      <c r="T41" s="2370"/>
      <c r="U41" s="2370"/>
      <c r="V41" s="2370"/>
      <c r="W41" s="2370"/>
      <c r="X41" s="2370"/>
      <c r="Y41" s="2370"/>
      <c r="Z41" s="2370"/>
      <c r="AA41" s="2370"/>
      <c r="AB41" s="2370"/>
    </row>
    <row r="42" spans="1:31" ht="9.9499999999999993" customHeight="1">
      <c r="A42" s="2332"/>
      <c r="B42" s="2370"/>
      <c r="C42" s="2370"/>
      <c r="D42" s="2370"/>
      <c r="E42" s="2370"/>
      <c r="F42" s="2370"/>
      <c r="G42" s="2370"/>
      <c r="H42" s="2370"/>
      <c r="I42" s="2370"/>
      <c r="J42" s="2370"/>
      <c r="K42" s="2370"/>
      <c r="L42" s="2370"/>
      <c r="M42" s="2370"/>
      <c r="N42" s="2370"/>
      <c r="O42" s="2370"/>
      <c r="P42" s="2370"/>
      <c r="Q42" s="2370"/>
      <c r="R42" s="2370"/>
      <c r="S42" s="2370"/>
      <c r="T42" s="2370"/>
      <c r="U42" s="2370"/>
      <c r="V42" s="2370"/>
      <c r="W42" s="2370"/>
      <c r="X42" s="2370"/>
      <c r="Y42" s="2370"/>
      <c r="Z42" s="2370"/>
      <c r="AA42" s="2370"/>
      <c r="AB42" s="2370"/>
    </row>
    <row r="43" spans="1:31" ht="9.9499999999999993" customHeight="1">
      <c r="A43" s="2370"/>
      <c r="B43" s="2370"/>
      <c r="C43" s="2370"/>
      <c r="D43" s="2370"/>
      <c r="E43" s="2370"/>
      <c r="F43" s="2370"/>
      <c r="G43" s="2370"/>
      <c r="H43" s="2370"/>
      <c r="I43" s="2370"/>
      <c r="J43" s="2370"/>
      <c r="K43" s="2370"/>
      <c r="L43" s="2370"/>
      <c r="M43" s="2370"/>
      <c r="N43" s="2370"/>
      <c r="O43" s="2370"/>
      <c r="P43" s="2370"/>
      <c r="Q43" s="2370"/>
      <c r="R43" s="2370"/>
      <c r="S43" s="2370"/>
      <c r="T43" s="2370"/>
      <c r="U43" s="2370"/>
      <c r="V43" s="2370"/>
      <c r="W43" s="2370"/>
      <c r="X43" s="2370"/>
      <c r="Y43" s="2370"/>
      <c r="Z43" s="2370"/>
      <c r="AA43" s="2370"/>
      <c r="AB43" s="2370"/>
    </row>
    <row r="44" spans="1:31" ht="9.9499999999999993" customHeight="1"/>
  </sheetData>
  <sheetProtection sheet="1" objects="1" scenarios="1"/>
  <mergeCells count="66">
    <mergeCell ref="AB39:AC39"/>
    <mergeCell ref="AD39:AE39"/>
    <mergeCell ref="A41:AB43"/>
    <mergeCell ref="F25:AA25"/>
    <mergeCell ref="A26:AA26"/>
    <mergeCell ref="A27:E27"/>
    <mergeCell ref="F27:AA27"/>
    <mergeCell ref="A28:AA28"/>
    <mergeCell ref="AB37:AC37"/>
    <mergeCell ref="AD37:AE37"/>
    <mergeCell ref="AB38:AC38"/>
    <mergeCell ref="AD38:AE38"/>
    <mergeCell ref="A36:E36"/>
    <mergeCell ref="F36:AA36"/>
    <mergeCell ref="AB36:AC36"/>
    <mergeCell ref="AD36:AE36"/>
    <mergeCell ref="A37:E37"/>
    <mergeCell ref="F37:AA37"/>
    <mergeCell ref="A35:E35"/>
    <mergeCell ref="F35:AA35"/>
    <mergeCell ref="AB35:AC35"/>
    <mergeCell ref="AD35:AE35"/>
    <mergeCell ref="A33:E33"/>
    <mergeCell ref="A34:E34"/>
    <mergeCell ref="F34:AA34"/>
    <mergeCell ref="AB34:AC34"/>
    <mergeCell ref="AD34:AE34"/>
    <mergeCell ref="A2:AE14"/>
    <mergeCell ref="A16:AA16"/>
    <mergeCell ref="A18:E18"/>
    <mergeCell ref="F18:AA18"/>
    <mergeCell ref="AB18:AE18"/>
    <mergeCell ref="AB16:AE16"/>
    <mergeCell ref="A30:E30"/>
    <mergeCell ref="F30:AA30"/>
    <mergeCell ref="AB32:AC32"/>
    <mergeCell ref="AD32:AE32"/>
    <mergeCell ref="F33:AA33"/>
    <mergeCell ref="AB33:AC33"/>
    <mergeCell ref="AD33:AE33"/>
    <mergeCell ref="A31:AA31"/>
    <mergeCell ref="AB30:AC30"/>
    <mergeCell ref="AD30:AE30"/>
    <mergeCell ref="AB31:AC31"/>
    <mergeCell ref="AD31:AE31"/>
    <mergeCell ref="AB28:AC28"/>
    <mergeCell ref="AD28:AE28"/>
    <mergeCell ref="A29:E29"/>
    <mergeCell ref="F29:AA29"/>
    <mergeCell ref="AB29:AC29"/>
    <mergeCell ref="AD29:AE29"/>
    <mergeCell ref="AB26:AC26"/>
    <mergeCell ref="AD26:AE26"/>
    <mergeCell ref="AB27:AC27"/>
    <mergeCell ref="AD27:AE27"/>
    <mergeCell ref="AB24:AC24"/>
    <mergeCell ref="AD24:AE24"/>
    <mergeCell ref="AB25:AC25"/>
    <mergeCell ref="AD25:AE25"/>
    <mergeCell ref="A23:AA24"/>
    <mergeCell ref="AB23:AE23"/>
    <mergeCell ref="A25:E25"/>
    <mergeCell ref="A17:E17"/>
    <mergeCell ref="F17:AA17"/>
    <mergeCell ref="AB17:AE17"/>
    <mergeCell ref="A20:AE21"/>
  </mergeCells>
  <phoneticPr fontId="2"/>
  <hyperlinks>
    <hyperlink ref="K1:N1" location="作業メニュー!A1" display="作業メニュー" xr:uid="{00000000-0004-0000-39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F103"/>
  <sheetViews>
    <sheetView workbookViewId="0"/>
  </sheetViews>
  <sheetFormatPr defaultColWidth="9" defaultRowHeight="14.1" customHeight="1"/>
  <cols>
    <col min="1" max="1" width="9.75" style="16" customWidth="1"/>
    <col min="2" max="2" width="11" style="16" bestFit="1" customWidth="1"/>
    <col min="3" max="3" width="9" style="16" customWidth="1"/>
    <col min="4" max="4" width="12.625" style="16" customWidth="1"/>
    <col min="5" max="5" width="7.125" style="16" bestFit="1" customWidth="1"/>
    <col min="6" max="15" width="12.625" style="16" customWidth="1"/>
    <col min="16" max="20" width="9" style="16" customWidth="1"/>
    <col min="21" max="21" width="9" style="17" customWidth="1"/>
    <col min="22" max="23" width="9" style="16" customWidth="1"/>
    <col min="24" max="26" width="10.625" style="16" customWidth="1"/>
    <col min="27" max="27" width="22.5" style="16" customWidth="1"/>
    <col min="28" max="28" width="24" style="16" customWidth="1"/>
    <col min="29" max="30" width="9" style="16"/>
    <col min="31" max="31" width="16.625" style="16" customWidth="1"/>
    <col min="32" max="16384" width="9" style="16"/>
  </cols>
  <sheetData>
    <row r="1" spans="1:32" ht="14.1" customHeight="1">
      <c r="A1" s="30" t="s">
        <v>1302</v>
      </c>
      <c r="B1" s="30" t="s">
        <v>1301</v>
      </c>
      <c r="C1" s="30" t="s">
        <v>1300</v>
      </c>
      <c r="D1" s="30" t="s">
        <v>1299</v>
      </c>
      <c r="E1" s="30" t="s">
        <v>1298</v>
      </c>
      <c r="F1" s="30" t="s">
        <v>1297</v>
      </c>
      <c r="G1" s="30" t="s">
        <v>1296</v>
      </c>
      <c r="H1" s="30" t="s">
        <v>1295</v>
      </c>
      <c r="I1" s="30" t="s">
        <v>1294</v>
      </c>
      <c r="J1" s="30" t="s">
        <v>1293</v>
      </c>
      <c r="K1" s="30" t="s">
        <v>1292</v>
      </c>
      <c r="L1" s="30" t="s">
        <v>1291</v>
      </c>
      <c r="M1" s="30" t="s">
        <v>1290</v>
      </c>
      <c r="N1" s="30" t="s">
        <v>1289</v>
      </c>
      <c r="O1" s="30" t="s">
        <v>587</v>
      </c>
      <c r="P1" s="30" t="s">
        <v>1284</v>
      </c>
      <c r="Q1" s="30" t="s">
        <v>1283</v>
      </c>
      <c r="R1" s="30" t="s">
        <v>1288</v>
      </c>
      <c r="S1" s="30" t="s">
        <v>1287</v>
      </c>
      <c r="T1" s="30" t="s">
        <v>1286</v>
      </c>
      <c r="U1" s="17" t="s">
        <v>1285</v>
      </c>
      <c r="V1" s="30" t="s">
        <v>1284</v>
      </c>
      <c r="W1" s="30" t="s">
        <v>1283</v>
      </c>
      <c r="AA1" s="16" t="s">
        <v>1282</v>
      </c>
      <c r="AB1" s="16" t="s">
        <v>1281</v>
      </c>
      <c r="AC1" s="16" t="s">
        <v>2930</v>
      </c>
      <c r="AE1" s="16" t="s">
        <v>3620</v>
      </c>
      <c r="AF1" s="16" t="s">
        <v>3690</v>
      </c>
    </row>
    <row r="2" spans="1:32" ht="14.1" customHeight="1">
      <c r="A2" s="19"/>
      <c r="B2" s="23"/>
      <c r="C2" s="23"/>
      <c r="D2" s="23"/>
      <c r="E2" s="23"/>
      <c r="F2" s="23" t="s">
        <v>1042</v>
      </c>
      <c r="G2" s="29"/>
      <c r="H2" s="23"/>
      <c r="I2" s="23"/>
      <c r="J2" s="28"/>
      <c r="K2" s="23"/>
      <c r="L2" s="23"/>
      <c r="M2" s="19"/>
      <c r="N2" s="23"/>
      <c r="O2" s="23"/>
      <c r="P2" s="26"/>
      <c r="Q2" s="26"/>
      <c r="R2" s="23"/>
      <c r="S2" s="27" t="s">
        <v>1280</v>
      </c>
      <c r="T2" s="21" t="s">
        <v>1279</v>
      </c>
      <c r="U2" s="25"/>
      <c r="V2" s="26"/>
      <c r="W2" s="26"/>
      <c r="AA2" s="16" t="s">
        <v>1278</v>
      </c>
      <c r="AB2" s="16" t="s">
        <v>1278</v>
      </c>
      <c r="AC2" s="26"/>
      <c r="AE2" s="16" t="s">
        <v>3705</v>
      </c>
      <c r="AF2" s="16" t="s">
        <v>3691</v>
      </c>
    </row>
    <row r="3" spans="1:32" ht="14.1" customHeight="1">
      <c r="A3" s="19"/>
      <c r="B3" s="23" t="s">
        <v>1277</v>
      </c>
      <c r="C3" s="23" t="s">
        <v>1276</v>
      </c>
      <c r="D3" s="23" t="s">
        <v>1275</v>
      </c>
      <c r="E3" s="23" t="s">
        <v>2377</v>
      </c>
      <c r="F3" s="23" t="s">
        <v>1201</v>
      </c>
      <c r="G3" s="19"/>
      <c r="H3" s="23" t="s">
        <v>1274</v>
      </c>
      <c r="I3" s="23" t="s">
        <v>1247</v>
      </c>
      <c r="J3" s="24" t="s">
        <v>128</v>
      </c>
      <c r="K3" s="23" t="s">
        <v>1273</v>
      </c>
      <c r="L3" s="23" t="s">
        <v>1272</v>
      </c>
      <c r="M3" s="19"/>
      <c r="N3" s="23" t="s">
        <v>1271</v>
      </c>
      <c r="O3" s="23" t="s">
        <v>1270</v>
      </c>
      <c r="P3" s="26">
        <v>0</v>
      </c>
      <c r="Q3" s="26">
        <v>0</v>
      </c>
      <c r="R3" s="23" t="s">
        <v>1269</v>
      </c>
      <c r="S3" s="27" t="s">
        <v>1268</v>
      </c>
      <c r="T3" s="21" t="s">
        <v>1267</v>
      </c>
      <c r="U3" s="25" t="s">
        <v>1266</v>
      </c>
      <c r="V3" s="26" t="s">
        <v>1251</v>
      </c>
      <c r="W3" s="26" t="s">
        <v>1251</v>
      </c>
      <c r="X3" s="16" t="s">
        <v>1264</v>
      </c>
      <c r="Y3" s="16" t="s">
        <v>1264</v>
      </c>
      <c r="Z3" s="16" t="s">
        <v>1265</v>
      </c>
      <c r="AA3" s="16" t="s">
        <v>1264</v>
      </c>
      <c r="AB3" s="16" t="s">
        <v>1264</v>
      </c>
      <c r="AC3" s="26">
        <v>45</v>
      </c>
      <c r="AE3" s="16" t="s">
        <v>3706</v>
      </c>
      <c r="AF3" s="16" t="s">
        <v>3692</v>
      </c>
    </row>
    <row r="4" spans="1:32" ht="14.1" customHeight="1">
      <c r="A4" s="19"/>
      <c r="B4" s="23" t="s">
        <v>1263</v>
      </c>
      <c r="C4" s="23" t="s">
        <v>1262</v>
      </c>
      <c r="D4" s="23" t="s">
        <v>1261</v>
      </c>
      <c r="E4" s="23" t="s">
        <v>2378</v>
      </c>
      <c r="F4" s="23" t="s">
        <v>1193</v>
      </c>
      <c r="G4" s="19"/>
      <c r="H4" s="23" t="s">
        <v>1260</v>
      </c>
      <c r="I4" s="23" t="s">
        <v>1259</v>
      </c>
      <c r="J4" s="24" t="s">
        <v>127</v>
      </c>
      <c r="K4" s="23" t="s">
        <v>1258</v>
      </c>
      <c r="L4" s="23" t="s">
        <v>1257</v>
      </c>
      <c r="M4" s="19"/>
      <c r="N4" s="23" t="s">
        <v>1256</v>
      </c>
      <c r="O4" s="23" t="s">
        <v>1255</v>
      </c>
      <c r="P4" s="26">
        <v>1</v>
      </c>
      <c r="Q4" s="26">
        <v>1</v>
      </c>
      <c r="R4" s="23" t="s">
        <v>1254</v>
      </c>
      <c r="S4" s="27" t="s">
        <v>1253</v>
      </c>
      <c r="T4" s="21" t="s">
        <v>1252</v>
      </c>
      <c r="U4" s="25" t="s">
        <v>1251</v>
      </c>
      <c r="V4" s="26" t="s">
        <v>1237</v>
      </c>
      <c r="W4" s="26" t="s">
        <v>1237</v>
      </c>
      <c r="X4" s="13" t="s">
        <v>645</v>
      </c>
      <c r="Y4" s="13" t="s">
        <v>645</v>
      </c>
      <c r="Z4" s="16" t="s">
        <v>1250</v>
      </c>
      <c r="AA4" s="13" t="s">
        <v>645</v>
      </c>
      <c r="AB4" s="13" t="s">
        <v>645</v>
      </c>
      <c r="AC4" s="26">
        <v>60</v>
      </c>
      <c r="AE4" s="16" t="s">
        <v>3707</v>
      </c>
      <c r="AF4" s="16" t="s">
        <v>3695</v>
      </c>
    </row>
    <row r="5" spans="1:32" ht="14.1" customHeight="1">
      <c r="A5" s="19"/>
      <c r="B5" s="23" t="s">
        <v>1235</v>
      </c>
      <c r="C5" s="23" t="s">
        <v>1249</v>
      </c>
      <c r="D5" s="23" t="s">
        <v>1248</v>
      </c>
      <c r="E5" s="23" t="s">
        <v>1247</v>
      </c>
      <c r="F5" s="23" t="s">
        <v>2234</v>
      </c>
      <c r="G5" s="19"/>
      <c r="H5" s="23" t="s">
        <v>1246</v>
      </c>
      <c r="I5" s="23" t="s">
        <v>1245</v>
      </c>
      <c r="J5" s="24" t="s">
        <v>126</v>
      </c>
      <c r="K5" s="23" t="s">
        <v>1244</v>
      </c>
      <c r="L5" s="23" t="s">
        <v>1243</v>
      </c>
      <c r="M5" s="19"/>
      <c r="N5" s="23" t="s">
        <v>1242</v>
      </c>
      <c r="O5" s="23" t="s">
        <v>1241</v>
      </c>
      <c r="P5" s="26">
        <v>2</v>
      </c>
      <c r="Q5" s="26">
        <v>2</v>
      </c>
      <c r="R5" s="23" t="s">
        <v>1240</v>
      </c>
      <c r="S5" s="27" t="s">
        <v>1239</v>
      </c>
      <c r="T5" s="21" t="s">
        <v>1238</v>
      </c>
      <c r="U5" s="25" t="s">
        <v>1237</v>
      </c>
      <c r="V5" s="26" t="s">
        <v>1224</v>
      </c>
      <c r="W5" s="26" t="s">
        <v>1224</v>
      </c>
      <c r="X5" s="13" t="s">
        <v>658</v>
      </c>
      <c r="Y5" s="13" t="s">
        <v>658</v>
      </c>
      <c r="Z5" s="16" t="s">
        <v>1236</v>
      </c>
      <c r="AA5" s="13" t="s">
        <v>658</v>
      </c>
      <c r="AB5" s="13" t="s">
        <v>658</v>
      </c>
      <c r="AC5" s="26">
        <v>75</v>
      </c>
      <c r="AE5" s="16" t="s">
        <v>3708</v>
      </c>
      <c r="AF5" s="16" t="s">
        <v>3693</v>
      </c>
    </row>
    <row r="6" spans="1:32" ht="14.1" customHeight="1">
      <c r="A6" s="19"/>
      <c r="B6" s="23" t="s">
        <v>1222</v>
      </c>
      <c r="C6" s="23" t="s">
        <v>1234</v>
      </c>
      <c r="D6" s="23" t="s">
        <v>1233</v>
      </c>
      <c r="E6" s="23"/>
      <c r="F6" s="23" t="s">
        <v>2406</v>
      </c>
      <c r="G6" s="19"/>
      <c r="H6" s="23" t="s">
        <v>1232</v>
      </c>
      <c r="I6" s="23" t="s">
        <v>1231</v>
      </c>
      <c r="J6" s="24" t="s">
        <v>125</v>
      </c>
      <c r="K6" s="23" t="s">
        <v>1230</v>
      </c>
      <c r="L6" s="23"/>
      <c r="M6" s="19"/>
      <c r="N6" s="23" t="s">
        <v>1229</v>
      </c>
      <c r="O6" s="23" t="s">
        <v>1228</v>
      </c>
      <c r="P6" s="26">
        <v>3</v>
      </c>
      <c r="Q6" s="26">
        <v>3</v>
      </c>
      <c r="R6" s="23" t="s">
        <v>1227</v>
      </c>
      <c r="S6" s="27" t="s">
        <v>1226</v>
      </c>
      <c r="T6" s="21" t="s">
        <v>1225</v>
      </c>
      <c r="U6" s="25" t="s">
        <v>1224</v>
      </c>
      <c r="V6" s="26" t="s">
        <v>1213</v>
      </c>
      <c r="W6" s="26" t="s">
        <v>1213</v>
      </c>
      <c r="X6" s="13" t="s">
        <v>1223</v>
      </c>
      <c r="Y6" s="13" t="s">
        <v>1223</v>
      </c>
      <c r="AA6" s="13" t="s">
        <v>1223</v>
      </c>
      <c r="AB6" s="13" t="s">
        <v>1223</v>
      </c>
      <c r="AC6" s="26">
        <v>90</v>
      </c>
      <c r="AE6" s="16" t="s">
        <v>3709</v>
      </c>
      <c r="AF6" s="16" t="s">
        <v>3694</v>
      </c>
    </row>
    <row r="7" spans="1:32" ht="14.1" customHeight="1">
      <c r="A7" s="19"/>
      <c r="B7" s="23" t="s">
        <v>2281</v>
      </c>
      <c r="C7" s="23" t="s">
        <v>1221</v>
      </c>
      <c r="D7" s="23" t="s">
        <v>1220</v>
      </c>
      <c r="E7" s="19"/>
      <c r="F7" s="23" t="s">
        <v>2788</v>
      </c>
      <c r="G7" s="19"/>
      <c r="H7" s="23" t="s">
        <v>1219</v>
      </c>
      <c r="I7" s="23" t="s">
        <v>1218</v>
      </c>
      <c r="J7" s="24" t="s">
        <v>124</v>
      </c>
      <c r="K7" s="23" t="s">
        <v>1217</v>
      </c>
      <c r="L7" s="19"/>
      <c r="M7" s="19"/>
      <c r="N7" s="23" t="s">
        <v>1216</v>
      </c>
      <c r="O7" s="23" t="s">
        <v>1215</v>
      </c>
      <c r="P7" s="26">
        <v>4</v>
      </c>
      <c r="Q7" s="26">
        <v>4</v>
      </c>
      <c r="R7" s="23" t="s">
        <v>1214</v>
      </c>
      <c r="S7" s="26"/>
      <c r="T7" s="23"/>
      <c r="U7" s="25" t="s">
        <v>1213</v>
      </c>
      <c r="V7" s="26" t="s">
        <v>3204</v>
      </c>
      <c r="W7" s="25" t="s">
        <v>1213</v>
      </c>
      <c r="X7" s="26"/>
      <c r="Y7" s="26"/>
      <c r="Z7" s="13" t="s">
        <v>644</v>
      </c>
      <c r="AA7" s="13" t="s">
        <v>644</v>
      </c>
      <c r="AB7" s="13" t="s">
        <v>644</v>
      </c>
      <c r="AD7" s="13" t="s">
        <v>1204</v>
      </c>
      <c r="AE7" s="26"/>
      <c r="AF7" s="16" t="s">
        <v>3695</v>
      </c>
    </row>
    <row r="8" spans="1:32" ht="14.1" customHeight="1">
      <c r="A8" s="19"/>
      <c r="B8" s="23" t="s">
        <v>1212</v>
      </c>
      <c r="C8" s="23" t="s">
        <v>1211</v>
      </c>
      <c r="D8" s="23" t="s">
        <v>1210</v>
      </c>
      <c r="E8" s="19"/>
      <c r="F8" s="23" t="s">
        <v>2789</v>
      </c>
      <c r="G8" s="19"/>
      <c r="H8" s="23" t="s">
        <v>1209</v>
      </c>
      <c r="I8" s="23" t="s">
        <v>1208</v>
      </c>
      <c r="J8" s="24" t="s">
        <v>123</v>
      </c>
      <c r="K8" s="23" t="s">
        <v>2231</v>
      </c>
      <c r="L8" s="19"/>
      <c r="M8" s="19"/>
      <c r="N8" s="23" t="s">
        <v>1207</v>
      </c>
      <c r="O8" s="23" t="s">
        <v>1206</v>
      </c>
      <c r="P8" s="26">
        <v>5</v>
      </c>
      <c r="Q8" s="26">
        <v>5</v>
      </c>
      <c r="R8" s="26"/>
      <c r="S8" s="26"/>
      <c r="T8" s="24"/>
      <c r="U8" s="25" t="s">
        <v>3204</v>
      </c>
      <c r="V8" s="26" t="s">
        <v>3205</v>
      </c>
      <c r="W8" s="25" t="s">
        <v>1205</v>
      </c>
      <c r="X8" s="20"/>
      <c r="Y8" s="22"/>
      <c r="AB8" s="13" t="s">
        <v>1204</v>
      </c>
    </row>
    <row r="9" spans="1:32" ht="14.1" customHeight="1">
      <c r="A9" s="19"/>
      <c r="B9" s="23" t="s">
        <v>2783</v>
      </c>
      <c r="C9" s="23" t="s">
        <v>1203</v>
      </c>
      <c r="D9" s="23" t="s">
        <v>1202</v>
      </c>
      <c r="E9" s="19"/>
      <c r="F9" s="23" t="s">
        <v>1155</v>
      </c>
      <c r="G9" s="19"/>
      <c r="H9" s="23" t="s">
        <v>1200</v>
      </c>
      <c r="I9" s="23" t="s">
        <v>1199</v>
      </c>
      <c r="J9" s="24" t="s">
        <v>122</v>
      </c>
      <c r="K9" s="23" t="s">
        <v>2232</v>
      </c>
      <c r="L9" s="19"/>
      <c r="M9" s="19"/>
      <c r="N9" s="23" t="s">
        <v>1198</v>
      </c>
      <c r="O9" s="23" t="s">
        <v>1197</v>
      </c>
      <c r="P9" s="26">
        <v>6</v>
      </c>
      <c r="Q9" s="26">
        <v>6</v>
      </c>
      <c r="R9" s="20"/>
      <c r="S9" s="19"/>
      <c r="T9" s="19"/>
      <c r="U9" s="25" t="s">
        <v>3205</v>
      </c>
      <c r="V9" s="26" t="s">
        <v>3206</v>
      </c>
      <c r="W9" s="25" t="s">
        <v>1196</v>
      </c>
      <c r="X9" s="20"/>
      <c r="Y9" s="19"/>
    </row>
    <row r="10" spans="1:32" ht="14.1" customHeight="1">
      <c r="A10" s="19"/>
      <c r="B10" s="23" t="s">
        <v>1187</v>
      </c>
      <c r="C10" s="23" t="s">
        <v>1195</v>
      </c>
      <c r="D10" s="23" t="s">
        <v>1194</v>
      </c>
      <c r="E10" s="19"/>
      <c r="F10" s="23" t="s">
        <v>1154</v>
      </c>
      <c r="G10" s="19"/>
      <c r="H10" s="23" t="s">
        <v>1192</v>
      </c>
      <c r="I10" s="23" t="s">
        <v>1191</v>
      </c>
      <c r="J10" s="24"/>
      <c r="K10" s="24" t="s">
        <v>2233</v>
      </c>
      <c r="L10" s="19"/>
      <c r="M10" s="19"/>
      <c r="N10" s="23" t="s">
        <v>1190</v>
      </c>
      <c r="O10" s="23" t="s">
        <v>1189</v>
      </c>
      <c r="P10" s="26">
        <v>7</v>
      </c>
      <c r="Q10" s="26">
        <v>7</v>
      </c>
      <c r="R10" s="20"/>
      <c r="S10" s="19"/>
      <c r="T10" s="19"/>
      <c r="U10" s="25" t="s">
        <v>3206</v>
      </c>
      <c r="V10" s="26" t="s">
        <v>3207</v>
      </c>
      <c r="W10" s="25" t="s">
        <v>1188</v>
      </c>
      <c r="X10" s="20"/>
      <c r="Y10" s="19"/>
    </row>
    <row r="11" spans="1:32" ht="14.1" customHeight="1">
      <c r="A11" s="19"/>
      <c r="B11" s="23" t="s">
        <v>2408</v>
      </c>
      <c r="C11" s="23" t="s">
        <v>1186</v>
      </c>
      <c r="D11" s="23" t="s">
        <v>1185</v>
      </c>
      <c r="E11" s="19"/>
      <c r="F11" s="23" t="s">
        <v>2235</v>
      </c>
      <c r="G11" s="19"/>
      <c r="H11" s="23" t="s">
        <v>1184</v>
      </c>
      <c r="I11" s="23" t="s">
        <v>1183</v>
      </c>
      <c r="J11" s="19"/>
      <c r="K11" s="24"/>
      <c r="L11" s="19"/>
      <c r="M11" s="19"/>
      <c r="N11" s="23" t="s">
        <v>1182</v>
      </c>
      <c r="O11" s="23" t="s">
        <v>1181</v>
      </c>
      <c r="P11" s="26">
        <v>8</v>
      </c>
      <c r="Q11" s="26">
        <v>8</v>
      </c>
      <c r="R11" s="20"/>
      <c r="S11" s="19"/>
      <c r="T11" s="19"/>
      <c r="U11" s="25" t="s">
        <v>3207</v>
      </c>
      <c r="V11" s="24"/>
      <c r="W11" s="25" t="s">
        <v>1180</v>
      </c>
      <c r="X11" s="20"/>
      <c r="Y11" s="19"/>
    </row>
    <row r="12" spans="1:32" ht="14.1" customHeight="1">
      <c r="A12" s="19"/>
      <c r="B12" s="23"/>
      <c r="C12" s="23" t="s">
        <v>1179</v>
      </c>
      <c r="D12" s="23" t="s">
        <v>1178</v>
      </c>
      <c r="E12" s="19"/>
      <c r="F12" s="23" t="s">
        <v>2407</v>
      </c>
      <c r="G12" s="19"/>
      <c r="H12" s="23" t="s">
        <v>1177</v>
      </c>
      <c r="I12" s="23"/>
      <c r="J12" s="19"/>
      <c r="K12" s="19"/>
      <c r="L12" s="19"/>
      <c r="M12" s="19"/>
      <c r="N12" s="23" t="s">
        <v>1176</v>
      </c>
      <c r="O12" s="24" t="s">
        <v>1175</v>
      </c>
      <c r="P12" s="24"/>
      <c r="Q12" s="24"/>
      <c r="R12" s="20"/>
      <c r="S12" s="19"/>
      <c r="T12" s="19"/>
      <c r="U12" s="24"/>
      <c r="V12" s="21"/>
      <c r="W12" s="25"/>
      <c r="X12" s="20"/>
      <c r="Y12" s="19"/>
    </row>
    <row r="13" spans="1:32" ht="14.1" customHeight="1">
      <c r="A13" s="19"/>
      <c r="B13" s="23"/>
      <c r="C13" s="23" t="s">
        <v>1174</v>
      </c>
      <c r="D13" s="23" t="s">
        <v>1173</v>
      </c>
      <c r="E13" s="19"/>
      <c r="F13" s="23" t="s">
        <v>2790</v>
      </c>
      <c r="G13" s="19"/>
      <c r="H13" s="23" t="s">
        <v>1172</v>
      </c>
      <c r="I13" s="22"/>
      <c r="J13" s="19"/>
      <c r="K13" s="19"/>
      <c r="L13" s="19"/>
      <c r="M13" s="19"/>
      <c r="N13" s="23" t="s">
        <v>1171</v>
      </c>
      <c r="O13" s="24" t="s">
        <v>1170</v>
      </c>
      <c r="P13" s="20"/>
      <c r="Q13" s="19"/>
      <c r="R13" s="19"/>
      <c r="S13" s="19"/>
      <c r="T13" s="21"/>
      <c r="V13" s="20"/>
      <c r="W13" s="19"/>
    </row>
    <row r="14" spans="1:32" ht="14.1" customHeight="1">
      <c r="A14" s="19"/>
      <c r="B14" s="23"/>
      <c r="C14" s="23" t="s">
        <v>1169</v>
      </c>
      <c r="D14" s="23" t="s">
        <v>1168</v>
      </c>
      <c r="E14" s="19"/>
      <c r="F14" s="23" t="s">
        <v>2791</v>
      </c>
      <c r="G14" s="19"/>
      <c r="H14" s="23" t="s">
        <v>1167</v>
      </c>
      <c r="I14" s="22"/>
      <c r="J14" s="19"/>
      <c r="K14" s="19"/>
      <c r="L14" s="19"/>
      <c r="M14" s="19"/>
      <c r="N14" s="23" t="s">
        <v>1166</v>
      </c>
      <c r="O14" s="24" t="s">
        <v>1165</v>
      </c>
      <c r="P14" s="20"/>
      <c r="Q14" s="19"/>
      <c r="R14" s="19"/>
      <c r="S14" s="19"/>
      <c r="T14" s="21"/>
      <c r="V14" s="20"/>
      <c r="W14" s="19"/>
    </row>
    <row r="15" spans="1:32" ht="14.1" customHeight="1">
      <c r="A15" s="19"/>
      <c r="B15" s="19"/>
      <c r="C15" s="23" t="s">
        <v>1164</v>
      </c>
      <c r="D15" s="23" t="s">
        <v>1163</v>
      </c>
      <c r="E15" s="19"/>
      <c r="F15" s="23"/>
      <c r="G15" s="19"/>
      <c r="H15" s="23" t="s">
        <v>2841</v>
      </c>
      <c r="I15" s="22"/>
      <c r="J15" s="19"/>
      <c r="K15" s="19"/>
      <c r="L15" s="19"/>
      <c r="M15" s="19"/>
      <c r="N15" s="24" t="s">
        <v>1162</v>
      </c>
      <c r="O15" s="24" t="s">
        <v>1161</v>
      </c>
      <c r="P15" s="20"/>
      <c r="Q15" s="19"/>
      <c r="R15" s="19"/>
      <c r="S15" s="19"/>
      <c r="T15" s="21"/>
      <c r="V15" s="20"/>
      <c r="W15" s="19"/>
    </row>
    <row r="16" spans="1:32" ht="14.1" customHeight="1">
      <c r="A16" s="19"/>
      <c r="B16" s="19"/>
      <c r="C16" s="23" t="s">
        <v>1160</v>
      </c>
      <c r="D16" s="23" t="s">
        <v>1159</v>
      </c>
      <c r="E16" s="19"/>
      <c r="F16" s="23"/>
      <c r="G16" s="19"/>
      <c r="H16" s="23" t="s">
        <v>2842</v>
      </c>
      <c r="I16" s="22"/>
      <c r="J16" s="19"/>
      <c r="K16" s="19"/>
      <c r="L16" s="19"/>
      <c r="M16" s="19"/>
      <c r="N16" s="24" t="s">
        <v>1158</v>
      </c>
      <c r="O16" s="24" t="s">
        <v>1157</v>
      </c>
      <c r="P16" s="20"/>
      <c r="Q16" s="19"/>
      <c r="R16" s="19"/>
      <c r="S16" s="19"/>
      <c r="T16" s="21"/>
      <c r="V16" s="20"/>
      <c r="W16" s="19"/>
    </row>
    <row r="17" spans="1:23" ht="14.1" customHeight="1">
      <c r="A17" s="19"/>
      <c r="B17" s="19"/>
      <c r="C17" s="23" t="s">
        <v>3601</v>
      </c>
      <c r="D17" s="23" t="s">
        <v>1156</v>
      </c>
      <c r="E17" s="19"/>
      <c r="F17" s="23"/>
      <c r="G17" s="19"/>
      <c r="H17" s="24"/>
      <c r="I17" s="22"/>
      <c r="J17" s="19"/>
      <c r="K17" s="19"/>
      <c r="L17" s="19"/>
      <c r="M17" s="19"/>
      <c r="N17" s="24"/>
      <c r="O17" s="24"/>
      <c r="P17" s="20"/>
      <c r="Q17" s="19"/>
      <c r="R17" s="19"/>
      <c r="S17" s="19"/>
      <c r="T17" s="21"/>
      <c r="V17" s="20"/>
      <c r="W17" s="19"/>
    </row>
    <row r="18" spans="1:23" ht="14.1" customHeight="1">
      <c r="A18" s="19"/>
      <c r="B18" s="19"/>
      <c r="C18" s="23"/>
      <c r="D18" s="23" t="s">
        <v>2771</v>
      </c>
      <c r="E18" s="19"/>
      <c r="F18" s="22"/>
      <c r="G18" s="19"/>
      <c r="H18" s="19"/>
      <c r="I18" s="22"/>
      <c r="J18" s="19"/>
      <c r="K18" s="19"/>
      <c r="L18" s="19"/>
      <c r="M18" s="19"/>
      <c r="N18" s="19"/>
      <c r="O18" s="19"/>
      <c r="P18" s="20"/>
      <c r="Q18" s="19"/>
      <c r="R18" s="19"/>
      <c r="S18" s="19"/>
      <c r="T18" s="21"/>
      <c r="V18" s="20"/>
      <c r="W18" s="19"/>
    </row>
    <row r="19" spans="1:23" ht="14.1" customHeight="1">
      <c r="A19" s="19"/>
      <c r="B19" s="19"/>
      <c r="C19" s="22"/>
      <c r="D19" s="23"/>
      <c r="E19" s="19"/>
      <c r="F19" s="22"/>
      <c r="G19" s="19"/>
      <c r="H19" s="19"/>
      <c r="I19" s="22"/>
      <c r="J19" s="19"/>
      <c r="K19" s="19"/>
      <c r="L19" s="19"/>
      <c r="M19" s="19"/>
      <c r="N19" s="19"/>
      <c r="O19" s="19"/>
      <c r="P19" s="20"/>
      <c r="Q19" s="19"/>
      <c r="R19" s="19"/>
      <c r="S19" s="19"/>
      <c r="T19" s="21"/>
      <c r="V19" s="20"/>
      <c r="W19" s="19"/>
    </row>
    <row r="20" spans="1:23" ht="14.1" customHeight="1">
      <c r="A20" s="19"/>
      <c r="B20" s="19"/>
      <c r="C20" s="22"/>
      <c r="D20" s="22"/>
      <c r="E20" s="19"/>
      <c r="F20" s="22"/>
      <c r="G20" s="19"/>
      <c r="H20" s="19"/>
      <c r="I20" s="22"/>
      <c r="J20" s="19"/>
      <c r="K20" s="19"/>
      <c r="L20" s="19"/>
      <c r="M20" s="19"/>
      <c r="N20" s="19"/>
      <c r="O20" s="19"/>
      <c r="P20" s="20"/>
      <c r="Q20" s="19"/>
      <c r="R20" s="19"/>
      <c r="S20" s="19"/>
      <c r="T20" s="21"/>
      <c r="V20" s="20"/>
      <c r="W20" s="19"/>
    </row>
    <row r="21" spans="1:23" ht="14.1" customHeight="1">
      <c r="A21" s="19"/>
      <c r="B21" s="19"/>
      <c r="C21" s="22"/>
      <c r="D21" s="19"/>
      <c r="E21" s="19"/>
      <c r="F21" s="19"/>
      <c r="G21" s="19"/>
      <c r="H21" s="19"/>
      <c r="I21" s="22"/>
      <c r="J21" s="19"/>
      <c r="K21" s="19"/>
      <c r="L21" s="19"/>
      <c r="M21" s="19"/>
      <c r="N21" s="19"/>
      <c r="O21" s="19"/>
      <c r="P21" s="20"/>
      <c r="Q21" s="19"/>
      <c r="R21" s="19"/>
      <c r="S21" s="19"/>
      <c r="T21" s="21"/>
      <c r="V21" s="20"/>
      <c r="W21" s="19"/>
    </row>
    <row r="22" spans="1:23" ht="14.1" customHeight="1">
      <c r="A22" s="19"/>
      <c r="B22" s="19"/>
      <c r="C22" s="22"/>
      <c r="D22" s="19"/>
      <c r="E22" s="19"/>
      <c r="F22" s="19"/>
      <c r="G22" s="19"/>
      <c r="H22" s="19"/>
      <c r="I22" s="19"/>
      <c r="J22" s="19"/>
      <c r="K22" s="19"/>
      <c r="L22" s="19"/>
      <c r="M22" s="19"/>
      <c r="N22" s="19"/>
      <c r="O22" s="19"/>
      <c r="P22" s="20"/>
      <c r="Q22" s="19"/>
      <c r="R22" s="19"/>
      <c r="S22" s="19"/>
      <c r="T22" s="21"/>
      <c r="V22" s="20"/>
      <c r="W22" s="19"/>
    </row>
    <row r="23" spans="1:23" ht="14.1" customHeight="1">
      <c r="A23" s="19"/>
      <c r="B23" s="19"/>
      <c r="C23" s="22"/>
      <c r="D23" s="19"/>
      <c r="E23" s="19"/>
      <c r="F23" s="19"/>
      <c r="G23" s="19"/>
      <c r="H23" s="19"/>
      <c r="I23" s="19"/>
      <c r="J23" s="19"/>
      <c r="K23" s="19"/>
      <c r="L23" s="19"/>
      <c r="M23" s="19"/>
      <c r="N23" s="19"/>
      <c r="O23" s="19"/>
      <c r="P23" s="20"/>
      <c r="Q23" s="19"/>
      <c r="R23" s="19"/>
      <c r="S23" s="19"/>
      <c r="T23" s="21"/>
      <c r="V23" s="20"/>
      <c r="W23" s="19"/>
    </row>
    <row r="24" spans="1:23" ht="14.1" customHeight="1">
      <c r="A24" s="19"/>
      <c r="B24" s="19"/>
      <c r="C24" s="22"/>
      <c r="D24" s="19"/>
      <c r="E24" s="19"/>
      <c r="F24" s="19"/>
      <c r="G24" s="19"/>
      <c r="H24" s="19"/>
      <c r="I24" s="19"/>
      <c r="J24" s="19"/>
      <c r="K24" s="19"/>
      <c r="L24" s="19"/>
      <c r="M24" s="19"/>
      <c r="N24" s="19"/>
      <c r="O24" s="19"/>
      <c r="P24" s="20"/>
      <c r="Q24" s="19"/>
      <c r="R24" s="19"/>
      <c r="S24" s="19"/>
      <c r="T24" s="21"/>
      <c r="V24" s="20"/>
      <c r="W24" s="19"/>
    </row>
    <row r="25" spans="1:23" ht="14.1" customHeight="1">
      <c r="A25" s="19"/>
      <c r="B25" s="19"/>
      <c r="C25" s="19"/>
      <c r="D25" s="19"/>
      <c r="E25" s="19"/>
      <c r="F25" s="19"/>
      <c r="G25" s="19"/>
      <c r="H25" s="19"/>
      <c r="I25" s="19"/>
      <c r="J25" s="19"/>
      <c r="K25" s="19"/>
      <c r="L25" s="19"/>
      <c r="M25" s="19"/>
      <c r="N25" s="19"/>
      <c r="O25" s="19"/>
      <c r="P25" s="20"/>
      <c r="Q25" s="19"/>
      <c r="R25" s="19"/>
      <c r="S25" s="19"/>
      <c r="T25" s="21"/>
      <c r="V25" s="20"/>
      <c r="W25" s="19"/>
    </row>
    <row r="26" spans="1:23" ht="14.1" customHeight="1">
      <c r="A26" s="19"/>
      <c r="B26" s="19"/>
      <c r="C26" s="19"/>
      <c r="D26" s="19"/>
      <c r="E26" s="19"/>
      <c r="F26" s="19"/>
      <c r="G26" s="19"/>
      <c r="H26" s="19"/>
      <c r="I26" s="19"/>
      <c r="J26" s="19"/>
      <c r="K26" s="19"/>
      <c r="L26" s="19"/>
      <c r="M26" s="19"/>
      <c r="N26" s="19"/>
      <c r="O26" s="19"/>
      <c r="P26" s="20"/>
      <c r="Q26" s="19"/>
      <c r="R26" s="19"/>
      <c r="S26" s="19"/>
      <c r="T26" s="21"/>
      <c r="V26" s="20"/>
      <c r="W26" s="19"/>
    </row>
    <row r="27" spans="1:23" ht="14.1" customHeight="1">
      <c r="A27" s="19"/>
      <c r="B27" s="19"/>
      <c r="C27" s="19"/>
      <c r="D27" s="19"/>
      <c r="E27" s="19"/>
      <c r="F27" s="19"/>
      <c r="G27" s="19"/>
      <c r="H27" s="19"/>
      <c r="I27" s="19"/>
      <c r="J27" s="19"/>
      <c r="K27" s="19"/>
      <c r="L27" s="19"/>
      <c r="M27" s="19"/>
      <c r="N27" s="19"/>
      <c r="O27" s="19"/>
      <c r="P27" s="20"/>
      <c r="Q27" s="19"/>
      <c r="R27" s="19"/>
      <c r="S27" s="19"/>
      <c r="T27" s="21"/>
      <c r="V27" s="20"/>
      <c r="W27" s="19"/>
    </row>
    <row r="28" spans="1:23" ht="14.1" customHeight="1">
      <c r="A28" s="19"/>
      <c r="B28" s="19"/>
      <c r="C28" s="19"/>
      <c r="D28" s="19"/>
      <c r="E28" s="19"/>
      <c r="F28" s="19"/>
      <c r="G28" s="19"/>
      <c r="H28" s="19"/>
      <c r="I28" s="19"/>
      <c r="J28" s="19"/>
      <c r="K28" s="19"/>
      <c r="L28" s="19"/>
      <c r="M28" s="19"/>
      <c r="N28" s="19"/>
      <c r="O28" s="19"/>
      <c r="P28" s="20"/>
      <c r="Q28" s="19"/>
      <c r="R28" s="19"/>
      <c r="S28" s="19"/>
      <c r="T28" s="21"/>
      <c r="V28" s="20"/>
      <c r="W28" s="19"/>
    </row>
    <row r="29" spans="1:23" ht="14.1" customHeight="1">
      <c r="A29" s="19"/>
      <c r="B29" s="19"/>
      <c r="C29" s="19"/>
      <c r="D29" s="19"/>
      <c r="E29" s="19"/>
      <c r="F29" s="19"/>
      <c r="G29" s="19"/>
      <c r="H29" s="19"/>
      <c r="I29" s="19"/>
      <c r="J29" s="19"/>
      <c r="K29" s="19"/>
      <c r="L29" s="19"/>
      <c r="M29" s="19"/>
      <c r="N29" s="19"/>
      <c r="O29" s="19"/>
      <c r="P29" s="20"/>
      <c r="Q29" s="19"/>
      <c r="R29" s="19"/>
      <c r="S29" s="19"/>
      <c r="T29" s="21"/>
      <c r="V29" s="20"/>
      <c r="W29" s="19"/>
    </row>
    <row r="30" spans="1:23" ht="14.1" customHeight="1">
      <c r="A30" s="19"/>
      <c r="B30" s="19"/>
      <c r="C30" s="19"/>
      <c r="D30" s="19"/>
      <c r="E30" s="19"/>
      <c r="F30" s="19"/>
      <c r="G30" s="19"/>
      <c r="H30" s="19"/>
      <c r="I30" s="19"/>
      <c r="J30" s="19"/>
      <c r="K30" s="19"/>
      <c r="L30" s="19"/>
      <c r="M30" s="19"/>
      <c r="N30" s="19"/>
      <c r="O30" s="19"/>
      <c r="P30" s="20"/>
      <c r="Q30" s="19"/>
      <c r="R30" s="19"/>
      <c r="S30" s="19"/>
      <c r="T30" s="21"/>
      <c r="V30" s="20"/>
      <c r="W30" s="19"/>
    </row>
    <row r="31" spans="1:23" ht="14.1" customHeight="1">
      <c r="A31" s="19"/>
      <c r="B31" s="19"/>
      <c r="C31" s="19"/>
      <c r="D31" s="19"/>
      <c r="E31" s="19"/>
      <c r="F31" s="19"/>
      <c r="G31" s="19"/>
      <c r="H31" s="19"/>
      <c r="I31" s="19"/>
      <c r="J31" s="19"/>
      <c r="K31" s="19"/>
      <c r="L31" s="19"/>
      <c r="M31" s="19"/>
      <c r="N31" s="19"/>
      <c r="O31" s="19"/>
      <c r="P31" s="20"/>
      <c r="Q31" s="19"/>
      <c r="R31" s="19"/>
      <c r="S31" s="19"/>
      <c r="T31" s="21"/>
      <c r="V31" s="20"/>
      <c r="W31" s="19"/>
    </row>
    <row r="32" spans="1:23" ht="14.1" customHeight="1">
      <c r="A32" s="19"/>
      <c r="B32" s="19"/>
      <c r="C32" s="19"/>
      <c r="D32" s="19"/>
      <c r="E32" s="19"/>
      <c r="F32" s="19"/>
      <c r="G32" s="19"/>
      <c r="H32" s="19"/>
      <c r="I32" s="19"/>
      <c r="J32" s="19"/>
      <c r="K32" s="19"/>
      <c r="L32" s="19"/>
      <c r="M32" s="19"/>
      <c r="N32" s="19"/>
      <c r="O32" s="19"/>
      <c r="P32" s="20"/>
      <c r="Q32" s="19"/>
      <c r="R32" s="19"/>
      <c r="S32" s="19"/>
      <c r="T32" s="21"/>
      <c r="V32" s="20"/>
      <c r="W32" s="19"/>
    </row>
    <row r="33" spans="1:23" ht="14.1" customHeight="1">
      <c r="A33" s="19"/>
      <c r="B33" s="19"/>
      <c r="C33" s="19"/>
      <c r="D33" s="19"/>
      <c r="E33" s="19"/>
      <c r="F33" s="19"/>
      <c r="G33" s="19"/>
      <c r="H33" s="19"/>
      <c r="I33" s="19"/>
      <c r="J33" s="19"/>
      <c r="K33" s="19"/>
      <c r="L33" s="19"/>
      <c r="M33" s="19"/>
      <c r="N33" s="19"/>
      <c r="O33" s="19"/>
      <c r="P33" s="20"/>
      <c r="Q33" s="19"/>
      <c r="R33" s="19"/>
      <c r="S33" s="19"/>
      <c r="T33" s="21"/>
      <c r="V33" s="20"/>
      <c r="W33" s="19"/>
    </row>
    <row r="34" spans="1:23" ht="14.1" customHeight="1">
      <c r="A34" s="19"/>
      <c r="B34" s="19"/>
      <c r="C34" s="19"/>
      <c r="D34" s="19"/>
      <c r="E34" s="19"/>
      <c r="F34" s="19"/>
      <c r="G34" s="19"/>
      <c r="H34" s="19"/>
      <c r="I34" s="19"/>
      <c r="J34" s="19"/>
      <c r="K34" s="19"/>
      <c r="L34" s="19"/>
      <c r="M34" s="19"/>
      <c r="N34" s="19"/>
      <c r="O34" s="19"/>
      <c r="P34" s="20"/>
      <c r="Q34" s="19"/>
      <c r="R34" s="19"/>
      <c r="S34" s="19"/>
      <c r="T34" s="21"/>
      <c r="V34" s="20"/>
      <c r="W34" s="19"/>
    </row>
    <row r="35" spans="1:23" ht="14.1" customHeight="1">
      <c r="A35" s="19"/>
      <c r="B35" s="19"/>
      <c r="C35" s="19"/>
      <c r="D35" s="19"/>
      <c r="E35" s="19"/>
      <c r="F35" s="19"/>
      <c r="G35" s="19"/>
      <c r="H35" s="19"/>
      <c r="I35" s="19"/>
      <c r="J35" s="19"/>
      <c r="K35" s="19"/>
      <c r="L35" s="19"/>
      <c r="M35" s="19"/>
      <c r="N35" s="19"/>
      <c r="O35" s="19"/>
      <c r="P35" s="20"/>
      <c r="Q35" s="19"/>
      <c r="R35" s="19"/>
      <c r="S35" s="19"/>
      <c r="T35" s="21"/>
      <c r="V35" s="20"/>
      <c r="W35" s="19"/>
    </row>
    <row r="36" spans="1:23" ht="14.1" customHeight="1">
      <c r="A36" s="19"/>
      <c r="B36" s="19"/>
      <c r="C36" s="19"/>
      <c r="D36" s="19"/>
      <c r="E36" s="19"/>
      <c r="F36" s="19"/>
      <c r="G36" s="19"/>
      <c r="H36" s="19"/>
      <c r="I36" s="19"/>
      <c r="J36" s="19"/>
      <c r="K36" s="19"/>
      <c r="L36" s="19"/>
      <c r="M36" s="19"/>
      <c r="N36" s="19"/>
      <c r="O36" s="19"/>
      <c r="P36" s="20"/>
      <c r="Q36" s="19"/>
      <c r="R36" s="19"/>
      <c r="S36" s="19"/>
      <c r="T36" s="21"/>
      <c r="V36" s="20"/>
      <c r="W36" s="19"/>
    </row>
    <row r="37" spans="1:23" ht="14.1" customHeight="1">
      <c r="A37" s="19"/>
      <c r="B37" s="19"/>
      <c r="C37" s="19"/>
      <c r="D37" s="19"/>
      <c r="E37" s="19"/>
      <c r="F37" s="19"/>
      <c r="G37" s="19"/>
      <c r="H37" s="19"/>
      <c r="I37" s="19"/>
      <c r="J37" s="19"/>
      <c r="K37" s="19"/>
      <c r="L37" s="19"/>
      <c r="M37" s="19"/>
      <c r="N37" s="19"/>
      <c r="O37" s="19"/>
      <c r="P37" s="20"/>
      <c r="Q37" s="19"/>
      <c r="R37" s="19"/>
      <c r="S37" s="19"/>
      <c r="T37" s="21"/>
      <c r="V37" s="20"/>
      <c r="W37" s="19"/>
    </row>
    <row r="38" spans="1:23" ht="14.1" customHeight="1">
      <c r="A38" s="19"/>
      <c r="B38" s="19"/>
      <c r="C38" s="19"/>
      <c r="D38" s="19"/>
      <c r="E38" s="19"/>
      <c r="F38" s="19"/>
      <c r="G38" s="19"/>
      <c r="H38" s="19"/>
      <c r="I38" s="19"/>
      <c r="J38" s="19"/>
      <c r="K38" s="19"/>
      <c r="L38" s="19"/>
      <c r="M38" s="19"/>
      <c r="N38" s="19"/>
      <c r="O38" s="19"/>
      <c r="P38" s="20"/>
      <c r="Q38" s="19"/>
      <c r="R38" s="19"/>
      <c r="S38" s="19"/>
      <c r="T38" s="21"/>
      <c r="V38" s="20"/>
      <c r="W38" s="19"/>
    </row>
    <row r="39" spans="1:23" ht="14.1" customHeight="1">
      <c r="A39" s="19"/>
      <c r="B39" s="19"/>
      <c r="C39" s="19"/>
      <c r="D39" s="19"/>
      <c r="E39" s="19"/>
      <c r="F39" s="19"/>
      <c r="G39" s="19"/>
      <c r="H39" s="19"/>
      <c r="I39" s="19"/>
      <c r="J39" s="19"/>
      <c r="K39" s="19"/>
      <c r="L39" s="19"/>
      <c r="M39" s="19"/>
      <c r="N39" s="19"/>
      <c r="O39" s="19"/>
      <c r="P39" s="20"/>
      <c r="Q39" s="19"/>
      <c r="R39" s="19"/>
      <c r="S39" s="19"/>
      <c r="T39" s="19"/>
      <c r="V39" s="20"/>
      <c r="W39" s="19"/>
    </row>
    <row r="40" spans="1:23" ht="14.1" customHeight="1">
      <c r="A40" s="19"/>
      <c r="B40" s="19"/>
      <c r="C40" s="19"/>
      <c r="D40" s="19"/>
      <c r="E40" s="19"/>
      <c r="F40" s="19"/>
      <c r="G40" s="19"/>
      <c r="H40" s="19"/>
      <c r="I40" s="19"/>
      <c r="J40" s="19"/>
      <c r="K40" s="19"/>
      <c r="L40" s="19"/>
      <c r="M40" s="19"/>
      <c r="N40" s="19"/>
      <c r="O40" s="19"/>
      <c r="P40" s="20"/>
      <c r="Q40" s="19"/>
      <c r="R40" s="19"/>
      <c r="S40" s="19"/>
      <c r="T40" s="19"/>
      <c r="V40" s="20"/>
      <c r="W40" s="19"/>
    </row>
    <row r="41" spans="1:23" ht="14.1" customHeight="1">
      <c r="A41" s="19"/>
      <c r="B41" s="19"/>
      <c r="C41" s="19"/>
      <c r="D41" s="19"/>
      <c r="E41" s="19"/>
      <c r="F41" s="19"/>
      <c r="G41" s="19"/>
      <c r="H41" s="19"/>
      <c r="I41" s="19"/>
      <c r="J41" s="19"/>
      <c r="K41" s="19"/>
      <c r="L41" s="19"/>
      <c r="M41" s="19"/>
      <c r="N41" s="19"/>
      <c r="O41" s="19"/>
      <c r="P41" s="20"/>
      <c r="Q41" s="19"/>
      <c r="R41" s="19"/>
      <c r="S41" s="19"/>
      <c r="T41" s="19"/>
      <c r="V41" s="20"/>
      <c r="W41" s="19"/>
    </row>
    <row r="42" spans="1:23" ht="14.1" customHeight="1">
      <c r="A42" s="19"/>
      <c r="B42" s="19"/>
      <c r="C42" s="19"/>
      <c r="D42" s="19"/>
      <c r="E42" s="19"/>
      <c r="F42" s="19"/>
      <c r="G42" s="19"/>
      <c r="H42" s="19"/>
      <c r="I42" s="19"/>
      <c r="J42" s="19"/>
      <c r="K42" s="19"/>
      <c r="L42" s="19"/>
      <c r="M42" s="19"/>
      <c r="N42" s="19"/>
      <c r="O42" s="19"/>
      <c r="P42" s="20"/>
      <c r="Q42" s="19"/>
      <c r="R42" s="19"/>
      <c r="S42" s="19"/>
      <c r="T42" s="19"/>
      <c r="V42" s="20"/>
      <c r="W42" s="19"/>
    </row>
    <row r="43" spans="1:23" ht="14.1" customHeight="1">
      <c r="A43" s="19"/>
      <c r="B43" s="19"/>
      <c r="C43" s="19"/>
      <c r="D43" s="19"/>
      <c r="E43" s="19"/>
      <c r="F43" s="19"/>
      <c r="G43" s="19"/>
      <c r="H43" s="19"/>
      <c r="I43" s="19"/>
      <c r="J43" s="19"/>
      <c r="K43" s="19"/>
      <c r="L43" s="19"/>
      <c r="M43" s="19"/>
      <c r="N43" s="19"/>
      <c r="O43" s="19"/>
      <c r="P43" s="20"/>
      <c r="Q43" s="19"/>
      <c r="R43" s="19"/>
      <c r="S43" s="19"/>
      <c r="T43" s="19"/>
      <c r="V43" s="20"/>
      <c r="W43" s="19"/>
    </row>
    <row r="44" spans="1:23" ht="14.1" customHeight="1">
      <c r="A44" s="19"/>
      <c r="B44" s="19"/>
      <c r="C44" s="19"/>
      <c r="D44" s="19"/>
      <c r="E44" s="19"/>
      <c r="F44" s="19"/>
      <c r="G44" s="19"/>
      <c r="H44" s="19"/>
      <c r="I44" s="19"/>
      <c r="J44" s="19"/>
      <c r="K44" s="19"/>
      <c r="L44" s="19"/>
      <c r="M44" s="19"/>
      <c r="N44" s="19"/>
      <c r="O44" s="19"/>
      <c r="P44" s="20"/>
      <c r="Q44" s="19"/>
      <c r="R44" s="19"/>
      <c r="S44" s="19"/>
      <c r="T44" s="19"/>
      <c r="V44" s="19"/>
      <c r="W44" s="19"/>
    </row>
    <row r="45" spans="1:23" ht="14.1" customHeight="1">
      <c r="A45" s="19"/>
      <c r="B45" s="19"/>
      <c r="C45" s="19"/>
      <c r="D45" s="19"/>
      <c r="E45" s="19"/>
      <c r="F45" s="19"/>
      <c r="G45" s="19"/>
      <c r="H45" s="19"/>
      <c r="I45" s="19"/>
      <c r="J45" s="19"/>
      <c r="K45" s="19"/>
      <c r="L45" s="19"/>
      <c r="M45" s="19"/>
      <c r="N45" s="19"/>
      <c r="O45" s="19"/>
      <c r="P45" s="20"/>
      <c r="Q45" s="19"/>
      <c r="R45" s="19"/>
      <c r="S45" s="19"/>
      <c r="T45" s="19"/>
      <c r="V45" s="19"/>
      <c r="W45" s="19"/>
    </row>
    <row r="46" spans="1:23" ht="14.1" customHeight="1">
      <c r="A46" s="19"/>
      <c r="B46" s="19"/>
      <c r="C46" s="19"/>
      <c r="D46" s="19"/>
      <c r="E46" s="19"/>
      <c r="F46" s="19"/>
      <c r="G46" s="19"/>
      <c r="H46" s="19"/>
      <c r="I46" s="19"/>
      <c r="J46" s="19"/>
      <c r="K46" s="19"/>
      <c r="L46" s="19"/>
      <c r="M46" s="19"/>
      <c r="N46" s="19"/>
      <c r="O46" s="19"/>
      <c r="P46" s="20"/>
      <c r="Q46" s="19"/>
      <c r="R46" s="19"/>
      <c r="S46" s="19"/>
      <c r="T46" s="19"/>
      <c r="V46" s="19"/>
      <c r="W46" s="19"/>
    </row>
    <row r="47" spans="1:23" ht="14.1" customHeight="1">
      <c r="A47" s="19"/>
      <c r="B47" s="19"/>
      <c r="C47" s="19"/>
      <c r="D47" s="19"/>
      <c r="E47" s="19"/>
      <c r="F47" s="19"/>
      <c r="G47" s="19"/>
      <c r="H47" s="19"/>
      <c r="I47" s="19"/>
      <c r="J47" s="19"/>
      <c r="K47" s="19"/>
      <c r="L47" s="19"/>
      <c r="M47" s="19"/>
      <c r="N47" s="19"/>
      <c r="O47" s="19"/>
      <c r="P47" s="20"/>
      <c r="Q47" s="19"/>
      <c r="R47" s="19"/>
      <c r="S47" s="19"/>
      <c r="T47" s="19"/>
      <c r="V47" s="19"/>
      <c r="W47" s="19"/>
    </row>
    <row r="48" spans="1:23" ht="14.1" customHeight="1">
      <c r="A48" s="19"/>
      <c r="B48" s="19"/>
      <c r="C48" s="19"/>
      <c r="D48" s="19"/>
      <c r="E48" s="19"/>
      <c r="F48" s="19"/>
      <c r="G48" s="19"/>
      <c r="H48" s="19"/>
      <c r="I48" s="19"/>
      <c r="J48" s="19"/>
      <c r="K48" s="19"/>
      <c r="L48" s="19"/>
      <c r="M48" s="19"/>
      <c r="N48" s="19"/>
      <c r="O48" s="19"/>
      <c r="P48" s="20"/>
      <c r="Q48" s="19"/>
      <c r="R48" s="19"/>
      <c r="S48" s="19"/>
      <c r="T48" s="19"/>
      <c r="V48" s="19"/>
      <c r="W48" s="19"/>
    </row>
    <row r="49" spans="1:23" ht="14.1" customHeight="1">
      <c r="A49" s="19"/>
      <c r="B49" s="19"/>
      <c r="C49" s="19"/>
      <c r="D49" s="19"/>
      <c r="E49" s="19"/>
      <c r="F49" s="19"/>
      <c r="G49" s="19"/>
      <c r="H49" s="19"/>
      <c r="I49" s="19"/>
      <c r="J49" s="19"/>
      <c r="K49" s="19"/>
      <c r="L49" s="19"/>
      <c r="M49" s="19"/>
      <c r="N49" s="19"/>
      <c r="O49" s="19"/>
      <c r="P49" s="20"/>
      <c r="Q49" s="19"/>
      <c r="R49" s="19"/>
      <c r="S49" s="19"/>
      <c r="T49" s="19"/>
      <c r="V49" s="19"/>
      <c r="W49" s="19"/>
    </row>
    <row r="50" spans="1:23" ht="14.1" customHeight="1">
      <c r="A50" s="19"/>
      <c r="B50" s="19"/>
      <c r="C50" s="19"/>
      <c r="D50" s="19"/>
      <c r="E50" s="19"/>
      <c r="F50" s="19"/>
      <c r="G50" s="19"/>
      <c r="H50" s="19"/>
      <c r="I50" s="19"/>
      <c r="J50" s="19"/>
      <c r="K50" s="19"/>
      <c r="L50" s="19"/>
      <c r="M50" s="19"/>
      <c r="N50" s="19"/>
      <c r="O50" s="19"/>
      <c r="P50" s="20"/>
      <c r="Q50" s="19"/>
      <c r="R50" s="19"/>
      <c r="S50" s="19"/>
      <c r="T50" s="19"/>
      <c r="V50" s="19"/>
      <c r="W50" s="19"/>
    </row>
    <row r="51" spans="1:23" ht="14.1" customHeight="1">
      <c r="A51" s="19"/>
      <c r="B51" s="19"/>
      <c r="C51" s="19"/>
      <c r="D51" s="19"/>
      <c r="E51" s="19"/>
      <c r="F51" s="19"/>
      <c r="G51" s="19"/>
      <c r="H51" s="19"/>
      <c r="I51" s="19"/>
      <c r="J51" s="19"/>
      <c r="K51" s="19"/>
      <c r="L51" s="19"/>
      <c r="M51" s="19"/>
      <c r="N51" s="19"/>
      <c r="O51" s="19"/>
      <c r="P51" s="20"/>
      <c r="Q51" s="19"/>
      <c r="R51" s="19"/>
      <c r="S51" s="19"/>
      <c r="T51" s="19"/>
      <c r="V51" s="19"/>
      <c r="W51" s="19"/>
    </row>
    <row r="52" spans="1:23" ht="14.1" customHeight="1">
      <c r="A52" s="19"/>
      <c r="B52" s="19"/>
      <c r="C52" s="19"/>
      <c r="D52" s="19"/>
      <c r="E52" s="19"/>
      <c r="F52" s="19"/>
      <c r="G52" s="19"/>
      <c r="H52" s="19"/>
      <c r="I52" s="19"/>
      <c r="J52" s="19"/>
      <c r="K52" s="19"/>
      <c r="L52" s="19"/>
      <c r="M52" s="19"/>
      <c r="N52" s="19"/>
      <c r="O52" s="19"/>
      <c r="P52" s="20"/>
      <c r="Q52" s="19"/>
      <c r="R52" s="19"/>
      <c r="S52" s="19"/>
      <c r="T52" s="19"/>
      <c r="V52" s="19"/>
      <c r="W52" s="19"/>
    </row>
    <row r="53" spans="1:23" ht="14.1" customHeight="1">
      <c r="A53" s="19"/>
      <c r="B53" s="19"/>
      <c r="C53" s="19"/>
      <c r="D53" s="19"/>
      <c r="E53" s="19"/>
      <c r="F53" s="19"/>
      <c r="G53" s="19"/>
      <c r="H53" s="19"/>
      <c r="I53" s="19"/>
      <c r="J53" s="19"/>
      <c r="K53" s="19"/>
      <c r="L53" s="19"/>
      <c r="M53" s="19"/>
      <c r="N53" s="19"/>
      <c r="O53" s="19"/>
      <c r="P53" s="19"/>
      <c r="Q53" s="19"/>
      <c r="R53" s="19"/>
      <c r="S53" s="19"/>
      <c r="T53" s="19"/>
      <c r="V53" s="19"/>
      <c r="W53" s="19"/>
    </row>
    <row r="54" spans="1:23" ht="14.1" customHeight="1">
      <c r="A54" s="19"/>
      <c r="B54" s="19"/>
      <c r="C54" s="19"/>
      <c r="D54" s="19"/>
      <c r="E54" s="19"/>
      <c r="F54" s="19"/>
      <c r="G54" s="19"/>
      <c r="H54" s="19"/>
      <c r="I54" s="19"/>
      <c r="J54" s="19"/>
      <c r="K54" s="19"/>
      <c r="L54" s="19"/>
      <c r="M54" s="19"/>
      <c r="N54" s="19"/>
      <c r="O54" s="19"/>
      <c r="P54" s="19"/>
      <c r="Q54" s="19"/>
      <c r="R54" s="19"/>
      <c r="S54" s="19"/>
      <c r="T54" s="19"/>
      <c r="V54" s="19"/>
      <c r="W54" s="19"/>
    </row>
    <row r="55" spans="1:23" ht="14.1" customHeight="1">
      <c r="A55" s="19"/>
      <c r="B55" s="19"/>
      <c r="C55" s="19"/>
      <c r="D55" s="19"/>
      <c r="E55" s="19"/>
      <c r="F55" s="19"/>
      <c r="G55" s="19"/>
      <c r="H55" s="19"/>
      <c r="I55" s="19"/>
      <c r="J55" s="19"/>
      <c r="K55" s="19"/>
      <c r="L55" s="19"/>
      <c r="M55" s="19"/>
      <c r="N55" s="19"/>
      <c r="O55" s="19"/>
      <c r="P55" s="19"/>
      <c r="Q55" s="19"/>
      <c r="R55" s="19"/>
      <c r="S55" s="19"/>
      <c r="T55" s="19"/>
      <c r="V55" s="19"/>
      <c r="W55" s="19"/>
    </row>
    <row r="56" spans="1:23" ht="14.1" customHeight="1">
      <c r="A56" s="19"/>
      <c r="B56" s="19"/>
      <c r="C56" s="19"/>
      <c r="D56" s="19"/>
      <c r="E56" s="19"/>
      <c r="F56" s="19"/>
      <c r="G56" s="19"/>
      <c r="H56" s="19"/>
      <c r="I56" s="19"/>
      <c r="J56" s="19"/>
      <c r="K56" s="19"/>
      <c r="L56" s="19"/>
      <c r="M56" s="19"/>
      <c r="N56" s="19"/>
      <c r="O56" s="19"/>
      <c r="P56" s="19"/>
      <c r="Q56" s="19"/>
      <c r="R56" s="19"/>
      <c r="S56" s="19"/>
      <c r="T56" s="19"/>
      <c r="V56" s="19"/>
      <c r="W56" s="19"/>
    </row>
    <row r="57" spans="1:23" ht="14.1" customHeight="1">
      <c r="A57" s="19"/>
      <c r="B57" s="19"/>
      <c r="C57" s="19"/>
      <c r="D57" s="19"/>
      <c r="E57" s="19"/>
      <c r="F57" s="19"/>
      <c r="G57" s="19"/>
      <c r="H57" s="19"/>
      <c r="I57" s="19"/>
      <c r="J57" s="19"/>
      <c r="K57" s="19"/>
      <c r="L57" s="19"/>
      <c r="M57" s="19"/>
      <c r="N57" s="19"/>
      <c r="O57" s="19"/>
      <c r="P57" s="19"/>
      <c r="Q57" s="19"/>
      <c r="R57" s="19"/>
      <c r="S57" s="19"/>
      <c r="T57" s="19"/>
      <c r="V57" s="19"/>
      <c r="W57" s="19"/>
    </row>
    <row r="58" spans="1:23" ht="14.1" customHeight="1">
      <c r="A58" s="19"/>
      <c r="B58" s="19"/>
      <c r="C58" s="19"/>
      <c r="D58" s="19"/>
      <c r="E58" s="19"/>
      <c r="F58" s="19"/>
      <c r="G58" s="19"/>
      <c r="H58" s="19"/>
      <c r="I58" s="19"/>
      <c r="J58" s="19"/>
      <c r="K58" s="19"/>
      <c r="L58" s="19"/>
      <c r="M58" s="19"/>
      <c r="N58" s="19"/>
      <c r="O58" s="19"/>
      <c r="P58" s="19"/>
      <c r="Q58" s="19"/>
      <c r="R58" s="19"/>
      <c r="S58" s="19"/>
      <c r="T58" s="19"/>
      <c r="V58" s="19"/>
      <c r="W58" s="19"/>
    </row>
    <row r="59" spans="1:23" ht="14.1" customHeight="1">
      <c r="A59" s="19"/>
      <c r="B59" s="19"/>
      <c r="C59" s="19"/>
      <c r="D59" s="19"/>
      <c r="E59" s="19"/>
      <c r="F59" s="19"/>
      <c r="G59" s="19"/>
      <c r="H59" s="19"/>
      <c r="I59" s="19"/>
      <c r="J59" s="19"/>
      <c r="K59" s="19"/>
      <c r="L59" s="19"/>
      <c r="M59" s="19"/>
      <c r="N59" s="19"/>
      <c r="O59" s="19"/>
      <c r="P59" s="19"/>
      <c r="Q59" s="19"/>
      <c r="R59" s="19"/>
      <c r="S59" s="19"/>
      <c r="T59" s="19"/>
      <c r="V59" s="19"/>
      <c r="W59" s="19"/>
    </row>
    <row r="60" spans="1:23" ht="14.1" customHeight="1">
      <c r="A60" s="19"/>
      <c r="B60" s="19"/>
      <c r="C60" s="19"/>
      <c r="D60" s="19"/>
      <c r="E60" s="19"/>
      <c r="F60" s="19"/>
      <c r="G60" s="19"/>
      <c r="H60" s="19"/>
      <c r="I60" s="19"/>
      <c r="J60" s="19"/>
      <c r="K60" s="19"/>
      <c r="L60" s="19"/>
      <c r="M60" s="19"/>
      <c r="N60" s="19"/>
      <c r="O60" s="19"/>
      <c r="P60" s="19"/>
      <c r="Q60" s="19"/>
      <c r="R60" s="19"/>
      <c r="S60" s="19"/>
      <c r="T60" s="19"/>
      <c r="V60" s="19"/>
      <c r="W60" s="19"/>
    </row>
    <row r="61" spans="1:23" ht="14.1" customHeight="1">
      <c r="A61" s="19"/>
      <c r="B61" s="19"/>
      <c r="C61" s="19"/>
      <c r="D61" s="19"/>
      <c r="E61" s="19"/>
      <c r="F61" s="19"/>
      <c r="G61" s="19"/>
      <c r="H61" s="19"/>
      <c r="I61" s="19"/>
      <c r="J61" s="19"/>
      <c r="K61" s="19"/>
      <c r="L61" s="19"/>
      <c r="M61" s="19"/>
      <c r="N61" s="19"/>
      <c r="O61" s="19"/>
      <c r="P61" s="19"/>
      <c r="Q61" s="19"/>
      <c r="R61" s="19"/>
      <c r="S61" s="19"/>
      <c r="T61" s="19"/>
      <c r="V61" s="19"/>
      <c r="W61" s="19"/>
    </row>
    <row r="62" spans="1:23" ht="14.1" customHeight="1">
      <c r="A62" s="19"/>
      <c r="B62" s="19"/>
      <c r="C62" s="19"/>
      <c r="D62" s="19"/>
      <c r="E62" s="19"/>
      <c r="F62" s="19"/>
      <c r="G62" s="19"/>
      <c r="H62" s="19"/>
      <c r="I62" s="19"/>
      <c r="J62" s="19"/>
      <c r="K62" s="19"/>
      <c r="L62" s="19"/>
      <c r="M62" s="19"/>
      <c r="N62" s="19"/>
      <c r="O62" s="19"/>
      <c r="P62" s="19"/>
      <c r="Q62" s="19"/>
      <c r="R62" s="19"/>
      <c r="S62" s="19"/>
      <c r="T62" s="19"/>
      <c r="V62" s="19"/>
      <c r="W62" s="19"/>
    </row>
    <row r="63" spans="1:23" ht="14.1" customHeight="1">
      <c r="A63" s="19"/>
      <c r="B63" s="19"/>
      <c r="C63" s="19"/>
      <c r="D63" s="19"/>
      <c r="E63" s="19"/>
      <c r="F63" s="19"/>
      <c r="G63" s="19"/>
      <c r="H63" s="19"/>
      <c r="I63" s="19"/>
      <c r="J63" s="19"/>
      <c r="K63" s="19"/>
      <c r="L63" s="19"/>
      <c r="M63" s="19"/>
      <c r="N63" s="19"/>
      <c r="O63" s="19"/>
      <c r="P63" s="19"/>
      <c r="Q63" s="19"/>
      <c r="R63" s="19"/>
      <c r="S63" s="19"/>
      <c r="T63" s="19"/>
      <c r="V63" s="19"/>
      <c r="W63" s="19"/>
    </row>
    <row r="64" spans="1:23" ht="14.1" customHeight="1">
      <c r="A64" s="19"/>
      <c r="B64" s="19"/>
      <c r="C64" s="19"/>
      <c r="D64" s="19"/>
      <c r="E64" s="19"/>
      <c r="F64" s="19"/>
      <c r="G64" s="19"/>
      <c r="H64" s="19"/>
      <c r="I64" s="19"/>
      <c r="J64" s="19"/>
      <c r="K64" s="19"/>
      <c r="L64" s="19"/>
      <c r="M64" s="19"/>
      <c r="N64" s="19"/>
      <c r="O64" s="19"/>
      <c r="P64" s="19"/>
      <c r="Q64" s="19"/>
      <c r="R64" s="19"/>
      <c r="S64" s="19"/>
      <c r="T64" s="19"/>
      <c r="V64" s="19"/>
      <c r="W64" s="19"/>
    </row>
    <row r="65" spans="1:23" ht="14.1" customHeight="1">
      <c r="A65" s="19"/>
      <c r="B65" s="19"/>
      <c r="C65" s="19"/>
      <c r="D65" s="19"/>
      <c r="E65" s="19"/>
      <c r="F65" s="19"/>
      <c r="G65" s="19"/>
      <c r="H65" s="19"/>
      <c r="I65" s="19"/>
      <c r="J65" s="19"/>
      <c r="K65" s="19"/>
      <c r="L65" s="19"/>
      <c r="M65" s="19"/>
      <c r="N65" s="19"/>
      <c r="O65" s="19"/>
      <c r="P65" s="19"/>
      <c r="Q65" s="19"/>
      <c r="R65" s="19"/>
      <c r="S65" s="19"/>
      <c r="T65" s="19"/>
      <c r="V65" s="19"/>
      <c r="W65" s="19"/>
    </row>
    <row r="66" spans="1:23" ht="14.1" customHeight="1">
      <c r="A66" s="19"/>
      <c r="B66" s="19"/>
      <c r="C66" s="19"/>
      <c r="D66" s="19"/>
      <c r="E66" s="19"/>
      <c r="F66" s="19"/>
      <c r="G66" s="19"/>
      <c r="H66" s="19"/>
      <c r="I66" s="19"/>
      <c r="J66" s="19"/>
      <c r="K66" s="19"/>
      <c r="L66" s="19"/>
      <c r="M66" s="19"/>
      <c r="N66" s="19"/>
      <c r="O66" s="19"/>
      <c r="P66" s="19"/>
      <c r="Q66" s="19"/>
      <c r="R66" s="19"/>
      <c r="S66" s="19"/>
      <c r="T66" s="19"/>
      <c r="V66" s="19"/>
      <c r="W66" s="19"/>
    </row>
    <row r="67" spans="1:23" ht="14.1" customHeight="1">
      <c r="A67" s="19"/>
      <c r="B67" s="19"/>
      <c r="C67" s="19"/>
      <c r="D67" s="19"/>
      <c r="E67" s="19"/>
      <c r="F67" s="19"/>
      <c r="G67" s="19"/>
      <c r="H67" s="19"/>
      <c r="I67" s="19"/>
      <c r="J67" s="19"/>
      <c r="K67" s="19"/>
      <c r="L67" s="19"/>
      <c r="M67" s="19"/>
      <c r="N67" s="19"/>
      <c r="O67" s="19"/>
      <c r="P67" s="19"/>
      <c r="Q67" s="19"/>
      <c r="R67" s="19"/>
      <c r="S67" s="19"/>
      <c r="T67" s="19"/>
      <c r="V67" s="19"/>
      <c r="W67" s="19"/>
    </row>
    <row r="68" spans="1:23" ht="14.1" customHeight="1">
      <c r="A68" s="19"/>
      <c r="B68" s="19"/>
      <c r="C68" s="19"/>
      <c r="D68" s="19"/>
      <c r="E68" s="19"/>
      <c r="F68" s="19"/>
      <c r="G68" s="19"/>
      <c r="H68" s="19"/>
      <c r="I68" s="19"/>
      <c r="J68" s="19"/>
      <c r="K68" s="19"/>
      <c r="L68" s="19"/>
      <c r="M68" s="19"/>
      <c r="N68" s="19"/>
      <c r="O68" s="19"/>
      <c r="P68" s="19"/>
      <c r="Q68" s="19"/>
      <c r="R68" s="19"/>
      <c r="S68" s="19"/>
      <c r="T68" s="19"/>
      <c r="V68" s="19"/>
      <c r="W68" s="19"/>
    </row>
    <row r="69" spans="1:23" ht="14.1" customHeight="1">
      <c r="A69" s="19"/>
      <c r="B69" s="19"/>
      <c r="C69" s="19"/>
      <c r="D69" s="19"/>
      <c r="E69" s="19"/>
      <c r="F69" s="19"/>
      <c r="G69" s="19"/>
      <c r="H69" s="19"/>
      <c r="I69" s="19"/>
      <c r="J69" s="19"/>
      <c r="K69" s="19"/>
      <c r="L69" s="19"/>
      <c r="M69" s="19"/>
      <c r="N69" s="19"/>
      <c r="O69" s="19"/>
      <c r="P69" s="19"/>
      <c r="Q69" s="19"/>
      <c r="R69" s="19"/>
      <c r="S69" s="19"/>
      <c r="T69" s="19"/>
      <c r="V69" s="19"/>
      <c r="W69" s="19"/>
    </row>
    <row r="70" spans="1:23" ht="14.1" customHeight="1">
      <c r="A70" s="19"/>
      <c r="B70" s="19"/>
      <c r="C70" s="19"/>
      <c r="D70" s="19"/>
      <c r="E70" s="19"/>
      <c r="F70" s="19"/>
      <c r="G70" s="19"/>
      <c r="H70" s="19"/>
      <c r="I70" s="19"/>
      <c r="J70" s="19"/>
      <c r="K70" s="19"/>
      <c r="L70" s="19"/>
      <c r="M70" s="19"/>
      <c r="N70" s="19"/>
      <c r="O70" s="19"/>
      <c r="P70" s="19"/>
      <c r="Q70" s="19"/>
      <c r="R70" s="19"/>
      <c r="S70" s="19"/>
      <c r="T70" s="19"/>
      <c r="V70" s="19"/>
      <c r="W70" s="19"/>
    </row>
    <row r="71" spans="1:23" ht="14.1" customHeight="1">
      <c r="A71" s="19"/>
      <c r="B71" s="19"/>
      <c r="C71" s="19"/>
      <c r="D71" s="19"/>
      <c r="E71" s="19"/>
      <c r="F71" s="19"/>
      <c r="G71" s="19"/>
      <c r="H71" s="19"/>
      <c r="I71" s="19"/>
      <c r="J71" s="19"/>
      <c r="K71" s="19"/>
      <c r="L71" s="19"/>
      <c r="M71" s="19"/>
      <c r="N71" s="19"/>
      <c r="O71" s="19"/>
      <c r="P71" s="19"/>
      <c r="Q71" s="19"/>
      <c r="R71" s="19"/>
      <c r="S71" s="19"/>
      <c r="T71" s="19"/>
      <c r="V71" s="19"/>
      <c r="W71" s="19"/>
    </row>
    <row r="72" spans="1:23" ht="14.1" customHeight="1">
      <c r="A72" s="19"/>
      <c r="B72" s="19"/>
      <c r="C72" s="19"/>
      <c r="D72" s="19"/>
      <c r="E72" s="19"/>
      <c r="F72" s="19"/>
      <c r="G72" s="19"/>
      <c r="H72" s="19"/>
      <c r="I72" s="19"/>
      <c r="J72" s="19"/>
      <c r="K72" s="19"/>
      <c r="L72" s="19"/>
      <c r="M72" s="19"/>
      <c r="N72" s="19"/>
      <c r="O72" s="19"/>
      <c r="P72" s="19"/>
      <c r="Q72" s="19"/>
      <c r="R72" s="19"/>
      <c r="S72" s="19"/>
      <c r="T72" s="19"/>
      <c r="V72" s="19"/>
      <c r="W72" s="19"/>
    </row>
    <row r="73" spans="1:23" ht="14.1" customHeight="1">
      <c r="A73" s="19"/>
      <c r="B73" s="19"/>
      <c r="C73" s="19"/>
      <c r="D73" s="19"/>
      <c r="E73" s="19"/>
      <c r="F73" s="19"/>
      <c r="G73" s="19"/>
      <c r="H73" s="19"/>
      <c r="I73" s="19"/>
      <c r="J73" s="19"/>
      <c r="K73" s="19"/>
      <c r="L73" s="19"/>
      <c r="M73" s="19"/>
      <c r="N73" s="19"/>
      <c r="O73" s="19"/>
      <c r="P73" s="19"/>
      <c r="Q73" s="19"/>
      <c r="R73" s="19"/>
      <c r="S73" s="19"/>
      <c r="T73" s="19"/>
      <c r="V73" s="19"/>
      <c r="W73" s="19"/>
    </row>
    <row r="74" spans="1:23" ht="14.1" customHeight="1">
      <c r="A74" s="19"/>
      <c r="B74" s="19"/>
      <c r="C74" s="19"/>
      <c r="D74" s="19"/>
      <c r="E74" s="19"/>
      <c r="F74" s="19"/>
      <c r="G74" s="19"/>
      <c r="H74" s="19"/>
      <c r="I74" s="19"/>
      <c r="J74" s="19"/>
      <c r="K74" s="19"/>
      <c r="L74" s="19"/>
      <c r="M74" s="19"/>
      <c r="N74" s="19"/>
      <c r="O74" s="19"/>
      <c r="P74" s="19"/>
      <c r="Q74" s="19"/>
      <c r="R74" s="19"/>
      <c r="S74" s="19"/>
      <c r="T74" s="19"/>
      <c r="V74" s="19"/>
      <c r="W74" s="19"/>
    </row>
    <row r="75" spans="1:23" ht="14.1" customHeight="1">
      <c r="A75" s="19"/>
      <c r="B75" s="19"/>
      <c r="C75" s="19"/>
      <c r="D75" s="19"/>
      <c r="E75" s="19"/>
      <c r="F75" s="19"/>
      <c r="G75" s="19"/>
      <c r="H75" s="19"/>
      <c r="I75" s="19"/>
      <c r="J75" s="19"/>
      <c r="K75" s="19"/>
      <c r="L75" s="19"/>
      <c r="M75" s="19"/>
      <c r="N75" s="19"/>
      <c r="O75" s="19"/>
      <c r="P75" s="19"/>
      <c r="Q75" s="19"/>
      <c r="R75" s="19"/>
      <c r="S75" s="19"/>
      <c r="T75" s="19"/>
      <c r="V75" s="19"/>
      <c r="W75" s="19"/>
    </row>
    <row r="76" spans="1:23" ht="14.1" customHeight="1">
      <c r="A76" s="19"/>
      <c r="B76" s="19"/>
      <c r="C76" s="19"/>
      <c r="D76" s="19"/>
      <c r="E76" s="19"/>
      <c r="F76" s="19"/>
      <c r="G76" s="19"/>
      <c r="H76" s="19"/>
      <c r="I76" s="19"/>
      <c r="J76" s="19"/>
      <c r="K76" s="19"/>
      <c r="L76" s="19"/>
      <c r="M76" s="19"/>
      <c r="N76" s="19"/>
      <c r="O76" s="19"/>
      <c r="P76" s="19"/>
      <c r="Q76" s="19"/>
      <c r="R76" s="19"/>
      <c r="S76" s="19"/>
      <c r="T76" s="19"/>
      <c r="V76" s="19"/>
      <c r="W76" s="19"/>
    </row>
    <row r="77" spans="1:23" ht="14.1" customHeight="1">
      <c r="A77" s="19"/>
      <c r="B77" s="19"/>
      <c r="C77" s="19"/>
      <c r="D77" s="19"/>
      <c r="E77" s="19"/>
      <c r="F77" s="19"/>
      <c r="G77" s="19"/>
      <c r="H77" s="19"/>
      <c r="I77" s="19"/>
      <c r="J77" s="19"/>
      <c r="K77" s="19"/>
      <c r="L77" s="19"/>
      <c r="M77" s="19"/>
      <c r="N77" s="19"/>
      <c r="O77" s="19"/>
      <c r="P77" s="19"/>
      <c r="Q77" s="19"/>
      <c r="R77" s="19"/>
      <c r="S77" s="19"/>
      <c r="T77" s="19"/>
      <c r="V77" s="19"/>
      <c r="W77" s="19"/>
    </row>
    <row r="78" spans="1:23" ht="14.1" customHeight="1">
      <c r="A78" s="19"/>
      <c r="B78" s="19"/>
      <c r="C78" s="19"/>
      <c r="D78" s="19"/>
      <c r="E78" s="19"/>
      <c r="F78" s="19"/>
      <c r="G78" s="19"/>
      <c r="H78" s="19"/>
      <c r="I78" s="19"/>
      <c r="J78" s="19"/>
      <c r="K78" s="19"/>
      <c r="L78" s="19"/>
      <c r="M78" s="19"/>
      <c r="N78" s="19"/>
      <c r="O78" s="19"/>
      <c r="P78" s="19"/>
      <c r="Q78" s="19"/>
      <c r="R78" s="19"/>
      <c r="S78" s="19"/>
      <c r="T78" s="19"/>
      <c r="V78" s="19"/>
      <c r="W78" s="19"/>
    </row>
    <row r="79" spans="1:23" ht="14.1" customHeight="1">
      <c r="A79" s="19"/>
      <c r="B79" s="19"/>
      <c r="C79" s="19"/>
      <c r="D79" s="19"/>
      <c r="E79" s="19"/>
      <c r="F79" s="19"/>
      <c r="G79" s="19"/>
      <c r="H79" s="19"/>
      <c r="I79" s="19"/>
      <c r="J79" s="19"/>
      <c r="K79" s="19"/>
      <c r="L79" s="19"/>
      <c r="M79" s="19"/>
      <c r="N79" s="19"/>
      <c r="O79" s="19"/>
      <c r="P79" s="19"/>
      <c r="Q79" s="19"/>
      <c r="R79" s="19"/>
      <c r="S79" s="19"/>
      <c r="T79" s="19"/>
      <c r="V79" s="19"/>
      <c r="W79" s="19"/>
    </row>
    <row r="80" spans="1:23" ht="14.1" customHeight="1">
      <c r="A80" s="19"/>
      <c r="B80" s="19"/>
      <c r="C80" s="19"/>
      <c r="D80" s="19"/>
      <c r="E80" s="19"/>
      <c r="F80" s="19"/>
      <c r="G80" s="19"/>
      <c r="H80" s="19"/>
      <c r="I80" s="19"/>
      <c r="J80" s="19"/>
      <c r="K80" s="19"/>
      <c r="L80" s="19"/>
      <c r="M80" s="19"/>
      <c r="N80" s="19"/>
      <c r="O80" s="19"/>
      <c r="P80" s="19"/>
      <c r="Q80" s="19"/>
      <c r="R80" s="19"/>
      <c r="S80" s="19"/>
      <c r="T80" s="19"/>
      <c r="V80" s="19"/>
      <c r="W80" s="19"/>
    </row>
    <row r="81" spans="1:23" ht="14.1" customHeight="1">
      <c r="A81" s="19"/>
      <c r="B81" s="19"/>
      <c r="C81" s="19"/>
      <c r="D81" s="19"/>
      <c r="E81" s="19"/>
      <c r="F81" s="19"/>
      <c r="G81" s="19"/>
      <c r="H81" s="19"/>
      <c r="I81" s="19"/>
      <c r="J81" s="19"/>
      <c r="K81" s="19"/>
      <c r="L81" s="19"/>
      <c r="M81" s="19"/>
      <c r="N81" s="19"/>
      <c r="O81" s="19"/>
      <c r="P81" s="19"/>
      <c r="Q81" s="19"/>
      <c r="R81" s="19"/>
      <c r="S81" s="19"/>
      <c r="T81" s="19"/>
      <c r="V81" s="19"/>
      <c r="W81" s="19"/>
    </row>
    <row r="82" spans="1:23" ht="14.1" customHeight="1">
      <c r="A82" s="19"/>
      <c r="B82" s="19"/>
      <c r="C82" s="19"/>
      <c r="D82" s="19"/>
      <c r="E82" s="19"/>
      <c r="F82" s="19"/>
      <c r="G82" s="19"/>
      <c r="H82" s="19"/>
      <c r="I82" s="19"/>
      <c r="J82" s="19"/>
      <c r="K82" s="19"/>
      <c r="L82" s="19"/>
      <c r="M82" s="19"/>
      <c r="N82" s="19"/>
      <c r="O82" s="19"/>
      <c r="P82" s="19"/>
      <c r="Q82" s="19"/>
      <c r="R82" s="19"/>
      <c r="S82" s="19"/>
      <c r="T82" s="19"/>
      <c r="V82" s="19"/>
      <c r="W82" s="19"/>
    </row>
    <row r="83" spans="1:23" ht="14.1" customHeight="1">
      <c r="A83" s="19"/>
      <c r="B83" s="19"/>
      <c r="C83" s="19"/>
      <c r="D83" s="19"/>
      <c r="E83" s="19"/>
      <c r="F83" s="19"/>
      <c r="G83" s="19"/>
      <c r="H83" s="19"/>
      <c r="I83" s="19"/>
      <c r="J83" s="19"/>
      <c r="K83" s="19"/>
      <c r="L83" s="19"/>
      <c r="M83" s="19"/>
      <c r="N83" s="19"/>
      <c r="O83" s="19"/>
      <c r="P83" s="19"/>
      <c r="Q83" s="19"/>
      <c r="R83" s="19"/>
      <c r="S83" s="19"/>
      <c r="T83" s="19"/>
      <c r="V83" s="19"/>
      <c r="W83" s="19"/>
    </row>
    <row r="84" spans="1:23" ht="14.1" customHeight="1">
      <c r="A84" s="19"/>
      <c r="B84" s="19"/>
      <c r="C84" s="19"/>
      <c r="D84" s="19"/>
      <c r="E84" s="19"/>
      <c r="F84" s="19"/>
      <c r="G84" s="19"/>
      <c r="H84" s="19"/>
      <c r="I84" s="19"/>
      <c r="J84" s="19"/>
      <c r="K84" s="19"/>
      <c r="L84" s="19"/>
      <c r="M84" s="19"/>
      <c r="N84" s="19"/>
      <c r="O84" s="19"/>
      <c r="P84" s="19"/>
      <c r="Q84" s="19"/>
      <c r="R84" s="19"/>
      <c r="S84" s="19"/>
      <c r="T84" s="19"/>
      <c r="V84" s="19"/>
      <c r="W84" s="19"/>
    </row>
    <row r="85" spans="1:23" ht="14.1" customHeight="1">
      <c r="A85" s="19"/>
      <c r="B85" s="19"/>
      <c r="C85" s="19"/>
      <c r="D85" s="19"/>
      <c r="E85" s="19"/>
      <c r="F85" s="19"/>
      <c r="G85" s="19"/>
      <c r="H85" s="19"/>
      <c r="I85" s="19"/>
      <c r="J85" s="19"/>
      <c r="K85" s="19"/>
      <c r="L85" s="19"/>
      <c r="M85" s="19"/>
      <c r="N85" s="19"/>
      <c r="O85" s="19"/>
      <c r="P85" s="19"/>
      <c r="Q85" s="19"/>
      <c r="R85" s="19"/>
      <c r="S85" s="19"/>
      <c r="T85" s="19"/>
      <c r="V85" s="19"/>
      <c r="W85" s="19"/>
    </row>
    <row r="86" spans="1:23" ht="14.1" customHeight="1">
      <c r="A86" s="19"/>
      <c r="B86" s="19"/>
      <c r="C86" s="19"/>
      <c r="D86" s="19"/>
      <c r="E86" s="19"/>
      <c r="F86" s="19"/>
      <c r="G86" s="19"/>
      <c r="H86" s="19"/>
      <c r="I86" s="19"/>
      <c r="J86" s="19"/>
      <c r="K86" s="19"/>
      <c r="L86" s="19"/>
      <c r="M86" s="19"/>
      <c r="N86" s="19"/>
      <c r="O86" s="19"/>
      <c r="P86" s="19"/>
      <c r="Q86" s="19"/>
      <c r="R86" s="19"/>
      <c r="S86" s="19"/>
      <c r="T86" s="19"/>
      <c r="V86" s="19"/>
      <c r="W86" s="19"/>
    </row>
    <row r="87" spans="1:23" ht="14.1" customHeight="1">
      <c r="A87" s="19"/>
      <c r="B87" s="19"/>
      <c r="C87" s="19"/>
      <c r="D87" s="19"/>
      <c r="E87" s="19"/>
      <c r="F87" s="19"/>
      <c r="G87" s="19"/>
      <c r="H87" s="19"/>
      <c r="I87" s="19"/>
      <c r="J87" s="19"/>
      <c r="K87" s="19"/>
      <c r="L87" s="19"/>
      <c r="M87" s="19"/>
      <c r="N87" s="19"/>
      <c r="O87" s="19"/>
      <c r="P87" s="19"/>
      <c r="Q87" s="19"/>
      <c r="R87" s="19"/>
      <c r="S87" s="19"/>
      <c r="T87" s="19"/>
      <c r="V87" s="19"/>
      <c r="W87" s="19"/>
    </row>
    <row r="88" spans="1:23" ht="14.1" customHeight="1">
      <c r="A88" s="19"/>
      <c r="B88" s="19"/>
      <c r="C88" s="19"/>
      <c r="D88" s="19"/>
      <c r="E88" s="19"/>
      <c r="F88" s="19"/>
      <c r="G88" s="19"/>
      <c r="H88" s="19"/>
      <c r="I88" s="19"/>
      <c r="J88" s="19"/>
      <c r="K88" s="19"/>
      <c r="L88" s="19"/>
      <c r="M88" s="19"/>
      <c r="N88" s="19"/>
      <c r="O88" s="19"/>
      <c r="P88" s="19"/>
      <c r="Q88" s="19"/>
      <c r="R88" s="19"/>
      <c r="S88" s="19"/>
      <c r="T88" s="19"/>
      <c r="V88" s="19"/>
      <c r="W88" s="19"/>
    </row>
    <row r="89" spans="1:23" ht="14.1" customHeight="1">
      <c r="A89" s="19"/>
      <c r="B89" s="19"/>
      <c r="C89" s="19"/>
      <c r="D89" s="19"/>
      <c r="E89" s="19"/>
      <c r="F89" s="19"/>
      <c r="G89" s="19"/>
      <c r="H89" s="19"/>
      <c r="I89" s="19"/>
      <c r="J89" s="19"/>
      <c r="K89" s="19"/>
      <c r="L89" s="19"/>
      <c r="M89" s="19"/>
      <c r="N89" s="19"/>
      <c r="O89" s="19"/>
      <c r="P89" s="19"/>
      <c r="Q89" s="19"/>
      <c r="R89" s="19"/>
      <c r="S89" s="19"/>
      <c r="T89" s="19"/>
      <c r="V89" s="19"/>
      <c r="W89" s="19"/>
    </row>
    <row r="90" spans="1:23" ht="14.1" customHeight="1">
      <c r="A90" s="19"/>
      <c r="B90" s="19"/>
      <c r="C90" s="19"/>
      <c r="D90" s="19"/>
      <c r="E90" s="19"/>
      <c r="F90" s="19"/>
      <c r="G90" s="19"/>
      <c r="H90" s="19"/>
      <c r="I90" s="19"/>
      <c r="J90" s="19"/>
      <c r="K90" s="19"/>
      <c r="L90" s="19"/>
      <c r="M90" s="19"/>
      <c r="N90" s="19"/>
      <c r="O90" s="19"/>
      <c r="P90" s="19"/>
      <c r="Q90" s="19"/>
      <c r="R90" s="19"/>
      <c r="S90" s="19"/>
      <c r="T90" s="19"/>
      <c r="V90" s="19"/>
      <c r="W90" s="19"/>
    </row>
    <row r="91" spans="1:23" ht="14.1" customHeight="1">
      <c r="A91" s="19"/>
      <c r="B91" s="19"/>
      <c r="C91" s="19"/>
      <c r="D91" s="19"/>
      <c r="E91" s="19"/>
      <c r="F91" s="19"/>
      <c r="G91" s="19"/>
      <c r="H91" s="19"/>
      <c r="I91" s="19"/>
      <c r="J91" s="19"/>
      <c r="K91" s="19"/>
      <c r="L91" s="19"/>
      <c r="M91" s="19"/>
      <c r="N91" s="19"/>
      <c r="O91" s="19"/>
      <c r="P91" s="19"/>
      <c r="Q91" s="19"/>
      <c r="R91" s="19"/>
      <c r="S91" s="19"/>
      <c r="T91" s="19"/>
      <c r="V91" s="18"/>
      <c r="W91" s="19"/>
    </row>
    <row r="92" spans="1:23" ht="14.1" customHeight="1">
      <c r="A92" s="19"/>
      <c r="B92" s="19"/>
      <c r="C92" s="19"/>
      <c r="D92" s="19"/>
      <c r="E92" s="19"/>
      <c r="F92" s="19"/>
      <c r="G92" s="19"/>
      <c r="H92" s="19"/>
      <c r="I92" s="19"/>
      <c r="J92" s="19"/>
      <c r="K92" s="19"/>
      <c r="L92" s="19"/>
      <c r="M92" s="19"/>
      <c r="N92" s="19"/>
      <c r="O92" s="19"/>
      <c r="P92" s="19"/>
      <c r="Q92" s="19"/>
      <c r="R92" s="19"/>
      <c r="S92" s="19"/>
      <c r="T92" s="19"/>
      <c r="W92" s="19"/>
    </row>
    <row r="93" spans="1:23" ht="14.1" customHeight="1">
      <c r="A93" s="19"/>
      <c r="B93" s="19"/>
      <c r="C93" s="19"/>
      <c r="D93" s="19"/>
      <c r="E93" s="19"/>
      <c r="F93" s="19"/>
      <c r="G93" s="19"/>
      <c r="H93" s="19"/>
      <c r="I93" s="19"/>
      <c r="J93" s="19"/>
      <c r="K93" s="19"/>
      <c r="L93" s="19"/>
      <c r="M93" s="19"/>
      <c r="N93" s="19"/>
      <c r="O93" s="19"/>
      <c r="P93" s="19"/>
      <c r="Q93" s="19"/>
      <c r="R93" s="19"/>
      <c r="S93" s="19"/>
      <c r="T93" s="19"/>
      <c r="W93" s="19"/>
    </row>
    <row r="94" spans="1:23" ht="14.1" customHeight="1">
      <c r="A94" s="19"/>
      <c r="B94" s="19"/>
      <c r="C94" s="19"/>
      <c r="D94" s="19"/>
      <c r="E94" s="19"/>
      <c r="F94" s="19"/>
      <c r="G94" s="19"/>
      <c r="H94" s="19"/>
      <c r="I94" s="19"/>
      <c r="J94" s="19"/>
      <c r="K94" s="19"/>
      <c r="L94" s="19"/>
      <c r="M94" s="19"/>
      <c r="N94" s="19"/>
      <c r="O94" s="19"/>
      <c r="P94" s="19"/>
      <c r="Q94" s="19"/>
      <c r="R94" s="19"/>
      <c r="S94" s="19"/>
      <c r="T94" s="19"/>
      <c r="W94" s="19"/>
    </row>
    <row r="95" spans="1:23" ht="14.1" customHeight="1">
      <c r="A95" s="19"/>
      <c r="B95" s="19"/>
      <c r="C95" s="19"/>
      <c r="D95" s="19"/>
      <c r="E95" s="19"/>
      <c r="F95" s="19"/>
      <c r="G95" s="19"/>
      <c r="H95" s="19"/>
      <c r="I95" s="19"/>
      <c r="J95" s="19"/>
      <c r="K95" s="19"/>
      <c r="L95" s="19"/>
      <c r="M95" s="19"/>
      <c r="N95" s="19"/>
      <c r="O95" s="19"/>
      <c r="P95" s="19"/>
      <c r="Q95" s="19"/>
      <c r="R95" s="19"/>
      <c r="S95" s="19"/>
      <c r="T95" s="19"/>
      <c r="W95" s="19"/>
    </row>
    <row r="96" spans="1:23" ht="14.1" customHeight="1">
      <c r="A96" s="19"/>
      <c r="B96" s="19"/>
      <c r="C96" s="19"/>
      <c r="D96" s="19"/>
      <c r="E96" s="19"/>
      <c r="F96" s="19"/>
      <c r="G96" s="19"/>
      <c r="H96" s="19"/>
      <c r="I96" s="19"/>
      <c r="J96" s="19"/>
      <c r="K96" s="19"/>
      <c r="L96" s="19"/>
      <c r="M96" s="19"/>
      <c r="N96" s="19"/>
      <c r="O96" s="19"/>
      <c r="P96" s="19"/>
      <c r="Q96" s="19"/>
      <c r="R96" s="19"/>
      <c r="S96" s="19"/>
      <c r="T96" s="19"/>
      <c r="W96" s="19"/>
    </row>
    <row r="97" spans="1:23" ht="14.1" customHeight="1">
      <c r="A97" s="19"/>
      <c r="B97" s="19"/>
      <c r="C97" s="19"/>
      <c r="D97" s="19"/>
      <c r="E97" s="19"/>
      <c r="F97" s="19"/>
      <c r="G97" s="19"/>
      <c r="H97" s="19"/>
      <c r="I97" s="19"/>
      <c r="J97" s="19"/>
      <c r="K97" s="19"/>
      <c r="L97" s="19"/>
      <c r="M97" s="19"/>
      <c r="N97" s="19"/>
      <c r="O97" s="19"/>
      <c r="P97" s="19"/>
      <c r="Q97" s="19"/>
      <c r="R97" s="19"/>
      <c r="S97" s="19"/>
      <c r="T97" s="19"/>
      <c r="W97" s="19"/>
    </row>
    <row r="98" spans="1:23" ht="14.1" customHeight="1">
      <c r="A98" s="19"/>
      <c r="B98" s="19"/>
      <c r="C98" s="19"/>
      <c r="D98" s="19"/>
      <c r="E98" s="19"/>
      <c r="F98" s="19"/>
      <c r="G98" s="19"/>
      <c r="H98" s="19"/>
      <c r="I98" s="19"/>
      <c r="J98" s="19"/>
      <c r="K98" s="19"/>
      <c r="L98" s="19"/>
      <c r="M98" s="19"/>
      <c r="N98" s="19"/>
      <c r="O98" s="19"/>
      <c r="P98" s="19"/>
      <c r="Q98" s="19"/>
      <c r="R98" s="19"/>
      <c r="S98" s="19"/>
      <c r="T98" s="19"/>
      <c r="W98" s="19"/>
    </row>
    <row r="99" spans="1:23" ht="14.1" customHeight="1">
      <c r="A99" s="19"/>
      <c r="B99" s="19"/>
      <c r="C99" s="19"/>
      <c r="D99" s="18"/>
      <c r="E99" s="19"/>
      <c r="F99" s="19"/>
      <c r="G99" s="19"/>
      <c r="H99" s="19"/>
      <c r="I99" s="19"/>
      <c r="J99" s="19"/>
      <c r="K99" s="19"/>
      <c r="L99" s="19"/>
      <c r="M99" s="19"/>
      <c r="N99" s="19"/>
      <c r="O99" s="19"/>
      <c r="P99" s="19"/>
      <c r="Q99" s="19"/>
      <c r="R99" s="19"/>
      <c r="S99" s="19"/>
      <c r="T99" s="19"/>
      <c r="W99" s="19"/>
    </row>
    <row r="100" spans="1:23" ht="14.1" customHeight="1">
      <c r="A100" s="18"/>
      <c r="B100" s="19"/>
      <c r="C100" s="19"/>
      <c r="E100" s="18"/>
      <c r="F100" s="19"/>
      <c r="G100" s="18"/>
      <c r="H100" s="19"/>
      <c r="I100" s="18"/>
      <c r="J100" s="19"/>
      <c r="K100" s="18"/>
      <c r="L100" s="18"/>
      <c r="M100" s="18"/>
      <c r="N100" s="18"/>
      <c r="O100" s="18"/>
      <c r="P100" s="18"/>
      <c r="Q100" s="18"/>
      <c r="R100" s="18"/>
      <c r="S100" s="18"/>
      <c r="T100" s="18"/>
      <c r="W100" s="18"/>
    </row>
    <row r="101" spans="1:23" ht="14.1" customHeight="1">
      <c r="B101" s="18"/>
      <c r="C101" s="19"/>
      <c r="F101" s="19"/>
      <c r="H101" s="18"/>
      <c r="J101" s="18"/>
    </row>
    <row r="102" spans="1:23" ht="14.1" customHeight="1">
      <c r="C102" s="19"/>
      <c r="F102" s="18"/>
    </row>
    <row r="103" spans="1:23" ht="14.1" customHeight="1">
      <c r="C103" s="18"/>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dimension ref="A1:E72"/>
  <sheetViews>
    <sheetView workbookViewId="0"/>
  </sheetViews>
  <sheetFormatPr defaultColWidth="9" defaultRowHeight="14.1" customHeight="1"/>
  <cols>
    <col min="1" max="2" width="26.875" style="31" customWidth="1"/>
    <col min="3" max="3" width="5.875" style="31" customWidth="1"/>
    <col min="4" max="4" width="70.625" style="31" customWidth="1"/>
    <col min="5" max="5" width="44.375" style="31" customWidth="1"/>
    <col min="6" max="16384" width="9" style="31"/>
  </cols>
  <sheetData>
    <row r="1" spans="1:5" ht="14.1" customHeight="1">
      <c r="A1" s="39" t="s">
        <v>1455</v>
      </c>
      <c r="B1" s="38" t="s">
        <v>1454</v>
      </c>
      <c r="C1" s="38" t="s">
        <v>620</v>
      </c>
      <c r="D1" s="38" t="s">
        <v>1453</v>
      </c>
      <c r="E1" s="37" t="s">
        <v>576</v>
      </c>
    </row>
    <row r="2" spans="1:5" ht="14.1" customHeight="1">
      <c r="A2" s="35"/>
      <c r="B2" s="34"/>
      <c r="C2" s="36"/>
      <c r="D2" s="33"/>
      <c r="E2" s="32"/>
    </row>
    <row r="3" spans="1:5" ht="14.1" customHeight="1">
      <c r="A3" s="35" t="s">
        <v>1442</v>
      </c>
      <c r="B3" s="34" t="str">
        <f t="shared" ref="B3:B29" si="0">C3&amp;":"&amp;D3</f>
        <v>08010:一戸建ての住宅</v>
      </c>
      <c r="C3" s="36" t="s">
        <v>1452</v>
      </c>
      <c r="D3" s="33" t="s">
        <v>1451</v>
      </c>
      <c r="E3" s="32"/>
    </row>
    <row r="4" spans="1:5" ht="14.1" customHeight="1">
      <c r="A4" s="35" t="s">
        <v>1442</v>
      </c>
      <c r="B4" s="34" t="str">
        <f t="shared" si="0"/>
        <v>08020:長屋</v>
      </c>
      <c r="C4" s="33" t="s">
        <v>1450</v>
      </c>
      <c r="D4" s="33" t="s">
        <v>1449</v>
      </c>
      <c r="E4" s="32"/>
    </row>
    <row r="5" spans="1:5" ht="14.1" customHeight="1">
      <c r="A5" s="35" t="s">
        <v>1442</v>
      </c>
      <c r="B5" s="34" t="str">
        <f t="shared" si="0"/>
        <v>08030:共同住宅</v>
      </c>
      <c r="C5" s="33" t="s">
        <v>1448</v>
      </c>
      <c r="D5" s="33" t="s">
        <v>1447</v>
      </c>
      <c r="E5" s="32"/>
    </row>
    <row r="6" spans="1:5" ht="14.1" customHeight="1">
      <c r="A6" s="35" t="s">
        <v>1442</v>
      </c>
      <c r="B6" s="34" t="str">
        <f t="shared" si="0"/>
        <v>08040:寄宿舎</v>
      </c>
      <c r="C6" s="33" t="s">
        <v>1446</v>
      </c>
      <c r="D6" s="33" t="s">
        <v>1445</v>
      </c>
      <c r="E6" s="32"/>
    </row>
    <row r="7" spans="1:5" ht="14.1" customHeight="1">
      <c r="A7" s="35" t="s">
        <v>1442</v>
      </c>
      <c r="B7" s="34" t="str">
        <f t="shared" si="0"/>
        <v>08050:下宿</v>
      </c>
      <c r="C7" s="33" t="s">
        <v>1444</v>
      </c>
      <c r="D7" s="33" t="s">
        <v>1443</v>
      </c>
      <c r="E7" s="32"/>
    </row>
    <row r="8" spans="1:5" ht="14.1" customHeight="1">
      <c r="A8" s="35" t="s">
        <v>1442</v>
      </c>
      <c r="B8" s="34" t="str">
        <f t="shared" si="0"/>
        <v>08060:住宅で事務所、店舗その他これらに類する用途を兼ねるもの</v>
      </c>
      <c r="C8" s="33" t="s">
        <v>1441</v>
      </c>
      <c r="D8" s="33" t="s">
        <v>1440</v>
      </c>
      <c r="E8" s="32"/>
    </row>
    <row r="9" spans="1:5" ht="14.1" customHeight="1">
      <c r="A9" s="35" t="s">
        <v>1427</v>
      </c>
      <c r="B9" s="34" t="str">
        <f t="shared" si="0"/>
        <v>08070:幼稚園</v>
      </c>
      <c r="C9" s="33" t="s">
        <v>1439</v>
      </c>
      <c r="D9" s="33" t="s">
        <v>1438</v>
      </c>
      <c r="E9" s="32"/>
    </row>
    <row r="10" spans="1:5" ht="14.1" customHeight="1">
      <c r="A10" s="35" t="s">
        <v>1427</v>
      </c>
      <c r="B10" s="34" t="str">
        <f t="shared" si="0"/>
        <v>08080:小学校</v>
      </c>
      <c r="C10" s="33" t="s">
        <v>1437</v>
      </c>
      <c r="D10" s="33" t="s">
        <v>1436</v>
      </c>
      <c r="E10" s="32"/>
    </row>
    <row r="11" spans="1:5" ht="14.1" customHeight="1">
      <c r="A11" s="35" t="s">
        <v>1427</v>
      </c>
      <c r="B11" s="34" t="str">
        <f t="shared" si="0"/>
        <v>08090:中学校、高等学校又は中等教育学校</v>
      </c>
      <c r="C11" s="33" t="s">
        <v>1435</v>
      </c>
      <c r="D11" s="33" t="s">
        <v>1434</v>
      </c>
      <c r="E11" s="32"/>
    </row>
    <row r="12" spans="1:5" ht="14.1" customHeight="1">
      <c r="A12" s="35" t="s">
        <v>1427</v>
      </c>
      <c r="B12" s="34" t="str">
        <f t="shared" si="0"/>
        <v>08100:養護学校、盲学校又は聾学校</v>
      </c>
      <c r="C12" s="33" t="s">
        <v>1433</v>
      </c>
      <c r="D12" s="33" t="s">
        <v>1432</v>
      </c>
      <c r="E12" s="32"/>
    </row>
    <row r="13" spans="1:5" ht="14.1" customHeight="1">
      <c r="A13" s="35" t="s">
        <v>1427</v>
      </c>
      <c r="B13" s="34" t="str">
        <f t="shared" si="0"/>
        <v>08110:大学又は高等専門学校</v>
      </c>
      <c r="C13" s="33" t="s">
        <v>1431</v>
      </c>
      <c r="D13" s="33" t="s">
        <v>1430</v>
      </c>
      <c r="E13" s="32"/>
    </row>
    <row r="14" spans="1:5" ht="14.1" customHeight="1">
      <c r="A14" s="35" t="s">
        <v>1427</v>
      </c>
      <c r="B14" s="34" t="str">
        <f t="shared" si="0"/>
        <v>08120:専修学校</v>
      </c>
      <c r="C14" s="33" t="s">
        <v>1429</v>
      </c>
      <c r="D14" s="33" t="s">
        <v>1428</v>
      </c>
      <c r="E14" s="32"/>
    </row>
    <row r="15" spans="1:5" ht="14.1" customHeight="1">
      <c r="A15" s="35" t="s">
        <v>1427</v>
      </c>
      <c r="B15" s="34" t="str">
        <f t="shared" si="0"/>
        <v>08130:各種学校</v>
      </c>
      <c r="C15" s="33" t="s">
        <v>1426</v>
      </c>
      <c r="D15" s="33" t="s">
        <v>1425</v>
      </c>
      <c r="E15" s="32"/>
    </row>
    <row r="16" spans="1:5" ht="14.1" customHeight="1">
      <c r="A16" s="35" t="s">
        <v>1420</v>
      </c>
      <c r="B16" s="34" t="str">
        <f t="shared" si="0"/>
        <v>08140:図書館その他これらに類するもの</v>
      </c>
      <c r="C16" s="33" t="s">
        <v>1424</v>
      </c>
      <c r="D16" s="33" t="s">
        <v>1423</v>
      </c>
      <c r="E16" s="32"/>
    </row>
    <row r="17" spans="1:5" ht="14.1" customHeight="1">
      <c r="A17" s="35" t="s">
        <v>1420</v>
      </c>
      <c r="B17" s="34" t="str">
        <f t="shared" si="0"/>
        <v>08150:博物館その他これらに類するもの</v>
      </c>
      <c r="C17" s="33" t="s">
        <v>1422</v>
      </c>
      <c r="D17" s="33" t="s">
        <v>1421</v>
      </c>
      <c r="E17" s="32"/>
    </row>
    <row r="18" spans="1:5" ht="14.1" customHeight="1">
      <c r="A18" s="35" t="s">
        <v>1420</v>
      </c>
      <c r="B18" s="34" t="str">
        <f t="shared" si="0"/>
        <v>08160:神社、寺院、教会その他これらに類するもの</v>
      </c>
      <c r="C18" s="33" t="s">
        <v>1419</v>
      </c>
      <c r="D18" s="33" t="s">
        <v>1418</v>
      </c>
      <c r="E18" s="32"/>
    </row>
    <row r="19" spans="1:5" ht="14.1" customHeight="1">
      <c r="A19" s="35" t="s">
        <v>1406</v>
      </c>
      <c r="B19" s="34" t="str">
        <f t="shared" si="0"/>
        <v>08170:老人ホーム、身体障害者福祉ホームその他これらに類するもの</v>
      </c>
      <c r="C19" s="33" t="s">
        <v>1417</v>
      </c>
      <c r="D19" s="33" t="s">
        <v>1416</v>
      </c>
      <c r="E19" s="32"/>
    </row>
    <row r="20" spans="1:5" ht="14.1" customHeight="1">
      <c r="A20" s="35" t="s">
        <v>1406</v>
      </c>
      <c r="B20" s="34" t="str">
        <f t="shared" si="0"/>
        <v>08180:保育所その他これらに類するもの</v>
      </c>
      <c r="C20" s="33" t="s">
        <v>1415</v>
      </c>
      <c r="D20" s="33" t="s">
        <v>1414</v>
      </c>
      <c r="E20" s="32"/>
    </row>
    <row r="21" spans="1:5" ht="14.1" customHeight="1">
      <c r="A21" s="35" t="s">
        <v>1406</v>
      </c>
      <c r="B21" s="34" t="str">
        <f t="shared" si="0"/>
        <v>08190:助産所</v>
      </c>
      <c r="C21" s="33" t="s">
        <v>1413</v>
      </c>
      <c r="D21" s="33" t="s">
        <v>1412</v>
      </c>
      <c r="E21" s="32"/>
    </row>
    <row r="22" spans="1:5" ht="14.1" customHeight="1">
      <c r="A22" s="35" t="s">
        <v>1406</v>
      </c>
      <c r="B22" s="34" t="str">
        <f t="shared" si="0"/>
        <v>08210:児童福祉施設等</v>
      </c>
      <c r="C22" s="33" t="s">
        <v>1411</v>
      </c>
      <c r="D22" s="33" t="s">
        <v>1410</v>
      </c>
      <c r="E22" s="32" t="s">
        <v>1409</v>
      </c>
    </row>
    <row r="23" spans="1:5" ht="14.1" customHeight="1">
      <c r="A23" s="35" t="s">
        <v>1406</v>
      </c>
      <c r="B23" s="34" t="str">
        <f t="shared" si="0"/>
        <v>08230:公衆浴場（個室付浴場業に係る公衆浴場を除く）</v>
      </c>
      <c r="C23" s="33" t="s">
        <v>1405</v>
      </c>
      <c r="D23" s="33" t="s">
        <v>1404</v>
      </c>
      <c r="E23" s="32"/>
    </row>
    <row r="24" spans="1:5" ht="14.1" customHeight="1">
      <c r="A24" s="35" t="s">
        <v>1399</v>
      </c>
      <c r="B24" s="34" t="str">
        <f t="shared" si="0"/>
        <v>08240:診療所（患者の収容施設のあるものに限る。）</v>
      </c>
      <c r="C24" s="33" t="s">
        <v>1403</v>
      </c>
      <c r="D24" s="33" t="s">
        <v>1402</v>
      </c>
      <c r="E24" s="32"/>
    </row>
    <row r="25" spans="1:5" ht="14.1" customHeight="1">
      <c r="A25" s="35" t="s">
        <v>1399</v>
      </c>
      <c r="B25" s="34" t="str">
        <f t="shared" si="0"/>
        <v>08250:診療所（患者の収容施設のないものに限る。）</v>
      </c>
      <c r="C25" s="33" t="s">
        <v>1401</v>
      </c>
      <c r="D25" s="33" t="s">
        <v>1400</v>
      </c>
      <c r="E25" s="32"/>
    </row>
    <row r="26" spans="1:5" ht="14.1" customHeight="1">
      <c r="A26" s="35" t="s">
        <v>1399</v>
      </c>
      <c r="B26" s="34" t="str">
        <f t="shared" si="0"/>
        <v>08260:病院</v>
      </c>
      <c r="C26" s="33" t="s">
        <v>1398</v>
      </c>
      <c r="D26" s="33" t="s">
        <v>1397</v>
      </c>
      <c r="E26" s="32"/>
    </row>
    <row r="27" spans="1:5" ht="14.1" customHeight="1">
      <c r="A27" s="35" t="s">
        <v>1384</v>
      </c>
      <c r="B27" s="34" t="str">
        <f t="shared" si="0"/>
        <v>08280:公衆電話所</v>
      </c>
      <c r="C27" s="33" t="s">
        <v>1394</v>
      </c>
      <c r="D27" s="33" t="s">
        <v>1393</v>
      </c>
      <c r="E27" s="32"/>
    </row>
    <row r="28" spans="1:5" ht="14.1" customHeight="1">
      <c r="A28" s="35" t="s">
        <v>1384</v>
      </c>
      <c r="B28" s="34" t="str">
        <f t="shared" si="0"/>
        <v>08310:公衆便所、休憩所又は路線バスの停留所の上家</v>
      </c>
      <c r="C28" s="33" t="s">
        <v>1388</v>
      </c>
      <c r="D28" s="33" t="s">
        <v>1387</v>
      </c>
      <c r="E28" s="32"/>
    </row>
    <row r="29" spans="1:5" ht="14.1" customHeight="1">
      <c r="A29" s="35" t="s">
        <v>1384</v>
      </c>
      <c r="B29" s="34" t="str">
        <f t="shared" si="0"/>
        <v>08320:建築基準法施行令第130条の4第5号に基づき建設大臣が指定する施設</v>
      </c>
      <c r="C29" s="33" t="s">
        <v>1386</v>
      </c>
      <c r="D29" s="33" t="s">
        <v>1385</v>
      </c>
      <c r="E29" s="32"/>
    </row>
    <row r="30" spans="1:5" ht="14.1" customHeight="1">
      <c r="A30" s="35" t="s">
        <v>1377</v>
      </c>
      <c r="B30" s="34" t="str">
        <f t="shared" ref="B30:B61" si="1">C30&amp;":"&amp;D30</f>
        <v>08340:工場（自動車修理工場を除く）</v>
      </c>
      <c r="C30" s="33" t="s">
        <v>1381</v>
      </c>
      <c r="D30" s="33" t="s">
        <v>1380</v>
      </c>
      <c r="E30" s="32"/>
    </row>
    <row r="31" spans="1:5" ht="14.1" customHeight="1">
      <c r="A31" s="35" t="s">
        <v>1377</v>
      </c>
      <c r="B31" s="34" t="str">
        <f t="shared" si="1"/>
        <v>08350:自動車修理工場</v>
      </c>
      <c r="C31" s="33" t="s">
        <v>1379</v>
      </c>
      <c r="D31" s="33" t="s">
        <v>1378</v>
      </c>
      <c r="E31" s="32"/>
    </row>
    <row r="32" spans="1:5" ht="14.1" customHeight="1">
      <c r="A32" s="35" t="s">
        <v>1377</v>
      </c>
      <c r="B32" s="34" t="str">
        <f t="shared" si="1"/>
        <v>08360:危険物の貯蔵又は処理に供するもの</v>
      </c>
      <c r="C32" s="33" t="s">
        <v>1376</v>
      </c>
      <c r="D32" s="33" t="s">
        <v>1375</v>
      </c>
      <c r="E32" s="32"/>
    </row>
    <row r="33" spans="1:5" ht="14.1" customHeight="1">
      <c r="A33" s="35" t="s">
        <v>1372</v>
      </c>
      <c r="B33" s="34" t="str">
        <f t="shared" si="1"/>
        <v>08370:ボーリング場、スケート場、水泳場、スキー場、ゴルフ練習場又はバッティング練習場</v>
      </c>
      <c r="C33" s="33" t="s">
        <v>1374</v>
      </c>
      <c r="D33" s="33" t="s">
        <v>1373</v>
      </c>
      <c r="E33" s="32"/>
    </row>
    <row r="34" spans="1:5" ht="14.1" customHeight="1">
      <c r="A34" s="35" t="s">
        <v>1372</v>
      </c>
      <c r="B34" s="34" t="str">
        <f t="shared" si="1"/>
        <v>08380:体育館又はスポーツの練習場</v>
      </c>
      <c r="C34" s="33" t="s">
        <v>1371</v>
      </c>
      <c r="D34" s="33" t="s">
        <v>1370</v>
      </c>
      <c r="E34" s="32" t="s">
        <v>1369</v>
      </c>
    </row>
    <row r="35" spans="1:5" ht="14.1" customHeight="1">
      <c r="A35" s="35" t="s">
        <v>1360</v>
      </c>
      <c r="B35" s="34" t="str">
        <f t="shared" si="1"/>
        <v>08390:マージャン屋、ぱちんこ屋、射的場、勝馬投票券発売所、場外車券売場その他これらに類するもの又はカラオケボックスその他これらに類するもの</v>
      </c>
      <c r="C35" s="33" t="s">
        <v>1368</v>
      </c>
      <c r="D35" s="33" t="s">
        <v>1367</v>
      </c>
      <c r="E35" s="32"/>
    </row>
    <row r="36" spans="1:5" ht="14.1" customHeight="1">
      <c r="A36" s="35" t="s">
        <v>1360</v>
      </c>
      <c r="B36" s="34" t="str">
        <f t="shared" si="1"/>
        <v>08400:ホテル又は旅館</v>
      </c>
      <c r="C36" s="33" t="s">
        <v>1366</v>
      </c>
      <c r="D36" s="33" t="s">
        <v>1365</v>
      </c>
      <c r="E36" s="32"/>
    </row>
    <row r="37" spans="1:5" ht="14.1" customHeight="1">
      <c r="A37" s="35" t="s">
        <v>1360</v>
      </c>
      <c r="B37" s="34" t="str">
        <f t="shared" si="1"/>
        <v>08410:自動車教習所</v>
      </c>
      <c r="C37" s="33" t="s">
        <v>1364</v>
      </c>
      <c r="D37" s="33" t="s">
        <v>1363</v>
      </c>
      <c r="E37" s="32"/>
    </row>
    <row r="38" spans="1:5" ht="14.1" customHeight="1">
      <c r="A38" s="35" t="s">
        <v>1360</v>
      </c>
      <c r="B38" s="34" t="str">
        <f t="shared" si="1"/>
        <v>08420:畜舎</v>
      </c>
      <c r="C38" s="33" t="s">
        <v>1362</v>
      </c>
      <c r="D38" s="33" t="s">
        <v>1361</v>
      </c>
      <c r="E38" s="32"/>
    </row>
    <row r="39" spans="1:5" ht="14.1" customHeight="1">
      <c r="A39" s="35" t="s">
        <v>1360</v>
      </c>
      <c r="B39" s="34" t="str">
        <f t="shared" si="1"/>
        <v>08430:堆肥舎又は水産物の増殖場若しくは養殖場</v>
      </c>
      <c r="C39" s="33" t="s">
        <v>1359</v>
      </c>
      <c r="D39" s="33" t="s">
        <v>1358</v>
      </c>
      <c r="E39" s="32"/>
    </row>
    <row r="40" spans="1:5" ht="14.1" customHeight="1">
      <c r="A40" s="35" t="s">
        <v>1339</v>
      </c>
      <c r="B40" s="34" t="str">
        <f t="shared" si="1"/>
        <v>08438:日用品の販売を主たる目的とする店舗</v>
      </c>
      <c r="C40" s="33" t="s">
        <v>1357</v>
      </c>
      <c r="D40" s="33" t="s">
        <v>1356</v>
      </c>
      <c r="E40" s="32"/>
    </row>
    <row r="41" spans="1:5" ht="14.1" customHeight="1">
      <c r="A41" s="35" t="s">
        <v>1339</v>
      </c>
      <c r="B41" s="34" t="str">
        <f t="shared" si="1"/>
        <v>08440:百貨店、マーケットその他の物品販売業を営む店舗</v>
      </c>
      <c r="C41" s="33" t="s">
        <v>1355</v>
      </c>
      <c r="D41" s="33" t="s">
        <v>1354</v>
      </c>
      <c r="E41" s="32" t="s">
        <v>1353</v>
      </c>
    </row>
    <row r="42" spans="1:5" ht="14.1" customHeight="1">
      <c r="A42" s="35" t="s">
        <v>1339</v>
      </c>
      <c r="B42" s="34" t="str">
        <f t="shared" si="1"/>
        <v>08450:飲食店</v>
      </c>
      <c r="C42" s="33" t="s">
        <v>1352</v>
      </c>
      <c r="D42" s="33" t="s">
        <v>1351</v>
      </c>
      <c r="E42" s="32" t="s">
        <v>1350</v>
      </c>
    </row>
    <row r="43" spans="1:5" ht="14.1" customHeight="1">
      <c r="A43" s="35" t="s">
        <v>1339</v>
      </c>
      <c r="B43" s="34" t="str">
        <f t="shared" si="1"/>
        <v>08452:食堂又は喫茶店</v>
      </c>
      <c r="C43" s="33" t="s">
        <v>1349</v>
      </c>
      <c r="D43" s="33" t="s">
        <v>1348</v>
      </c>
      <c r="E43" s="32"/>
    </row>
    <row r="44" spans="1:5" ht="14.1" customHeight="1">
      <c r="A44" s="35" t="s">
        <v>1339</v>
      </c>
      <c r="B44" s="34" t="str">
        <f t="shared" si="1"/>
        <v>08456:理髪店、美容院、クリーニング取次店、質屋、貸衣装屋、貸本屋その他これらに類するサービス業を営む店舗等</v>
      </c>
      <c r="C44" s="33" t="s">
        <v>1347</v>
      </c>
      <c r="D44" s="33" t="s">
        <v>1346</v>
      </c>
      <c r="E44" s="32" t="s">
        <v>1345</v>
      </c>
    </row>
    <row r="45" spans="1:5" ht="14.1" customHeight="1">
      <c r="A45" s="35" t="s">
        <v>1339</v>
      </c>
      <c r="B45" s="34" t="str">
        <f t="shared" si="1"/>
        <v>08458:銀行の支店、損害保険代理店、宅地建物取引業を営む店舗そのたこれらに類するサービス業を営む店舗</v>
      </c>
      <c r="C45" s="33" t="s">
        <v>1344</v>
      </c>
      <c r="D45" s="33" t="s">
        <v>1343</v>
      </c>
      <c r="E45" s="32"/>
    </row>
    <row r="46" spans="1:5" ht="14.1" customHeight="1">
      <c r="A46" s="35" t="s">
        <v>1339</v>
      </c>
      <c r="B46" s="34" t="str">
        <f t="shared" si="1"/>
        <v>08460:物品販売業を営む店舗以外の店舗</v>
      </c>
      <c r="C46" s="33" t="s">
        <v>1342</v>
      </c>
      <c r="D46" s="33" t="s">
        <v>1341</v>
      </c>
      <c r="E46" s="32" t="s">
        <v>1340</v>
      </c>
    </row>
    <row r="47" spans="1:5" ht="14.1" customHeight="1">
      <c r="A47" s="35" t="s">
        <v>1339</v>
      </c>
      <c r="B47" s="34" t="str">
        <f t="shared" si="1"/>
        <v>08470:事務所</v>
      </c>
      <c r="C47" s="33" t="s">
        <v>1338</v>
      </c>
      <c r="D47" s="33" t="s">
        <v>1337</v>
      </c>
      <c r="E47" s="32"/>
    </row>
    <row r="48" spans="1:5" ht="14.1" customHeight="1">
      <c r="A48" s="35" t="s">
        <v>1314</v>
      </c>
      <c r="B48" s="34" t="str">
        <f t="shared" si="1"/>
        <v>08480:映画スタジオ又はテレビスタジオ</v>
      </c>
      <c r="C48" s="33" t="s">
        <v>1336</v>
      </c>
      <c r="D48" s="33" t="s">
        <v>1335</v>
      </c>
      <c r="E48" s="32"/>
    </row>
    <row r="49" spans="1:5" ht="14.1" customHeight="1">
      <c r="A49" s="35" t="s">
        <v>1314</v>
      </c>
      <c r="B49" s="34" t="str">
        <f t="shared" si="1"/>
        <v>08490:自動車車庫</v>
      </c>
      <c r="C49" s="33" t="s">
        <v>1334</v>
      </c>
      <c r="D49" s="33" t="s">
        <v>1333</v>
      </c>
      <c r="E49" s="32"/>
    </row>
    <row r="50" spans="1:5" ht="14.1" customHeight="1">
      <c r="A50" s="35" t="s">
        <v>1314</v>
      </c>
      <c r="B50" s="34" t="str">
        <f t="shared" si="1"/>
        <v>08500:自転車駐車場</v>
      </c>
      <c r="C50" s="33" t="s">
        <v>1332</v>
      </c>
      <c r="D50" s="33" t="s">
        <v>1331</v>
      </c>
      <c r="E50" s="32"/>
    </row>
    <row r="51" spans="1:5" ht="14.1" customHeight="1">
      <c r="A51" s="35" t="s">
        <v>1314</v>
      </c>
      <c r="B51" s="34" t="str">
        <f t="shared" si="1"/>
        <v>08510:倉庫業を営む倉庫</v>
      </c>
      <c r="C51" s="33" t="s">
        <v>1330</v>
      </c>
      <c r="D51" s="33" t="s">
        <v>1329</v>
      </c>
      <c r="E51" s="32"/>
    </row>
    <row r="52" spans="1:5" ht="14.1" customHeight="1">
      <c r="A52" s="35" t="s">
        <v>1314</v>
      </c>
      <c r="B52" s="34" t="str">
        <f t="shared" si="1"/>
        <v>08520:倉庫業を営まない倉庫</v>
      </c>
      <c r="C52" s="33" t="s">
        <v>1328</v>
      </c>
      <c r="D52" s="33" t="s">
        <v>1327</v>
      </c>
      <c r="E52" s="32"/>
    </row>
    <row r="53" spans="1:5" ht="14.1" customHeight="1">
      <c r="A53" s="35" t="s">
        <v>1314</v>
      </c>
      <c r="B53" s="34" t="str">
        <f t="shared" si="1"/>
        <v>08530:劇場、映画館又は演芸場</v>
      </c>
      <c r="C53" s="33" t="s">
        <v>1326</v>
      </c>
      <c r="D53" s="33" t="s">
        <v>1325</v>
      </c>
      <c r="E53" s="32"/>
    </row>
    <row r="54" spans="1:5" ht="14.1" customHeight="1">
      <c r="A54" s="35" t="s">
        <v>1314</v>
      </c>
      <c r="B54" s="34" t="str">
        <f t="shared" si="1"/>
        <v>08540:観覧場</v>
      </c>
      <c r="C54" s="33" t="s">
        <v>1324</v>
      </c>
      <c r="D54" s="33" t="s">
        <v>1323</v>
      </c>
      <c r="E54" s="32"/>
    </row>
    <row r="55" spans="1:5" ht="14.1" customHeight="1">
      <c r="A55" s="35" t="s">
        <v>1314</v>
      </c>
      <c r="B55" s="34" t="str">
        <f t="shared" si="1"/>
        <v>08550:公会堂又は集会場</v>
      </c>
      <c r="C55" s="33" t="s">
        <v>1322</v>
      </c>
      <c r="D55" s="33" t="s">
        <v>1321</v>
      </c>
      <c r="E55" s="32"/>
    </row>
    <row r="56" spans="1:5" ht="14.1" customHeight="1">
      <c r="A56" s="35" t="s">
        <v>1314</v>
      </c>
      <c r="B56" s="34" t="str">
        <f t="shared" si="1"/>
        <v>08560:展示場</v>
      </c>
      <c r="C56" s="33" t="s">
        <v>1320</v>
      </c>
      <c r="D56" s="33" t="s">
        <v>1319</v>
      </c>
      <c r="E56" s="32"/>
    </row>
    <row r="57" spans="1:5" ht="14.1" customHeight="1">
      <c r="A57" s="35" t="s">
        <v>1314</v>
      </c>
      <c r="B57" s="34" t="str">
        <f t="shared" si="1"/>
        <v>08570:料理店</v>
      </c>
      <c r="C57" s="33" t="s">
        <v>1318</v>
      </c>
      <c r="D57" s="33" t="s">
        <v>1317</v>
      </c>
      <c r="E57" s="32"/>
    </row>
    <row r="58" spans="1:5" ht="14.1" customHeight="1">
      <c r="A58" s="35" t="s">
        <v>1314</v>
      </c>
      <c r="B58" s="34" t="str">
        <f t="shared" si="1"/>
        <v>08580:キャバレー、カフェー、ナイトクラブ又はバー</v>
      </c>
      <c r="C58" s="33" t="s">
        <v>1316</v>
      </c>
      <c r="D58" s="33" t="s">
        <v>1315</v>
      </c>
      <c r="E58" s="32"/>
    </row>
    <row r="59" spans="1:5" ht="14.1" customHeight="1">
      <c r="A59" s="35" t="s">
        <v>1314</v>
      </c>
      <c r="B59" s="34" t="str">
        <f t="shared" si="1"/>
        <v>08590:ダンスホール</v>
      </c>
      <c r="C59" s="33" t="s">
        <v>1313</v>
      </c>
      <c r="D59" s="33" t="s">
        <v>1312</v>
      </c>
      <c r="E59" s="32"/>
    </row>
    <row r="60" spans="1:5" ht="14.1" customHeight="1">
      <c r="A60" s="35" t="s">
        <v>1305</v>
      </c>
      <c r="B60" s="34"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33" t="s">
        <v>1311</v>
      </c>
      <c r="D60" s="33" t="s">
        <v>1310</v>
      </c>
      <c r="E60" s="32"/>
    </row>
    <row r="61" spans="1:5" ht="14.1" customHeight="1">
      <c r="A61" s="35" t="s">
        <v>1305</v>
      </c>
      <c r="B61" s="34" t="str">
        <f t="shared" si="1"/>
        <v>08610:卸売市場</v>
      </c>
      <c r="C61" s="33" t="s">
        <v>1309</v>
      </c>
      <c r="D61" s="33" t="s">
        <v>1308</v>
      </c>
      <c r="E61" s="32"/>
    </row>
    <row r="62" spans="1:5" ht="14.1" customHeight="1">
      <c r="A62" s="35" t="s">
        <v>1305</v>
      </c>
      <c r="B62" s="34" t="str">
        <f t="shared" ref="B62:B63" si="2">C62&amp;":"&amp;D62</f>
        <v>08620:火葬場又はと畜場、汚物処理場、ごみ焼却場その他の処理施設</v>
      </c>
      <c r="C62" s="33" t="s">
        <v>1307</v>
      </c>
      <c r="D62" s="33" t="s">
        <v>1306</v>
      </c>
      <c r="E62" s="32"/>
    </row>
    <row r="63" spans="1:5" ht="14.1" customHeight="1">
      <c r="A63" s="35" t="s">
        <v>1305</v>
      </c>
      <c r="B63" s="34" t="str">
        <f t="shared" si="2"/>
        <v>08990:その他</v>
      </c>
      <c r="C63" s="33" t="s">
        <v>1304</v>
      </c>
      <c r="D63" s="33" t="s">
        <v>1303</v>
      </c>
      <c r="E63" s="32"/>
    </row>
    <row r="64" spans="1:5" ht="14.1" customHeight="1">
      <c r="A64" s="35" t="s">
        <v>1406</v>
      </c>
      <c r="B64" s="34" t="str">
        <f>C64&amp;":"&amp;D64</f>
        <v>08220:隣保館</v>
      </c>
      <c r="C64" s="33" t="s">
        <v>1408</v>
      </c>
      <c r="D64" s="33" t="s">
        <v>1407</v>
      </c>
      <c r="E64" s="32"/>
    </row>
    <row r="65" spans="1:5" ht="14.1" customHeight="1">
      <c r="A65" s="35" t="s">
        <v>1384</v>
      </c>
      <c r="B65" s="34" t="str">
        <f>C65&amp;":"&amp;D65</f>
        <v>08270:巡査派出所</v>
      </c>
      <c r="C65" s="33" t="s">
        <v>1396</v>
      </c>
      <c r="D65" s="33" t="s">
        <v>1395</v>
      </c>
      <c r="E65" s="32"/>
    </row>
    <row r="66" spans="1:5" ht="14.1" customHeight="1">
      <c r="A66" s="35" t="s">
        <v>1384</v>
      </c>
      <c r="B66" s="34" t="str">
        <f>C66&amp;":"&amp;D66</f>
        <v>08290:郵便局</v>
      </c>
      <c r="C66" s="33" t="s">
        <v>1392</v>
      </c>
      <c r="D66" s="33" t="s">
        <v>1391</v>
      </c>
      <c r="E66" s="32"/>
    </row>
    <row r="67" spans="1:5" ht="14.1" customHeight="1">
      <c r="A67" s="35" t="s">
        <v>1384</v>
      </c>
      <c r="B67" s="34" t="str">
        <f>C67&amp;":"&amp;D67</f>
        <v>08300:地方公共団体の支庁又は支所</v>
      </c>
      <c r="C67" s="33" t="s">
        <v>1390</v>
      </c>
      <c r="D67" s="33" t="s">
        <v>1389</v>
      </c>
      <c r="E67" s="32"/>
    </row>
    <row r="68" spans="1:5" ht="14.1" customHeight="1">
      <c r="A68" s="35" t="s">
        <v>1384</v>
      </c>
      <c r="B68" s="34" t="str">
        <f>C68&amp;":"&amp;D68</f>
        <v>08330:税務署、警察署、保健所又は消防署その他これらに類するもの</v>
      </c>
      <c r="C68" s="33" t="s">
        <v>1383</v>
      </c>
      <c r="D68" s="33" t="s">
        <v>1382</v>
      </c>
      <c r="E68" s="32"/>
    </row>
    <row r="69" spans="1:5" ht="14.1" customHeight="1">
      <c r="A69" s="35"/>
      <c r="B69" s="34" t="str">
        <f t="shared" ref="B69:B71" si="3">IF(C69="","",C69&amp;":"&amp;D69)</f>
        <v>08630:農産物の生産、集荷、処理又は貯蔵に供するもの</v>
      </c>
      <c r="C69" s="36" t="s">
        <v>2798</v>
      </c>
      <c r="D69" s="33" t="s">
        <v>2799</v>
      </c>
      <c r="E69" s="32"/>
    </row>
    <row r="70" spans="1:5" ht="14.1" customHeight="1">
      <c r="A70" s="35"/>
      <c r="B70" s="34" t="str">
        <f t="shared" si="3"/>
        <v>08640:農業の生産資材の貯蔵に供するもの</v>
      </c>
      <c r="C70" s="36" t="s">
        <v>2800</v>
      </c>
      <c r="D70" s="33" t="s">
        <v>2801</v>
      </c>
      <c r="E70" s="32"/>
    </row>
    <row r="71" spans="1:5" ht="14.1" customHeight="1">
      <c r="A71" s="35"/>
      <c r="B71" s="34" t="str">
        <f t="shared" si="3"/>
        <v>08650:田園住居地域及びその周辺の地域で生産された農産物販売店等</v>
      </c>
      <c r="C71" s="36" t="s">
        <v>2802</v>
      </c>
      <c r="D71" s="33" t="s">
        <v>2803</v>
      </c>
      <c r="E71" s="32"/>
    </row>
    <row r="72" spans="1:5" ht="14.1" customHeight="1">
      <c r="A72" s="35"/>
      <c r="B72" s="34" t="str">
        <f>IF(C72="","",C72&amp;":"&amp;D72)</f>
        <v/>
      </c>
      <c r="C72" s="33"/>
      <c r="D72" s="33"/>
      <c r="E72" s="32"/>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tabColor theme="9" tint="0.59999389629810485"/>
  </sheetPr>
  <dimension ref="A1:M51"/>
  <sheetViews>
    <sheetView workbookViewId="0"/>
  </sheetViews>
  <sheetFormatPr defaultRowHeight="14.25"/>
  <cols>
    <col min="1" max="1" width="3.625" customWidth="1"/>
    <col min="2" max="2" width="10.625" customWidth="1"/>
    <col min="3" max="3" width="6.625" customWidth="1"/>
    <col min="4" max="4" width="10.625" customWidth="1"/>
    <col min="5" max="5" width="10.625" style="462" customWidth="1"/>
    <col min="6" max="6" width="1.625" style="463" customWidth="1"/>
    <col min="7" max="7" width="20.625" customWidth="1"/>
    <col min="8" max="8" width="9.625" bestFit="1" customWidth="1"/>
    <col min="9" max="9" width="10.625" customWidth="1"/>
    <col min="10" max="10" width="10.625" style="462" customWidth="1"/>
    <col min="11" max="11" width="9" style="462"/>
    <col min="12" max="12" width="30.625" customWidth="1"/>
    <col min="13" max="13" width="12.625" style="462" customWidth="1"/>
  </cols>
  <sheetData>
    <row r="1" spans="1:13">
      <c r="A1" s="469" t="s">
        <v>2379</v>
      </c>
      <c r="B1" s="470" t="s">
        <v>2366</v>
      </c>
      <c r="C1" s="470" t="s">
        <v>2367</v>
      </c>
      <c r="D1" s="470" t="s">
        <v>2368</v>
      </c>
      <c r="E1" s="471" t="s">
        <v>2369</v>
      </c>
      <c r="F1" s="470"/>
      <c r="G1" s="470" t="s">
        <v>2370</v>
      </c>
      <c r="H1" s="470" t="s">
        <v>2371</v>
      </c>
      <c r="I1" s="470" t="s">
        <v>2372</v>
      </c>
      <c r="J1" s="471" t="s">
        <v>2373</v>
      </c>
      <c r="K1" s="471" t="s">
        <v>2374</v>
      </c>
      <c r="L1" s="470" t="s">
        <v>2147</v>
      </c>
      <c r="M1" s="472" t="s">
        <v>2375</v>
      </c>
    </row>
    <row r="2" spans="1:13">
      <c r="A2">
        <f>ROW()-1</f>
        <v>1</v>
      </c>
      <c r="B2" s="484"/>
      <c r="C2" s="484"/>
      <c r="D2" s="484"/>
      <c r="E2" s="485"/>
      <c r="F2" s="484"/>
      <c r="G2" s="484"/>
      <c r="H2" s="484"/>
      <c r="I2" s="484"/>
      <c r="J2" s="485"/>
      <c r="K2" s="485"/>
      <c r="L2" s="484"/>
      <c r="M2" s="48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C00-000000000000}"/>
    <dataValidation imeMode="on" allowBlank="1" showInputMessage="1" showErrorMessage="1" sqref="L1:L1048576 B1:B1048576 C52:D1048576 G1:G1048576 H1:I1 C1:D1 H52:I1048576" xr:uid="{00000000-0002-0000-3C00-000001000000}"/>
    <dataValidation type="list" imeMode="on" allowBlank="1" showInputMessage="1" showErrorMessage="1" sqref="C2:C51 H3:H51" xr:uid="{00000000-0002-0000-3C00-000002000000}">
      <formula1>建築士資格</formula1>
    </dataValidation>
    <dataValidation type="list" imeMode="on" allowBlank="1" showInputMessage="1" showErrorMessage="1" sqref="D3:D51" xr:uid="{00000000-0002-0000-3C00-000003000000}">
      <formula1>建築士登録</formula1>
    </dataValidation>
    <dataValidation type="list" imeMode="on" allowBlank="1" showInputMessage="1" showErrorMessage="1" sqref="I3:I51" xr:uid="{00000000-0002-0000-3C00-000004000000}">
      <formula1>資格県</formula1>
    </dataValidation>
  </dataValidations>
  <hyperlinks>
    <hyperlink ref="A1" location="作業メニュー!A1" display="戻る" xr:uid="{00000000-0004-0000-3C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C00-000005000000}">
          <x14:formula1>
            <xm:f>値一覧項目!$C$2:$C$16</xm:f>
          </x14:formula1>
          <xm:sqref>I2</xm:sqref>
        </x14:dataValidation>
        <x14:dataValidation type="list" imeMode="on" allowBlank="1" showInputMessage="1" showErrorMessage="1" xr:uid="{00000000-0002-0000-3C00-000006000000}">
          <x14:formula1>
            <xm:f>値一覧項目!$E$2:$E$5</xm:f>
          </x14:formula1>
          <xm:sqref>H2</xm:sqref>
        </x14:dataValidation>
        <x14:dataValidation type="list" imeMode="on" allowBlank="1" showInputMessage="1" showErrorMessage="1" xr:uid="{00000000-0002-0000-3C00-000007000000}">
          <x14:formula1>
            <xm:f>値一覧項目!$D$2:$D$19</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9" tint="0.59999389629810485"/>
  </sheetPr>
  <dimension ref="A1:C51"/>
  <sheetViews>
    <sheetView workbookViewId="0"/>
  </sheetViews>
  <sheetFormatPr defaultRowHeight="14.25"/>
  <cols>
    <col min="1" max="1" width="4.625" customWidth="1"/>
    <col min="2" max="2" width="12.625" customWidth="1"/>
    <col min="3" max="3" width="10.625" style="462" customWidth="1"/>
  </cols>
  <sheetData>
    <row r="1" spans="1:3" s="476" customFormat="1">
      <c r="A1" s="478" t="s">
        <v>2379</v>
      </c>
      <c r="B1" s="476" t="s">
        <v>2366</v>
      </c>
      <c r="C1" s="477" t="s">
        <v>2369</v>
      </c>
    </row>
    <row r="2" spans="1:3">
      <c r="A2">
        <f>ROW()-1</f>
        <v>1</v>
      </c>
      <c r="B2" s="484"/>
      <c r="C2" s="48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D00-000000000000}"/>
    <dataValidation imeMode="on" allowBlank="1" showInputMessage="1" showErrorMessage="1" sqref="B1:B1048576" xr:uid="{00000000-0002-0000-3D00-000001000000}"/>
  </dataValidations>
  <hyperlinks>
    <hyperlink ref="A1" location="作業メニュー!A1" display="戻る" xr:uid="{00000000-0004-0000-3D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9" tint="0.59999389629810485"/>
  </sheetPr>
  <dimension ref="A1:I51"/>
  <sheetViews>
    <sheetView workbookViewId="0">
      <selection activeCell="E3" sqref="E3"/>
    </sheetView>
  </sheetViews>
  <sheetFormatPr defaultRowHeight="14.25"/>
  <cols>
    <col min="1" max="1" width="3.625" customWidth="1"/>
    <col min="2" max="2" width="20.625" customWidth="1"/>
    <col min="3" max="3" width="12.625" customWidth="1"/>
    <col min="5" max="5" width="9" style="462"/>
    <col min="6" max="6" width="30.625" customWidth="1"/>
    <col min="7" max="7" width="9" style="462"/>
    <col min="8" max="8" width="30.625" customWidth="1"/>
    <col min="9" max="9" width="12.625" style="462" customWidth="1"/>
  </cols>
  <sheetData>
    <row r="1" spans="1:9">
      <c r="A1" s="469" t="s">
        <v>2379</v>
      </c>
      <c r="B1" s="470" t="s">
        <v>2366</v>
      </c>
      <c r="C1" s="470" t="s">
        <v>2368</v>
      </c>
      <c r="D1" s="470" t="s">
        <v>2404</v>
      </c>
      <c r="E1" s="471" t="s">
        <v>2369</v>
      </c>
      <c r="F1" s="470" t="s">
        <v>2370</v>
      </c>
      <c r="G1" s="471" t="s">
        <v>2374</v>
      </c>
      <c r="H1" s="470" t="s">
        <v>2147</v>
      </c>
      <c r="I1" s="472" t="s">
        <v>2375</v>
      </c>
    </row>
    <row r="2" spans="1:9">
      <c r="A2" s="479">
        <f>ROW()-1</f>
        <v>1</v>
      </c>
      <c r="B2" s="484"/>
      <c r="C2" s="484"/>
      <c r="D2" s="484"/>
      <c r="E2" s="485"/>
      <c r="F2" s="484"/>
      <c r="G2" s="485"/>
      <c r="H2" s="484"/>
      <c r="I2" s="485"/>
    </row>
    <row r="3" spans="1:9">
      <c r="A3" s="479">
        <f t="shared" ref="A3:A51" si="0">ROW()-1</f>
        <v>2</v>
      </c>
    </row>
    <row r="4" spans="1:9">
      <c r="A4" s="479">
        <f t="shared" si="0"/>
        <v>3</v>
      </c>
    </row>
    <row r="5" spans="1:9">
      <c r="A5" s="479">
        <f t="shared" si="0"/>
        <v>4</v>
      </c>
    </row>
    <row r="6" spans="1:9">
      <c r="A6" s="479">
        <f t="shared" si="0"/>
        <v>5</v>
      </c>
    </row>
    <row r="7" spans="1:9">
      <c r="A7" s="479">
        <f t="shared" si="0"/>
        <v>6</v>
      </c>
    </row>
    <row r="8" spans="1:9">
      <c r="A8" s="479">
        <f t="shared" si="0"/>
        <v>7</v>
      </c>
    </row>
    <row r="9" spans="1:9">
      <c r="A9" s="479">
        <f t="shared" si="0"/>
        <v>8</v>
      </c>
    </row>
    <row r="10" spans="1:9">
      <c r="A10" s="479">
        <f t="shared" si="0"/>
        <v>9</v>
      </c>
    </row>
    <row r="11" spans="1:9">
      <c r="A11" s="479">
        <f t="shared" si="0"/>
        <v>10</v>
      </c>
    </row>
    <row r="12" spans="1:9">
      <c r="A12" s="479">
        <f t="shared" si="0"/>
        <v>11</v>
      </c>
    </row>
    <row r="13" spans="1:9">
      <c r="A13" s="479">
        <f t="shared" si="0"/>
        <v>12</v>
      </c>
    </row>
    <row r="14" spans="1:9">
      <c r="A14" s="479">
        <f t="shared" si="0"/>
        <v>13</v>
      </c>
    </row>
    <row r="15" spans="1:9">
      <c r="A15" s="479">
        <f t="shared" si="0"/>
        <v>14</v>
      </c>
    </row>
    <row r="16" spans="1:9">
      <c r="A16" s="479">
        <f t="shared" si="0"/>
        <v>15</v>
      </c>
    </row>
    <row r="17" spans="1:1">
      <c r="A17" s="479">
        <f t="shared" si="0"/>
        <v>16</v>
      </c>
    </row>
    <row r="18" spans="1:1">
      <c r="A18" s="479">
        <f t="shared" si="0"/>
        <v>17</v>
      </c>
    </row>
    <row r="19" spans="1:1">
      <c r="A19" s="479">
        <f t="shared" si="0"/>
        <v>18</v>
      </c>
    </row>
    <row r="20" spans="1:1">
      <c r="A20" s="479">
        <f t="shared" si="0"/>
        <v>19</v>
      </c>
    </row>
    <row r="21" spans="1:1">
      <c r="A21" s="479">
        <f t="shared" si="0"/>
        <v>20</v>
      </c>
    </row>
    <row r="22" spans="1:1">
      <c r="A22" s="479">
        <f t="shared" si="0"/>
        <v>21</v>
      </c>
    </row>
    <row r="23" spans="1:1">
      <c r="A23" s="479">
        <f t="shared" si="0"/>
        <v>22</v>
      </c>
    </row>
    <row r="24" spans="1:1">
      <c r="A24" s="479">
        <f t="shared" si="0"/>
        <v>23</v>
      </c>
    </row>
    <row r="25" spans="1:1">
      <c r="A25" s="479">
        <f t="shared" si="0"/>
        <v>24</v>
      </c>
    </row>
    <row r="26" spans="1:1">
      <c r="A26" s="479">
        <f t="shared" si="0"/>
        <v>25</v>
      </c>
    </row>
    <row r="27" spans="1:1">
      <c r="A27" s="479">
        <f t="shared" si="0"/>
        <v>26</v>
      </c>
    </row>
    <row r="28" spans="1:1">
      <c r="A28" s="479">
        <f t="shared" si="0"/>
        <v>27</v>
      </c>
    </row>
    <row r="29" spans="1:1">
      <c r="A29" s="479">
        <f t="shared" si="0"/>
        <v>28</v>
      </c>
    </row>
    <row r="30" spans="1:1">
      <c r="A30" s="479">
        <f t="shared" si="0"/>
        <v>29</v>
      </c>
    </row>
    <row r="31" spans="1:1">
      <c r="A31" s="479">
        <f t="shared" si="0"/>
        <v>30</v>
      </c>
    </row>
    <row r="32" spans="1:1">
      <c r="A32" s="479">
        <f t="shared" si="0"/>
        <v>31</v>
      </c>
    </row>
    <row r="33" spans="1:1">
      <c r="A33" s="479">
        <f t="shared" si="0"/>
        <v>32</v>
      </c>
    </row>
    <row r="34" spans="1:1">
      <c r="A34" s="479">
        <f t="shared" si="0"/>
        <v>33</v>
      </c>
    </row>
    <row r="35" spans="1:1">
      <c r="A35" s="479">
        <f t="shared" si="0"/>
        <v>34</v>
      </c>
    </row>
    <row r="36" spans="1:1">
      <c r="A36" s="479">
        <f t="shared" si="0"/>
        <v>35</v>
      </c>
    </row>
    <row r="37" spans="1:1">
      <c r="A37" s="479">
        <f t="shared" si="0"/>
        <v>36</v>
      </c>
    </row>
    <row r="38" spans="1:1">
      <c r="A38" s="479">
        <f t="shared" si="0"/>
        <v>37</v>
      </c>
    </row>
    <row r="39" spans="1:1">
      <c r="A39" s="479">
        <f t="shared" si="0"/>
        <v>38</v>
      </c>
    </row>
    <row r="40" spans="1:1">
      <c r="A40" s="479">
        <f t="shared" si="0"/>
        <v>39</v>
      </c>
    </row>
    <row r="41" spans="1:1">
      <c r="A41" s="479">
        <f t="shared" si="0"/>
        <v>40</v>
      </c>
    </row>
    <row r="42" spans="1:1">
      <c r="A42" s="479">
        <f t="shared" si="0"/>
        <v>41</v>
      </c>
    </row>
    <row r="43" spans="1:1">
      <c r="A43" s="479">
        <f t="shared" si="0"/>
        <v>42</v>
      </c>
    </row>
    <row r="44" spans="1:1">
      <c r="A44" s="479">
        <f t="shared" si="0"/>
        <v>43</v>
      </c>
    </row>
    <row r="45" spans="1:1">
      <c r="A45" s="479">
        <f t="shared" si="0"/>
        <v>44</v>
      </c>
    </row>
    <row r="46" spans="1:1">
      <c r="A46" s="479">
        <f t="shared" si="0"/>
        <v>45</v>
      </c>
    </row>
    <row r="47" spans="1:1">
      <c r="A47" s="479">
        <f t="shared" si="0"/>
        <v>46</v>
      </c>
    </row>
    <row r="48" spans="1:1">
      <c r="A48" s="479">
        <f t="shared" si="0"/>
        <v>47</v>
      </c>
    </row>
    <row r="49" spans="1:1">
      <c r="A49" s="479">
        <f t="shared" si="0"/>
        <v>48</v>
      </c>
    </row>
    <row r="50" spans="1:1">
      <c r="A50" s="479">
        <f t="shared" si="0"/>
        <v>49</v>
      </c>
    </row>
    <row r="51" spans="1:1">
      <c r="A51" s="479">
        <f t="shared" si="0"/>
        <v>50</v>
      </c>
    </row>
  </sheetData>
  <phoneticPr fontId="2"/>
  <dataValidations count="4">
    <dataValidation imeMode="on" allowBlank="1" showInputMessage="1" showErrorMessage="1" sqref="C52:D1048576 F1:F1048576 B1:B1048576 C1:D2 H1:H1048576" xr:uid="{00000000-0002-0000-3E00-000000000000}"/>
    <dataValidation imeMode="off" allowBlank="1" showInputMessage="1" showErrorMessage="1" sqref="I1:I1048576 G1:G1048576 E1:E1048576" xr:uid="{00000000-0002-0000-3E00-000001000000}"/>
    <dataValidation type="list" imeMode="on" allowBlank="1" showInputMessage="1" showErrorMessage="1" sqref="C3:C51" xr:uid="{00000000-0002-0000-3E00-000002000000}">
      <formula1>建築士登録</formula1>
    </dataValidation>
    <dataValidation type="list" imeMode="on" allowBlank="1" showInputMessage="1" showErrorMessage="1" sqref="D3:D51" xr:uid="{00000000-0002-0000-3E00-000003000000}">
      <formula1>許可番号</formula1>
    </dataValidation>
  </dataValidations>
  <hyperlinks>
    <hyperlink ref="A1" location="作業メニュー!A1" display="戻る" xr:uid="{00000000-0004-0000-3E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1">
    <tabColor rgb="FFCCFFFF"/>
  </sheetPr>
  <dimension ref="A1:S392"/>
  <sheetViews>
    <sheetView topLeftCell="A321" workbookViewId="0">
      <selection activeCell="B360" sqref="B360"/>
    </sheetView>
  </sheetViews>
  <sheetFormatPr defaultColWidth="9" defaultRowHeight="14.1" customHeight="1"/>
  <cols>
    <col min="1" max="1" width="7.625" style="119" customWidth="1"/>
    <col min="2" max="2" width="34" style="119" bestFit="1" customWidth="1"/>
    <col min="3" max="3" width="20.625" style="119" customWidth="1"/>
    <col min="4" max="5" width="10.625" style="119" customWidth="1"/>
    <col min="6" max="19" width="7.625" style="119" customWidth="1"/>
    <col min="20" max="16384" width="9" style="119"/>
  </cols>
  <sheetData>
    <row r="1" spans="1:19" s="449" customFormat="1" ht="15.95" customHeight="1">
      <c r="A1" s="474" t="s">
        <v>2656</v>
      </c>
      <c r="B1" s="468" t="s">
        <v>1819</v>
      </c>
      <c r="C1" s="468" t="s">
        <v>2376</v>
      </c>
      <c r="D1" s="468" t="s">
        <v>1817</v>
      </c>
      <c r="E1" s="468" t="s">
        <v>1816</v>
      </c>
      <c r="F1" s="468" t="s">
        <v>1815</v>
      </c>
      <c r="G1" s="468" t="s">
        <v>1814</v>
      </c>
      <c r="H1" s="468" t="s">
        <v>1813</v>
      </c>
      <c r="I1" s="468" t="s">
        <v>1812</v>
      </c>
      <c r="J1" s="468" t="s">
        <v>1811</v>
      </c>
      <c r="K1" s="468" t="s">
        <v>1810</v>
      </c>
      <c r="L1" s="468" t="s">
        <v>1809</v>
      </c>
      <c r="M1" s="468" t="s">
        <v>1808</v>
      </c>
      <c r="N1" s="468" t="s">
        <v>1807</v>
      </c>
      <c r="O1" s="468" t="s">
        <v>1806</v>
      </c>
      <c r="P1" s="468" t="s">
        <v>1805</v>
      </c>
      <c r="Q1" s="468" t="s">
        <v>1804</v>
      </c>
      <c r="R1" s="468" t="s">
        <v>1803</v>
      </c>
      <c r="S1" s="590" t="s">
        <v>1802</v>
      </c>
    </row>
    <row r="2" spans="1:19" ht="14.1" customHeight="1">
      <c r="A2" s="360">
        <v>1</v>
      </c>
      <c r="B2" s="149" t="s">
        <v>1801</v>
      </c>
      <c r="C2" s="138" t="str">
        <f>IF('確認申請書（建築）入力'!$AT$27="","",'確認申請書（建築）入力'!$AT$27)</f>
        <v/>
      </c>
      <c r="D2" s="138"/>
      <c r="E2" s="138"/>
      <c r="F2" s="138"/>
      <c r="G2" s="138"/>
      <c r="H2" s="138"/>
      <c r="I2" s="138"/>
      <c r="J2" s="138"/>
      <c r="K2" s="138"/>
      <c r="L2" s="138"/>
      <c r="M2" s="138"/>
      <c r="N2" s="138"/>
      <c r="O2" s="138"/>
      <c r="P2" s="138"/>
      <c r="Q2" s="138"/>
      <c r="R2" s="138"/>
      <c r="S2" s="138" t="s">
        <v>1457</v>
      </c>
    </row>
    <row r="3" spans="1:19" ht="14.1" customHeight="1">
      <c r="A3" s="311">
        <v>2</v>
      </c>
      <c r="B3" s="121" t="s">
        <v>1800</v>
      </c>
      <c r="C3" s="122" t="str">
        <f>IF('確認申請書（建築）入力'!$AT$28="","",'確認申請書（建築）入力'!$AT$28)</f>
        <v/>
      </c>
      <c r="D3" s="122"/>
      <c r="E3" s="122"/>
      <c r="F3" s="122"/>
      <c r="G3" s="122"/>
      <c r="H3" s="122"/>
      <c r="I3" s="122"/>
      <c r="J3" s="122"/>
      <c r="K3" s="122"/>
      <c r="L3" s="122"/>
      <c r="M3" s="122"/>
      <c r="N3" s="122"/>
      <c r="O3" s="122"/>
      <c r="P3" s="122"/>
      <c r="Q3" s="122"/>
      <c r="R3" s="122"/>
      <c r="S3" s="122" t="s">
        <v>1457</v>
      </c>
    </row>
    <row r="4" spans="1:19" ht="14.1" customHeight="1">
      <c r="A4" s="311">
        <v>3</v>
      </c>
      <c r="B4" s="121" t="s">
        <v>1799</v>
      </c>
      <c r="C4" s="122" t="str">
        <f>IF('確認申請書（建築）入力'!$M$19="","",'確認申請書（建築）入力'!$M$19)</f>
        <v/>
      </c>
      <c r="D4" s="122"/>
      <c r="E4" s="122"/>
      <c r="F4" s="122"/>
      <c r="G4" s="122"/>
      <c r="H4" s="122"/>
      <c r="I4" s="122"/>
      <c r="J4" s="122"/>
      <c r="K4" s="122"/>
      <c r="L4" s="122"/>
      <c r="M4" s="122"/>
      <c r="N4" s="122"/>
      <c r="O4" s="122"/>
      <c r="P4" s="122"/>
      <c r="Q4" s="122"/>
      <c r="R4" s="122"/>
      <c r="S4" s="122" t="s">
        <v>1457</v>
      </c>
    </row>
    <row r="5" spans="1:19" ht="14.1" customHeight="1">
      <c r="A5" s="311">
        <v>4</v>
      </c>
      <c r="B5" s="121" t="s">
        <v>1798</v>
      </c>
      <c r="C5" s="122" t="str">
        <f>IF('確認申請書（建築）入力'!$M$18="","",'確認申請書（建築）入力'!$M$18)</f>
        <v/>
      </c>
      <c r="D5" s="122"/>
      <c r="E5" s="122"/>
      <c r="F5" s="591"/>
      <c r="G5" s="591"/>
      <c r="H5" s="122"/>
      <c r="I5" s="122"/>
      <c r="J5" s="122"/>
      <c r="K5" s="122"/>
      <c r="L5" s="122"/>
      <c r="M5" s="122"/>
      <c r="N5" s="122"/>
      <c r="O5" s="122"/>
      <c r="P5" s="122"/>
      <c r="Q5" s="122"/>
      <c r="R5" s="122"/>
      <c r="S5" s="122" t="s">
        <v>1457</v>
      </c>
    </row>
    <row r="6" spans="1:19" ht="14.1" customHeight="1">
      <c r="A6" s="311">
        <v>5</v>
      </c>
      <c r="B6" s="121" t="s">
        <v>1797</v>
      </c>
      <c r="C6" s="122" t="str">
        <f>IF('確認申請書（建築）入力'!$M$20="","",'確認申請書（建築）入力'!$M$20)</f>
        <v/>
      </c>
      <c r="D6" s="122"/>
      <c r="E6" s="122"/>
      <c r="F6" s="122"/>
      <c r="G6" s="122"/>
      <c r="H6" s="122"/>
      <c r="I6" s="122"/>
      <c r="J6" s="122"/>
      <c r="K6" s="122"/>
      <c r="L6" s="122"/>
      <c r="M6" s="122"/>
      <c r="N6" s="122"/>
      <c r="O6" s="122"/>
      <c r="P6" s="122"/>
      <c r="Q6" s="122"/>
      <c r="R6" s="122"/>
      <c r="S6" s="122" t="s">
        <v>1457</v>
      </c>
    </row>
    <row r="7" spans="1:19" ht="14.1" customHeight="1">
      <c r="A7" s="311">
        <v>6</v>
      </c>
      <c r="B7" s="121" t="s">
        <v>1796</v>
      </c>
      <c r="C7" s="122" t="str">
        <f>IF('確認申請書（建築）入力'!$M$21="","",'確認申請書（建築）入力'!$M$21)</f>
        <v/>
      </c>
      <c r="D7" s="122"/>
      <c r="E7" s="122"/>
      <c r="F7" s="122"/>
      <c r="G7" s="122"/>
      <c r="H7" s="122"/>
      <c r="I7" s="122"/>
      <c r="J7" s="122"/>
      <c r="K7" s="122"/>
      <c r="L7" s="122"/>
      <c r="M7" s="122"/>
      <c r="N7" s="122"/>
      <c r="O7" s="122"/>
      <c r="P7" s="122"/>
      <c r="Q7" s="122"/>
      <c r="R7" s="122"/>
      <c r="S7" s="122" t="s">
        <v>1457</v>
      </c>
    </row>
    <row r="8" spans="1:19" ht="14.1" customHeight="1">
      <c r="A8" s="311">
        <v>7</v>
      </c>
      <c r="B8" s="121" t="s">
        <v>1795</v>
      </c>
      <c r="C8" s="122" t="str">
        <f>IF('確認申請書（建築）入力'!$M$22="","",'確認申請書（建築）入力'!$M$22)</f>
        <v/>
      </c>
      <c r="D8" s="122"/>
      <c r="E8" s="122"/>
      <c r="F8" s="122"/>
      <c r="G8" s="122"/>
      <c r="H8" s="122"/>
      <c r="I8" s="122"/>
      <c r="J8" s="122"/>
      <c r="K8" s="122"/>
      <c r="L8" s="122"/>
      <c r="M8" s="122"/>
      <c r="N8" s="122"/>
      <c r="O8" s="122"/>
      <c r="P8" s="122"/>
      <c r="Q8" s="122"/>
      <c r="R8" s="122"/>
      <c r="S8" s="122" t="s">
        <v>1457</v>
      </c>
    </row>
    <row r="9" spans="1:19" ht="14.1" customHeight="1">
      <c r="A9" s="464">
        <v>8</v>
      </c>
      <c r="B9" s="123" t="s">
        <v>1794</v>
      </c>
      <c r="C9" s="124" t="str">
        <f>IF('確認申請書（建築）入力'!$N$26="","",'確認申請書（建築）入力'!$N$26)</f>
        <v/>
      </c>
      <c r="D9" s="592">
        <v>1</v>
      </c>
      <c r="E9" s="124"/>
      <c r="F9" s="124"/>
      <c r="G9" s="124"/>
      <c r="H9" s="124"/>
      <c r="I9" s="124"/>
      <c r="J9" s="124"/>
      <c r="K9" s="124"/>
      <c r="L9" s="124"/>
      <c r="M9" s="124"/>
      <c r="N9" s="124"/>
      <c r="O9" s="124"/>
      <c r="P9" s="124"/>
      <c r="Q9" s="124"/>
      <c r="R9" s="124"/>
      <c r="S9" s="124" t="s">
        <v>1457</v>
      </c>
    </row>
    <row r="10" spans="1:19" ht="14.1" customHeight="1">
      <c r="A10" s="464">
        <v>9</v>
      </c>
      <c r="B10" s="123" t="s">
        <v>1793</v>
      </c>
      <c r="C10" s="124" t="str">
        <f>IF('確認申請書（建築）入力'!$V$26="","",'確認申請書（建築）入力'!$V$26)</f>
        <v/>
      </c>
      <c r="D10" s="592">
        <v>1</v>
      </c>
      <c r="E10" s="124"/>
      <c r="F10" s="124"/>
      <c r="G10" s="124"/>
      <c r="H10" s="124"/>
      <c r="I10" s="124"/>
      <c r="J10" s="124"/>
      <c r="K10" s="124"/>
      <c r="L10" s="124"/>
      <c r="M10" s="124"/>
      <c r="N10" s="124"/>
      <c r="O10" s="124"/>
      <c r="P10" s="124"/>
      <c r="Q10" s="124"/>
      <c r="R10" s="124"/>
      <c r="S10" s="124" t="s">
        <v>1457</v>
      </c>
    </row>
    <row r="11" spans="1:19" ht="14.1" customHeight="1">
      <c r="A11" s="464">
        <v>10</v>
      </c>
      <c r="B11" s="123" t="s">
        <v>1792</v>
      </c>
      <c r="C11" s="124" t="str">
        <f>IF('確認申請書（建築）入力'!$AE$26="","",'確認申請書（建築）入力'!$AE$26)</f>
        <v/>
      </c>
      <c r="D11" s="124"/>
      <c r="E11" s="124"/>
      <c r="F11" s="124"/>
      <c r="G11" s="124"/>
      <c r="H11" s="124"/>
      <c r="I11" s="124"/>
      <c r="J11" s="124"/>
      <c r="K11" s="124"/>
      <c r="L11" s="124"/>
      <c r="M11" s="124"/>
      <c r="N11" s="124"/>
      <c r="O11" s="124"/>
      <c r="P11" s="124"/>
      <c r="Q11" s="124"/>
      <c r="R11" s="124"/>
      <c r="S11" s="124" t="s">
        <v>1457</v>
      </c>
    </row>
    <row r="12" spans="1:19" ht="14.1" customHeight="1">
      <c r="A12" s="464">
        <v>11</v>
      </c>
      <c r="B12" s="123" t="s">
        <v>1791</v>
      </c>
      <c r="C12" s="124" t="str">
        <f>IF('確認申請書（建築）入力'!$M$27="","",'確認申請書（建築）入力'!$M$27)</f>
        <v/>
      </c>
      <c r="D12" s="124"/>
      <c r="E12" s="124"/>
      <c r="F12" s="124"/>
      <c r="G12" s="124"/>
      <c r="H12" s="124"/>
      <c r="I12" s="124"/>
      <c r="J12" s="124"/>
      <c r="K12" s="124"/>
      <c r="L12" s="124"/>
      <c r="M12" s="124"/>
      <c r="N12" s="124"/>
      <c r="O12" s="124"/>
      <c r="P12" s="124"/>
      <c r="Q12" s="124"/>
      <c r="R12" s="124"/>
      <c r="S12" s="124" t="s">
        <v>1457</v>
      </c>
    </row>
    <row r="13" spans="1:19" ht="14.1" customHeight="1">
      <c r="A13" s="464">
        <v>12</v>
      </c>
      <c r="B13" s="123" t="s">
        <v>1790</v>
      </c>
      <c r="C13" s="124" t="str">
        <f>IF('確認申請書（建築）入力'!$N$28="","",'確認申請書（建築）入力'!$N$28)</f>
        <v/>
      </c>
      <c r="D13" s="592">
        <v>1</v>
      </c>
      <c r="E13" s="124"/>
      <c r="F13" s="124"/>
      <c r="G13" s="124"/>
      <c r="H13" s="124"/>
      <c r="I13" s="124"/>
      <c r="J13" s="124"/>
      <c r="K13" s="124"/>
      <c r="L13" s="124"/>
      <c r="M13" s="124"/>
      <c r="N13" s="124"/>
      <c r="O13" s="124"/>
      <c r="P13" s="124"/>
      <c r="Q13" s="124"/>
      <c r="R13" s="124"/>
      <c r="S13" s="124" t="s">
        <v>1457</v>
      </c>
    </row>
    <row r="14" spans="1:19" ht="14.1" customHeight="1">
      <c r="A14" s="464">
        <v>13</v>
      </c>
      <c r="B14" s="123" t="s">
        <v>1789</v>
      </c>
      <c r="C14" s="124" t="str">
        <f>IF('確認申請書（建築）入力'!$W$28="","",'確認申請書（建築）入力'!$W$28)</f>
        <v/>
      </c>
      <c r="D14" s="592">
        <v>1</v>
      </c>
      <c r="E14" s="124"/>
      <c r="F14" s="124"/>
      <c r="G14" s="124"/>
      <c r="H14" s="124"/>
      <c r="I14" s="124"/>
      <c r="J14" s="124"/>
      <c r="K14" s="124"/>
      <c r="L14" s="124"/>
      <c r="M14" s="124"/>
      <c r="N14" s="124"/>
      <c r="O14" s="124"/>
      <c r="P14" s="124"/>
      <c r="Q14" s="124"/>
      <c r="R14" s="124"/>
      <c r="S14" s="124" t="s">
        <v>1457</v>
      </c>
    </row>
    <row r="15" spans="1:19" ht="14.1" customHeight="1">
      <c r="A15" s="464">
        <v>14</v>
      </c>
      <c r="B15" s="123" t="s">
        <v>1788</v>
      </c>
      <c r="C15" s="124" t="str">
        <f>IF('確認申請書（建築）入力'!$AE$28="","",'確認申請書（建築）入力'!$AE$28)</f>
        <v/>
      </c>
      <c r="D15" s="124"/>
      <c r="E15" s="124"/>
      <c r="F15" s="124"/>
      <c r="G15" s="124"/>
      <c r="H15" s="124"/>
      <c r="I15" s="124"/>
      <c r="J15" s="124"/>
      <c r="K15" s="124"/>
      <c r="L15" s="124"/>
      <c r="M15" s="124"/>
      <c r="N15" s="124"/>
      <c r="O15" s="124"/>
      <c r="P15" s="124"/>
      <c r="Q15" s="124"/>
      <c r="R15" s="124"/>
      <c r="S15" s="124" t="s">
        <v>1457</v>
      </c>
    </row>
    <row r="16" spans="1:19" ht="14.1" customHeight="1">
      <c r="A16" s="464">
        <v>15</v>
      </c>
      <c r="B16" s="123" t="s">
        <v>1787</v>
      </c>
      <c r="C16" s="124" t="str">
        <f>IF('確認申請書（建築）入力'!$M$29="","",'確認申請書（建築）入力'!$M$29)</f>
        <v/>
      </c>
      <c r="D16" s="124"/>
      <c r="E16" s="124"/>
      <c r="F16" s="124"/>
      <c r="G16" s="124"/>
      <c r="H16" s="124"/>
      <c r="I16" s="124"/>
      <c r="J16" s="124"/>
      <c r="K16" s="124"/>
      <c r="L16" s="124"/>
      <c r="M16" s="124"/>
      <c r="N16" s="124"/>
      <c r="O16" s="124"/>
      <c r="P16" s="124"/>
      <c r="Q16" s="124"/>
      <c r="R16" s="124"/>
      <c r="S16" s="124" t="s">
        <v>1457</v>
      </c>
    </row>
    <row r="17" spans="1:19" ht="14.1" customHeight="1">
      <c r="A17" s="464">
        <v>16</v>
      </c>
      <c r="B17" s="123" t="s">
        <v>1786</v>
      </c>
      <c r="C17" s="124" t="str">
        <f>IF(OR('確認申請書（建築）入力'!$M$30="",'確認申請書（建築）入力'!$M$30=0),"",'確認申請書（建築）入力'!$M$30)</f>
        <v/>
      </c>
      <c r="D17" s="124"/>
      <c r="E17" s="124"/>
      <c r="F17" s="124"/>
      <c r="G17" s="124"/>
      <c r="H17" s="124"/>
      <c r="I17" s="124"/>
      <c r="J17" s="124"/>
      <c r="K17" s="124"/>
      <c r="L17" s="124"/>
      <c r="M17" s="124"/>
      <c r="N17" s="124"/>
      <c r="O17" s="124"/>
      <c r="P17" s="124"/>
      <c r="Q17" s="124"/>
      <c r="R17" s="124"/>
      <c r="S17" s="124" t="s">
        <v>1457</v>
      </c>
    </row>
    <row r="18" spans="1:19" ht="14.1" customHeight="1">
      <c r="A18" s="464">
        <v>17</v>
      </c>
      <c r="B18" s="123" t="s">
        <v>1785</v>
      </c>
      <c r="C18" s="124" t="str">
        <f>IF(OR('確認申請書（建築）入力'!$M$31="",'確認申請書（建築）入力'!$M$31=0),"",'確認申請書（建築）入力'!$M$31)</f>
        <v/>
      </c>
      <c r="D18" s="124"/>
      <c r="E18" s="124"/>
      <c r="F18" s="124"/>
      <c r="G18" s="124"/>
      <c r="H18" s="124"/>
      <c r="I18" s="124"/>
      <c r="J18" s="124"/>
      <c r="K18" s="124"/>
      <c r="L18" s="124"/>
      <c r="M18" s="124"/>
      <c r="N18" s="124"/>
      <c r="O18" s="124"/>
      <c r="P18" s="124"/>
      <c r="Q18" s="124"/>
      <c r="R18" s="124"/>
      <c r="S18" s="124" t="s">
        <v>1457</v>
      </c>
    </row>
    <row r="19" spans="1:19" ht="14.1" customHeight="1">
      <c r="A19" s="464">
        <v>18</v>
      </c>
      <c r="B19" s="123" t="s">
        <v>1784</v>
      </c>
      <c r="C19" s="124" t="str">
        <f>IF(OR('確認申請書（建築）入力'!$M$32="",'確認申請書（建築）入力'!$M$32=0),"",'確認申請書（建築）入力'!$M$32)</f>
        <v/>
      </c>
      <c r="D19" s="124"/>
      <c r="E19" s="124"/>
      <c r="F19" s="124"/>
      <c r="G19" s="124"/>
      <c r="H19" s="124"/>
      <c r="I19" s="124"/>
      <c r="J19" s="124"/>
      <c r="K19" s="124"/>
      <c r="L19" s="124"/>
      <c r="M19" s="124"/>
      <c r="N19" s="124"/>
      <c r="O19" s="124"/>
      <c r="P19" s="124"/>
      <c r="Q19" s="124"/>
      <c r="R19" s="124"/>
      <c r="S19" s="124" t="s">
        <v>1457</v>
      </c>
    </row>
    <row r="20" spans="1:19" ht="14.1" customHeight="1">
      <c r="A20" s="464">
        <v>19</v>
      </c>
      <c r="B20" s="125" t="s">
        <v>1783</v>
      </c>
      <c r="C20" s="126" t="str">
        <f>IF('確認申請書（建築）入力'!$M$33="","",'確認申請書（建築）入力'!$M$33)</f>
        <v/>
      </c>
      <c r="D20" s="124"/>
      <c r="E20" s="124"/>
      <c r="F20" s="124"/>
      <c r="G20" s="124"/>
      <c r="H20" s="124"/>
      <c r="I20" s="124"/>
      <c r="J20" s="124"/>
      <c r="K20" s="124"/>
      <c r="L20" s="124"/>
      <c r="M20" s="124"/>
      <c r="N20" s="124"/>
      <c r="O20" s="124"/>
      <c r="P20" s="124"/>
      <c r="Q20" s="124"/>
      <c r="R20" s="124"/>
      <c r="S20" s="124" t="s">
        <v>1457</v>
      </c>
    </row>
    <row r="21" spans="1:19" ht="14.1" customHeight="1">
      <c r="A21" s="311">
        <v>20</v>
      </c>
      <c r="B21" s="121" t="s">
        <v>1782</v>
      </c>
      <c r="C21" s="122" t="str">
        <f>IF('確認申請書（建築）入力'!$M$15="","",'確認申請書（建築）入力'!$M$15)</f>
        <v/>
      </c>
      <c r="D21" s="122"/>
      <c r="E21" s="122"/>
      <c r="F21" s="122"/>
      <c r="G21" s="122"/>
      <c r="H21" s="122"/>
      <c r="I21" s="122"/>
      <c r="J21" s="122"/>
      <c r="K21" s="122"/>
      <c r="L21" s="122"/>
      <c r="M21" s="122"/>
      <c r="N21" s="122"/>
      <c r="O21" s="122"/>
      <c r="P21" s="122"/>
      <c r="Q21" s="122"/>
      <c r="R21" s="122"/>
      <c r="S21" s="122" t="s">
        <v>1457</v>
      </c>
    </row>
    <row r="22" spans="1:19" ht="14.1" customHeight="1">
      <c r="A22" s="464">
        <v>21</v>
      </c>
      <c r="B22" s="123" t="s">
        <v>1781</v>
      </c>
      <c r="C22" s="126" t="str">
        <f>IF('確認申請書（建築）入力'!$N$36="","",'確認申請書（建築）入力'!$N$36)</f>
        <v/>
      </c>
      <c r="D22" s="592">
        <v>1</v>
      </c>
      <c r="E22" s="124"/>
      <c r="F22" s="124"/>
      <c r="G22" s="124"/>
      <c r="H22" s="124"/>
      <c r="I22" s="124"/>
      <c r="J22" s="124"/>
      <c r="K22" s="124"/>
      <c r="L22" s="124"/>
      <c r="M22" s="124"/>
      <c r="N22" s="124"/>
      <c r="O22" s="124"/>
      <c r="P22" s="124"/>
      <c r="Q22" s="124"/>
      <c r="R22" s="124"/>
      <c r="S22" s="124" t="s">
        <v>1457</v>
      </c>
    </row>
    <row r="23" spans="1:19" ht="14.1" customHeight="1">
      <c r="A23" s="464">
        <v>22</v>
      </c>
      <c r="B23" s="123" t="s">
        <v>1780</v>
      </c>
      <c r="C23" s="126" t="str">
        <f>IF('確認申請書（建築）入力'!$V$36="","",'確認申請書（建築）入力'!$V$36)</f>
        <v/>
      </c>
      <c r="D23" s="592">
        <v>1</v>
      </c>
      <c r="E23" s="124"/>
      <c r="F23" s="124"/>
      <c r="G23" s="124"/>
      <c r="H23" s="124"/>
      <c r="I23" s="124"/>
      <c r="J23" s="124"/>
      <c r="K23" s="124"/>
      <c r="L23" s="124"/>
      <c r="M23" s="124"/>
      <c r="N23" s="124"/>
      <c r="O23" s="124"/>
      <c r="P23" s="124"/>
      <c r="Q23" s="124"/>
      <c r="R23" s="124"/>
      <c r="S23" s="124" t="s">
        <v>1457</v>
      </c>
    </row>
    <row r="24" spans="1:19" ht="14.1" customHeight="1">
      <c r="A24" s="464">
        <v>23</v>
      </c>
      <c r="B24" s="123" t="s">
        <v>1779</v>
      </c>
      <c r="C24" s="126" t="str">
        <f>IF('確認申請書（建築）入力'!$AE$36="","",'確認申請書（建築）入力'!$AE$36)</f>
        <v/>
      </c>
      <c r="D24" s="124"/>
      <c r="E24" s="124"/>
      <c r="F24" s="124"/>
      <c r="G24" s="124"/>
      <c r="H24" s="124"/>
      <c r="I24" s="124"/>
      <c r="J24" s="124"/>
      <c r="K24" s="124"/>
      <c r="L24" s="124"/>
      <c r="M24" s="124"/>
      <c r="N24" s="124"/>
      <c r="O24" s="124"/>
      <c r="P24" s="124"/>
      <c r="Q24" s="124"/>
      <c r="R24" s="124"/>
      <c r="S24" s="124" t="s">
        <v>1457</v>
      </c>
    </row>
    <row r="25" spans="1:19" ht="14.1" customHeight="1">
      <c r="A25" s="464">
        <v>24</v>
      </c>
      <c r="B25" s="123" t="s">
        <v>1778</v>
      </c>
      <c r="C25" s="124" t="str">
        <f>IF('確認申請書（建築）入力'!$M$37="","",'確認申請書（建築）入力'!$M$37)</f>
        <v/>
      </c>
      <c r="D25" s="124"/>
      <c r="E25" s="124"/>
      <c r="F25" s="124"/>
      <c r="G25" s="124"/>
      <c r="H25" s="124"/>
      <c r="I25" s="124"/>
      <c r="J25" s="124"/>
      <c r="K25" s="124"/>
      <c r="L25" s="124"/>
      <c r="M25" s="124"/>
      <c r="N25" s="124"/>
      <c r="O25" s="124"/>
      <c r="P25" s="124"/>
      <c r="Q25" s="124"/>
      <c r="R25" s="124"/>
      <c r="S25" s="124" t="s">
        <v>1457</v>
      </c>
    </row>
    <row r="26" spans="1:19" ht="14.1" customHeight="1">
      <c r="A26" s="464">
        <v>25</v>
      </c>
      <c r="B26" s="125" t="s">
        <v>1777</v>
      </c>
      <c r="C26" s="124" t="str">
        <f>IF('確認申請書（建築）入力'!$AS$37="","",'確認申請書（建築）入力'!$AS$37)</f>
        <v/>
      </c>
      <c r="D26" s="124"/>
      <c r="E26" s="124"/>
      <c r="F26" s="124"/>
      <c r="G26" s="124"/>
      <c r="H26" s="124"/>
      <c r="I26" s="124"/>
      <c r="J26" s="124"/>
      <c r="K26" s="124"/>
      <c r="L26" s="124"/>
      <c r="M26" s="124"/>
      <c r="N26" s="124"/>
      <c r="O26" s="124"/>
      <c r="P26" s="124"/>
      <c r="Q26" s="124"/>
      <c r="R26" s="124"/>
      <c r="S26" s="124" t="s">
        <v>1457</v>
      </c>
    </row>
    <row r="27" spans="1:19" ht="14.1" customHeight="1">
      <c r="A27" s="464">
        <v>26</v>
      </c>
      <c r="B27" s="123" t="s">
        <v>1776</v>
      </c>
      <c r="C27" s="124" t="str">
        <f>IF('確認申請書（建築）入力'!$N$38="","",'確認申請書（建築）入力'!$N$38)</f>
        <v/>
      </c>
      <c r="D27" s="592">
        <v>1</v>
      </c>
      <c r="E27" s="124"/>
      <c r="F27" s="124"/>
      <c r="G27" s="124"/>
      <c r="H27" s="124"/>
      <c r="I27" s="124"/>
      <c r="J27" s="124"/>
      <c r="K27" s="124"/>
      <c r="L27" s="124"/>
      <c r="M27" s="124"/>
      <c r="N27" s="124"/>
      <c r="O27" s="124"/>
      <c r="P27" s="124"/>
      <c r="Q27" s="124"/>
      <c r="R27" s="124"/>
      <c r="S27" s="124" t="s">
        <v>1457</v>
      </c>
    </row>
    <row r="28" spans="1:19" ht="14.1" customHeight="1">
      <c r="A28" s="464">
        <v>27</v>
      </c>
      <c r="B28" s="123" t="s">
        <v>1775</v>
      </c>
      <c r="C28" s="124" t="str">
        <f>IF('確認申請書（建築）入力'!$W$38="","",'確認申請書（建築）入力'!$W$38)</f>
        <v/>
      </c>
      <c r="D28" s="592">
        <v>1</v>
      </c>
      <c r="E28" s="124"/>
      <c r="F28" s="124"/>
      <c r="G28" s="124"/>
      <c r="H28" s="124"/>
      <c r="I28" s="124"/>
      <c r="J28" s="124"/>
      <c r="K28" s="124"/>
      <c r="L28" s="124"/>
      <c r="M28" s="124"/>
      <c r="N28" s="124"/>
      <c r="O28" s="124"/>
      <c r="P28" s="124"/>
      <c r="Q28" s="124"/>
      <c r="R28" s="124"/>
      <c r="S28" s="124" t="s">
        <v>1457</v>
      </c>
    </row>
    <row r="29" spans="1:19" ht="14.1" customHeight="1">
      <c r="A29" s="464">
        <v>28</v>
      </c>
      <c r="B29" s="123" t="s">
        <v>1774</v>
      </c>
      <c r="C29" s="124" t="str">
        <f>IF('確認申請書（建築）入力'!$AE$38="","",'確認申請書（建築）入力'!$AE$38)</f>
        <v/>
      </c>
      <c r="D29" s="124"/>
      <c r="E29" s="124"/>
      <c r="F29" s="124"/>
      <c r="G29" s="124"/>
      <c r="H29" s="124"/>
      <c r="I29" s="124"/>
      <c r="J29" s="124"/>
      <c r="K29" s="124"/>
      <c r="L29" s="124"/>
      <c r="M29" s="124"/>
      <c r="N29" s="124"/>
      <c r="O29" s="124"/>
      <c r="P29" s="124"/>
      <c r="Q29" s="124"/>
      <c r="R29" s="124"/>
      <c r="S29" s="124" t="s">
        <v>1457</v>
      </c>
    </row>
    <row r="30" spans="1:19" ht="14.1" customHeight="1">
      <c r="A30" s="464">
        <v>29</v>
      </c>
      <c r="B30" s="123" t="s">
        <v>1773</v>
      </c>
      <c r="C30" s="126" t="str">
        <f>IF('確認申請書（建築）入力'!$M$39="","",'確認申請書（建築）入力'!$M$39)</f>
        <v/>
      </c>
      <c r="D30" s="124"/>
      <c r="E30" s="124"/>
      <c r="F30" s="124"/>
      <c r="G30" s="124"/>
      <c r="H30" s="124"/>
      <c r="I30" s="124"/>
      <c r="J30" s="124"/>
      <c r="K30" s="124"/>
      <c r="L30" s="124"/>
      <c r="M30" s="124"/>
      <c r="N30" s="124"/>
      <c r="O30" s="124"/>
      <c r="P30" s="124"/>
      <c r="Q30" s="124"/>
      <c r="R30" s="124"/>
      <c r="S30" s="124" t="s">
        <v>1457</v>
      </c>
    </row>
    <row r="31" spans="1:19" ht="14.1" customHeight="1">
      <c r="A31" s="464">
        <v>30</v>
      </c>
      <c r="B31" s="123" t="s">
        <v>1772</v>
      </c>
      <c r="C31" s="124" t="str">
        <f>IF(OR('確認申請書（建築）入力'!$M$40="",'確認申請書（建築）入力'!$M$40=0),"",'確認申請書（建築）入力'!$M$40)</f>
        <v/>
      </c>
      <c r="D31" s="124"/>
      <c r="E31" s="124"/>
      <c r="F31" s="124"/>
      <c r="G31" s="124"/>
      <c r="H31" s="124"/>
      <c r="I31" s="124"/>
      <c r="J31" s="124"/>
      <c r="K31" s="124"/>
      <c r="L31" s="124"/>
      <c r="M31" s="124"/>
      <c r="N31" s="124"/>
      <c r="O31" s="124"/>
      <c r="P31" s="124"/>
      <c r="Q31" s="124"/>
      <c r="R31" s="124"/>
      <c r="S31" s="124" t="s">
        <v>1457</v>
      </c>
    </row>
    <row r="32" spans="1:19" ht="14.1" customHeight="1">
      <c r="A32" s="464">
        <v>31</v>
      </c>
      <c r="B32" s="123" t="s">
        <v>1771</v>
      </c>
      <c r="C32" s="126" t="str">
        <f>IF(OR('確認申請書（建築）入力'!$M$41="",'確認申請書（建築）入力'!$M$41=0),"",'確認申請書（建築）入力'!$M$41)</f>
        <v/>
      </c>
      <c r="D32" s="124"/>
      <c r="E32" s="124"/>
      <c r="F32" s="124"/>
      <c r="G32" s="124"/>
      <c r="H32" s="124"/>
      <c r="I32" s="124"/>
      <c r="J32" s="124"/>
      <c r="K32" s="124"/>
      <c r="L32" s="124"/>
      <c r="M32" s="124"/>
      <c r="N32" s="124"/>
      <c r="O32" s="124"/>
      <c r="P32" s="124"/>
      <c r="Q32" s="124"/>
      <c r="R32" s="124"/>
      <c r="S32" s="124" t="s">
        <v>1457</v>
      </c>
    </row>
    <row r="33" spans="1:19" ht="14.1" customHeight="1">
      <c r="A33" s="464">
        <v>32</v>
      </c>
      <c r="B33" s="123" t="s">
        <v>1770</v>
      </c>
      <c r="C33" s="124" t="str">
        <f>IF(OR('確認申請書（建築）入力'!$M$42="",'確認申請書（建築）入力'!$M$42=0),"",'確認申請書（建築）入力'!$M$42)</f>
        <v/>
      </c>
      <c r="D33" s="124"/>
      <c r="E33" s="124"/>
      <c r="F33" s="124"/>
      <c r="G33" s="124"/>
      <c r="H33" s="124"/>
      <c r="I33" s="124"/>
      <c r="J33" s="124"/>
      <c r="K33" s="124"/>
      <c r="L33" s="124"/>
      <c r="M33" s="124"/>
      <c r="N33" s="124"/>
      <c r="O33" s="124"/>
      <c r="P33" s="124"/>
      <c r="Q33" s="124"/>
      <c r="R33" s="124"/>
      <c r="S33" s="124" t="s">
        <v>1457</v>
      </c>
    </row>
    <row r="34" spans="1:19" ht="14.1" customHeight="1">
      <c r="A34" s="464">
        <v>33</v>
      </c>
      <c r="B34" s="125" t="s">
        <v>1769</v>
      </c>
      <c r="C34" s="126" t="str">
        <f>IF('確認申請書（建築）入力'!$AS$42="","",'確認申請書（建築）入力'!$AS$42)</f>
        <v/>
      </c>
      <c r="D34" s="124"/>
      <c r="E34" s="124"/>
      <c r="F34" s="124"/>
      <c r="G34" s="124"/>
      <c r="H34" s="124"/>
      <c r="I34" s="124"/>
      <c r="J34" s="124"/>
      <c r="K34" s="124"/>
      <c r="L34" s="124"/>
      <c r="M34" s="124"/>
      <c r="N34" s="124"/>
      <c r="O34" s="124"/>
      <c r="P34" s="124"/>
      <c r="Q34" s="124"/>
      <c r="R34" s="124"/>
      <c r="S34" s="124" t="s">
        <v>1457</v>
      </c>
    </row>
    <row r="35" spans="1:19" ht="14.1" customHeight="1">
      <c r="A35" s="464">
        <v>34</v>
      </c>
      <c r="B35" s="123" t="s">
        <v>1768</v>
      </c>
      <c r="C35" s="124" t="str">
        <f>IF('確認申請書（建築）入力'!$M$43="","",'確認申請書（建築）入力'!$M$43)</f>
        <v/>
      </c>
      <c r="D35" s="592"/>
      <c r="E35" s="592"/>
      <c r="F35" s="592"/>
      <c r="G35" s="592"/>
      <c r="H35" s="592"/>
      <c r="I35" s="592"/>
      <c r="J35" s="592"/>
      <c r="K35" s="592"/>
      <c r="L35" s="592"/>
      <c r="M35" s="592"/>
      <c r="N35" s="592"/>
      <c r="O35" s="592"/>
      <c r="P35" s="592"/>
      <c r="Q35" s="592"/>
      <c r="R35" s="592"/>
      <c r="S35" s="592" t="s">
        <v>1457</v>
      </c>
    </row>
    <row r="36" spans="1:19" ht="14.1" customHeight="1">
      <c r="A36" s="311">
        <v>35</v>
      </c>
      <c r="B36" s="121" t="s">
        <v>1767</v>
      </c>
      <c r="C36" s="122" t="str">
        <f>IF('確認申請書（建築）入力'!$M$97="","",'確認申請書（建築）入力'!$M$97)</f>
        <v/>
      </c>
      <c r="D36" s="122"/>
      <c r="E36" s="122"/>
      <c r="F36" s="122"/>
      <c r="G36" s="122"/>
      <c r="H36" s="122"/>
      <c r="I36" s="122"/>
      <c r="J36" s="122"/>
      <c r="K36" s="122"/>
      <c r="L36" s="122"/>
      <c r="M36" s="122"/>
      <c r="N36" s="122"/>
      <c r="O36" s="122"/>
      <c r="P36" s="122"/>
      <c r="Q36" s="122"/>
      <c r="R36" s="122"/>
      <c r="S36" s="122" t="s">
        <v>1457</v>
      </c>
    </row>
    <row r="37" spans="1:19" ht="14.1" customHeight="1">
      <c r="A37" s="311">
        <v>36</v>
      </c>
      <c r="B37" s="121" t="s">
        <v>1766</v>
      </c>
      <c r="C37" s="122" t="str">
        <f>IF('確認申請書（建築）入力'!$M$98="","",'確認申請書（建築）入力'!$M$98)</f>
        <v/>
      </c>
      <c r="D37" s="122"/>
      <c r="E37" s="122"/>
      <c r="F37" s="122"/>
      <c r="G37" s="122"/>
      <c r="H37" s="122"/>
      <c r="I37" s="122"/>
      <c r="J37" s="122"/>
      <c r="K37" s="122"/>
      <c r="L37" s="122"/>
      <c r="M37" s="122"/>
      <c r="N37" s="122"/>
      <c r="O37" s="122"/>
      <c r="P37" s="122"/>
      <c r="Q37" s="122"/>
      <c r="R37" s="122"/>
      <c r="S37" s="122" t="s">
        <v>1457</v>
      </c>
    </row>
    <row r="38" spans="1:19" ht="14.1" customHeight="1">
      <c r="A38" s="311">
        <v>37</v>
      </c>
      <c r="B38" s="121" t="s">
        <v>1765</v>
      </c>
      <c r="C38" s="122" t="str">
        <f>IF('確認申請書（建築）入力'!$M$99="","",'確認申請書（建築）入力'!$M$99)</f>
        <v/>
      </c>
      <c r="D38" s="122"/>
      <c r="E38" s="122"/>
      <c r="F38" s="122"/>
      <c r="G38" s="122"/>
      <c r="H38" s="122"/>
      <c r="I38" s="122"/>
      <c r="J38" s="122"/>
      <c r="K38" s="122"/>
      <c r="L38" s="122"/>
      <c r="M38" s="122"/>
      <c r="N38" s="122"/>
      <c r="O38" s="122"/>
      <c r="P38" s="122"/>
      <c r="Q38" s="122"/>
      <c r="R38" s="122"/>
      <c r="S38" s="122" t="s">
        <v>1457</v>
      </c>
    </row>
    <row r="39" spans="1:19" ht="14.1" customHeight="1">
      <c r="A39" s="311">
        <v>38</v>
      </c>
      <c r="B39" s="121" t="s">
        <v>1764</v>
      </c>
      <c r="C39" s="122" t="str">
        <f>IF('確認申請書（建築）入力'!$M$100="","",'確認申請書（建築）入力'!$M$100)</f>
        <v/>
      </c>
      <c r="D39" s="122"/>
      <c r="E39" s="122"/>
      <c r="F39" s="122"/>
      <c r="G39" s="122"/>
      <c r="H39" s="122"/>
      <c r="I39" s="122"/>
      <c r="J39" s="122"/>
      <c r="K39" s="122"/>
      <c r="L39" s="122"/>
      <c r="M39" s="122"/>
      <c r="N39" s="122"/>
      <c r="O39" s="122"/>
      <c r="P39" s="122"/>
      <c r="Q39" s="122"/>
      <c r="R39" s="122"/>
      <c r="S39" s="122" t="s">
        <v>1457</v>
      </c>
    </row>
    <row r="40" spans="1:19" ht="14.1" customHeight="1">
      <c r="A40" s="311">
        <v>39</v>
      </c>
      <c r="B40" s="121" t="s">
        <v>1763</v>
      </c>
      <c r="C40" s="122" t="str">
        <f>IF('確認申請書（建築）入力'!$M$101="","",'確認申請書（建築）入力'!$M$101)</f>
        <v/>
      </c>
      <c r="D40" s="122"/>
      <c r="E40" s="122"/>
      <c r="F40" s="122"/>
      <c r="G40" s="122"/>
      <c r="H40" s="122"/>
      <c r="I40" s="122"/>
      <c r="J40" s="122"/>
      <c r="K40" s="122"/>
      <c r="L40" s="122"/>
      <c r="M40" s="122"/>
      <c r="N40" s="122"/>
      <c r="O40" s="122"/>
      <c r="P40" s="122"/>
      <c r="Q40" s="122"/>
      <c r="R40" s="122"/>
      <c r="S40" s="122" t="s">
        <v>1457</v>
      </c>
    </row>
    <row r="41" spans="1:19" ht="14.1" customHeight="1">
      <c r="A41" s="311">
        <v>40</v>
      </c>
      <c r="B41" s="130" t="s">
        <v>1762</v>
      </c>
      <c r="C41" s="122" t="str">
        <f>IF('確認申請書（建築）入力'!$M$102="","",'確認申請書（建築）入力'!$M$102)</f>
        <v/>
      </c>
      <c r="D41" s="122"/>
      <c r="E41" s="122"/>
      <c r="F41" s="122"/>
      <c r="G41" s="122"/>
      <c r="H41" s="122"/>
      <c r="I41" s="122"/>
      <c r="J41" s="122"/>
      <c r="K41" s="122"/>
      <c r="L41" s="122"/>
      <c r="M41" s="122"/>
      <c r="N41" s="122"/>
      <c r="O41" s="122"/>
      <c r="P41" s="122"/>
      <c r="Q41" s="122"/>
      <c r="R41" s="122"/>
      <c r="S41" s="122"/>
    </row>
    <row r="42" spans="1:19" ht="14.1" customHeight="1">
      <c r="A42" s="311">
        <v>41</v>
      </c>
      <c r="B42" s="121" t="s">
        <v>1761</v>
      </c>
      <c r="C42" s="122" t="str">
        <f>IF('確認申請書（建築）入力'!$M$103="","",'確認申請書（建築）入力'!$M$103)</f>
        <v/>
      </c>
      <c r="D42" s="127"/>
      <c r="E42" s="127"/>
      <c r="F42" s="127"/>
      <c r="G42" s="127"/>
      <c r="H42" s="127"/>
      <c r="I42" s="127"/>
      <c r="J42" s="127"/>
      <c r="K42" s="127"/>
      <c r="L42" s="127"/>
      <c r="M42" s="127"/>
      <c r="N42" s="127"/>
      <c r="O42" s="127"/>
      <c r="P42" s="127"/>
      <c r="Q42" s="127"/>
      <c r="R42" s="127"/>
      <c r="S42" s="127" t="s">
        <v>1457</v>
      </c>
    </row>
    <row r="43" spans="1:19" ht="14.1" customHeight="1">
      <c r="A43" s="464">
        <v>42</v>
      </c>
      <c r="B43" s="123" t="s">
        <v>1760</v>
      </c>
      <c r="C43" s="126" t="str">
        <f>IF('確認申請書（建築）入力'!$N$132="","",'確認申請書（建築）入力'!$N$132)</f>
        <v/>
      </c>
      <c r="D43" s="592">
        <v>1</v>
      </c>
      <c r="E43" s="124"/>
      <c r="F43" s="124"/>
      <c r="G43" s="124"/>
      <c r="H43" s="124"/>
      <c r="I43" s="124"/>
      <c r="J43" s="124"/>
      <c r="K43" s="124"/>
      <c r="L43" s="124"/>
      <c r="M43" s="124"/>
      <c r="N43" s="124"/>
      <c r="O43" s="124"/>
      <c r="P43" s="124"/>
      <c r="Q43" s="124"/>
      <c r="R43" s="124"/>
      <c r="S43" s="124" t="s">
        <v>1457</v>
      </c>
    </row>
    <row r="44" spans="1:19" ht="14.1" customHeight="1">
      <c r="A44" s="464">
        <v>43</v>
      </c>
      <c r="B44" s="123" t="s">
        <v>1759</v>
      </c>
      <c r="C44" s="126" t="str">
        <f>IF('確認申請書（建築）入力'!$V$132="","",'確認申請書（建築）入力'!$V$132)</f>
        <v/>
      </c>
      <c r="D44" s="592">
        <v>1</v>
      </c>
      <c r="E44" s="124"/>
      <c r="F44" s="124"/>
      <c r="G44" s="124"/>
      <c r="H44" s="124"/>
      <c r="I44" s="124"/>
      <c r="J44" s="124"/>
      <c r="K44" s="124"/>
      <c r="L44" s="124"/>
      <c r="M44" s="124"/>
      <c r="N44" s="124"/>
      <c r="O44" s="124"/>
      <c r="P44" s="124"/>
      <c r="Q44" s="124"/>
      <c r="R44" s="124"/>
      <c r="S44" s="124" t="s">
        <v>1457</v>
      </c>
    </row>
    <row r="45" spans="1:19" ht="14.1" customHeight="1">
      <c r="A45" s="464">
        <v>44</v>
      </c>
      <c r="B45" s="123" t="s">
        <v>1758</v>
      </c>
      <c r="C45" s="126" t="str">
        <f>IF('確認申請書（建築）入力'!$AE$132="","",'確認申請書（建築）入力'!$AE$132)</f>
        <v/>
      </c>
      <c r="D45" s="124"/>
      <c r="E45" s="124"/>
      <c r="F45" s="124"/>
      <c r="G45" s="124"/>
      <c r="H45" s="124"/>
      <c r="I45" s="124"/>
      <c r="J45" s="124"/>
      <c r="K45" s="124"/>
      <c r="L45" s="124"/>
      <c r="M45" s="124"/>
      <c r="N45" s="124"/>
      <c r="O45" s="124"/>
      <c r="P45" s="124"/>
      <c r="Q45" s="124"/>
      <c r="R45" s="124"/>
      <c r="S45" s="124" t="s">
        <v>1457</v>
      </c>
    </row>
    <row r="46" spans="1:19" ht="14.1" customHeight="1">
      <c r="A46" s="464">
        <v>45</v>
      </c>
      <c r="B46" s="123" t="s">
        <v>1757</v>
      </c>
      <c r="C46" s="124" t="str">
        <f>IF('確認申請書（建築）入力'!$M$133="","",'確認申請書（建築）入力'!$M$133)</f>
        <v/>
      </c>
      <c r="D46" s="124"/>
      <c r="E46" s="124"/>
      <c r="F46" s="124"/>
      <c r="G46" s="124"/>
      <c r="H46" s="124"/>
      <c r="I46" s="124"/>
      <c r="J46" s="124"/>
      <c r="K46" s="124"/>
      <c r="L46" s="124"/>
      <c r="M46" s="124"/>
      <c r="N46" s="124"/>
      <c r="O46" s="124"/>
      <c r="P46" s="124"/>
      <c r="Q46" s="124"/>
      <c r="R46" s="124"/>
      <c r="S46" s="124" t="s">
        <v>1457</v>
      </c>
    </row>
    <row r="47" spans="1:19" ht="14.1" customHeight="1">
      <c r="A47" s="464">
        <v>46</v>
      </c>
      <c r="B47" s="123" t="s">
        <v>1756</v>
      </c>
      <c r="C47" s="126" t="str">
        <f>IF('確認申請書（建築）入力'!$N$134="","",'確認申請書（建築）入力'!$N$134)</f>
        <v/>
      </c>
      <c r="D47" s="592">
        <v>1</v>
      </c>
      <c r="E47" s="124"/>
      <c r="F47" s="124"/>
      <c r="G47" s="124"/>
      <c r="H47" s="124"/>
      <c r="I47" s="124"/>
      <c r="J47" s="124"/>
      <c r="K47" s="124"/>
      <c r="L47" s="124"/>
      <c r="M47" s="124"/>
      <c r="N47" s="124"/>
      <c r="O47" s="124"/>
      <c r="P47" s="124"/>
      <c r="Q47" s="124"/>
      <c r="R47" s="124"/>
      <c r="S47" s="124" t="s">
        <v>1457</v>
      </c>
    </row>
    <row r="48" spans="1:19" ht="14.1" customHeight="1">
      <c r="A48" s="464">
        <v>47</v>
      </c>
      <c r="B48" s="123" t="s">
        <v>1755</v>
      </c>
      <c r="C48" s="126" t="str">
        <f>IF('確認申請書（建築）入力'!$W$134="","",'確認申請書（建築）入力'!$W$134)</f>
        <v/>
      </c>
      <c r="D48" s="592">
        <v>1</v>
      </c>
      <c r="E48" s="124"/>
      <c r="F48" s="124"/>
      <c r="G48" s="124"/>
      <c r="H48" s="124"/>
      <c r="I48" s="124"/>
      <c r="J48" s="124"/>
      <c r="K48" s="124"/>
      <c r="L48" s="124"/>
      <c r="M48" s="124"/>
      <c r="N48" s="124"/>
      <c r="O48" s="124"/>
      <c r="P48" s="124"/>
      <c r="Q48" s="124"/>
      <c r="R48" s="124"/>
      <c r="S48" s="124" t="s">
        <v>1457</v>
      </c>
    </row>
    <row r="49" spans="1:19" ht="14.1" customHeight="1">
      <c r="A49" s="464">
        <v>48</v>
      </c>
      <c r="B49" s="123" t="s">
        <v>1754</v>
      </c>
      <c r="C49" s="126" t="str">
        <f>IF('確認申請書（建築）入力'!$AE$134="","",'確認申請書（建築）入力'!$AE$134)</f>
        <v/>
      </c>
      <c r="D49" s="124"/>
      <c r="E49" s="124"/>
      <c r="F49" s="124"/>
      <c r="G49" s="124"/>
      <c r="H49" s="124"/>
      <c r="I49" s="124"/>
      <c r="J49" s="124"/>
      <c r="K49" s="124"/>
      <c r="L49" s="124"/>
      <c r="M49" s="124"/>
      <c r="N49" s="124"/>
      <c r="O49" s="124"/>
      <c r="P49" s="124"/>
      <c r="Q49" s="124"/>
      <c r="R49" s="124"/>
      <c r="S49" s="124" t="s">
        <v>1457</v>
      </c>
    </row>
    <row r="50" spans="1:19" ht="14.1" customHeight="1">
      <c r="A50" s="464">
        <v>49</v>
      </c>
      <c r="B50" s="123" t="s">
        <v>1753</v>
      </c>
      <c r="C50" s="124" t="str">
        <f>IF('確認申請書（建築）入力'!$M$135="","",'確認申請書（建築）入力'!$M$135)</f>
        <v/>
      </c>
      <c r="D50" s="124"/>
      <c r="E50" s="124"/>
      <c r="F50" s="124"/>
      <c r="G50" s="124"/>
      <c r="H50" s="124"/>
      <c r="I50" s="124"/>
      <c r="J50" s="124"/>
      <c r="K50" s="124"/>
      <c r="L50" s="124"/>
      <c r="M50" s="124"/>
      <c r="N50" s="124"/>
      <c r="O50" s="124"/>
      <c r="P50" s="124"/>
      <c r="Q50" s="124"/>
      <c r="R50" s="124"/>
      <c r="S50" s="124" t="s">
        <v>1457</v>
      </c>
    </row>
    <row r="51" spans="1:19" ht="14.1" customHeight="1">
      <c r="A51" s="464">
        <v>50</v>
      </c>
      <c r="B51" s="123" t="s">
        <v>1752</v>
      </c>
      <c r="C51" s="124" t="str">
        <f>IF(OR('確認申請書（建築）入力'!$M$136="",'確認申請書（建築）入力'!$M$136=0),"",'確認申請書（建築）入力'!$M$136)</f>
        <v/>
      </c>
      <c r="D51" s="124"/>
      <c r="E51" s="124"/>
      <c r="F51" s="124"/>
      <c r="G51" s="124"/>
      <c r="H51" s="124"/>
      <c r="I51" s="124"/>
      <c r="J51" s="124"/>
      <c r="K51" s="124"/>
      <c r="L51" s="124"/>
      <c r="M51" s="124"/>
      <c r="N51" s="124"/>
      <c r="O51" s="124"/>
      <c r="P51" s="124"/>
      <c r="Q51" s="124"/>
      <c r="R51" s="124"/>
      <c r="S51" s="124" t="s">
        <v>1457</v>
      </c>
    </row>
    <row r="52" spans="1:19" ht="14.1" customHeight="1">
      <c r="A52" s="464">
        <v>51</v>
      </c>
      <c r="B52" s="123" t="s">
        <v>1751</v>
      </c>
      <c r="C52" s="124" t="str">
        <f>IF(OR('確認申請書（建築）入力'!$M$137="",'確認申請書（建築）入力'!$M$137=0),"",'確認申請書（建築）入力'!$M$137)</f>
        <v/>
      </c>
      <c r="D52" s="124"/>
      <c r="E52" s="124"/>
      <c r="F52" s="124"/>
      <c r="G52" s="124"/>
      <c r="H52" s="124"/>
      <c r="I52" s="124"/>
      <c r="J52" s="124"/>
      <c r="K52" s="124"/>
      <c r="L52" s="124"/>
      <c r="M52" s="124"/>
      <c r="N52" s="124"/>
      <c r="O52" s="124"/>
      <c r="P52" s="124"/>
      <c r="Q52" s="124"/>
      <c r="R52" s="124"/>
      <c r="S52" s="124" t="s">
        <v>1457</v>
      </c>
    </row>
    <row r="53" spans="1:19" ht="14.1" customHeight="1">
      <c r="A53" s="464">
        <v>52</v>
      </c>
      <c r="B53" s="123" t="s">
        <v>1750</v>
      </c>
      <c r="C53" s="124" t="str">
        <f>IF(OR('確認申請書（建築）入力'!$M$138="",'確認申請書（建築）入力'!$M$138=0),"",'確認申請書（建築）入力'!$M$138)</f>
        <v/>
      </c>
      <c r="D53" s="124"/>
      <c r="E53" s="124"/>
      <c r="F53" s="124"/>
      <c r="G53" s="124"/>
      <c r="H53" s="124"/>
      <c r="I53" s="124"/>
      <c r="J53" s="124"/>
      <c r="K53" s="124"/>
      <c r="L53" s="124"/>
      <c r="M53" s="124"/>
      <c r="N53" s="124"/>
      <c r="O53" s="124"/>
      <c r="P53" s="124"/>
      <c r="Q53" s="124"/>
      <c r="R53" s="124"/>
      <c r="S53" s="124" t="s">
        <v>1457</v>
      </c>
    </row>
    <row r="54" spans="1:19" ht="14.1" customHeight="1">
      <c r="A54" s="464">
        <v>53</v>
      </c>
      <c r="B54" s="123" t="s">
        <v>1749</v>
      </c>
      <c r="C54" s="124" t="str">
        <f>IF('確認申請書（建築）入力'!$M$139="","",'確認申請書（建築）入力'!$M$139)</f>
        <v/>
      </c>
      <c r="D54" s="592"/>
      <c r="E54" s="592"/>
      <c r="F54" s="592"/>
      <c r="G54" s="592"/>
      <c r="H54" s="592"/>
      <c r="I54" s="592"/>
      <c r="J54" s="592"/>
      <c r="K54" s="592"/>
      <c r="L54" s="592"/>
      <c r="M54" s="592"/>
      <c r="N54" s="592"/>
      <c r="O54" s="592"/>
      <c r="P54" s="592"/>
      <c r="Q54" s="592"/>
      <c r="R54" s="592"/>
      <c r="S54" s="592" t="s">
        <v>1457</v>
      </c>
    </row>
    <row r="55" spans="1:19" ht="14.1" customHeight="1">
      <c r="A55" s="311">
        <v>54</v>
      </c>
      <c r="B55" s="121" t="s">
        <v>1748</v>
      </c>
      <c r="C55" s="122" t="str">
        <f>IF('確認申請書（建築）入力'!$M$206="","",'確認申請書（建築）入力'!$M$206)</f>
        <v/>
      </c>
      <c r="D55" s="122"/>
      <c r="E55" s="122"/>
      <c r="F55" s="122"/>
      <c r="G55" s="122"/>
      <c r="H55" s="122"/>
      <c r="I55" s="122"/>
      <c r="J55" s="122"/>
      <c r="K55" s="122"/>
      <c r="L55" s="122"/>
      <c r="M55" s="122"/>
      <c r="N55" s="122"/>
      <c r="O55" s="122"/>
      <c r="P55" s="122"/>
      <c r="Q55" s="122"/>
      <c r="R55" s="122"/>
      <c r="S55" s="122" t="s">
        <v>1457</v>
      </c>
    </row>
    <row r="56" spans="1:19" ht="14.1" customHeight="1">
      <c r="A56" s="311">
        <v>55</v>
      </c>
      <c r="B56" s="121" t="s">
        <v>1747</v>
      </c>
      <c r="C56" s="122" t="str">
        <f>IF('確認申請書（建築）入力'!$S$207="","",'確認申請書（建築）入力'!$S$207)</f>
        <v/>
      </c>
      <c r="D56" s="127">
        <v>1</v>
      </c>
      <c r="E56" s="122"/>
      <c r="F56" s="122"/>
      <c r="G56" s="122"/>
      <c r="H56" s="122"/>
      <c r="I56" s="122"/>
      <c r="J56" s="122"/>
      <c r="K56" s="122"/>
      <c r="L56" s="122"/>
      <c r="M56" s="122"/>
      <c r="N56" s="122"/>
      <c r="O56" s="122"/>
      <c r="P56" s="122"/>
      <c r="Q56" s="122"/>
      <c r="R56" s="122"/>
      <c r="S56" s="122" t="s">
        <v>1457</v>
      </c>
    </row>
    <row r="57" spans="1:19" ht="14.1" customHeight="1">
      <c r="A57" s="311">
        <v>56</v>
      </c>
      <c r="B57" s="121" t="s">
        <v>1746</v>
      </c>
      <c r="C57" s="122" t="str">
        <f>IF('確認申請書（建築）入力'!$Z$207="","",'確認申請書（建築）入力'!$Z$207)</f>
        <v/>
      </c>
      <c r="D57" s="127">
        <v>1</v>
      </c>
      <c r="E57" s="122"/>
      <c r="F57" s="122"/>
      <c r="G57" s="122"/>
      <c r="H57" s="122"/>
      <c r="I57" s="122"/>
      <c r="J57" s="122"/>
      <c r="K57" s="122"/>
      <c r="L57" s="122"/>
      <c r="M57" s="122"/>
      <c r="N57" s="122"/>
      <c r="O57" s="122"/>
      <c r="P57" s="122"/>
      <c r="Q57" s="122"/>
      <c r="R57" s="122"/>
      <c r="S57" s="122" t="s">
        <v>1745</v>
      </c>
    </row>
    <row r="58" spans="1:19" ht="14.1" customHeight="1">
      <c r="A58" s="311">
        <v>57</v>
      </c>
      <c r="B58" s="121" t="s">
        <v>1744</v>
      </c>
      <c r="C58" s="122" t="str">
        <f>IF('確認申請書（建築）入力'!$AE$207="","",'確認申請書（建築）入力'!$AE$207)</f>
        <v/>
      </c>
      <c r="D58" s="122"/>
      <c r="E58" s="122"/>
      <c r="F58" s="122"/>
      <c r="G58" s="122"/>
      <c r="H58" s="122"/>
      <c r="I58" s="122"/>
      <c r="J58" s="122"/>
      <c r="K58" s="122"/>
      <c r="L58" s="122"/>
      <c r="M58" s="122"/>
      <c r="N58" s="122"/>
      <c r="O58" s="122"/>
      <c r="P58" s="122"/>
      <c r="Q58" s="122"/>
      <c r="R58" s="122"/>
      <c r="S58" s="122" t="s">
        <v>1457</v>
      </c>
    </row>
    <row r="59" spans="1:19" ht="14.1" customHeight="1">
      <c r="A59" s="311">
        <v>58</v>
      </c>
      <c r="B59" s="121" t="s">
        <v>1743</v>
      </c>
      <c r="C59" s="122" t="str">
        <f>IF('確認申請書（建築）入力'!$M$208="","",'確認申請書（建築）入力'!$M$208)</f>
        <v/>
      </c>
      <c r="D59" s="122"/>
      <c r="E59" s="122"/>
      <c r="F59" s="122"/>
      <c r="G59" s="122"/>
      <c r="H59" s="122"/>
      <c r="I59" s="122"/>
      <c r="J59" s="122"/>
      <c r="K59" s="122"/>
      <c r="L59" s="122"/>
      <c r="M59" s="122"/>
      <c r="N59" s="122"/>
      <c r="O59" s="122"/>
      <c r="P59" s="122"/>
      <c r="Q59" s="122"/>
      <c r="R59" s="122"/>
      <c r="S59" s="122" t="s">
        <v>1457</v>
      </c>
    </row>
    <row r="60" spans="1:19" ht="14.1" customHeight="1">
      <c r="A60" s="311">
        <v>59</v>
      </c>
      <c r="B60" s="121" t="s">
        <v>1742</v>
      </c>
      <c r="C60" s="122" t="str">
        <f>IF(OR('確認申請書（建築）入力'!$M$209="",'確認申請書（建築）入力'!$M$209=0),"",'確認申請書（建築）入力'!$M$209)</f>
        <v/>
      </c>
      <c r="D60" s="122"/>
      <c r="E60" s="122"/>
      <c r="F60" s="122"/>
      <c r="G60" s="122"/>
      <c r="H60" s="122"/>
      <c r="I60" s="122"/>
      <c r="J60" s="122"/>
      <c r="K60" s="122"/>
      <c r="L60" s="122"/>
      <c r="M60" s="122"/>
      <c r="N60" s="122"/>
      <c r="O60" s="122"/>
      <c r="P60" s="122"/>
      <c r="Q60" s="122"/>
      <c r="R60" s="122"/>
      <c r="S60" s="122" t="s">
        <v>1457</v>
      </c>
    </row>
    <row r="61" spans="1:19" ht="14.1" customHeight="1">
      <c r="A61" s="311">
        <v>60</v>
      </c>
      <c r="B61" s="121" t="s">
        <v>1741</v>
      </c>
      <c r="C61" s="122" t="str">
        <f>IF(OR('確認申請書（建築）入力'!$M$210="",'確認申請書（建築）入力'!$M$210=0),"",'確認申請書（建築）入力'!$M$210)</f>
        <v/>
      </c>
      <c r="D61" s="122"/>
      <c r="E61" s="122"/>
      <c r="F61" s="122"/>
      <c r="G61" s="122"/>
      <c r="H61" s="122"/>
      <c r="I61" s="122"/>
      <c r="J61" s="122"/>
      <c r="K61" s="122"/>
      <c r="L61" s="122"/>
      <c r="M61" s="122"/>
      <c r="N61" s="122"/>
      <c r="O61" s="122"/>
      <c r="P61" s="122"/>
      <c r="Q61" s="122"/>
      <c r="R61" s="122"/>
      <c r="S61" s="122" t="s">
        <v>1457</v>
      </c>
    </row>
    <row r="62" spans="1:19" ht="14.1" customHeight="1">
      <c r="A62" s="311">
        <v>61</v>
      </c>
      <c r="B62" s="121" t="s">
        <v>1740</v>
      </c>
      <c r="C62" s="122" t="str">
        <f>IF(OR('確認申請書（建築）入力'!$M$211="",'確認申請書（建築）入力'!$M$211=0),"",'確認申請書（建築）入力'!$M$211)</f>
        <v/>
      </c>
      <c r="D62" s="122"/>
      <c r="E62" s="122"/>
      <c r="F62" s="122"/>
      <c r="G62" s="122"/>
      <c r="H62" s="122"/>
      <c r="I62" s="122"/>
      <c r="J62" s="122"/>
      <c r="K62" s="122"/>
      <c r="L62" s="122"/>
      <c r="M62" s="122"/>
      <c r="N62" s="122"/>
      <c r="O62" s="122"/>
      <c r="P62" s="122"/>
      <c r="Q62" s="122"/>
      <c r="R62" s="122"/>
      <c r="S62" s="122" t="s">
        <v>1457</v>
      </c>
    </row>
    <row r="63" spans="1:19" ht="14.1" customHeight="1">
      <c r="A63" s="311">
        <v>62</v>
      </c>
      <c r="B63" s="128" t="s">
        <v>1739</v>
      </c>
      <c r="C63" s="122" t="str">
        <f>IF('確認申請書（建築）入力'!$AS$206="","",'確認申請書（建築）入力'!$AS$206)</f>
        <v/>
      </c>
      <c r="D63" s="122"/>
      <c r="E63" s="122"/>
      <c r="F63" s="122"/>
      <c r="G63" s="122"/>
      <c r="H63" s="122"/>
      <c r="I63" s="122"/>
      <c r="J63" s="122"/>
      <c r="K63" s="122"/>
      <c r="L63" s="122"/>
      <c r="M63" s="122"/>
      <c r="N63" s="122"/>
      <c r="O63" s="122"/>
      <c r="P63" s="122"/>
      <c r="Q63" s="122"/>
      <c r="R63" s="122"/>
      <c r="S63" s="122" t="s">
        <v>1457</v>
      </c>
    </row>
    <row r="64" spans="1:19" ht="14.1" customHeight="1">
      <c r="A64" s="311">
        <v>63</v>
      </c>
      <c r="B64" s="128" t="s">
        <v>1738</v>
      </c>
      <c r="C64" s="122" t="str">
        <f>IF('確認申請書（建築）入力'!$AS$209="","",'確認申請書（建築）入力'!$AS$209)</f>
        <v/>
      </c>
      <c r="D64" s="122"/>
      <c r="E64" s="122"/>
      <c r="F64" s="122"/>
      <c r="G64" s="122"/>
      <c r="H64" s="122"/>
      <c r="I64" s="122"/>
      <c r="J64" s="122"/>
      <c r="K64" s="122"/>
      <c r="L64" s="122"/>
      <c r="M64" s="122"/>
      <c r="N64" s="122"/>
      <c r="O64" s="122"/>
      <c r="P64" s="122"/>
      <c r="Q64" s="122"/>
      <c r="R64" s="122"/>
      <c r="S64" s="122" t="s">
        <v>1457</v>
      </c>
    </row>
    <row r="65" spans="1:19" ht="14.1" customHeight="1">
      <c r="A65" s="311">
        <v>64</v>
      </c>
      <c r="B65" s="128" t="s">
        <v>1737</v>
      </c>
      <c r="C65" s="122" t="str">
        <f>IF('確認申請書（建築）入力'!$AS$210="","",'確認申請書（建築）入力'!$AS$210)</f>
        <v/>
      </c>
      <c r="D65" s="122"/>
      <c r="E65" s="122"/>
      <c r="F65" s="122"/>
      <c r="G65" s="122"/>
      <c r="H65" s="122"/>
      <c r="I65" s="122"/>
      <c r="J65" s="122"/>
      <c r="K65" s="122"/>
      <c r="L65" s="122"/>
      <c r="M65" s="122"/>
      <c r="N65" s="122"/>
      <c r="O65" s="122"/>
      <c r="P65" s="122"/>
      <c r="Q65" s="122"/>
      <c r="R65" s="122"/>
      <c r="S65" s="122" t="s">
        <v>1457</v>
      </c>
    </row>
    <row r="66" spans="1:19" ht="14.1" customHeight="1">
      <c r="A66" s="464">
        <v>65</v>
      </c>
      <c r="B66" s="123" t="s">
        <v>1736</v>
      </c>
      <c r="C66" s="129" t="str">
        <f>IF('確認申請書（建築）入力'!$M$233="","",'確認申請書（建築）入力'!$M$233)</f>
        <v/>
      </c>
      <c r="D66" s="124"/>
      <c r="E66" s="124"/>
      <c r="F66" s="124"/>
      <c r="G66" s="124"/>
      <c r="H66" s="124"/>
      <c r="I66" s="124"/>
      <c r="J66" s="124"/>
      <c r="K66" s="124"/>
      <c r="L66" s="124"/>
      <c r="M66" s="124"/>
      <c r="N66" s="129"/>
      <c r="O66" s="124"/>
      <c r="P66" s="124"/>
      <c r="Q66" s="124"/>
      <c r="R66" s="124"/>
      <c r="S66" s="129" t="s">
        <v>1457</v>
      </c>
    </row>
    <row r="67" spans="1:19" ht="14.1" customHeight="1">
      <c r="A67" s="311">
        <v>66</v>
      </c>
      <c r="B67" s="121" t="s">
        <v>1735</v>
      </c>
      <c r="C67" s="122" t="str">
        <f>IF('確認申請書（建築）入力'!$M$11="","",'確認申請書（建築）入力'!$M$11)</f>
        <v/>
      </c>
      <c r="D67" s="122"/>
      <c r="E67" s="122"/>
      <c r="F67" s="122"/>
      <c r="G67" s="122"/>
      <c r="H67" s="122"/>
      <c r="I67" s="122"/>
      <c r="J67" s="122"/>
      <c r="K67" s="122"/>
      <c r="L67" s="122"/>
      <c r="M67" s="122"/>
      <c r="N67" s="122"/>
      <c r="O67" s="122"/>
      <c r="P67" s="122"/>
      <c r="Q67" s="122"/>
      <c r="R67" s="122"/>
      <c r="S67" s="122" t="s">
        <v>1457</v>
      </c>
    </row>
    <row r="68" spans="1:19" ht="14.1" customHeight="1">
      <c r="A68" s="311">
        <v>67</v>
      </c>
      <c r="B68" s="121" t="s">
        <v>1734</v>
      </c>
      <c r="C68" s="122" t="str">
        <f>IF('確認申請書（建築）入力'!$M$10="","",'確認申請書（建築）入力'!$M$10)</f>
        <v/>
      </c>
      <c r="D68" s="122"/>
      <c r="E68" s="122"/>
      <c r="F68" s="122"/>
      <c r="G68" s="122"/>
      <c r="H68" s="122"/>
      <c r="I68" s="122"/>
      <c r="J68" s="122"/>
      <c r="K68" s="122"/>
      <c r="L68" s="122"/>
      <c r="M68" s="122"/>
      <c r="N68" s="122"/>
      <c r="O68" s="122"/>
      <c r="P68" s="122"/>
      <c r="Q68" s="122"/>
      <c r="R68" s="122"/>
      <c r="S68" s="122" t="s">
        <v>1457</v>
      </c>
    </row>
    <row r="69" spans="1:19" ht="14.1" customHeight="1">
      <c r="A69" s="464">
        <v>68</v>
      </c>
      <c r="B69" s="123" t="s">
        <v>1733</v>
      </c>
      <c r="C69" s="124" t="str">
        <f>IF(INDEX(値一覧項目!$C$2:$C24,$D$69)="","",INDEX(値一覧項目!$C$2:$C24,$D$69))</f>
        <v/>
      </c>
      <c r="D69" s="592">
        <v>1</v>
      </c>
      <c r="E69" s="124"/>
      <c r="F69" s="124"/>
      <c r="G69" s="124"/>
      <c r="H69" s="124"/>
      <c r="I69" s="124"/>
      <c r="J69" s="124"/>
      <c r="K69" s="124"/>
      <c r="L69" s="124"/>
      <c r="M69" s="124"/>
      <c r="N69" s="124"/>
      <c r="O69" s="124"/>
      <c r="P69" s="124"/>
      <c r="Q69" s="124"/>
      <c r="R69" s="124"/>
      <c r="S69" s="124" t="s">
        <v>1457</v>
      </c>
    </row>
    <row r="70" spans="1:19" ht="14.1" customHeight="1">
      <c r="A70" s="464">
        <v>69</v>
      </c>
      <c r="B70" s="123" t="s">
        <v>1732</v>
      </c>
      <c r="C70" s="124" t="str">
        <f>IF('確認申請書（建築）入力'!$R$238="","",'確認申請書（建築）入力'!$R$238)</f>
        <v/>
      </c>
      <c r="D70" s="124"/>
      <c r="E70" s="124"/>
      <c r="F70" s="124"/>
      <c r="G70" s="124"/>
      <c r="H70" s="124"/>
      <c r="I70" s="124"/>
      <c r="J70" s="124"/>
      <c r="K70" s="124"/>
      <c r="L70" s="124"/>
      <c r="M70" s="124"/>
      <c r="N70" s="124"/>
      <c r="O70" s="124"/>
      <c r="P70" s="124"/>
      <c r="Q70" s="124"/>
      <c r="R70" s="124"/>
      <c r="S70" s="124" t="s">
        <v>1457</v>
      </c>
    </row>
    <row r="71" spans="1:19" ht="14.1" customHeight="1">
      <c r="A71" s="464">
        <v>70</v>
      </c>
      <c r="B71" s="123" t="s">
        <v>1731</v>
      </c>
      <c r="C71" s="124" t="str">
        <f>IF('確認申請書（建築）入力'!$AA$238="","",'確認申請書（建築）入力'!$AA$238)</f>
        <v/>
      </c>
      <c r="D71" s="124"/>
      <c r="E71" s="124"/>
      <c r="F71" s="124"/>
      <c r="G71" s="124"/>
      <c r="H71" s="124"/>
      <c r="I71" s="124"/>
      <c r="J71" s="124"/>
      <c r="K71" s="124"/>
      <c r="L71" s="124"/>
      <c r="M71" s="124"/>
      <c r="N71" s="124"/>
      <c r="O71" s="124"/>
      <c r="P71" s="124"/>
      <c r="Q71" s="124"/>
      <c r="R71" s="124"/>
      <c r="S71" s="124" t="s">
        <v>1457</v>
      </c>
    </row>
    <row r="72" spans="1:19" ht="14.1" customHeight="1">
      <c r="A72" s="311">
        <v>71</v>
      </c>
      <c r="B72" s="121" t="s">
        <v>1730</v>
      </c>
      <c r="C72" s="122" t="str">
        <f>IF(INDEX(値一覧項目!$C$2:$C24,$D$72)="","",INDEX(値一覧項目!$C$2:$C24,$D$72))</f>
        <v/>
      </c>
      <c r="D72" s="127">
        <v>1</v>
      </c>
      <c r="E72" s="122"/>
      <c r="F72" s="122"/>
      <c r="G72" s="122"/>
      <c r="H72" s="122"/>
      <c r="I72" s="122"/>
      <c r="J72" s="122"/>
      <c r="K72" s="122"/>
      <c r="L72" s="122"/>
      <c r="M72" s="122"/>
      <c r="N72" s="122"/>
      <c r="O72" s="122"/>
      <c r="P72" s="122"/>
      <c r="Q72" s="122"/>
      <c r="R72" s="122"/>
      <c r="S72" s="122" t="s">
        <v>1457</v>
      </c>
    </row>
    <row r="73" spans="1:19" ht="14.1" customHeight="1">
      <c r="A73" s="311">
        <v>72</v>
      </c>
      <c r="B73" s="121" t="s">
        <v>1729</v>
      </c>
      <c r="C73" s="122" t="str">
        <f>IF('確認申請書（建築）入力'!$R$239="","",'確認申請書（建築）入力'!$R$239)</f>
        <v/>
      </c>
      <c r="D73" s="122"/>
      <c r="E73" s="122"/>
      <c r="F73" s="122"/>
      <c r="G73" s="122"/>
      <c r="H73" s="122"/>
      <c r="I73" s="122"/>
      <c r="J73" s="122"/>
      <c r="K73" s="122"/>
      <c r="L73" s="122"/>
      <c r="M73" s="122"/>
      <c r="N73" s="122"/>
      <c r="O73" s="122"/>
      <c r="P73" s="122"/>
      <c r="Q73" s="122"/>
      <c r="R73" s="122"/>
      <c r="S73" s="122" t="s">
        <v>1457</v>
      </c>
    </row>
    <row r="74" spans="1:19" ht="14.1" customHeight="1">
      <c r="A74" s="311">
        <v>73</v>
      </c>
      <c r="B74" s="121" t="s">
        <v>1728</v>
      </c>
      <c r="C74" s="122" t="str">
        <f>IF('確認申請書（建築）入力'!$AA$239="","",'確認申請書（建築）入力'!$AA$239)</f>
        <v/>
      </c>
      <c r="D74" s="122"/>
      <c r="E74" s="122"/>
      <c r="F74" s="122"/>
      <c r="G74" s="122"/>
      <c r="H74" s="122"/>
      <c r="I74" s="122"/>
      <c r="J74" s="122"/>
      <c r="K74" s="122"/>
      <c r="L74" s="122"/>
      <c r="M74" s="122"/>
      <c r="N74" s="122"/>
      <c r="O74" s="122"/>
      <c r="P74" s="122"/>
      <c r="Q74" s="122"/>
      <c r="R74" s="122"/>
      <c r="S74" s="122" t="s">
        <v>1457</v>
      </c>
    </row>
    <row r="75" spans="1:19" ht="14.1" customHeight="1">
      <c r="A75" s="311">
        <v>74</v>
      </c>
      <c r="B75" s="121" t="s">
        <v>1727</v>
      </c>
      <c r="C75" s="122" t="str">
        <f>IF($D$75 = TRUE,"内",IF($E$75 = TRUE,"準都市",IF($F$75 = TRUE,"外","")))</f>
        <v/>
      </c>
      <c r="D75" s="593" t="b">
        <v>0</v>
      </c>
      <c r="E75" s="127" t="b">
        <v>0</v>
      </c>
      <c r="F75" s="127" t="b">
        <v>0</v>
      </c>
      <c r="G75" s="122"/>
      <c r="H75" s="122"/>
      <c r="I75" s="122"/>
      <c r="J75" s="122"/>
      <c r="K75" s="122"/>
      <c r="L75" s="122"/>
      <c r="M75" s="122"/>
      <c r="N75" s="122"/>
      <c r="O75" s="122"/>
      <c r="P75" s="122"/>
      <c r="Q75" s="122"/>
      <c r="R75" s="122"/>
      <c r="S75" s="122" t="s">
        <v>1685</v>
      </c>
    </row>
    <row r="76" spans="1:19" ht="14.1" customHeight="1">
      <c r="A76" s="311">
        <v>75</v>
      </c>
      <c r="B76" s="121" t="s">
        <v>1726</v>
      </c>
      <c r="C76" s="122" t="str">
        <f>IF($D$76=TRUE,"市街化区域",IF($E$76=TRUE,"市街化調整区域",IF($F$76=TRUE,"区域区分未設定都市計画区域","")))</f>
        <v/>
      </c>
      <c r="D76" s="593" t="b">
        <v>0</v>
      </c>
      <c r="E76" s="593" t="b">
        <v>0</v>
      </c>
      <c r="F76" s="593" t="b">
        <v>0</v>
      </c>
      <c r="G76" s="122"/>
      <c r="H76" s="122"/>
      <c r="I76" s="122"/>
      <c r="J76" s="122"/>
      <c r="K76" s="122"/>
      <c r="L76" s="122"/>
      <c r="M76" s="122"/>
      <c r="N76" s="122"/>
      <c r="O76" s="122"/>
      <c r="P76" s="122"/>
      <c r="Q76" s="122"/>
      <c r="R76" s="122"/>
      <c r="S76" s="122" t="s">
        <v>1725</v>
      </c>
    </row>
    <row r="77" spans="1:19" ht="14.1" customHeight="1">
      <c r="A77" s="311">
        <v>76</v>
      </c>
      <c r="B77" s="121" t="s">
        <v>1724</v>
      </c>
      <c r="C77" s="122"/>
      <c r="D77" s="122"/>
      <c r="E77" s="122"/>
      <c r="F77" s="122"/>
      <c r="G77" s="122"/>
      <c r="H77" s="122"/>
      <c r="I77" s="122"/>
      <c r="J77" s="122"/>
      <c r="K77" s="122"/>
      <c r="L77" s="122"/>
      <c r="M77" s="122"/>
      <c r="N77" s="122"/>
      <c r="O77" s="122"/>
      <c r="P77" s="122"/>
      <c r="Q77" s="122"/>
      <c r="R77" s="122"/>
      <c r="S77" s="122"/>
    </row>
    <row r="78" spans="1:19" ht="14.1" customHeight="1">
      <c r="A78" s="311">
        <v>77</v>
      </c>
      <c r="B78" s="121" t="s">
        <v>1723</v>
      </c>
      <c r="C78" s="122" t="str">
        <f>IF($D$78=TRUE,"防火地域",IF($E$78=TRUE,"準防火地域",IF($F$78=TRUE,"指定無し","")))</f>
        <v/>
      </c>
      <c r="D78" s="127" t="b">
        <v>0</v>
      </c>
      <c r="E78" s="127" t="b">
        <v>0</v>
      </c>
      <c r="F78" s="127" t="b">
        <v>0</v>
      </c>
      <c r="G78" s="122"/>
      <c r="H78" s="122"/>
      <c r="I78" s="122"/>
      <c r="J78" s="122"/>
      <c r="K78" s="122"/>
      <c r="L78" s="122"/>
      <c r="M78" s="122"/>
      <c r="N78" s="122"/>
      <c r="O78" s="122"/>
      <c r="P78" s="122"/>
      <c r="Q78" s="122"/>
      <c r="R78" s="122"/>
      <c r="S78" s="122" t="s">
        <v>1646</v>
      </c>
    </row>
    <row r="79" spans="1:19" ht="14.1" customHeight="1">
      <c r="A79" s="311">
        <v>78</v>
      </c>
      <c r="B79" s="121" t="s">
        <v>1722</v>
      </c>
      <c r="C79" s="122"/>
      <c r="D79" s="122"/>
      <c r="E79" s="122"/>
      <c r="F79" s="122"/>
      <c r="G79" s="122"/>
      <c r="H79" s="122"/>
      <c r="I79" s="122"/>
      <c r="J79" s="122"/>
      <c r="K79" s="122"/>
      <c r="L79" s="122"/>
      <c r="M79" s="122"/>
      <c r="N79" s="122"/>
      <c r="O79" s="122"/>
      <c r="P79" s="122"/>
      <c r="Q79" s="122"/>
      <c r="R79" s="122"/>
      <c r="S79" s="122"/>
    </row>
    <row r="80" spans="1:19" ht="14.1" customHeight="1">
      <c r="A80" s="311">
        <v>79</v>
      </c>
      <c r="B80" s="130" t="s">
        <v>1721</v>
      </c>
      <c r="C80" s="122" t="str">
        <f>IF(INDEX(値一覧項目!$N$2:$N16,$D$80)="","",INDEX(値一覧項目!$N$2:$N16,$D$80))</f>
        <v/>
      </c>
      <c r="D80" s="127">
        <v>1</v>
      </c>
      <c r="E80" s="122"/>
      <c r="F80" s="122"/>
      <c r="G80" s="122"/>
      <c r="H80" s="122"/>
      <c r="I80" s="122"/>
      <c r="J80" s="122"/>
      <c r="K80" s="122"/>
      <c r="L80" s="122"/>
      <c r="M80" s="122"/>
      <c r="N80" s="122"/>
      <c r="O80" s="122"/>
      <c r="P80" s="122"/>
      <c r="Q80" s="122"/>
      <c r="R80" s="122"/>
      <c r="S80" s="122" t="s">
        <v>1457</v>
      </c>
    </row>
    <row r="81" spans="1:19" ht="14.1" customHeight="1">
      <c r="A81" s="311">
        <v>80</v>
      </c>
      <c r="B81" s="130" t="s">
        <v>1720</v>
      </c>
      <c r="C81" s="122" t="str">
        <f>IF(INDEX(値一覧項目!$N$2:$N17,$D$81)="","",INDEX(値一覧項目!$N$2:$N17,$D$81))</f>
        <v/>
      </c>
      <c r="D81" s="122">
        <v>1</v>
      </c>
      <c r="E81" s="122"/>
      <c r="F81" s="122"/>
      <c r="G81" s="122"/>
      <c r="H81" s="122"/>
      <c r="I81" s="122"/>
      <c r="J81" s="122"/>
      <c r="K81" s="122"/>
      <c r="L81" s="122"/>
      <c r="M81" s="122"/>
      <c r="N81" s="122"/>
      <c r="O81" s="122"/>
      <c r="P81" s="122"/>
      <c r="Q81" s="122"/>
      <c r="R81" s="122"/>
      <c r="S81" s="122" t="s">
        <v>1457</v>
      </c>
    </row>
    <row r="82" spans="1:19" ht="14.1" customHeight="1">
      <c r="A82" s="311">
        <v>81</v>
      </c>
      <c r="B82" s="130" t="s">
        <v>1719</v>
      </c>
      <c r="C82" s="122" t="str">
        <f>IF(INDEX(値一覧項目!$N$2:$N18,$D$82)="","",INDEX(値一覧項目!$N$2:$N18,$D$82))</f>
        <v/>
      </c>
      <c r="D82" s="122">
        <v>1</v>
      </c>
      <c r="E82" s="122"/>
      <c r="F82" s="122"/>
      <c r="G82" s="122"/>
      <c r="H82" s="122"/>
      <c r="I82" s="122"/>
      <c r="J82" s="122"/>
      <c r="K82" s="122"/>
      <c r="L82" s="122"/>
      <c r="M82" s="122"/>
      <c r="N82" s="122"/>
      <c r="O82" s="122"/>
      <c r="P82" s="122"/>
      <c r="Q82" s="122"/>
      <c r="R82" s="122"/>
      <c r="S82" s="122" t="s">
        <v>1457</v>
      </c>
    </row>
    <row r="83" spans="1:19" ht="14.1" customHeight="1">
      <c r="A83" s="311">
        <v>82</v>
      </c>
      <c r="B83" s="130" t="s">
        <v>1718</v>
      </c>
      <c r="C83" s="122" t="str">
        <f>IF(INDEX(値一覧項目!$N$2:$N19,$D$83)="","",INDEX(値一覧項目!$N$2:$N19,$D$83))</f>
        <v/>
      </c>
      <c r="D83" s="122">
        <v>1</v>
      </c>
      <c r="E83" s="122"/>
      <c r="F83" s="122"/>
      <c r="G83" s="122"/>
      <c r="H83" s="122"/>
      <c r="I83" s="122"/>
      <c r="J83" s="122"/>
      <c r="K83" s="122"/>
      <c r="L83" s="122"/>
      <c r="M83" s="122"/>
      <c r="N83" s="122"/>
      <c r="O83" s="122"/>
      <c r="P83" s="122"/>
      <c r="Q83" s="122"/>
      <c r="R83" s="122"/>
      <c r="S83" s="122" t="s">
        <v>1457</v>
      </c>
    </row>
    <row r="84" spans="1:19" ht="14.1" customHeight="1">
      <c r="A84" s="311">
        <v>83</v>
      </c>
      <c r="B84" s="130" t="s">
        <v>1717</v>
      </c>
      <c r="C84" s="122" t="str">
        <f>IF(INDEX(値一覧項目!$N$2:$N20,$D$84)="","",INDEX(値一覧項目!$N$2:$N20,$D$84))</f>
        <v/>
      </c>
      <c r="D84" s="122">
        <v>1</v>
      </c>
      <c r="E84" s="122"/>
      <c r="F84" s="122"/>
      <c r="G84" s="122"/>
      <c r="H84" s="122"/>
      <c r="I84" s="122"/>
      <c r="J84" s="122"/>
      <c r="K84" s="122"/>
      <c r="L84" s="122"/>
      <c r="M84" s="122"/>
      <c r="N84" s="122"/>
      <c r="O84" s="122"/>
      <c r="P84" s="122"/>
      <c r="Q84" s="122"/>
      <c r="R84" s="122"/>
      <c r="S84" s="122" t="s">
        <v>1457</v>
      </c>
    </row>
    <row r="85" spans="1:19" ht="14.1" customHeight="1">
      <c r="A85" s="311">
        <v>84</v>
      </c>
      <c r="B85" s="130" t="s">
        <v>1716</v>
      </c>
      <c r="C85" s="122" t="str">
        <f>IF('確認申請書（建築）入力'!$AI$249="","",'確認申請書（建築）入力'!$AI$249)</f>
        <v/>
      </c>
      <c r="D85" s="122"/>
      <c r="E85" s="122"/>
      <c r="F85" s="122"/>
      <c r="G85" s="122"/>
      <c r="H85" s="122"/>
      <c r="I85" s="122"/>
      <c r="J85" s="122"/>
      <c r="K85" s="122"/>
      <c r="L85" s="122"/>
      <c r="M85" s="122"/>
      <c r="N85" s="122"/>
      <c r="O85" s="122"/>
      <c r="P85" s="122"/>
      <c r="Q85" s="122"/>
      <c r="R85" s="122"/>
      <c r="S85" s="122" t="s">
        <v>1457</v>
      </c>
    </row>
    <row r="86" spans="1:19" ht="14.1" customHeight="1">
      <c r="A86" s="311">
        <v>85</v>
      </c>
      <c r="B86" s="121" t="s">
        <v>1715</v>
      </c>
      <c r="C86" s="122" t="str">
        <f>IF('確認申請書（建築）入力'!$N$252="","",TEXT('確認申請書（建築）入力'!$N$252,"#0.000"))</f>
        <v/>
      </c>
      <c r="D86" s="122"/>
      <c r="E86" s="122"/>
      <c r="F86" s="122"/>
      <c r="G86" s="122"/>
      <c r="H86" s="122"/>
      <c r="I86" s="122"/>
      <c r="J86" s="122"/>
      <c r="K86" s="122"/>
      <c r="L86" s="122"/>
      <c r="M86" s="122"/>
      <c r="N86" s="122"/>
      <c r="O86" s="122"/>
      <c r="P86" s="122"/>
      <c r="Q86" s="122"/>
      <c r="R86" s="122"/>
      <c r="S86" s="122" t="s">
        <v>1457</v>
      </c>
    </row>
    <row r="87" spans="1:19" ht="14.1" customHeight="1">
      <c r="A87" s="311">
        <v>86</v>
      </c>
      <c r="B87" s="121" t="s">
        <v>1714</v>
      </c>
      <c r="C87" s="122" t="str">
        <f>IF('確認申請書（建築）入力'!$N$253="","",TEXT('確認申請書（建築）入力'!$N$253,"#0.000"))</f>
        <v/>
      </c>
      <c r="D87" s="122"/>
      <c r="E87" s="122"/>
      <c r="F87" s="122"/>
      <c r="G87" s="122"/>
      <c r="H87" s="122"/>
      <c r="I87" s="122"/>
      <c r="J87" s="122"/>
      <c r="K87" s="122"/>
      <c r="L87" s="122"/>
      <c r="M87" s="122"/>
      <c r="N87" s="122"/>
      <c r="O87" s="122"/>
      <c r="P87" s="122"/>
      <c r="Q87" s="122"/>
      <c r="R87" s="122"/>
      <c r="S87" s="122" t="s">
        <v>1457</v>
      </c>
    </row>
    <row r="88" spans="1:19" ht="14.1" customHeight="1">
      <c r="A88" s="311">
        <v>87</v>
      </c>
      <c r="B88" s="121" t="s">
        <v>1713</v>
      </c>
      <c r="C88" s="131" t="str">
        <f>IF('確認申請書（建築）入力'!$N$256="","",TEXT('確認申請書（建築）入力'!$N$256,"#0.00"))</f>
        <v/>
      </c>
      <c r="D88" s="122"/>
      <c r="E88" s="122"/>
      <c r="F88" s="122"/>
      <c r="G88" s="122"/>
      <c r="H88" s="122"/>
      <c r="I88" s="122"/>
      <c r="J88" s="122"/>
      <c r="K88" s="122"/>
      <c r="L88" s="122"/>
      <c r="M88" s="122"/>
      <c r="N88" s="122"/>
      <c r="O88" s="122"/>
      <c r="P88" s="122"/>
      <c r="Q88" s="122"/>
      <c r="R88" s="122"/>
      <c r="S88" s="122" t="s">
        <v>1457</v>
      </c>
    </row>
    <row r="89" spans="1:19" ht="14.1" customHeight="1">
      <c r="A89" s="311">
        <v>88</v>
      </c>
      <c r="B89" s="121" t="s">
        <v>1712</v>
      </c>
      <c r="C89" s="131" t="str">
        <f>IF('確認申請書（建築）入力'!$T$256="","",TEXT('確認申請書（建築）入力'!$T$256,"#0.00"))</f>
        <v/>
      </c>
      <c r="D89" s="122"/>
      <c r="E89" s="122"/>
      <c r="F89" s="122"/>
      <c r="G89" s="122"/>
      <c r="H89" s="122"/>
      <c r="I89" s="122"/>
      <c r="J89" s="122"/>
      <c r="K89" s="122"/>
      <c r="L89" s="122"/>
      <c r="M89" s="122"/>
      <c r="N89" s="122"/>
      <c r="O89" s="122"/>
      <c r="P89" s="122"/>
      <c r="Q89" s="122"/>
      <c r="R89" s="122"/>
      <c r="S89" s="122" t="s">
        <v>1457</v>
      </c>
    </row>
    <row r="90" spans="1:19" ht="14.1" customHeight="1">
      <c r="A90" s="311">
        <v>89</v>
      </c>
      <c r="B90" s="121" t="s">
        <v>1711</v>
      </c>
      <c r="C90" s="131" t="str">
        <f>IF('確認申請書（建築）入力'!$Z$256="","",TEXT('確認申請書（建築）入力'!$Z$256,"#0.00"))</f>
        <v/>
      </c>
      <c r="D90" s="122"/>
      <c r="E90" s="122"/>
      <c r="F90" s="122"/>
      <c r="G90" s="122"/>
      <c r="H90" s="122"/>
      <c r="I90" s="122"/>
      <c r="J90" s="122"/>
      <c r="K90" s="122"/>
      <c r="L90" s="122"/>
      <c r="M90" s="122"/>
      <c r="N90" s="122"/>
      <c r="O90" s="122"/>
      <c r="P90" s="122"/>
      <c r="Q90" s="122"/>
      <c r="R90" s="122"/>
      <c r="S90" s="122" t="s">
        <v>1457</v>
      </c>
    </row>
    <row r="91" spans="1:19" ht="14.1" customHeight="1">
      <c r="A91" s="311">
        <v>90</v>
      </c>
      <c r="B91" s="121" t="s">
        <v>1710</v>
      </c>
      <c r="C91" s="131" t="str">
        <f>IF('確認申請書（建築）入力'!$AF$256="","",TEXT('確認申請書（建築）入力'!$AF$256,"#0.00"))</f>
        <v/>
      </c>
      <c r="D91" s="122"/>
      <c r="E91" s="122"/>
      <c r="F91" s="122"/>
      <c r="G91" s="122"/>
      <c r="H91" s="122"/>
      <c r="I91" s="122"/>
      <c r="J91" s="122"/>
      <c r="K91" s="122"/>
      <c r="L91" s="122"/>
      <c r="M91" s="122"/>
      <c r="N91" s="122"/>
      <c r="O91" s="122"/>
      <c r="P91" s="122"/>
      <c r="Q91" s="122"/>
      <c r="R91" s="122"/>
      <c r="S91" s="122" t="s">
        <v>1457</v>
      </c>
    </row>
    <row r="92" spans="1:19" ht="14.1" customHeight="1">
      <c r="A92" s="311">
        <v>91</v>
      </c>
      <c r="B92" s="121" t="s">
        <v>1709</v>
      </c>
      <c r="C92" s="131" t="str">
        <f>IF('確認申請書（建築）入力'!$N$257="","",TEXT('確認申請書（建築）入力'!$N$257,"#0.00"))</f>
        <v/>
      </c>
      <c r="D92" s="122"/>
      <c r="E92" s="122"/>
      <c r="F92" s="122"/>
      <c r="G92" s="122"/>
      <c r="H92" s="122"/>
      <c r="I92" s="122"/>
      <c r="J92" s="122"/>
      <c r="K92" s="122"/>
      <c r="L92" s="122"/>
      <c r="M92" s="122"/>
      <c r="N92" s="122"/>
      <c r="O92" s="122"/>
      <c r="P92" s="122"/>
      <c r="Q92" s="122"/>
      <c r="R92" s="122"/>
      <c r="S92" s="122" t="s">
        <v>1457</v>
      </c>
    </row>
    <row r="93" spans="1:19" ht="14.1" customHeight="1">
      <c r="A93" s="311">
        <v>92</v>
      </c>
      <c r="B93" s="121" t="s">
        <v>1708</v>
      </c>
      <c r="C93" s="131" t="str">
        <f>IF('確認申請書（建築）入力'!$T$257="","",TEXT('確認申請書（建築）入力'!$T$257,"#0.00"))</f>
        <v/>
      </c>
      <c r="D93" s="122"/>
      <c r="E93" s="122"/>
      <c r="F93" s="122"/>
      <c r="G93" s="122"/>
      <c r="H93" s="122"/>
      <c r="I93" s="122"/>
      <c r="J93" s="122"/>
      <c r="K93" s="122"/>
      <c r="L93" s="122"/>
      <c r="M93" s="122"/>
      <c r="N93" s="122"/>
      <c r="O93" s="122"/>
      <c r="P93" s="122"/>
      <c r="Q93" s="122"/>
      <c r="R93" s="122"/>
      <c r="S93" s="122" t="s">
        <v>1457</v>
      </c>
    </row>
    <row r="94" spans="1:19" ht="14.1" customHeight="1">
      <c r="A94" s="311">
        <v>93</v>
      </c>
      <c r="B94" s="121" t="s">
        <v>1707</v>
      </c>
      <c r="C94" s="131" t="str">
        <f>IF('確認申請書（建築）入力'!$Z$257="","",TEXT('確認申請書（建築）入力'!$Z$257,"#0.00"))</f>
        <v/>
      </c>
      <c r="D94" s="122"/>
      <c r="E94" s="122"/>
      <c r="F94" s="122"/>
      <c r="G94" s="122"/>
      <c r="H94" s="122"/>
      <c r="I94" s="122"/>
      <c r="J94" s="122"/>
      <c r="K94" s="122"/>
      <c r="L94" s="122"/>
      <c r="M94" s="122"/>
      <c r="N94" s="122"/>
      <c r="O94" s="122"/>
      <c r="P94" s="122"/>
      <c r="Q94" s="122"/>
      <c r="R94" s="122"/>
      <c r="S94" s="122" t="s">
        <v>1457</v>
      </c>
    </row>
    <row r="95" spans="1:19" ht="14.1" customHeight="1">
      <c r="A95" s="311">
        <v>94</v>
      </c>
      <c r="B95" s="121" t="s">
        <v>1706</v>
      </c>
      <c r="C95" s="131" t="str">
        <f>IF('確認申請書（建築）入力'!$AF$257="","",TEXT('確認申請書（建築）入力'!$AF$257,"#0.00"))</f>
        <v/>
      </c>
      <c r="D95" s="122"/>
      <c r="E95" s="122"/>
      <c r="F95" s="122"/>
      <c r="G95" s="122"/>
      <c r="H95" s="122"/>
      <c r="I95" s="122"/>
      <c r="J95" s="122"/>
      <c r="K95" s="122"/>
      <c r="L95" s="122"/>
      <c r="M95" s="122"/>
      <c r="N95" s="122"/>
      <c r="O95" s="122"/>
      <c r="P95" s="122"/>
      <c r="Q95" s="122"/>
      <c r="R95" s="122"/>
      <c r="S95" s="122" t="s">
        <v>1457</v>
      </c>
    </row>
    <row r="96" spans="1:19" ht="14.1" customHeight="1">
      <c r="A96" s="311">
        <v>95</v>
      </c>
      <c r="B96" s="121" t="s">
        <v>1705</v>
      </c>
      <c r="C96" s="122" t="str">
        <f>IF(INDEX(値一覧項目!$H$2:$H16,$D$96)="","",INDEX(値一覧項目!$H$2:$H16,$D$96))</f>
        <v/>
      </c>
      <c r="D96" s="127">
        <v>1</v>
      </c>
      <c r="E96" s="122"/>
      <c r="F96" s="122"/>
      <c r="G96" s="122"/>
      <c r="H96" s="122"/>
      <c r="I96" s="122"/>
      <c r="J96" s="122"/>
      <c r="K96" s="122"/>
      <c r="L96" s="122"/>
      <c r="M96" s="122"/>
      <c r="N96" s="122"/>
      <c r="O96" s="122"/>
      <c r="P96" s="122"/>
      <c r="Q96" s="122"/>
      <c r="R96" s="122"/>
      <c r="S96" s="122" t="s">
        <v>1457</v>
      </c>
    </row>
    <row r="97" spans="1:19" ht="14.1" customHeight="1">
      <c r="A97" s="311">
        <v>96</v>
      </c>
      <c r="B97" s="121" t="s">
        <v>1704</v>
      </c>
      <c r="C97" s="122" t="str">
        <f>IF(INDEX(値一覧項目!$H$2:$H17,$D$97)="","",INDEX(値一覧項目!$H$2:$H17,$D$97))</f>
        <v/>
      </c>
      <c r="D97" s="127">
        <v>1</v>
      </c>
      <c r="E97" s="122"/>
      <c r="F97" s="122"/>
      <c r="G97" s="122"/>
      <c r="H97" s="122"/>
      <c r="I97" s="122"/>
      <c r="J97" s="122"/>
      <c r="K97" s="122"/>
      <c r="L97" s="122"/>
      <c r="M97" s="122"/>
      <c r="N97" s="122"/>
      <c r="O97" s="122"/>
      <c r="P97" s="122"/>
      <c r="Q97" s="122"/>
      <c r="R97" s="122"/>
      <c r="S97" s="122" t="s">
        <v>1457</v>
      </c>
    </row>
    <row r="98" spans="1:19" ht="14.1" customHeight="1">
      <c r="A98" s="311">
        <v>97</v>
      </c>
      <c r="B98" s="121" t="s">
        <v>1703</v>
      </c>
      <c r="C98" s="122" t="str">
        <f>IF(INDEX(値一覧項目!$H$2:$H18,$D$98)="","",INDEX(値一覧項目!$H$2:$H18,$D$98))</f>
        <v/>
      </c>
      <c r="D98" s="127">
        <v>1</v>
      </c>
      <c r="E98" s="122"/>
      <c r="F98" s="122"/>
      <c r="G98" s="122"/>
      <c r="H98" s="122"/>
      <c r="I98" s="122"/>
      <c r="J98" s="122"/>
      <c r="K98" s="122"/>
      <c r="L98" s="122"/>
      <c r="M98" s="122"/>
      <c r="N98" s="122"/>
      <c r="O98" s="122"/>
      <c r="P98" s="122"/>
      <c r="Q98" s="122"/>
      <c r="R98" s="122"/>
      <c r="S98" s="122" t="s">
        <v>1457</v>
      </c>
    </row>
    <row r="99" spans="1:19" ht="14.1" customHeight="1">
      <c r="A99" s="311">
        <v>98</v>
      </c>
      <c r="B99" s="121" t="s">
        <v>1702</v>
      </c>
      <c r="C99" s="122" t="str">
        <f>IF(INDEX(値一覧項目!$H$2:$H19,$D$99)="","",INDEX(値一覧項目!$H$2:$H19,$D$99))</f>
        <v/>
      </c>
      <c r="D99" s="127">
        <v>1</v>
      </c>
      <c r="E99" s="122"/>
      <c r="F99" s="122"/>
      <c r="G99" s="122"/>
      <c r="H99" s="122"/>
      <c r="I99" s="122"/>
      <c r="J99" s="122"/>
      <c r="K99" s="122"/>
      <c r="L99" s="122"/>
      <c r="M99" s="122"/>
      <c r="N99" s="122"/>
      <c r="O99" s="122"/>
      <c r="P99" s="122"/>
      <c r="Q99" s="122"/>
      <c r="R99" s="122"/>
      <c r="S99" s="122" t="s">
        <v>1457</v>
      </c>
    </row>
    <row r="100" spans="1:19" ht="14.1" customHeight="1">
      <c r="A100" s="311">
        <v>99</v>
      </c>
      <c r="B100" s="121" t="s">
        <v>1701</v>
      </c>
      <c r="C100" s="131" t="str">
        <f>IF('確認申請書（建築）入力'!$N$260="","",TEXT('確認申請書（建築）入力'!$N$260,"#0.00"))</f>
        <v/>
      </c>
      <c r="D100" s="122"/>
      <c r="E100" s="122"/>
      <c r="F100" s="122"/>
      <c r="G100" s="122"/>
      <c r="H100" s="122"/>
      <c r="I100" s="122"/>
      <c r="J100" s="122"/>
      <c r="K100" s="122"/>
      <c r="L100" s="122"/>
      <c r="M100" s="122"/>
      <c r="N100" s="122"/>
      <c r="O100" s="122"/>
      <c r="P100" s="122"/>
      <c r="Q100" s="122"/>
      <c r="R100" s="122"/>
      <c r="S100" s="122" t="s">
        <v>1457</v>
      </c>
    </row>
    <row r="101" spans="1:19" ht="14.1" customHeight="1">
      <c r="A101" s="311">
        <v>100</v>
      </c>
      <c r="B101" s="121" t="s">
        <v>1700</v>
      </c>
      <c r="C101" s="131" t="str">
        <f>IF('確認申請書（建築）入力'!$T$260="","",TEXT('確認申請書（建築）入力'!$T$260,"#0.00"))</f>
        <v/>
      </c>
      <c r="D101" s="122"/>
      <c r="E101" s="122"/>
      <c r="F101" s="122"/>
      <c r="G101" s="122"/>
      <c r="H101" s="122"/>
      <c r="I101" s="122"/>
      <c r="J101" s="122"/>
      <c r="K101" s="122"/>
      <c r="L101" s="122"/>
      <c r="M101" s="122"/>
      <c r="N101" s="122"/>
      <c r="O101" s="122"/>
      <c r="P101" s="122"/>
      <c r="Q101" s="122"/>
      <c r="R101" s="122"/>
      <c r="S101" s="122" t="s">
        <v>1457</v>
      </c>
    </row>
    <row r="102" spans="1:19" ht="14.1" customHeight="1">
      <c r="A102" s="311">
        <v>101</v>
      </c>
      <c r="B102" s="121" t="s">
        <v>1699</v>
      </c>
      <c r="C102" s="131" t="str">
        <f>IF('確認申請書（建築）入力'!$Z$260="","",TEXT('確認申請書（建築）入力'!$Z$260,"#0.00"))</f>
        <v/>
      </c>
      <c r="D102" s="122"/>
      <c r="E102" s="122"/>
      <c r="F102" s="122"/>
      <c r="G102" s="122"/>
      <c r="H102" s="122"/>
      <c r="I102" s="122"/>
      <c r="J102" s="122"/>
      <c r="K102" s="122"/>
      <c r="L102" s="122"/>
      <c r="M102" s="122"/>
      <c r="N102" s="122"/>
      <c r="O102" s="122"/>
      <c r="P102" s="122"/>
      <c r="Q102" s="122"/>
      <c r="R102" s="122"/>
      <c r="S102" s="122" t="s">
        <v>1457</v>
      </c>
    </row>
    <row r="103" spans="1:19" ht="14.1" customHeight="1">
      <c r="A103" s="311">
        <v>102</v>
      </c>
      <c r="B103" s="121" t="s">
        <v>1698</v>
      </c>
      <c r="C103" s="131" t="str">
        <f>IF('確認申請書（建築）入力'!$AF$260="","",TEXT('確認申請書（建築）入力'!$AF$260,"#0.00"))</f>
        <v/>
      </c>
      <c r="D103" s="122"/>
      <c r="E103" s="122"/>
      <c r="F103" s="122"/>
      <c r="G103" s="122"/>
      <c r="H103" s="122"/>
      <c r="I103" s="122"/>
      <c r="J103" s="122"/>
      <c r="K103" s="122"/>
      <c r="L103" s="122"/>
      <c r="M103" s="122"/>
      <c r="N103" s="122"/>
      <c r="O103" s="122"/>
      <c r="P103" s="122"/>
      <c r="Q103" s="122"/>
      <c r="R103" s="122"/>
      <c r="S103" s="122" t="s">
        <v>1457</v>
      </c>
    </row>
    <row r="104" spans="1:19" ht="14.1" customHeight="1">
      <c r="A104" s="311">
        <v>103</v>
      </c>
      <c r="B104" s="121" t="s">
        <v>1697</v>
      </c>
      <c r="C104" s="131" t="str">
        <f>IF('確認申請書（建築）入力'!$N$262="","",TEXT('確認申請書（建築）入力'!$N$262,"#0.00"))</f>
        <v/>
      </c>
      <c r="D104" s="122"/>
      <c r="E104" s="122"/>
      <c r="F104" s="122"/>
      <c r="G104" s="122"/>
      <c r="H104" s="122"/>
      <c r="I104" s="122"/>
      <c r="J104" s="122"/>
      <c r="K104" s="122"/>
      <c r="L104" s="122"/>
      <c r="M104" s="122"/>
      <c r="N104" s="122"/>
      <c r="O104" s="122"/>
      <c r="P104" s="122"/>
      <c r="Q104" s="122"/>
      <c r="R104" s="122"/>
      <c r="S104" s="122" t="s">
        <v>1457</v>
      </c>
    </row>
    <row r="105" spans="1:19" ht="14.1" customHeight="1">
      <c r="A105" s="311">
        <v>104</v>
      </c>
      <c r="B105" s="121" t="s">
        <v>1696</v>
      </c>
      <c r="C105" s="131" t="str">
        <f>IF('確認申請書（建築）入力'!$T$262="","",TEXT('確認申請書（建築）入力'!$T$262,"#0.00"))</f>
        <v/>
      </c>
      <c r="D105" s="122"/>
      <c r="E105" s="122"/>
      <c r="F105" s="122"/>
      <c r="G105" s="122"/>
      <c r="H105" s="122"/>
      <c r="I105" s="122"/>
      <c r="J105" s="122"/>
      <c r="K105" s="122"/>
      <c r="L105" s="122"/>
      <c r="M105" s="122"/>
      <c r="N105" s="122"/>
      <c r="O105" s="122"/>
      <c r="P105" s="122"/>
      <c r="Q105" s="122"/>
      <c r="R105" s="122"/>
      <c r="S105" s="122" t="s">
        <v>1457</v>
      </c>
    </row>
    <row r="106" spans="1:19" ht="14.1" customHeight="1">
      <c r="A106" s="311">
        <v>105</v>
      </c>
      <c r="B106" s="121" t="s">
        <v>1695</v>
      </c>
      <c r="C106" s="131" t="str">
        <f>IF('確認申請書（建築）入力'!$Z$262="","",TEXT('確認申請書（建築）入力'!$Z$262,"#0.00"))</f>
        <v/>
      </c>
      <c r="D106" s="122"/>
      <c r="E106" s="122"/>
      <c r="F106" s="122"/>
      <c r="G106" s="122"/>
      <c r="H106" s="122"/>
      <c r="I106" s="122"/>
      <c r="J106" s="122"/>
      <c r="K106" s="122"/>
      <c r="L106" s="122"/>
      <c r="M106" s="122"/>
      <c r="N106" s="122"/>
      <c r="O106" s="122"/>
      <c r="P106" s="122"/>
      <c r="Q106" s="122"/>
      <c r="R106" s="122"/>
      <c r="S106" s="122" t="s">
        <v>1457</v>
      </c>
    </row>
    <row r="107" spans="1:19" ht="14.1" customHeight="1">
      <c r="A107" s="311">
        <v>106</v>
      </c>
      <c r="B107" s="121" t="s">
        <v>1694</v>
      </c>
      <c r="C107" s="131" t="str">
        <f>IF('確認申請書（建築）入力'!$AF$262="","",TEXT('確認申請書（建築）入力'!$AF$262,"#0.00"))</f>
        <v/>
      </c>
      <c r="D107" s="122"/>
      <c r="E107" s="122"/>
      <c r="F107" s="122"/>
      <c r="G107" s="122"/>
      <c r="H107" s="122"/>
      <c r="I107" s="122"/>
      <c r="J107" s="122"/>
      <c r="K107" s="122"/>
      <c r="L107" s="122"/>
      <c r="M107" s="122"/>
      <c r="N107" s="122"/>
      <c r="O107" s="122"/>
      <c r="P107" s="122"/>
      <c r="Q107" s="122"/>
      <c r="R107" s="122"/>
      <c r="S107" s="122" t="s">
        <v>1457</v>
      </c>
    </row>
    <row r="108" spans="1:19" ht="14.1" customHeight="1">
      <c r="A108" s="311">
        <v>107</v>
      </c>
      <c r="B108" s="121" t="s">
        <v>1693</v>
      </c>
      <c r="C108" s="131" t="str">
        <f>IF('確認申請書（建築）入力'!$N$263=0,"",TEXT('確認申請書（建築）入力'!$N$263,"#0.00"))</f>
        <v/>
      </c>
      <c r="D108" s="122"/>
      <c r="E108" s="122"/>
      <c r="F108" s="122"/>
      <c r="G108" s="122"/>
      <c r="H108" s="122"/>
      <c r="I108" s="122"/>
      <c r="J108" s="122"/>
      <c r="K108" s="122"/>
      <c r="L108" s="122"/>
      <c r="M108" s="122"/>
      <c r="N108" s="122"/>
      <c r="O108" s="122"/>
      <c r="P108" s="122"/>
      <c r="Q108" s="122"/>
      <c r="R108" s="122"/>
      <c r="S108" s="122" t="s">
        <v>1457</v>
      </c>
    </row>
    <row r="109" spans="1:19" ht="14.1" customHeight="1">
      <c r="A109" s="311">
        <v>108</v>
      </c>
      <c r="B109" s="121" t="s">
        <v>1692</v>
      </c>
      <c r="C109" s="131" t="str">
        <f>IF('確認申請書（建築）入力'!$N$264=0,"",TEXT('確認申請書（建築）入力'!$N$264,"#0.00"))</f>
        <v/>
      </c>
      <c r="D109" s="122"/>
      <c r="E109" s="122"/>
      <c r="F109" s="122"/>
      <c r="G109" s="122"/>
      <c r="H109" s="122"/>
      <c r="I109" s="122"/>
      <c r="J109" s="122"/>
      <c r="K109" s="122"/>
      <c r="L109" s="122"/>
      <c r="M109" s="122"/>
      <c r="N109" s="122"/>
      <c r="O109" s="122"/>
      <c r="P109" s="122"/>
      <c r="Q109" s="122"/>
      <c r="R109" s="122"/>
      <c r="S109" s="122" t="s">
        <v>1457</v>
      </c>
    </row>
    <row r="110" spans="1:19" ht="14.1" customHeight="1">
      <c r="A110" s="311">
        <v>109</v>
      </c>
      <c r="B110" s="121" t="s">
        <v>1691</v>
      </c>
      <c r="C110" s="122" t="str">
        <f>IF($D$110=0,"",IF($F$110=TRUE,$E$110,TEXT(ROUNDDOWN($D$110,2),"#0.00")))</f>
        <v/>
      </c>
      <c r="D110" s="122">
        <f>'確認申請書（建築）入力'!$T$265</f>
        <v>0</v>
      </c>
      <c r="E110" s="122">
        <f>'確認申請書（建築）入力'!$AL$265</f>
        <v>0</v>
      </c>
      <c r="F110" s="122" t="b">
        <v>0</v>
      </c>
      <c r="G110" s="122"/>
      <c r="H110" s="122"/>
      <c r="I110" s="122"/>
      <c r="J110" s="122"/>
      <c r="K110" s="122"/>
      <c r="L110" s="122"/>
      <c r="M110" s="122"/>
      <c r="N110" s="122"/>
      <c r="O110" s="122"/>
      <c r="P110" s="122"/>
      <c r="Q110" s="122"/>
      <c r="R110" s="122"/>
      <c r="S110" s="122" t="s">
        <v>1457</v>
      </c>
    </row>
    <row r="111" spans="1:19" ht="14.1" customHeight="1">
      <c r="A111" s="311">
        <v>110</v>
      </c>
      <c r="B111" s="121" t="s">
        <v>1690</v>
      </c>
      <c r="C111" s="122" t="str">
        <f>IF($D$111=0,"",IF($F$111=TRUE,$E$111,TEXT(ROUNDDOWN($D$111,2),"#0.00")))</f>
        <v/>
      </c>
      <c r="D111" s="122">
        <f>'確認申請書（建築）入力'!$T$266</f>
        <v>0</v>
      </c>
      <c r="E111" s="122">
        <f>'確認申請書（建築）入力'!$AL$266</f>
        <v>0</v>
      </c>
      <c r="F111" s="122" t="b">
        <v>0</v>
      </c>
      <c r="G111" s="122"/>
      <c r="H111" s="122"/>
      <c r="I111" s="122"/>
      <c r="J111" s="122"/>
      <c r="K111" s="122"/>
      <c r="L111" s="122"/>
      <c r="M111" s="122"/>
      <c r="N111" s="122"/>
      <c r="O111" s="122"/>
      <c r="P111" s="122"/>
      <c r="Q111" s="122"/>
      <c r="R111" s="122"/>
      <c r="S111" s="122" t="s">
        <v>1457</v>
      </c>
    </row>
    <row r="112" spans="1:19" ht="14.1" customHeight="1">
      <c r="A112" s="311">
        <v>111</v>
      </c>
      <c r="B112" s="121" t="s">
        <v>1689</v>
      </c>
      <c r="C112" s="122" t="str">
        <f>IF('確認申請書（建築）入力'!$M$267="","",'確認申請書（建築）入力'!$M$267)</f>
        <v/>
      </c>
      <c r="D112" s="122"/>
      <c r="E112" s="122"/>
      <c r="F112" s="122"/>
      <c r="G112" s="122"/>
      <c r="H112" s="122"/>
      <c r="I112" s="122"/>
      <c r="J112" s="122"/>
      <c r="K112" s="122"/>
      <c r="L112" s="122"/>
      <c r="M112" s="122"/>
      <c r="N112" s="122"/>
      <c r="O112" s="122"/>
      <c r="P112" s="122"/>
      <c r="Q112" s="122"/>
      <c r="R112" s="122"/>
      <c r="S112" s="122" t="s">
        <v>1457</v>
      </c>
    </row>
    <row r="113" spans="1:19" ht="14.1" customHeight="1">
      <c r="A113" s="311">
        <v>112</v>
      </c>
      <c r="B113" s="121" t="s">
        <v>2362</v>
      </c>
      <c r="C113" s="122" t="str">
        <f>IF(INDEX(主要用途!$C$2:$C63,$D$113)="","",INDEX(主要用途!$C$2:$C63,$D$113))</f>
        <v/>
      </c>
      <c r="D113" s="127">
        <v>1</v>
      </c>
      <c r="E113" s="122"/>
      <c r="F113" s="122"/>
      <c r="G113" s="122"/>
      <c r="H113" s="122"/>
      <c r="I113" s="122"/>
      <c r="J113" s="122"/>
      <c r="K113" s="122"/>
      <c r="L113" s="122"/>
      <c r="M113" s="122"/>
      <c r="N113" s="122"/>
      <c r="O113" s="122"/>
      <c r="P113" s="122"/>
      <c r="Q113" s="122"/>
      <c r="R113" s="122"/>
      <c r="S113" s="122" t="s">
        <v>1457</v>
      </c>
    </row>
    <row r="114" spans="1:19" ht="14.1" customHeight="1">
      <c r="A114" s="311">
        <v>113</v>
      </c>
      <c r="B114" s="121" t="s">
        <v>1688</v>
      </c>
      <c r="C114" s="122" t="str">
        <f>IF('確認申請書（建築）入力'!$T$270="","",'確認申請書（建築）入力'!$T$270)</f>
        <v/>
      </c>
      <c r="D114" s="122"/>
      <c r="E114" s="122"/>
      <c r="F114" s="122"/>
      <c r="G114" s="122"/>
      <c r="H114" s="122"/>
      <c r="I114" s="122"/>
      <c r="J114" s="122"/>
      <c r="K114" s="122"/>
      <c r="L114" s="122"/>
      <c r="M114" s="122"/>
      <c r="N114" s="122"/>
      <c r="O114" s="122"/>
      <c r="P114" s="122"/>
      <c r="Q114" s="122"/>
      <c r="R114" s="122"/>
      <c r="S114" s="122" t="s">
        <v>1457</v>
      </c>
    </row>
    <row r="115" spans="1:19" ht="14.1" customHeight="1">
      <c r="A115" s="311">
        <v>114</v>
      </c>
      <c r="B115" s="121" t="s">
        <v>1687</v>
      </c>
      <c r="C115" s="122"/>
      <c r="D115" s="122"/>
      <c r="E115" s="122"/>
      <c r="F115" s="122"/>
      <c r="G115" s="122"/>
      <c r="H115" s="122"/>
      <c r="I115" s="122"/>
      <c r="J115" s="122"/>
      <c r="K115" s="122"/>
      <c r="L115" s="122"/>
      <c r="M115" s="122"/>
      <c r="N115" s="122"/>
      <c r="O115" s="122"/>
      <c r="P115" s="122"/>
      <c r="Q115" s="122"/>
      <c r="R115" s="122"/>
      <c r="S115" s="122" t="s">
        <v>1457</v>
      </c>
    </row>
    <row r="116" spans="1:19" ht="14.1" customHeight="1">
      <c r="A116" s="311">
        <v>115</v>
      </c>
      <c r="B116" s="121" t="s">
        <v>1686</v>
      </c>
      <c r="C116" s="122" t="str">
        <f>IF($D$116=TRUE,"新築",IF($E$116=TRUE,"増築",IF($F$116=TRUE,"改築",IF($G$116=TRUE,"移転",IF($H$116=TRUE,"用途変更",IF($I$116=TRUE,"大規模の修繕",IF($J$116=TRUE,"大規模の模様替",IF($K$116=TRUE,"その他",""))))))))</f>
        <v/>
      </c>
      <c r="D116" s="127" t="b">
        <v>0</v>
      </c>
      <c r="E116" s="127" t="b">
        <v>0</v>
      </c>
      <c r="F116" s="127" t="b">
        <v>0</v>
      </c>
      <c r="G116" s="127" t="b">
        <v>0</v>
      </c>
      <c r="H116" s="127" t="b">
        <v>0</v>
      </c>
      <c r="I116" s="127" t="b">
        <v>0</v>
      </c>
      <c r="J116" s="127" t="b">
        <v>0</v>
      </c>
      <c r="K116" s="122" t="b">
        <v>0</v>
      </c>
      <c r="L116" s="122"/>
      <c r="M116" s="122"/>
      <c r="N116" s="122"/>
      <c r="O116" s="122"/>
      <c r="P116" s="122"/>
      <c r="Q116" s="122"/>
      <c r="R116" s="122"/>
      <c r="S116" s="122" t="s">
        <v>1685</v>
      </c>
    </row>
    <row r="117" spans="1:19" ht="14.1" customHeight="1">
      <c r="A117" s="311">
        <v>116</v>
      </c>
      <c r="B117" s="121" t="s">
        <v>2932</v>
      </c>
      <c r="C117" s="122" t="str">
        <f>IF('確認申請書（建築）入力'!$N$278="","",TEXT('確認申請書（建築）入力'!$N$278,"#0.00"))</f>
        <v/>
      </c>
      <c r="D117" s="122"/>
      <c r="E117" s="122"/>
      <c r="F117" s="122"/>
      <c r="G117" s="122"/>
      <c r="H117" s="122"/>
      <c r="I117" s="122"/>
      <c r="J117" s="122"/>
      <c r="K117" s="122"/>
      <c r="L117" s="122"/>
      <c r="M117" s="122"/>
      <c r="N117" s="122"/>
      <c r="O117" s="122"/>
      <c r="P117" s="122"/>
      <c r="Q117" s="122"/>
      <c r="R117" s="122"/>
      <c r="S117" s="122" t="s">
        <v>1457</v>
      </c>
    </row>
    <row r="118" spans="1:19" ht="14.1" customHeight="1">
      <c r="A118" s="311">
        <v>117</v>
      </c>
      <c r="B118" s="121" t="s">
        <v>1684</v>
      </c>
      <c r="C118" s="122" t="str">
        <f>IF('確認申請書（建築）入力'!$T$278="","",TEXT('確認申請書（建築）入力'!$T$278,"#0.00"))</f>
        <v/>
      </c>
      <c r="D118" s="122"/>
      <c r="E118" s="122"/>
      <c r="F118" s="122"/>
      <c r="G118" s="122"/>
      <c r="H118" s="122"/>
      <c r="I118" s="122"/>
      <c r="J118" s="122"/>
      <c r="K118" s="122"/>
      <c r="L118" s="122"/>
      <c r="M118" s="122"/>
      <c r="N118" s="122"/>
      <c r="O118" s="122"/>
      <c r="P118" s="122"/>
      <c r="Q118" s="122"/>
      <c r="R118" s="122"/>
      <c r="S118" s="122" t="s">
        <v>1457</v>
      </c>
    </row>
    <row r="119" spans="1:19" ht="14.1" customHeight="1">
      <c r="A119" s="311">
        <v>118</v>
      </c>
      <c r="B119" s="121" t="s">
        <v>1683</v>
      </c>
      <c r="C119" s="122" t="str">
        <f>IF('確認申請書（建築）入力'!$Z$278=0,"",TEXT('確認申請書（建築）入力'!$Z$278,"#0.00"))</f>
        <v/>
      </c>
      <c r="D119" s="122"/>
      <c r="E119" s="122"/>
      <c r="F119" s="122"/>
      <c r="G119" s="122"/>
      <c r="H119" s="122"/>
      <c r="I119" s="122"/>
      <c r="J119" s="122"/>
      <c r="K119" s="122"/>
      <c r="L119" s="122"/>
      <c r="M119" s="122"/>
      <c r="N119" s="122"/>
      <c r="O119" s="122"/>
      <c r="P119" s="122"/>
      <c r="Q119" s="122"/>
      <c r="R119" s="122"/>
      <c r="S119" s="122" t="s">
        <v>1457</v>
      </c>
    </row>
    <row r="120" spans="1:19" ht="14.1" customHeight="1">
      <c r="A120" s="311">
        <v>119</v>
      </c>
      <c r="B120" s="121" t="s">
        <v>1682</v>
      </c>
      <c r="C120" s="122" t="str">
        <f>IF(AND($D$120=0,$E$120=""),"",IF($F$120=TRUE,$E$120,TEXT(ROUNDUP($D$120,2),"#0.00")))</f>
        <v>0.00</v>
      </c>
      <c r="D120" s="122" t="str">
        <f>'確認申請書（建築）入力'!$N$280</f>
        <v>0.00</v>
      </c>
      <c r="E120" s="122">
        <f>'確認申請書（建築）入力'!$AH$280</f>
        <v>0</v>
      </c>
      <c r="F120" s="122" t="b">
        <v>0</v>
      </c>
      <c r="G120" s="122"/>
      <c r="H120" s="122"/>
      <c r="I120" s="122"/>
      <c r="J120" s="122"/>
      <c r="K120" s="122"/>
      <c r="L120" s="122"/>
      <c r="M120" s="122"/>
      <c r="N120" s="122"/>
      <c r="O120" s="122"/>
      <c r="P120" s="122"/>
      <c r="Q120" s="122"/>
      <c r="R120" s="122"/>
      <c r="S120" s="122" t="s">
        <v>1457</v>
      </c>
    </row>
    <row r="121" spans="1:19" ht="14.1" customHeight="1">
      <c r="A121" s="311">
        <v>120</v>
      </c>
      <c r="B121" s="121" t="s">
        <v>1681</v>
      </c>
      <c r="C121" s="122" t="str">
        <f>IF('確認申請書（建築）入力'!$N$283="","",TEXT('確認申請書（建築）入力'!$N$283,"#0.00"))</f>
        <v/>
      </c>
      <c r="D121" s="122"/>
      <c r="E121" s="122"/>
      <c r="F121" s="122"/>
      <c r="G121" s="122"/>
      <c r="H121" s="122"/>
      <c r="I121" s="122"/>
      <c r="J121" s="122"/>
      <c r="K121" s="122"/>
      <c r="L121" s="122"/>
      <c r="M121" s="122"/>
      <c r="N121" s="122"/>
      <c r="O121" s="122"/>
      <c r="P121" s="122"/>
      <c r="Q121" s="122"/>
      <c r="R121" s="122"/>
      <c r="S121" s="122" t="s">
        <v>1457</v>
      </c>
    </row>
    <row r="122" spans="1:19" ht="14.1" customHeight="1">
      <c r="A122" s="311">
        <v>121</v>
      </c>
      <c r="B122" s="121" t="s">
        <v>1680</v>
      </c>
      <c r="C122" s="122" t="str">
        <f>IF('確認申請書（建築）入力'!$T$283="","",TEXT('確認申請書（建築）入力'!$T$283,"#0.00"))</f>
        <v/>
      </c>
      <c r="D122" s="122"/>
      <c r="E122" s="122"/>
      <c r="F122" s="122"/>
      <c r="G122" s="122"/>
      <c r="H122" s="122"/>
      <c r="I122" s="122"/>
      <c r="J122" s="122"/>
      <c r="K122" s="122"/>
      <c r="L122" s="122"/>
      <c r="M122" s="122"/>
      <c r="N122" s="122"/>
      <c r="O122" s="122"/>
      <c r="P122" s="122"/>
      <c r="Q122" s="122"/>
      <c r="R122" s="122"/>
      <c r="S122" s="122" t="s">
        <v>1457</v>
      </c>
    </row>
    <row r="123" spans="1:19" ht="14.1" customHeight="1">
      <c r="A123" s="311">
        <v>122</v>
      </c>
      <c r="B123" s="121" t="s">
        <v>1679</v>
      </c>
      <c r="C123" s="122" t="str">
        <f>IF('確認申請書（建築）入力'!$Z$283=0,"",TEXT('確認申請書（建築）入力'!$Z$283,"#0.00"))</f>
        <v/>
      </c>
      <c r="D123" s="122"/>
      <c r="E123" s="122"/>
      <c r="F123" s="122"/>
      <c r="G123" s="122"/>
      <c r="H123" s="122"/>
      <c r="I123" s="122"/>
      <c r="J123" s="122"/>
      <c r="K123" s="122"/>
      <c r="L123" s="122"/>
      <c r="M123" s="122"/>
      <c r="N123" s="122"/>
      <c r="O123" s="122"/>
      <c r="P123" s="122"/>
      <c r="Q123" s="122"/>
      <c r="R123" s="122"/>
      <c r="S123" s="122" t="s">
        <v>1457</v>
      </c>
    </row>
    <row r="124" spans="1:19" ht="14.1" customHeight="1">
      <c r="A124" s="311">
        <v>123</v>
      </c>
      <c r="B124" s="121" t="s">
        <v>1678</v>
      </c>
      <c r="C124" s="122" t="str">
        <f>IF('確認申請書（建築）入力'!$N$285="","",TEXT('確認申請書（建築）入力'!$N$285,"#0.00"))</f>
        <v/>
      </c>
      <c r="D124" s="122"/>
      <c r="E124" s="122"/>
      <c r="F124" s="122"/>
      <c r="G124" s="122"/>
      <c r="H124" s="122"/>
      <c r="I124" s="122"/>
      <c r="J124" s="122"/>
      <c r="K124" s="122"/>
      <c r="L124" s="122"/>
      <c r="M124" s="122"/>
      <c r="N124" s="122"/>
      <c r="O124" s="122"/>
      <c r="P124" s="122"/>
      <c r="Q124" s="122"/>
      <c r="R124" s="122"/>
      <c r="S124" s="122" t="s">
        <v>1457</v>
      </c>
    </row>
    <row r="125" spans="1:19" ht="14.1" customHeight="1">
      <c r="A125" s="311">
        <v>124</v>
      </c>
      <c r="B125" s="121" t="s">
        <v>1677</v>
      </c>
      <c r="C125" s="122" t="str">
        <f>IF('確認申請書（建築）入力'!$T$285="","",TEXT('確認申請書（建築）入力'!$T$285,"#0.00"))</f>
        <v/>
      </c>
      <c r="D125" s="122"/>
      <c r="E125" s="122"/>
      <c r="F125" s="122"/>
      <c r="G125" s="122"/>
      <c r="H125" s="122"/>
      <c r="I125" s="122"/>
      <c r="J125" s="122"/>
      <c r="K125" s="122"/>
      <c r="L125" s="122"/>
      <c r="M125" s="122"/>
      <c r="N125" s="122"/>
      <c r="O125" s="122"/>
      <c r="P125" s="122"/>
      <c r="Q125" s="122"/>
      <c r="R125" s="122"/>
      <c r="S125" s="122" t="s">
        <v>1457</v>
      </c>
    </row>
    <row r="126" spans="1:19" ht="14.1" customHeight="1">
      <c r="A126" s="311">
        <v>125</v>
      </c>
      <c r="B126" s="121" t="s">
        <v>1676</v>
      </c>
      <c r="C126" s="122" t="str">
        <f>IF('確認申請書（建築）入力'!$Z$285=0,"",TEXT('確認申請書（建築）入力'!$Z$285,"#0.00"))</f>
        <v/>
      </c>
      <c r="D126" s="122"/>
      <c r="E126" s="122"/>
      <c r="F126" s="122"/>
      <c r="G126" s="122"/>
      <c r="H126" s="122"/>
      <c r="I126" s="122"/>
      <c r="J126" s="122"/>
      <c r="K126" s="122"/>
      <c r="L126" s="122"/>
      <c r="M126" s="122"/>
      <c r="N126" s="122"/>
      <c r="O126" s="122"/>
      <c r="P126" s="122"/>
      <c r="Q126" s="122"/>
      <c r="R126" s="122"/>
      <c r="S126" s="122" t="s">
        <v>1457</v>
      </c>
    </row>
    <row r="127" spans="1:19" ht="14.1" customHeight="1">
      <c r="A127" s="311">
        <v>126</v>
      </c>
      <c r="B127" s="121" t="s">
        <v>1675</v>
      </c>
      <c r="C127" s="122" t="str">
        <f>IF('確認申請書（建築）入力'!$N$288="","",TEXT('確認申請書（建築）入力'!$N$288,"#0.00"))</f>
        <v/>
      </c>
      <c r="D127" s="122"/>
      <c r="E127" s="122"/>
      <c r="F127" s="122"/>
      <c r="G127" s="122"/>
      <c r="H127" s="122"/>
      <c r="I127" s="122"/>
      <c r="J127" s="122"/>
      <c r="K127" s="122"/>
      <c r="L127" s="122"/>
      <c r="M127" s="122"/>
      <c r="N127" s="122"/>
      <c r="O127" s="122"/>
      <c r="P127" s="122"/>
      <c r="Q127" s="122"/>
      <c r="R127" s="122"/>
      <c r="S127" s="122" t="s">
        <v>1457</v>
      </c>
    </row>
    <row r="128" spans="1:19" ht="14.1" customHeight="1">
      <c r="A128" s="311">
        <v>127</v>
      </c>
      <c r="B128" s="121" t="s">
        <v>1674</v>
      </c>
      <c r="C128" s="122" t="str">
        <f>IF('確認申請書（建築）入力'!$T$288="","",TEXT('確認申請書（建築）入力'!$T$288,"#0.00"))</f>
        <v/>
      </c>
      <c r="D128" s="122"/>
      <c r="E128" s="122"/>
      <c r="F128" s="122"/>
      <c r="G128" s="122"/>
      <c r="H128" s="122"/>
      <c r="I128" s="122"/>
      <c r="J128" s="122"/>
      <c r="K128" s="122"/>
      <c r="L128" s="122"/>
      <c r="M128" s="122"/>
      <c r="N128" s="122"/>
      <c r="O128" s="122"/>
      <c r="P128" s="122"/>
      <c r="Q128" s="122"/>
      <c r="R128" s="122"/>
      <c r="S128" s="122" t="s">
        <v>1457</v>
      </c>
    </row>
    <row r="129" spans="1:19" ht="14.1" customHeight="1">
      <c r="A129" s="311">
        <v>128</v>
      </c>
      <c r="B129" s="121" t="s">
        <v>1673</v>
      </c>
      <c r="C129" s="122" t="str">
        <f>IF('確認申請書（建築）入力'!$Z$288=0,"",TEXT('確認申請書（建築）入力'!$Z$288,"#0.00"))</f>
        <v/>
      </c>
      <c r="D129" s="122"/>
      <c r="E129" s="122"/>
      <c r="F129" s="122"/>
      <c r="G129" s="122"/>
      <c r="H129" s="122"/>
      <c r="I129" s="122"/>
      <c r="J129" s="122"/>
      <c r="K129" s="122"/>
      <c r="L129" s="122"/>
      <c r="M129" s="122"/>
      <c r="N129" s="122"/>
      <c r="O129" s="122"/>
      <c r="P129" s="122"/>
      <c r="Q129" s="122"/>
      <c r="R129" s="122"/>
      <c r="S129" s="122" t="s">
        <v>1457</v>
      </c>
    </row>
    <row r="130" spans="1:19" ht="14.1" customHeight="1">
      <c r="A130" s="311">
        <v>129</v>
      </c>
      <c r="B130" s="121" t="s">
        <v>1672</v>
      </c>
      <c r="C130" s="122" t="str">
        <f>IF('確認申請書（建築）入力'!$N$290="","",TEXT('確認申請書（建築）入力'!$N$290,"#0.00"))</f>
        <v/>
      </c>
      <c r="D130" s="122"/>
      <c r="E130" s="122"/>
      <c r="F130" s="122"/>
      <c r="G130" s="122"/>
      <c r="H130" s="122"/>
      <c r="I130" s="122"/>
      <c r="J130" s="122"/>
      <c r="K130" s="122"/>
      <c r="L130" s="122"/>
      <c r="M130" s="122"/>
      <c r="N130" s="122"/>
      <c r="O130" s="122"/>
      <c r="P130" s="122"/>
      <c r="Q130" s="122"/>
      <c r="R130" s="122"/>
      <c r="S130" s="122" t="s">
        <v>1457</v>
      </c>
    </row>
    <row r="131" spans="1:19" ht="14.1" customHeight="1">
      <c r="A131" s="311">
        <v>130</v>
      </c>
      <c r="B131" s="121" t="s">
        <v>1671</v>
      </c>
      <c r="C131" s="122" t="str">
        <f>IF('確認申請書（建築）入力'!$T$290="","",TEXT('確認申請書（建築）入力'!$T$290,"#0.00"))</f>
        <v/>
      </c>
      <c r="D131" s="122"/>
      <c r="E131" s="122"/>
      <c r="F131" s="122"/>
      <c r="G131" s="122"/>
      <c r="H131" s="122"/>
      <c r="I131" s="122"/>
      <c r="J131" s="122"/>
      <c r="K131" s="122"/>
      <c r="L131" s="122"/>
      <c r="M131" s="122"/>
      <c r="N131" s="122"/>
      <c r="O131" s="122"/>
      <c r="P131" s="122"/>
      <c r="Q131" s="122"/>
      <c r="R131" s="122"/>
      <c r="S131" s="122" t="s">
        <v>1457</v>
      </c>
    </row>
    <row r="132" spans="1:19" ht="14.1" customHeight="1">
      <c r="A132" s="311">
        <v>131</v>
      </c>
      <c r="B132" s="121" t="s">
        <v>1670</v>
      </c>
      <c r="C132" s="122" t="str">
        <f>IF('確認申請書（建築）入力'!$Z$290=0,"",TEXT('確認申請書（建築）入力'!$Z$290,"#0.00"))</f>
        <v/>
      </c>
      <c r="D132" s="122"/>
      <c r="E132" s="122"/>
      <c r="F132" s="122"/>
      <c r="G132" s="122"/>
      <c r="H132" s="122"/>
      <c r="I132" s="122"/>
      <c r="J132" s="122"/>
      <c r="K132" s="122"/>
      <c r="L132" s="122"/>
      <c r="M132" s="122"/>
      <c r="N132" s="122"/>
      <c r="O132" s="122"/>
      <c r="P132" s="122"/>
      <c r="Q132" s="122"/>
      <c r="R132" s="122"/>
      <c r="S132" s="122" t="s">
        <v>1457</v>
      </c>
    </row>
    <row r="133" spans="1:19" ht="14.1" customHeight="1">
      <c r="A133" s="311">
        <v>132</v>
      </c>
      <c r="B133" s="121" t="s">
        <v>1669</v>
      </c>
      <c r="C133" s="122" t="str">
        <f>IF('確認申請書（建築）入力'!$N$297="","",TEXT('確認申請書（建築）入力'!$N$297,"#0.00"))</f>
        <v/>
      </c>
      <c r="D133" s="122"/>
      <c r="E133" s="122"/>
      <c r="F133" s="122"/>
      <c r="G133" s="122"/>
      <c r="H133" s="122"/>
      <c r="I133" s="122"/>
      <c r="J133" s="122"/>
      <c r="K133" s="122"/>
      <c r="L133" s="122"/>
      <c r="M133" s="122"/>
      <c r="N133" s="122"/>
      <c r="O133" s="122"/>
      <c r="P133" s="122"/>
      <c r="Q133" s="122"/>
      <c r="R133" s="122"/>
      <c r="S133" s="122" t="s">
        <v>1457</v>
      </c>
    </row>
    <row r="134" spans="1:19" ht="14.1" customHeight="1">
      <c r="A134" s="311">
        <v>133</v>
      </c>
      <c r="B134" s="121" t="s">
        <v>1668</v>
      </c>
      <c r="C134" s="122" t="str">
        <f>IF('確認申請書（建築）入力'!$T$297="","",TEXT('確認申請書（建築）入力'!$T$297,"#0.00"))</f>
        <v/>
      </c>
      <c r="D134" s="122"/>
      <c r="E134" s="122"/>
      <c r="F134" s="122"/>
      <c r="G134" s="122"/>
      <c r="H134" s="122"/>
      <c r="I134" s="122"/>
      <c r="J134" s="122"/>
      <c r="K134" s="122"/>
      <c r="L134" s="122"/>
      <c r="M134" s="122"/>
      <c r="N134" s="122"/>
      <c r="O134" s="122"/>
      <c r="P134" s="122"/>
      <c r="Q134" s="122"/>
      <c r="R134" s="122"/>
      <c r="S134" s="122" t="s">
        <v>1457</v>
      </c>
    </row>
    <row r="135" spans="1:19" ht="14.1" customHeight="1">
      <c r="A135" s="311">
        <v>134</v>
      </c>
      <c r="B135" s="121" t="s">
        <v>1667</v>
      </c>
      <c r="C135" s="122" t="str">
        <f>IF('確認申請書（建築）入力'!$Z$297=0,"",TEXT('確認申請書（建築）入力'!$Z$297,"#0.00"))</f>
        <v/>
      </c>
      <c r="D135" s="122"/>
      <c r="E135" s="122"/>
      <c r="F135" s="122"/>
      <c r="G135" s="122"/>
      <c r="H135" s="122"/>
      <c r="I135" s="122"/>
      <c r="J135" s="122"/>
      <c r="K135" s="122"/>
      <c r="L135" s="122"/>
      <c r="M135" s="122"/>
      <c r="N135" s="122"/>
      <c r="O135" s="122"/>
      <c r="P135" s="122"/>
      <c r="Q135" s="122"/>
      <c r="R135" s="122"/>
      <c r="S135" s="122" t="s">
        <v>1457</v>
      </c>
    </row>
    <row r="136" spans="1:19" ht="14.1" customHeight="1">
      <c r="A136" s="311">
        <v>135</v>
      </c>
      <c r="B136" s="121" t="s">
        <v>1666</v>
      </c>
      <c r="C136" s="122" t="str">
        <f>IF('確認申請書（建築）入力'!$N$299="","",TEXT('確認申請書（建築）入力'!$N$299,"#0.00"))</f>
        <v/>
      </c>
      <c r="D136" s="122"/>
      <c r="E136" s="122"/>
      <c r="F136" s="122"/>
      <c r="G136" s="122"/>
      <c r="H136" s="122"/>
      <c r="I136" s="122"/>
      <c r="J136" s="122"/>
      <c r="K136" s="122"/>
      <c r="L136" s="122"/>
      <c r="M136" s="122"/>
      <c r="N136" s="122"/>
      <c r="O136" s="122"/>
      <c r="P136" s="122"/>
      <c r="Q136" s="122"/>
      <c r="R136" s="122"/>
      <c r="S136" s="122" t="s">
        <v>1457</v>
      </c>
    </row>
    <row r="137" spans="1:19" ht="14.1" customHeight="1">
      <c r="A137" s="311">
        <v>136</v>
      </c>
      <c r="B137" s="121" t="s">
        <v>1665</v>
      </c>
      <c r="C137" s="122" t="str">
        <f>IF(AND($D$137=0,$E$137=""),"",IF($F$137=TRUE,$E$137,TEXT(ROUNDUP($D$137,2),"#0.00")))</f>
        <v/>
      </c>
      <c r="D137" s="122">
        <f>'確認申請書（建築）入力'!$O$300</f>
        <v>0</v>
      </c>
      <c r="E137" s="122" t="str">
        <f>IF('確認申請書（建築）入力'!$AI$300=0,"",'確認申請書（建築）入力'!$AI$300)</f>
        <v/>
      </c>
      <c r="F137" s="122" t="b">
        <v>0</v>
      </c>
      <c r="G137" s="122"/>
      <c r="H137" s="122"/>
      <c r="I137" s="122"/>
      <c r="J137" s="122"/>
      <c r="K137" s="122"/>
      <c r="L137" s="122"/>
      <c r="M137" s="122"/>
      <c r="N137" s="122"/>
      <c r="O137" s="122"/>
      <c r="P137" s="122"/>
      <c r="Q137" s="122"/>
      <c r="R137" s="122"/>
      <c r="S137" s="122" t="s">
        <v>1457</v>
      </c>
    </row>
    <row r="138" spans="1:19" ht="14.1" customHeight="1">
      <c r="A138" s="311">
        <v>137</v>
      </c>
      <c r="B138" s="121" t="s">
        <v>1664</v>
      </c>
      <c r="C138" s="122" t="str">
        <f>IF('確認申請書（建築）入力'!$N$303=0,'確認申請書（建築）入力'!$N$303&amp;" ",'確認申請書（建築）入力'!$N$303)</f>
        <v xml:space="preserve"> </v>
      </c>
      <c r="D138" s="122"/>
      <c r="E138" s="122"/>
      <c r="F138" s="122"/>
      <c r="G138" s="122"/>
      <c r="H138" s="122"/>
      <c r="I138" s="122"/>
      <c r="J138" s="122"/>
      <c r="K138" s="122"/>
      <c r="L138" s="122"/>
      <c r="M138" s="122"/>
      <c r="N138" s="122"/>
      <c r="O138" s="122"/>
      <c r="P138" s="122"/>
      <c r="Q138" s="122"/>
      <c r="R138" s="122"/>
      <c r="S138" s="122" t="s">
        <v>1457</v>
      </c>
    </row>
    <row r="139" spans="1:19" ht="14.1" customHeight="1">
      <c r="A139" s="311">
        <v>138</v>
      </c>
      <c r="B139" s="121" t="s">
        <v>1663</v>
      </c>
      <c r="C139" s="122" t="str">
        <f>IF('確認申請書（建築）入力'!$N$304="","",TEXT('確認申請書（建築）入力'!$N$304,"0"))</f>
        <v>0</v>
      </c>
      <c r="D139" s="122"/>
      <c r="E139" s="122"/>
      <c r="F139" s="122"/>
      <c r="G139" s="122"/>
      <c r="H139" s="122"/>
      <c r="I139" s="122"/>
      <c r="J139" s="122"/>
      <c r="K139" s="122"/>
      <c r="L139" s="122"/>
      <c r="M139" s="122"/>
      <c r="N139" s="122"/>
      <c r="O139" s="122"/>
      <c r="P139" s="122"/>
      <c r="Q139" s="122"/>
      <c r="R139" s="122"/>
      <c r="S139" s="122" t="s">
        <v>1457</v>
      </c>
    </row>
    <row r="140" spans="1:19" ht="14.1" customHeight="1">
      <c r="A140" s="311">
        <v>139</v>
      </c>
      <c r="B140" s="121" t="s">
        <v>1662</v>
      </c>
      <c r="C140" s="122" t="str">
        <f>IF('確認申請書（建築）入力'!$N$307="","",TEXT('確認申請書（建築）入力'!$N$307,"#0.000"))</f>
        <v/>
      </c>
      <c r="D140" s="122"/>
      <c r="E140" s="122"/>
      <c r="F140" s="122"/>
      <c r="G140" s="122"/>
      <c r="H140" s="122"/>
      <c r="I140" s="122"/>
      <c r="J140" s="122"/>
      <c r="K140" s="122"/>
      <c r="L140" s="122"/>
      <c r="M140" s="122"/>
      <c r="N140" s="122"/>
      <c r="O140" s="122"/>
      <c r="P140" s="122"/>
      <c r="Q140" s="122"/>
      <c r="R140" s="122"/>
      <c r="S140" s="122" t="s">
        <v>1457</v>
      </c>
    </row>
    <row r="141" spans="1:19" ht="14.1" customHeight="1">
      <c r="A141" s="311">
        <v>140</v>
      </c>
      <c r="B141" s="121" t="s">
        <v>1661</v>
      </c>
      <c r="C141" s="122" t="str">
        <f>IF('確認申請書（建築）入力'!$U$307="","",TEXT('確認申請書（建築）入力'!$U$307,"#0.000"))</f>
        <v/>
      </c>
      <c r="D141" s="122"/>
      <c r="E141" s="122"/>
      <c r="F141" s="122"/>
      <c r="G141" s="122"/>
      <c r="H141" s="122"/>
      <c r="I141" s="122"/>
      <c r="J141" s="122"/>
      <c r="K141" s="122"/>
      <c r="L141" s="122"/>
      <c r="M141" s="122"/>
      <c r="N141" s="122"/>
      <c r="O141" s="122"/>
      <c r="P141" s="122"/>
      <c r="Q141" s="122"/>
      <c r="R141" s="122"/>
      <c r="S141" s="122" t="s">
        <v>1457</v>
      </c>
    </row>
    <row r="142" spans="1:19" ht="14.1" customHeight="1">
      <c r="A142" s="311">
        <v>141</v>
      </c>
      <c r="B142" s="121" t="s">
        <v>1660</v>
      </c>
      <c r="C142" s="122" t="str">
        <f>IF(INDEX(値一覧項目!$P$2:$P43,$D$142)="","",INDEX(値一覧項目!$P$2:$P43,$D$142))</f>
        <v/>
      </c>
      <c r="D142" s="127">
        <v>1</v>
      </c>
      <c r="E142" s="122"/>
      <c r="F142" s="122"/>
      <c r="G142" s="122"/>
      <c r="H142" s="122"/>
      <c r="I142" s="122"/>
      <c r="J142" s="122"/>
      <c r="K142" s="122"/>
      <c r="L142" s="122"/>
      <c r="M142" s="122"/>
      <c r="N142" s="122"/>
      <c r="O142" s="122"/>
      <c r="P142" s="122"/>
      <c r="Q142" s="122"/>
      <c r="R142" s="122"/>
      <c r="S142" s="122" t="s">
        <v>1457</v>
      </c>
    </row>
    <row r="143" spans="1:19" ht="14.1" customHeight="1">
      <c r="A143" s="311">
        <v>142</v>
      </c>
      <c r="B143" s="121" t="s">
        <v>1659</v>
      </c>
      <c r="C143" s="122" t="str">
        <f>IF(INDEX(値一覧項目!$P$2:P$43,$D$143)="","",INDEX(値一覧項目!$P$2:$P43,$D$143))</f>
        <v/>
      </c>
      <c r="D143" s="127">
        <v>1</v>
      </c>
      <c r="E143" s="122"/>
      <c r="F143" s="122"/>
      <c r="G143" s="122"/>
      <c r="H143" s="122"/>
      <c r="I143" s="122"/>
      <c r="J143" s="122"/>
      <c r="K143" s="122"/>
      <c r="L143" s="122"/>
      <c r="M143" s="122"/>
      <c r="N143" s="122"/>
      <c r="O143" s="122"/>
      <c r="P143" s="122"/>
      <c r="Q143" s="122"/>
      <c r="R143" s="122"/>
      <c r="S143" s="122" t="s">
        <v>1654</v>
      </c>
    </row>
    <row r="144" spans="1:19" ht="14.1" customHeight="1">
      <c r="A144" s="311">
        <v>143</v>
      </c>
      <c r="B144" s="121" t="s">
        <v>1658</v>
      </c>
      <c r="C144" s="122" t="str">
        <f>IF(INDEX(値一覧項目!$Q$2:$Q8,$D$144)="","",INDEX(値一覧項目!$Q$2:$Q8,$D$144))</f>
        <v/>
      </c>
      <c r="D144" s="127">
        <v>1</v>
      </c>
      <c r="E144" s="122"/>
      <c r="F144" s="122"/>
      <c r="G144" s="122"/>
      <c r="H144" s="122"/>
      <c r="I144" s="122"/>
      <c r="J144" s="122"/>
      <c r="K144" s="122"/>
      <c r="L144" s="122"/>
      <c r="M144" s="122"/>
      <c r="N144" s="122"/>
      <c r="O144" s="122"/>
      <c r="P144" s="122"/>
      <c r="Q144" s="122"/>
      <c r="R144" s="122"/>
      <c r="S144" s="122" t="s">
        <v>1657</v>
      </c>
    </row>
    <row r="145" spans="1:19" ht="14.1" customHeight="1">
      <c r="A145" s="311">
        <v>144</v>
      </c>
      <c r="B145" s="121" t="s">
        <v>1656</v>
      </c>
      <c r="C145" s="122" t="str">
        <f>IF(INDEX(値一覧項目!$Q$2:$Q8,$D$145)="","",INDEX(値一覧項目!$Q$2:$Q8,$D$145))</f>
        <v/>
      </c>
      <c r="D145" s="127">
        <v>1</v>
      </c>
      <c r="E145" s="122"/>
      <c r="F145" s="122"/>
      <c r="G145" s="122"/>
      <c r="H145" s="122"/>
      <c r="I145" s="122"/>
      <c r="J145" s="122"/>
      <c r="K145" s="122"/>
      <c r="L145" s="122"/>
      <c r="M145" s="122"/>
      <c r="N145" s="122"/>
      <c r="O145" s="122"/>
      <c r="P145" s="122"/>
      <c r="Q145" s="122"/>
      <c r="R145" s="122"/>
      <c r="S145" s="122" t="s">
        <v>1655</v>
      </c>
    </row>
    <row r="146" spans="1:19" ht="14.1" customHeight="1">
      <c r="A146" s="311">
        <v>145</v>
      </c>
      <c r="B146" s="121" t="s">
        <v>1653</v>
      </c>
      <c r="C146" s="122" t="str">
        <f>IF(INDEX(値一覧項目!$I$2:$I218,$D$146)="","",INDEX(値一覧項目!$I$2:$I218,$D$146))</f>
        <v/>
      </c>
      <c r="D146" s="127">
        <v>1</v>
      </c>
      <c r="E146" s="122"/>
      <c r="F146" s="122"/>
      <c r="G146" s="122"/>
      <c r="H146" s="122"/>
      <c r="I146" s="122"/>
      <c r="J146" s="122"/>
      <c r="K146" s="122"/>
      <c r="L146" s="122"/>
      <c r="M146" s="122"/>
      <c r="N146" s="122"/>
      <c r="O146" s="122"/>
      <c r="P146" s="122"/>
      <c r="Q146" s="122"/>
      <c r="R146" s="122"/>
      <c r="S146" s="122" t="s">
        <v>1457</v>
      </c>
    </row>
    <row r="147" spans="1:19" ht="14.1" customHeight="1">
      <c r="A147" s="311">
        <v>146</v>
      </c>
      <c r="B147" s="121" t="s">
        <v>1652</v>
      </c>
      <c r="C147" s="122"/>
      <c r="D147" s="122"/>
      <c r="E147" s="122"/>
      <c r="F147" s="122"/>
      <c r="G147" s="122"/>
      <c r="H147" s="122"/>
      <c r="I147" s="122"/>
      <c r="J147" s="122"/>
      <c r="K147" s="122"/>
      <c r="L147" s="122"/>
      <c r="M147" s="122"/>
      <c r="N147" s="122"/>
      <c r="O147" s="122"/>
      <c r="P147" s="122"/>
      <c r="Q147" s="122"/>
      <c r="R147" s="122"/>
      <c r="S147" s="122"/>
    </row>
    <row r="148" spans="1:19" ht="14.1" customHeight="1">
      <c r="A148" s="311">
        <v>147</v>
      </c>
      <c r="B148" s="121" t="s">
        <v>1651</v>
      </c>
      <c r="C148" s="122"/>
      <c r="D148" s="122"/>
      <c r="E148" s="122"/>
      <c r="F148" s="122"/>
      <c r="G148" s="122"/>
      <c r="H148" s="122"/>
      <c r="I148" s="122"/>
      <c r="J148" s="122"/>
      <c r="K148" s="122"/>
      <c r="L148" s="122"/>
      <c r="M148" s="122"/>
      <c r="N148" s="122"/>
      <c r="O148" s="122"/>
      <c r="P148" s="122"/>
      <c r="Q148" s="122"/>
      <c r="R148" s="122"/>
      <c r="S148" s="122"/>
    </row>
    <row r="149" spans="1:19" ht="14.1" customHeight="1">
      <c r="A149" s="311">
        <v>148</v>
      </c>
      <c r="B149" s="121" t="s">
        <v>1650</v>
      </c>
      <c r="C149" s="122" t="str">
        <f>IF(INDEX(値一覧項目!$I$2:$I218,$D$149)="","",INDEX(値一覧項目!$I$2:$I218,$D$149))</f>
        <v/>
      </c>
      <c r="D149" s="127">
        <v>1</v>
      </c>
      <c r="E149" s="122"/>
      <c r="F149" s="122"/>
      <c r="G149" s="122"/>
      <c r="H149" s="122"/>
      <c r="I149" s="122"/>
      <c r="J149" s="122"/>
      <c r="K149" s="122"/>
      <c r="L149" s="122"/>
      <c r="M149" s="122"/>
      <c r="N149" s="122"/>
      <c r="O149" s="122"/>
      <c r="P149" s="122"/>
      <c r="Q149" s="122"/>
      <c r="R149" s="122"/>
      <c r="S149" s="122" t="s">
        <v>1457</v>
      </c>
    </row>
    <row r="150" spans="1:19" ht="14.1" customHeight="1">
      <c r="A150" s="311">
        <v>149</v>
      </c>
      <c r="B150" s="121" t="s">
        <v>1649</v>
      </c>
      <c r="C150" s="122"/>
      <c r="D150" s="122"/>
      <c r="E150" s="122"/>
      <c r="F150" s="122"/>
      <c r="G150" s="122"/>
      <c r="H150" s="122"/>
      <c r="I150" s="122"/>
      <c r="J150" s="122"/>
      <c r="K150" s="122"/>
      <c r="L150" s="122"/>
      <c r="M150" s="122"/>
      <c r="N150" s="122"/>
      <c r="O150" s="122"/>
      <c r="P150" s="122"/>
      <c r="Q150" s="122"/>
      <c r="R150" s="122"/>
      <c r="S150" s="122"/>
    </row>
    <row r="151" spans="1:19" ht="14.1" customHeight="1">
      <c r="A151" s="311">
        <v>150</v>
      </c>
      <c r="B151" s="121" t="s">
        <v>1648</v>
      </c>
      <c r="C151" s="122"/>
      <c r="D151" s="122"/>
      <c r="E151" s="122"/>
      <c r="F151" s="122"/>
      <c r="G151" s="122"/>
      <c r="H151" s="122"/>
      <c r="I151" s="122"/>
      <c r="J151" s="122"/>
      <c r="K151" s="122"/>
      <c r="L151" s="122"/>
      <c r="M151" s="122"/>
      <c r="N151" s="122"/>
      <c r="O151" s="122"/>
      <c r="P151" s="122"/>
      <c r="Q151" s="122"/>
      <c r="R151" s="122"/>
      <c r="S151" s="122"/>
    </row>
    <row r="152" spans="1:19" ht="14.1" customHeight="1">
      <c r="A152" s="311">
        <v>151</v>
      </c>
      <c r="B152" s="121" t="s">
        <v>1647</v>
      </c>
      <c r="C152" s="122" t="str">
        <f>IF($D$152=TRUE,"有",IF($E$152=TRUE,"無",""))</f>
        <v/>
      </c>
      <c r="D152" s="127" t="b">
        <v>0</v>
      </c>
      <c r="E152" s="127" t="b">
        <v>0</v>
      </c>
      <c r="F152" s="122"/>
      <c r="G152" s="122"/>
      <c r="H152" s="122"/>
      <c r="I152" s="122"/>
      <c r="J152" s="122"/>
      <c r="K152" s="122"/>
      <c r="L152" s="122"/>
      <c r="M152" s="122"/>
      <c r="N152" s="122"/>
      <c r="O152" s="122"/>
      <c r="P152" s="122"/>
      <c r="Q152" s="122"/>
      <c r="R152" s="122"/>
      <c r="S152" s="122" t="s">
        <v>1646</v>
      </c>
    </row>
    <row r="153" spans="1:19" ht="14.1" customHeight="1">
      <c r="A153" s="311">
        <v>152</v>
      </c>
      <c r="B153" s="121" t="s">
        <v>1645</v>
      </c>
      <c r="C153" s="122" t="str">
        <f>IF($D$153=TRUE,"道路の高さ制限不適用"," ")&amp;IF($E$153=TRUE,"/"&amp;"隣地高さ制限不適用"," ")&amp;IF($F$153=TRUE,"/"&amp;"北側高さ制限不適用"," ")</f>
        <v xml:space="preserve">   </v>
      </c>
      <c r="D153" s="127" t="b">
        <v>0</v>
      </c>
      <c r="E153" s="127" t="b">
        <v>0</v>
      </c>
      <c r="F153" s="127" t="b">
        <v>0</v>
      </c>
      <c r="G153" s="122"/>
      <c r="H153" s="122"/>
      <c r="I153" s="122"/>
      <c r="J153" s="122"/>
      <c r="K153" s="122"/>
      <c r="L153" s="122"/>
      <c r="M153" s="122"/>
      <c r="N153" s="122"/>
      <c r="O153" s="122"/>
      <c r="P153" s="122"/>
      <c r="Q153" s="122"/>
      <c r="R153" s="122"/>
      <c r="S153" s="122" t="s">
        <v>1644</v>
      </c>
    </row>
    <row r="154" spans="1:19" ht="14.1" customHeight="1">
      <c r="A154" s="311">
        <v>153</v>
      </c>
      <c r="B154" s="121" t="s">
        <v>1643</v>
      </c>
      <c r="C154" s="122" t="str">
        <f>IF('確認申請書（建築）入力'!$M$315="","",'確認申請書（建築）入力'!$M$315)</f>
        <v/>
      </c>
      <c r="D154" s="122"/>
      <c r="E154" s="122"/>
      <c r="F154" s="122"/>
      <c r="G154" s="122"/>
      <c r="H154" s="122"/>
      <c r="I154" s="122"/>
      <c r="J154" s="122"/>
      <c r="K154" s="122"/>
      <c r="L154" s="122"/>
      <c r="M154" s="122"/>
      <c r="N154" s="122"/>
      <c r="O154" s="122"/>
      <c r="P154" s="122"/>
      <c r="Q154" s="122"/>
      <c r="R154" s="122"/>
      <c r="S154" s="122" t="s">
        <v>1457</v>
      </c>
    </row>
    <row r="155" spans="1:19" ht="14.1" customHeight="1">
      <c r="A155" s="311">
        <v>154</v>
      </c>
      <c r="B155" s="121" t="s">
        <v>1642</v>
      </c>
      <c r="C155" s="461" t="str">
        <f>IF('確認申請書（建築）入力'!M319="","",'確認申請書（建築）入力'!$M$319)</f>
        <v/>
      </c>
      <c r="D155" s="122" t="str">
        <f>IF(工事着手予定年月日="","",DATEDIF(工事着手予定年月日,工事完了予定年月日,"Y"))</f>
        <v/>
      </c>
      <c r="E155" s="122" t="str">
        <f>IF(OR(D155=0,D155=""),"",D155&amp;"年")</f>
        <v/>
      </c>
      <c r="F155" s="122" t="str">
        <f>IF(OR(D155=0,D155=""),"",D155*12)</f>
        <v/>
      </c>
      <c r="G155" s="122"/>
      <c r="H155" s="122"/>
      <c r="I155" s="122"/>
      <c r="J155" s="122"/>
      <c r="K155" s="122"/>
      <c r="L155" s="122"/>
      <c r="M155" s="122"/>
      <c r="N155" s="122"/>
      <c r="O155" s="122"/>
      <c r="P155" s="122"/>
      <c r="Q155" s="122"/>
      <c r="R155" s="122"/>
      <c r="S155" s="122" t="s">
        <v>1457</v>
      </c>
    </row>
    <row r="156" spans="1:19" ht="14.1" customHeight="1">
      <c r="A156" s="311">
        <v>155</v>
      </c>
      <c r="B156" s="121" t="s">
        <v>1641</v>
      </c>
      <c r="C156" s="461" t="str">
        <f>IF('確認申請書（建築）入力'!$M$320="","",'確認申請書（建築）入力'!$M$320)</f>
        <v/>
      </c>
      <c r="D156" s="122" t="str">
        <f>IF(工事着手予定年月日="","",ROUND(DATEDIF(工事着手予定年月日,工事完了予定年月日,"d")/30,0))</f>
        <v/>
      </c>
      <c r="E156" s="122" t="str">
        <f>IF(OR(D156=0,D156=""),"",D156&amp;"ヶ月間")</f>
        <v/>
      </c>
      <c r="F156" s="122"/>
      <c r="G156" s="122"/>
      <c r="H156" s="122"/>
      <c r="I156" s="122"/>
      <c r="J156" s="122"/>
      <c r="K156" s="122"/>
      <c r="L156" s="122"/>
      <c r="M156" s="122"/>
      <c r="N156" s="122"/>
      <c r="O156" s="122"/>
      <c r="P156" s="122"/>
      <c r="Q156" s="122"/>
      <c r="R156" s="122"/>
      <c r="S156" s="122" t="s">
        <v>1457</v>
      </c>
    </row>
    <row r="157" spans="1:19" ht="14.1" customHeight="1">
      <c r="A157" s="311">
        <v>156</v>
      </c>
      <c r="B157" s="121" t="s">
        <v>1640</v>
      </c>
      <c r="C157" s="122" t="str">
        <f>IF(INDEX(値一覧項目!$R$2:$R7,$D$157)="","",INDEX(値一覧項目!$R$2:$R7,$D$157))</f>
        <v/>
      </c>
      <c r="D157" s="127">
        <v>1</v>
      </c>
      <c r="E157" s="122"/>
      <c r="F157" s="122"/>
      <c r="G157" s="122"/>
      <c r="H157" s="122"/>
      <c r="I157" s="122"/>
      <c r="J157" s="122"/>
      <c r="K157" s="122"/>
      <c r="L157" s="122"/>
      <c r="M157" s="122"/>
      <c r="N157" s="122"/>
      <c r="O157" s="122"/>
      <c r="P157" s="122"/>
      <c r="Q157" s="122"/>
      <c r="R157" s="122"/>
      <c r="S157" s="122" t="s">
        <v>1457</v>
      </c>
    </row>
    <row r="158" spans="1:19" ht="14.1" customHeight="1">
      <c r="A158" s="311">
        <v>157</v>
      </c>
      <c r="B158" s="121" t="s">
        <v>1639</v>
      </c>
      <c r="C158" s="135" t="str">
        <f>IF('確認申請書（建築）入力'!$S$323="","",'確認申請書（建築）入力'!$S$323)</f>
        <v/>
      </c>
      <c r="D158" s="122"/>
      <c r="E158" s="122"/>
      <c r="F158" s="122"/>
      <c r="G158" s="122"/>
      <c r="H158" s="122"/>
      <c r="I158" s="122"/>
      <c r="J158" s="122"/>
      <c r="K158" s="122"/>
      <c r="L158" s="122"/>
      <c r="M158" s="122"/>
      <c r="N158" s="122"/>
      <c r="O158" s="122"/>
      <c r="P158" s="122"/>
      <c r="Q158" s="122"/>
      <c r="R158" s="122"/>
      <c r="S158" s="122" t="s">
        <v>1457</v>
      </c>
    </row>
    <row r="159" spans="1:19" ht="14.1" customHeight="1">
      <c r="A159" s="311">
        <v>158</v>
      </c>
      <c r="B159" s="121" t="s">
        <v>1638</v>
      </c>
      <c r="C159" s="122" t="str">
        <f>IF(INDEX(値一覧項目!$O$2:$O16,$D$159)="","",INDEX(値一覧項目!$O$2:$O16,$D$159))</f>
        <v/>
      </c>
      <c r="D159" s="127">
        <v>1</v>
      </c>
      <c r="E159" s="122"/>
      <c r="F159" s="122"/>
      <c r="G159" s="122"/>
      <c r="H159" s="122"/>
      <c r="I159" s="122"/>
      <c r="J159" s="122"/>
      <c r="K159" s="122"/>
      <c r="L159" s="122"/>
      <c r="M159" s="122"/>
      <c r="N159" s="122"/>
      <c r="O159" s="122"/>
      <c r="P159" s="122"/>
      <c r="Q159" s="122"/>
      <c r="R159" s="122"/>
      <c r="S159" s="122" t="s">
        <v>1457</v>
      </c>
    </row>
    <row r="160" spans="1:19" ht="14.1" customHeight="1">
      <c r="A160" s="311">
        <v>159</v>
      </c>
      <c r="B160" s="121" t="s">
        <v>1637</v>
      </c>
      <c r="C160" s="122" t="str">
        <f>IF(INDEX(値一覧項目!$R$2:$R7,$D$160)="","",INDEX(値一覧項目!$R$2:$R7,$D$160))</f>
        <v/>
      </c>
      <c r="D160" s="127">
        <v>1</v>
      </c>
      <c r="E160" s="122"/>
      <c r="F160" s="122"/>
      <c r="G160" s="122"/>
      <c r="H160" s="122"/>
      <c r="I160" s="122"/>
      <c r="J160" s="122"/>
      <c r="K160" s="122"/>
      <c r="L160" s="122"/>
      <c r="M160" s="122"/>
      <c r="N160" s="122"/>
      <c r="O160" s="122"/>
      <c r="P160" s="122"/>
      <c r="Q160" s="122"/>
      <c r="R160" s="122"/>
      <c r="S160" s="122" t="s">
        <v>1457</v>
      </c>
    </row>
    <row r="161" spans="1:19" ht="14.1" customHeight="1">
      <c r="A161" s="311">
        <v>160</v>
      </c>
      <c r="B161" s="121" t="s">
        <v>1636</v>
      </c>
      <c r="C161" s="135" t="str">
        <f>IF('確認申請書（建築）入力'!$S$324="","",'確認申請書（建築）入力'!$S$324)</f>
        <v/>
      </c>
      <c r="D161" s="122"/>
      <c r="E161" s="122"/>
      <c r="F161" s="122"/>
      <c r="G161" s="122"/>
      <c r="H161" s="122"/>
      <c r="I161" s="122"/>
      <c r="J161" s="122"/>
      <c r="K161" s="122"/>
      <c r="L161" s="122"/>
      <c r="M161" s="122"/>
      <c r="N161" s="122"/>
      <c r="O161" s="122"/>
      <c r="P161" s="122"/>
      <c r="Q161" s="122"/>
      <c r="R161" s="122"/>
      <c r="S161" s="122" t="s">
        <v>1457</v>
      </c>
    </row>
    <row r="162" spans="1:19" ht="14.1" customHeight="1">
      <c r="A162" s="311">
        <v>161</v>
      </c>
      <c r="B162" s="121" t="s">
        <v>1635</v>
      </c>
      <c r="C162" s="122" t="str">
        <f>IF(INDEX(値一覧項目!$O$2:$O16,$D$162)="","",INDEX(値一覧項目!$O$2:$O16,$D$162))</f>
        <v/>
      </c>
      <c r="D162" s="127">
        <v>1</v>
      </c>
      <c r="E162" s="122"/>
      <c r="F162" s="122"/>
      <c r="G162" s="122"/>
      <c r="H162" s="122"/>
      <c r="I162" s="122"/>
      <c r="J162" s="122"/>
      <c r="K162" s="122"/>
      <c r="L162" s="122"/>
      <c r="M162" s="122"/>
      <c r="N162" s="122"/>
      <c r="O162" s="122"/>
      <c r="P162" s="122"/>
      <c r="Q162" s="122"/>
      <c r="R162" s="122"/>
      <c r="S162" s="122" t="s">
        <v>1457</v>
      </c>
    </row>
    <row r="163" spans="1:19" ht="14.1" customHeight="1">
      <c r="A163" s="311">
        <v>162</v>
      </c>
      <c r="B163" s="121" t="s">
        <v>1634</v>
      </c>
      <c r="C163" s="122" t="str">
        <f>IF(INDEX(値一覧項目!$R$2:$R7,$D$163)="","",INDEX(値一覧項目!$R$2:$R7,$D$163))</f>
        <v/>
      </c>
      <c r="D163" s="127">
        <v>1</v>
      </c>
      <c r="E163" s="122"/>
      <c r="F163" s="122"/>
      <c r="G163" s="122"/>
      <c r="H163" s="122"/>
      <c r="I163" s="122"/>
      <c r="J163" s="122"/>
      <c r="K163" s="122"/>
      <c r="L163" s="122"/>
      <c r="M163" s="122"/>
      <c r="N163" s="122"/>
      <c r="O163" s="122"/>
      <c r="P163" s="122"/>
      <c r="Q163" s="122"/>
      <c r="R163" s="122"/>
      <c r="S163" s="122" t="s">
        <v>1457</v>
      </c>
    </row>
    <row r="164" spans="1:19" ht="14.1" customHeight="1">
      <c r="A164" s="311">
        <v>163</v>
      </c>
      <c r="B164" s="121" t="s">
        <v>1633</v>
      </c>
      <c r="C164" s="135" t="str">
        <f>IF('確認申請書（建築）入力'!$S$325="","",'確認申請書（建築）入力'!$S$325)</f>
        <v/>
      </c>
      <c r="D164" s="122"/>
      <c r="E164" s="122"/>
      <c r="F164" s="122"/>
      <c r="G164" s="122"/>
      <c r="H164" s="122"/>
      <c r="I164" s="122"/>
      <c r="J164" s="122"/>
      <c r="K164" s="122"/>
      <c r="L164" s="122"/>
      <c r="M164" s="122"/>
      <c r="N164" s="122"/>
      <c r="O164" s="122"/>
      <c r="P164" s="122"/>
      <c r="Q164" s="122"/>
      <c r="R164" s="122"/>
      <c r="S164" s="122" t="s">
        <v>1457</v>
      </c>
    </row>
    <row r="165" spans="1:19" ht="14.1" customHeight="1">
      <c r="A165" s="311">
        <v>164</v>
      </c>
      <c r="B165" s="121" t="s">
        <v>1632</v>
      </c>
      <c r="C165" s="122" t="str">
        <f>IF(INDEX(値一覧項目!$O$2:$O16,$D$165)="","",INDEX(値一覧項目!$O$2:$O16,$D$165))</f>
        <v/>
      </c>
      <c r="D165" s="127">
        <v>1</v>
      </c>
      <c r="E165" s="122"/>
      <c r="F165" s="122"/>
      <c r="G165" s="122"/>
      <c r="H165" s="122"/>
      <c r="I165" s="122"/>
      <c r="J165" s="122"/>
      <c r="K165" s="122"/>
      <c r="L165" s="122"/>
      <c r="M165" s="122"/>
      <c r="N165" s="122"/>
      <c r="O165" s="122"/>
      <c r="P165" s="122"/>
      <c r="Q165" s="122"/>
      <c r="R165" s="122"/>
      <c r="S165" s="122" t="s">
        <v>1457</v>
      </c>
    </row>
    <row r="166" spans="1:19" ht="14.1" customHeight="1">
      <c r="A166" s="311">
        <v>165</v>
      </c>
      <c r="B166" s="121" t="s">
        <v>1631</v>
      </c>
      <c r="C166" s="122" t="str">
        <f>IF('確認申請書（建築）入力'!$M$342="","",'確認申請書（建築）入力'!$M$342)</f>
        <v/>
      </c>
      <c r="D166" s="122"/>
      <c r="E166" s="122"/>
      <c r="F166" s="122"/>
      <c r="G166" s="122"/>
      <c r="H166" s="122"/>
      <c r="I166" s="122"/>
      <c r="J166" s="122"/>
      <c r="K166" s="122"/>
      <c r="L166" s="122"/>
      <c r="M166" s="122"/>
      <c r="N166" s="122"/>
      <c r="O166" s="122"/>
      <c r="P166" s="122"/>
      <c r="Q166" s="122"/>
      <c r="R166" s="122"/>
      <c r="S166" s="122" t="s">
        <v>1457</v>
      </c>
    </row>
    <row r="167" spans="1:19" ht="14.1" customHeight="1">
      <c r="A167" s="311">
        <v>166</v>
      </c>
      <c r="B167" s="121" t="s">
        <v>1630</v>
      </c>
      <c r="C167" s="122" t="str">
        <f>IF('確認申請書（建築）入力'!$M$344="","",'確認申請書（建築）入力'!$M$344)</f>
        <v/>
      </c>
      <c r="D167" s="122"/>
      <c r="E167" s="122"/>
      <c r="F167" s="122"/>
      <c r="G167" s="122"/>
      <c r="H167" s="122"/>
      <c r="I167" s="122"/>
      <c r="J167" s="122"/>
      <c r="K167" s="122"/>
      <c r="L167" s="122"/>
      <c r="M167" s="122"/>
      <c r="N167" s="122"/>
      <c r="O167" s="122"/>
      <c r="P167" s="122"/>
      <c r="Q167" s="122"/>
      <c r="R167" s="122"/>
      <c r="S167" s="122" t="s">
        <v>1457</v>
      </c>
    </row>
    <row r="168" spans="1:19" ht="14.1" customHeight="1">
      <c r="A168" s="311">
        <v>167</v>
      </c>
      <c r="B168" s="121" t="s">
        <v>1629</v>
      </c>
      <c r="C168" s="135" t="str">
        <f>IF('確認申請書（建築）入力'!$M$8="","",'確認申請書（建築）入力'!$M$8)</f>
        <v/>
      </c>
      <c r="D168" s="122"/>
      <c r="E168" s="122"/>
      <c r="F168" s="122"/>
      <c r="G168" s="122"/>
      <c r="H168" s="122"/>
      <c r="I168" s="122"/>
      <c r="J168" s="122"/>
      <c r="K168" s="122"/>
      <c r="L168" s="122"/>
      <c r="M168" s="122"/>
      <c r="N168" s="122"/>
      <c r="O168" s="122"/>
      <c r="P168" s="122"/>
      <c r="Q168" s="122"/>
      <c r="R168" s="122"/>
      <c r="S168" s="122" t="s">
        <v>1457</v>
      </c>
    </row>
    <row r="169" spans="1:19" ht="14.1" customHeight="1">
      <c r="A169" s="311">
        <v>168</v>
      </c>
      <c r="B169" s="121" t="s">
        <v>1628</v>
      </c>
      <c r="C169" s="122" t="str">
        <f>IF(INDEX(値一覧項目!$B$2:$B14,$D$169)="","",INDEX(値一覧項目!$B$2:$B14,$D$169))</f>
        <v/>
      </c>
      <c r="D169" s="127">
        <v>11</v>
      </c>
      <c r="E169" s="122"/>
      <c r="F169" s="122"/>
      <c r="G169" s="122"/>
      <c r="H169" s="122"/>
      <c r="I169" s="122"/>
      <c r="J169" s="122"/>
      <c r="K169" s="122"/>
      <c r="L169" s="122"/>
      <c r="M169" s="122"/>
      <c r="N169" s="122"/>
      <c r="O169" s="122"/>
      <c r="P169" s="122"/>
      <c r="Q169" s="122"/>
      <c r="R169" s="122"/>
      <c r="S169" s="122" t="s">
        <v>1457</v>
      </c>
    </row>
    <row r="170" spans="1:19" ht="14.1" customHeight="1">
      <c r="A170" s="465">
        <v>169</v>
      </c>
      <c r="B170" s="139" t="s">
        <v>1627</v>
      </c>
      <c r="C170" s="122" t="str">
        <f>IF('確認申請書（建築）入力'!$AS$30="","",'確認申請書（建築）入力'!$AS$30)</f>
        <v/>
      </c>
      <c r="D170" s="122"/>
      <c r="E170" s="122"/>
      <c r="F170" s="122"/>
      <c r="G170" s="122"/>
      <c r="H170" s="122"/>
      <c r="I170" s="122"/>
      <c r="J170" s="122"/>
      <c r="K170" s="122"/>
      <c r="L170" s="122"/>
      <c r="M170" s="122"/>
      <c r="N170" s="122"/>
      <c r="O170" s="122"/>
      <c r="P170" s="122"/>
      <c r="Q170" s="122"/>
      <c r="R170" s="122"/>
      <c r="S170" s="122" t="s">
        <v>1457</v>
      </c>
    </row>
    <row r="171" spans="1:19" ht="14.1" customHeight="1">
      <c r="A171" s="465">
        <v>170</v>
      </c>
      <c r="B171" s="139" t="s">
        <v>1626</v>
      </c>
      <c r="C171" s="122" t="str">
        <f>IF('確認申請書（建築）入力'!$AS$38="","",'確認申請書（建築）入力'!$AS$38)</f>
        <v/>
      </c>
      <c r="D171" s="122"/>
      <c r="E171" s="122"/>
      <c r="F171" s="122"/>
      <c r="G171" s="122"/>
      <c r="H171" s="122"/>
      <c r="I171" s="122"/>
      <c r="J171" s="122"/>
      <c r="K171" s="122"/>
      <c r="L171" s="122"/>
      <c r="M171" s="122"/>
      <c r="N171" s="122"/>
      <c r="O171" s="122"/>
      <c r="P171" s="122"/>
      <c r="Q171" s="122"/>
      <c r="R171" s="122"/>
      <c r="S171" s="122" t="s">
        <v>1457</v>
      </c>
    </row>
    <row r="172" spans="1:19" ht="14.1" customHeight="1">
      <c r="A172" s="465">
        <v>171</v>
      </c>
      <c r="B172" s="139" t="s">
        <v>1625</v>
      </c>
      <c r="C172" s="122" t="str">
        <f>IF('確認申請書（建築）入力'!$AS$207="","",'確認申請書（建築）入力'!$AS$207)</f>
        <v/>
      </c>
      <c r="D172" s="122"/>
      <c r="E172" s="122"/>
      <c r="F172" s="122"/>
      <c r="G172" s="122"/>
      <c r="H172" s="122"/>
      <c r="I172" s="122"/>
      <c r="J172" s="122"/>
      <c r="K172" s="122"/>
      <c r="L172" s="122"/>
      <c r="M172" s="122"/>
      <c r="N172" s="122"/>
      <c r="O172" s="122"/>
      <c r="P172" s="122"/>
      <c r="Q172" s="122"/>
      <c r="R172" s="122"/>
      <c r="S172" s="122" t="s">
        <v>1457</v>
      </c>
    </row>
    <row r="173" spans="1:19" ht="14.1" customHeight="1">
      <c r="A173" s="311">
        <v>172</v>
      </c>
      <c r="B173" s="121" t="s">
        <v>1624</v>
      </c>
      <c r="C173" s="122" t="str">
        <f>IF(他の建築主入力!$F$5="","",他の建築主入力!$F$5)</f>
        <v/>
      </c>
      <c r="D173" s="122"/>
      <c r="E173" s="122"/>
      <c r="F173" s="122"/>
      <c r="G173" s="122"/>
      <c r="H173" s="122"/>
      <c r="I173" s="122"/>
      <c r="J173" s="122"/>
      <c r="K173" s="122"/>
      <c r="L173" s="122"/>
      <c r="M173" s="122"/>
      <c r="N173" s="122"/>
      <c r="O173" s="122"/>
      <c r="P173" s="122"/>
      <c r="Q173" s="122"/>
      <c r="R173" s="122"/>
      <c r="S173" s="122" t="s">
        <v>1457</v>
      </c>
    </row>
    <row r="174" spans="1:19" ht="14.1" customHeight="1">
      <c r="A174" s="311">
        <v>173</v>
      </c>
      <c r="B174" s="121" t="s">
        <v>1623</v>
      </c>
      <c r="C174" s="122" t="str">
        <f>IF(他の建築主入力!$F$4="","",他の建築主入力!$F$4)</f>
        <v/>
      </c>
      <c r="D174" s="122"/>
      <c r="E174" s="122"/>
      <c r="F174" s="591"/>
      <c r="G174" s="591"/>
      <c r="H174" s="122"/>
      <c r="I174" s="122"/>
      <c r="J174" s="122"/>
      <c r="K174" s="122"/>
      <c r="L174" s="122"/>
      <c r="M174" s="122"/>
      <c r="N174" s="122"/>
      <c r="O174" s="122"/>
      <c r="P174" s="122"/>
      <c r="Q174" s="122"/>
      <c r="R174" s="122"/>
      <c r="S174" s="122" t="s">
        <v>1457</v>
      </c>
    </row>
    <row r="175" spans="1:19" ht="14.1" customHeight="1">
      <c r="A175" s="311">
        <v>174</v>
      </c>
      <c r="B175" s="121" t="s">
        <v>1622</v>
      </c>
      <c r="C175" s="122" t="str">
        <f>IF(他の建築主入力!$F$6="","",他の建築主入力!$F$6)</f>
        <v/>
      </c>
      <c r="D175" s="122"/>
      <c r="E175" s="122"/>
      <c r="F175" s="122"/>
      <c r="G175" s="122"/>
      <c r="H175" s="122"/>
      <c r="I175" s="122"/>
      <c r="J175" s="122"/>
      <c r="K175" s="122"/>
      <c r="L175" s="122"/>
      <c r="M175" s="122"/>
      <c r="N175" s="122"/>
      <c r="O175" s="122"/>
      <c r="P175" s="122"/>
      <c r="Q175" s="122"/>
      <c r="R175" s="122"/>
      <c r="S175" s="122" t="s">
        <v>1457</v>
      </c>
    </row>
    <row r="176" spans="1:19" ht="14.1" customHeight="1">
      <c r="A176" s="311">
        <v>175</v>
      </c>
      <c r="B176" s="121" t="s">
        <v>1621</v>
      </c>
      <c r="C176" s="122" t="str">
        <f>IF(他の建築主入力!$F$7="","",他の建築主入力!$F$7)</f>
        <v/>
      </c>
      <c r="D176" s="122"/>
      <c r="E176" s="122"/>
      <c r="F176" s="122"/>
      <c r="G176" s="122"/>
      <c r="H176" s="122"/>
      <c r="I176" s="122"/>
      <c r="J176" s="122"/>
      <c r="K176" s="122"/>
      <c r="L176" s="122"/>
      <c r="M176" s="122"/>
      <c r="N176" s="122"/>
      <c r="O176" s="122"/>
      <c r="P176" s="122"/>
      <c r="Q176" s="122"/>
      <c r="R176" s="122"/>
      <c r="S176" s="122" t="s">
        <v>1457</v>
      </c>
    </row>
    <row r="177" spans="1:19" ht="14.1" customHeight="1">
      <c r="A177" s="311">
        <v>176</v>
      </c>
      <c r="B177" s="121" t="s">
        <v>1620</v>
      </c>
      <c r="C177" s="122" t="str">
        <f>IF(他の建築主入力!$F$8="","",他の建築主入力!$F$8)</f>
        <v/>
      </c>
      <c r="D177" s="122"/>
      <c r="E177" s="122"/>
      <c r="F177" s="122"/>
      <c r="G177" s="122"/>
      <c r="H177" s="122"/>
      <c r="I177" s="122"/>
      <c r="J177" s="122"/>
      <c r="K177" s="122"/>
      <c r="L177" s="122"/>
      <c r="M177" s="122"/>
      <c r="N177" s="122"/>
      <c r="O177" s="122"/>
      <c r="P177" s="122"/>
      <c r="Q177" s="122"/>
      <c r="R177" s="122"/>
      <c r="S177" s="122" t="s">
        <v>1457</v>
      </c>
    </row>
    <row r="178" spans="1:19" ht="14.1" customHeight="1">
      <c r="A178" s="311">
        <v>177</v>
      </c>
      <c r="B178" s="121" t="s">
        <v>1619</v>
      </c>
      <c r="C178" s="122" t="str">
        <f>IF(他の建築主入力!$F$13="","",他の建築主入力!$F$13)</f>
        <v/>
      </c>
      <c r="D178" s="122"/>
      <c r="E178" s="122"/>
      <c r="F178" s="591"/>
      <c r="G178" s="591"/>
      <c r="H178" s="122"/>
      <c r="I178" s="122"/>
      <c r="J178" s="122"/>
      <c r="K178" s="122"/>
      <c r="L178" s="122"/>
      <c r="M178" s="122"/>
      <c r="N178" s="122"/>
      <c r="O178" s="122"/>
      <c r="P178" s="122"/>
      <c r="Q178" s="122"/>
      <c r="R178" s="122"/>
      <c r="S178" s="122" t="s">
        <v>1457</v>
      </c>
    </row>
    <row r="179" spans="1:19" ht="14.1" customHeight="1">
      <c r="A179" s="311">
        <v>178</v>
      </c>
      <c r="B179" s="121" t="s">
        <v>1618</v>
      </c>
      <c r="C179" s="122" t="str">
        <f>IF(他の建築主入力!$F$12="","",他の建築主入力!$F$12)</f>
        <v/>
      </c>
      <c r="D179" s="122"/>
      <c r="E179" s="122"/>
      <c r="F179" s="122"/>
      <c r="G179" s="122"/>
      <c r="H179" s="122"/>
      <c r="I179" s="122"/>
      <c r="J179" s="122"/>
      <c r="K179" s="122"/>
      <c r="L179" s="122"/>
      <c r="M179" s="122"/>
      <c r="N179" s="122"/>
      <c r="O179" s="122"/>
      <c r="P179" s="122"/>
      <c r="Q179" s="122"/>
      <c r="R179" s="122"/>
      <c r="S179" s="122" t="s">
        <v>1457</v>
      </c>
    </row>
    <row r="180" spans="1:19" ht="14.1" customHeight="1">
      <c r="A180" s="311">
        <v>179</v>
      </c>
      <c r="B180" s="121" t="s">
        <v>1617</v>
      </c>
      <c r="C180" s="122" t="str">
        <f>IF(他の建築主入力!$F$14="","",他の建築主入力!$F$14)</f>
        <v/>
      </c>
      <c r="D180" s="122"/>
      <c r="E180" s="122"/>
      <c r="F180" s="122"/>
      <c r="G180" s="122"/>
      <c r="H180" s="122"/>
      <c r="I180" s="122"/>
      <c r="J180" s="122"/>
      <c r="K180" s="122"/>
      <c r="L180" s="122"/>
      <c r="M180" s="122"/>
      <c r="N180" s="122"/>
      <c r="O180" s="122"/>
      <c r="P180" s="122"/>
      <c r="Q180" s="122"/>
      <c r="R180" s="122"/>
      <c r="S180" s="122" t="s">
        <v>1457</v>
      </c>
    </row>
    <row r="181" spans="1:19" ht="14.1" customHeight="1">
      <c r="A181" s="311">
        <v>180</v>
      </c>
      <c r="B181" s="121" t="s">
        <v>1616</v>
      </c>
      <c r="C181" s="122" t="str">
        <f>IF(他の建築主入力!$F$15="","",他の建築主入力!$F$15)</f>
        <v/>
      </c>
      <c r="D181" s="122"/>
      <c r="E181" s="122"/>
      <c r="F181" s="122"/>
      <c r="G181" s="122"/>
      <c r="H181" s="122"/>
      <c r="I181" s="122"/>
      <c r="J181" s="122"/>
      <c r="K181" s="122"/>
      <c r="L181" s="122"/>
      <c r="M181" s="122"/>
      <c r="N181" s="122"/>
      <c r="O181" s="122"/>
      <c r="P181" s="122"/>
      <c r="Q181" s="122"/>
      <c r="R181" s="122"/>
      <c r="S181" s="122" t="s">
        <v>1457</v>
      </c>
    </row>
    <row r="182" spans="1:19" ht="14.1" customHeight="1">
      <c r="A182" s="311">
        <v>181</v>
      </c>
      <c r="B182" s="121" t="s">
        <v>1615</v>
      </c>
      <c r="C182" s="122" t="str">
        <f>IF(他の建築主入力!$F$16="","",他の建築主入力!$F$16)</f>
        <v/>
      </c>
      <c r="D182" s="122"/>
      <c r="E182" s="122"/>
      <c r="F182" s="122"/>
      <c r="G182" s="122"/>
      <c r="H182" s="122"/>
      <c r="I182" s="122"/>
      <c r="J182" s="122"/>
      <c r="K182" s="122"/>
      <c r="L182" s="122"/>
      <c r="M182" s="122"/>
      <c r="N182" s="122"/>
      <c r="O182" s="122"/>
      <c r="P182" s="122"/>
      <c r="Q182" s="122"/>
      <c r="R182" s="122"/>
      <c r="S182" s="122" t="s">
        <v>1457</v>
      </c>
    </row>
    <row r="183" spans="1:19" ht="14.1" customHeight="1">
      <c r="A183" s="311">
        <v>182</v>
      </c>
      <c r="B183" s="121" t="s">
        <v>229</v>
      </c>
      <c r="C183" s="122" t="str">
        <f>IF('確認申請書（建築）入力'!$M$16="","",'確認申請書（建築）入力'!$M$16)</f>
        <v/>
      </c>
      <c r="D183" s="122"/>
      <c r="E183" s="122"/>
      <c r="F183" s="122"/>
      <c r="G183" s="122"/>
      <c r="H183" s="122"/>
      <c r="I183" s="122"/>
      <c r="J183" s="122"/>
      <c r="K183" s="122"/>
      <c r="L183" s="122"/>
      <c r="M183" s="122"/>
      <c r="N183" s="122"/>
      <c r="O183" s="122"/>
      <c r="P183" s="122"/>
      <c r="Q183" s="122"/>
      <c r="R183" s="122"/>
      <c r="S183" s="122" t="s">
        <v>1457</v>
      </c>
    </row>
    <row r="184" spans="1:19" ht="14.1" customHeight="1">
      <c r="A184" s="311">
        <v>183</v>
      </c>
      <c r="B184" s="121" t="s">
        <v>1614</v>
      </c>
      <c r="C184" s="122" t="str">
        <f>IF(他の建築主入力!$F$21="","",他の建築主入力!$F$21)</f>
        <v/>
      </c>
      <c r="D184" s="122"/>
      <c r="E184" s="122"/>
      <c r="F184" s="122"/>
      <c r="G184" s="122"/>
      <c r="H184" s="122"/>
      <c r="I184" s="122"/>
      <c r="J184" s="122"/>
      <c r="K184" s="122"/>
      <c r="L184" s="122"/>
      <c r="M184" s="122"/>
      <c r="N184" s="122"/>
      <c r="O184" s="122"/>
      <c r="P184" s="122"/>
      <c r="Q184" s="122"/>
      <c r="R184" s="122"/>
      <c r="S184" s="122"/>
    </row>
    <row r="185" spans="1:19" ht="14.1" customHeight="1">
      <c r="A185" s="311">
        <v>184</v>
      </c>
      <c r="B185" s="121" t="s">
        <v>1613</v>
      </c>
      <c r="C185" s="122" t="str">
        <f>IF(他の建築主入力!$F$20="","",他の建築主入力!$F$20)</f>
        <v/>
      </c>
      <c r="D185" s="122"/>
      <c r="E185" s="122"/>
      <c r="F185" s="122"/>
      <c r="G185" s="122"/>
      <c r="H185" s="122"/>
      <c r="I185" s="122"/>
      <c r="J185" s="122"/>
      <c r="K185" s="122"/>
      <c r="L185" s="122"/>
      <c r="M185" s="122"/>
      <c r="N185" s="122"/>
      <c r="O185" s="122"/>
      <c r="P185" s="122"/>
      <c r="Q185" s="122"/>
      <c r="R185" s="122"/>
      <c r="S185" s="122"/>
    </row>
    <row r="186" spans="1:19" ht="14.1" customHeight="1">
      <c r="A186" s="311">
        <v>185</v>
      </c>
      <c r="B186" s="121" t="s">
        <v>1612</v>
      </c>
      <c r="C186" s="122" t="str">
        <f>IF(他の建築主入力!$F$22="","",他の建築主入力!$F$22)</f>
        <v/>
      </c>
      <c r="D186" s="122"/>
      <c r="E186" s="122"/>
      <c r="F186" s="122"/>
      <c r="G186" s="122"/>
      <c r="H186" s="122"/>
      <c r="I186" s="122"/>
      <c r="J186" s="122"/>
      <c r="K186" s="122"/>
      <c r="L186" s="122"/>
      <c r="M186" s="122"/>
      <c r="N186" s="122"/>
      <c r="O186" s="122"/>
      <c r="P186" s="122"/>
      <c r="Q186" s="122"/>
      <c r="R186" s="122"/>
      <c r="S186" s="122"/>
    </row>
    <row r="187" spans="1:19" ht="14.1" customHeight="1">
      <c r="A187" s="311">
        <v>186</v>
      </c>
      <c r="B187" s="121" t="s">
        <v>1611</v>
      </c>
      <c r="C187" s="122" t="str">
        <f>IF(他の建築主入力!$F$23="","",他の建築主入力!$F$23)</f>
        <v/>
      </c>
      <c r="D187" s="122"/>
      <c r="E187" s="122"/>
      <c r="F187" s="122"/>
      <c r="G187" s="122"/>
      <c r="H187" s="122"/>
      <c r="I187" s="122"/>
      <c r="J187" s="122"/>
      <c r="K187" s="122"/>
      <c r="L187" s="122"/>
      <c r="M187" s="122"/>
      <c r="N187" s="122"/>
      <c r="O187" s="122"/>
      <c r="P187" s="122"/>
      <c r="Q187" s="122"/>
      <c r="R187" s="122"/>
      <c r="S187" s="122"/>
    </row>
    <row r="188" spans="1:19" ht="14.1" customHeight="1">
      <c r="A188" s="311">
        <v>187</v>
      </c>
      <c r="B188" s="121" t="s">
        <v>1610</v>
      </c>
      <c r="C188" s="122" t="str">
        <f>IF(他の建築主入力!$F$24="","",他の建築主入力!$F$24)</f>
        <v/>
      </c>
      <c r="D188" s="122"/>
      <c r="E188" s="122"/>
      <c r="F188" s="122"/>
      <c r="G188" s="122"/>
      <c r="H188" s="122"/>
      <c r="I188" s="122"/>
      <c r="J188" s="122"/>
      <c r="K188" s="122"/>
      <c r="L188" s="122"/>
      <c r="M188" s="122"/>
      <c r="N188" s="122"/>
      <c r="O188" s="122"/>
      <c r="P188" s="122"/>
      <c r="Q188" s="122"/>
      <c r="R188" s="122"/>
      <c r="S188" s="122"/>
    </row>
    <row r="189" spans="1:19" ht="14.1" customHeight="1">
      <c r="A189" s="464">
        <v>188</v>
      </c>
      <c r="B189" s="123" t="s">
        <v>1609</v>
      </c>
      <c r="C189" s="126" t="str">
        <f>IF('確認申請書（建築）入力'!$N$46="","",'確認申請書（建築）入力'!$N$46)</f>
        <v/>
      </c>
      <c r="D189" s="592">
        <v>1</v>
      </c>
      <c r="E189" s="124"/>
      <c r="F189" s="124"/>
      <c r="G189" s="124"/>
      <c r="H189" s="124"/>
      <c r="I189" s="124"/>
      <c r="J189" s="124"/>
      <c r="K189" s="124"/>
      <c r="L189" s="124"/>
      <c r="M189" s="124"/>
      <c r="N189" s="124"/>
      <c r="O189" s="124"/>
      <c r="P189" s="124"/>
      <c r="Q189" s="124"/>
      <c r="R189" s="124"/>
      <c r="S189" s="124" t="s">
        <v>1457</v>
      </c>
    </row>
    <row r="190" spans="1:19" ht="14.1" customHeight="1">
      <c r="A190" s="464">
        <v>189</v>
      </c>
      <c r="B190" s="123" t="s">
        <v>1608</v>
      </c>
      <c r="C190" s="126" t="str">
        <f>IF('確認申請書（建築）入力'!$V$46="","",'確認申請書（建築）入力'!$V$46)</f>
        <v/>
      </c>
      <c r="D190" s="592">
        <v>1</v>
      </c>
      <c r="E190" s="124"/>
      <c r="F190" s="124"/>
      <c r="G190" s="124"/>
      <c r="H190" s="124"/>
      <c r="I190" s="124"/>
      <c r="J190" s="124"/>
      <c r="K190" s="124"/>
      <c r="L190" s="124"/>
      <c r="M190" s="124"/>
      <c r="N190" s="124"/>
      <c r="O190" s="124"/>
      <c r="P190" s="124"/>
      <c r="Q190" s="124"/>
      <c r="R190" s="124"/>
      <c r="S190" s="124" t="s">
        <v>1457</v>
      </c>
    </row>
    <row r="191" spans="1:19" ht="14.1" customHeight="1">
      <c r="A191" s="464">
        <v>190</v>
      </c>
      <c r="B191" s="123" t="s">
        <v>1607</v>
      </c>
      <c r="C191" s="126" t="str">
        <f>IF('確認申請書（建築）入力'!$AE$46="","",'確認申請書（建築）入力'!$AE$46)</f>
        <v/>
      </c>
      <c r="D191" s="124"/>
      <c r="E191" s="124"/>
      <c r="F191" s="124"/>
      <c r="G191" s="124"/>
      <c r="H191" s="124"/>
      <c r="I191" s="124"/>
      <c r="J191" s="124"/>
      <c r="K191" s="124"/>
      <c r="L191" s="124"/>
      <c r="M191" s="124"/>
      <c r="N191" s="124"/>
      <c r="O191" s="124"/>
      <c r="P191" s="124"/>
      <c r="Q191" s="124"/>
      <c r="R191" s="124"/>
      <c r="S191" s="124" t="s">
        <v>1457</v>
      </c>
    </row>
    <row r="192" spans="1:19" ht="14.1" customHeight="1">
      <c r="A192" s="464">
        <v>191</v>
      </c>
      <c r="B192" s="123" t="s">
        <v>1606</v>
      </c>
      <c r="C192" s="124" t="str">
        <f>IF('確認申請書（建築）入力'!$M$47="","",'確認申請書（建築）入力'!$M$47)</f>
        <v/>
      </c>
      <c r="D192" s="124"/>
      <c r="E192" s="124"/>
      <c r="F192" s="124"/>
      <c r="G192" s="124"/>
      <c r="H192" s="124"/>
      <c r="I192" s="124"/>
      <c r="J192" s="124"/>
      <c r="K192" s="124"/>
      <c r="L192" s="124"/>
      <c r="M192" s="124"/>
      <c r="N192" s="124"/>
      <c r="O192" s="124"/>
      <c r="P192" s="124"/>
      <c r="Q192" s="124"/>
      <c r="R192" s="124"/>
      <c r="S192" s="124" t="s">
        <v>1457</v>
      </c>
    </row>
    <row r="193" spans="1:19" ht="14.1" customHeight="1">
      <c r="A193" s="464">
        <v>192</v>
      </c>
      <c r="B193" s="123" t="s">
        <v>1605</v>
      </c>
      <c r="C193" s="124" t="str">
        <f>IF('確認申請書（建築）入力'!$AS$47="","",'確認申請書（建築）入力'!$AS$47)</f>
        <v/>
      </c>
      <c r="D193" s="124"/>
      <c r="E193" s="124"/>
      <c r="F193" s="124"/>
      <c r="G193" s="124"/>
      <c r="H193" s="124"/>
      <c r="I193" s="124"/>
      <c r="J193" s="124"/>
      <c r="K193" s="124"/>
      <c r="L193" s="124"/>
      <c r="M193" s="124"/>
      <c r="N193" s="124"/>
      <c r="O193" s="124"/>
      <c r="P193" s="124"/>
      <c r="Q193" s="124"/>
      <c r="R193" s="124"/>
      <c r="S193" s="124" t="s">
        <v>1457</v>
      </c>
    </row>
    <row r="194" spans="1:19" ht="14.1" customHeight="1">
      <c r="A194" s="464">
        <v>193</v>
      </c>
      <c r="B194" s="123" t="s">
        <v>1604</v>
      </c>
      <c r="C194" s="126" t="str">
        <f>IF('確認申請書（建築）入力'!$N$48="","",'確認申請書（建築）入力'!$N$48)</f>
        <v/>
      </c>
      <c r="D194" s="592">
        <v>1</v>
      </c>
      <c r="E194" s="124"/>
      <c r="F194" s="124"/>
      <c r="G194" s="124"/>
      <c r="H194" s="124"/>
      <c r="I194" s="124"/>
      <c r="J194" s="124"/>
      <c r="K194" s="124"/>
      <c r="L194" s="124"/>
      <c r="M194" s="124"/>
      <c r="N194" s="124"/>
      <c r="O194" s="124"/>
      <c r="P194" s="124"/>
      <c r="Q194" s="124"/>
      <c r="R194" s="124"/>
      <c r="S194" s="124" t="s">
        <v>1457</v>
      </c>
    </row>
    <row r="195" spans="1:19" ht="14.1" customHeight="1">
      <c r="A195" s="464">
        <v>194</v>
      </c>
      <c r="B195" s="123" t="s">
        <v>1603</v>
      </c>
      <c r="C195" s="126" t="str">
        <f>IF('確認申請書（建築）入力'!$W$48="","",'確認申請書（建築）入力'!$W$48)</f>
        <v/>
      </c>
      <c r="D195" s="592">
        <v>1</v>
      </c>
      <c r="E195" s="124"/>
      <c r="F195" s="124"/>
      <c r="G195" s="124"/>
      <c r="H195" s="124"/>
      <c r="I195" s="124"/>
      <c r="J195" s="124"/>
      <c r="K195" s="124"/>
      <c r="L195" s="124"/>
      <c r="M195" s="124"/>
      <c r="N195" s="124"/>
      <c r="O195" s="124"/>
      <c r="P195" s="124"/>
      <c r="Q195" s="124"/>
      <c r="R195" s="124"/>
      <c r="S195" s="124" t="s">
        <v>1457</v>
      </c>
    </row>
    <row r="196" spans="1:19" ht="14.1" customHeight="1">
      <c r="A196" s="464">
        <v>195</v>
      </c>
      <c r="B196" s="123" t="s">
        <v>1602</v>
      </c>
      <c r="C196" s="126" t="str">
        <f>IF('確認申請書（建築）入力'!$AE$48="","",'確認申請書（建築）入力'!$AE$48)</f>
        <v/>
      </c>
      <c r="D196" s="124"/>
      <c r="E196" s="124"/>
      <c r="F196" s="124"/>
      <c r="G196" s="124"/>
      <c r="H196" s="124"/>
      <c r="I196" s="124"/>
      <c r="J196" s="124"/>
      <c r="K196" s="124"/>
      <c r="L196" s="124"/>
      <c r="M196" s="124"/>
      <c r="N196" s="124"/>
      <c r="O196" s="124"/>
      <c r="P196" s="124"/>
      <c r="Q196" s="124"/>
      <c r="R196" s="124"/>
      <c r="S196" s="124" t="s">
        <v>1457</v>
      </c>
    </row>
    <row r="197" spans="1:19" ht="14.1" customHeight="1">
      <c r="A197" s="464">
        <v>196</v>
      </c>
      <c r="B197" s="123" t="s">
        <v>1601</v>
      </c>
      <c r="C197" s="124" t="str">
        <f>IF('確認申請書（建築）入力'!$M$49="","",'確認申請書（建築）入力'!$M$49)</f>
        <v/>
      </c>
      <c r="D197" s="124"/>
      <c r="E197" s="124"/>
      <c r="F197" s="124"/>
      <c r="G197" s="124"/>
      <c r="H197" s="124"/>
      <c r="I197" s="124"/>
      <c r="J197" s="124"/>
      <c r="K197" s="124"/>
      <c r="L197" s="124"/>
      <c r="M197" s="124"/>
      <c r="N197" s="124"/>
      <c r="O197" s="124"/>
      <c r="P197" s="124"/>
      <c r="Q197" s="124"/>
      <c r="R197" s="124"/>
      <c r="S197" s="124" t="s">
        <v>1457</v>
      </c>
    </row>
    <row r="198" spans="1:19" ht="14.1" customHeight="1">
      <c r="A198" s="464">
        <v>197</v>
      </c>
      <c r="B198" s="123" t="s">
        <v>1600</v>
      </c>
      <c r="C198" s="126" t="str">
        <f>IF(OR('確認申請書（建築）入力'!$M$50="",'確認申請書（建築）入力'!$M$50=0),"",'確認申請書（建築）入力'!$M$50)</f>
        <v/>
      </c>
      <c r="D198" s="124"/>
      <c r="E198" s="124"/>
      <c r="F198" s="124"/>
      <c r="G198" s="124"/>
      <c r="H198" s="124"/>
      <c r="I198" s="124"/>
      <c r="J198" s="124"/>
      <c r="K198" s="124"/>
      <c r="L198" s="124"/>
      <c r="M198" s="124"/>
      <c r="N198" s="124"/>
      <c r="O198" s="124"/>
      <c r="P198" s="124"/>
      <c r="Q198" s="124"/>
      <c r="R198" s="124"/>
      <c r="S198" s="124" t="s">
        <v>1457</v>
      </c>
    </row>
    <row r="199" spans="1:19" ht="14.1" customHeight="1">
      <c r="A199" s="464">
        <v>198</v>
      </c>
      <c r="B199" s="123" t="s">
        <v>1599</v>
      </c>
      <c r="C199" s="126" t="str">
        <f>IF(OR('確認申請書（建築）入力'!$M$51="",'確認申請書（建築）入力'!$M$51=0),"",'確認申請書（建築）入力'!$M$51)</f>
        <v/>
      </c>
      <c r="D199" s="124"/>
      <c r="E199" s="124"/>
      <c r="F199" s="124"/>
      <c r="G199" s="124"/>
      <c r="H199" s="124"/>
      <c r="I199" s="124"/>
      <c r="J199" s="124"/>
      <c r="K199" s="124"/>
      <c r="L199" s="124"/>
      <c r="M199" s="124"/>
      <c r="N199" s="124"/>
      <c r="O199" s="124"/>
      <c r="P199" s="124"/>
      <c r="Q199" s="124"/>
      <c r="R199" s="124"/>
      <c r="S199" s="124" t="s">
        <v>1457</v>
      </c>
    </row>
    <row r="200" spans="1:19" ht="14.1" customHeight="1">
      <c r="A200" s="464">
        <v>199</v>
      </c>
      <c r="B200" s="123" t="s">
        <v>1598</v>
      </c>
      <c r="C200" s="126" t="str">
        <f>IF(OR('確認申請書（建築）入力'!$M$52="",'確認申請書（建築）入力'!$M$52=0),"",'確認申請書（建築）入力'!$M$52)</f>
        <v/>
      </c>
      <c r="D200" s="124"/>
      <c r="E200" s="124"/>
      <c r="F200" s="124"/>
      <c r="G200" s="124"/>
      <c r="H200" s="124"/>
      <c r="I200" s="124"/>
      <c r="J200" s="124"/>
      <c r="K200" s="124"/>
      <c r="L200" s="124"/>
      <c r="M200" s="124"/>
      <c r="N200" s="124"/>
      <c r="O200" s="124"/>
      <c r="P200" s="124"/>
      <c r="Q200" s="124"/>
      <c r="R200" s="124"/>
      <c r="S200" s="124" t="s">
        <v>1457</v>
      </c>
    </row>
    <row r="201" spans="1:19" ht="14.1" customHeight="1">
      <c r="A201" s="464">
        <v>200</v>
      </c>
      <c r="B201" s="123" t="s">
        <v>1597</v>
      </c>
      <c r="C201" s="126" t="str">
        <f>IF('確認申請書（建築）入力'!$AS$52="","",'確認申請書（建築）入力'!$AS$52)</f>
        <v/>
      </c>
      <c r="D201" s="124"/>
      <c r="E201" s="124"/>
      <c r="F201" s="124"/>
      <c r="G201" s="124"/>
      <c r="H201" s="124"/>
      <c r="I201" s="124"/>
      <c r="J201" s="124"/>
      <c r="K201" s="124"/>
      <c r="L201" s="124"/>
      <c r="M201" s="124"/>
      <c r="N201" s="124"/>
      <c r="O201" s="124"/>
      <c r="P201" s="124"/>
      <c r="Q201" s="124"/>
      <c r="R201" s="124"/>
      <c r="S201" s="124" t="s">
        <v>1457</v>
      </c>
    </row>
    <row r="202" spans="1:19" ht="14.1" customHeight="1">
      <c r="A202" s="464">
        <v>201</v>
      </c>
      <c r="B202" s="123" t="s">
        <v>1596</v>
      </c>
      <c r="C202" s="124" t="str">
        <f>IF('確認申請書（建築）入力'!$M$53="","",'確認申請書（建築）入力'!$M$53)</f>
        <v/>
      </c>
      <c r="D202" s="592"/>
      <c r="E202" s="592"/>
      <c r="F202" s="592"/>
      <c r="G202" s="592"/>
      <c r="H202" s="592"/>
      <c r="I202" s="592"/>
      <c r="J202" s="592"/>
      <c r="K202" s="592"/>
      <c r="L202" s="592"/>
      <c r="M202" s="592"/>
      <c r="N202" s="592"/>
      <c r="O202" s="592"/>
      <c r="P202" s="592"/>
      <c r="Q202" s="592"/>
      <c r="R202" s="592"/>
      <c r="S202" s="592" t="s">
        <v>1457</v>
      </c>
    </row>
    <row r="203" spans="1:19" ht="14.1" customHeight="1">
      <c r="A203" s="311">
        <v>202</v>
      </c>
      <c r="B203" s="121" t="s">
        <v>1595</v>
      </c>
      <c r="C203" s="140" t="str">
        <f>IF('確認申請書（建築）入力'!$N$55="","",'確認申請書（建築）入力'!$N$55)</f>
        <v/>
      </c>
      <c r="D203" s="127">
        <v>1</v>
      </c>
      <c r="E203" s="122"/>
      <c r="F203" s="122"/>
      <c r="G203" s="122"/>
      <c r="H203" s="122"/>
      <c r="I203" s="122"/>
      <c r="J203" s="122"/>
      <c r="K203" s="122"/>
      <c r="L203" s="122"/>
      <c r="M203" s="122"/>
      <c r="N203" s="122"/>
      <c r="O203" s="122"/>
      <c r="P203" s="122"/>
      <c r="Q203" s="122"/>
      <c r="R203" s="122"/>
      <c r="S203" s="122" t="s">
        <v>1457</v>
      </c>
    </row>
    <row r="204" spans="1:19" ht="14.1" customHeight="1">
      <c r="A204" s="311">
        <v>203</v>
      </c>
      <c r="B204" s="121" t="s">
        <v>1594</v>
      </c>
      <c r="C204" s="140" t="str">
        <f>IF('確認申請書（建築）入力'!$V$55="","",'確認申請書（建築）入力'!$V$55)</f>
        <v/>
      </c>
      <c r="D204" s="127">
        <v>1</v>
      </c>
      <c r="E204" s="122"/>
      <c r="F204" s="122"/>
      <c r="G204" s="122"/>
      <c r="H204" s="122"/>
      <c r="I204" s="122"/>
      <c r="J204" s="122"/>
      <c r="K204" s="122"/>
      <c r="L204" s="122"/>
      <c r="M204" s="122"/>
      <c r="N204" s="122"/>
      <c r="O204" s="122"/>
      <c r="P204" s="122"/>
      <c r="Q204" s="122"/>
      <c r="R204" s="122"/>
      <c r="S204" s="122" t="s">
        <v>1457</v>
      </c>
    </row>
    <row r="205" spans="1:19" ht="14.1" customHeight="1">
      <c r="A205" s="311">
        <v>204</v>
      </c>
      <c r="B205" s="121" t="s">
        <v>1593</v>
      </c>
      <c r="C205" s="140" t="str">
        <f>IF('確認申請書（建築）入力'!$AE$55="","",'確認申請書（建築）入力'!$AE$55)</f>
        <v/>
      </c>
      <c r="D205" s="122"/>
      <c r="E205" s="122"/>
      <c r="F205" s="122"/>
      <c r="G205" s="122"/>
      <c r="H205" s="122"/>
      <c r="I205" s="122"/>
      <c r="J205" s="122"/>
      <c r="K205" s="122"/>
      <c r="L205" s="122"/>
      <c r="M205" s="122"/>
      <c r="N205" s="122"/>
      <c r="O205" s="122"/>
      <c r="P205" s="122"/>
      <c r="Q205" s="122"/>
      <c r="R205" s="122"/>
      <c r="S205" s="122" t="s">
        <v>1457</v>
      </c>
    </row>
    <row r="206" spans="1:19" ht="14.1" customHeight="1">
      <c r="A206" s="311">
        <v>205</v>
      </c>
      <c r="B206" s="121" t="s">
        <v>1592</v>
      </c>
      <c r="C206" s="122" t="str">
        <f>IF('確認申請書（建築）入力'!$M$56="","",'確認申請書（建築）入力'!$M$56)</f>
        <v/>
      </c>
      <c r="D206" s="122"/>
      <c r="E206" s="122"/>
      <c r="F206" s="122"/>
      <c r="G206" s="122"/>
      <c r="H206" s="122"/>
      <c r="I206" s="122"/>
      <c r="J206" s="122"/>
      <c r="K206" s="122"/>
      <c r="L206" s="122"/>
      <c r="M206" s="122"/>
      <c r="N206" s="122"/>
      <c r="O206" s="122"/>
      <c r="P206" s="122"/>
      <c r="Q206" s="122"/>
      <c r="R206" s="122"/>
      <c r="S206" s="122" t="s">
        <v>1457</v>
      </c>
    </row>
    <row r="207" spans="1:19" ht="14.1" customHeight="1">
      <c r="A207" s="311">
        <v>206</v>
      </c>
      <c r="B207" s="128" t="s">
        <v>1591</v>
      </c>
      <c r="C207" s="122" t="str">
        <f>IF('確認申請書（建築）入力'!$AS$56="","",'確認申請書（建築）入力'!$AS$56)</f>
        <v/>
      </c>
      <c r="D207" s="122"/>
      <c r="E207" s="122"/>
      <c r="F207" s="122"/>
      <c r="G207" s="122"/>
      <c r="H207" s="122"/>
      <c r="I207" s="122"/>
      <c r="J207" s="122"/>
      <c r="K207" s="122"/>
      <c r="L207" s="122"/>
      <c r="M207" s="122"/>
      <c r="N207" s="122"/>
      <c r="O207" s="122"/>
      <c r="P207" s="122"/>
      <c r="Q207" s="122"/>
      <c r="R207" s="122"/>
      <c r="S207" s="122" t="s">
        <v>1457</v>
      </c>
    </row>
    <row r="208" spans="1:19" ht="14.1" customHeight="1">
      <c r="A208" s="311">
        <v>207</v>
      </c>
      <c r="B208" s="121" t="s">
        <v>1590</v>
      </c>
      <c r="C208" s="140" t="str">
        <f>IF('確認申請書（建築）入力'!$N$57="","",'確認申請書（建築）入力'!$N$57)</f>
        <v/>
      </c>
      <c r="D208" s="127">
        <v>1</v>
      </c>
      <c r="E208" s="122"/>
      <c r="F208" s="122"/>
      <c r="G208" s="122"/>
      <c r="H208" s="122"/>
      <c r="I208" s="122"/>
      <c r="J208" s="122"/>
      <c r="K208" s="122"/>
      <c r="L208" s="122"/>
      <c r="M208" s="122"/>
      <c r="N208" s="122"/>
      <c r="O208" s="122"/>
      <c r="P208" s="122"/>
      <c r="Q208" s="122"/>
      <c r="R208" s="122"/>
      <c r="S208" s="122" t="s">
        <v>1457</v>
      </c>
    </row>
    <row r="209" spans="1:19" ht="14.1" customHeight="1">
      <c r="A209" s="311">
        <v>208</v>
      </c>
      <c r="B209" s="121" t="s">
        <v>1589</v>
      </c>
      <c r="C209" s="140" t="str">
        <f>IF('確認申請書（建築）入力'!$W$57="","",'確認申請書（建築）入力'!$W$57)</f>
        <v/>
      </c>
      <c r="D209" s="127">
        <v>1</v>
      </c>
      <c r="E209" s="122"/>
      <c r="F209" s="122"/>
      <c r="G209" s="122"/>
      <c r="H209" s="122"/>
      <c r="I209" s="122"/>
      <c r="J209" s="122"/>
      <c r="K209" s="122"/>
      <c r="L209" s="122"/>
      <c r="M209" s="122"/>
      <c r="N209" s="122"/>
      <c r="O209" s="122"/>
      <c r="P209" s="122"/>
      <c r="Q209" s="122"/>
      <c r="R209" s="122"/>
      <c r="S209" s="122" t="s">
        <v>1457</v>
      </c>
    </row>
    <row r="210" spans="1:19" ht="14.1" customHeight="1">
      <c r="A210" s="311">
        <v>209</v>
      </c>
      <c r="B210" s="121" t="s">
        <v>1588</v>
      </c>
      <c r="C210" s="140" t="str">
        <f>IF('確認申請書（建築）入力'!$AE$57="","",'確認申請書（建築）入力'!$AE$57)</f>
        <v/>
      </c>
      <c r="D210" s="122"/>
      <c r="E210" s="122"/>
      <c r="F210" s="122"/>
      <c r="G210" s="122"/>
      <c r="H210" s="122"/>
      <c r="I210" s="122"/>
      <c r="J210" s="122"/>
      <c r="K210" s="122"/>
      <c r="L210" s="122"/>
      <c r="M210" s="122"/>
      <c r="N210" s="122"/>
      <c r="O210" s="122"/>
      <c r="P210" s="122"/>
      <c r="Q210" s="122"/>
      <c r="R210" s="122"/>
      <c r="S210" s="122" t="s">
        <v>1457</v>
      </c>
    </row>
    <row r="211" spans="1:19" ht="14.1" customHeight="1">
      <c r="A211" s="311">
        <v>210</v>
      </c>
      <c r="B211" s="121" t="s">
        <v>1587</v>
      </c>
      <c r="C211" s="122" t="str">
        <f>IF('確認申請書（建築）入力'!$M$58="","",'確認申請書（建築）入力'!$M$58)</f>
        <v/>
      </c>
      <c r="D211" s="122"/>
      <c r="E211" s="122"/>
      <c r="F211" s="122"/>
      <c r="G211" s="122"/>
      <c r="H211" s="122"/>
      <c r="I211" s="122"/>
      <c r="J211" s="122"/>
      <c r="K211" s="122"/>
      <c r="L211" s="122"/>
      <c r="M211" s="122"/>
      <c r="N211" s="122"/>
      <c r="O211" s="122"/>
      <c r="P211" s="122"/>
      <c r="Q211" s="122"/>
      <c r="R211" s="122"/>
      <c r="S211" s="122" t="s">
        <v>1457</v>
      </c>
    </row>
    <row r="212" spans="1:19" ht="14.1" customHeight="1">
      <c r="A212" s="311">
        <v>211</v>
      </c>
      <c r="B212" s="121" t="s">
        <v>1586</v>
      </c>
      <c r="C212" s="140" t="str">
        <f>IF(OR('確認申請書（建築）入力'!$M$59="",'確認申請書（建築）入力'!$M$59=0),"",'確認申請書（建築）入力'!$M$59)</f>
        <v/>
      </c>
      <c r="D212" s="122"/>
      <c r="E212" s="122"/>
      <c r="F212" s="122"/>
      <c r="G212" s="122"/>
      <c r="H212" s="122"/>
      <c r="I212" s="122"/>
      <c r="J212" s="122"/>
      <c r="K212" s="122"/>
      <c r="L212" s="122"/>
      <c r="M212" s="122"/>
      <c r="N212" s="122"/>
      <c r="O212" s="122"/>
      <c r="P212" s="122"/>
      <c r="Q212" s="122"/>
      <c r="R212" s="122"/>
      <c r="S212" s="122" t="s">
        <v>1457</v>
      </c>
    </row>
    <row r="213" spans="1:19" ht="14.1" customHeight="1">
      <c r="A213" s="311">
        <v>212</v>
      </c>
      <c r="B213" s="121" t="s">
        <v>1585</v>
      </c>
      <c r="C213" s="140" t="str">
        <f>IF(OR('確認申請書（建築）入力'!$M$60="",'確認申請書（建築）入力'!$M$60=0),"",'確認申請書（建築）入力'!$M$60)</f>
        <v/>
      </c>
      <c r="D213" s="122"/>
      <c r="E213" s="122"/>
      <c r="F213" s="122"/>
      <c r="G213" s="122"/>
      <c r="H213" s="122"/>
      <c r="I213" s="122"/>
      <c r="J213" s="122"/>
      <c r="K213" s="122"/>
      <c r="L213" s="122"/>
      <c r="M213" s="122"/>
      <c r="N213" s="122"/>
      <c r="O213" s="122"/>
      <c r="P213" s="122"/>
      <c r="Q213" s="122"/>
      <c r="R213" s="122"/>
      <c r="S213" s="122" t="s">
        <v>1457</v>
      </c>
    </row>
    <row r="214" spans="1:19" ht="14.1" customHeight="1">
      <c r="A214" s="311">
        <v>213</v>
      </c>
      <c r="B214" s="121" t="s">
        <v>1584</v>
      </c>
      <c r="C214" s="140" t="str">
        <f>IF(OR('確認申請書（建築）入力'!$M$61="",'確認申請書（建築）入力'!$M$61=0),"",'確認申請書（建築）入力'!$M$61)</f>
        <v/>
      </c>
      <c r="D214" s="122"/>
      <c r="E214" s="122"/>
      <c r="F214" s="122"/>
      <c r="G214" s="122"/>
      <c r="H214" s="122"/>
      <c r="I214" s="122"/>
      <c r="J214" s="122"/>
      <c r="K214" s="122"/>
      <c r="L214" s="122"/>
      <c r="M214" s="122"/>
      <c r="N214" s="122"/>
      <c r="O214" s="122"/>
      <c r="P214" s="122"/>
      <c r="Q214" s="122"/>
      <c r="R214" s="122"/>
      <c r="S214" s="122" t="s">
        <v>1457</v>
      </c>
    </row>
    <row r="215" spans="1:19" ht="14.1" customHeight="1">
      <c r="A215" s="311">
        <v>214</v>
      </c>
      <c r="B215" s="128" t="s">
        <v>1583</v>
      </c>
      <c r="C215" s="140" t="str">
        <f>IF('確認申請書（建築）入力'!$AS$61="","",'確認申請書（建築）入力'!$AS$61)</f>
        <v/>
      </c>
      <c r="D215" s="122"/>
      <c r="E215" s="122"/>
      <c r="F215" s="122"/>
      <c r="G215" s="122"/>
      <c r="H215" s="122"/>
      <c r="I215" s="122"/>
      <c r="J215" s="122"/>
      <c r="K215" s="122"/>
      <c r="L215" s="122"/>
      <c r="M215" s="122"/>
      <c r="N215" s="122"/>
      <c r="O215" s="122"/>
      <c r="P215" s="122"/>
      <c r="Q215" s="122"/>
      <c r="R215" s="122"/>
      <c r="S215" s="122" t="s">
        <v>1457</v>
      </c>
    </row>
    <row r="216" spans="1:19" ht="14.1" customHeight="1">
      <c r="A216" s="311">
        <v>215</v>
      </c>
      <c r="B216" s="121" t="s">
        <v>1582</v>
      </c>
      <c r="C216" s="122" t="str">
        <f>IF('確認申請書（建築）入力'!$M$62="","",'確認申請書（建築）入力'!$M$62)</f>
        <v/>
      </c>
      <c r="D216" s="127"/>
      <c r="E216" s="127"/>
      <c r="F216" s="127"/>
      <c r="G216" s="127"/>
      <c r="H216" s="127"/>
      <c r="I216" s="127"/>
      <c r="J216" s="127"/>
      <c r="K216" s="127"/>
      <c r="L216" s="127"/>
      <c r="M216" s="127"/>
      <c r="N216" s="127"/>
      <c r="O216" s="127"/>
      <c r="P216" s="127"/>
      <c r="Q216" s="127"/>
      <c r="R216" s="127"/>
      <c r="S216" s="127" t="s">
        <v>1457</v>
      </c>
    </row>
    <row r="217" spans="1:19" ht="14.1" customHeight="1">
      <c r="A217" s="464">
        <v>216</v>
      </c>
      <c r="B217" s="123" t="s">
        <v>1581</v>
      </c>
      <c r="C217" s="126" t="str">
        <f>IF('確認申請書（建築）入力'!$N$64="","",'確認申請書（建築）入力'!$N$64)</f>
        <v/>
      </c>
      <c r="D217" s="592">
        <v>1</v>
      </c>
      <c r="E217" s="124"/>
      <c r="F217" s="124"/>
      <c r="G217" s="124"/>
      <c r="H217" s="124"/>
      <c r="I217" s="124"/>
      <c r="J217" s="124"/>
      <c r="K217" s="124"/>
      <c r="L217" s="124"/>
      <c r="M217" s="124"/>
      <c r="N217" s="124"/>
      <c r="O217" s="124"/>
      <c r="P217" s="124"/>
      <c r="Q217" s="124"/>
      <c r="R217" s="124"/>
      <c r="S217" s="124" t="s">
        <v>1457</v>
      </c>
    </row>
    <row r="218" spans="1:19" ht="14.1" customHeight="1">
      <c r="A218" s="464">
        <v>217</v>
      </c>
      <c r="B218" s="123" t="s">
        <v>1580</v>
      </c>
      <c r="C218" s="126" t="str">
        <f>IF('確認申請書（建築）入力'!$V$64="","",'確認申請書（建築）入力'!$V$64)</f>
        <v/>
      </c>
      <c r="D218" s="592">
        <v>1</v>
      </c>
      <c r="E218" s="124"/>
      <c r="F218" s="124"/>
      <c r="G218" s="124"/>
      <c r="H218" s="124"/>
      <c r="I218" s="124"/>
      <c r="J218" s="124"/>
      <c r="K218" s="124"/>
      <c r="L218" s="124"/>
      <c r="M218" s="124"/>
      <c r="N218" s="124"/>
      <c r="O218" s="124"/>
      <c r="P218" s="124"/>
      <c r="Q218" s="124"/>
      <c r="R218" s="124"/>
      <c r="S218" s="124" t="s">
        <v>1457</v>
      </c>
    </row>
    <row r="219" spans="1:19" ht="14.1" customHeight="1">
      <c r="A219" s="464">
        <v>218</v>
      </c>
      <c r="B219" s="123" t="s">
        <v>1579</v>
      </c>
      <c r="C219" s="126" t="str">
        <f>IF('確認申請書（建築）入力'!$AE$64="","",'確認申請書（建築）入力'!$AE$64)</f>
        <v/>
      </c>
      <c r="D219" s="124"/>
      <c r="E219" s="124"/>
      <c r="F219" s="124"/>
      <c r="G219" s="124"/>
      <c r="H219" s="124"/>
      <c r="I219" s="124"/>
      <c r="J219" s="124"/>
      <c r="K219" s="124"/>
      <c r="L219" s="124"/>
      <c r="M219" s="124"/>
      <c r="N219" s="124"/>
      <c r="O219" s="124"/>
      <c r="P219" s="124"/>
      <c r="Q219" s="124"/>
      <c r="R219" s="124"/>
      <c r="S219" s="124" t="s">
        <v>1457</v>
      </c>
    </row>
    <row r="220" spans="1:19" ht="14.1" customHeight="1">
      <c r="A220" s="464">
        <v>219</v>
      </c>
      <c r="B220" s="123" t="s">
        <v>1578</v>
      </c>
      <c r="C220" s="124" t="str">
        <f>IF('確認申請書（建築）入力'!$M$65="","",'確認申請書（建築）入力'!$M$65)</f>
        <v/>
      </c>
      <c r="D220" s="124"/>
      <c r="E220" s="124"/>
      <c r="F220" s="124"/>
      <c r="G220" s="124"/>
      <c r="H220" s="124"/>
      <c r="I220" s="124"/>
      <c r="J220" s="124"/>
      <c r="K220" s="124"/>
      <c r="L220" s="124"/>
      <c r="M220" s="124"/>
      <c r="N220" s="124"/>
      <c r="O220" s="124"/>
      <c r="P220" s="124"/>
      <c r="Q220" s="124"/>
      <c r="R220" s="124"/>
      <c r="S220" s="124" t="s">
        <v>1457</v>
      </c>
    </row>
    <row r="221" spans="1:19" ht="14.1" customHeight="1">
      <c r="A221" s="464">
        <v>220</v>
      </c>
      <c r="B221" s="123" t="s">
        <v>1577</v>
      </c>
      <c r="C221" s="124" t="str">
        <f>IF('確認申請書（建築）入力'!$AS$65="","",'確認申請書（建築）入力'!$AS$65)</f>
        <v/>
      </c>
      <c r="D221" s="124"/>
      <c r="E221" s="124"/>
      <c r="F221" s="124"/>
      <c r="G221" s="124"/>
      <c r="H221" s="124"/>
      <c r="I221" s="124"/>
      <c r="J221" s="124"/>
      <c r="K221" s="124"/>
      <c r="L221" s="124"/>
      <c r="M221" s="124"/>
      <c r="N221" s="124"/>
      <c r="O221" s="124"/>
      <c r="P221" s="124"/>
      <c r="Q221" s="124"/>
      <c r="R221" s="124"/>
      <c r="S221" s="124" t="s">
        <v>1457</v>
      </c>
    </row>
    <row r="222" spans="1:19" ht="14.1" customHeight="1">
      <c r="A222" s="464">
        <v>221</v>
      </c>
      <c r="B222" s="123" t="s">
        <v>1576</v>
      </c>
      <c r="C222" s="126" t="str">
        <f>IF('確認申請書（建築）入力'!$N$66="","",'確認申請書（建築）入力'!$N$66)</f>
        <v/>
      </c>
      <c r="D222" s="592">
        <v>1</v>
      </c>
      <c r="E222" s="124"/>
      <c r="F222" s="124"/>
      <c r="G222" s="124"/>
      <c r="H222" s="124"/>
      <c r="I222" s="124"/>
      <c r="J222" s="124"/>
      <c r="K222" s="124"/>
      <c r="L222" s="124"/>
      <c r="M222" s="124"/>
      <c r="N222" s="124"/>
      <c r="O222" s="124"/>
      <c r="P222" s="124"/>
      <c r="Q222" s="124"/>
      <c r="R222" s="124"/>
      <c r="S222" s="124" t="s">
        <v>1457</v>
      </c>
    </row>
    <row r="223" spans="1:19" ht="14.1" customHeight="1">
      <c r="A223" s="464">
        <v>222</v>
      </c>
      <c r="B223" s="123" t="s">
        <v>1575</v>
      </c>
      <c r="C223" s="126" t="str">
        <f>IF('確認申請書（建築）入力'!$W$66="","",'確認申請書（建築）入力'!$W$66)</f>
        <v/>
      </c>
      <c r="D223" s="592">
        <v>1</v>
      </c>
      <c r="E223" s="124"/>
      <c r="F223" s="124"/>
      <c r="G223" s="124"/>
      <c r="H223" s="124"/>
      <c r="I223" s="124"/>
      <c r="J223" s="124"/>
      <c r="K223" s="124"/>
      <c r="L223" s="124"/>
      <c r="M223" s="124"/>
      <c r="N223" s="124"/>
      <c r="O223" s="124"/>
      <c r="P223" s="124"/>
      <c r="Q223" s="124"/>
      <c r="R223" s="124"/>
      <c r="S223" s="124" t="s">
        <v>1457</v>
      </c>
    </row>
    <row r="224" spans="1:19" ht="14.1" customHeight="1">
      <c r="A224" s="464">
        <v>223</v>
      </c>
      <c r="B224" s="123" t="s">
        <v>1574</v>
      </c>
      <c r="C224" s="126" t="str">
        <f>IF('確認申請書（建築）入力'!$AE$66="","",'確認申請書（建築）入力'!$AE$66)</f>
        <v/>
      </c>
      <c r="D224" s="124"/>
      <c r="E224" s="124"/>
      <c r="F224" s="124"/>
      <c r="G224" s="124"/>
      <c r="H224" s="124"/>
      <c r="I224" s="124"/>
      <c r="J224" s="124"/>
      <c r="K224" s="124"/>
      <c r="L224" s="124"/>
      <c r="M224" s="124"/>
      <c r="N224" s="124"/>
      <c r="O224" s="124"/>
      <c r="P224" s="124"/>
      <c r="Q224" s="124"/>
      <c r="R224" s="124"/>
      <c r="S224" s="124" t="s">
        <v>1457</v>
      </c>
    </row>
    <row r="225" spans="1:19" ht="14.1" customHeight="1">
      <c r="A225" s="464">
        <v>224</v>
      </c>
      <c r="B225" s="123" t="s">
        <v>1573</v>
      </c>
      <c r="C225" s="124" t="str">
        <f>IF('確認申請書（建築）入力'!$M$67="","",'確認申請書（建築）入力'!$M$67)</f>
        <v/>
      </c>
      <c r="D225" s="124"/>
      <c r="E225" s="124"/>
      <c r="F225" s="124"/>
      <c r="G225" s="124"/>
      <c r="H225" s="124"/>
      <c r="I225" s="124"/>
      <c r="J225" s="124"/>
      <c r="K225" s="124"/>
      <c r="L225" s="124"/>
      <c r="M225" s="124"/>
      <c r="N225" s="124"/>
      <c r="O225" s="124"/>
      <c r="P225" s="124"/>
      <c r="Q225" s="124"/>
      <c r="R225" s="124"/>
      <c r="S225" s="124" t="s">
        <v>1457</v>
      </c>
    </row>
    <row r="226" spans="1:19" ht="14.1" customHeight="1">
      <c r="A226" s="464">
        <v>225</v>
      </c>
      <c r="B226" s="123" t="s">
        <v>1572</v>
      </c>
      <c r="C226" s="126" t="str">
        <f>IF(OR('確認申請書（建築）入力'!$M$68="",'確認申請書（建築）入力'!$M$68=0),"",'確認申請書（建築）入力'!$M$68)</f>
        <v/>
      </c>
      <c r="D226" s="124"/>
      <c r="E226" s="124"/>
      <c r="F226" s="124"/>
      <c r="G226" s="124"/>
      <c r="H226" s="124"/>
      <c r="I226" s="124"/>
      <c r="J226" s="124"/>
      <c r="K226" s="124"/>
      <c r="L226" s="124"/>
      <c r="M226" s="124"/>
      <c r="N226" s="124"/>
      <c r="O226" s="124"/>
      <c r="P226" s="124"/>
      <c r="Q226" s="124"/>
      <c r="R226" s="124"/>
      <c r="S226" s="124" t="s">
        <v>1457</v>
      </c>
    </row>
    <row r="227" spans="1:19" ht="14.1" customHeight="1">
      <c r="A227" s="464">
        <v>226</v>
      </c>
      <c r="B227" s="123" t="s">
        <v>1571</v>
      </c>
      <c r="C227" s="126" t="str">
        <f>IF(OR('確認申請書（建築）入力'!$M$69="",'確認申請書（建築）入力'!$M$69=0),"",'確認申請書（建築）入力'!$M$69)</f>
        <v/>
      </c>
      <c r="D227" s="124"/>
      <c r="E227" s="124"/>
      <c r="F227" s="124"/>
      <c r="G227" s="124"/>
      <c r="H227" s="124"/>
      <c r="I227" s="124"/>
      <c r="J227" s="124"/>
      <c r="K227" s="124"/>
      <c r="L227" s="124"/>
      <c r="M227" s="124"/>
      <c r="N227" s="124"/>
      <c r="O227" s="124"/>
      <c r="P227" s="124"/>
      <c r="Q227" s="124"/>
      <c r="R227" s="124"/>
      <c r="S227" s="124" t="s">
        <v>1457</v>
      </c>
    </row>
    <row r="228" spans="1:19" ht="14.1" customHeight="1">
      <c r="A228" s="464">
        <v>227</v>
      </c>
      <c r="B228" s="123" t="s">
        <v>1570</v>
      </c>
      <c r="C228" s="126" t="str">
        <f>IF(OR('確認申請書（建築）入力'!$M$70="",'確認申請書（建築）入力'!$M$70=0),"",'確認申請書（建築）入力'!$M$70)</f>
        <v/>
      </c>
      <c r="D228" s="124"/>
      <c r="E228" s="124"/>
      <c r="F228" s="124"/>
      <c r="G228" s="124"/>
      <c r="H228" s="124"/>
      <c r="I228" s="124"/>
      <c r="J228" s="124"/>
      <c r="K228" s="124"/>
      <c r="L228" s="124"/>
      <c r="M228" s="124"/>
      <c r="N228" s="124"/>
      <c r="O228" s="124"/>
      <c r="P228" s="124"/>
      <c r="Q228" s="124"/>
      <c r="R228" s="124"/>
      <c r="S228" s="124" t="s">
        <v>1457</v>
      </c>
    </row>
    <row r="229" spans="1:19" ht="14.1" customHeight="1">
      <c r="A229" s="464">
        <v>228</v>
      </c>
      <c r="B229" s="123" t="s">
        <v>1569</v>
      </c>
      <c r="C229" s="126" t="str">
        <f>IF('確認申請書（建築）入力'!$AS$70="","",'確認申請書（建築）入力'!$AS$70)</f>
        <v/>
      </c>
      <c r="D229" s="124"/>
      <c r="E229" s="124"/>
      <c r="F229" s="124"/>
      <c r="G229" s="124"/>
      <c r="H229" s="124"/>
      <c r="I229" s="124"/>
      <c r="J229" s="124"/>
      <c r="K229" s="124"/>
      <c r="L229" s="124"/>
      <c r="M229" s="124"/>
      <c r="N229" s="124"/>
      <c r="O229" s="124"/>
      <c r="P229" s="124"/>
      <c r="Q229" s="124"/>
      <c r="R229" s="124"/>
      <c r="S229" s="124" t="s">
        <v>1457</v>
      </c>
    </row>
    <row r="230" spans="1:19" ht="14.1" customHeight="1">
      <c r="A230" s="464">
        <v>229</v>
      </c>
      <c r="B230" s="123" t="s">
        <v>1568</v>
      </c>
      <c r="C230" s="124" t="str">
        <f>IF('確認申請書（建築）入力'!$M$71="","",'確認申請書（建築）入力'!$M$71)</f>
        <v/>
      </c>
      <c r="D230" s="592"/>
      <c r="E230" s="592"/>
      <c r="F230" s="592"/>
      <c r="G230" s="592"/>
      <c r="H230" s="592"/>
      <c r="I230" s="592"/>
      <c r="J230" s="592"/>
      <c r="K230" s="592"/>
      <c r="L230" s="592"/>
      <c r="M230" s="592"/>
      <c r="N230" s="592"/>
      <c r="O230" s="592"/>
      <c r="P230" s="592"/>
      <c r="Q230" s="592"/>
      <c r="R230" s="592"/>
      <c r="S230" s="592" t="s">
        <v>1457</v>
      </c>
    </row>
    <row r="231" spans="1:19" ht="14.1" customHeight="1">
      <c r="A231" s="311">
        <v>230</v>
      </c>
      <c r="B231" s="121" t="s">
        <v>1567</v>
      </c>
      <c r="C231" s="122" t="str">
        <f>IF('確認申請書（建築）入力'!$M$106="","",'確認申請書（建築）入力'!$M$106)</f>
        <v/>
      </c>
      <c r="D231" s="122"/>
      <c r="E231" s="122"/>
      <c r="F231" s="122"/>
      <c r="G231" s="122"/>
      <c r="H231" s="122"/>
      <c r="I231" s="122"/>
      <c r="J231" s="122"/>
      <c r="K231" s="122"/>
      <c r="L231" s="122"/>
      <c r="M231" s="122"/>
      <c r="N231" s="122"/>
      <c r="O231" s="122"/>
      <c r="P231" s="122"/>
      <c r="Q231" s="122"/>
      <c r="R231" s="122"/>
      <c r="S231" s="122" t="s">
        <v>1457</v>
      </c>
    </row>
    <row r="232" spans="1:19" ht="14.1" customHeight="1">
      <c r="A232" s="311">
        <v>231</v>
      </c>
      <c r="B232" s="121" t="s">
        <v>1566</v>
      </c>
      <c r="C232" s="122" t="str">
        <f>IF('確認申請書（建築）入力'!$M$107="","",'確認申請書（建築）入力'!$M$107)</f>
        <v/>
      </c>
      <c r="D232" s="122"/>
      <c r="E232" s="122"/>
      <c r="F232" s="122"/>
      <c r="G232" s="122"/>
      <c r="H232" s="122"/>
      <c r="I232" s="122"/>
      <c r="J232" s="122"/>
      <c r="K232" s="122"/>
      <c r="L232" s="122"/>
      <c r="M232" s="122"/>
      <c r="N232" s="122"/>
      <c r="O232" s="122"/>
      <c r="P232" s="122"/>
      <c r="Q232" s="122"/>
      <c r="R232" s="122"/>
      <c r="S232" s="122" t="s">
        <v>1457</v>
      </c>
    </row>
    <row r="233" spans="1:19" ht="14.1" customHeight="1">
      <c r="A233" s="311">
        <v>232</v>
      </c>
      <c r="B233" s="121" t="s">
        <v>1565</v>
      </c>
      <c r="C233" s="122" t="str">
        <f>IF('確認申請書（建築）入力'!$M$108="","",'確認申請書（建築）入力'!$M$108)</f>
        <v/>
      </c>
      <c r="D233" s="122"/>
      <c r="E233" s="122"/>
      <c r="F233" s="122"/>
      <c r="G233" s="122"/>
      <c r="H233" s="122"/>
      <c r="I233" s="122"/>
      <c r="J233" s="122"/>
      <c r="K233" s="122"/>
      <c r="L233" s="122"/>
      <c r="M233" s="122"/>
      <c r="N233" s="122"/>
      <c r="O233" s="122"/>
      <c r="P233" s="122"/>
      <c r="Q233" s="122"/>
      <c r="R233" s="122"/>
      <c r="S233" s="122" t="s">
        <v>1457</v>
      </c>
    </row>
    <row r="234" spans="1:19" ht="14.1" customHeight="1">
      <c r="A234" s="311">
        <v>233</v>
      </c>
      <c r="B234" s="121" t="s">
        <v>1564</v>
      </c>
      <c r="C234" s="122" t="str">
        <f>IF('確認申請書（建築）入力'!$M$109="","",'確認申請書（建築）入力'!$M$109)</f>
        <v/>
      </c>
      <c r="D234" s="122"/>
      <c r="E234" s="122"/>
      <c r="F234" s="122"/>
      <c r="G234" s="122"/>
      <c r="H234" s="122"/>
      <c r="I234" s="122"/>
      <c r="J234" s="122"/>
      <c r="K234" s="122"/>
      <c r="L234" s="122"/>
      <c r="M234" s="122"/>
      <c r="N234" s="122"/>
      <c r="O234" s="122"/>
      <c r="P234" s="122"/>
      <c r="Q234" s="122"/>
      <c r="R234" s="122"/>
      <c r="S234" s="122" t="s">
        <v>1457</v>
      </c>
    </row>
    <row r="235" spans="1:19" ht="14.1" customHeight="1">
      <c r="A235" s="311">
        <v>234</v>
      </c>
      <c r="B235" s="121" t="s">
        <v>1563</v>
      </c>
      <c r="C235" s="122" t="str">
        <f>IF('確認申請書（建築）入力'!$M$110="","",'確認申請書（建築）入力'!$M$110)</f>
        <v/>
      </c>
      <c r="D235" s="122"/>
      <c r="E235" s="122"/>
      <c r="F235" s="122"/>
      <c r="G235" s="122"/>
      <c r="H235" s="122"/>
      <c r="I235" s="122"/>
      <c r="J235" s="122"/>
      <c r="K235" s="122"/>
      <c r="L235" s="122"/>
      <c r="M235" s="122"/>
      <c r="N235" s="122"/>
      <c r="O235" s="122"/>
      <c r="P235" s="122"/>
      <c r="Q235" s="122"/>
      <c r="R235" s="122"/>
      <c r="S235" s="122" t="s">
        <v>1457</v>
      </c>
    </row>
    <row r="236" spans="1:19" ht="14.1" customHeight="1">
      <c r="A236" s="311">
        <v>235</v>
      </c>
      <c r="B236" s="130" t="s">
        <v>1562</v>
      </c>
      <c r="C236" s="122" t="str">
        <f>IF('確認申請書（建築）入力'!$M$111="","",'確認申請書（建築）入力'!$M$111)</f>
        <v/>
      </c>
      <c r="D236" s="122"/>
      <c r="E236" s="122"/>
      <c r="F236" s="122"/>
      <c r="G236" s="122"/>
      <c r="H236" s="122"/>
      <c r="I236" s="122"/>
      <c r="J236" s="122"/>
      <c r="K236" s="122"/>
      <c r="L236" s="122"/>
      <c r="M236" s="122"/>
      <c r="N236" s="122"/>
      <c r="O236" s="122"/>
      <c r="P236" s="122"/>
      <c r="Q236" s="122"/>
      <c r="R236" s="122"/>
      <c r="S236" s="122"/>
    </row>
    <row r="237" spans="1:19" ht="14.1" customHeight="1">
      <c r="A237" s="311">
        <v>236</v>
      </c>
      <c r="B237" s="121" t="s">
        <v>1561</v>
      </c>
      <c r="C237" s="122" t="str">
        <f>IF('確認申請書（建築）入力'!$M$112="","",'確認申請書（建築）入力'!$M$112)</f>
        <v/>
      </c>
      <c r="D237" s="127"/>
      <c r="E237" s="127"/>
      <c r="F237" s="127"/>
      <c r="G237" s="127"/>
      <c r="H237" s="127"/>
      <c r="I237" s="127"/>
      <c r="J237" s="127"/>
      <c r="K237" s="127"/>
      <c r="L237" s="127"/>
      <c r="M237" s="127"/>
      <c r="N237" s="127"/>
      <c r="O237" s="127"/>
      <c r="P237" s="127"/>
      <c r="Q237" s="127"/>
      <c r="R237" s="127"/>
      <c r="S237" s="127" t="s">
        <v>1457</v>
      </c>
    </row>
    <row r="238" spans="1:19" ht="14.1" customHeight="1">
      <c r="A238" s="464">
        <v>237</v>
      </c>
      <c r="B238" s="123" t="s">
        <v>1560</v>
      </c>
      <c r="C238" s="124" t="str">
        <f>IF('確認申請書（建築）入力'!$M$114="","",'確認申請書（建築）入力'!$M$114)</f>
        <v/>
      </c>
      <c r="D238" s="124"/>
      <c r="E238" s="124"/>
      <c r="F238" s="124"/>
      <c r="G238" s="124"/>
      <c r="H238" s="124"/>
      <c r="I238" s="124"/>
      <c r="J238" s="124"/>
      <c r="K238" s="124"/>
      <c r="L238" s="124"/>
      <c r="M238" s="124"/>
      <c r="N238" s="124"/>
      <c r="O238" s="124"/>
      <c r="P238" s="124"/>
      <c r="Q238" s="124"/>
      <c r="R238" s="124"/>
      <c r="S238" s="124" t="s">
        <v>1457</v>
      </c>
    </row>
    <row r="239" spans="1:19" ht="14.1" customHeight="1">
      <c r="A239" s="464">
        <v>238</v>
      </c>
      <c r="B239" s="123" t="s">
        <v>1559</v>
      </c>
      <c r="C239" s="124" t="str">
        <f>IF('確認申請書（建築）入力'!$M$115="","",'確認申請書（建築）入力'!$M$115)</f>
        <v/>
      </c>
      <c r="D239" s="124"/>
      <c r="E239" s="124"/>
      <c r="F239" s="124"/>
      <c r="G239" s="124"/>
      <c r="H239" s="124"/>
      <c r="I239" s="124"/>
      <c r="J239" s="124"/>
      <c r="K239" s="124"/>
      <c r="L239" s="124"/>
      <c r="M239" s="124"/>
      <c r="N239" s="124"/>
      <c r="O239" s="124"/>
      <c r="P239" s="124"/>
      <c r="Q239" s="124"/>
      <c r="R239" s="124"/>
      <c r="S239" s="124" t="s">
        <v>1457</v>
      </c>
    </row>
    <row r="240" spans="1:19" ht="14.1" customHeight="1">
      <c r="A240" s="464">
        <v>239</v>
      </c>
      <c r="B240" s="123" t="s">
        <v>1558</v>
      </c>
      <c r="C240" s="124" t="str">
        <f>IF('確認申請書（建築）入力'!$M$116="","",'確認申請書（建築）入力'!$M$116)</f>
        <v/>
      </c>
      <c r="D240" s="124"/>
      <c r="E240" s="124"/>
      <c r="F240" s="124"/>
      <c r="G240" s="124"/>
      <c r="H240" s="124"/>
      <c r="I240" s="124"/>
      <c r="J240" s="124"/>
      <c r="K240" s="124"/>
      <c r="L240" s="124"/>
      <c r="M240" s="124"/>
      <c r="N240" s="124"/>
      <c r="O240" s="124"/>
      <c r="P240" s="124"/>
      <c r="Q240" s="124"/>
      <c r="R240" s="124"/>
      <c r="S240" s="124" t="s">
        <v>1457</v>
      </c>
    </row>
    <row r="241" spans="1:19" ht="14.1" customHeight="1">
      <c r="A241" s="464">
        <v>240</v>
      </c>
      <c r="B241" s="123" t="s">
        <v>1557</v>
      </c>
      <c r="C241" s="124" t="str">
        <f>IF('確認申請書（建築）入力'!$M$117="","",'確認申請書（建築）入力'!$M$117)</f>
        <v/>
      </c>
      <c r="D241" s="124"/>
      <c r="E241" s="124"/>
      <c r="F241" s="124"/>
      <c r="G241" s="124"/>
      <c r="H241" s="124"/>
      <c r="I241" s="124"/>
      <c r="J241" s="124"/>
      <c r="K241" s="124"/>
      <c r="L241" s="124"/>
      <c r="M241" s="124"/>
      <c r="N241" s="124"/>
      <c r="O241" s="124"/>
      <c r="P241" s="124"/>
      <c r="Q241" s="124"/>
      <c r="R241" s="124"/>
      <c r="S241" s="124" t="s">
        <v>1457</v>
      </c>
    </row>
    <row r="242" spans="1:19" ht="14.1" customHeight="1">
      <c r="A242" s="464">
        <v>241</v>
      </c>
      <c r="B242" s="123" t="s">
        <v>1556</v>
      </c>
      <c r="C242" s="124" t="str">
        <f>IF('確認申請書（建築）入力'!$M$118="","",'確認申請書（建築）入力'!$M$118)</f>
        <v/>
      </c>
      <c r="D242" s="124"/>
      <c r="E242" s="124"/>
      <c r="F242" s="124"/>
      <c r="G242" s="124"/>
      <c r="H242" s="124"/>
      <c r="I242" s="124"/>
      <c r="J242" s="124"/>
      <c r="K242" s="124"/>
      <c r="L242" s="124"/>
      <c r="M242" s="124"/>
      <c r="N242" s="124"/>
      <c r="O242" s="124"/>
      <c r="P242" s="124"/>
      <c r="Q242" s="124"/>
      <c r="R242" s="124"/>
      <c r="S242" s="124" t="s">
        <v>1457</v>
      </c>
    </row>
    <row r="243" spans="1:19" ht="14.1" customHeight="1">
      <c r="A243" s="464">
        <v>242</v>
      </c>
      <c r="B243" s="141" t="s">
        <v>1555</v>
      </c>
      <c r="C243" s="124" t="str">
        <f>IF('確認申請書（建築）入力'!$M$119="","",'確認申請書（建築）入力'!$M$119)</f>
        <v/>
      </c>
      <c r="D243" s="124"/>
      <c r="E243" s="124"/>
      <c r="F243" s="124"/>
      <c r="G243" s="124"/>
      <c r="H243" s="124"/>
      <c r="I243" s="124"/>
      <c r="J243" s="124"/>
      <c r="K243" s="124"/>
      <c r="L243" s="124"/>
      <c r="M243" s="124"/>
      <c r="N243" s="124"/>
      <c r="O243" s="124"/>
      <c r="P243" s="124"/>
      <c r="Q243" s="124"/>
      <c r="R243" s="124"/>
      <c r="S243" s="124"/>
    </row>
    <row r="244" spans="1:19" ht="14.1" customHeight="1">
      <c r="A244" s="464">
        <v>243</v>
      </c>
      <c r="B244" s="123" t="s">
        <v>1554</v>
      </c>
      <c r="C244" s="124" t="str">
        <f>IF('確認申請書（建築）入力'!$M$120="","",'確認申請書（建築）入力'!$M$120)</f>
        <v/>
      </c>
      <c r="D244" s="592"/>
      <c r="E244" s="592"/>
      <c r="F244" s="592"/>
      <c r="G244" s="592"/>
      <c r="H244" s="592"/>
      <c r="I244" s="592"/>
      <c r="J244" s="592"/>
      <c r="K244" s="592"/>
      <c r="L244" s="592"/>
      <c r="M244" s="592"/>
      <c r="N244" s="592"/>
      <c r="O244" s="592"/>
      <c r="P244" s="592"/>
      <c r="Q244" s="592"/>
      <c r="R244" s="592"/>
      <c r="S244" s="592" t="s">
        <v>1457</v>
      </c>
    </row>
    <row r="245" spans="1:19" ht="14.1" customHeight="1">
      <c r="A245" s="311">
        <v>244</v>
      </c>
      <c r="B245" s="121" t="s">
        <v>1553</v>
      </c>
      <c r="C245" s="122" t="str">
        <f>IF('確認申請書（建築）入力'!$M$122="","",'確認申請書（建築）入力'!$M$122)</f>
        <v/>
      </c>
      <c r="D245" s="122"/>
      <c r="E245" s="122"/>
      <c r="F245" s="122"/>
      <c r="G245" s="122"/>
      <c r="H245" s="122"/>
      <c r="I245" s="122"/>
      <c r="J245" s="122"/>
      <c r="K245" s="122"/>
      <c r="L245" s="122"/>
      <c r="M245" s="122"/>
      <c r="N245" s="122"/>
      <c r="O245" s="122"/>
      <c r="P245" s="122"/>
      <c r="Q245" s="122"/>
      <c r="R245" s="122"/>
      <c r="S245" s="122" t="s">
        <v>1457</v>
      </c>
    </row>
    <row r="246" spans="1:19" ht="14.1" customHeight="1">
      <c r="A246" s="311">
        <v>245</v>
      </c>
      <c r="B246" s="121" t="s">
        <v>1552</v>
      </c>
      <c r="C246" s="122" t="str">
        <f>IF('確認申請書（建築）入力'!$M$123="","",'確認申請書（建築）入力'!$M$123)</f>
        <v/>
      </c>
      <c r="D246" s="122"/>
      <c r="E246" s="122"/>
      <c r="F246" s="122"/>
      <c r="G246" s="122"/>
      <c r="H246" s="122"/>
      <c r="I246" s="122"/>
      <c r="J246" s="122"/>
      <c r="K246" s="122"/>
      <c r="L246" s="122"/>
      <c r="M246" s="122"/>
      <c r="N246" s="122"/>
      <c r="O246" s="122"/>
      <c r="P246" s="122"/>
      <c r="Q246" s="122"/>
      <c r="R246" s="122"/>
      <c r="S246" s="122" t="s">
        <v>1457</v>
      </c>
    </row>
    <row r="247" spans="1:19" ht="14.1" customHeight="1">
      <c r="A247" s="311">
        <v>246</v>
      </c>
      <c r="B247" s="121" t="s">
        <v>1551</v>
      </c>
      <c r="C247" s="122" t="str">
        <f>IF('確認申請書（建築）入力'!$M$124="","",'確認申請書（建築）入力'!$M$124)</f>
        <v/>
      </c>
      <c r="D247" s="122"/>
      <c r="E247" s="122"/>
      <c r="F247" s="122"/>
      <c r="G247" s="122"/>
      <c r="H247" s="122"/>
      <c r="I247" s="122"/>
      <c r="J247" s="122"/>
      <c r="K247" s="122"/>
      <c r="L247" s="122"/>
      <c r="M247" s="122"/>
      <c r="N247" s="122"/>
      <c r="O247" s="122"/>
      <c r="P247" s="122"/>
      <c r="Q247" s="122"/>
      <c r="R247" s="122"/>
      <c r="S247" s="122" t="s">
        <v>1457</v>
      </c>
    </row>
    <row r="248" spans="1:19" ht="14.1" customHeight="1">
      <c r="A248" s="311">
        <v>247</v>
      </c>
      <c r="B248" s="121" t="s">
        <v>1550</v>
      </c>
      <c r="C248" s="122" t="str">
        <f>IF('確認申請書（建築）入力'!$M$125="","",'確認申請書（建築）入力'!$M$125)</f>
        <v/>
      </c>
      <c r="D248" s="122"/>
      <c r="E248" s="122"/>
      <c r="F248" s="122"/>
      <c r="G248" s="122"/>
      <c r="H248" s="122"/>
      <c r="I248" s="122"/>
      <c r="J248" s="122"/>
      <c r="K248" s="122"/>
      <c r="L248" s="122"/>
      <c r="M248" s="122"/>
      <c r="N248" s="122"/>
      <c r="O248" s="122"/>
      <c r="P248" s="122"/>
      <c r="Q248" s="122"/>
      <c r="R248" s="122"/>
      <c r="S248" s="122" t="s">
        <v>1457</v>
      </c>
    </row>
    <row r="249" spans="1:19" ht="14.1" customHeight="1">
      <c r="A249" s="311">
        <v>248</v>
      </c>
      <c r="B249" s="121" t="s">
        <v>1549</v>
      </c>
      <c r="C249" s="122" t="str">
        <f>IF('確認申請書（建築）入力'!$M$126="","",'確認申請書（建築）入力'!$M$126)</f>
        <v/>
      </c>
      <c r="D249" s="122"/>
      <c r="E249" s="122"/>
      <c r="F249" s="122"/>
      <c r="G249" s="122"/>
      <c r="H249" s="122"/>
      <c r="I249" s="122"/>
      <c r="J249" s="122"/>
      <c r="K249" s="122"/>
      <c r="L249" s="122"/>
      <c r="M249" s="122"/>
      <c r="N249" s="122"/>
      <c r="O249" s="122"/>
      <c r="P249" s="122"/>
      <c r="Q249" s="122"/>
      <c r="R249" s="122"/>
      <c r="S249" s="122" t="s">
        <v>1457</v>
      </c>
    </row>
    <row r="250" spans="1:19" ht="14.1" customHeight="1">
      <c r="A250" s="311">
        <v>249</v>
      </c>
      <c r="B250" s="130" t="s">
        <v>1548</v>
      </c>
      <c r="C250" s="122" t="str">
        <f>IF('確認申請書（建築）入力'!$M$127="","",'確認申請書（建築）入力'!$M$127)</f>
        <v/>
      </c>
      <c r="D250" s="122"/>
      <c r="E250" s="122"/>
      <c r="F250" s="122"/>
      <c r="G250" s="122"/>
      <c r="H250" s="122"/>
      <c r="I250" s="122"/>
      <c r="J250" s="122"/>
      <c r="K250" s="122"/>
      <c r="L250" s="122"/>
      <c r="M250" s="122"/>
      <c r="N250" s="122"/>
      <c r="O250" s="122"/>
      <c r="P250" s="122"/>
      <c r="Q250" s="122"/>
      <c r="R250" s="122"/>
      <c r="S250" s="122"/>
    </row>
    <row r="251" spans="1:19" ht="14.1" customHeight="1">
      <c r="A251" s="311">
        <v>250</v>
      </c>
      <c r="B251" s="121" t="s">
        <v>1547</v>
      </c>
      <c r="C251" s="122" t="str">
        <f>IF('確認申請書（建築）入力'!$M$128="","",'確認申請書（建築）入力'!$M$128)</f>
        <v/>
      </c>
      <c r="D251" s="127"/>
      <c r="E251" s="127"/>
      <c r="F251" s="127"/>
      <c r="G251" s="127"/>
      <c r="H251" s="127"/>
      <c r="I251" s="127"/>
      <c r="J251" s="127"/>
      <c r="K251" s="127"/>
      <c r="L251" s="127"/>
      <c r="M251" s="127"/>
      <c r="N251" s="127"/>
      <c r="O251" s="127"/>
      <c r="P251" s="127"/>
      <c r="Q251" s="127"/>
      <c r="R251" s="127"/>
      <c r="S251" s="127" t="s">
        <v>1457</v>
      </c>
    </row>
    <row r="252" spans="1:19" ht="14.1" customHeight="1">
      <c r="A252" s="464">
        <v>251</v>
      </c>
      <c r="B252" s="123" t="s">
        <v>1546</v>
      </c>
      <c r="C252" s="126" t="str">
        <f>IF('確認申請書（建築）入力'!$N$142="","",'確認申請書（建築）入力'!$N$142)</f>
        <v/>
      </c>
      <c r="D252" s="592">
        <v>1</v>
      </c>
      <c r="E252" s="124"/>
      <c r="F252" s="124"/>
      <c r="G252" s="124"/>
      <c r="H252" s="124"/>
      <c r="I252" s="124"/>
      <c r="J252" s="124"/>
      <c r="K252" s="124"/>
      <c r="L252" s="124"/>
      <c r="M252" s="124"/>
      <c r="N252" s="124"/>
      <c r="O252" s="124"/>
      <c r="P252" s="124"/>
      <c r="Q252" s="124"/>
      <c r="R252" s="124"/>
      <c r="S252" s="124" t="s">
        <v>1457</v>
      </c>
    </row>
    <row r="253" spans="1:19" ht="14.1" customHeight="1">
      <c r="A253" s="464">
        <v>252</v>
      </c>
      <c r="B253" s="123" t="s">
        <v>1545</v>
      </c>
      <c r="C253" s="126" t="str">
        <f>IF('確認申請書（建築）入力'!$V$142="","",'確認申請書（建築）入力'!$V$142)</f>
        <v/>
      </c>
      <c r="D253" s="592">
        <v>1</v>
      </c>
      <c r="E253" s="124"/>
      <c r="F253" s="124"/>
      <c r="G253" s="124"/>
      <c r="H253" s="124"/>
      <c r="I253" s="124"/>
      <c r="J253" s="124"/>
      <c r="K253" s="124"/>
      <c r="L253" s="124"/>
      <c r="M253" s="124"/>
      <c r="N253" s="124"/>
      <c r="O253" s="124"/>
      <c r="P253" s="124"/>
      <c r="Q253" s="124"/>
      <c r="R253" s="124"/>
      <c r="S253" s="124" t="s">
        <v>1457</v>
      </c>
    </row>
    <row r="254" spans="1:19" ht="14.1" customHeight="1">
      <c r="A254" s="464">
        <v>253</v>
      </c>
      <c r="B254" s="123" t="s">
        <v>1544</v>
      </c>
      <c r="C254" s="126" t="str">
        <f>IF('確認申請書（建築）入力'!$AE$142="","",'確認申請書（建築）入力'!$AE$142)</f>
        <v/>
      </c>
      <c r="D254" s="124"/>
      <c r="E254" s="124"/>
      <c r="F254" s="124"/>
      <c r="G254" s="124"/>
      <c r="H254" s="124"/>
      <c r="I254" s="124"/>
      <c r="J254" s="124"/>
      <c r="K254" s="124"/>
      <c r="L254" s="124"/>
      <c r="M254" s="124"/>
      <c r="N254" s="124"/>
      <c r="O254" s="124"/>
      <c r="P254" s="124"/>
      <c r="Q254" s="124"/>
      <c r="R254" s="124"/>
      <c r="S254" s="124" t="s">
        <v>1457</v>
      </c>
    </row>
    <row r="255" spans="1:19" ht="14.1" customHeight="1">
      <c r="A255" s="464">
        <v>254</v>
      </c>
      <c r="B255" s="123" t="s">
        <v>1543</v>
      </c>
      <c r="C255" s="124" t="str">
        <f>IF('確認申請書（建築）入力'!$M$143="","",'確認申請書（建築）入力'!$M$143)</f>
        <v/>
      </c>
      <c r="D255" s="124"/>
      <c r="E255" s="124"/>
      <c r="F255" s="124"/>
      <c r="G255" s="124"/>
      <c r="H255" s="124"/>
      <c r="I255" s="124"/>
      <c r="J255" s="124"/>
      <c r="K255" s="124"/>
      <c r="L255" s="124"/>
      <c r="M255" s="124"/>
      <c r="N255" s="124"/>
      <c r="O255" s="124"/>
      <c r="P255" s="124"/>
      <c r="Q255" s="124"/>
      <c r="R255" s="124"/>
      <c r="S255" s="124" t="s">
        <v>1457</v>
      </c>
    </row>
    <row r="256" spans="1:19" ht="14.1" customHeight="1">
      <c r="A256" s="464">
        <v>255</v>
      </c>
      <c r="B256" s="123" t="s">
        <v>1542</v>
      </c>
      <c r="C256" s="126" t="str">
        <f>IF('確認申請書（建築）入力'!$N$144="","",'確認申請書（建築）入力'!$N$144)</f>
        <v/>
      </c>
      <c r="D256" s="592">
        <v>1</v>
      </c>
      <c r="E256" s="124"/>
      <c r="F256" s="124"/>
      <c r="G256" s="124"/>
      <c r="H256" s="124"/>
      <c r="I256" s="124"/>
      <c r="J256" s="124"/>
      <c r="K256" s="124"/>
      <c r="L256" s="124"/>
      <c r="M256" s="124"/>
      <c r="N256" s="124"/>
      <c r="O256" s="124"/>
      <c r="P256" s="124"/>
      <c r="Q256" s="124"/>
      <c r="R256" s="124"/>
      <c r="S256" s="124" t="s">
        <v>1457</v>
      </c>
    </row>
    <row r="257" spans="1:19" ht="14.1" customHeight="1">
      <c r="A257" s="464">
        <v>256</v>
      </c>
      <c r="B257" s="123" t="s">
        <v>1541</v>
      </c>
      <c r="C257" s="126" t="str">
        <f>IF('確認申請書（建築）入力'!$W$144="","",'確認申請書（建築）入力'!$W$144)</f>
        <v/>
      </c>
      <c r="D257" s="592">
        <v>1</v>
      </c>
      <c r="E257" s="124"/>
      <c r="F257" s="124"/>
      <c r="G257" s="124"/>
      <c r="H257" s="124"/>
      <c r="I257" s="124"/>
      <c r="J257" s="124"/>
      <c r="K257" s="124"/>
      <c r="L257" s="124"/>
      <c r="M257" s="124"/>
      <c r="N257" s="124"/>
      <c r="O257" s="124"/>
      <c r="P257" s="124"/>
      <c r="Q257" s="124"/>
      <c r="R257" s="124"/>
      <c r="S257" s="124" t="s">
        <v>1457</v>
      </c>
    </row>
    <row r="258" spans="1:19" ht="14.1" customHeight="1">
      <c r="A258" s="464">
        <v>257</v>
      </c>
      <c r="B258" s="123" t="s">
        <v>1540</v>
      </c>
      <c r="C258" s="126" t="str">
        <f>IF('確認申請書（建築）入力'!$AE$144="","",'確認申請書（建築）入力'!$AE$144)</f>
        <v/>
      </c>
      <c r="D258" s="124"/>
      <c r="E258" s="124"/>
      <c r="F258" s="124"/>
      <c r="G258" s="124"/>
      <c r="H258" s="124"/>
      <c r="I258" s="124"/>
      <c r="J258" s="124"/>
      <c r="K258" s="124"/>
      <c r="L258" s="124"/>
      <c r="M258" s="124"/>
      <c r="N258" s="124"/>
      <c r="O258" s="124"/>
      <c r="P258" s="124"/>
      <c r="Q258" s="124"/>
      <c r="R258" s="124"/>
      <c r="S258" s="124" t="s">
        <v>1457</v>
      </c>
    </row>
    <row r="259" spans="1:19" ht="14.1" customHeight="1">
      <c r="A259" s="464">
        <v>258</v>
      </c>
      <c r="B259" s="123" t="s">
        <v>1539</v>
      </c>
      <c r="C259" s="124" t="str">
        <f>IF('確認申請書（建築）入力'!$M$145="","",'確認申請書（建築）入力'!$M$145)</f>
        <v/>
      </c>
      <c r="D259" s="124"/>
      <c r="E259" s="124"/>
      <c r="F259" s="124"/>
      <c r="G259" s="124"/>
      <c r="H259" s="124"/>
      <c r="I259" s="124"/>
      <c r="J259" s="124"/>
      <c r="K259" s="124"/>
      <c r="L259" s="124"/>
      <c r="M259" s="124"/>
      <c r="N259" s="124"/>
      <c r="O259" s="124"/>
      <c r="P259" s="124"/>
      <c r="Q259" s="124"/>
      <c r="R259" s="124"/>
      <c r="S259" s="124" t="s">
        <v>1457</v>
      </c>
    </row>
    <row r="260" spans="1:19" ht="14.1" customHeight="1">
      <c r="A260" s="464">
        <v>259</v>
      </c>
      <c r="B260" s="123" t="s">
        <v>1538</v>
      </c>
      <c r="C260" s="124" t="str">
        <f>IF(OR('確認申請書（建築）入力'!$M$146="",'確認申請書（建築）入力'!$M$146=0),"",'確認申請書（建築）入力'!$M$146)</f>
        <v/>
      </c>
      <c r="D260" s="124"/>
      <c r="E260" s="124"/>
      <c r="F260" s="124"/>
      <c r="G260" s="124"/>
      <c r="H260" s="124"/>
      <c r="I260" s="124"/>
      <c r="J260" s="124"/>
      <c r="K260" s="124"/>
      <c r="L260" s="124"/>
      <c r="M260" s="124"/>
      <c r="N260" s="124"/>
      <c r="O260" s="124"/>
      <c r="P260" s="124"/>
      <c r="Q260" s="124"/>
      <c r="R260" s="124"/>
      <c r="S260" s="124" t="s">
        <v>1457</v>
      </c>
    </row>
    <row r="261" spans="1:19" ht="14.1" customHeight="1">
      <c r="A261" s="464">
        <v>260</v>
      </c>
      <c r="B261" s="123" t="s">
        <v>1537</v>
      </c>
      <c r="C261" s="124" t="str">
        <f>IF(OR('確認申請書（建築）入力'!$M$147="",'確認申請書（建築）入力'!$M$147=0),"",'確認申請書（建築）入力'!$M$147)</f>
        <v/>
      </c>
      <c r="D261" s="124"/>
      <c r="E261" s="124"/>
      <c r="F261" s="124"/>
      <c r="G261" s="124"/>
      <c r="H261" s="124"/>
      <c r="I261" s="124"/>
      <c r="J261" s="124"/>
      <c r="K261" s="124"/>
      <c r="L261" s="124"/>
      <c r="M261" s="124"/>
      <c r="N261" s="124"/>
      <c r="O261" s="124"/>
      <c r="P261" s="124"/>
      <c r="Q261" s="124"/>
      <c r="R261" s="124"/>
      <c r="S261" s="124" t="s">
        <v>1457</v>
      </c>
    </row>
    <row r="262" spans="1:19" ht="14.1" customHeight="1">
      <c r="A262" s="464">
        <v>261</v>
      </c>
      <c r="B262" s="123" t="s">
        <v>1536</v>
      </c>
      <c r="C262" s="124" t="str">
        <f>IF(OR('確認申請書（建築）入力'!$M$148="",'確認申請書（建築）入力'!$M$148=0),"",'確認申請書（建築）入力'!$M$148)</f>
        <v/>
      </c>
      <c r="D262" s="124"/>
      <c r="E262" s="124"/>
      <c r="F262" s="124"/>
      <c r="G262" s="124"/>
      <c r="H262" s="124"/>
      <c r="I262" s="124"/>
      <c r="J262" s="124"/>
      <c r="K262" s="124"/>
      <c r="L262" s="124"/>
      <c r="M262" s="124"/>
      <c r="N262" s="124"/>
      <c r="O262" s="124"/>
      <c r="P262" s="124"/>
      <c r="Q262" s="124"/>
      <c r="R262" s="124"/>
      <c r="S262" s="124" t="s">
        <v>1457</v>
      </c>
    </row>
    <row r="263" spans="1:19" ht="14.1" customHeight="1">
      <c r="A263" s="464">
        <v>262</v>
      </c>
      <c r="B263" s="123" t="s">
        <v>1535</v>
      </c>
      <c r="C263" s="124" t="str">
        <f>IF('確認申請書（建築）入力'!$M$149="","",'確認申請書（建築）入力'!$M$149)</f>
        <v/>
      </c>
      <c r="D263" s="592"/>
      <c r="E263" s="592"/>
      <c r="F263" s="592"/>
      <c r="G263" s="592"/>
      <c r="H263" s="592"/>
      <c r="I263" s="592"/>
      <c r="J263" s="592"/>
      <c r="K263" s="592"/>
      <c r="L263" s="592"/>
      <c r="M263" s="592"/>
      <c r="N263" s="592"/>
      <c r="O263" s="592"/>
      <c r="P263" s="592"/>
      <c r="Q263" s="592"/>
      <c r="R263" s="592"/>
      <c r="S263" s="592" t="s">
        <v>1457</v>
      </c>
    </row>
    <row r="264" spans="1:19" ht="14.1" customHeight="1">
      <c r="A264" s="311">
        <v>263</v>
      </c>
      <c r="B264" s="121" t="s">
        <v>1534</v>
      </c>
      <c r="C264" s="122" t="str">
        <f>IF('確認申請書（建築）入力'!$N$151="","",'確認申請書（建築）入力'!$N$151)</f>
        <v/>
      </c>
      <c r="D264" s="127">
        <v>1</v>
      </c>
      <c r="E264" s="122"/>
      <c r="F264" s="122"/>
      <c r="G264" s="122"/>
      <c r="H264" s="122"/>
      <c r="I264" s="122"/>
      <c r="J264" s="122"/>
      <c r="K264" s="122"/>
      <c r="L264" s="122"/>
      <c r="M264" s="122"/>
      <c r="N264" s="122"/>
      <c r="O264" s="122"/>
      <c r="P264" s="122"/>
      <c r="Q264" s="122"/>
      <c r="R264" s="122"/>
      <c r="S264" s="122" t="s">
        <v>1457</v>
      </c>
    </row>
    <row r="265" spans="1:19" ht="14.1" customHeight="1">
      <c r="A265" s="311">
        <v>264</v>
      </c>
      <c r="B265" s="121" t="s">
        <v>1533</v>
      </c>
      <c r="C265" s="122" t="str">
        <f>IF('確認申請書（建築）入力'!$V$151="","",'確認申請書（建築）入力'!$V$151)</f>
        <v/>
      </c>
      <c r="D265" s="127">
        <v>1</v>
      </c>
      <c r="E265" s="122"/>
      <c r="F265" s="122"/>
      <c r="G265" s="122"/>
      <c r="H265" s="122"/>
      <c r="I265" s="122"/>
      <c r="J265" s="122"/>
      <c r="K265" s="122"/>
      <c r="L265" s="122"/>
      <c r="M265" s="122"/>
      <c r="N265" s="122"/>
      <c r="O265" s="122"/>
      <c r="P265" s="122"/>
      <c r="Q265" s="122"/>
      <c r="R265" s="122"/>
      <c r="S265" s="122" t="s">
        <v>1457</v>
      </c>
    </row>
    <row r="266" spans="1:19" ht="14.1" customHeight="1">
      <c r="A266" s="311">
        <v>265</v>
      </c>
      <c r="B266" s="121" t="s">
        <v>1532</v>
      </c>
      <c r="C266" s="122" t="str">
        <f>IF('確認申請書（建築）入力'!$AE$151="","",'確認申請書（建築）入力'!$AE$151)</f>
        <v/>
      </c>
      <c r="D266" s="122"/>
      <c r="E266" s="122"/>
      <c r="F266" s="122"/>
      <c r="G266" s="122"/>
      <c r="H266" s="122"/>
      <c r="I266" s="122"/>
      <c r="J266" s="122"/>
      <c r="K266" s="122"/>
      <c r="L266" s="122"/>
      <c r="M266" s="122"/>
      <c r="N266" s="122"/>
      <c r="O266" s="122"/>
      <c r="P266" s="122"/>
      <c r="Q266" s="122"/>
      <c r="R266" s="122"/>
      <c r="S266" s="122" t="s">
        <v>1457</v>
      </c>
    </row>
    <row r="267" spans="1:19" ht="14.1" customHeight="1">
      <c r="A267" s="311">
        <v>266</v>
      </c>
      <c r="B267" s="121" t="s">
        <v>1531</v>
      </c>
      <c r="C267" s="122" t="str">
        <f>IF('確認申請書（建築）入力'!$M$152="","",'確認申請書（建築）入力'!$M$152)</f>
        <v/>
      </c>
      <c r="D267" s="122"/>
      <c r="E267" s="122"/>
      <c r="F267" s="122"/>
      <c r="G267" s="122"/>
      <c r="H267" s="122"/>
      <c r="I267" s="122"/>
      <c r="J267" s="122"/>
      <c r="K267" s="122"/>
      <c r="L267" s="122"/>
      <c r="M267" s="122"/>
      <c r="N267" s="122"/>
      <c r="O267" s="122"/>
      <c r="P267" s="122"/>
      <c r="Q267" s="122"/>
      <c r="R267" s="122"/>
      <c r="S267" s="122" t="s">
        <v>1457</v>
      </c>
    </row>
    <row r="268" spans="1:19" ht="14.1" customHeight="1">
      <c r="A268" s="311">
        <v>267</v>
      </c>
      <c r="B268" s="121" t="s">
        <v>1530</v>
      </c>
      <c r="C268" s="140" t="str">
        <f>IF('確認申請書（建築）入力'!$N$153="","",'確認申請書（建築）入力'!$N$153)</f>
        <v/>
      </c>
      <c r="D268" s="127">
        <v>1</v>
      </c>
      <c r="E268" s="122"/>
      <c r="F268" s="122"/>
      <c r="G268" s="122"/>
      <c r="H268" s="122"/>
      <c r="I268" s="122"/>
      <c r="J268" s="122"/>
      <c r="K268" s="122"/>
      <c r="L268" s="122"/>
      <c r="M268" s="122"/>
      <c r="N268" s="122"/>
      <c r="O268" s="122"/>
      <c r="P268" s="122"/>
      <c r="Q268" s="122"/>
      <c r="R268" s="122"/>
      <c r="S268" s="122" t="s">
        <v>1457</v>
      </c>
    </row>
    <row r="269" spans="1:19" ht="14.1" customHeight="1">
      <c r="A269" s="311">
        <v>268</v>
      </c>
      <c r="B269" s="121" t="s">
        <v>1529</v>
      </c>
      <c r="C269" s="140" t="str">
        <f>IF('確認申請書（建築）入力'!$W$153="","",'確認申請書（建築）入力'!$W$153)</f>
        <v/>
      </c>
      <c r="D269" s="127">
        <v>1</v>
      </c>
      <c r="E269" s="122"/>
      <c r="F269" s="122"/>
      <c r="G269" s="122"/>
      <c r="H269" s="122"/>
      <c r="I269" s="122"/>
      <c r="J269" s="122"/>
      <c r="K269" s="122"/>
      <c r="L269" s="122"/>
      <c r="M269" s="122"/>
      <c r="N269" s="122"/>
      <c r="O269" s="122"/>
      <c r="P269" s="122"/>
      <c r="Q269" s="122"/>
      <c r="R269" s="122"/>
      <c r="S269" s="122" t="s">
        <v>1457</v>
      </c>
    </row>
    <row r="270" spans="1:19" ht="14.1" customHeight="1">
      <c r="A270" s="311">
        <v>269</v>
      </c>
      <c r="B270" s="121" t="s">
        <v>1528</v>
      </c>
      <c r="C270" s="140" t="str">
        <f>IF('確認申請書（建築）入力'!$AE$153="","",'確認申請書（建築）入力'!$AE$153)</f>
        <v/>
      </c>
      <c r="D270" s="122"/>
      <c r="E270" s="122"/>
      <c r="F270" s="122"/>
      <c r="G270" s="122"/>
      <c r="H270" s="122"/>
      <c r="I270" s="122"/>
      <c r="J270" s="122"/>
      <c r="K270" s="122"/>
      <c r="L270" s="122"/>
      <c r="M270" s="122"/>
      <c r="N270" s="122"/>
      <c r="O270" s="122"/>
      <c r="P270" s="122"/>
      <c r="Q270" s="122"/>
      <c r="R270" s="122"/>
      <c r="S270" s="122" t="s">
        <v>1457</v>
      </c>
    </row>
    <row r="271" spans="1:19" ht="14.1" customHeight="1">
      <c r="A271" s="311">
        <v>270</v>
      </c>
      <c r="B271" s="121" t="s">
        <v>1527</v>
      </c>
      <c r="C271" s="122" t="str">
        <f>IF('確認申請書（建築）入力'!$M$154="","",'確認申請書（建築）入力'!$M$154)</f>
        <v/>
      </c>
      <c r="D271" s="122"/>
      <c r="E271" s="122"/>
      <c r="F271" s="122"/>
      <c r="G271" s="122"/>
      <c r="H271" s="122"/>
      <c r="I271" s="122"/>
      <c r="J271" s="122"/>
      <c r="K271" s="122"/>
      <c r="L271" s="122"/>
      <c r="M271" s="122"/>
      <c r="N271" s="122"/>
      <c r="O271" s="122"/>
      <c r="P271" s="122"/>
      <c r="Q271" s="122"/>
      <c r="R271" s="122"/>
      <c r="S271" s="122" t="s">
        <v>1457</v>
      </c>
    </row>
    <row r="272" spans="1:19" ht="14.1" customHeight="1">
      <c r="A272" s="311">
        <v>271</v>
      </c>
      <c r="B272" s="121" t="s">
        <v>1526</v>
      </c>
      <c r="C272" s="122" t="str">
        <f>IF(OR('確認申請書（建築）入力'!$M$155="",'確認申請書（建築）入力'!$M$155=0),"",'確認申請書（建築）入力'!$M$155)</f>
        <v/>
      </c>
      <c r="D272" s="122"/>
      <c r="E272" s="122"/>
      <c r="F272" s="122"/>
      <c r="G272" s="122"/>
      <c r="H272" s="122"/>
      <c r="I272" s="122"/>
      <c r="J272" s="122"/>
      <c r="K272" s="122"/>
      <c r="L272" s="122"/>
      <c r="M272" s="122"/>
      <c r="N272" s="122"/>
      <c r="O272" s="122"/>
      <c r="P272" s="122"/>
      <c r="Q272" s="122"/>
      <c r="R272" s="122"/>
      <c r="S272" s="122" t="s">
        <v>1457</v>
      </c>
    </row>
    <row r="273" spans="1:19" ht="14.1" customHeight="1">
      <c r="A273" s="311">
        <v>272</v>
      </c>
      <c r="B273" s="121" t="s">
        <v>1525</v>
      </c>
      <c r="C273" s="122" t="str">
        <f>IF(OR('確認申請書（建築）入力'!$M$156="",'確認申請書（建築）入力'!$M$156=0),"",'確認申請書（建築）入力'!$M$156)</f>
        <v/>
      </c>
      <c r="D273" s="122"/>
      <c r="E273" s="122"/>
      <c r="F273" s="122"/>
      <c r="G273" s="122"/>
      <c r="H273" s="122"/>
      <c r="I273" s="122"/>
      <c r="J273" s="122"/>
      <c r="K273" s="122"/>
      <c r="L273" s="122"/>
      <c r="M273" s="122"/>
      <c r="N273" s="122"/>
      <c r="O273" s="122"/>
      <c r="P273" s="122"/>
      <c r="Q273" s="122"/>
      <c r="R273" s="122"/>
      <c r="S273" s="122" t="s">
        <v>1457</v>
      </c>
    </row>
    <row r="274" spans="1:19" ht="14.1" customHeight="1">
      <c r="A274" s="311">
        <v>273</v>
      </c>
      <c r="B274" s="121" t="s">
        <v>1524</v>
      </c>
      <c r="C274" s="122" t="str">
        <f>IF(OR('確認申請書（建築）入力'!$M$157="",'確認申請書（建築）入力'!$M$157=0),"",'確認申請書（建築）入力'!$M$157)</f>
        <v/>
      </c>
      <c r="D274" s="122"/>
      <c r="E274" s="122"/>
      <c r="F274" s="122"/>
      <c r="G274" s="122"/>
      <c r="H274" s="122"/>
      <c r="I274" s="122"/>
      <c r="J274" s="122"/>
      <c r="K274" s="122"/>
      <c r="L274" s="122"/>
      <c r="M274" s="122"/>
      <c r="N274" s="122"/>
      <c r="O274" s="122"/>
      <c r="P274" s="122"/>
      <c r="Q274" s="122"/>
      <c r="R274" s="122"/>
      <c r="S274" s="122" t="s">
        <v>1457</v>
      </c>
    </row>
    <row r="275" spans="1:19" ht="14.1" customHeight="1">
      <c r="A275" s="311">
        <v>274</v>
      </c>
      <c r="B275" s="121" t="s">
        <v>1523</v>
      </c>
      <c r="C275" s="122" t="str">
        <f>IF('確認申請書（建築）入力'!$M$158="","",'確認申請書（建築）入力'!$M$158)</f>
        <v/>
      </c>
      <c r="D275" s="127"/>
      <c r="E275" s="127"/>
      <c r="F275" s="127"/>
      <c r="G275" s="127"/>
      <c r="H275" s="127"/>
      <c r="I275" s="127"/>
      <c r="J275" s="127"/>
      <c r="K275" s="127"/>
      <c r="L275" s="127"/>
      <c r="M275" s="127"/>
      <c r="N275" s="127"/>
      <c r="O275" s="127"/>
      <c r="P275" s="127"/>
      <c r="Q275" s="127"/>
      <c r="R275" s="127"/>
      <c r="S275" s="127" t="s">
        <v>1457</v>
      </c>
    </row>
    <row r="276" spans="1:19" ht="14.1" customHeight="1">
      <c r="A276" s="464">
        <v>275</v>
      </c>
      <c r="B276" s="123" t="s">
        <v>1522</v>
      </c>
      <c r="C276" s="126" t="str">
        <f>IF('確認申請書（建築）入力'!$N$160="","",'確認申請書（建築）入力'!$N$160)</f>
        <v/>
      </c>
      <c r="D276" s="592">
        <v>1</v>
      </c>
      <c r="E276" s="124"/>
      <c r="F276" s="124"/>
      <c r="G276" s="124"/>
      <c r="H276" s="124"/>
      <c r="I276" s="124"/>
      <c r="J276" s="124"/>
      <c r="K276" s="124"/>
      <c r="L276" s="124"/>
      <c r="M276" s="124"/>
      <c r="N276" s="124"/>
      <c r="O276" s="124"/>
      <c r="P276" s="124"/>
      <c r="Q276" s="124"/>
      <c r="R276" s="124"/>
      <c r="S276" s="124" t="s">
        <v>1457</v>
      </c>
    </row>
    <row r="277" spans="1:19" ht="14.1" customHeight="1">
      <c r="A277" s="464">
        <v>276</v>
      </c>
      <c r="B277" s="123" t="s">
        <v>1521</v>
      </c>
      <c r="C277" s="126" t="str">
        <f>IF('確認申請書（建築）入力'!$V$160="","",'確認申請書（建築）入力'!$V$160)</f>
        <v/>
      </c>
      <c r="D277" s="592">
        <v>1</v>
      </c>
      <c r="E277" s="124"/>
      <c r="F277" s="124"/>
      <c r="G277" s="124"/>
      <c r="H277" s="124"/>
      <c r="I277" s="124"/>
      <c r="J277" s="124"/>
      <c r="K277" s="124"/>
      <c r="L277" s="124"/>
      <c r="M277" s="124"/>
      <c r="N277" s="124"/>
      <c r="O277" s="124"/>
      <c r="P277" s="124"/>
      <c r="Q277" s="124"/>
      <c r="R277" s="124"/>
      <c r="S277" s="124" t="s">
        <v>1457</v>
      </c>
    </row>
    <row r="278" spans="1:19" ht="14.1" customHeight="1">
      <c r="A278" s="464">
        <v>277</v>
      </c>
      <c r="B278" s="123" t="s">
        <v>1520</v>
      </c>
      <c r="C278" s="126" t="str">
        <f>IF('確認申請書（建築）入力'!$AE$160="","",'確認申請書（建築）入力'!$AE$160)</f>
        <v/>
      </c>
      <c r="D278" s="124"/>
      <c r="E278" s="124"/>
      <c r="F278" s="124"/>
      <c r="G278" s="124"/>
      <c r="H278" s="124"/>
      <c r="I278" s="124"/>
      <c r="J278" s="124"/>
      <c r="K278" s="124"/>
      <c r="L278" s="124"/>
      <c r="M278" s="124"/>
      <c r="N278" s="124"/>
      <c r="O278" s="124"/>
      <c r="P278" s="124"/>
      <c r="Q278" s="124"/>
      <c r="R278" s="124"/>
      <c r="S278" s="124" t="s">
        <v>1457</v>
      </c>
    </row>
    <row r="279" spans="1:19" ht="14.1" customHeight="1">
      <c r="A279" s="464">
        <v>278</v>
      </c>
      <c r="B279" s="123" t="s">
        <v>1519</v>
      </c>
      <c r="C279" s="124" t="str">
        <f>IF('確認申請書（建築）入力'!$M$161="","",'確認申請書（建築）入力'!$M$161)</f>
        <v/>
      </c>
      <c r="D279" s="124"/>
      <c r="E279" s="124"/>
      <c r="F279" s="124"/>
      <c r="G279" s="124"/>
      <c r="H279" s="124"/>
      <c r="I279" s="124"/>
      <c r="J279" s="124"/>
      <c r="K279" s="124"/>
      <c r="L279" s="124"/>
      <c r="M279" s="124"/>
      <c r="N279" s="124"/>
      <c r="O279" s="124"/>
      <c r="P279" s="124"/>
      <c r="Q279" s="124"/>
      <c r="R279" s="124"/>
      <c r="S279" s="124" t="s">
        <v>1457</v>
      </c>
    </row>
    <row r="280" spans="1:19" ht="14.1" customHeight="1">
      <c r="A280" s="464">
        <v>279</v>
      </c>
      <c r="B280" s="123" t="s">
        <v>1518</v>
      </c>
      <c r="C280" s="126" t="str">
        <f>IF('確認申請書（建築）入力'!$N$162="","",'確認申請書（建築）入力'!$N$162)</f>
        <v/>
      </c>
      <c r="D280" s="592">
        <v>1</v>
      </c>
      <c r="E280" s="124"/>
      <c r="F280" s="124"/>
      <c r="G280" s="124"/>
      <c r="H280" s="124"/>
      <c r="I280" s="124"/>
      <c r="J280" s="124"/>
      <c r="K280" s="124"/>
      <c r="L280" s="124"/>
      <c r="M280" s="124"/>
      <c r="N280" s="124"/>
      <c r="O280" s="124"/>
      <c r="P280" s="124"/>
      <c r="Q280" s="124"/>
      <c r="R280" s="124"/>
      <c r="S280" s="124" t="s">
        <v>1457</v>
      </c>
    </row>
    <row r="281" spans="1:19" ht="14.1" customHeight="1">
      <c r="A281" s="464">
        <v>280</v>
      </c>
      <c r="B281" s="123" t="s">
        <v>1517</v>
      </c>
      <c r="C281" s="126" t="str">
        <f>IF('確認申請書（建築）入力'!$W$162="","",'確認申請書（建築）入力'!$W$162)</f>
        <v/>
      </c>
      <c r="D281" s="592">
        <v>1</v>
      </c>
      <c r="E281" s="124"/>
      <c r="F281" s="124"/>
      <c r="G281" s="124"/>
      <c r="H281" s="124"/>
      <c r="I281" s="124"/>
      <c r="J281" s="124"/>
      <c r="K281" s="124"/>
      <c r="L281" s="124"/>
      <c r="M281" s="124"/>
      <c r="N281" s="124"/>
      <c r="O281" s="124"/>
      <c r="P281" s="124"/>
      <c r="Q281" s="124"/>
      <c r="R281" s="124"/>
      <c r="S281" s="124" t="s">
        <v>1457</v>
      </c>
    </row>
    <row r="282" spans="1:19" ht="14.1" customHeight="1">
      <c r="A282" s="464">
        <v>281</v>
      </c>
      <c r="B282" s="123" t="s">
        <v>1516</v>
      </c>
      <c r="C282" s="126" t="str">
        <f>IF('確認申請書（建築）入力'!$AE$162="","",'確認申請書（建築）入力'!$AE$162)</f>
        <v/>
      </c>
      <c r="D282" s="124"/>
      <c r="E282" s="124"/>
      <c r="F282" s="124"/>
      <c r="G282" s="124"/>
      <c r="H282" s="124"/>
      <c r="I282" s="124"/>
      <c r="J282" s="124"/>
      <c r="K282" s="124"/>
      <c r="L282" s="124"/>
      <c r="M282" s="124"/>
      <c r="N282" s="124"/>
      <c r="O282" s="124"/>
      <c r="P282" s="124"/>
      <c r="Q282" s="124"/>
      <c r="R282" s="124"/>
      <c r="S282" s="124" t="s">
        <v>1457</v>
      </c>
    </row>
    <row r="283" spans="1:19" ht="14.1" customHeight="1">
      <c r="A283" s="464">
        <v>282</v>
      </c>
      <c r="B283" s="123" t="s">
        <v>1515</v>
      </c>
      <c r="C283" s="124" t="str">
        <f>IF('確認申請書（建築）入力'!$M$163="","",'確認申請書（建築）入力'!$M$163)</f>
        <v/>
      </c>
      <c r="D283" s="124"/>
      <c r="E283" s="124"/>
      <c r="F283" s="124"/>
      <c r="G283" s="124"/>
      <c r="H283" s="124"/>
      <c r="I283" s="124"/>
      <c r="J283" s="124"/>
      <c r="K283" s="124"/>
      <c r="L283" s="124"/>
      <c r="M283" s="124"/>
      <c r="N283" s="124"/>
      <c r="O283" s="124"/>
      <c r="P283" s="124"/>
      <c r="Q283" s="124"/>
      <c r="R283" s="124"/>
      <c r="S283" s="124" t="s">
        <v>1457</v>
      </c>
    </row>
    <row r="284" spans="1:19" ht="14.1" customHeight="1">
      <c r="A284" s="464">
        <v>283</v>
      </c>
      <c r="B284" s="123" t="s">
        <v>1514</v>
      </c>
      <c r="C284" s="124" t="str">
        <f>IF(OR('確認申請書（建築）入力'!$M$164="",'確認申請書（建築）入力'!$M$164=0),"",'確認申請書（建築）入力'!$M$164)</f>
        <v/>
      </c>
      <c r="D284" s="124"/>
      <c r="E284" s="124"/>
      <c r="F284" s="124"/>
      <c r="G284" s="124"/>
      <c r="H284" s="124"/>
      <c r="I284" s="124"/>
      <c r="J284" s="124"/>
      <c r="K284" s="124"/>
      <c r="L284" s="124"/>
      <c r="M284" s="124"/>
      <c r="N284" s="124"/>
      <c r="O284" s="124"/>
      <c r="P284" s="124"/>
      <c r="Q284" s="124"/>
      <c r="R284" s="124"/>
      <c r="S284" s="124" t="s">
        <v>1457</v>
      </c>
    </row>
    <row r="285" spans="1:19" ht="14.1" customHeight="1">
      <c r="A285" s="464">
        <v>284</v>
      </c>
      <c r="B285" s="123" t="s">
        <v>1513</v>
      </c>
      <c r="C285" s="124" t="str">
        <f>IF(OR('確認申請書（建築）入力'!$M$165="",'確認申請書（建築）入力'!$M$165=0),"",'確認申請書（建築）入力'!$M$165)</f>
        <v/>
      </c>
      <c r="D285" s="124"/>
      <c r="E285" s="124"/>
      <c r="F285" s="124"/>
      <c r="G285" s="124"/>
      <c r="H285" s="124"/>
      <c r="I285" s="124"/>
      <c r="J285" s="124"/>
      <c r="K285" s="124"/>
      <c r="L285" s="124"/>
      <c r="M285" s="124"/>
      <c r="N285" s="124"/>
      <c r="O285" s="124"/>
      <c r="P285" s="124"/>
      <c r="Q285" s="124"/>
      <c r="R285" s="124"/>
      <c r="S285" s="124" t="s">
        <v>1457</v>
      </c>
    </row>
    <row r="286" spans="1:19" ht="14.1" customHeight="1">
      <c r="A286" s="464">
        <v>285</v>
      </c>
      <c r="B286" s="123" t="s">
        <v>1512</v>
      </c>
      <c r="C286" s="124" t="str">
        <f>IF(OR('確認申請書（建築）入力'!$M$166="",'確認申請書（建築）入力'!$M$166=0),"",'確認申請書（建築）入力'!$M$166)</f>
        <v/>
      </c>
      <c r="D286" s="124"/>
      <c r="E286" s="124"/>
      <c r="F286" s="124"/>
      <c r="G286" s="124"/>
      <c r="H286" s="124"/>
      <c r="I286" s="124"/>
      <c r="J286" s="124"/>
      <c r="K286" s="124"/>
      <c r="L286" s="124"/>
      <c r="M286" s="124"/>
      <c r="N286" s="124"/>
      <c r="O286" s="124"/>
      <c r="P286" s="124"/>
      <c r="Q286" s="124"/>
      <c r="R286" s="124"/>
      <c r="S286" s="124" t="s">
        <v>1457</v>
      </c>
    </row>
    <row r="287" spans="1:19" ht="14.1" customHeight="1">
      <c r="A287" s="464">
        <v>286</v>
      </c>
      <c r="B287" s="123" t="s">
        <v>1511</v>
      </c>
      <c r="C287" s="124" t="str">
        <f>IF('確認申請書（建築）入力'!$M$167="","",'確認申請書（建築）入力'!$M$167)</f>
        <v/>
      </c>
      <c r="D287" s="592"/>
      <c r="E287" s="592"/>
      <c r="F287" s="592"/>
      <c r="G287" s="592"/>
      <c r="H287" s="592"/>
      <c r="I287" s="592"/>
      <c r="J287" s="592"/>
      <c r="K287" s="592"/>
      <c r="L287" s="592"/>
      <c r="M287" s="592"/>
      <c r="N287" s="592"/>
      <c r="O287" s="592"/>
      <c r="P287" s="592"/>
      <c r="Q287" s="592"/>
      <c r="R287" s="592"/>
      <c r="S287" s="592" t="s">
        <v>1457</v>
      </c>
    </row>
    <row r="288" spans="1:19" ht="14.1" customHeight="1">
      <c r="A288" s="311">
        <v>287</v>
      </c>
      <c r="B288" s="130" t="s">
        <v>1510</v>
      </c>
      <c r="C288" s="122" t="str">
        <f>IF('確認申請書（建築）入力'!$M$171="","",'確認申請書（建築）入力'!$M$171)</f>
        <v/>
      </c>
      <c r="D288" s="122"/>
      <c r="E288" s="122"/>
      <c r="F288" s="122"/>
      <c r="G288" s="122"/>
      <c r="H288" s="122"/>
      <c r="I288" s="122"/>
      <c r="J288" s="122"/>
      <c r="K288" s="122"/>
      <c r="L288" s="122"/>
      <c r="M288" s="122"/>
      <c r="N288" s="122"/>
      <c r="O288" s="122"/>
      <c r="P288" s="122"/>
      <c r="Q288" s="122"/>
      <c r="R288" s="122"/>
      <c r="S288" s="122" t="s">
        <v>1457</v>
      </c>
    </row>
    <row r="289" spans="1:19" ht="14.1" customHeight="1">
      <c r="A289" s="311">
        <v>288</v>
      </c>
      <c r="B289" s="130" t="s">
        <v>1509</v>
      </c>
      <c r="C289" s="122" t="str">
        <f>IF('確認申請書（建築）入力'!$M$172="","",'確認申請書（建築）入力'!$M$172)</f>
        <v/>
      </c>
      <c r="D289" s="122"/>
      <c r="E289" s="122"/>
      <c r="F289" s="122"/>
      <c r="G289" s="122"/>
      <c r="H289" s="122"/>
      <c r="I289" s="122"/>
      <c r="J289" s="122"/>
      <c r="K289" s="122"/>
      <c r="L289" s="122"/>
      <c r="M289" s="122"/>
      <c r="N289" s="122"/>
      <c r="O289" s="122"/>
      <c r="P289" s="122"/>
      <c r="Q289" s="122"/>
      <c r="R289" s="122"/>
      <c r="S289" s="122" t="s">
        <v>1457</v>
      </c>
    </row>
    <row r="290" spans="1:19" ht="14.1" customHeight="1">
      <c r="A290" s="311">
        <v>289</v>
      </c>
      <c r="B290" s="130" t="s">
        <v>1508</v>
      </c>
      <c r="C290" s="122" t="str">
        <f>IF('確認申請書（建築）入力'!$M$173="","",'確認申請書（建築）入力'!$M$173)</f>
        <v/>
      </c>
      <c r="D290" s="122"/>
      <c r="E290" s="122"/>
      <c r="F290" s="122"/>
      <c r="G290" s="122"/>
      <c r="H290" s="122"/>
      <c r="I290" s="122"/>
      <c r="J290" s="122"/>
      <c r="K290" s="122"/>
      <c r="L290" s="122"/>
      <c r="M290" s="122"/>
      <c r="N290" s="122"/>
      <c r="O290" s="122"/>
      <c r="P290" s="122"/>
      <c r="Q290" s="122"/>
      <c r="R290" s="122"/>
      <c r="S290" s="122" t="s">
        <v>1457</v>
      </c>
    </row>
    <row r="291" spans="1:19" ht="14.1" customHeight="1">
      <c r="A291" s="311">
        <v>290</v>
      </c>
      <c r="B291" s="130" t="s">
        <v>1507</v>
      </c>
      <c r="C291" s="122" t="str">
        <f>IF('確認申請書（建築）入力'!$M$174="","",'確認申請書（建築）入力'!$M$174)</f>
        <v/>
      </c>
      <c r="D291" s="122"/>
      <c r="E291" s="122"/>
      <c r="F291" s="122"/>
      <c r="G291" s="122"/>
      <c r="H291" s="122"/>
      <c r="I291" s="122"/>
      <c r="J291" s="122"/>
      <c r="K291" s="122"/>
      <c r="L291" s="122"/>
      <c r="M291" s="122"/>
      <c r="N291" s="122"/>
      <c r="O291" s="122"/>
      <c r="P291" s="122"/>
      <c r="Q291" s="122"/>
      <c r="R291" s="122"/>
      <c r="S291" s="122" t="s">
        <v>1457</v>
      </c>
    </row>
    <row r="292" spans="1:19" ht="14.1" customHeight="1">
      <c r="A292" s="311">
        <v>291</v>
      </c>
      <c r="B292" s="130" t="s">
        <v>1506</v>
      </c>
      <c r="C292" s="122" t="str">
        <f>IF('確認申請書（建築）入力'!$M$175="","",'確認申請書（建築）入力'!$M$175)</f>
        <v/>
      </c>
      <c r="D292" s="122"/>
      <c r="E292" s="122"/>
      <c r="F292" s="122"/>
      <c r="G292" s="122"/>
      <c r="H292" s="122"/>
      <c r="I292" s="122"/>
      <c r="J292" s="122"/>
      <c r="K292" s="122"/>
      <c r="L292" s="122"/>
      <c r="M292" s="122"/>
      <c r="N292" s="122"/>
      <c r="O292" s="122"/>
      <c r="P292" s="122"/>
      <c r="Q292" s="122"/>
      <c r="R292" s="122"/>
      <c r="S292" s="122" t="s">
        <v>1457</v>
      </c>
    </row>
    <row r="293" spans="1:19" ht="14.1" customHeight="1">
      <c r="A293" s="311">
        <v>292</v>
      </c>
      <c r="B293" s="130" t="s">
        <v>1505</v>
      </c>
      <c r="C293" s="122" t="str">
        <f>IF('確認申請書（建築）入力'!$M$176="","",'確認申請書（建築）入力'!$M$176)</f>
        <v/>
      </c>
      <c r="D293" s="122"/>
      <c r="E293" s="122"/>
      <c r="F293" s="122"/>
      <c r="G293" s="122"/>
      <c r="H293" s="122"/>
      <c r="I293" s="122"/>
      <c r="J293" s="122"/>
      <c r="K293" s="122"/>
      <c r="L293" s="122"/>
      <c r="M293" s="122"/>
      <c r="N293" s="122"/>
      <c r="O293" s="122"/>
      <c r="P293" s="122"/>
      <c r="Q293" s="122"/>
      <c r="R293" s="122"/>
      <c r="S293" s="122"/>
    </row>
    <row r="294" spans="1:19" ht="14.1" customHeight="1">
      <c r="A294" s="311">
        <v>293</v>
      </c>
      <c r="B294" s="130" t="s">
        <v>1504</v>
      </c>
      <c r="C294" s="122" t="str">
        <f>IF('確認申請書（建築）入力'!$M$177="","",'確認申請書（建築）入力'!$M$177)</f>
        <v/>
      </c>
      <c r="D294" s="122"/>
      <c r="E294" s="122"/>
      <c r="F294" s="122"/>
      <c r="G294" s="122"/>
      <c r="H294" s="122"/>
      <c r="I294" s="122"/>
      <c r="J294" s="122"/>
      <c r="K294" s="122"/>
      <c r="L294" s="122"/>
      <c r="M294" s="122"/>
      <c r="N294" s="122"/>
      <c r="O294" s="122"/>
      <c r="P294" s="122"/>
      <c r="Q294" s="122"/>
      <c r="R294" s="122"/>
      <c r="S294" s="127" t="s">
        <v>1457</v>
      </c>
    </row>
    <row r="295" spans="1:19" ht="14.1" customHeight="1">
      <c r="A295" s="464">
        <v>294</v>
      </c>
      <c r="B295" s="141" t="s">
        <v>1503</v>
      </c>
      <c r="C295" s="124" t="str">
        <f>IF('確認申請書（建築）入力'!$M$180="","",'確認申請書（建築）入力'!$M$180)</f>
        <v/>
      </c>
      <c r="D295" s="124"/>
      <c r="E295" s="124"/>
      <c r="F295" s="124"/>
      <c r="G295" s="124"/>
      <c r="H295" s="124"/>
      <c r="I295" s="124"/>
      <c r="J295" s="124"/>
      <c r="K295" s="124"/>
      <c r="L295" s="124"/>
      <c r="M295" s="124"/>
      <c r="N295" s="124"/>
      <c r="O295" s="124"/>
      <c r="P295" s="124"/>
      <c r="Q295" s="124"/>
      <c r="R295" s="124"/>
      <c r="S295" s="124" t="s">
        <v>1457</v>
      </c>
    </row>
    <row r="296" spans="1:19" ht="14.1" customHeight="1">
      <c r="A296" s="464">
        <v>295</v>
      </c>
      <c r="B296" s="141" t="s">
        <v>1502</v>
      </c>
      <c r="C296" s="124" t="str">
        <f>IF('確認申請書（建築）入力'!$M$181="","",'確認申請書（建築）入力'!$M$181)</f>
        <v/>
      </c>
      <c r="D296" s="124"/>
      <c r="E296" s="124"/>
      <c r="F296" s="124"/>
      <c r="G296" s="124"/>
      <c r="H296" s="124"/>
      <c r="I296" s="124"/>
      <c r="J296" s="124"/>
      <c r="K296" s="124"/>
      <c r="L296" s="124"/>
      <c r="M296" s="124"/>
      <c r="N296" s="124"/>
      <c r="O296" s="124"/>
      <c r="P296" s="124"/>
      <c r="Q296" s="124"/>
      <c r="R296" s="124"/>
      <c r="S296" s="124" t="s">
        <v>1457</v>
      </c>
    </row>
    <row r="297" spans="1:19" ht="14.1" customHeight="1">
      <c r="A297" s="464">
        <v>296</v>
      </c>
      <c r="B297" s="141" t="s">
        <v>1501</v>
      </c>
      <c r="C297" s="124" t="str">
        <f>IF('確認申請書（建築）入力'!$M$182="","",'確認申請書（建築）入力'!$M$182)</f>
        <v/>
      </c>
      <c r="D297" s="124"/>
      <c r="E297" s="124"/>
      <c r="F297" s="124"/>
      <c r="G297" s="124"/>
      <c r="H297" s="124"/>
      <c r="I297" s="124"/>
      <c r="J297" s="124"/>
      <c r="K297" s="124"/>
      <c r="L297" s="124"/>
      <c r="M297" s="124"/>
      <c r="N297" s="124"/>
      <c r="O297" s="124"/>
      <c r="P297" s="124"/>
      <c r="Q297" s="124"/>
      <c r="R297" s="124"/>
      <c r="S297" s="124" t="s">
        <v>1457</v>
      </c>
    </row>
    <row r="298" spans="1:19" ht="14.1" customHeight="1">
      <c r="A298" s="464">
        <v>297</v>
      </c>
      <c r="B298" s="141" t="s">
        <v>1500</v>
      </c>
      <c r="C298" s="124" t="str">
        <f>IF('確認申請書（建築）入力'!$M$183="","",'確認申請書（建築）入力'!$M$183)</f>
        <v/>
      </c>
      <c r="D298" s="124"/>
      <c r="E298" s="124"/>
      <c r="F298" s="124"/>
      <c r="G298" s="124"/>
      <c r="H298" s="124"/>
      <c r="I298" s="124"/>
      <c r="J298" s="124"/>
      <c r="K298" s="124"/>
      <c r="L298" s="124"/>
      <c r="M298" s="124"/>
      <c r="N298" s="124"/>
      <c r="O298" s="124"/>
      <c r="P298" s="124"/>
      <c r="Q298" s="124"/>
      <c r="R298" s="124"/>
      <c r="S298" s="124" t="s">
        <v>1457</v>
      </c>
    </row>
    <row r="299" spans="1:19" ht="14.1" customHeight="1">
      <c r="A299" s="464">
        <v>298</v>
      </c>
      <c r="B299" s="141" t="s">
        <v>1499</v>
      </c>
      <c r="C299" s="124" t="str">
        <f>IF('確認申請書（建築）入力'!$M$184="","",'確認申請書（建築）入力'!$M$184)</f>
        <v/>
      </c>
      <c r="D299" s="124"/>
      <c r="E299" s="124"/>
      <c r="F299" s="124"/>
      <c r="G299" s="124"/>
      <c r="H299" s="124"/>
      <c r="I299" s="124"/>
      <c r="J299" s="124"/>
      <c r="K299" s="124"/>
      <c r="L299" s="124"/>
      <c r="M299" s="124"/>
      <c r="N299" s="124"/>
      <c r="O299" s="124"/>
      <c r="P299" s="124"/>
      <c r="Q299" s="124"/>
      <c r="R299" s="124"/>
      <c r="S299" s="124" t="s">
        <v>1457</v>
      </c>
    </row>
    <row r="300" spans="1:19" ht="14.1" customHeight="1">
      <c r="A300" s="464">
        <v>299</v>
      </c>
      <c r="B300" s="141" t="s">
        <v>1498</v>
      </c>
      <c r="C300" s="124" t="str">
        <f>IF('確認申請書（建築）入力'!$M$185="","",'確認申請書（建築）入力'!$M$185)</f>
        <v/>
      </c>
      <c r="D300" s="124"/>
      <c r="E300" s="124"/>
      <c r="F300" s="124"/>
      <c r="G300" s="124"/>
      <c r="H300" s="124"/>
      <c r="I300" s="124"/>
      <c r="J300" s="124"/>
      <c r="K300" s="124"/>
      <c r="L300" s="124"/>
      <c r="M300" s="124"/>
      <c r="N300" s="124"/>
      <c r="O300" s="124"/>
      <c r="P300" s="124"/>
      <c r="Q300" s="124"/>
      <c r="R300" s="124"/>
      <c r="S300" s="124"/>
    </row>
    <row r="301" spans="1:19" ht="14.1" customHeight="1">
      <c r="A301" s="464">
        <v>300</v>
      </c>
      <c r="B301" s="141" t="s">
        <v>1497</v>
      </c>
      <c r="C301" s="124" t="str">
        <f>IF('確認申請書（建築）入力'!$M$186="","",'確認申請書（建築）入力'!$M$186)</f>
        <v/>
      </c>
      <c r="D301" s="124"/>
      <c r="E301" s="124"/>
      <c r="F301" s="124"/>
      <c r="G301" s="124"/>
      <c r="H301" s="124"/>
      <c r="I301" s="124"/>
      <c r="J301" s="124"/>
      <c r="K301" s="124"/>
      <c r="L301" s="124"/>
      <c r="M301" s="124"/>
      <c r="N301" s="124"/>
      <c r="O301" s="124"/>
      <c r="P301" s="124"/>
      <c r="Q301" s="124"/>
      <c r="R301" s="124"/>
      <c r="S301" s="592" t="s">
        <v>1457</v>
      </c>
    </row>
    <row r="302" spans="1:19" ht="14.1" customHeight="1">
      <c r="A302" s="311">
        <v>301</v>
      </c>
      <c r="B302" s="130" t="s">
        <v>1496</v>
      </c>
      <c r="C302" s="122" t="str">
        <f>IF('確認申請書（建築）入力'!$M$188="","",'確認申請書（建築）入力'!$M$188)</f>
        <v/>
      </c>
      <c r="D302" s="122"/>
      <c r="E302" s="122"/>
      <c r="F302" s="122"/>
      <c r="G302" s="122"/>
      <c r="H302" s="122"/>
      <c r="I302" s="122"/>
      <c r="J302" s="122"/>
      <c r="K302" s="122"/>
      <c r="L302" s="122"/>
      <c r="M302" s="122"/>
      <c r="N302" s="122"/>
      <c r="O302" s="122"/>
      <c r="P302" s="122"/>
      <c r="Q302" s="122"/>
      <c r="R302" s="122"/>
      <c r="S302" s="122" t="s">
        <v>1457</v>
      </c>
    </row>
    <row r="303" spans="1:19" ht="14.1" customHeight="1">
      <c r="A303" s="311">
        <v>302</v>
      </c>
      <c r="B303" s="130" t="s">
        <v>1495</v>
      </c>
      <c r="C303" s="122" t="str">
        <f>IF('確認申請書（建築）入力'!$M$189="","",'確認申請書（建築）入力'!$M$189)</f>
        <v/>
      </c>
      <c r="D303" s="122"/>
      <c r="E303" s="122"/>
      <c r="F303" s="122"/>
      <c r="G303" s="122"/>
      <c r="H303" s="122"/>
      <c r="I303" s="122"/>
      <c r="J303" s="122"/>
      <c r="K303" s="122"/>
      <c r="L303" s="122"/>
      <c r="M303" s="122"/>
      <c r="N303" s="122"/>
      <c r="O303" s="122"/>
      <c r="P303" s="122"/>
      <c r="Q303" s="122"/>
      <c r="R303" s="122"/>
      <c r="S303" s="122" t="s">
        <v>1457</v>
      </c>
    </row>
    <row r="304" spans="1:19" ht="14.1" customHeight="1">
      <c r="A304" s="311">
        <v>303</v>
      </c>
      <c r="B304" s="130" t="s">
        <v>1494</v>
      </c>
      <c r="C304" s="122" t="str">
        <f>IF('確認申請書（建築）入力'!$M$190="","",'確認申請書（建築）入力'!$M$190)</f>
        <v/>
      </c>
      <c r="D304" s="122"/>
      <c r="E304" s="122"/>
      <c r="F304" s="122"/>
      <c r="G304" s="122"/>
      <c r="H304" s="122"/>
      <c r="I304" s="122"/>
      <c r="J304" s="122"/>
      <c r="K304" s="122"/>
      <c r="L304" s="122"/>
      <c r="M304" s="122"/>
      <c r="N304" s="122"/>
      <c r="O304" s="122"/>
      <c r="P304" s="122"/>
      <c r="Q304" s="122"/>
      <c r="R304" s="122"/>
      <c r="S304" s="122" t="s">
        <v>1457</v>
      </c>
    </row>
    <row r="305" spans="1:19" ht="14.1" customHeight="1">
      <c r="A305" s="311">
        <v>304</v>
      </c>
      <c r="B305" s="130" t="s">
        <v>1493</v>
      </c>
      <c r="C305" s="122" t="str">
        <f>IF('確認申請書（建築）入力'!$M$191="","",'確認申請書（建築）入力'!$M$191)</f>
        <v/>
      </c>
      <c r="D305" s="122"/>
      <c r="E305" s="122"/>
      <c r="F305" s="122"/>
      <c r="G305" s="122"/>
      <c r="H305" s="122"/>
      <c r="I305" s="122"/>
      <c r="J305" s="122"/>
      <c r="K305" s="122"/>
      <c r="L305" s="122"/>
      <c r="M305" s="122"/>
      <c r="N305" s="122"/>
      <c r="O305" s="122"/>
      <c r="P305" s="122"/>
      <c r="Q305" s="122"/>
      <c r="R305" s="122"/>
      <c r="S305" s="122" t="s">
        <v>1457</v>
      </c>
    </row>
    <row r="306" spans="1:19" ht="14.1" customHeight="1">
      <c r="A306" s="311">
        <v>305</v>
      </c>
      <c r="B306" s="130" t="s">
        <v>1492</v>
      </c>
      <c r="C306" s="122" t="str">
        <f>IF('確認申請書（建築）入力'!$M$192="","",'確認申請書（建築）入力'!$M$192)</f>
        <v/>
      </c>
      <c r="D306" s="122"/>
      <c r="E306" s="122"/>
      <c r="F306" s="122"/>
      <c r="G306" s="122"/>
      <c r="H306" s="122"/>
      <c r="I306" s="122"/>
      <c r="J306" s="122"/>
      <c r="K306" s="122"/>
      <c r="L306" s="122"/>
      <c r="M306" s="122"/>
      <c r="N306" s="122"/>
      <c r="O306" s="122"/>
      <c r="P306" s="122"/>
      <c r="Q306" s="122"/>
      <c r="R306" s="122"/>
      <c r="S306" s="122" t="s">
        <v>1457</v>
      </c>
    </row>
    <row r="307" spans="1:19" ht="14.1" customHeight="1">
      <c r="A307" s="311">
        <v>306</v>
      </c>
      <c r="B307" s="130" t="s">
        <v>1491</v>
      </c>
      <c r="C307" s="122" t="str">
        <f>IF('確認申請書（建築）入力'!$M$193="","",'確認申請書（建築）入力'!$M$193)</f>
        <v/>
      </c>
      <c r="D307" s="122"/>
      <c r="E307" s="122"/>
      <c r="F307" s="122"/>
      <c r="G307" s="122"/>
      <c r="H307" s="122"/>
      <c r="I307" s="122"/>
      <c r="J307" s="122"/>
      <c r="K307" s="122"/>
      <c r="L307" s="122"/>
      <c r="M307" s="122"/>
      <c r="N307" s="122"/>
      <c r="O307" s="122"/>
      <c r="P307" s="122"/>
      <c r="Q307" s="122"/>
      <c r="R307" s="122"/>
      <c r="S307" s="122"/>
    </row>
    <row r="308" spans="1:19" ht="14.1" customHeight="1">
      <c r="A308" s="311">
        <v>307</v>
      </c>
      <c r="B308" s="130" t="s">
        <v>1490</v>
      </c>
      <c r="C308" s="122" t="str">
        <f>IF('確認申請書（建築）入力'!$M$194="","",'確認申請書（建築）入力'!$M$194)</f>
        <v/>
      </c>
      <c r="D308" s="122"/>
      <c r="E308" s="122"/>
      <c r="F308" s="122"/>
      <c r="G308" s="122"/>
      <c r="H308" s="122"/>
      <c r="I308" s="122"/>
      <c r="J308" s="122"/>
      <c r="K308" s="122"/>
      <c r="L308" s="122"/>
      <c r="M308" s="122"/>
      <c r="N308" s="122"/>
      <c r="O308" s="122"/>
      <c r="P308" s="122"/>
      <c r="Q308" s="122"/>
      <c r="R308" s="122"/>
      <c r="S308" s="127" t="s">
        <v>1457</v>
      </c>
    </row>
    <row r="309" spans="1:19" ht="14.1" customHeight="1">
      <c r="A309" s="464">
        <v>308</v>
      </c>
      <c r="B309" s="141" t="s">
        <v>1489</v>
      </c>
      <c r="C309" s="124" t="str">
        <f>IF('確認申請書（建築）入力'!$M$196="","",'確認申請書（建築）入力'!$M$196)</f>
        <v/>
      </c>
      <c r="D309" s="124"/>
      <c r="E309" s="124"/>
      <c r="F309" s="124"/>
      <c r="G309" s="124"/>
      <c r="H309" s="124"/>
      <c r="I309" s="124"/>
      <c r="J309" s="124"/>
      <c r="K309" s="124"/>
      <c r="L309" s="124"/>
      <c r="M309" s="124"/>
      <c r="N309" s="124"/>
      <c r="O309" s="124"/>
      <c r="P309" s="124"/>
      <c r="Q309" s="124"/>
      <c r="R309" s="124"/>
      <c r="S309" s="124" t="s">
        <v>1457</v>
      </c>
    </row>
    <row r="310" spans="1:19" ht="14.1" customHeight="1">
      <c r="A310" s="464">
        <v>309</v>
      </c>
      <c r="B310" s="141" t="s">
        <v>1488</v>
      </c>
      <c r="C310" s="124" t="str">
        <f>IF('確認申請書（建築）入力'!$M$197="","",'確認申請書（建築）入力'!$M$197)</f>
        <v/>
      </c>
      <c r="D310" s="124"/>
      <c r="E310" s="124"/>
      <c r="F310" s="124"/>
      <c r="G310" s="124"/>
      <c r="H310" s="124"/>
      <c r="I310" s="124"/>
      <c r="J310" s="124"/>
      <c r="K310" s="124"/>
      <c r="L310" s="124"/>
      <c r="M310" s="124"/>
      <c r="N310" s="124"/>
      <c r="O310" s="124"/>
      <c r="P310" s="124"/>
      <c r="Q310" s="124"/>
      <c r="R310" s="124"/>
      <c r="S310" s="124" t="s">
        <v>1457</v>
      </c>
    </row>
    <row r="311" spans="1:19" ht="14.1" customHeight="1">
      <c r="A311" s="464">
        <v>310</v>
      </c>
      <c r="B311" s="141" t="s">
        <v>1487</v>
      </c>
      <c r="C311" s="124" t="str">
        <f>IF('確認申請書（建築）入力'!$M$198="","",'確認申請書（建築）入力'!$M$198)</f>
        <v/>
      </c>
      <c r="D311" s="124"/>
      <c r="E311" s="124"/>
      <c r="F311" s="124"/>
      <c r="G311" s="124"/>
      <c r="H311" s="124"/>
      <c r="I311" s="124"/>
      <c r="J311" s="124"/>
      <c r="K311" s="124"/>
      <c r="L311" s="124"/>
      <c r="M311" s="124"/>
      <c r="N311" s="124"/>
      <c r="O311" s="124"/>
      <c r="P311" s="124"/>
      <c r="Q311" s="124"/>
      <c r="R311" s="124"/>
      <c r="S311" s="124" t="s">
        <v>1457</v>
      </c>
    </row>
    <row r="312" spans="1:19" ht="14.1" customHeight="1">
      <c r="A312" s="464">
        <v>311</v>
      </c>
      <c r="B312" s="141" t="s">
        <v>1486</v>
      </c>
      <c r="C312" s="124" t="str">
        <f>IF('確認申請書（建築）入力'!$M$199="","",'確認申請書（建築）入力'!$M$199)</f>
        <v/>
      </c>
      <c r="D312" s="124"/>
      <c r="E312" s="124"/>
      <c r="F312" s="124"/>
      <c r="G312" s="124"/>
      <c r="H312" s="124"/>
      <c r="I312" s="124"/>
      <c r="J312" s="124"/>
      <c r="K312" s="124"/>
      <c r="L312" s="124"/>
      <c r="M312" s="124"/>
      <c r="N312" s="124"/>
      <c r="O312" s="124"/>
      <c r="P312" s="124"/>
      <c r="Q312" s="124"/>
      <c r="R312" s="124"/>
      <c r="S312" s="124" t="s">
        <v>1457</v>
      </c>
    </row>
    <row r="313" spans="1:19" ht="14.1" customHeight="1">
      <c r="A313" s="464">
        <v>312</v>
      </c>
      <c r="B313" s="141" t="s">
        <v>1485</v>
      </c>
      <c r="C313" s="124" t="str">
        <f>IF('確認申請書（建築）入力'!$M$200="","",'確認申請書（建築）入力'!$M$200)</f>
        <v/>
      </c>
      <c r="D313" s="124"/>
      <c r="E313" s="124"/>
      <c r="F313" s="124"/>
      <c r="G313" s="124"/>
      <c r="H313" s="124"/>
      <c r="I313" s="124"/>
      <c r="J313" s="124"/>
      <c r="K313" s="124"/>
      <c r="L313" s="124"/>
      <c r="M313" s="124"/>
      <c r="N313" s="124"/>
      <c r="O313" s="124"/>
      <c r="P313" s="124"/>
      <c r="Q313" s="124"/>
      <c r="R313" s="124"/>
      <c r="S313" s="124" t="s">
        <v>1457</v>
      </c>
    </row>
    <row r="314" spans="1:19" ht="14.1" customHeight="1">
      <c r="A314" s="464">
        <v>313</v>
      </c>
      <c r="B314" s="141" t="s">
        <v>1484</v>
      </c>
      <c r="C314" s="124" t="str">
        <f>IF('確認申請書（建築）入力'!$M$201="","",'確認申請書（建築）入力'!$M$201)</f>
        <v/>
      </c>
      <c r="D314" s="124"/>
      <c r="E314" s="124"/>
      <c r="F314" s="124"/>
      <c r="G314" s="124"/>
      <c r="H314" s="124"/>
      <c r="I314" s="124"/>
      <c r="J314" s="124"/>
      <c r="K314" s="124"/>
      <c r="L314" s="124"/>
      <c r="M314" s="124"/>
      <c r="N314" s="124"/>
      <c r="O314" s="124"/>
      <c r="P314" s="124"/>
      <c r="Q314" s="124"/>
      <c r="R314" s="124"/>
      <c r="S314" s="124"/>
    </row>
    <row r="315" spans="1:19" ht="14.1" customHeight="1">
      <c r="A315" s="464">
        <v>314</v>
      </c>
      <c r="B315" s="141" t="s">
        <v>1483</v>
      </c>
      <c r="C315" s="124" t="str">
        <f>IF('確認申請書（建築）入力'!$M$202="","",'確認申請書（建築）入力'!$M$202)</f>
        <v/>
      </c>
      <c r="D315" s="124"/>
      <c r="E315" s="124"/>
      <c r="F315" s="124"/>
      <c r="G315" s="124"/>
      <c r="H315" s="124"/>
      <c r="I315" s="124"/>
      <c r="J315" s="124"/>
      <c r="K315" s="124"/>
      <c r="L315" s="124"/>
      <c r="M315" s="124"/>
      <c r="N315" s="124"/>
      <c r="O315" s="124"/>
      <c r="P315" s="124"/>
      <c r="Q315" s="124"/>
      <c r="R315" s="124"/>
      <c r="S315" s="592" t="s">
        <v>1457</v>
      </c>
    </row>
    <row r="316" spans="1:19" ht="14.1" customHeight="1">
      <c r="A316" s="466">
        <v>315</v>
      </c>
      <c r="B316" s="142" t="s">
        <v>1482</v>
      </c>
      <c r="C316" s="143">
        <f>IF($D$316=FALSE,0,IF($D$316=TRUE,1,""))</f>
        <v>0</v>
      </c>
      <c r="D316" s="143" t="b">
        <v>0</v>
      </c>
      <c r="E316" s="143"/>
      <c r="F316" s="143"/>
      <c r="G316" s="143"/>
      <c r="H316" s="143"/>
      <c r="I316" s="143"/>
      <c r="J316" s="143"/>
      <c r="K316" s="143"/>
      <c r="L316" s="143"/>
      <c r="M316" s="143"/>
      <c r="N316" s="143"/>
      <c r="O316" s="143"/>
      <c r="P316" s="143"/>
      <c r="Q316" s="143"/>
      <c r="R316" s="143"/>
      <c r="S316" s="143"/>
    </row>
    <row r="317" spans="1:19" ht="14.1" customHeight="1">
      <c r="A317" s="466">
        <v>316</v>
      </c>
      <c r="B317" s="142" t="s">
        <v>1481</v>
      </c>
      <c r="C317" s="143" t="str">
        <f>IF('確認申請書（建築）入力'!$M$76="","",'確認申請書（建築）入力'!$M$76)</f>
        <v/>
      </c>
      <c r="D317" s="143"/>
      <c r="E317" s="143"/>
      <c r="F317" s="143"/>
      <c r="G317" s="143"/>
      <c r="H317" s="143"/>
      <c r="I317" s="143"/>
      <c r="J317" s="143"/>
      <c r="K317" s="143"/>
      <c r="L317" s="143"/>
      <c r="M317" s="143"/>
      <c r="N317" s="143"/>
      <c r="O317" s="143"/>
      <c r="P317" s="143"/>
      <c r="Q317" s="143"/>
      <c r="R317" s="143"/>
      <c r="S317" s="143"/>
    </row>
    <row r="318" spans="1:19" ht="14.1" customHeight="1">
      <c r="A318" s="466">
        <v>317</v>
      </c>
      <c r="B318" s="142" t="s">
        <v>1480</v>
      </c>
      <c r="C318" s="467" t="str">
        <f>IF('確認申請書（建築）入力'!$T$77="","",'確認申請書（建築）入力'!$T$77)</f>
        <v/>
      </c>
      <c r="D318" s="143"/>
      <c r="E318" s="143"/>
      <c r="F318" s="143"/>
      <c r="G318" s="143"/>
      <c r="H318" s="143"/>
      <c r="I318" s="143"/>
      <c r="J318" s="143"/>
      <c r="K318" s="143"/>
      <c r="L318" s="143"/>
      <c r="M318" s="143"/>
      <c r="N318" s="143"/>
      <c r="O318" s="143"/>
      <c r="P318" s="143"/>
      <c r="Q318" s="143"/>
      <c r="R318" s="143"/>
      <c r="S318" s="143"/>
    </row>
    <row r="319" spans="1:19" ht="14.1" customHeight="1">
      <c r="A319" s="466">
        <v>318</v>
      </c>
      <c r="B319" s="142" t="s">
        <v>1479</v>
      </c>
      <c r="C319" s="143">
        <f>IF($D$319=FALSE,0,IF($D$319=TRUE,1,""))</f>
        <v>0</v>
      </c>
      <c r="D319" s="143" t="b">
        <v>0</v>
      </c>
      <c r="E319" s="143"/>
      <c r="F319" s="143"/>
      <c r="G319" s="143"/>
      <c r="H319" s="143"/>
      <c r="I319" s="143"/>
      <c r="J319" s="143"/>
      <c r="K319" s="143"/>
      <c r="L319" s="143"/>
      <c r="M319" s="143"/>
      <c r="N319" s="143"/>
      <c r="O319" s="143"/>
      <c r="P319" s="143"/>
      <c r="Q319" s="143"/>
      <c r="R319" s="143"/>
      <c r="S319" s="143"/>
    </row>
    <row r="320" spans="1:19" ht="14.1" customHeight="1">
      <c r="A320" s="466">
        <v>319</v>
      </c>
      <c r="B320" s="142" t="s">
        <v>1478</v>
      </c>
      <c r="C320" s="143" t="str">
        <f>IF('確認申請書（建築）入力'!$M$79="","",'確認申請書（建築）入力'!$M$79)</f>
        <v/>
      </c>
      <c r="D320" s="143"/>
      <c r="E320" s="143"/>
      <c r="F320" s="143"/>
      <c r="G320" s="143"/>
      <c r="H320" s="143"/>
      <c r="I320" s="143"/>
      <c r="J320" s="143"/>
      <c r="K320" s="143"/>
      <c r="L320" s="143"/>
      <c r="M320" s="143"/>
      <c r="N320" s="143"/>
      <c r="O320" s="143"/>
      <c r="P320" s="143"/>
      <c r="Q320" s="143"/>
      <c r="R320" s="143"/>
      <c r="S320" s="143"/>
    </row>
    <row r="321" spans="1:19" ht="14.1" customHeight="1">
      <c r="A321" s="466">
        <v>320</v>
      </c>
      <c r="B321" s="142" t="s">
        <v>1477</v>
      </c>
      <c r="C321" s="467" t="str">
        <f>IF('確認申請書（建築）入力'!$T$80="","",'確認申請書（建築）入力'!$T$80)</f>
        <v/>
      </c>
      <c r="D321" s="143"/>
      <c r="E321" s="143"/>
      <c r="F321" s="143"/>
      <c r="G321" s="143"/>
      <c r="H321" s="143"/>
      <c r="I321" s="143"/>
      <c r="J321" s="143"/>
      <c r="K321" s="143"/>
      <c r="L321" s="143"/>
      <c r="M321" s="143"/>
      <c r="N321" s="143"/>
      <c r="O321" s="143"/>
      <c r="P321" s="143"/>
      <c r="Q321" s="143"/>
      <c r="R321" s="143"/>
      <c r="S321" s="143"/>
    </row>
    <row r="322" spans="1:19" ht="14.1" customHeight="1">
      <c r="A322" s="311">
        <v>321</v>
      </c>
      <c r="B322" s="130" t="s">
        <v>1476</v>
      </c>
      <c r="C322" s="122" t="str">
        <f>IF('確認申請書（建築）入力'!$N$291="","",TEXT('確認申請書（建築）入力'!$N$291,"#0.00"))</f>
        <v/>
      </c>
      <c r="D322" s="122"/>
      <c r="E322" s="122"/>
      <c r="F322" s="122"/>
      <c r="G322" s="122"/>
      <c r="H322" s="122"/>
      <c r="I322" s="122"/>
      <c r="J322" s="122"/>
      <c r="K322" s="122"/>
      <c r="L322" s="122"/>
      <c r="M322" s="122"/>
      <c r="N322" s="122"/>
      <c r="O322" s="122"/>
      <c r="P322" s="122"/>
      <c r="Q322" s="122"/>
      <c r="R322" s="122"/>
      <c r="S322" s="122" t="s">
        <v>1457</v>
      </c>
    </row>
    <row r="323" spans="1:19" ht="14.1" customHeight="1">
      <c r="A323" s="311">
        <v>322</v>
      </c>
      <c r="B323" s="130" t="s">
        <v>1475</v>
      </c>
      <c r="C323" s="122" t="str">
        <f>IF('確認申請書（建築）入力'!$T$291="","",TEXT('確認申請書（建築）入力'!$T$291,"#0.00"))</f>
        <v/>
      </c>
      <c r="D323" s="122"/>
      <c r="E323" s="122"/>
      <c r="F323" s="122"/>
      <c r="G323" s="122"/>
      <c r="H323" s="122"/>
      <c r="I323" s="122"/>
      <c r="J323" s="122"/>
      <c r="K323" s="122"/>
      <c r="L323" s="122"/>
      <c r="M323" s="122"/>
      <c r="N323" s="122"/>
      <c r="O323" s="122"/>
      <c r="P323" s="122"/>
      <c r="Q323" s="122"/>
      <c r="R323" s="122"/>
      <c r="S323" s="122" t="s">
        <v>1457</v>
      </c>
    </row>
    <row r="324" spans="1:19" ht="14.1" customHeight="1">
      <c r="A324" s="311">
        <v>323</v>
      </c>
      <c r="B324" s="130" t="s">
        <v>1474</v>
      </c>
      <c r="C324" s="122" t="str">
        <f>IF('確認申請書（建築）入力'!$Z$291=0,"",TEXT('確認申請書（建築）入力'!$Z$291,"#0.00"))</f>
        <v/>
      </c>
      <c r="D324" s="122"/>
      <c r="E324" s="122"/>
      <c r="F324" s="122"/>
      <c r="G324" s="122"/>
      <c r="H324" s="122"/>
      <c r="I324" s="122"/>
      <c r="J324" s="122"/>
      <c r="K324" s="122"/>
      <c r="L324" s="122"/>
      <c r="M324" s="122"/>
      <c r="N324" s="122"/>
      <c r="O324" s="122"/>
      <c r="P324" s="122"/>
      <c r="Q324" s="122"/>
      <c r="R324" s="122"/>
      <c r="S324" s="122" t="s">
        <v>1457</v>
      </c>
    </row>
    <row r="325" spans="1:19" ht="14.1" customHeight="1">
      <c r="A325" s="311">
        <v>324</v>
      </c>
      <c r="B325" s="130" t="s">
        <v>1473</v>
      </c>
      <c r="C325" s="122" t="str">
        <f>IF('確認申請書（建築）入力'!$N$292="","",TEXT('確認申請書（建築）入力'!$N$292,"#0.00"))</f>
        <v/>
      </c>
      <c r="D325" s="122"/>
      <c r="E325" s="122"/>
      <c r="F325" s="122"/>
      <c r="G325" s="122"/>
      <c r="H325" s="122"/>
      <c r="I325" s="122"/>
      <c r="J325" s="122"/>
      <c r="K325" s="122"/>
      <c r="L325" s="122"/>
      <c r="M325" s="122"/>
      <c r="N325" s="122"/>
      <c r="O325" s="122"/>
      <c r="P325" s="122"/>
      <c r="Q325" s="122"/>
      <c r="R325" s="122"/>
      <c r="S325" s="122" t="s">
        <v>1457</v>
      </c>
    </row>
    <row r="326" spans="1:19" ht="14.1" customHeight="1">
      <c r="A326" s="311">
        <v>325</v>
      </c>
      <c r="B326" s="130" t="s">
        <v>1472</v>
      </c>
      <c r="C326" s="122" t="str">
        <f>IF('確認申請書（建築）入力'!$T$292="","",TEXT('確認申請書（建築）入力'!$T$292,"#0.00"))</f>
        <v/>
      </c>
      <c r="D326" s="122"/>
      <c r="E326" s="122"/>
      <c r="F326" s="122"/>
      <c r="G326" s="122"/>
      <c r="H326" s="122"/>
      <c r="I326" s="122"/>
      <c r="J326" s="122"/>
      <c r="K326" s="122"/>
      <c r="L326" s="122"/>
      <c r="M326" s="122"/>
      <c r="N326" s="122"/>
      <c r="O326" s="122"/>
      <c r="P326" s="122"/>
      <c r="Q326" s="122"/>
      <c r="R326" s="122"/>
      <c r="S326" s="122" t="s">
        <v>1457</v>
      </c>
    </row>
    <row r="327" spans="1:19" ht="14.1" customHeight="1">
      <c r="A327" s="311">
        <v>326</v>
      </c>
      <c r="B327" s="130" t="s">
        <v>1471</v>
      </c>
      <c r="C327" s="122" t="str">
        <f>IF('確認申請書（建築）入力'!$Z$292=0,"",TEXT('確認申請書（建築）入力'!$Z$292,"#0.00"))</f>
        <v/>
      </c>
      <c r="D327" s="122"/>
      <c r="E327" s="122"/>
      <c r="F327" s="122"/>
      <c r="G327" s="122"/>
      <c r="H327" s="122"/>
      <c r="I327" s="122"/>
      <c r="J327" s="122"/>
      <c r="K327" s="122"/>
      <c r="L327" s="122"/>
      <c r="M327" s="122"/>
      <c r="N327" s="122"/>
      <c r="O327" s="122"/>
      <c r="P327" s="122"/>
      <c r="Q327" s="122"/>
      <c r="R327" s="122"/>
      <c r="S327" s="122" t="s">
        <v>1457</v>
      </c>
    </row>
    <row r="328" spans="1:19" ht="14.1" customHeight="1">
      <c r="A328" s="311">
        <v>327</v>
      </c>
      <c r="B328" s="130" t="s">
        <v>1470</v>
      </c>
      <c r="C328" s="122" t="str">
        <f>IF('確認申請書（建築）入力'!$N$293="","",TEXT('確認申請書（建築）入力'!$N$293,"#0.00"))</f>
        <v/>
      </c>
      <c r="D328" s="122"/>
      <c r="E328" s="122"/>
      <c r="F328" s="122"/>
      <c r="G328" s="122"/>
      <c r="H328" s="122"/>
      <c r="I328" s="122"/>
      <c r="J328" s="122"/>
      <c r="K328" s="122"/>
      <c r="L328" s="122"/>
      <c r="M328" s="122"/>
      <c r="N328" s="122"/>
      <c r="O328" s="122"/>
      <c r="P328" s="122"/>
      <c r="Q328" s="122"/>
      <c r="R328" s="122"/>
      <c r="S328" s="122" t="s">
        <v>1457</v>
      </c>
    </row>
    <row r="329" spans="1:19" ht="14.1" customHeight="1">
      <c r="A329" s="311">
        <v>328</v>
      </c>
      <c r="B329" s="130" t="s">
        <v>1469</v>
      </c>
      <c r="C329" s="122" t="str">
        <f>IF('確認申請書（建築）入力'!$T$293="","",TEXT('確認申請書（建築）入力'!$T$293,"#0.00"))</f>
        <v/>
      </c>
      <c r="D329" s="122"/>
      <c r="E329" s="122"/>
      <c r="F329" s="122"/>
      <c r="G329" s="122"/>
      <c r="H329" s="122"/>
      <c r="I329" s="122"/>
      <c r="J329" s="122"/>
      <c r="K329" s="122"/>
      <c r="L329" s="122"/>
      <c r="M329" s="122"/>
      <c r="N329" s="122"/>
      <c r="O329" s="122"/>
      <c r="P329" s="122"/>
      <c r="Q329" s="122"/>
      <c r="R329" s="122"/>
      <c r="S329" s="122" t="s">
        <v>1457</v>
      </c>
    </row>
    <row r="330" spans="1:19" ht="14.1" customHeight="1">
      <c r="A330" s="311">
        <v>329</v>
      </c>
      <c r="B330" s="130" t="s">
        <v>1468</v>
      </c>
      <c r="C330" s="122" t="str">
        <f>IF('確認申請書（建築）入力'!$Z$293=0,"",TEXT('確認申請書（建築）入力'!$Z$293,"#0.00"))</f>
        <v/>
      </c>
      <c r="D330" s="122"/>
      <c r="E330" s="122"/>
      <c r="F330" s="122"/>
      <c r="G330" s="122"/>
      <c r="H330" s="122"/>
      <c r="I330" s="122"/>
      <c r="J330" s="122"/>
      <c r="K330" s="122"/>
      <c r="L330" s="122"/>
      <c r="M330" s="122"/>
      <c r="N330" s="122"/>
      <c r="O330" s="122"/>
      <c r="P330" s="122"/>
      <c r="Q330" s="122"/>
      <c r="R330" s="122"/>
      <c r="S330" s="122" t="s">
        <v>1457</v>
      </c>
    </row>
    <row r="331" spans="1:19" ht="14.1" customHeight="1">
      <c r="A331" s="311">
        <v>330</v>
      </c>
      <c r="B331" s="130" t="s">
        <v>1467</v>
      </c>
      <c r="C331" s="122" t="str">
        <f>IF('確認申請書（建築）入力'!$N$294="","",TEXT('確認申請書（建築）入力'!$N$294,"#0.00"))</f>
        <v/>
      </c>
      <c r="D331" s="122"/>
      <c r="E331" s="122"/>
      <c r="F331" s="122"/>
      <c r="G331" s="122"/>
      <c r="H331" s="122"/>
      <c r="I331" s="122"/>
      <c r="J331" s="122"/>
      <c r="K331" s="122"/>
      <c r="L331" s="122"/>
      <c r="M331" s="122"/>
      <c r="N331" s="122"/>
      <c r="O331" s="122"/>
      <c r="P331" s="122"/>
      <c r="Q331" s="122"/>
      <c r="R331" s="122"/>
      <c r="S331" s="122" t="s">
        <v>1457</v>
      </c>
    </row>
    <row r="332" spans="1:19" ht="14.1" customHeight="1">
      <c r="A332" s="311">
        <v>331</v>
      </c>
      <c r="B332" s="130" t="s">
        <v>1466</v>
      </c>
      <c r="C332" s="122" t="str">
        <f>IF('確認申請書（建築）入力'!$T$294="","",TEXT('確認申請書（建築）入力'!$T$294,"#0.00"))</f>
        <v/>
      </c>
      <c r="D332" s="122"/>
      <c r="E332" s="122"/>
      <c r="F332" s="122"/>
      <c r="G332" s="122"/>
      <c r="H332" s="122"/>
      <c r="I332" s="122"/>
      <c r="J332" s="122"/>
      <c r="K332" s="122"/>
      <c r="L332" s="122"/>
      <c r="M332" s="122"/>
      <c r="N332" s="122"/>
      <c r="O332" s="122"/>
      <c r="P332" s="122"/>
      <c r="Q332" s="122"/>
      <c r="R332" s="122"/>
      <c r="S332" s="122" t="s">
        <v>1457</v>
      </c>
    </row>
    <row r="333" spans="1:19" ht="14.1" customHeight="1">
      <c r="A333" s="311">
        <v>332</v>
      </c>
      <c r="B333" s="130" t="s">
        <v>1465</v>
      </c>
      <c r="C333" s="122" t="str">
        <f>IF('確認申請書（建築）入力'!$Z$294=0,"",TEXT('確認申請書（建築）入力'!$Z$294,"#0.00"))</f>
        <v/>
      </c>
      <c r="D333" s="122"/>
      <c r="E333" s="122"/>
      <c r="F333" s="122"/>
      <c r="G333" s="122"/>
      <c r="H333" s="122"/>
      <c r="I333" s="122"/>
      <c r="J333" s="122"/>
      <c r="K333" s="122"/>
      <c r="L333" s="122"/>
      <c r="M333" s="122"/>
      <c r="N333" s="122"/>
      <c r="O333" s="122"/>
      <c r="P333" s="122"/>
      <c r="Q333" s="122"/>
      <c r="R333" s="122"/>
      <c r="S333" s="122" t="s">
        <v>1457</v>
      </c>
    </row>
    <row r="334" spans="1:19" ht="14.1" customHeight="1">
      <c r="A334" s="311">
        <v>333</v>
      </c>
      <c r="B334" s="140" t="s">
        <v>1464</v>
      </c>
      <c r="C334" s="122" t="str">
        <f>IF('確認申請書（建築）入力'!$N$286="","",TEXT('確認申請書（建築）入力'!$N$286,"#0.00"))</f>
        <v/>
      </c>
      <c r="D334" s="127"/>
      <c r="E334" s="127"/>
      <c r="F334" s="127"/>
      <c r="G334" s="127"/>
      <c r="H334" s="127"/>
      <c r="I334" s="127"/>
      <c r="J334" s="122"/>
      <c r="K334" s="122"/>
      <c r="L334" s="122"/>
      <c r="M334" s="122"/>
      <c r="N334" s="122"/>
      <c r="O334" s="122"/>
      <c r="P334" s="122"/>
      <c r="Q334" s="122"/>
      <c r="R334" s="122"/>
      <c r="S334" s="122"/>
    </row>
    <row r="335" spans="1:19" ht="14.1" customHeight="1">
      <c r="A335" s="311">
        <v>334</v>
      </c>
      <c r="B335" s="140" t="s">
        <v>1463</v>
      </c>
      <c r="C335" s="122" t="str">
        <f>IF('確認申請書（建築）入力'!$T$286="","",TEXT('確認申請書（建築）入力'!$T$286,"#0.00"))</f>
        <v/>
      </c>
      <c r="D335" s="127"/>
      <c r="E335" s="127"/>
      <c r="F335" s="127"/>
      <c r="G335" s="127"/>
      <c r="H335" s="127"/>
      <c r="I335" s="127"/>
      <c r="J335" s="122"/>
      <c r="K335" s="122"/>
      <c r="L335" s="122"/>
      <c r="M335" s="122"/>
      <c r="N335" s="122"/>
      <c r="O335" s="122"/>
      <c r="P335" s="122"/>
      <c r="Q335" s="122"/>
      <c r="R335" s="122"/>
      <c r="S335" s="122"/>
    </row>
    <row r="336" spans="1:19" ht="14.1" customHeight="1">
      <c r="A336" s="311">
        <v>335</v>
      </c>
      <c r="B336" s="140" t="s">
        <v>1462</v>
      </c>
      <c r="C336" s="122" t="str">
        <f>IF('確認申請書（建築）入力'!$Z$286=0,"",TEXT('確認申請書（建築）入力'!$Z$286,"#0.00"))</f>
        <v/>
      </c>
      <c r="D336" s="127"/>
      <c r="E336" s="127"/>
      <c r="F336" s="127"/>
      <c r="G336" s="127"/>
      <c r="H336" s="127"/>
      <c r="I336" s="127"/>
      <c r="J336" s="122"/>
      <c r="K336" s="122"/>
      <c r="L336" s="122"/>
      <c r="M336" s="122"/>
      <c r="N336" s="122"/>
      <c r="O336" s="122"/>
      <c r="P336" s="122"/>
      <c r="Q336" s="122"/>
      <c r="R336" s="122"/>
      <c r="S336" s="122"/>
    </row>
    <row r="337" spans="1:19" ht="14.1" customHeight="1">
      <c r="A337" s="311">
        <v>336</v>
      </c>
      <c r="B337" s="121" t="s">
        <v>1461</v>
      </c>
      <c r="C337" s="122" t="str">
        <f>IF($D$337=1,"",INDEX(主要用途!$C$2:$C296,$D$337))</f>
        <v/>
      </c>
      <c r="D337" s="127">
        <v>1</v>
      </c>
      <c r="E337" s="122"/>
      <c r="F337" s="122"/>
      <c r="G337" s="122"/>
      <c r="H337" s="122"/>
      <c r="I337" s="122"/>
      <c r="J337" s="122"/>
      <c r="K337" s="122"/>
      <c r="L337" s="122"/>
      <c r="M337" s="122"/>
      <c r="N337" s="122"/>
      <c r="O337" s="122"/>
      <c r="P337" s="122"/>
      <c r="Q337" s="122"/>
      <c r="R337" s="122"/>
      <c r="S337" s="122" t="s">
        <v>1457</v>
      </c>
    </row>
    <row r="338" spans="1:19" ht="14.1" customHeight="1">
      <c r="A338" s="311">
        <v>337</v>
      </c>
      <c r="B338" s="121" t="s">
        <v>1460</v>
      </c>
      <c r="C338" s="122" t="str">
        <f>IF('確認申請書（建築）入力'!$T$271="","",'確認申請書（建築）入力'!$T$271)</f>
        <v/>
      </c>
      <c r="D338" s="122"/>
      <c r="E338" s="122"/>
      <c r="F338" s="122"/>
      <c r="G338" s="122"/>
      <c r="H338" s="122"/>
      <c r="I338" s="122"/>
      <c r="J338" s="122"/>
      <c r="K338" s="122"/>
      <c r="L338" s="122"/>
      <c r="M338" s="122"/>
      <c r="N338" s="122"/>
      <c r="O338" s="122"/>
      <c r="P338" s="122"/>
      <c r="Q338" s="122"/>
      <c r="R338" s="122"/>
      <c r="S338" s="122" t="s">
        <v>1457</v>
      </c>
    </row>
    <row r="339" spans="1:19" ht="14.1" customHeight="1">
      <c r="A339" s="311">
        <v>338</v>
      </c>
      <c r="B339" s="121" t="s">
        <v>1459</v>
      </c>
      <c r="C339" s="122" t="str">
        <f>IF($D$339=1,"",INDEX(主要用途!$C$2:$C298,$D$339))</f>
        <v/>
      </c>
      <c r="D339" s="127">
        <v>1</v>
      </c>
      <c r="E339" s="122"/>
      <c r="F339" s="122"/>
      <c r="G339" s="122"/>
      <c r="H339" s="122"/>
      <c r="I339" s="122"/>
      <c r="J339" s="122"/>
      <c r="K339" s="122"/>
      <c r="L339" s="122"/>
      <c r="M339" s="122"/>
      <c r="N339" s="122"/>
      <c r="O339" s="122"/>
      <c r="P339" s="122"/>
      <c r="Q339" s="122"/>
      <c r="R339" s="122"/>
      <c r="S339" s="122" t="s">
        <v>1457</v>
      </c>
    </row>
    <row r="340" spans="1:19" ht="14.1" customHeight="1">
      <c r="A340" s="311">
        <v>339</v>
      </c>
      <c r="B340" s="121" t="s">
        <v>1458</v>
      </c>
      <c r="C340" s="122" t="str">
        <f>IF('確認申請書（建築）入力'!$T$272="","",'確認申請書（建築）入力'!$T$272)</f>
        <v/>
      </c>
      <c r="D340" s="122"/>
      <c r="E340" s="122"/>
      <c r="F340" s="122"/>
      <c r="G340" s="122"/>
      <c r="H340" s="122"/>
      <c r="I340" s="122"/>
      <c r="J340" s="122"/>
      <c r="K340" s="122"/>
      <c r="L340" s="122"/>
      <c r="M340" s="122"/>
      <c r="N340" s="122"/>
      <c r="O340" s="122"/>
      <c r="P340" s="122"/>
      <c r="Q340" s="122"/>
      <c r="R340" s="122"/>
      <c r="S340" s="122" t="s">
        <v>1457</v>
      </c>
    </row>
    <row r="341" spans="1:19" ht="14.1" customHeight="1">
      <c r="A341" s="311">
        <v>340</v>
      </c>
      <c r="B341" s="121" t="s">
        <v>1456</v>
      </c>
      <c r="C341" s="122" t="str">
        <f>IF('確認申請書（建築）入力'!$AP$11="","",'確認申請書（建築）入力'!$AP$11)</f>
        <v/>
      </c>
      <c r="D341" s="122"/>
      <c r="E341" s="122"/>
      <c r="F341" s="122"/>
      <c r="G341" s="122"/>
      <c r="H341" s="122"/>
      <c r="I341" s="122"/>
      <c r="J341" s="122"/>
      <c r="K341" s="122"/>
      <c r="L341" s="122"/>
      <c r="M341" s="122"/>
      <c r="N341" s="122"/>
      <c r="O341" s="122"/>
      <c r="P341" s="122"/>
      <c r="Q341" s="122"/>
      <c r="R341" s="122"/>
      <c r="S341" s="122"/>
    </row>
    <row r="342" spans="1:19" ht="14.1" customHeight="1">
      <c r="A342" s="311">
        <v>341</v>
      </c>
      <c r="B342" s="122" t="s">
        <v>1964</v>
      </c>
      <c r="C342" s="122" t="str">
        <f>IF($D$342=TRUE,"申請済",IF($E$342=TRUE,"未申請",IF($F$342=TRUE,"申請不要","")))</f>
        <v/>
      </c>
      <c r="D342" s="122" t="b">
        <v>0</v>
      </c>
      <c r="E342" s="122" t="b">
        <v>0</v>
      </c>
      <c r="F342" s="122" t="b">
        <v>0</v>
      </c>
      <c r="G342" s="122"/>
      <c r="H342" s="122"/>
      <c r="I342" s="122"/>
      <c r="J342" s="122"/>
      <c r="K342" s="122"/>
      <c r="L342" s="122"/>
      <c r="M342" s="122"/>
      <c r="N342" s="122"/>
      <c r="O342" s="122"/>
      <c r="P342" s="122"/>
      <c r="Q342" s="122"/>
      <c r="R342" s="122"/>
      <c r="S342" s="122"/>
    </row>
    <row r="343" spans="1:19" ht="14.1" customHeight="1">
      <c r="A343" s="311">
        <v>342</v>
      </c>
      <c r="B343" s="122" t="s">
        <v>2284</v>
      </c>
      <c r="C343" s="122" t="str">
        <f>IF('確認申請書（建築）入力'!$X$222="","",'確認申請書（建築）入力'!$X$222)</f>
        <v/>
      </c>
      <c r="D343" s="122"/>
      <c r="E343" s="122"/>
      <c r="F343" s="122"/>
      <c r="G343" s="122"/>
      <c r="H343" s="122"/>
      <c r="I343" s="122"/>
      <c r="J343" s="122"/>
      <c r="K343" s="122"/>
      <c r="L343" s="122"/>
      <c r="M343" s="122"/>
      <c r="N343" s="122"/>
      <c r="O343" s="122"/>
      <c r="P343" s="122"/>
      <c r="Q343" s="122"/>
      <c r="R343" s="122"/>
      <c r="S343" s="122"/>
    </row>
    <row r="344" spans="1:19" ht="14.1" customHeight="1">
      <c r="A344" s="311">
        <v>343</v>
      </c>
      <c r="B344" s="122" t="s">
        <v>2285</v>
      </c>
      <c r="C344" s="122" t="str">
        <f>IF('確認申請書（建築）入力'!$X$223="","",'確認申請書（建築）入力'!$X$223)</f>
        <v/>
      </c>
      <c r="D344" s="122"/>
      <c r="E344" s="122"/>
      <c r="F344" s="122"/>
      <c r="G344" s="122"/>
      <c r="H344" s="122"/>
      <c r="I344" s="122"/>
      <c r="J344" s="122"/>
      <c r="K344" s="122"/>
      <c r="L344" s="122"/>
      <c r="M344" s="122"/>
      <c r="N344" s="122"/>
      <c r="O344" s="122"/>
      <c r="P344" s="122"/>
      <c r="Q344" s="122"/>
      <c r="R344" s="122"/>
      <c r="S344" s="122"/>
    </row>
    <row r="345" spans="1:19" ht="14.1" customHeight="1">
      <c r="A345" s="311">
        <v>344</v>
      </c>
      <c r="B345" s="122" t="s">
        <v>1965</v>
      </c>
      <c r="C345" s="122" t="str">
        <f>IF('確認申請書（建築）入力'!$N$298="","",TEXT('確認申請書（建築）入力'!$N$298,"#0.00"))</f>
        <v/>
      </c>
      <c r="D345" s="122"/>
      <c r="E345" s="122"/>
      <c r="F345" s="122"/>
      <c r="G345" s="122"/>
      <c r="H345" s="122"/>
      <c r="I345" s="122"/>
      <c r="J345" s="122"/>
      <c r="K345" s="122"/>
      <c r="L345" s="122"/>
      <c r="M345" s="122"/>
      <c r="N345" s="122"/>
      <c r="O345" s="122"/>
      <c r="P345" s="122"/>
      <c r="Q345" s="122"/>
      <c r="R345" s="122"/>
      <c r="S345" s="122"/>
    </row>
    <row r="346" spans="1:19" ht="14.1" customHeight="1">
      <c r="A346" s="311">
        <v>345</v>
      </c>
      <c r="B346" s="122" t="s">
        <v>1966</v>
      </c>
      <c r="C346" s="122" t="str">
        <f>IF('確認申請書（建築）入力'!$T$298="","",TEXT('確認申請書（建築）入力'!$T$298,"#0.00"))</f>
        <v/>
      </c>
      <c r="D346" s="122"/>
      <c r="E346" s="122"/>
      <c r="F346" s="122"/>
      <c r="G346" s="122"/>
      <c r="H346" s="122"/>
      <c r="I346" s="122"/>
      <c r="J346" s="122"/>
      <c r="K346" s="122"/>
      <c r="L346" s="122"/>
      <c r="M346" s="122"/>
      <c r="N346" s="122"/>
      <c r="O346" s="122"/>
      <c r="P346" s="122"/>
      <c r="Q346" s="122"/>
      <c r="R346" s="122"/>
      <c r="S346" s="122"/>
    </row>
    <row r="347" spans="1:19" ht="14.1" customHeight="1">
      <c r="A347" s="311">
        <v>346</v>
      </c>
      <c r="B347" s="122" t="s">
        <v>1967</v>
      </c>
      <c r="C347" s="122" t="str">
        <f>IF('確認申請書（建築）入力'!$Z$298=0,"",TEXT('確認申請書（建築）入力'!$Z$298,"#0.00"))</f>
        <v/>
      </c>
      <c r="D347" s="122"/>
      <c r="E347" s="122"/>
      <c r="F347" s="122"/>
      <c r="G347" s="122"/>
      <c r="H347" s="122"/>
      <c r="I347" s="122"/>
      <c r="J347" s="122"/>
      <c r="K347" s="122"/>
      <c r="L347" s="122"/>
      <c r="M347" s="122"/>
      <c r="N347" s="122"/>
      <c r="O347" s="122"/>
      <c r="P347" s="122"/>
      <c r="Q347" s="122"/>
      <c r="R347" s="122"/>
      <c r="S347" s="122"/>
    </row>
    <row r="348" spans="1:19" s="495" customFormat="1" ht="14.1" customHeight="1">
      <c r="A348" s="493">
        <v>347</v>
      </c>
      <c r="B348" s="494" t="s">
        <v>2413</v>
      </c>
      <c r="C348" s="494" t="str">
        <f>TEXT(初期画面!A7,"yyyymmdd")</f>
        <v>20250401</v>
      </c>
      <c r="D348" s="494"/>
      <c r="E348" s="494"/>
      <c r="F348" s="494"/>
      <c r="G348" s="494"/>
      <c r="H348" s="494"/>
      <c r="I348" s="494"/>
      <c r="J348" s="494"/>
      <c r="K348" s="494"/>
      <c r="L348" s="494"/>
      <c r="M348" s="494"/>
      <c r="N348" s="494"/>
      <c r="O348" s="494"/>
      <c r="P348" s="494"/>
      <c r="Q348" s="494"/>
      <c r="R348" s="494"/>
      <c r="S348" s="494"/>
    </row>
    <row r="349" spans="1:19" ht="14.1" customHeight="1">
      <c r="A349" s="311">
        <v>348</v>
      </c>
      <c r="B349" s="122" t="s">
        <v>2657</v>
      </c>
      <c r="C349" s="122" t="str">
        <f>IF($D$349=TRUE,"提出済",IF($E$349=TRUE,"未提出",IF($F$349=TRUE,"提出不要","")))</f>
        <v/>
      </c>
      <c r="D349" s="122" t="b">
        <v>0</v>
      </c>
      <c r="E349" s="122" t="b">
        <v>0</v>
      </c>
      <c r="F349" s="122" t="b">
        <v>0</v>
      </c>
      <c r="G349" s="122"/>
      <c r="H349" s="122"/>
      <c r="I349" s="122"/>
      <c r="J349" s="122"/>
      <c r="K349" s="122"/>
      <c r="L349" s="122"/>
      <c r="M349" s="122"/>
      <c r="N349" s="122"/>
      <c r="O349" s="122"/>
      <c r="P349" s="122"/>
      <c r="Q349" s="122"/>
      <c r="R349" s="122"/>
      <c r="S349" s="122"/>
    </row>
    <row r="350" spans="1:19" ht="14.1" customHeight="1">
      <c r="A350" s="311">
        <v>349</v>
      </c>
      <c r="B350" s="122" t="s">
        <v>2659</v>
      </c>
      <c r="C350" s="122" t="str">
        <f>IF('確認申請書（建築）入力'!$T$228="","",'確認申請書（建築）入力'!$T$228)</f>
        <v/>
      </c>
      <c r="D350" s="122"/>
      <c r="E350" s="122"/>
      <c r="F350" s="122"/>
      <c r="G350" s="122"/>
      <c r="H350" s="122"/>
      <c r="I350" s="122"/>
      <c r="J350" s="122"/>
      <c r="K350" s="122"/>
      <c r="L350" s="122"/>
      <c r="M350" s="122"/>
      <c r="N350" s="122"/>
      <c r="O350" s="122"/>
      <c r="P350" s="122"/>
      <c r="Q350" s="122"/>
      <c r="R350" s="122"/>
      <c r="S350" s="122"/>
    </row>
    <row r="351" spans="1:19" ht="14.1" customHeight="1">
      <c r="A351" s="311">
        <v>350</v>
      </c>
      <c r="B351" s="122" t="s">
        <v>2765</v>
      </c>
      <c r="C351" s="122" t="str">
        <f>IF('確認申請書（建築）入力'!$AJ$228="","",'確認申請書（建築）入力'!$AJ$228)</f>
        <v/>
      </c>
      <c r="D351" s="122"/>
      <c r="E351" s="122"/>
      <c r="F351" s="122"/>
      <c r="G351" s="122"/>
      <c r="H351" s="122"/>
      <c r="I351" s="122"/>
      <c r="J351" s="122"/>
      <c r="K351" s="122"/>
      <c r="L351" s="122"/>
      <c r="M351" s="122"/>
      <c r="N351" s="122"/>
      <c r="O351" s="122"/>
      <c r="P351" s="122"/>
      <c r="Q351" s="122"/>
      <c r="R351" s="122"/>
      <c r="S351" s="122"/>
    </row>
    <row r="352" spans="1:19" ht="14.1" customHeight="1">
      <c r="A352" s="311">
        <v>351</v>
      </c>
      <c r="B352" s="122" t="s">
        <v>2660</v>
      </c>
      <c r="C352" s="122" t="str">
        <f>IF('確認申請書（建築）入力'!$T$229="","",'確認申請書（建築）入力'!$T$229)</f>
        <v/>
      </c>
      <c r="D352" s="122"/>
      <c r="E352" s="122"/>
      <c r="F352" s="122"/>
      <c r="G352" s="122"/>
      <c r="H352" s="122"/>
      <c r="I352" s="122"/>
      <c r="J352" s="122"/>
      <c r="K352" s="122"/>
      <c r="L352" s="122"/>
      <c r="M352" s="122"/>
      <c r="N352" s="122"/>
      <c r="O352" s="122"/>
      <c r="P352" s="122"/>
      <c r="Q352" s="122"/>
      <c r="R352" s="122"/>
      <c r="S352" s="122"/>
    </row>
    <row r="353" spans="1:19" ht="14.1" customHeight="1">
      <c r="A353" s="311">
        <v>352</v>
      </c>
      <c r="B353" s="122" t="s">
        <v>2766</v>
      </c>
      <c r="C353" s="122" t="str">
        <f>IF('確認申請書（建築）入力'!$AJ$229="","",'確認申請書（建築）入力'!$AJ$229)</f>
        <v/>
      </c>
      <c r="D353" s="122"/>
      <c r="E353" s="122"/>
      <c r="F353" s="122"/>
      <c r="G353" s="122"/>
      <c r="H353" s="122"/>
      <c r="I353" s="122"/>
      <c r="J353" s="122"/>
      <c r="K353" s="122"/>
      <c r="L353" s="122"/>
      <c r="M353" s="122"/>
      <c r="N353" s="122"/>
      <c r="O353" s="122"/>
      <c r="P353" s="122"/>
      <c r="Q353" s="122"/>
      <c r="R353" s="122"/>
      <c r="S353" s="122"/>
    </row>
    <row r="354" spans="1:19" ht="14.1" customHeight="1">
      <c r="A354" s="311">
        <v>353</v>
      </c>
      <c r="B354" s="122" t="s">
        <v>2658</v>
      </c>
      <c r="C354" s="122" t="str">
        <f>IF('確認申請書（建築）入力'!$R$230="","",'確認申請書（建築）入力'!$R$230)</f>
        <v/>
      </c>
      <c r="D354" s="122"/>
      <c r="E354" s="122"/>
      <c r="F354" s="122"/>
      <c r="G354" s="122"/>
      <c r="H354" s="122"/>
      <c r="I354" s="122"/>
      <c r="J354" s="122"/>
      <c r="K354" s="122"/>
      <c r="L354" s="122"/>
      <c r="M354" s="122"/>
      <c r="N354" s="122"/>
      <c r="O354" s="122"/>
      <c r="P354" s="122"/>
      <c r="Q354" s="122"/>
      <c r="R354" s="122"/>
      <c r="S354" s="122"/>
    </row>
    <row r="355" spans="1:19" ht="14.1" customHeight="1">
      <c r="A355" s="311">
        <v>354</v>
      </c>
      <c r="B355" s="122" t="s">
        <v>2792</v>
      </c>
      <c r="C355" s="122" t="str">
        <f>IF('確認申請書（建築）入力'!$N$295="","",TEXT('確認申請書（建築）入力'!$N$295,"#0.00"))</f>
        <v/>
      </c>
      <c r="D355" s="122"/>
      <c r="E355" s="122"/>
      <c r="F355" s="122"/>
      <c r="G355" s="122"/>
      <c r="H355" s="122"/>
      <c r="I355" s="122"/>
      <c r="J355" s="122"/>
      <c r="K355" s="122"/>
      <c r="L355" s="122"/>
      <c r="M355" s="122"/>
      <c r="N355" s="122"/>
      <c r="O355" s="122"/>
      <c r="P355" s="122"/>
      <c r="Q355" s="122"/>
      <c r="R355" s="122"/>
      <c r="S355" s="122"/>
    </row>
    <row r="356" spans="1:19" ht="14.1" customHeight="1">
      <c r="A356" s="311">
        <v>355</v>
      </c>
      <c r="B356" s="122" t="s">
        <v>2793</v>
      </c>
      <c r="C356" s="122" t="str">
        <f>IF('確認申請書（建築）入力'!$T$295="","",TEXT('確認申請書（建築）入力'!$T$295,"#0.00"))</f>
        <v/>
      </c>
      <c r="D356" s="122"/>
      <c r="E356" s="122"/>
      <c r="F356" s="122"/>
      <c r="G356" s="122"/>
      <c r="H356" s="122"/>
      <c r="I356" s="122"/>
      <c r="J356" s="122"/>
      <c r="K356" s="122"/>
      <c r="L356" s="122"/>
      <c r="M356" s="122"/>
      <c r="N356" s="122"/>
      <c r="O356" s="122"/>
      <c r="P356" s="122"/>
      <c r="Q356" s="122"/>
      <c r="R356" s="122"/>
      <c r="S356" s="122"/>
    </row>
    <row r="357" spans="1:19" ht="14.1" customHeight="1">
      <c r="A357" s="311">
        <v>356</v>
      </c>
      <c r="B357" s="122" t="s">
        <v>2794</v>
      </c>
      <c r="C357" s="122" t="str">
        <f>IF('確認申請書（建築）入力'!$Z$295=0,"",TEXT('確認申請書（建築）入力'!$Z$295,"#0.00"))</f>
        <v/>
      </c>
    </row>
    <row r="358" spans="1:19" ht="14.1" customHeight="1">
      <c r="A358" s="311">
        <v>357</v>
      </c>
      <c r="B358" s="119" t="s">
        <v>2960</v>
      </c>
      <c r="C358" s="119" t="str">
        <f>IF($D$358=TRUE,"有",IF($E$358=TRUE,"無",""))</f>
        <v/>
      </c>
      <c r="D358" s="119" t="b">
        <v>0</v>
      </c>
      <c r="E358" s="119" t="b">
        <v>0</v>
      </c>
    </row>
    <row r="359" spans="1:19" ht="14.1" customHeight="1">
      <c r="A359" s="311">
        <v>358</v>
      </c>
      <c r="B359" s="119" t="s">
        <v>3092</v>
      </c>
      <c r="C359" s="119" t="str">
        <f>IF($D$359=TRUE,"要",IF($E$359=TRUE,"否",""))</f>
        <v/>
      </c>
      <c r="D359" s="119" t="b">
        <v>0</v>
      </c>
      <c r="E359" s="119" t="b">
        <v>0</v>
      </c>
    </row>
    <row r="360" spans="1:19" ht="14.1" customHeight="1">
      <c r="A360" s="311">
        <v>359</v>
      </c>
      <c r="B360" s="121" t="s">
        <v>3130</v>
      </c>
      <c r="C360" s="122" t="str">
        <f>IF('確認申請書（建築）入力'!$M$214="","",'確認申請書（建築）入力'!$M$214)</f>
        <v/>
      </c>
      <c r="D360" s="122"/>
      <c r="E360" s="122"/>
      <c r="F360" s="122"/>
      <c r="G360" s="122"/>
      <c r="H360" s="122"/>
      <c r="I360" s="122"/>
      <c r="J360" s="122"/>
      <c r="K360" s="122"/>
      <c r="L360" s="122"/>
      <c r="M360" s="122"/>
      <c r="N360" s="122"/>
      <c r="O360" s="122"/>
      <c r="P360" s="122"/>
      <c r="Q360" s="122"/>
      <c r="R360" s="122"/>
      <c r="S360" s="122" t="s">
        <v>1457</v>
      </c>
    </row>
    <row r="361" spans="1:19" ht="14.1" customHeight="1">
      <c r="A361" s="311">
        <v>360</v>
      </c>
      <c r="B361" s="121" t="s">
        <v>3131</v>
      </c>
      <c r="C361" s="122" t="str">
        <f>IF('確認申請書（建築）入力'!$S$215="","",'確認申請書（建築）入力'!$S$215)</f>
        <v/>
      </c>
      <c r="D361" s="127">
        <v>1</v>
      </c>
      <c r="E361" s="122"/>
      <c r="F361" s="122"/>
      <c r="G361" s="122"/>
      <c r="H361" s="122"/>
      <c r="I361" s="122"/>
      <c r="J361" s="122"/>
      <c r="K361" s="122"/>
      <c r="L361" s="122"/>
      <c r="M361" s="122"/>
      <c r="N361" s="122"/>
      <c r="O361" s="122"/>
      <c r="P361" s="122"/>
      <c r="Q361" s="122"/>
      <c r="R361" s="122"/>
      <c r="S361" s="122" t="s">
        <v>1457</v>
      </c>
    </row>
    <row r="362" spans="1:19" ht="14.1" customHeight="1">
      <c r="A362" s="311">
        <v>361</v>
      </c>
      <c r="B362" s="121" t="s">
        <v>3132</v>
      </c>
      <c r="C362" s="122" t="str">
        <f>IF('確認申請書（建築）入力'!$Z$215="","",'確認申請書（建築）入力'!$Z$215)</f>
        <v/>
      </c>
      <c r="D362" s="127">
        <v>1</v>
      </c>
      <c r="E362" s="122"/>
      <c r="F362" s="122"/>
      <c r="G362" s="122"/>
      <c r="H362" s="122"/>
      <c r="I362" s="122"/>
      <c r="J362" s="122"/>
      <c r="K362" s="122"/>
      <c r="L362" s="122"/>
      <c r="M362" s="122"/>
      <c r="N362" s="122"/>
      <c r="O362" s="122"/>
      <c r="P362" s="122"/>
      <c r="Q362" s="122"/>
      <c r="R362" s="122"/>
      <c r="S362" s="122" t="s">
        <v>1745</v>
      </c>
    </row>
    <row r="363" spans="1:19" ht="14.1" customHeight="1">
      <c r="A363" s="311">
        <v>362</v>
      </c>
      <c r="B363" s="121" t="s">
        <v>3133</v>
      </c>
      <c r="C363" s="122" t="str">
        <f>IF('確認申請書（建築）入力'!$AE$215="","",'確認申請書（建築）入力'!$AE$215)</f>
        <v/>
      </c>
      <c r="D363" s="122"/>
      <c r="E363" s="122"/>
      <c r="F363" s="122"/>
      <c r="G363" s="122"/>
      <c r="H363" s="122"/>
      <c r="I363" s="122"/>
      <c r="J363" s="122"/>
      <c r="K363" s="122"/>
      <c r="L363" s="122"/>
      <c r="M363" s="122"/>
      <c r="N363" s="122"/>
      <c r="O363" s="122"/>
      <c r="P363" s="122"/>
      <c r="Q363" s="122"/>
      <c r="R363" s="122"/>
      <c r="S363" s="122" t="s">
        <v>1457</v>
      </c>
    </row>
    <row r="364" spans="1:19" ht="14.1" customHeight="1">
      <c r="A364" s="311">
        <v>363</v>
      </c>
      <c r="B364" s="121" t="s">
        <v>3134</v>
      </c>
      <c r="C364" s="122" t="str">
        <f>IF('確認申請書（建築）入力'!$M$216="","",'確認申請書（建築）入力'!$M$216)</f>
        <v/>
      </c>
      <c r="D364" s="122"/>
      <c r="E364" s="122"/>
      <c r="F364" s="122"/>
      <c r="G364" s="122"/>
      <c r="H364" s="122"/>
      <c r="I364" s="122"/>
      <c r="J364" s="122"/>
      <c r="K364" s="122"/>
      <c r="L364" s="122"/>
      <c r="M364" s="122"/>
      <c r="N364" s="122"/>
      <c r="O364" s="122"/>
      <c r="P364" s="122"/>
      <c r="Q364" s="122"/>
      <c r="R364" s="122"/>
      <c r="S364" s="122" t="s">
        <v>1457</v>
      </c>
    </row>
    <row r="365" spans="1:19" ht="14.1" customHeight="1">
      <c r="A365" s="311">
        <v>364</v>
      </c>
      <c r="B365" s="121" t="s">
        <v>3135</v>
      </c>
      <c r="C365" s="122" t="str">
        <f>IF('確認申請書（建築）入力'!$M$217="","",'確認申請書（建築）入力'!$M$217)</f>
        <v/>
      </c>
      <c r="D365" s="122"/>
      <c r="E365" s="122"/>
      <c r="F365" s="122"/>
      <c r="G365" s="122"/>
      <c r="H365" s="122"/>
      <c r="I365" s="122"/>
      <c r="J365" s="122"/>
      <c r="K365" s="122"/>
      <c r="L365" s="122"/>
      <c r="M365" s="122"/>
      <c r="N365" s="122"/>
      <c r="O365" s="122"/>
      <c r="P365" s="122"/>
      <c r="Q365" s="122"/>
      <c r="R365" s="122"/>
      <c r="S365" s="122" t="s">
        <v>1457</v>
      </c>
    </row>
    <row r="366" spans="1:19" ht="14.1" customHeight="1">
      <c r="A366" s="311">
        <v>365</v>
      </c>
      <c r="B366" s="121" t="s">
        <v>3136</v>
      </c>
      <c r="C366" s="122" t="str">
        <f>IF('確認申請書（建築）入力'!$M$218="","",'確認申請書（建築）入力'!$M$218)</f>
        <v/>
      </c>
      <c r="D366" s="122"/>
      <c r="E366" s="122"/>
      <c r="F366" s="122"/>
      <c r="G366" s="122"/>
      <c r="H366" s="122"/>
      <c r="I366" s="122"/>
      <c r="J366" s="122"/>
      <c r="K366" s="122"/>
      <c r="L366" s="122"/>
      <c r="M366" s="122"/>
      <c r="N366" s="122"/>
      <c r="O366" s="122"/>
      <c r="P366" s="122"/>
      <c r="Q366" s="122"/>
      <c r="R366" s="122"/>
      <c r="S366" s="122" t="s">
        <v>1457</v>
      </c>
    </row>
    <row r="367" spans="1:19" ht="14.1" customHeight="1">
      <c r="A367" s="311">
        <v>366</v>
      </c>
      <c r="B367" s="121" t="s">
        <v>3137</v>
      </c>
      <c r="C367" s="122" t="str">
        <f>IF('確認申請書（建築）入力'!$M$219="","",'確認申請書（建築）入力'!$M$219)</f>
        <v/>
      </c>
      <c r="D367" s="122"/>
      <c r="E367" s="122"/>
      <c r="F367" s="122"/>
      <c r="G367" s="122"/>
      <c r="H367" s="122"/>
      <c r="I367" s="122"/>
      <c r="J367" s="122"/>
      <c r="K367" s="122"/>
      <c r="L367" s="122"/>
      <c r="M367" s="122"/>
      <c r="N367" s="122"/>
      <c r="O367" s="122"/>
      <c r="P367" s="122"/>
      <c r="Q367" s="122"/>
      <c r="R367" s="122"/>
      <c r="S367" s="122" t="s">
        <v>1457</v>
      </c>
    </row>
    <row r="368" spans="1:19" ht="14.1" customHeight="1">
      <c r="A368" s="311">
        <v>367</v>
      </c>
      <c r="B368" s="122" t="s">
        <v>3171</v>
      </c>
      <c r="C368" s="122" t="str">
        <f>IF('確認申請書（建築）入力'!$N$289="","",TEXT('確認申請書（建築）入力'!$N$289,"#0.00"))</f>
        <v/>
      </c>
      <c r="D368" s="122"/>
      <c r="E368" s="122"/>
      <c r="F368" s="122"/>
      <c r="G368" s="122"/>
      <c r="H368" s="122"/>
      <c r="I368" s="122"/>
      <c r="J368" s="122"/>
      <c r="K368" s="122"/>
      <c r="L368" s="122"/>
      <c r="M368" s="122"/>
      <c r="N368" s="122"/>
      <c r="O368" s="122"/>
      <c r="P368" s="122"/>
      <c r="Q368" s="122"/>
      <c r="R368" s="122"/>
      <c r="S368" s="122"/>
    </row>
    <row r="369" spans="1:19" ht="14.1" customHeight="1">
      <c r="A369" s="311">
        <v>368</v>
      </c>
      <c r="B369" s="122" t="s">
        <v>3172</v>
      </c>
      <c r="C369" s="122" t="str">
        <f>IF('確認申請書（建築）入力'!$T$289="","",TEXT('確認申請書（建築）入力'!$T$289,"#0.00"))</f>
        <v/>
      </c>
      <c r="D369" s="122"/>
      <c r="E369" s="122"/>
      <c r="F369" s="122"/>
      <c r="G369" s="122"/>
      <c r="H369" s="122"/>
      <c r="I369" s="122"/>
      <c r="J369" s="122"/>
      <c r="K369" s="122"/>
      <c r="L369" s="122"/>
      <c r="M369" s="122"/>
      <c r="N369" s="122"/>
      <c r="O369" s="122"/>
      <c r="P369" s="122"/>
      <c r="Q369" s="122"/>
      <c r="R369" s="122"/>
      <c r="S369" s="122"/>
    </row>
    <row r="370" spans="1:19" ht="14.1" customHeight="1">
      <c r="A370" s="311">
        <v>369</v>
      </c>
      <c r="B370" s="122" t="s">
        <v>3173</v>
      </c>
      <c r="C370" s="122" t="str">
        <f>IF('確認申請書（建築）入力'!$Z$289=0,"",TEXT('確認申請書（建築）入力'!$Z$289,"#0.00"))</f>
        <v/>
      </c>
      <c r="D370" s="122"/>
      <c r="E370" s="122"/>
      <c r="F370" s="122"/>
      <c r="G370" s="122"/>
      <c r="H370" s="122"/>
      <c r="I370" s="122"/>
      <c r="J370" s="122"/>
      <c r="K370" s="122"/>
      <c r="L370" s="122"/>
      <c r="M370" s="122"/>
      <c r="N370" s="122"/>
      <c r="O370" s="122"/>
      <c r="P370" s="122"/>
      <c r="Q370" s="122"/>
      <c r="R370" s="122"/>
      <c r="S370" s="122"/>
    </row>
    <row r="371" spans="1:19" ht="14.1" customHeight="1">
      <c r="A371" s="311">
        <v>370</v>
      </c>
      <c r="B371" s="122" t="s">
        <v>3174</v>
      </c>
      <c r="C371" s="122" t="str">
        <f>IF('確認申請書（建築）入力'!$N$296="","",TEXT('確認申請書（建築）入力'!$N$296,"#0.00"))</f>
        <v/>
      </c>
      <c r="D371" s="122"/>
      <c r="E371" s="122"/>
      <c r="F371" s="122"/>
      <c r="G371" s="122"/>
      <c r="H371" s="122"/>
      <c r="I371" s="122"/>
      <c r="J371" s="122"/>
      <c r="K371" s="122"/>
      <c r="L371" s="122"/>
      <c r="M371" s="122"/>
      <c r="N371" s="122"/>
      <c r="O371" s="122"/>
      <c r="P371" s="122"/>
      <c r="Q371" s="122"/>
      <c r="R371" s="122"/>
      <c r="S371" s="122"/>
    </row>
    <row r="372" spans="1:19" ht="14.1" customHeight="1">
      <c r="A372" s="311">
        <v>371</v>
      </c>
      <c r="B372" s="122" t="s">
        <v>3175</v>
      </c>
      <c r="C372" s="122" t="str">
        <f>IF('確認申請書（建築）入力'!$T$296="","",TEXT('確認申請書（建築）入力'!$T$296,"#0.00"))</f>
        <v/>
      </c>
      <c r="D372" s="122"/>
      <c r="E372" s="122"/>
      <c r="F372" s="122"/>
      <c r="G372" s="122"/>
      <c r="H372" s="122"/>
      <c r="I372" s="122"/>
      <c r="J372" s="122"/>
      <c r="K372" s="122"/>
      <c r="L372" s="122"/>
      <c r="M372" s="122"/>
      <c r="N372" s="122"/>
      <c r="O372" s="122"/>
      <c r="P372" s="122"/>
      <c r="Q372" s="122"/>
      <c r="R372" s="122"/>
      <c r="S372" s="122"/>
    </row>
    <row r="373" spans="1:19" ht="14.1" customHeight="1">
      <c r="A373" s="311">
        <v>372</v>
      </c>
      <c r="B373" s="122" t="s">
        <v>3176</v>
      </c>
      <c r="C373" s="122" t="str">
        <f>IF('確認申請書（建築）入力'!$Z$296=0,"",TEXT('確認申請書（建築）入力'!$Z$296,"#0.00"))</f>
        <v/>
      </c>
      <c r="D373" s="122"/>
      <c r="E373" s="122"/>
      <c r="F373" s="122"/>
      <c r="G373" s="122"/>
      <c r="H373" s="122"/>
      <c r="I373" s="122"/>
      <c r="J373" s="122"/>
      <c r="K373" s="122"/>
      <c r="L373" s="122"/>
      <c r="M373" s="122"/>
      <c r="N373" s="122"/>
      <c r="O373" s="122"/>
      <c r="P373" s="122"/>
      <c r="Q373" s="122"/>
      <c r="R373" s="122"/>
      <c r="S373" s="122"/>
    </row>
    <row r="374" spans="1:19" ht="14.1" customHeight="1">
      <c r="A374" s="311">
        <v>373</v>
      </c>
      <c r="B374" s="122" t="s">
        <v>3188</v>
      </c>
      <c r="C374" s="122" t="str">
        <f>IF('確認申請書（建築）入力'!$N$279=0,"",TEXT('確認申請書（建築）入力'!$N$279,"#0.00"))</f>
        <v/>
      </c>
      <c r="D374" s="122"/>
      <c r="E374" s="122"/>
      <c r="F374" s="122"/>
      <c r="G374" s="122"/>
      <c r="H374" s="122"/>
      <c r="I374" s="122"/>
      <c r="J374" s="122"/>
      <c r="K374" s="122"/>
      <c r="L374" s="122"/>
      <c r="M374" s="122"/>
      <c r="N374" s="122"/>
      <c r="O374" s="122"/>
      <c r="P374" s="122"/>
      <c r="Q374" s="122"/>
      <c r="R374" s="122"/>
      <c r="S374" s="122"/>
    </row>
    <row r="375" spans="1:19" ht="14.1" customHeight="1">
      <c r="A375" s="311">
        <v>374</v>
      </c>
      <c r="B375" s="122" t="s">
        <v>3189</v>
      </c>
      <c r="C375" s="122" t="str">
        <f>IF('確認申請書（建築）入力'!$T$279=0,"",TEXT('確認申請書（建築）入力'!$T$279,"#0.00"))</f>
        <v/>
      </c>
      <c r="D375" s="122"/>
      <c r="E375" s="122"/>
      <c r="F375" s="122"/>
      <c r="G375" s="122"/>
      <c r="H375" s="122"/>
      <c r="I375" s="122"/>
      <c r="J375" s="122"/>
      <c r="K375" s="122"/>
      <c r="L375" s="122"/>
      <c r="M375" s="122"/>
      <c r="N375" s="122"/>
      <c r="O375" s="122"/>
      <c r="P375" s="122"/>
      <c r="Q375" s="122"/>
      <c r="R375" s="122"/>
      <c r="S375" s="122"/>
    </row>
    <row r="376" spans="1:19" ht="14.1" customHeight="1">
      <c r="A376" s="311">
        <v>375</v>
      </c>
      <c r="B376" s="122" t="s">
        <v>3190</v>
      </c>
      <c r="C376" s="122" t="str">
        <f>IF('確認申請書（建築）入力'!$Z$279=0,"",TEXT('確認申請書（建築）入力'!$Z$279,"#0.00"))</f>
        <v/>
      </c>
      <c r="D376" s="122"/>
      <c r="E376" s="122"/>
      <c r="F376" s="122"/>
      <c r="G376" s="122"/>
      <c r="H376" s="122"/>
      <c r="I376" s="122"/>
      <c r="J376" s="122"/>
      <c r="K376" s="122"/>
      <c r="L376" s="122"/>
      <c r="M376" s="122"/>
      <c r="N376" s="122"/>
      <c r="O376" s="122"/>
      <c r="P376" s="122"/>
      <c r="Q376" s="122"/>
      <c r="R376" s="122"/>
      <c r="S376" s="122"/>
    </row>
    <row r="377" spans="1:19" ht="14.1" customHeight="1">
      <c r="A377" s="311">
        <v>376</v>
      </c>
      <c r="B377" s="122" t="s">
        <v>3667</v>
      </c>
      <c r="C377" s="119" t="str">
        <f>IF($D$377=TRUE,"有",IF($E$377=TRUE,"無",""))</f>
        <v/>
      </c>
      <c r="D377" s="122" t="b">
        <v>0</v>
      </c>
      <c r="E377" s="122" t="b">
        <v>0</v>
      </c>
      <c r="F377" s="122"/>
      <c r="G377" s="122"/>
      <c r="H377" s="122"/>
      <c r="I377" s="122"/>
      <c r="J377" s="122"/>
      <c r="K377" s="122"/>
      <c r="L377" s="122"/>
      <c r="M377" s="122"/>
      <c r="N377" s="122"/>
      <c r="O377" s="122"/>
      <c r="P377" s="122"/>
      <c r="Q377" s="122"/>
      <c r="R377" s="122"/>
      <c r="S377" s="122"/>
    </row>
    <row r="378" spans="1:19" ht="14.1" customHeight="1">
      <c r="A378" s="311">
        <v>377</v>
      </c>
      <c r="B378" s="122" t="s">
        <v>3668</v>
      </c>
      <c r="C378" s="119" t="str">
        <f>IF($D$378=TRUE,"1",IF($E$378=TRUE,"2",""))</f>
        <v/>
      </c>
      <c r="D378" s="122" t="b">
        <v>0</v>
      </c>
      <c r="E378" s="122" t="b">
        <v>0</v>
      </c>
      <c r="F378" s="122"/>
      <c r="G378" s="122"/>
      <c r="H378" s="122"/>
      <c r="I378" s="122"/>
      <c r="J378" s="122"/>
      <c r="K378" s="122"/>
      <c r="L378" s="122"/>
      <c r="M378" s="122"/>
      <c r="N378" s="122"/>
      <c r="O378" s="122"/>
      <c r="P378" s="122"/>
      <c r="Q378" s="122"/>
      <c r="R378" s="122"/>
      <c r="S378" s="122"/>
    </row>
    <row r="379" spans="1:19" ht="14.1" customHeight="1">
      <c r="A379" s="449">
        <v>378</v>
      </c>
      <c r="B379" s="119" t="s">
        <v>3669</v>
      </c>
      <c r="C379" s="119" t="str">
        <f>IF(AND('確認申請書（建築）入力'!$R$230&lt;&gt;"", COUNTIF(値一覧項目!AE2:AE5, '確認申請書（建築）入力'!$R$230)&gt;0), '確認申請書（建築）入力'!$R$230, "")</f>
        <v/>
      </c>
    </row>
    <row r="380" spans="1:19" ht="14.1" customHeight="1">
      <c r="A380" s="311">
        <v>379</v>
      </c>
      <c r="B380" s="119" t="s">
        <v>3735</v>
      </c>
      <c r="C380" s="119" t="str">
        <f>IF('確認申請書（建築）入力'!$BG$344="","",'確認申請書（建築）入力'!$BG$344)</f>
        <v/>
      </c>
    </row>
    <row r="381" spans="1:19" ht="14.1" customHeight="1">
      <c r="A381" s="449">
        <v>380</v>
      </c>
      <c r="B381" s="119" t="s">
        <v>3736</v>
      </c>
      <c r="C381" s="119" t="str">
        <f>IF('確認申請書（建築）入力'!$BG$345="","",'確認申請書（建築）入力'!$BG$345)</f>
        <v/>
      </c>
    </row>
    <row r="382" spans="1:19" ht="14.1" customHeight="1">
      <c r="A382" s="311">
        <v>381</v>
      </c>
      <c r="B382" s="119" t="s">
        <v>3737</v>
      </c>
      <c r="C382" s="119" t="str">
        <f>IF('確認申請書（建築）入力'!$BG$346="","",'確認申請書（建築）入力'!$BG$346)</f>
        <v/>
      </c>
    </row>
    <row r="383" spans="1:19" ht="14.1" customHeight="1">
      <c r="A383" s="449">
        <v>382</v>
      </c>
      <c r="B383" s="119" t="s">
        <v>3738</v>
      </c>
      <c r="C383" s="119" t="str">
        <f>IF('確認申請書（建築）入力'!$BG$347="","",'確認申請書（建築）入力'!$BG$347)</f>
        <v/>
      </c>
    </row>
    <row r="384" spans="1:19" ht="14.1" customHeight="1">
      <c r="A384" s="311">
        <v>383</v>
      </c>
      <c r="B384" s="119" t="s">
        <v>3739</v>
      </c>
      <c r="C384" s="119" t="str">
        <f>IF('確認申請書（建築）入力'!$BG$348="","",'確認申請書（建築）入力'!$BG$348)</f>
        <v/>
      </c>
    </row>
    <row r="385" spans="1:3" ht="14.1" customHeight="1">
      <c r="A385" s="449">
        <v>384</v>
      </c>
      <c r="B385" s="119" t="s">
        <v>3740</v>
      </c>
      <c r="C385" s="119" t="str">
        <f>IF('確認申請書（建築）入力'!$BG$349="","",'確認申請書（建築）入力'!$BG$349)</f>
        <v/>
      </c>
    </row>
    <row r="386" spans="1:3" ht="14.1" customHeight="1">
      <c r="A386" s="311">
        <v>385</v>
      </c>
      <c r="B386" s="119" t="s">
        <v>3741</v>
      </c>
      <c r="C386" s="119" t="str">
        <f>IF('確認申請書（建築）入力'!$BU$344="","",'確認申請書（建築）入力'!$BU$344)</f>
        <v/>
      </c>
    </row>
    <row r="387" spans="1:3" ht="14.1" customHeight="1">
      <c r="A387" s="449">
        <v>386</v>
      </c>
      <c r="B387" s="119" t="s">
        <v>3742</v>
      </c>
      <c r="C387" s="119" t="str">
        <f>IF('確認申請書（建築）入力'!$BU$345="","",'確認申請書（建築）入力'!$BU$345)</f>
        <v/>
      </c>
    </row>
    <row r="388" spans="1:3" ht="14.1" customHeight="1">
      <c r="A388" s="311">
        <v>387</v>
      </c>
      <c r="B388" s="119" t="s">
        <v>3743</v>
      </c>
      <c r="C388" s="119" t="str">
        <f>IF('確認申請書（建築）入力'!$BU$346="","",'確認申請書（建築）入力'!$BU$346)</f>
        <v/>
      </c>
    </row>
    <row r="389" spans="1:3" ht="14.1" customHeight="1">
      <c r="A389" s="449">
        <v>388</v>
      </c>
      <c r="B389" s="119" t="s">
        <v>3744</v>
      </c>
      <c r="C389" s="119" t="str">
        <f>IF('確認申請書（建築）入力'!$BU$347="","",'確認申請書（建築）入力'!$BU$347)</f>
        <v/>
      </c>
    </row>
    <row r="390" spans="1:3" ht="14.1" customHeight="1">
      <c r="A390" s="311">
        <v>389</v>
      </c>
      <c r="B390" s="119" t="s">
        <v>3745</v>
      </c>
      <c r="C390" s="119" t="str">
        <f>IF('確認申請書（建築）入力'!$BU$348="","",'確認申請書（建築）入力'!$BU$348)</f>
        <v/>
      </c>
    </row>
    <row r="391" spans="1:3" ht="14.1" customHeight="1">
      <c r="A391" s="449">
        <v>390</v>
      </c>
      <c r="B391" s="119" t="s">
        <v>3746</v>
      </c>
      <c r="C391" s="119" t="str">
        <f>IF('確認申請書（建築）入力'!$BU$349="","",'確認申請書（建築）入力'!$BU$349)</f>
        <v/>
      </c>
    </row>
    <row r="392" spans="1:3" ht="14.1" customHeight="1">
      <c r="A392" s="449">
        <v>400</v>
      </c>
      <c r="B392" s="119" t="s">
        <v>3770</v>
      </c>
      <c r="C392" s="119" t="str">
        <f>IF(作業メニュー!AM13=TRUE,1,"")</f>
        <v/>
      </c>
    </row>
  </sheetData>
  <phoneticPr fontId="2"/>
  <hyperlinks>
    <hyperlink ref="A1" location="作業メニュー!A1" display="出力列順" xr:uid="{00000000-0004-0000-3F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V988"/>
  <sheetViews>
    <sheetView workbookViewId="0">
      <selection activeCell="F769" sqref="F769"/>
    </sheetView>
  </sheetViews>
  <sheetFormatPr defaultColWidth="9" defaultRowHeight="14.1" customHeight="1"/>
  <cols>
    <col min="1" max="1" width="7.625" style="42" customWidth="1"/>
    <col min="2" max="2" width="6.375" style="596" bestFit="1" customWidth="1"/>
    <col min="3" max="3" width="6.375" style="42" bestFit="1" customWidth="1"/>
    <col min="4" max="4" width="6.375" style="42" customWidth="1"/>
    <col min="5" max="5" width="20.375" style="42" bestFit="1" customWidth="1"/>
    <col min="6" max="6" width="20.625" style="42" customWidth="1"/>
    <col min="7" max="22" width="7.625" style="42" customWidth="1"/>
    <col min="23" max="16384" width="9" style="42"/>
  </cols>
  <sheetData>
    <row r="1" spans="1:22" s="449" customFormat="1" ht="15.95" customHeight="1" thickBot="1">
      <c r="A1" s="473" t="s">
        <v>2393</v>
      </c>
      <c r="B1" s="379" t="s">
        <v>2102</v>
      </c>
      <c r="C1" s="380" t="s">
        <v>2103</v>
      </c>
      <c r="D1" s="380" t="s">
        <v>2201</v>
      </c>
      <c r="E1" s="381" t="s">
        <v>1819</v>
      </c>
      <c r="F1" s="381" t="s">
        <v>1818</v>
      </c>
      <c r="G1" s="381" t="s">
        <v>1817</v>
      </c>
      <c r="H1" s="381" t="s">
        <v>1816</v>
      </c>
      <c r="I1" s="381" t="s">
        <v>1815</v>
      </c>
      <c r="J1" s="381" t="s">
        <v>1814</v>
      </c>
      <c r="K1" s="381" t="s">
        <v>1813</v>
      </c>
      <c r="L1" s="381" t="s">
        <v>1812</v>
      </c>
      <c r="M1" s="381" t="s">
        <v>1811</v>
      </c>
      <c r="N1" s="381" t="s">
        <v>1810</v>
      </c>
      <c r="O1" s="381" t="s">
        <v>1809</v>
      </c>
      <c r="P1" s="381" t="s">
        <v>1808</v>
      </c>
      <c r="Q1" s="381" t="s">
        <v>1807</v>
      </c>
      <c r="R1" s="381" t="s">
        <v>1806</v>
      </c>
      <c r="S1" s="381" t="s">
        <v>1805</v>
      </c>
      <c r="T1" s="381" t="s">
        <v>1804</v>
      </c>
      <c r="U1" s="381" t="s">
        <v>1803</v>
      </c>
      <c r="V1" s="381" t="s">
        <v>1802</v>
      </c>
    </row>
    <row r="2" spans="1:22" s="119" customFormat="1" ht="14.1" customHeight="1">
      <c r="A2" s="382">
        <v>1</v>
      </c>
      <c r="B2" s="360" t="s">
        <v>2105</v>
      </c>
      <c r="C2" s="345">
        <v>1</v>
      </c>
      <c r="D2" s="345"/>
      <c r="E2" s="147" t="s">
        <v>2190</v>
      </c>
      <c r="F2" s="148">
        <f>'確認申請書（建築）入力'!$M$348</f>
        <v>1</v>
      </c>
      <c r="G2" s="148"/>
      <c r="H2" s="148"/>
      <c r="I2" s="148"/>
      <c r="J2" s="148"/>
      <c r="K2" s="148"/>
      <c r="L2" s="148"/>
      <c r="M2" s="148"/>
      <c r="N2" s="148"/>
      <c r="O2" s="148"/>
      <c r="P2" s="148"/>
      <c r="Q2" s="148"/>
      <c r="R2" s="148"/>
      <c r="S2" s="148"/>
      <c r="T2" s="148"/>
      <c r="U2" s="148"/>
      <c r="V2" s="157"/>
    </row>
    <row r="3" spans="1:22" s="119" customFormat="1" ht="14.1" customHeight="1">
      <c r="A3" s="301">
        <f t="shared" ref="A3:A66" si="0">A2+1</f>
        <v>2</v>
      </c>
      <c r="B3" s="311" t="s">
        <v>2105</v>
      </c>
      <c r="C3" s="346">
        <v>1</v>
      </c>
      <c r="D3" s="346"/>
      <c r="E3" s="121" t="s">
        <v>1984</v>
      </c>
      <c r="F3" s="122" t="str">
        <f>IF(INDEX(主要用途!$C$2:$C63,$G$3)="","",INDEX(主要用途!$C$2:$C63,$G$3))</f>
        <v/>
      </c>
      <c r="G3" s="127">
        <v>1</v>
      </c>
      <c r="H3" s="122"/>
      <c r="I3" s="122"/>
      <c r="J3" s="122"/>
      <c r="K3" s="122"/>
      <c r="L3" s="122"/>
      <c r="M3" s="122"/>
      <c r="N3" s="122"/>
      <c r="O3" s="122"/>
      <c r="P3" s="122"/>
      <c r="Q3" s="122"/>
      <c r="R3" s="122"/>
      <c r="S3" s="122"/>
      <c r="T3" s="122"/>
      <c r="U3" s="122"/>
      <c r="V3" s="146"/>
    </row>
    <row r="4" spans="1:22" s="119" customFormat="1" ht="14.1" customHeight="1">
      <c r="A4" s="301">
        <f t="shared" si="0"/>
        <v>3</v>
      </c>
      <c r="B4" s="311" t="s">
        <v>2105</v>
      </c>
      <c r="C4" s="346">
        <v>1</v>
      </c>
      <c r="D4" s="346"/>
      <c r="E4" s="121" t="s">
        <v>1985</v>
      </c>
      <c r="F4" s="122" t="str">
        <f>IF(INDEX(主要用途!$C$2:$C64,$G$4)="","",INDEX(主要用途!$C$2:$C64,$G$4))</f>
        <v/>
      </c>
      <c r="G4" s="127">
        <v>1</v>
      </c>
      <c r="H4" s="122"/>
      <c r="I4" s="122"/>
      <c r="J4" s="122"/>
      <c r="K4" s="122"/>
      <c r="L4" s="122"/>
      <c r="M4" s="122"/>
      <c r="N4" s="122"/>
      <c r="O4" s="122"/>
      <c r="P4" s="122"/>
      <c r="Q4" s="122"/>
      <c r="R4" s="122"/>
      <c r="S4" s="122"/>
      <c r="T4" s="122"/>
      <c r="U4" s="122"/>
      <c r="V4" s="146"/>
    </row>
    <row r="5" spans="1:22" s="119" customFormat="1" ht="14.1" customHeight="1">
      <c r="A5" s="301">
        <f t="shared" si="0"/>
        <v>4</v>
      </c>
      <c r="B5" s="311" t="s">
        <v>2105</v>
      </c>
      <c r="C5" s="346">
        <v>1</v>
      </c>
      <c r="D5" s="346"/>
      <c r="E5" s="121" t="s">
        <v>1986</v>
      </c>
      <c r="F5" s="122" t="str">
        <f>IF(INDEX(主要用途!$C$2:$C65,$G$5)="","",INDEX(主要用途!$C$2:$C65,$G$5))</f>
        <v/>
      </c>
      <c r="G5" s="127">
        <v>1</v>
      </c>
      <c r="H5" s="122"/>
      <c r="I5" s="122"/>
      <c r="J5" s="122"/>
      <c r="K5" s="122"/>
      <c r="L5" s="122"/>
      <c r="M5" s="122"/>
      <c r="N5" s="122"/>
      <c r="O5" s="122"/>
      <c r="P5" s="122"/>
      <c r="Q5" s="122"/>
      <c r="R5" s="122"/>
      <c r="S5" s="122"/>
      <c r="T5" s="122"/>
      <c r="U5" s="122"/>
      <c r="V5" s="146"/>
    </row>
    <row r="6" spans="1:22" s="119" customFormat="1" ht="14.1" customHeight="1">
      <c r="A6" s="301">
        <f t="shared" si="0"/>
        <v>5</v>
      </c>
      <c r="B6" s="311" t="s">
        <v>2105</v>
      </c>
      <c r="C6" s="346">
        <v>1</v>
      </c>
      <c r="D6" s="346"/>
      <c r="E6" s="121" t="s">
        <v>1987</v>
      </c>
      <c r="F6" s="122" t="str">
        <f>IF('確認申請書（建築）入力'!$S$350="","",'確認申請書（建築）入力'!$S$350)</f>
        <v/>
      </c>
      <c r="G6" s="122"/>
      <c r="H6" s="122"/>
      <c r="I6" s="122"/>
      <c r="J6" s="122"/>
      <c r="K6" s="122"/>
      <c r="L6" s="122"/>
      <c r="M6" s="122"/>
      <c r="N6" s="122"/>
      <c r="O6" s="122"/>
      <c r="P6" s="122"/>
      <c r="Q6" s="122"/>
      <c r="R6" s="122"/>
      <c r="S6" s="122"/>
      <c r="T6" s="122"/>
      <c r="U6" s="122"/>
      <c r="V6" s="146"/>
    </row>
    <row r="7" spans="1:22" s="119" customFormat="1" ht="14.1" customHeight="1">
      <c r="A7" s="301">
        <f t="shared" si="0"/>
        <v>6</v>
      </c>
      <c r="B7" s="311" t="s">
        <v>2105</v>
      </c>
      <c r="C7" s="346">
        <v>1</v>
      </c>
      <c r="D7" s="346"/>
      <c r="E7" s="121" t="s">
        <v>1988</v>
      </c>
      <c r="F7" s="122" t="str">
        <f>IF('確認申請書（建築）入力'!$S$351="","",'確認申請書（建築）入力'!$S$351)</f>
        <v/>
      </c>
      <c r="G7" s="122"/>
      <c r="H7" s="122"/>
      <c r="I7" s="122"/>
      <c r="J7" s="122"/>
      <c r="K7" s="122"/>
      <c r="L7" s="122"/>
      <c r="M7" s="122"/>
      <c r="N7" s="122"/>
      <c r="O7" s="122"/>
      <c r="P7" s="122"/>
      <c r="Q7" s="122"/>
      <c r="R7" s="122"/>
      <c r="S7" s="122"/>
      <c r="T7" s="122"/>
      <c r="U7" s="122"/>
      <c r="V7" s="146"/>
    </row>
    <row r="8" spans="1:22" s="119" customFormat="1" ht="14.1" customHeight="1">
      <c r="A8" s="301">
        <f t="shared" si="0"/>
        <v>7</v>
      </c>
      <c r="B8" s="311" t="s">
        <v>2105</v>
      </c>
      <c r="C8" s="346">
        <v>1</v>
      </c>
      <c r="D8" s="346"/>
      <c r="E8" s="121" t="s">
        <v>1989</v>
      </c>
      <c r="F8" s="122" t="str">
        <f>IF('確認申請書（建築）入力'!$S$352="","",'確認申請書（建築）入力'!$S$352)</f>
        <v/>
      </c>
      <c r="G8" s="122"/>
      <c r="H8" s="122"/>
      <c r="I8" s="122"/>
      <c r="J8" s="122"/>
      <c r="K8" s="122"/>
      <c r="L8" s="122"/>
      <c r="M8" s="122"/>
      <c r="N8" s="122"/>
      <c r="O8" s="122"/>
      <c r="P8" s="122"/>
      <c r="Q8" s="122"/>
      <c r="R8" s="122"/>
      <c r="S8" s="122"/>
      <c r="T8" s="122"/>
      <c r="U8" s="122"/>
      <c r="V8" s="146"/>
    </row>
    <row r="9" spans="1:22" s="119" customFormat="1" ht="14.1" customHeight="1">
      <c r="A9" s="301">
        <f t="shared" si="0"/>
        <v>8</v>
      </c>
      <c r="B9" s="311" t="s">
        <v>2105</v>
      </c>
      <c r="C9" s="346">
        <v>1</v>
      </c>
      <c r="D9" s="346"/>
      <c r="E9" s="121" t="s">
        <v>1686</v>
      </c>
      <c r="F9" s="122" t="str">
        <f>IF($G$9=TRUE,"新築",IF($H$9=TRUE,"増築",IF($I$9=TRUE,"改築",IF($J$9=TRUE,"移転",IF($K$9=TRUE,"用途変更",IF($L$9=TRUE,"大規模の修繕",IF($M$9=TRUE,"大規模の模様替","")))))))</f>
        <v/>
      </c>
      <c r="G9" s="127" t="b">
        <v>0</v>
      </c>
      <c r="H9" s="127" t="b">
        <v>0</v>
      </c>
      <c r="I9" s="127" t="b">
        <v>0</v>
      </c>
      <c r="J9" s="127" t="b">
        <v>0</v>
      </c>
      <c r="K9" s="127" t="b">
        <v>0</v>
      </c>
      <c r="L9" s="127" t="b">
        <v>0</v>
      </c>
      <c r="M9" s="127" t="b">
        <v>0</v>
      </c>
      <c r="N9" s="122"/>
      <c r="O9" s="122"/>
      <c r="P9" s="122"/>
      <c r="Q9" s="122"/>
      <c r="R9" s="122"/>
      <c r="S9" s="122"/>
      <c r="T9" s="122"/>
      <c r="U9" s="122"/>
      <c r="V9" s="146"/>
    </row>
    <row r="10" spans="1:22" s="119" customFormat="1" ht="14.1" customHeight="1">
      <c r="A10" s="301">
        <f t="shared" si="0"/>
        <v>9</v>
      </c>
      <c r="B10" s="311" t="s">
        <v>2105</v>
      </c>
      <c r="C10" s="346">
        <v>1</v>
      </c>
      <c r="D10" s="346"/>
      <c r="E10" s="121" t="s">
        <v>1990</v>
      </c>
      <c r="F10" s="122" t="str">
        <f>IF(INDEX(値一覧項目!$I$2:$I218,$G$10)="","",INDEX(値一覧項目!$I$2:$I218,$G$10))</f>
        <v/>
      </c>
      <c r="G10" s="127">
        <v>1</v>
      </c>
      <c r="H10" s="127"/>
      <c r="I10" s="122"/>
      <c r="J10" s="122"/>
      <c r="K10" s="122"/>
      <c r="L10" s="122"/>
      <c r="M10" s="122"/>
      <c r="N10" s="122"/>
      <c r="O10" s="122"/>
      <c r="P10" s="122"/>
      <c r="Q10" s="122"/>
      <c r="R10" s="122"/>
      <c r="S10" s="122"/>
      <c r="T10" s="122"/>
      <c r="U10" s="122"/>
      <c r="V10" s="146"/>
    </row>
    <row r="11" spans="1:22" s="119" customFormat="1" ht="14.1" customHeight="1">
      <c r="A11" s="301">
        <f t="shared" si="0"/>
        <v>10</v>
      </c>
      <c r="B11" s="311" t="s">
        <v>2105</v>
      </c>
      <c r="C11" s="346">
        <v>1</v>
      </c>
      <c r="D11" s="346"/>
      <c r="E11" s="121" t="s">
        <v>1273</v>
      </c>
      <c r="F11" s="122" t="str">
        <f>IF($G$11=TRUE,'確認申請書（建築）入力'!$N$359,"")&amp;IF($H$11=TRUE,"/"&amp;'確認申請書（建築）入力'!$N$361,"")&amp;IF($I$11=TRUE,"/"&amp;'確認申請書（建築）入力'!$Z$359,"")&amp;IF($J$11=TRUE,"/"&amp;'確認申請書（建築）入力'!$AG$359,"")&amp;IF($K$11=TRUE,"/"&amp;'確認申請書（建築）入力'!$N$362,"")&amp;IF($L$11=TRUE,"/"&amp;'確認申請書（建築）入力'!$U$362,"")&amp;IF($M$11=TRUE,"/"&amp;'確認申請書（建築）入力'!$AA$362,"")&amp;IF($N$11=TRUE,"/"&amp;'確認申請書（建築）入力'!$AK$362,"")</f>
        <v/>
      </c>
      <c r="G11" s="127" t="b">
        <v>0</v>
      </c>
      <c r="H11" s="127" t="b">
        <v>0</v>
      </c>
      <c r="I11" s="127" t="b">
        <v>0</v>
      </c>
      <c r="J11" s="127" t="b">
        <v>0</v>
      </c>
      <c r="K11" s="127" t="b">
        <v>0</v>
      </c>
      <c r="L11" s="127" t="b">
        <v>0</v>
      </c>
      <c r="M11" s="127" t="b">
        <v>0</v>
      </c>
      <c r="N11" s="127" t="b">
        <v>0</v>
      </c>
      <c r="O11" s="122"/>
      <c r="P11" s="122"/>
      <c r="Q11" s="122"/>
      <c r="R11" s="122"/>
      <c r="S11" s="122"/>
      <c r="T11" s="122"/>
      <c r="U11" s="122"/>
      <c r="V11" s="146"/>
    </row>
    <row r="12" spans="1:22" s="598" customFormat="1" ht="14.1" customHeight="1">
      <c r="A12" s="438">
        <f t="shared" si="0"/>
        <v>11</v>
      </c>
      <c r="B12" s="439" t="s">
        <v>2105</v>
      </c>
      <c r="C12" s="440">
        <v>1</v>
      </c>
      <c r="D12" s="440"/>
      <c r="E12" s="441" t="s">
        <v>2202</v>
      </c>
      <c r="F12" s="442" t="str">
        <f>IF('確認申請書（建築）入力'!$AN$362="","",'確認申請書（建築）入力'!$AN$362)</f>
        <v/>
      </c>
      <c r="G12" s="443"/>
      <c r="H12" s="443"/>
      <c r="I12" s="443"/>
      <c r="J12" s="443"/>
      <c r="K12" s="443"/>
      <c r="L12" s="443"/>
      <c r="M12" s="443"/>
      <c r="N12" s="443"/>
      <c r="O12" s="442"/>
      <c r="P12" s="442"/>
      <c r="Q12" s="442"/>
      <c r="R12" s="442"/>
      <c r="S12" s="442"/>
      <c r="T12" s="442"/>
      <c r="U12" s="442"/>
      <c r="V12" s="444"/>
    </row>
    <row r="13" spans="1:22" s="119" customFormat="1" ht="14.1" customHeight="1">
      <c r="A13" s="301">
        <f t="shared" si="0"/>
        <v>12</v>
      </c>
      <c r="B13" s="311" t="s">
        <v>2105</v>
      </c>
      <c r="C13" s="346">
        <v>1</v>
      </c>
      <c r="D13" s="346"/>
      <c r="E13" s="121" t="s">
        <v>1991</v>
      </c>
      <c r="F13" s="122" t="str">
        <f>IF(INDEX(値一覧項目!$P$2:$P52,$G$13)="","",INDEX(値一覧項目!$P$2:$P52,$G$13))</f>
        <v/>
      </c>
      <c r="G13" s="134">
        <v>1</v>
      </c>
      <c r="H13" s="122"/>
      <c r="I13" s="122"/>
      <c r="J13" s="122"/>
      <c r="K13" s="122"/>
      <c r="L13" s="122"/>
      <c r="M13" s="122"/>
      <c r="N13" s="122"/>
      <c r="O13" s="122"/>
      <c r="P13" s="122"/>
      <c r="Q13" s="122"/>
      <c r="R13" s="122"/>
      <c r="S13" s="122"/>
      <c r="T13" s="122"/>
      <c r="U13" s="122"/>
      <c r="V13" s="146"/>
    </row>
    <row r="14" spans="1:22" s="119" customFormat="1" ht="14.1" customHeight="1">
      <c r="A14" s="301">
        <f t="shared" si="0"/>
        <v>13</v>
      </c>
      <c r="B14" s="311" t="s">
        <v>2105</v>
      </c>
      <c r="C14" s="346">
        <v>1</v>
      </c>
      <c r="D14" s="346"/>
      <c r="E14" s="121" t="s">
        <v>1992</v>
      </c>
      <c r="F14" s="122" t="str">
        <f>IF(INDEX(値一覧項目!$P$2:$P53,$G$14)="","",INDEX(値一覧項目!$P$2:$P53,$G$14))</f>
        <v/>
      </c>
      <c r="G14" s="134">
        <v>1</v>
      </c>
      <c r="H14" s="122"/>
      <c r="I14" s="122"/>
      <c r="J14" s="122"/>
      <c r="K14" s="122"/>
      <c r="L14" s="122"/>
      <c r="M14" s="122"/>
      <c r="N14" s="122"/>
      <c r="O14" s="122"/>
      <c r="P14" s="122"/>
      <c r="Q14" s="122"/>
      <c r="R14" s="122"/>
      <c r="S14" s="122"/>
      <c r="T14" s="122"/>
      <c r="U14" s="122"/>
      <c r="V14" s="146"/>
    </row>
    <row r="15" spans="1:22" s="119" customFormat="1" ht="14.1" customHeight="1">
      <c r="A15" s="301">
        <f t="shared" si="0"/>
        <v>14</v>
      </c>
      <c r="B15" s="311" t="s">
        <v>2105</v>
      </c>
      <c r="C15" s="346">
        <v>1</v>
      </c>
      <c r="D15" s="346"/>
      <c r="E15" s="121" t="s">
        <v>1993</v>
      </c>
      <c r="F15" s="122" t="str">
        <f>IF(INDEX(値一覧項目!$P$2:$P54,$G$15)="","",INDEX(値一覧項目!$P$2:$P54,$G$15))</f>
        <v/>
      </c>
      <c r="G15" s="134">
        <v>1</v>
      </c>
      <c r="H15" s="122"/>
      <c r="I15" s="122"/>
      <c r="J15" s="122"/>
      <c r="K15" s="122"/>
      <c r="L15" s="122"/>
      <c r="M15" s="122"/>
      <c r="N15" s="122"/>
      <c r="O15" s="122"/>
      <c r="P15" s="122"/>
      <c r="Q15" s="122"/>
      <c r="R15" s="122"/>
      <c r="S15" s="122"/>
      <c r="T15" s="122"/>
      <c r="U15" s="122"/>
      <c r="V15" s="146"/>
    </row>
    <row r="16" spans="1:22" s="119" customFormat="1" ht="14.1" customHeight="1">
      <c r="A16" s="301">
        <f t="shared" si="0"/>
        <v>15</v>
      </c>
      <c r="B16" s="311" t="s">
        <v>2105</v>
      </c>
      <c r="C16" s="346">
        <v>1</v>
      </c>
      <c r="D16" s="346"/>
      <c r="E16" s="121" t="s">
        <v>1994</v>
      </c>
      <c r="F16" s="122" t="str">
        <f>IF(INDEX(値一覧項目!$P$2:$P55,$G$16)="","",INDEX(値一覧項目!$P$2:$P55,$G$16))</f>
        <v/>
      </c>
      <c r="G16" s="134">
        <v>1</v>
      </c>
      <c r="H16" s="122"/>
      <c r="I16" s="122"/>
      <c r="J16" s="122"/>
      <c r="K16" s="122"/>
      <c r="L16" s="122"/>
      <c r="M16" s="122"/>
      <c r="N16" s="122"/>
      <c r="O16" s="122"/>
      <c r="P16" s="122"/>
      <c r="Q16" s="122"/>
      <c r="R16" s="122"/>
      <c r="S16" s="122"/>
      <c r="T16" s="122"/>
      <c r="U16" s="122"/>
      <c r="V16" s="146"/>
    </row>
    <row r="17" spans="1:22" s="119" customFormat="1" ht="14.1" customHeight="1">
      <c r="A17" s="301">
        <f t="shared" si="0"/>
        <v>16</v>
      </c>
      <c r="B17" s="311" t="s">
        <v>2105</v>
      </c>
      <c r="C17" s="346">
        <v>1</v>
      </c>
      <c r="D17" s="346"/>
      <c r="E17" s="121" t="s">
        <v>1995</v>
      </c>
      <c r="F17" s="131" t="str">
        <f>IF('確認申請書（建築）入力'!$M$388="","",TEXT('確認申請書（建築）入力'!$M$388,"#0.000"))</f>
        <v/>
      </c>
      <c r="G17" s="131"/>
      <c r="H17" s="122"/>
      <c r="I17" s="122"/>
      <c r="J17" s="122"/>
      <c r="K17" s="122"/>
      <c r="L17" s="122"/>
      <c r="M17" s="122"/>
      <c r="N17" s="122"/>
      <c r="O17" s="122"/>
      <c r="P17" s="122"/>
      <c r="Q17" s="122"/>
      <c r="R17" s="122"/>
      <c r="S17" s="122"/>
      <c r="T17" s="122"/>
      <c r="U17" s="122"/>
      <c r="V17" s="146"/>
    </row>
    <row r="18" spans="1:22" s="119" customFormat="1" ht="14.1" customHeight="1">
      <c r="A18" s="301">
        <f t="shared" si="0"/>
        <v>17</v>
      </c>
      <c r="B18" s="311" t="s">
        <v>2105</v>
      </c>
      <c r="C18" s="346">
        <v>1</v>
      </c>
      <c r="D18" s="346"/>
      <c r="E18" s="121" t="s">
        <v>1996</v>
      </c>
      <c r="F18" s="131" t="str">
        <f>IF('確認申請書（建築）入力'!$M$389="","",TEXT('確認申請書（建築）入力'!$M$389,"#0.000"))</f>
        <v/>
      </c>
      <c r="G18" s="131"/>
      <c r="H18" s="122"/>
      <c r="I18" s="122"/>
      <c r="J18" s="122"/>
      <c r="K18" s="122"/>
      <c r="L18" s="122"/>
      <c r="M18" s="122"/>
      <c r="N18" s="122"/>
      <c r="O18" s="122"/>
      <c r="P18" s="122"/>
      <c r="Q18" s="122"/>
      <c r="R18" s="122"/>
      <c r="S18" s="122"/>
      <c r="T18" s="122"/>
      <c r="U18" s="122"/>
      <c r="V18" s="146"/>
    </row>
    <row r="19" spans="1:22" s="119" customFormat="1" ht="14.1" customHeight="1">
      <c r="A19" s="301">
        <f t="shared" si="0"/>
        <v>18</v>
      </c>
      <c r="B19" s="311" t="s">
        <v>2105</v>
      </c>
      <c r="C19" s="346">
        <v>1</v>
      </c>
      <c r="D19" s="346"/>
      <c r="E19" s="121" t="s">
        <v>1997</v>
      </c>
      <c r="F19" s="122" t="str">
        <f>IF('確認申請書（建築）入力'!$M$391="","",'確認申請書（建築）入力'!$M$391)</f>
        <v/>
      </c>
      <c r="G19" s="122"/>
      <c r="H19" s="122"/>
      <c r="I19" s="122"/>
      <c r="J19" s="122"/>
      <c r="K19" s="122"/>
      <c r="L19" s="122"/>
      <c r="M19" s="122"/>
      <c r="N19" s="122"/>
      <c r="O19" s="122"/>
      <c r="P19" s="122"/>
      <c r="Q19" s="122"/>
      <c r="R19" s="122"/>
      <c r="S19" s="122"/>
      <c r="T19" s="122"/>
      <c r="U19" s="122"/>
      <c r="V19" s="146"/>
    </row>
    <row r="20" spans="1:22" s="119" customFormat="1" ht="14.1" customHeight="1">
      <c r="A20" s="301">
        <f t="shared" si="0"/>
        <v>19</v>
      </c>
      <c r="B20" s="311" t="s">
        <v>2105</v>
      </c>
      <c r="C20" s="346">
        <v>1</v>
      </c>
      <c r="D20" s="346"/>
      <c r="E20" s="121" t="s">
        <v>1978</v>
      </c>
      <c r="F20" s="122" t="str">
        <f>IF($G$20=TRUE,"有",IF($H$20=TRUE,"無",""))</f>
        <v/>
      </c>
      <c r="G20" s="127" t="b">
        <v>0</v>
      </c>
      <c r="H20" s="127" t="b">
        <v>0</v>
      </c>
      <c r="I20" s="122"/>
      <c r="J20" s="122"/>
      <c r="K20" s="122"/>
      <c r="L20" s="122"/>
      <c r="M20" s="122"/>
      <c r="N20" s="122"/>
      <c r="O20" s="122"/>
      <c r="P20" s="122"/>
      <c r="Q20" s="122"/>
      <c r="R20" s="122"/>
      <c r="S20" s="122"/>
      <c r="T20" s="122"/>
      <c r="U20" s="122"/>
      <c r="V20" s="146"/>
    </row>
    <row r="21" spans="1:22" s="119" customFormat="1" ht="14.1" customHeight="1">
      <c r="A21" s="301">
        <f t="shared" si="0"/>
        <v>20</v>
      </c>
      <c r="B21" s="311" t="s">
        <v>2105</v>
      </c>
      <c r="C21" s="346">
        <v>1</v>
      </c>
      <c r="D21" s="346"/>
      <c r="E21" s="121" t="s">
        <v>1979</v>
      </c>
      <c r="F21" s="122" t="str">
        <f>IF($G$21=TRUE,"有",IF($H$21=TRUE,"無",""))</f>
        <v/>
      </c>
      <c r="G21" s="127" t="b">
        <v>0</v>
      </c>
      <c r="H21" s="127" t="b">
        <v>0</v>
      </c>
      <c r="I21" s="122"/>
      <c r="J21" s="122"/>
      <c r="K21" s="122"/>
      <c r="L21" s="122"/>
      <c r="M21" s="122"/>
      <c r="N21" s="122"/>
      <c r="O21" s="122"/>
      <c r="P21" s="122"/>
      <c r="Q21" s="122"/>
      <c r="R21" s="122"/>
      <c r="S21" s="122"/>
      <c r="T21" s="122"/>
      <c r="U21" s="122"/>
      <c r="V21" s="146"/>
    </row>
    <row r="22" spans="1:22" s="119" customFormat="1" ht="14.1" customHeight="1">
      <c r="A22" s="301">
        <f t="shared" si="0"/>
        <v>21</v>
      </c>
      <c r="B22" s="311" t="s">
        <v>2105</v>
      </c>
      <c r="C22" s="346">
        <v>1</v>
      </c>
      <c r="D22" s="346"/>
      <c r="E22" s="121" t="s">
        <v>1980</v>
      </c>
      <c r="F22" s="434" t="str">
        <f>IF('確認申請書（建築）入力'!$Z$404="","",'確認申請書（建築）入力'!$Z$404)</f>
        <v/>
      </c>
      <c r="G22" s="122"/>
      <c r="H22" s="122"/>
      <c r="I22" s="122"/>
      <c r="J22" s="122"/>
      <c r="K22" s="122"/>
      <c r="L22" s="122"/>
      <c r="M22" s="122"/>
      <c r="N22" s="122"/>
      <c r="O22" s="122"/>
      <c r="P22" s="122"/>
      <c r="Q22" s="122"/>
      <c r="R22" s="122"/>
      <c r="S22" s="122"/>
      <c r="T22" s="122"/>
      <c r="U22" s="122"/>
      <c r="V22" s="146"/>
    </row>
    <row r="23" spans="1:22" s="119" customFormat="1" ht="14.1" customHeight="1">
      <c r="A23" s="301">
        <f t="shared" si="0"/>
        <v>22</v>
      </c>
      <c r="B23" s="311" t="s">
        <v>2105</v>
      </c>
      <c r="C23" s="346">
        <v>1</v>
      </c>
      <c r="D23" s="346"/>
      <c r="E23" s="121" t="s">
        <v>1981</v>
      </c>
      <c r="F23" s="434" t="str">
        <f>IF('確認申請書（建築）入力'!$Z$406="","",'確認申請書（建築）入力'!$Z$406)</f>
        <v/>
      </c>
      <c r="G23" s="122"/>
      <c r="H23" s="122"/>
      <c r="I23" s="122"/>
      <c r="J23" s="122"/>
      <c r="K23" s="122"/>
      <c r="L23" s="122"/>
      <c r="M23" s="122"/>
      <c r="N23" s="122"/>
      <c r="O23" s="122"/>
      <c r="P23" s="122"/>
      <c r="Q23" s="122"/>
      <c r="R23" s="122"/>
      <c r="S23" s="122"/>
      <c r="T23" s="122"/>
      <c r="U23" s="122"/>
      <c r="V23" s="146"/>
    </row>
    <row r="24" spans="1:22" s="119" customFormat="1" ht="14.1" customHeight="1">
      <c r="A24" s="301">
        <f t="shared" si="0"/>
        <v>23</v>
      </c>
      <c r="B24" s="311" t="s">
        <v>2105</v>
      </c>
      <c r="C24" s="346">
        <v>1</v>
      </c>
      <c r="D24" s="346"/>
      <c r="E24" s="121" t="s">
        <v>1982</v>
      </c>
      <c r="F24" s="434" t="str">
        <f>IF('確認申請書（建築）入力'!$Z$412="","",'確認申請書（建築）入力'!$Z$412)</f>
        <v/>
      </c>
      <c r="G24" s="122"/>
      <c r="H24" s="122"/>
      <c r="I24" s="122"/>
      <c r="J24" s="122"/>
      <c r="K24" s="122"/>
      <c r="L24" s="122"/>
      <c r="M24" s="122"/>
      <c r="N24" s="122"/>
      <c r="O24" s="122"/>
      <c r="P24" s="122"/>
      <c r="Q24" s="122"/>
      <c r="R24" s="122"/>
      <c r="S24" s="122"/>
      <c r="T24" s="122"/>
      <c r="U24" s="122"/>
      <c r="V24" s="146"/>
    </row>
    <row r="25" spans="1:22" s="119" customFormat="1" ht="14.1" customHeight="1">
      <c r="A25" s="301">
        <f t="shared" si="0"/>
        <v>24</v>
      </c>
      <c r="B25" s="311" t="s">
        <v>2105</v>
      </c>
      <c r="C25" s="346">
        <v>1</v>
      </c>
      <c r="D25" s="346"/>
      <c r="E25" s="121" t="s">
        <v>1998</v>
      </c>
      <c r="F25" s="122" t="str">
        <f>IF(INDEX(値一覧項目!$U$2:$U11,$G$25)="","",INDEX(値一覧項目!$U$2:$U11,$G$25))</f>
        <v/>
      </c>
      <c r="G25" s="134">
        <v>1</v>
      </c>
      <c r="H25" s="122"/>
      <c r="I25" s="122"/>
      <c r="J25" s="122"/>
      <c r="K25" s="122"/>
      <c r="L25" s="122"/>
      <c r="M25" s="122"/>
      <c r="N25" s="122"/>
      <c r="O25" s="122"/>
      <c r="P25" s="122"/>
      <c r="Q25" s="122"/>
      <c r="R25" s="122"/>
      <c r="S25" s="122"/>
      <c r="T25" s="122"/>
      <c r="U25" s="122"/>
      <c r="V25" s="146"/>
    </row>
    <row r="26" spans="1:22" s="119" customFormat="1" ht="14.1" customHeight="1">
      <c r="A26" s="301">
        <f t="shared" si="0"/>
        <v>25</v>
      </c>
      <c r="B26" s="311" t="s">
        <v>2105</v>
      </c>
      <c r="C26" s="346">
        <v>1</v>
      </c>
      <c r="D26" s="346"/>
      <c r="E26" s="121" t="s">
        <v>1999</v>
      </c>
      <c r="F26" s="122" t="str">
        <f>IF(INDEX(値一覧項目!$U$2:$U12,$G$26)="","",INDEX(値一覧項目!$U$2:$U12,$G$26))</f>
        <v/>
      </c>
      <c r="G26" s="134">
        <v>1</v>
      </c>
      <c r="H26" s="122"/>
      <c r="I26" s="122"/>
      <c r="J26" s="122"/>
      <c r="K26" s="122"/>
      <c r="L26" s="122"/>
      <c r="M26" s="122"/>
      <c r="N26" s="122"/>
      <c r="O26" s="122"/>
      <c r="P26" s="122"/>
      <c r="Q26" s="122"/>
      <c r="R26" s="122"/>
      <c r="S26" s="122"/>
      <c r="T26" s="122"/>
      <c r="U26" s="122"/>
      <c r="V26" s="146"/>
    </row>
    <row r="27" spans="1:22" s="119" customFormat="1" ht="14.1" customHeight="1">
      <c r="A27" s="301">
        <f t="shared" si="0"/>
        <v>26</v>
      </c>
      <c r="B27" s="311" t="s">
        <v>2105</v>
      </c>
      <c r="C27" s="346">
        <v>1</v>
      </c>
      <c r="D27" s="346"/>
      <c r="E27" s="121" t="s">
        <v>2000</v>
      </c>
      <c r="F27" s="122" t="str">
        <f>IF(INDEX(値一覧項目!$U$2:$U13,$G$27)="","",INDEX(値一覧項目!$U$2:$U13,$G$27))</f>
        <v/>
      </c>
      <c r="G27" s="134">
        <v>1</v>
      </c>
      <c r="H27" s="122"/>
      <c r="I27" s="122"/>
      <c r="J27" s="122"/>
      <c r="K27" s="122"/>
      <c r="L27" s="122"/>
      <c r="M27" s="122"/>
      <c r="N27" s="122"/>
      <c r="O27" s="122"/>
      <c r="P27" s="122"/>
      <c r="Q27" s="122"/>
      <c r="R27" s="122"/>
      <c r="S27" s="122"/>
      <c r="T27" s="122"/>
      <c r="U27" s="122"/>
      <c r="V27" s="146"/>
    </row>
    <row r="28" spans="1:22" s="119" customFormat="1" ht="14.1" customHeight="1">
      <c r="A28" s="301">
        <f t="shared" si="0"/>
        <v>27</v>
      </c>
      <c r="B28" s="311" t="s">
        <v>2105</v>
      </c>
      <c r="C28" s="346">
        <v>1</v>
      </c>
      <c r="D28" s="346"/>
      <c r="E28" s="121" t="s">
        <v>2001</v>
      </c>
      <c r="F28" s="122" t="str">
        <f>IF(INDEX(値一覧項目!$U$2:$U14,$G$28)="","",INDEX(値一覧項目!$U$2:$U14,$G$28))</f>
        <v/>
      </c>
      <c r="G28" s="134">
        <v>1</v>
      </c>
      <c r="H28" s="122"/>
      <c r="I28" s="122"/>
      <c r="J28" s="122"/>
      <c r="K28" s="122"/>
      <c r="L28" s="122"/>
      <c r="M28" s="122"/>
      <c r="N28" s="122"/>
      <c r="O28" s="122"/>
      <c r="P28" s="122"/>
      <c r="Q28" s="122"/>
      <c r="R28" s="122"/>
      <c r="S28" s="122"/>
      <c r="T28" s="122"/>
      <c r="U28" s="122"/>
      <c r="V28" s="146"/>
    </row>
    <row r="29" spans="1:22" s="119" customFormat="1" ht="14.1" customHeight="1">
      <c r="A29" s="301">
        <f t="shared" si="0"/>
        <v>28</v>
      </c>
      <c r="B29" s="311" t="s">
        <v>2105</v>
      </c>
      <c r="C29" s="346">
        <v>1</v>
      </c>
      <c r="D29" s="346"/>
      <c r="E29" s="130" t="s">
        <v>2002</v>
      </c>
      <c r="F29" s="122" t="str">
        <f>IF(INDEX(値一覧項目!$U$2:$U15,$G$29)="","",INDEX(値一覧項目!$U$2:$U15,$G$29))</f>
        <v/>
      </c>
      <c r="G29" s="134">
        <v>1</v>
      </c>
      <c r="H29" s="122"/>
      <c r="I29" s="122"/>
      <c r="J29" s="122"/>
      <c r="K29" s="122"/>
      <c r="L29" s="122"/>
      <c r="M29" s="122"/>
      <c r="N29" s="122"/>
      <c r="O29" s="122"/>
      <c r="P29" s="122"/>
      <c r="Q29" s="122"/>
      <c r="R29" s="122"/>
      <c r="S29" s="122"/>
      <c r="T29" s="122"/>
      <c r="U29" s="122"/>
      <c r="V29" s="146"/>
    </row>
    <row r="30" spans="1:22" s="119" customFormat="1" ht="14.1" customHeight="1">
      <c r="A30" s="301">
        <f t="shared" si="0"/>
        <v>29</v>
      </c>
      <c r="B30" s="311" t="s">
        <v>2105</v>
      </c>
      <c r="C30" s="346">
        <v>1</v>
      </c>
      <c r="D30" s="346"/>
      <c r="E30" s="130" t="s">
        <v>2003</v>
      </c>
      <c r="F30" s="122" t="str">
        <f>IF(INDEX(値一覧項目!$U$2:$U16,$G$30)="","",INDEX(値一覧項目!$U$2:$U16,$G$30))</f>
        <v/>
      </c>
      <c r="G30" s="134">
        <v>1</v>
      </c>
      <c r="H30" s="122"/>
      <c r="I30" s="122"/>
      <c r="J30" s="122"/>
      <c r="K30" s="122"/>
      <c r="L30" s="122"/>
      <c r="M30" s="122"/>
      <c r="N30" s="122"/>
      <c r="O30" s="122"/>
      <c r="P30" s="122"/>
      <c r="Q30" s="122"/>
      <c r="R30" s="122"/>
      <c r="S30" s="122"/>
      <c r="T30" s="122"/>
      <c r="U30" s="122"/>
      <c r="V30" s="146"/>
    </row>
    <row r="31" spans="1:22" ht="14.1" customHeight="1">
      <c r="A31" s="309">
        <f t="shared" si="0"/>
        <v>30</v>
      </c>
      <c r="B31" s="360" t="s">
        <v>2105</v>
      </c>
      <c r="C31" s="348">
        <v>1</v>
      </c>
      <c r="D31" s="348"/>
      <c r="E31" s="377" t="s">
        <v>2030</v>
      </c>
      <c r="F31" s="122" t="str">
        <f>IF(INDEX(値一覧項目!$U$2:$U17,$G$31)="","",INDEX(値一覧項目!$U$2:$U17,$G$31))</f>
        <v/>
      </c>
      <c r="G31" s="134">
        <v>1</v>
      </c>
      <c r="H31" s="149"/>
      <c r="I31" s="149"/>
      <c r="J31" s="149"/>
      <c r="K31" s="149"/>
      <c r="L31" s="149"/>
      <c r="M31" s="149"/>
      <c r="N31" s="149"/>
      <c r="O31" s="149"/>
      <c r="P31" s="149"/>
      <c r="Q31" s="149"/>
      <c r="R31" s="149"/>
      <c r="S31" s="149"/>
      <c r="T31" s="149"/>
      <c r="U31" s="149"/>
      <c r="V31" s="378"/>
    </row>
    <row r="32" spans="1:22" s="119" customFormat="1" ht="14.1" customHeight="1">
      <c r="A32" s="301">
        <f t="shared" si="0"/>
        <v>31</v>
      </c>
      <c r="B32" s="311" t="s">
        <v>2105</v>
      </c>
      <c r="C32" s="346">
        <v>1</v>
      </c>
      <c r="D32" s="346"/>
      <c r="E32" s="121" t="s">
        <v>2004</v>
      </c>
      <c r="F32" s="132" t="str">
        <f>IF('確認申請書（建築）入力'!$S$416="","",TEXT('確認申請書（建築）入力'!$S$416,"#0.00"))</f>
        <v/>
      </c>
      <c r="G32" s="132"/>
      <c r="H32" s="122"/>
      <c r="I32" s="122"/>
      <c r="J32" s="122"/>
      <c r="K32" s="122"/>
      <c r="L32" s="122"/>
      <c r="M32" s="122"/>
      <c r="N32" s="122"/>
      <c r="O32" s="122"/>
      <c r="P32" s="122"/>
      <c r="Q32" s="122"/>
      <c r="R32" s="122"/>
      <c r="S32" s="122"/>
      <c r="T32" s="122"/>
      <c r="U32" s="122"/>
      <c r="V32" s="146"/>
    </row>
    <row r="33" spans="1:22" s="119" customFormat="1" ht="14.1" customHeight="1">
      <c r="A33" s="301">
        <f t="shared" si="0"/>
        <v>32</v>
      </c>
      <c r="B33" s="311" t="s">
        <v>2105</v>
      </c>
      <c r="C33" s="346">
        <v>1</v>
      </c>
      <c r="D33" s="346"/>
      <c r="E33" s="121" t="s">
        <v>2005</v>
      </c>
      <c r="F33" s="132" t="str">
        <f>IF('確認申請書（建築）入力'!$S$417="","",TEXT('確認申請書（建築）入力'!$S$417,"#0.00"))</f>
        <v/>
      </c>
      <c r="G33" s="132"/>
      <c r="H33" s="122"/>
      <c r="I33" s="122"/>
      <c r="J33" s="122"/>
      <c r="K33" s="122"/>
      <c r="L33" s="122"/>
      <c r="M33" s="122"/>
      <c r="N33" s="122"/>
      <c r="O33" s="122"/>
      <c r="P33" s="122"/>
      <c r="Q33" s="122"/>
      <c r="R33" s="122"/>
      <c r="S33" s="122"/>
      <c r="T33" s="122"/>
      <c r="U33" s="122"/>
      <c r="V33" s="146"/>
    </row>
    <row r="34" spans="1:22" s="119" customFormat="1" ht="14.1" customHeight="1">
      <c r="A34" s="301">
        <f t="shared" si="0"/>
        <v>33</v>
      </c>
      <c r="B34" s="311" t="s">
        <v>2105</v>
      </c>
      <c r="C34" s="346">
        <v>1</v>
      </c>
      <c r="D34" s="346"/>
      <c r="E34" s="121" t="s">
        <v>2006</v>
      </c>
      <c r="F34" s="132" t="str">
        <f>IF('確認申請書（建築）入力'!$S$418="","",TEXT('確認申請書（建築）入力'!$S$418,"#0.00"))</f>
        <v/>
      </c>
      <c r="G34" s="132"/>
      <c r="H34" s="122"/>
      <c r="I34" s="122"/>
      <c r="J34" s="122"/>
      <c r="K34" s="122"/>
      <c r="L34" s="122"/>
      <c r="M34" s="122"/>
      <c r="N34" s="122"/>
      <c r="O34" s="122"/>
      <c r="P34" s="122"/>
      <c r="Q34" s="122"/>
      <c r="R34" s="122"/>
      <c r="S34" s="122"/>
      <c r="T34" s="122"/>
      <c r="U34" s="122"/>
      <c r="V34" s="146"/>
    </row>
    <row r="35" spans="1:22" s="119" customFormat="1" ht="14.1" customHeight="1">
      <c r="A35" s="301">
        <f t="shared" si="0"/>
        <v>34</v>
      </c>
      <c r="B35" s="311" t="s">
        <v>2105</v>
      </c>
      <c r="C35" s="346">
        <v>1</v>
      </c>
      <c r="D35" s="346"/>
      <c r="E35" s="121" t="s">
        <v>2007</v>
      </c>
      <c r="F35" s="132" t="str">
        <f>IF('確認申請書（建築）入力'!$S$419="","",TEXT('確認申請書（建築）入力'!$S$419,"#0.00"))</f>
        <v/>
      </c>
      <c r="G35" s="132"/>
      <c r="H35" s="122"/>
      <c r="I35" s="122"/>
      <c r="J35" s="122"/>
      <c r="K35" s="122"/>
      <c r="L35" s="122"/>
      <c r="M35" s="122"/>
      <c r="N35" s="122"/>
      <c r="O35" s="122"/>
      <c r="P35" s="122"/>
      <c r="Q35" s="122"/>
      <c r="R35" s="122"/>
      <c r="S35" s="122"/>
      <c r="T35" s="122"/>
      <c r="U35" s="122"/>
      <c r="V35" s="146"/>
    </row>
    <row r="36" spans="1:22" s="119" customFormat="1" ht="14.1" customHeight="1">
      <c r="A36" s="301">
        <f t="shared" si="0"/>
        <v>35</v>
      </c>
      <c r="B36" s="311" t="s">
        <v>2105</v>
      </c>
      <c r="C36" s="346">
        <v>1</v>
      </c>
      <c r="D36" s="346"/>
      <c r="E36" s="121" t="s">
        <v>2008</v>
      </c>
      <c r="F36" s="132" t="str">
        <f>IF('確認申請書（建築）入力'!$S$420="","",TEXT('確認申請書（建築）入力'!$S$420,"#0.00"))</f>
        <v/>
      </c>
      <c r="G36" s="122"/>
      <c r="H36" s="122"/>
      <c r="I36" s="122"/>
      <c r="J36" s="122"/>
      <c r="K36" s="122"/>
      <c r="L36" s="122"/>
      <c r="M36" s="122"/>
      <c r="N36" s="122"/>
      <c r="O36" s="122"/>
      <c r="P36" s="122"/>
      <c r="Q36" s="122"/>
      <c r="R36" s="122"/>
      <c r="S36" s="122"/>
      <c r="T36" s="122"/>
      <c r="U36" s="122"/>
      <c r="V36" s="146"/>
    </row>
    <row r="37" spans="1:22" s="119" customFormat="1" ht="14.1" customHeight="1">
      <c r="A37" s="301">
        <f t="shared" si="0"/>
        <v>36</v>
      </c>
      <c r="B37" s="311" t="s">
        <v>2105</v>
      </c>
      <c r="C37" s="346">
        <v>1</v>
      </c>
      <c r="D37" s="346"/>
      <c r="E37" s="121" t="s">
        <v>2009</v>
      </c>
      <c r="F37" s="132" t="str">
        <f>IF('確認申請書（建築）入力'!$S$421="","",TEXT('確認申請書（建築）入力'!$S$421,"#0.00"))</f>
        <v/>
      </c>
      <c r="G37" s="122"/>
      <c r="H37" s="122"/>
      <c r="I37" s="122"/>
      <c r="J37" s="122"/>
      <c r="K37" s="122"/>
      <c r="L37" s="122"/>
      <c r="M37" s="122"/>
      <c r="N37" s="122"/>
      <c r="O37" s="122"/>
      <c r="P37" s="122"/>
      <c r="Q37" s="122"/>
      <c r="R37" s="122"/>
      <c r="S37" s="122"/>
      <c r="T37" s="122"/>
      <c r="U37" s="122"/>
      <c r="V37" s="146"/>
    </row>
    <row r="38" spans="1:22" ht="14.1" customHeight="1">
      <c r="A38" s="301">
        <f t="shared" si="0"/>
        <v>37</v>
      </c>
      <c r="B38" s="311" t="s">
        <v>2105</v>
      </c>
      <c r="C38" s="346">
        <v>1</v>
      </c>
      <c r="D38" s="346"/>
      <c r="E38" s="300" t="s">
        <v>2031</v>
      </c>
      <c r="F38" s="132" t="str">
        <f>IF('確認申請書（建築）入力'!$S$422="","",TEXT('確認申請書（建築）入力'!$S$422,"#0.00"))</f>
        <v/>
      </c>
      <c r="G38" s="121"/>
      <c r="H38" s="121"/>
      <c r="I38" s="121"/>
      <c r="J38" s="121"/>
      <c r="K38" s="121"/>
      <c r="L38" s="121"/>
      <c r="M38" s="121"/>
      <c r="N38" s="121"/>
      <c r="O38" s="121"/>
      <c r="P38" s="121"/>
      <c r="Q38" s="121"/>
      <c r="R38" s="121"/>
      <c r="S38" s="121"/>
      <c r="T38" s="121"/>
      <c r="U38" s="121"/>
      <c r="V38" s="299"/>
    </row>
    <row r="39" spans="1:22" s="119" customFormat="1" ht="14.1" customHeight="1">
      <c r="A39" s="301">
        <f t="shared" si="0"/>
        <v>38</v>
      </c>
      <c r="B39" s="311" t="s">
        <v>2105</v>
      </c>
      <c r="C39" s="346">
        <v>1</v>
      </c>
      <c r="D39" s="346"/>
      <c r="E39" s="121" t="s">
        <v>2010</v>
      </c>
      <c r="F39" s="132" t="str">
        <f>IF('確認申請書（建築）入力'!$Y$416="","",TEXT('確認申請書（建築）入力'!$Y$416,"#0.00"))</f>
        <v/>
      </c>
      <c r="G39" s="132"/>
      <c r="H39" s="122"/>
      <c r="I39" s="122"/>
      <c r="J39" s="122"/>
      <c r="K39" s="122"/>
      <c r="L39" s="122"/>
      <c r="M39" s="122"/>
      <c r="N39" s="122"/>
      <c r="O39" s="122"/>
      <c r="P39" s="122"/>
      <c r="Q39" s="122"/>
      <c r="R39" s="122"/>
      <c r="S39" s="122"/>
      <c r="T39" s="122"/>
      <c r="U39" s="122"/>
      <c r="V39" s="146"/>
    </row>
    <row r="40" spans="1:22" s="119" customFormat="1" ht="14.1" customHeight="1">
      <c r="A40" s="301">
        <f t="shared" si="0"/>
        <v>39</v>
      </c>
      <c r="B40" s="311" t="s">
        <v>2105</v>
      </c>
      <c r="C40" s="346">
        <v>1</v>
      </c>
      <c r="D40" s="346"/>
      <c r="E40" s="121" t="s">
        <v>2011</v>
      </c>
      <c r="F40" s="132" t="str">
        <f>IF('確認申請書（建築）入力'!$Y$417="","",TEXT('確認申請書（建築）入力'!$Y$417,"#0.00"))</f>
        <v/>
      </c>
      <c r="G40" s="132"/>
      <c r="H40" s="122"/>
      <c r="I40" s="122"/>
      <c r="J40" s="122"/>
      <c r="K40" s="122"/>
      <c r="L40" s="122"/>
      <c r="M40" s="122"/>
      <c r="N40" s="122"/>
      <c r="O40" s="122"/>
      <c r="P40" s="122"/>
      <c r="Q40" s="122"/>
      <c r="R40" s="122"/>
      <c r="S40" s="122"/>
      <c r="T40" s="122"/>
      <c r="U40" s="122"/>
      <c r="V40" s="146"/>
    </row>
    <row r="41" spans="1:22" s="119" customFormat="1" ht="14.1" customHeight="1">
      <c r="A41" s="301">
        <f t="shared" si="0"/>
        <v>40</v>
      </c>
      <c r="B41" s="311" t="s">
        <v>2105</v>
      </c>
      <c r="C41" s="346">
        <v>1</v>
      </c>
      <c r="D41" s="346"/>
      <c r="E41" s="121" t="s">
        <v>2012</v>
      </c>
      <c r="F41" s="132" t="str">
        <f>IF('確認申請書（建築）入力'!$Y$418="","",TEXT('確認申請書（建築）入力'!$Y$418,"#0.00"))</f>
        <v/>
      </c>
      <c r="G41" s="132"/>
      <c r="H41" s="122"/>
      <c r="I41" s="122"/>
      <c r="J41" s="122"/>
      <c r="K41" s="122"/>
      <c r="L41" s="122"/>
      <c r="M41" s="122"/>
      <c r="N41" s="122"/>
      <c r="O41" s="122"/>
      <c r="P41" s="122"/>
      <c r="Q41" s="122"/>
      <c r="R41" s="122"/>
      <c r="S41" s="122"/>
      <c r="T41" s="122"/>
      <c r="U41" s="122"/>
      <c r="V41" s="146"/>
    </row>
    <row r="42" spans="1:22" s="119" customFormat="1" ht="14.1" customHeight="1">
      <c r="A42" s="301">
        <f t="shared" si="0"/>
        <v>41</v>
      </c>
      <c r="B42" s="311" t="s">
        <v>2105</v>
      </c>
      <c r="C42" s="346">
        <v>1</v>
      </c>
      <c r="D42" s="346"/>
      <c r="E42" s="121" t="s">
        <v>2013</v>
      </c>
      <c r="F42" s="132" t="str">
        <f>IF('確認申請書（建築）入力'!$Y$419="","",TEXT('確認申請書（建築）入力'!$Y$419,"#0.00"))</f>
        <v/>
      </c>
      <c r="G42" s="132"/>
      <c r="H42" s="122"/>
      <c r="I42" s="122"/>
      <c r="J42" s="122"/>
      <c r="K42" s="122"/>
      <c r="L42" s="122"/>
      <c r="M42" s="122"/>
      <c r="N42" s="122"/>
      <c r="O42" s="122"/>
      <c r="P42" s="122"/>
      <c r="Q42" s="122"/>
      <c r="R42" s="122"/>
      <c r="S42" s="122"/>
      <c r="T42" s="122"/>
      <c r="U42" s="122"/>
      <c r="V42" s="146"/>
    </row>
    <row r="43" spans="1:22" s="119" customFormat="1" ht="14.1" customHeight="1">
      <c r="A43" s="301">
        <f t="shared" si="0"/>
        <v>42</v>
      </c>
      <c r="B43" s="311" t="s">
        <v>2105</v>
      </c>
      <c r="C43" s="346">
        <v>1</v>
      </c>
      <c r="D43" s="346"/>
      <c r="E43" s="121" t="s">
        <v>2014</v>
      </c>
      <c r="F43" s="132" t="str">
        <f>IF('確認申請書（建築）入力'!$Y$420="","",TEXT('確認申請書（建築）入力'!$Y$420,"#0.00"))</f>
        <v/>
      </c>
      <c r="G43" s="122"/>
      <c r="H43" s="122"/>
      <c r="I43" s="122"/>
      <c r="J43" s="122"/>
      <c r="K43" s="122"/>
      <c r="L43" s="122"/>
      <c r="M43" s="122"/>
      <c r="N43" s="122"/>
      <c r="O43" s="122"/>
      <c r="P43" s="122"/>
      <c r="Q43" s="122"/>
      <c r="R43" s="122"/>
      <c r="S43" s="122"/>
      <c r="T43" s="122"/>
      <c r="U43" s="122"/>
      <c r="V43" s="146"/>
    </row>
    <row r="44" spans="1:22" s="119" customFormat="1" ht="14.1" customHeight="1">
      <c r="A44" s="301">
        <f t="shared" si="0"/>
        <v>43</v>
      </c>
      <c r="B44" s="311" t="s">
        <v>2105</v>
      </c>
      <c r="C44" s="346">
        <v>1</v>
      </c>
      <c r="D44" s="346"/>
      <c r="E44" s="121" t="s">
        <v>2015</v>
      </c>
      <c r="F44" s="132" t="str">
        <f>IF('確認申請書（建築）入力'!$Y$421="","",TEXT('確認申請書（建築）入力'!$Y$421,"#0.00"))</f>
        <v/>
      </c>
      <c r="G44" s="122"/>
      <c r="H44" s="122"/>
      <c r="I44" s="122"/>
      <c r="J44" s="122"/>
      <c r="K44" s="122"/>
      <c r="L44" s="122"/>
      <c r="M44" s="122"/>
      <c r="N44" s="122"/>
      <c r="O44" s="122"/>
      <c r="P44" s="122"/>
      <c r="Q44" s="122"/>
      <c r="R44" s="122"/>
      <c r="S44" s="122"/>
      <c r="T44" s="122"/>
      <c r="U44" s="122"/>
      <c r="V44" s="146"/>
    </row>
    <row r="45" spans="1:22" ht="14.1" customHeight="1">
      <c r="A45" s="301">
        <f t="shared" si="0"/>
        <v>44</v>
      </c>
      <c r="B45" s="311" t="s">
        <v>2105</v>
      </c>
      <c r="C45" s="346">
        <v>1</v>
      </c>
      <c r="D45" s="346"/>
      <c r="E45" s="300" t="s">
        <v>2032</v>
      </c>
      <c r="F45" s="132" t="str">
        <f>IF('確認申請書（建築）入力'!$Y$422="","",TEXT('確認申請書（建築）入力'!$Y$422,"#0.00"))</f>
        <v/>
      </c>
      <c r="G45" s="121"/>
      <c r="H45" s="121"/>
      <c r="I45" s="121"/>
      <c r="J45" s="121"/>
      <c r="K45" s="121"/>
      <c r="L45" s="121"/>
      <c r="M45" s="121"/>
      <c r="N45" s="121"/>
      <c r="O45" s="121"/>
      <c r="P45" s="121"/>
      <c r="Q45" s="121"/>
      <c r="R45" s="121"/>
      <c r="S45" s="121"/>
      <c r="T45" s="121"/>
      <c r="U45" s="121"/>
      <c r="V45" s="299"/>
    </row>
    <row r="46" spans="1:22" s="119" customFormat="1" ht="14.1" customHeight="1">
      <c r="A46" s="301">
        <f t="shared" si="0"/>
        <v>45</v>
      </c>
      <c r="B46" s="311" t="s">
        <v>2105</v>
      </c>
      <c r="C46" s="346">
        <v>1</v>
      </c>
      <c r="D46" s="346"/>
      <c r="E46" s="121" t="s">
        <v>2016</v>
      </c>
      <c r="F46" s="132" t="str">
        <f>IF('確認申請書（建築）入力'!$AE$416=0,"",TEXT('確認申請書（建築）入力'!$AE$416,"#0.00"))</f>
        <v/>
      </c>
      <c r="G46" s="132"/>
      <c r="H46" s="122"/>
      <c r="I46" s="122"/>
      <c r="J46" s="122"/>
      <c r="K46" s="122"/>
      <c r="L46" s="122"/>
      <c r="M46" s="122"/>
      <c r="N46" s="122"/>
      <c r="O46" s="122"/>
      <c r="P46" s="122"/>
      <c r="Q46" s="122"/>
      <c r="R46" s="122"/>
      <c r="S46" s="122"/>
      <c r="T46" s="122"/>
      <c r="U46" s="122"/>
      <c r="V46" s="146"/>
    </row>
    <row r="47" spans="1:22" s="119" customFormat="1" ht="14.1" customHeight="1">
      <c r="A47" s="301">
        <f t="shared" si="0"/>
        <v>46</v>
      </c>
      <c r="B47" s="311" t="s">
        <v>2105</v>
      </c>
      <c r="C47" s="346">
        <v>1</v>
      </c>
      <c r="D47" s="346"/>
      <c r="E47" s="121" t="s">
        <v>2017</v>
      </c>
      <c r="F47" s="132" t="str">
        <f>IF('確認申請書（建築）入力'!$AE$417=0,"",TEXT('確認申請書（建築）入力'!$AE$417,"#0.00"))</f>
        <v/>
      </c>
      <c r="G47" s="132"/>
      <c r="H47" s="122"/>
      <c r="I47" s="122"/>
      <c r="J47" s="122"/>
      <c r="K47" s="122"/>
      <c r="L47" s="122"/>
      <c r="M47" s="122"/>
      <c r="N47" s="122"/>
      <c r="O47" s="122"/>
      <c r="P47" s="122"/>
      <c r="Q47" s="122"/>
      <c r="R47" s="122"/>
      <c r="S47" s="122"/>
      <c r="T47" s="122"/>
      <c r="U47" s="122"/>
      <c r="V47" s="146"/>
    </row>
    <row r="48" spans="1:22" s="119" customFormat="1" ht="14.1" customHeight="1">
      <c r="A48" s="301">
        <f t="shared" si="0"/>
        <v>47</v>
      </c>
      <c r="B48" s="311" t="s">
        <v>2105</v>
      </c>
      <c r="C48" s="346">
        <v>1</v>
      </c>
      <c r="D48" s="346"/>
      <c r="E48" s="121" t="s">
        <v>2018</v>
      </c>
      <c r="F48" s="132" t="str">
        <f>IF('確認申請書（建築）入力'!$AE$418=0,"",TEXT('確認申請書（建築）入力'!$AE$418,"#0.00"))</f>
        <v/>
      </c>
      <c r="G48" s="132"/>
      <c r="H48" s="122"/>
      <c r="I48" s="122"/>
      <c r="J48" s="122"/>
      <c r="K48" s="122"/>
      <c r="L48" s="122"/>
      <c r="M48" s="122"/>
      <c r="N48" s="122"/>
      <c r="O48" s="122"/>
      <c r="P48" s="122"/>
      <c r="Q48" s="122"/>
      <c r="R48" s="122"/>
      <c r="S48" s="122"/>
      <c r="T48" s="122"/>
      <c r="U48" s="122"/>
      <c r="V48" s="146"/>
    </row>
    <row r="49" spans="1:22" s="119" customFormat="1" ht="14.1" customHeight="1">
      <c r="A49" s="301">
        <f t="shared" si="0"/>
        <v>48</v>
      </c>
      <c r="B49" s="311" t="s">
        <v>2105</v>
      </c>
      <c r="C49" s="346">
        <v>1</v>
      </c>
      <c r="D49" s="346"/>
      <c r="E49" s="121" t="s">
        <v>2019</v>
      </c>
      <c r="F49" s="132" t="str">
        <f>IF('確認申請書（建築）入力'!$AE$419=0,"",TEXT('確認申請書（建築）入力'!$AE$419,"#0.00"))</f>
        <v/>
      </c>
      <c r="G49" s="132"/>
      <c r="H49" s="122"/>
      <c r="I49" s="122"/>
      <c r="J49" s="122"/>
      <c r="K49" s="122"/>
      <c r="L49" s="122"/>
      <c r="M49" s="122"/>
      <c r="N49" s="122"/>
      <c r="O49" s="122"/>
      <c r="P49" s="122"/>
      <c r="Q49" s="122"/>
      <c r="R49" s="122"/>
      <c r="S49" s="122"/>
      <c r="T49" s="122"/>
      <c r="U49" s="122"/>
      <c r="V49" s="146"/>
    </row>
    <row r="50" spans="1:22" s="119" customFormat="1" ht="14.1" customHeight="1">
      <c r="A50" s="301">
        <f t="shared" si="0"/>
        <v>49</v>
      </c>
      <c r="B50" s="311" t="s">
        <v>2105</v>
      </c>
      <c r="C50" s="346">
        <v>1</v>
      </c>
      <c r="D50" s="346"/>
      <c r="E50" s="121" t="s">
        <v>2020</v>
      </c>
      <c r="F50" s="132" t="str">
        <f>IF('確認申請書（建築）入力'!$AE$420=0,"",TEXT('確認申請書（建築）入力'!$AE$420,"#0.00"))</f>
        <v/>
      </c>
      <c r="G50" s="122"/>
      <c r="H50" s="122"/>
      <c r="I50" s="122"/>
      <c r="J50" s="122"/>
      <c r="K50" s="122"/>
      <c r="L50" s="122"/>
      <c r="M50" s="122"/>
      <c r="N50" s="122"/>
      <c r="O50" s="122"/>
      <c r="P50" s="122"/>
      <c r="Q50" s="122"/>
      <c r="R50" s="122"/>
      <c r="S50" s="122"/>
      <c r="T50" s="122"/>
      <c r="U50" s="122"/>
      <c r="V50" s="146"/>
    </row>
    <row r="51" spans="1:22" s="119" customFormat="1" ht="14.1" customHeight="1">
      <c r="A51" s="301">
        <f t="shared" si="0"/>
        <v>50</v>
      </c>
      <c r="B51" s="311" t="s">
        <v>2105</v>
      </c>
      <c r="C51" s="346">
        <v>1</v>
      </c>
      <c r="D51" s="346"/>
      <c r="E51" s="121" t="s">
        <v>2021</v>
      </c>
      <c r="F51" s="132" t="str">
        <f>IF('確認申請書（建築）入力'!$AE$421=0,"",TEXT('確認申請書（建築）入力'!$AE$421,"#0.00"))</f>
        <v/>
      </c>
      <c r="G51" s="122"/>
      <c r="H51" s="122"/>
      <c r="I51" s="122"/>
      <c r="J51" s="122"/>
      <c r="K51" s="122"/>
      <c r="L51" s="122"/>
      <c r="M51" s="122"/>
      <c r="N51" s="122"/>
      <c r="O51" s="122"/>
      <c r="P51" s="122"/>
      <c r="Q51" s="122"/>
      <c r="R51" s="122"/>
      <c r="S51" s="122"/>
      <c r="T51" s="122"/>
      <c r="U51" s="122"/>
      <c r="V51" s="146"/>
    </row>
    <row r="52" spans="1:22" ht="14.1" customHeight="1">
      <c r="A52" s="301">
        <f t="shared" si="0"/>
        <v>51</v>
      </c>
      <c r="B52" s="311" t="s">
        <v>2105</v>
      </c>
      <c r="C52" s="346">
        <v>1</v>
      </c>
      <c r="D52" s="346"/>
      <c r="E52" s="300" t="s">
        <v>2033</v>
      </c>
      <c r="F52" s="132" t="str">
        <f>IF('確認申請書（建築）入力'!$AE$422=0,"",TEXT('確認申請書（建築）入力'!$AE$422,"#0.00"))</f>
        <v/>
      </c>
      <c r="G52" s="121"/>
      <c r="H52" s="121"/>
      <c r="I52" s="121"/>
      <c r="J52" s="121"/>
      <c r="K52" s="121"/>
      <c r="L52" s="121"/>
      <c r="M52" s="121"/>
      <c r="N52" s="121"/>
      <c r="O52" s="121"/>
      <c r="P52" s="121"/>
      <c r="Q52" s="121"/>
      <c r="R52" s="121"/>
      <c r="S52" s="121"/>
      <c r="T52" s="121"/>
      <c r="U52" s="121"/>
      <c r="V52" s="299"/>
    </row>
    <row r="53" spans="1:22" s="119" customFormat="1" ht="14.1" customHeight="1">
      <c r="A53" s="309">
        <f t="shared" si="0"/>
        <v>52</v>
      </c>
      <c r="B53" s="360" t="s">
        <v>2105</v>
      </c>
      <c r="C53" s="348">
        <v>1</v>
      </c>
      <c r="D53" s="348"/>
      <c r="E53" s="149" t="s">
        <v>2022</v>
      </c>
      <c r="F53" s="144" t="str">
        <f>IF('確認申請書（建築）入力'!$S$424=0,"",TEXT('確認申請書（建築）入力'!$S$424,"#0.00"))</f>
        <v/>
      </c>
      <c r="G53" s="144"/>
      <c r="H53" s="138"/>
      <c r="I53" s="138"/>
      <c r="J53" s="138"/>
      <c r="K53" s="138"/>
      <c r="L53" s="138"/>
      <c r="M53" s="138"/>
      <c r="N53" s="138"/>
      <c r="O53" s="138"/>
      <c r="P53" s="138"/>
      <c r="Q53" s="138"/>
      <c r="R53" s="138"/>
      <c r="S53" s="138"/>
      <c r="T53" s="138"/>
      <c r="U53" s="138"/>
      <c r="V53" s="151"/>
    </row>
    <row r="54" spans="1:22" s="119" customFormat="1" ht="14.1" customHeight="1">
      <c r="A54" s="301">
        <f t="shared" si="0"/>
        <v>53</v>
      </c>
      <c r="B54" s="311" t="s">
        <v>2105</v>
      </c>
      <c r="C54" s="346">
        <v>1</v>
      </c>
      <c r="D54" s="346"/>
      <c r="E54" s="121" t="s">
        <v>2023</v>
      </c>
      <c r="F54" s="144" t="str">
        <f>IF('確認申請書（建築）入力'!$Y$424=0,"",TEXT('確認申請書（建築）入力'!$Y$424,"#0.00"))</f>
        <v/>
      </c>
      <c r="G54" s="132"/>
      <c r="H54" s="122"/>
      <c r="I54" s="122"/>
      <c r="J54" s="122"/>
      <c r="K54" s="122"/>
      <c r="L54" s="122"/>
      <c r="M54" s="122"/>
      <c r="N54" s="122"/>
      <c r="O54" s="122"/>
      <c r="P54" s="122"/>
      <c r="Q54" s="122"/>
      <c r="R54" s="122"/>
      <c r="S54" s="122"/>
      <c r="T54" s="122"/>
      <c r="U54" s="122"/>
      <c r="V54" s="146"/>
    </row>
    <row r="55" spans="1:22" s="119" customFormat="1" ht="14.1" customHeight="1">
      <c r="A55" s="301">
        <f t="shared" si="0"/>
        <v>54</v>
      </c>
      <c r="B55" s="311" t="s">
        <v>2105</v>
      </c>
      <c r="C55" s="346">
        <v>1</v>
      </c>
      <c r="D55" s="346"/>
      <c r="E55" s="121" t="s">
        <v>2024</v>
      </c>
      <c r="F55" s="144" t="str">
        <f>IF('確認申請書（建築）入力'!$AE$424=0,"",TEXT('確認申請書（建築）入力'!$AE$424,"#0.00"))</f>
        <v/>
      </c>
      <c r="G55" s="132"/>
      <c r="H55" s="122"/>
      <c r="I55" s="122"/>
      <c r="J55" s="122"/>
      <c r="K55" s="122"/>
      <c r="L55" s="122"/>
      <c r="M55" s="122"/>
      <c r="N55" s="122"/>
      <c r="O55" s="122"/>
      <c r="P55" s="122"/>
      <c r="Q55" s="122"/>
      <c r="R55" s="122"/>
      <c r="S55" s="122"/>
      <c r="T55" s="122"/>
      <c r="U55" s="122"/>
      <c r="V55" s="146"/>
    </row>
    <row r="56" spans="1:22" s="119" customFormat="1" ht="14.1" customHeight="1">
      <c r="A56" s="301">
        <f t="shared" si="0"/>
        <v>55</v>
      </c>
      <c r="B56" s="311" t="s">
        <v>2105</v>
      </c>
      <c r="C56" s="346">
        <v>1</v>
      </c>
      <c r="D56" s="346"/>
      <c r="E56" s="121" t="s">
        <v>2025</v>
      </c>
      <c r="F56" s="122" t="str">
        <f>IF('確認申請書（建築）入力'!$M$427="","",'確認申請書（建築）入力'!$M$427)</f>
        <v/>
      </c>
      <c r="G56" s="122"/>
      <c r="H56" s="122"/>
      <c r="I56" s="122"/>
      <c r="J56" s="122"/>
      <c r="K56" s="122"/>
      <c r="L56" s="122"/>
      <c r="M56" s="122"/>
      <c r="N56" s="122"/>
      <c r="O56" s="122"/>
      <c r="P56" s="122"/>
      <c r="Q56" s="122"/>
      <c r="R56" s="122"/>
      <c r="S56" s="122"/>
      <c r="T56" s="122"/>
      <c r="U56" s="122"/>
      <c r="V56" s="146"/>
    </row>
    <row r="57" spans="1:22" s="119" customFormat="1" ht="14.1" customHeight="1">
      <c r="A57" s="301">
        <f t="shared" si="0"/>
        <v>56</v>
      </c>
      <c r="B57" s="311" t="s">
        <v>2105</v>
      </c>
      <c r="C57" s="346">
        <v>1</v>
      </c>
      <c r="D57" s="346"/>
      <c r="E57" s="121" t="s">
        <v>2026</v>
      </c>
      <c r="F57" s="122" t="str">
        <f>IF('確認申請書（建築）入力'!$M$428="","",'確認申請書（建築）入力'!$M$428)</f>
        <v/>
      </c>
      <c r="G57" s="122"/>
      <c r="H57" s="122"/>
      <c r="I57" s="122"/>
      <c r="J57" s="122"/>
      <c r="K57" s="122"/>
      <c r="L57" s="122"/>
      <c r="M57" s="122"/>
      <c r="N57" s="122"/>
      <c r="O57" s="122"/>
      <c r="P57" s="122"/>
      <c r="Q57" s="122"/>
      <c r="R57" s="122"/>
      <c r="S57" s="122"/>
      <c r="T57" s="122"/>
      <c r="U57" s="122"/>
      <c r="V57" s="146"/>
    </row>
    <row r="58" spans="1:22" s="119" customFormat="1" ht="14.1" customHeight="1">
      <c r="A58" s="301">
        <f t="shared" si="0"/>
        <v>57</v>
      </c>
      <c r="B58" s="311" t="s">
        <v>2105</v>
      </c>
      <c r="C58" s="346">
        <v>1</v>
      </c>
      <c r="D58" s="346"/>
      <c r="E58" s="121" t="s">
        <v>2027</v>
      </c>
      <c r="F58" s="122" t="str">
        <f>IF('確認申請書（建築）入力'!$M$429="","",'確認申請書（建築）入力'!$M$429)</f>
        <v/>
      </c>
      <c r="G58" s="122"/>
      <c r="H58" s="122"/>
      <c r="I58" s="122"/>
      <c r="J58" s="122"/>
      <c r="K58" s="122"/>
      <c r="L58" s="122"/>
      <c r="M58" s="122"/>
      <c r="N58" s="122"/>
      <c r="O58" s="122"/>
      <c r="P58" s="122"/>
      <c r="Q58" s="122"/>
      <c r="R58" s="122"/>
      <c r="S58" s="122"/>
      <c r="T58" s="122"/>
      <c r="U58" s="122"/>
      <c r="V58" s="146"/>
    </row>
    <row r="59" spans="1:22" s="119" customFormat="1" ht="14.1" customHeight="1">
      <c r="A59" s="301">
        <f t="shared" si="0"/>
        <v>58</v>
      </c>
      <c r="B59" s="311" t="s">
        <v>2105</v>
      </c>
      <c r="C59" s="346">
        <v>1</v>
      </c>
      <c r="D59" s="346"/>
      <c r="E59" s="121" t="s">
        <v>2028</v>
      </c>
      <c r="F59" s="131" t="str">
        <f>IF('確認申請書（建築）入力'!$M$430="","",TEXT('確認申請書（建築）入力'!$M$430,"#0.000"))</f>
        <v/>
      </c>
      <c r="G59" s="131"/>
      <c r="H59" s="122"/>
      <c r="I59" s="122"/>
      <c r="J59" s="122"/>
      <c r="K59" s="122"/>
      <c r="L59" s="122"/>
      <c r="M59" s="122"/>
      <c r="N59" s="122"/>
      <c r="O59" s="122"/>
      <c r="P59" s="122"/>
      <c r="Q59" s="122"/>
      <c r="R59" s="122"/>
      <c r="S59" s="122"/>
      <c r="T59" s="122"/>
      <c r="U59" s="122"/>
      <c r="V59" s="146"/>
    </row>
    <row r="60" spans="1:22" s="119" customFormat="1" ht="14.1" customHeight="1">
      <c r="A60" s="301">
        <f t="shared" si="0"/>
        <v>59</v>
      </c>
      <c r="B60" s="311" t="s">
        <v>2105</v>
      </c>
      <c r="C60" s="346">
        <v>1</v>
      </c>
      <c r="D60" s="346"/>
      <c r="E60" s="121" t="s">
        <v>2029</v>
      </c>
      <c r="F60" s="122" t="str">
        <f>IF(INDEX(値一覧項目!$L$2:$L6,$G$60)="","",INDEX(値一覧項目!$L$2:$L6,$G$60))</f>
        <v/>
      </c>
      <c r="G60" s="134">
        <v>1</v>
      </c>
      <c r="H60" s="122"/>
      <c r="I60" s="122"/>
      <c r="J60" s="122"/>
      <c r="K60" s="122"/>
      <c r="L60" s="122"/>
      <c r="M60" s="122"/>
      <c r="N60" s="122"/>
      <c r="O60" s="122"/>
      <c r="P60" s="122"/>
      <c r="Q60" s="122"/>
      <c r="R60" s="122"/>
      <c r="S60" s="122"/>
      <c r="T60" s="122"/>
      <c r="U60" s="122"/>
      <c r="V60" s="146"/>
    </row>
    <row r="61" spans="1:22" s="119" customFormat="1" ht="14.1" customHeight="1">
      <c r="A61" s="301">
        <f t="shared" si="0"/>
        <v>60</v>
      </c>
      <c r="B61" s="311" t="s">
        <v>2105</v>
      </c>
      <c r="C61" s="346">
        <v>1</v>
      </c>
      <c r="D61" s="346"/>
      <c r="E61" s="121" t="s">
        <v>1631</v>
      </c>
      <c r="F61" s="122" t="str">
        <f>IF('確認申請書（建築）入力'!$M$433="","",'確認申請書（建築）入力'!$M$433)</f>
        <v/>
      </c>
      <c r="G61" s="122"/>
      <c r="H61" s="122"/>
      <c r="I61" s="122"/>
      <c r="J61" s="122"/>
      <c r="K61" s="122"/>
      <c r="L61" s="122"/>
      <c r="M61" s="122"/>
      <c r="N61" s="122"/>
      <c r="O61" s="122"/>
      <c r="P61" s="122"/>
      <c r="Q61" s="122"/>
      <c r="R61" s="122"/>
      <c r="S61" s="122"/>
      <c r="T61" s="122"/>
      <c r="U61" s="122"/>
      <c r="V61" s="146"/>
    </row>
    <row r="62" spans="1:22" s="119" customFormat="1" ht="14.1" customHeight="1" thickBot="1">
      <c r="A62" s="302">
        <f t="shared" si="0"/>
        <v>61</v>
      </c>
      <c r="B62" s="374" t="s">
        <v>2105</v>
      </c>
      <c r="C62" s="347">
        <v>1</v>
      </c>
      <c r="D62" s="347"/>
      <c r="E62" s="136" t="s">
        <v>1630</v>
      </c>
      <c r="F62" s="137" t="str">
        <f>IF('確認申請書（建築）入力'!$M$435="","",'確認申請書（建築）入力'!$M$435)</f>
        <v/>
      </c>
      <c r="G62" s="137"/>
      <c r="H62" s="137"/>
      <c r="I62" s="137"/>
      <c r="J62" s="137"/>
      <c r="K62" s="137"/>
      <c r="L62" s="137"/>
      <c r="M62" s="137"/>
      <c r="N62" s="137"/>
      <c r="O62" s="137"/>
      <c r="P62" s="137"/>
      <c r="Q62" s="137"/>
      <c r="R62" s="137"/>
      <c r="S62" s="137"/>
      <c r="T62" s="137"/>
      <c r="U62" s="137"/>
      <c r="V62" s="153"/>
    </row>
    <row r="63" spans="1:22" s="119" customFormat="1" ht="14.1" customHeight="1">
      <c r="A63" s="309">
        <f t="shared" si="0"/>
        <v>62</v>
      </c>
      <c r="B63" s="348" t="s">
        <v>2107</v>
      </c>
      <c r="C63" s="348">
        <v>1</v>
      </c>
      <c r="D63" s="348">
        <v>1</v>
      </c>
      <c r="E63" s="149" t="s">
        <v>1983</v>
      </c>
      <c r="F63" s="150">
        <f>IF('確認申請書（建築）入力'!$M$440="","",'確認申請書（建築）入力'!$M$440)</f>
        <v>1</v>
      </c>
      <c r="G63" s="150"/>
      <c r="H63" s="138"/>
      <c r="I63" s="138"/>
      <c r="J63" s="138"/>
      <c r="K63" s="138"/>
      <c r="L63" s="138"/>
      <c r="M63" s="138"/>
      <c r="N63" s="138"/>
      <c r="O63" s="138"/>
      <c r="P63" s="138"/>
      <c r="Q63" s="138"/>
      <c r="R63" s="138"/>
      <c r="S63" s="138"/>
      <c r="T63" s="138"/>
      <c r="U63" s="138"/>
      <c r="V63" s="151"/>
    </row>
    <row r="64" spans="1:22" s="119" customFormat="1" ht="14.1" customHeight="1">
      <c r="A64" s="301">
        <f t="shared" si="0"/>
        <v>63</v>
      </c>
      <c r="B64" s="346" t="s">
        <v>2106</v>
      </c>
      <c r="C64" s="346">
        <v>1</v>
      </c>
      <c r="D64" s="346">
        <v>1</v>
      </c>
      <c r="E64" s="121" t="s">
        <v>87</v>
      </c>
      <c r="F64" s="133" t="str">
        <f>IF('確認申請書（建築）入力'!$M$441="","",'確認申請書（建築）入力'!$M$441)</f>
        <v/>
      </c>
      <c r="G64" s="133"/>
      <c r="H64" s="122"/>
      <c r="I64" s="122"/>
      <c r="J64" s="122"/>
      <c r="K64" s="122"/>
      <c r="L64" s="122"/>
      <c r="M64" s="122"/>
      <c r="N64" s="122"/>
      <c r="O64" s="122"/>
      <c r="P64" s="122"/>
      <c r="Q64" s="122"/>
      <c r="R64" s="122"/>
      <c r="S64" s="122"/>
      <c r="T64" s="122"/>
      <c r="U64" s="122"/>
      <c r="V64" s="146"/>
    </row>
    <row r="65" spans="1:22" s="119" customFormat="1" ht="14.1" customHeight="1">
      <c r="A65" s="301">
        <f t="shared" si="0"/>
        <v>64</v>
      </c>
      <c r="B65" s="346" t="s">
        <v>2106</v>
      </c>
      <c r="C65" s="346">
        <v>1</v>
      </c>
      <c r="D65" s="346">
        <v>1</v>
      </c>
      <c r="E65" s="121" t="s">
        <v>2192</v>
      </c>
      <c r="F65" s="131" t="str">
        <f>IF('確認申請書（建築）入力'!$M$442="","",TEXT('確認申請書（建築）入力'!$M$442,"#0.000"))</f>
        <v/>
      </c>
      <c r="G65" s="131"/>
      <c r="H65" s="122"/>
      <c r="I65" s="122"/>
      <c r="J65" s="122"/>
      <c r="K65" s="122"/>
      <c r="L65" s="122"/>
      <c r="M65" s="122"/>
      <c r="N65" s="122"/>
      <c r="O65" s="122"/>
      <c r="P65" s="122"/>
      <c r="Q65" s="122"/>
      <c r="R65" s="122"/>
      <c r="S65" s="122"/>
      <c r="T65" s="122"/>
      <c r="U65" s="122"/>
      <c r="V65" s="146"/>
    </row>
    <row r="66" spans="1:22" s="119" customFormat="1" ht="14.1" customHeight="1">
      <c r="A66" s="301">
        <f t="shared" si="0"/>
        <v>65</v>
      </c>
      <c r="B66" s="346" t="s">
        <v>2106</v>
      </c>
      <c r="C66" s="346">
        <v>1</v>
      </c>
      <c r="D66" s="346">
        <v>1</v>
      </c>
      <c r="E66" s="121" t="s">
        <v>2193</v>
      </c>
      <c r="F66" s="131" t="str">
        <f>IF('確認申請書（建築）入力'!$M$443="","",TEXT('確認申請書（建築）入力'!$M$443,"#0.000"))</f>
        <v/>
      </c>
      <c r="G66" s="131"/>
      <c r="H66" s="122"/>
      <c r="I66" s="122"/>
      <c r="J66" s="122"/>
      <c r="K66" s="122"/>
      <c r="L66" s="122"/>
      <c r="M66" s="122"/>
      <c r="N66" s="122"/>
      <c r="O66" s="122"/>
      <c r="P66" s="122"/>
      <c r="Q66" s="122"/>
      <c r="R66" s="122"/>
      <c r="S66" s="122"/>
      <c r="T66" s="122"/>
      <c r="U66" s="122"/>
      <c r="V66" s="146"/>
    </row>
    <row r="67" spans="1:22" s="119" customFormat="1" ht="14.1" customHeight="1">
      <c r="A67" s="301">
        <f t="shared" ref="A67:A130" si="1">A66+1</f>
        <v>66</v>
      </c>
      <c r="B67" s="346" t="s">
        <v>2106</v>
      </c>
      <c r="C67" s="346">
        <v>1</v>
      </c>
      <c r="D67" s="346">
        <v>1</v>
      </c>
      <c r="E67" s="121" t="s">
        <v>2194</v>
      </c>
      <c r="F67" s="131" t="str">
        <f>IF('確認申請書（建築）入力'!$M$444="","",TEXT('確認申請書（建築）入力'!$M$444,"#0.000"))</f>
        <v/>
      </c>
      <c r="G67" s="131"/>
      <c r="H67" s="122"/>
      <c r="I67" s="122"/>
      <c r="J67" s="122"/>
      <c r="K67" s="122"/>
      <c r="L67" s="122"/>
      <c r="M67" s="122"/>
      <c r="N67" s="122"/>
      <c r="O67" s="122"/>
      <c r="P67" s="122"/>
      <c r="Q67" s="122"/>
      <c r="R67" s="122"/>
      <c r="S67" s="122"/>
      <c r="T67" s="122"/>
      <c r="U67" s="122"/>
      <c r="V67" s="146"/>
    </row>
    <row r="68" spans="1:22" s="119" customFormat="1" ht="14.1" customHeight="1">
      <c r="A68" s="301">
        <f t="shared" si="1"/>
        <v>67</v>
      </c>
      <c r="B68" s="346" t="s">
        <v>2106</v>
      </c>
      <c r="C68" s="346">
        <v>1</v>
      </c>
      <c r="D68" s="346">
        <v>1</v>
      </c>
      <c r="E68" s="121" t="s">
        <v>2195</v>
      </c>
      <c r="F68" s="131" t="str">
        <f>IF('確認申請書（建築）入力'!$M$445="","",TEXT('確認申請書（建築）入力'!$M$445,"#0.000"))</f>
        <v/>
      </c>
      <c r="G68" s="131"/>
      <c r="H68" s="122"/>
      <c r="I68" s="122"/>
      <c r="J68" s="122"/>
      <c r="K68" s="122"/>
      <c r="L68" s="122"/>
      <c r="M68" s="122"/>
      <c r="N68" s="122"/>
      <c r="O68" s="122"/>
      <c r="P68" s="122"/>
      <c r="Q68" s="122"/>
      <c r="R68" s="122"/>
      <c r="S68" s="122"/>
      <c r="T68" s="122"/>
      <c r="U68" s="122"/>
      <c r="V68" s="146"/>
    </row>
    <row r="69" spans="1:22" s="119" customFormat="1" ht="14.1" customHeight="1">
      <c r="A69" s="301">
        <f t="shared" si="1"/>
        <v>68</v>
      </c>
      <c r="B69" s="346" t="s">
        <v>2106</v>
      </c>
      <c r="C69" s="346">
        <v>1</v>
      </c>
      <c r="D69" s="346">
        <v>1</v>
      </c>
      <c r="E69" s="121" t="s">
        <v>2191</v>
      </c>
      <c r="F69" s="131" t="str">
        <f>IF($G$69=TRUE,"有",IF($H$69=TRUE,"無",""))</f>
        <v/>
      </c>
      <c r="G69" s="127" t="b">
        <v>0</v>
      </c>
      <c r="H69" s="127" t="b">
        <v>0</v>
      </c>
      <c r="I69" s="122"/>
      <c r="J69" s="122"/>
      <c r="K69" s="122"/>
      <c r="L69" s="122"/>
      <c r="M69" s="122"/>
      <c r="N69" s="122"/>
      <c r="O69" s="122"/>
      <c r="P69" s="122"/>
      <c r="Q69" s="122"/>
      <c r="R69" s="122"/>
      <c r="S69" s="122"/>
      <c r="T69" s="122"/>
      <c r="U69" s="122"/>
      <c r="V69" s="146"/>
    </row>
    <row r="70" spans="1:22" s="119" customFormat="1" ht="14.1" customHeight="1">
      <c r="A70" s="301">
        <f t="shared" si="1"/>
        <v>69</v>
      </c>
      <c r="B70" s="346" t="s">
        <v>2106</v>
      </c>
      <c r="C70" s="346">
        <v>1</v>
      </c>
      <c r="D70" s="346">
        <v>1</v>
      </c>
      <c r="E70" s="121" t="s">
        <v>2286</v>
      </c>
      <c r="F70" s="122" t="str">
        <f>IF(INDEX(主要用途!$C$2:$C$63,$G$70)="","",INDEX(主要用途!$C$2:$C$63,$G$70))</f>
        <v/>
      </c>
      <c r="G70" s="134">
        <v>1</v>
      </c>
      <c r="H70" s="134"/>
      <c r="I70" s="134"/>
      <c r="J70" s="134"/>
      <c r="K70" s="134"/>
      <c r="L70" s="134"/>
      <c r="M70" s="122"/>
      <c r="N70" s="122"/>
      <c r="O70" s="122"/>
      <c r="P70" s="122"/>
      <c r="Q70" s="145"/>
      <c r="R70" s="122"/>
      <c r="S70" s="122"/>
      <c r="T70" s="122"/>
      <c r="U70" s="122"/>
      <c r="V70" s="146"/>
    </row>
    <row r="71" spans="1:22" s="119" customFormat="1" ht="14.1" customHeight="1">
      <c r="A71" s="301">
        <f t="shared" si="1"/>
        <v>70</v>
      </c>
      <c r="B71" s="346" t="s">
        <v>2106</v>
      </c>
      <c r="C71" s="346">
        <v>1</v>
      </c>
      <c r="D71" s="346">
        <v>1</v>
      </c>
      <c r="E71" s="121" t="s">
        <v>2287</v>
      </c>
      <c r="F71" s="122" t="str">
        <f>IF(INDEX(主要用途!$C$2:$C$63,$G$71)="","",INDEX(主要用途!$C$2:$C$63,$G$71))</f>
        <v/>
      </c>
      <c r="G71" s="134">
        <v>1</v>
      </c>
      <c r="H71" s="134"/>
      <c r="I71" s="134"/>
      <c r="J71" s="134"/>
      <c r="K71" s="134"/>
      <c r="L71" s="134"/>
      <c r="M71" s="122"/>
      <c r="N71" s="122"/>
      <c r="O71" s="122"/>
      <c r="P71" s="122"/>
      <c r="Q71" s="145"/>
      <c r="R71" s="122"/>
      <c r="S71" s="122"/>
      <c r="T71" s="122"/>
      <c r="U71" s="122"/>
      <c r="V71" s="146"/>
    </row>
    <row r="72" spans="1:22" s="119" customFormat="1" ht="14.1" customHeight="1">
      <c r="A72" s="301">
        <f t="shared" si="1"/>
        <v>71</v>
      </c>
      <c r="B72" s="346" t="s">
        <v>2106</v>
      </c>
      <c r="C72" s="346">
        <v>1</v>
      </c>
      <c r="D72" s="346">
        <v>1</v>
      </c>
      <c r="E72" s="121" t="s">
        <v>2288</v>
      </c>
      <c r="F72" s="122" t="str">
        <f>IF(INDEX(主要用途!$C$2:$C$63,$G$72)="","",INDEX(主要用途!$C$2:$C$63,$G$72))</f>
        <v/>
      </c>
      <c r="G72" s="134">
        <v>1</v>
      </c>
      <c r="H72" s="134"/>
      <c r="I72" s="134"/>
      <c r="J72" s="134"/>
      <c r="K72" s="134"/>
      <c r="L72" s="134"/>
      <c r="M72" s="122"/>
      <c r="N72" s="122"/>
      <c r="O72" s="122"/>
      <c r="P72" s="122"/>
      <c r="Q72" s="145"/>
      <c r="R72" s="122"/>
      <c r="S72" s="122"/>
      <c r="T72" s="122"/>
      <c r="U72" s="122"/>
      <c r="V72" s="146"/>
    </row>
    <row r="73" spans="1:22" s="119" customFormat="1" ht="14.1" customHeight="1">
      <c r="A73" s="301">
        <f t="shared" si="1"/>
        <v>72</v>
      </c>
      <c r="B73" s="346" t="s">
        <v>2106</v>
      </c>
      <c r="C73" s="346">
        <v>1</v>
      </c>
      <c r="D73" s="346">
        <v>1</v>
      </c>
      <c r="E73" s="121" t="s">
        <v>2289</v>
      </c>
      <c r="F73" s="122" t="str">
        <f>IF(INDEX(主要用途!$C$2:$C$63,$G$73)="","",INDEX(主要用途!$C$2:$C$63,$G$73))</f>
        <v/>
      </c>
      <c r="G73" s="134">
        <v>1</v>
      </c>
      <c r="H73" s="134"/>
      <c r="I73" s="134"/>
      <c r="J73" s="134"/>
      <c r="K73" s="134"/>
      <c r="L73" s="134"/>
      <c r="M73" s="122"/>
      <c r="N73" s="122"/>
      <c r="O73" s="122"/>
      <c r="P73" s="122"/>
      <c r="Q73" s="145"/>
      <c r="R73" s="122"/>
      <c r="S73" s="122"/>
      <c r="T73" s="122"/>
      <c r="U73" s="122"/>
      <c r="V73" s="146"/>
    </row>
    <row r="74" spans="1:22" s="119" customFormat="1" ht="14.1" customHeight="1">
      <c r="A74" s="301">
        <f t="shared" si="1"/>
        <v>73</v>
      </c>
      <c r="B74" s="346" t="s">
        <v>2106</v>
      </c>
      <c r="C74" s="346">
        <v>1</v>
      </c>
      <c r="D74" s="346">
        <v>1</v>
      </c>
      <c r="E74" s="121" t="s">
        <v>2290</v>
      </c>
      <c r="F74" s="122" t="str">
        <f>IF(INDEX(主要用途!$C$2:$C$63,$G$74)="","",INDEX(主要用途!$C$2:$C$63,$G$74))</f>
        <v/>
      </c>
      <c r="G74" s="134">
        <v>1</v>
      </c>
      <c r="H74" s="134"/>
      <c r="I74" s="134"/>
      <c r="J74" s="134"/>
      <c r="K74" s="134"/>
      <c r="L74" s="134"/>
      <c r="M74" s="122"/>
      <c r="N74" s="122"/>
      <c r="O74" s="122"/>
      <c r="P74" s="122"/>
      <c r="Q74" s="145"/>
      <c r="R74" s="122"/>
      <c r="S74" s="122"/>
      <c r="T74" s="122"/>
      <c r="U74" s="122"/>
      <c r="V74" s="146"/>
    </row>
    <row r="75" spans="1:22" s="119" customFormat="1" ht="14.1" customHeight="1">
      <c r="A75" s="301">
        <f t="shared" si="1"/>
        <v>74</v>
      </c>
      <c r="B75" s="346" t="s">
        <v>2106</v>
      </c>
      <c r="C75" s="346">
        <v>1</v>
      </c>
      <c r="D75" s="346">
        <v>1</v>
      </c>
      <c r="E75" s="121" t="s">
        <v>2301</v>
      </c>
      <c r="F75" s="122" t="str">
        <f>IF(INDEX(主要用途!$C$2:$C$63,$G$75)="","",INDEX(主要用途!$C$2:$C$63,$G$75))</f>
        <v/>
      </c>
      <c r="G75" s="134">
        <v>1</v>
      </c>
      <c r="H75" s="134"/>
      <c r="I75" s="134"/>
      <c r="J75" s="134"/>
      <c r="K75" s="134"/>
      <c r="L75" s="134"/>
      <c r="M75" s="122"/>
      <c r="N75" s="122"/>
      <c r="O75" s="122"/>
      <c r="P75" s="122"/>
      <c r="Q75" s="145"/>
      <c r="R75" s="122"/>
      <c r="S75" s="122"/>
      <c r="T75" s="122"/>
      <c r="U75" s="122"/>
      <c r="V75" s="146"/>
    </row>
    <row r="76" spans="1:22" s="119" customFormat="1" ht="14.1" customHeight="1">
      <c r="A76" s="301">
        <f t="shared" si="1"/>
        <v>75</v>
      </c>
      <c r="B76" s="346" t="s">
        <v>2106</v>
      </c>
      <c r="C76" s="346">
        <v>1</v>
      </c>
      <c r="D76" s="346">
        <v>1</v>
      </c>
      <c r="E76" s="121" t="s">
        <v>2291</v>
      </c>
      <c r="F76" s="122" t="str">
        <f>IF(INDEX(主要用途!$D$2:$D$63,$G$70)="","",INDEX(主要用途!$D$2:$D$63,$G$70))</f>
        <v/>
      </c>
      <c r="G76" s="122"/>
      <c r="H76" s="122"/>
      <c r="I76" s="122"/>
      <c r="J76" s="122"/>
      <c r="K76" s="122"/>
      <c r="L76" s="122"/>
      <c r="M76" s="122"/>
      <c r="N76" s="122"/>
      <c r="O76" s="122"/>
      <c r="P76" s="122"/>
      <c r="Q76" s="122"/>
      <c r="R76" s="122"/>
      <c r="S76" s="122"/>
      <c r="T76" s="122"/>
      <c r="U76" s="122"/>
      <c r="V76" s="146"/>
    </row>
    <row r="77" spans="1:22" s="119" customFormat="1" ht="14.1" customHeight="1">
      <c r="A77" s="301">
        <f t="shared" si="1"/>
        <v>76</v>
      </c>
      <c r="B77" s="346" t="s">
        <v>2106</v>
      </c>
      <c r="C77" s="346">
        <v>1</v>
      </c>
      <c r="D77" s="346">
        <v>1</v>
      </c>
      <c r="E77" s="121" t="s">
        <v>2292</v>
      </c>
      <c r="F77" s="122" t="str">
        <f>IF(INDEX(主要用途!$D$2:$D$63,$G$71)="","",INDEX(主要用途!$D$2:$D$63,$G$71))</f>
        <v/>
      </c>
      <c r="G77" s="122"/>
      <c r="H77" s="122"/>
      <c r="I77" s="122"/>
      <c r="J77" s="122"/>
      <c r="K77" s="122"/>
      <c r="L77" s="122"/>
      <c r="M77" s="122"/>
      <c r="N77" s="122"/>
      <c r="O77" s="122"/>
      <c r="P77" s="122"/>
      <c r="Q77" s="122"/>
      <c r="R77" s="122"/>
      <c r="S77" s="122"/>
      <c r="T77" s="122"/>
      <c r="U77" s="122"/>
      <c r="V77" s="146"/>
    </row>
    <row r="78" spans="1:22" s="119" customFormat="1" ht="14.1" customHeight="1">
      <c r="A78" s="301">
        <f t="shared" si="1"/>
        <v>77</v>
      </c>
      <c r="B78" s="346" t="s">
        <v>2106</v>
      </c>
      <c r="C78" s="346">
        <v>1</v>
      </c>
      <c r="D78" s="346">
        <v>1</v>
      </c>
      <c r="E78" s="121" t="s">
        <v>2295</v>
      </c>
      <c r="F78" s="122" t="str">
        <f>IF(INDEX(主要用途!$D$2:$D$63,$G$72)="","",INDEX(主要用途!$D$2:$D$63,$G$72))</f>
        <v/>
      </c>
      <c r="G78" s="122"/>
      <c r="H78" s="122"/>
      <c r="I78" s="122"/>
      <c r="J78" s="122"/>
      <c r="K78" s="122"/>
      <c r="L78" s="122"/>
      <c r="M78" s="122"/>
      <c r="N78" s="122"/>
      <c r="O78" s="122"/>
      <c r="P78" s="122"/>
      <c r="Q78" s="122"/>
      <c r="R78" s="122"/>
      <c r="S78" s="122"/>
      <c r="T78" s="122"/>
      <c r="U78" s="122"/>
      <c r="V78" s="146"/>
    </row>
    <row r="79" spans="1:22" s="119" customFormat="1" ht="14.1" customHeight="1">
      <c r="A79" s="301">
        <f t="shared" si="1"/>
        <v>78</v>
      </c>
      <c r="B79" s="346" t="s">
        <v>2106</v>
      </c>
      <c r="C79" s="346">
        <v>1</v>
      </c>
      <c r="D79" s="346">
        <v>1</v>
      </c>
      <c r="E79" s="121" t="s">
        <v>2293</v>
      </c>
      <c r="F79" s="122" t="str">
        <f>IF(INDEX(主要用途!$D$2:$D$63,$G$73)="","",INDEX(主要用途!$D$2:$D$63,$G$73))</f>
        <v/>
      </c>
      <c r="G79" s="122"/>
      <c r="H79" s="122"/>
      <c r="I79" s="122"/>
      <c r="J79" s="122"/>
      <c r="K79" s="122"/>
      <c r="L79" s="122"/>
      <c r="M79" s="122"/>
      <c r="N79" s="122"/>
      <c r="O79" s="122"/>
      <c r="P79" s="122"/>
      <c r="Q79" s="122"/>
      <c r="R79" s="122"/>
      <c r="S79" s="122"/>
      <c r="T79" s="122"/>
      <c r="U79" s="122"/>
      <c r="V79" s="146"/>
    </row>
    <row r="80" spans="1:22" s="119" customFormat="1" ht="14.1" customHeight="1">
      <c r="A80" s="301">
        <f t="shared" si="1"/>
        <v>79</v>
      </c>
      <c r="B80" s="346" t="s">
        <v>2106</v>
      </c>
      <c r="C80" s="346">
        <v>1</v>
      </c>
      <c r="D80" s="346">
        <v>1</v>
      </c>
      <c r="E80" s="121" t="s">
        <v>2294</v>
      </c>
      <c r="F80" s="122" t="str">
        <f>IF(INDEX(主要用途!$D$2:$D$63,$G$74)="","",INDEX(主要用途!$D$2:$D$63,$G$74))</f>
        <v/>
      </c>
      <c r="G80" s="122"/>
      <c r="H80" s="122"/>
      <c r="I80" s="122"/>
      <c r="J80" s="122"/>
      <c r="K80" s="122"/>
      <c r="L80" s="122"/>
      <c r="M80" s="122"/>
      <c r="N80" s="122"/>
      <c r="O80" s="122"/>
      <c r="P80" s="122"/>
      <c r="Q80" s="122"/>
      <c r="R80" s="122"/>
      <c r="S80" s="122"/>
      <c r="T80" s="122"/>
      <c r="U80" s="122"/>
      <c r="V80" s="146"/>
    </row>
    <row r="81" spans="1:22" s="119" customFormat="1" ht="14.1" customHeight="1">
      <c r="A81" s="301">
        <f t="shared" si="1"/>
        <v>80</v>
      </c>
      <c r="B81" s="346" t="s">
        <v>2106</v>
      </c>
      <c r="C81" s="346">
        <v>1</v>
      </c>
      <c r="D81" s="346">
        <v>1</v>
      </c>
      <c r="E81" s="121" t="s">
        <v>2302</v>
      </c>
      <c r="F81" s="122" t="str">
        <f>IF(INDEX(主要用途!$D$2:$D$63,$G$75)="","",INDEX(主要用途!$D$2:$D$63,$G$75))</f>
        <v/>
      </c>
      <c r="G81" s="122"/>
      <c r="H81" s="122"/>
      <c r="I81" s="122"/>
      <c r="J81" s="122"/>
      <c r="K81" s="122"/>
      <c r="L81" s="122"/>
      <c r="M81" s="122"/>
      <c r="N81" s="122"/>
      <c r="O81" s="122"/>
      <c r="P81" s="122"/>
      <c r="Q81" s="122"/>
      <c r="R81" s="122"/>
      <c r="S81" s="122"/>
      <c r="T81" s="122"/>
      <c r="U81" s="122"/>
      <c r="V81" s="146"/>
    </row>
    <row r="82" spans="1:22" s="119" customFormat="1" ht="14.1" customHeight="1">
      <c r="A82" s="301">
        <f t="shared" si="1"/>
        <v>81</v>
      </c>
      <c r="B82" s="346" t="s">
        <v>2106</v>
      </c>
      <c r="C82" s="346">
        <v>1</v>
      </c>
      <c r="D82" s="346">
        <v>1</v>
      </c>
      <c r="E82" s="121" t="s">
        <v>2296</v>
      </c>
      <c r="F82" s="435" t="str">
        <f>IF('確認申請書（建築）入力'!$AE$449="","",TEXT('確認申請書（建築）入力'!$AE$449,"#0.00"))</f>
        <v/>
      </c>
      <c r="G82" s="152"/>
      <c r="H82" s="152"/>
      <c r="I82" s="152"/>
      <c r="J82" s="152"/>
      <c r="K82" s="152"/>
      <c r="L82" s="152"/>
      <c r="M82" s="122"/>
      <c r="N82" s="122"/>
      <c r="O82" s="122"/>
      <c r="P82" s="122"/>
      <c r="Q82" s="122"/>
      <c r="R82" s="122"/>
      <c r="S82" s="122"/>
      <c r="T82" s="122"/>
      <c r="U82" s="122"/>
      <c r="V82" s="146"/>
    </row>
    <row r="83" spans="1:22" s="119" customFormat="1" ht="14.1" customHeight="1">
      <c r="A83" s="301">
        <f t="shared" si="1"/>
        <v>82</v>
      </c>
      <c r="B83" s="346" t="s">
        <v>2106</v>
      </c>
      <c r="C83" s="346">
        <v>1</v>
      </c>
      <c r="D83" s="346">
        <v>1</v>
      </c>
      <c r="E83" s="121" t="s">
        <v>2297</v>
      </c>
      <c r="F83" s="435" t="str">
        <f>IF('確認申請書（建築）入力'!$AE$450="","",TEXT('確認申請書（建築）入力'!$AE$450,"#0.00"))</f>
        <v/>
      </c>
      <c r="G83" s="152"/>
      <c r="H83" s="152"/>
      <c r="I83" s="152"/>
      <c r="J83" s="152"/>
      <c r="K83" s="152"/>
      <c r="L83" s="152"/>
      <c r="M83" s="122"/>
      <c r="N83" s="122"/>
      <c r="O83" s="122"/>
      <c r="P83" s="122"/>
      <c r="Q83" s="122"/>
      <c r="R83" s="122"/>
      <c r="S83" s="122"/>
      <c r="T83" s="122"/>
      <c r="U83" s="122"/>
      <c r="V83" s="146"/>
    </row>
    <row r="84" spans="1:22" s="119" customFormat="1" ht="14.1" customHeight="1">
      <c r="A84" s="301">
        <f t="shared" si="1"/>
        <v>83</v>
      </c>
      <c r="B84" s="346" t="s">
        <v>2106</v>
      </c>
      <c r="C84" s="346">
        <v>1</v>
      </c>
      <c r="D84" s="346">
        <v>1</v>
      </c>
      <c r="E84" s="121" t="s">
        <v>2298</v>
      </c>
      <c r="F84" s="435" t="str">
        <f>IF('確認申請書（建築）入力'!$AE$451="","",TEXT('確認申請書（建築）入力'!$AE$451,"#0.00"))</f>
        <v/>
      </c>
      <c r="G84" s="152"/>
      <c r="H84" s="152"/>
      <c r="I84" s="152"/>
      <c r="J84" s="152"/>
      <c r="K84" s="152"/>
      <c r="L84" s="152"/>
      <c r="M84" s="122"/>
      <c r="N84" s="122"/>
      <c r="O84" s="122"/>
      <c r="P84" s="122"/>
      <c r="Q84" s="122"/>
      <c r="R84" s="122"/>
      <c r="S84" s="122"/>
      <c r="T84" s="122"/>
      <c r="U84" s="122"/>
      <c r="V84" s="146"/>
    </row>
    <row r="85" spans="1:22" s="119" customFormat="1" ht="14.1" customHeight="1">
      <c r="A85" s="301">
        <f t="shared" si="1"/>
        <v>84</v>
      </c>
      <c r="B85" s="346" t="s">
        <v>2106</v>
      </c>
      <c r="C85" s="346">
        <v>1</v>
      </c>
      <c r="D85" s="346">
        <v>1</v>
      </c>
      <c r="E85" s="121" t="s">
        <v>2299</v>
      </c>
      <c r="F85" s="435" t="str">
        <f>IF('確認申請書（建築）入力'!$AE$452="","",TEXT('確認申請書（建築）入力'!$AE$452,"#0.00"))</f>
        <v/>
      </c>
      <c r="G85" s="152"/>
      <c r="H85" s="152"/>
      <c r="I85" s="152"/>
      <c r="J85" s="152"/>
      <c r="K85" s="152"/>
      <c r="L85" s="152"/>
      <c r="M85" s="122"/>
      <c r="N85" s="122"/>
      <c r="O85" s="122"/>
      <c r="P85" s="122"/>
      <c r="Q85" s="122"/>
      <c r="R85" s="122"/>
      <c r="S85" s="122"/>
      <c r="T85" s="122"/>
      <c r="U85" s="122"/>
      <c r="V85" s="146"/>
    </row>
    <row r="86" spans="1:22" s="119" customFormat="1" ht="14.1" customHeight="1">
      <c r="A86" s="301">
        <f t="shared" si="1"/>
        <v>85</v>
      </c>
      <c r="B86" s="346" t="s">
        <v>2106</v>
      </c>
      <c r="C86" s="346">
        <v>1</v>
      </c>
      <c r="D86" s="346">
        <v>1</v>
      </c>
      <c r="E86" s="121" t="s">
        <v>2300</v>
      </c>
      <c r="F86" s="435" t="str">
        <f>IF('確認申請書（建築）入力'!$AE$453="","",TEXT('確認申請書（建築）入力'!$AE$453,"#0.00"))</f>
        <v/>
      </c>
      <c r="G86" s="152"/>
      <c r="H86" s="152"/>
      <c r="I86" s="152"/>
      <c r="J86" s="152"/>
      <c r="K86" s="152"/>
      <c r="L86" s="152"/>
      <c r="M86" s="122"/>
      <c r="N86" s="122"/>
      <c r="O86" s="122"/>
      <c r="P86" s="122"/>
      <c r="Q86" s="122"/>
      <c r="R86" s="122"/>
      <c r="S86" s="122"/>
      <c r="T86" s="122"/>
      <c r="U86" s="122"/>
      <c r="V86" s="146"/>
    </row>
    <row r="87" spans="1:22" s="119" customFormat="1" ht="14.1" customHeight="1">
      <c r="A87" s="301">
        <f t="shared" si="1"/>
        <v>86</v>
      </c>
      <c r="B87" s="346" t="s">
        <v>2106</v>
      </c>
      <c r="C87" s="346">
        <v>1</v>
      </c>
      <c r="D87" s="346">
        <v>1</v>
      </c>
      <c r="E87" s="121" t="s">
        <v>2303</v>
      </c>
      <c r="F87" s="435" t="str">
        <f>IF('確認申請書（建築）入力'!$AE$454="","",TEXT('確認申請書（建築）入力'!$AE$454,"#0.00"))</f>
        <v/>
      </c>
      <c r="G87" s="152"/>
      <c r="H87" s="152"/>
      <c r="I87" s="152"/>
      <c r="J87" s="152"/>
      <c r="K87" s="152"/>
      <c r="L87" s="152"/>
      <c r="M87" s="122"/>
      <c r="N87" s="122"/>
      <c r="O87" s="122"/>
      <c r="P87" s="122"/>
      <c r="Q87" s="122"/>
      <c r="R87" s="122"/>
      <c r="S87" s="122"/>
      <c r="T87" s="122"/>
      <c r="U87" s="122"/>
      <c r="V87" s="146"/>
    </row>
    <row r="88" spans="1:22" s="119" customFormat="1" ht="14.1" customHeight="1">
      <c r="A88" s="301">
        <f t="shared" si="1"/>
        <v>87</v>
      </c>
      <c r="B88" s="346" t="s">
        <v>2106</v>
      </c>
      <c r="C88" s="346">
        <v>1</v>
      </c>
      <c r="D88" s="346">
        <v>1</v>
      </c>
      <c r="E88" s="121" t="s">
        <v>1631</v>
      </c>
      <c r="F88" s="122" t="str">
        <f>IF('確認申請書（建築）入力'!$N$456="","",'確認申請書（建築）入力'!$N$456)</f>
        <v/>
      </c>
      <c r="G88" s="122"/>
      <c r="H88" s="122"/>
      <c r="I88" s="122"/>
      <c r="J88" s="122"/>
      <c r="K88" s="122"/>
      <c r="L88" s="122"/>
      <c r="M88" s="122"/>
      <c r="N88" s="122"/>
      <c r="O88" s="122"/>
      <c r="P88" s="122"/>
      <c r="Q88" s="122"/>
      <c r="R88" s="122"/>
      <c r="S88" s="122"/>
      <c r="T88" s="122"/>
      <c r="U88" s="122"/>
      <c r="V88" s="146"/>
    </row>
    <row r="89" spans="1:22" s="119" customFormat="1" ht="14.1" customHeight="1" thickBot="1">
      <c r="A89" s="302">
        <f t="shared" si="1"/>
        <v>88</v>
      </c>
      <c r="B89" s="347" t="s">
        <v>2106</v>
      </c>
      <c r="C89" s="347">
        <v>1</v>
      </c>
      <c r="D89" s="347">
        <v>1</v>
      </c>
      <c r="E89" s="136" t="s">
        <v>1630</v>
      </c>
      <c r="F89" s="137" t="str">
        <f>IF('確認申請書（建築）入力'!$N$459="","",'確認申請書（建築）入力'!$N$459)</f>
        <v/>
      </c>
      <c r="G89" s="137"/>
      <c r="H89" s="137"/>
      <c r="I89" s="137"/>
      <c r="J89" s="137"/>
      <c r="K89" s="137"/>
      <c r="L89" s="137"/>
      <c r="M89" s="137"/>
      <c r="N89" s="137"/>
      <c r="O89" s="137"/>
      <c r="P89" s="137"/>
      <c r="Q89" s="137"/>
      <c r="R89" s="137"/>
      <c r="S89" s="137"/>
      <c r="T89" s="137"/>
      <c r="U89" s="137"/>
      <c r="V89" s="153"/>
    </row>
    <row r="90" spans="1:22" s="119" customFormat="1" ht="14.1" customHeight="1">
      <c r="A90" s="309">
        <f t="shared" si="1"/>
        <v>89</v>
      </c>
      <c r="B90" s="348" t="s">
        <v>2106</v>
      </c>
      <c r="C90" s="348">
        <v>1</v>
      </c>
      <c r="D90" s="348">
        <v>2</v>
      </c>
      <c r="E90" s="149" t="s">
        <v>1983</v>
      </c>
      <c r="F90" s="150">
        <f>IF('確認申請書（建築）入力'!$N$463="","",'確認申請書（建築）入力'!$N$463)</f>
        <v>1</v>
      </c>
      <c r="G90" s="150"/>
      <c r="H90" s="138"/>
      <c r="I90" s="138"/>
      <c r="J90" s="138"/>
      <c r="K90" s="138"/>
      <c r="L90" s="138"/>
      <c r="M90" s="138"/>
      <c r="N90" s="138"/>
      <c r="O90" s="138"/>
      <c r="P90" s="138"/>
      <c r="Q90" s="138"/>
      <c r="R90" s="138"/>
      <c r="S90" s="138"/>
      <c r="T90" s="138"/>
      <c r="U90" s="138"/>
      <c r="V90" s="151"/>
    </row>
    <row r="91" spans="1:22" s="119" customFormat="1" ht="14.1" customHeight="1">
      <c r="A91" s="301">
        <f t="shared" si="1"/>
        <v>90</v>
      </c>
      <c r="B91" s="346" t="s">
        <v>2106</v>
      </c>
      <c r="C91" s="346">
        <v>1</v>
      </c>
      <c r="D91" s="311">
        <v>2</v>
      </c>
      <c r="E91" s="121" t="s">
        <v>87</v>
      </c>
      <c r="F91" s="434" t="str">
        <f>IF('確認申請書（建築）入力'!$N$464="","",'確認申請書（建築）入力'!$N$464)</f>
        <v/>
      </c>
      <c r="G91" s="133"/>
      <c r="H91" s="122"/>
      <c r="I91" s="122"/>
      <c r="J91" s="122"/>
      <c r="K91" s="122"/>
      <c r="L91" s="122"/>
      <c r="M91" s="122"/>
      <c r="N91" s="122"/>
      <c r="O91" s="122"/>
      <c r="P91" s="122"/>
      <c r="Q91" s="122"/>
      <c r="R91" s="122"/>
      <c r="S91" s="122"/>
      <c r="T91" s="122"/>
      <c r="U91" s="122"/>
      <c r="V91" s="146"/>
    </row>
    <row r="92" spans="1:22" s="119" customFormat="1" ht="14.1" customHeight="1">
      <c r="A92" s="301">
        <f t="shared" si="1"/>
        <v>91</v>
      </c>
      <c r="B92" s="346" t="s">
        <v>2106</v>
      </c>
      <c r="C92" s="346">
        <v>1</v>
      </c>
      <c r="D92" s="311">
        <v>2</v>
      </c>
      <c r="E92" s="121" t="s">
        <v>2192</v>
      </c>
      <c r="F92" s="434" t="str">
        <f>IF('確認申請書（建築）入力'!$N$465="","",TEXT('確認申請書（建築）入力'!$N$465,"#0.000"))</f>
        <v/>
      </c>
      <c r="G92" s="131"/>
      <c r="H92" s="122"/>
      <c r="I92" s="122"/>
      <c r="J92" s="122"/>
      <c r="K92" s="122"/>
      <c r="L92" s="122"/>
      <c r="M92" s="122"/>
      <c r="N92" s="122"/>
      <c r="O92" s="122"/>
      <c r="P92" s="122"/>
      <c r="Q92" s="122"/>
      <c r="R92" s="122"/>
      <c r="S92" s="122"/>
      <c r="T92" s="122"/>
      <c r="U92" s="122"/>
      <c r="V92" s="146"/>
    </row>
    <row r="93" spans="1:22" s="119" customFormat="1" ht="14.1" customHeight="1">
      <c r="A93" s="301">
        <f t="shared" si="1"/>
        <v>92</v>
      </c>
      <c r="B93" s="346" t="s">
        <v>2106</v>
      </c>
      <c r="C93" s="346">
        <v>1</v>
      </c>
      <c r="D93" s="311">
        <v>2</v>
      </c>
      <c r="E93" s="121" t="s">
        <v>2193</v>
      </c>
      <c r="F93" s="434" t="str">
        <f>IF('確認申請書（建築）入力'!$N$466="","",TEXT('確認申請書（建築）入力'!$N$466,"#0.000"))</f>
        <v/>
      </c>
      <c r="G93" s="131"/>
      <c r="H93" s="122"/>
      <c r="I93" s="122"/>
      <c r="J93" s="122"/>
      <c r="K93" s="122"/>
      <c r="L93" s="122"/>
      <c r="M93" s="122"/>
      <c r="N93" s="122"/>
      <c r="O93" s="122"/>
      <c r="P93" s="122"/>
      <c r="Q93" s="122"/>
      <c r="R93" s="122"/>
      <c r="S93" s="122"/>
      <c r="T93" s="122"/>
      <c r="U93" s="122"/>
      <c r="V93" s="146"/>
    </row>
    <row r="94" spans="1:22" s="119" customFormat="1" ht="14.1" customHeight="1">
      <c r="A94" s="301">
        <f t="shared" si="1"/>
        <v>93</v>
      </c>
      <c r="B94" s="346" t="s">
        <v>2106</v>
      </c>
      <c r="C94" s="346">
        <v>1</v>
      </c>
      <c r="D94" s="311">
        <v>2</v>
      </c>
      <c r="E94" s="121" t="s">
        <v>2194</v>
      </c>
      <c r="F94" s="434" t="str">
        <f>IF('確認申請書（建築）入力'!$N$467="","",TEXT('確認申請書（建築）入力'!$N$467,"#0.000"))</f>
        <v/>
      </c>
      <c r="G94" s="131"/>
      <c r="H94" s="122"/>
      <c r="I94" s="122"/>
      <c r="J94" s="122"/>
      <c r="K94" s="122"/>
      <c r="L94" s="122"/>
      <c r="M94" s="122"/>
      <c r="N94" s="122"/>
      <c r="O94" s="122"/>
      <c r="P94" s="122"/>
      <c r="Q94" s="122"/>
      <c r="R94" s="122"/>
      <c r="S94" s="122"/>
      <c r="T94" s="122"/>
      <c r="U94" s="122"/>
      <c r="V94" s="146"/>
    </row>
    <row r="95" spans="1:22" s="119" customFormat="1" ht="14.1" customHeight="1">
      <c r="A95" s="301">
        <f t="shared" si="1"/>
        <v>94</v>
      </c>
      <c r="B95" s="346" t="s">
        <v>2106</v>
      </c>
      <c r="C95" s="346">
        <v>1</v>
      </c>
      <c r="D95" s="311">
        <v>2</v>
      </c>
      <c r="E95" s="121" t="s">
        <v>2195</v>
      </c>
      <c r="F95" s="434" t="str">
        <f>IF('確認申請書（建築）入力'!$N$468="","",TEXT('確認申請書（建築）入力'!$N$468,"#0.000"))</f>
        <v/>
      </c>
      <c r="G95" s="131"/>
      <c r="H95" s="122"/>
      <c r="I95" s="122"/>
      <c r="J95" s="122"/>
      <c r="K95" s="122"/>
      <c r="L95" s="122"/>
      <c r="M95" s="122"/>
      <c r="N95" s="122"/>
      <c r="O95" s="122"/>
      <c r="P95" s="122"/>
      <c r="Q95" s="122"/>
      <c r="R95" s="122"/>
      <c r="S95" s="122"/>
      <c r="T95" s="122"/>
      <c r="U95" s="122"/>
      <c r="V95" s="146"/>
    </row>
    <row r="96" spans="1:22" s="119" customFormat="1" ht="14.1" customHeight="1">
      <c r="A96" s="301">
        <f t="shared" si="1"/>
        <v>95</v>
      </c>
      <c r="B96" s="346" t="s">
        <v>2106</v>
      </c>
      <c r="C96" s="346">
        <v>1</v>
      </c>
      <c r="D96" s="311">
        <v>2</v>
      </c>
      <c r="E96" s="121" t="s">
        <v>2191</v>
      </c>
      <c r="F96" s="131" t="str">
        <f>IF($G$96=TRUE,"有",IF($H$96=TRUE,"無",""))</f>
        <v/>
      </c>
      <c r="G96" s="127" t="b">
        <v>0</v>
      </c>
      <c r="H96" s="127" t="b">
        <v>0</v>
      </c>
      <c r="I96" s="122"/>
      <c r="J96" s="122"/>
      <c r="K96" s="122"/>
      <c r="L96" s="122"/>
      <c r="M96" s="122"/>
      <c r="N96" s="122"/>
      <c r="O96" s="122"/>
      <c r="P96" s="122"/>
      <c r="Q96" s="122"/>
      <c r="R96" s="122"/>
      <c r="S96" s="122"/>
      <c r="T96" s="122"/>
      <c r="U96" s="122"/>
      <c r="V96" s="146"/>
    </row>
    <row r="97" spans="1:22" s="119" customFormat="1" ht="14.1" customHeight="1">
      <c r="A97" s="301">
        <f t="shared" si="1"/>
        <v>96</v>
      </c>
      <c r="B97" s="346" t="s">
        <v>2106</v>
      </c>
      <c r="C97" s="346">
        <v>1</v>
      </c>
      <c r="D97" s="311">
        <v>2</v>
      </c>
      <c r="E97" s="121" t="s">
        <v>2305</v>
      </c>
      <c r="F97" s="122" t="str">
        <f>IF($G$97=1,"",INDEX(主要用途!$C$2:$C$63,$G$97))</f>
        <v/>
      </c>
      <c r="G97" s="134">
        <v>1</v>
      </c>
      <c r="H97" s="134"/>
      <c r="I97" s="134"/>
      <c r="J97" s="134"/>
      <c r="K97" s="134"/>
      <c r="L97" s="134"/>
      <c r="M97" s="122"/>
      <c r="N97" s="122"/>
      <c r="O97" s="122"/>
      <c r="P97" s="122"/>
      <c r="Q97" s="145"/>
      <c r="R97" s="122"/>
      <c r="S97" s="122"/>
      <c r="T97" s="122"/>
      <c r="U97" s="122"/>
      <c r="V97" s="146"/>
    </row>
    <row r="98" spans="1:22" s="119" customFormat="1" ht="14.1" customHeight="1">
      <c r="A98" s="301">
        <f t="shared" si="1"/>
        <v>97</v>
      </c>
      <c r="B98" s="346" t="s">
        <v>2106</v>
      </c>
      <c r="C98" s="346">
        <v>1</v>
      </c>
      <c r="D98" s="346">
        <v>2</v>
      </c>
      <c r="E98" s="121" t="s">
        <v>2287</v>
      </c>
      <c r="F98" s="122" t="str">
        <f>IF($G$98=1,"",INDEX(主要用途!$C$2:$C$63,$G$98))</f>
        <v/>
      </c>
      <c r="G98" s="134">
        <v>1</v>
      </c>
      <c r="H98" s="134"/>
      <c r="I98" s="134"/>
      <c r="J98" s="134"/>
      <c r="K98" s="134"/>
      <c r="L98" s="134"/>
      <c r="M98" s="122"/>
      <c r="N98" s="122"/>
      <c r="O98" s="122"/>
      <c r="P98" s="122"/>
      <c r="Q98" s="145"/>
      <c r="R98" s="122"/>
      <c r="S98" s="122"/>
      <c r="T98" s="122"/>
      <c r="U98" s="122"/>
      <c r="V98" s="146"/>
    </row>
    <row r="99" spans="1:22" s="119" customFormat="1" ht="14.1" customHeight="1">
      <c r="A99" s="301">
        <f t="shared" si="1"/>
        <v>98</v>
      </c>
      <c r="B99" s="346" t="s">
        <v>2106</v>
      </c>
      <c r="C99" s="346">
        <v>1</v>
      </c>
      <c r="D99" s="346">
        <v>2</v>
      </c>
      <c r="E99" s="121" t="s">
        <v>2288</v>
      </c>
      <c r="F99" s="122" t="str">
        <f>IF($G$99=1,"",INDEX(主要用途!$C$2:$C$63,$G$99))</f>
        <v/>
      </c>
      <c r="G99" s="134">
        <v>1</v>
      </c>
      <c r="H99" s="134"/>
      <c r="I99" s="134"/>
      <c r="J99" s="134"/>
      <c r="K99" s="134"/>
      <c r="L99" s="134"/>
      <c r="M99" s="122"/>
      <c r="N99" s="122"/>
      <c r="O99" s="122"/>
      <c r="P99" s="122"/>
      <c r="Q99" s="145"/>
      <c r="R99" s="122"/>
      <c r="S99" s="122"/>
      <c r="T99" s="122"/>
      <c r="U99" s="122"/>
      <c r="V99" s="146"/>
    </row>
    <row r="100" spans="1:22" s="119" customFormat="1" ht="14.1" customHeight="1">
      <c r="A100" s="301">
        <f t="shared" si="1"/>
        <v>99</v>
      </c>
      <c r="B100" s="346" t="s">
        <v>2106</v>
      </c>
      <c r="C100" s="346">
        <v>1</v>
      </c>
      <c r="D100" s="346">
        <v>2</v>
      </c>
      <c r="E100" s="121" t="s">
        <v>2289</v>
      </c>
      <c r="F100" s="122" t="str">
        <f>IF($G$100=1,"",INDEX(主要用途!$C$2:$C$63,$G$100))</f>
        <v/>
      </c>
      <c r="G100" s="134">
        <v>1</v>
      </c>
      <c r="H100" s="134"/>
      <c r="I100" s="134"/>
      <c r="J100" s="134"/>
      <c r="K100" s="134"/>
      <c r="L100" s="134"/>
      <c r="M100" s="122"/>
      <c r="N100" s="122"/>
      <c r="O100" s="122"/>
      <c r="P100" s="122"/>
      <c r="Q100" s="145"/>
      <c r="R100" s="122"/>
      <c r="S100" s="122"/>
      <c r="T100" s="122"/>
      <c r="U100" s="122"/>
      <c r="V100" s="146"/>
    </row>
    <row r="101" spans="1:22" s="119" customFormat="1" ht="14.1" customHeight="1">
      <c r="A101" s="301">
        <f t="shared" si="1"/>
        <v>100</v>
      </c>
      <c r="B101" s="346" t="s">
        <v>2106</v>
      </c>
      <c r="C101" s="346">
        <v>1</v>
      </c>
      <c r="D101" s="346">
        <v>2</v>
      </c>
      <c r="E101" s="121" t="s">
        <v>2290</v>
      </c>
      <c r="F101" s="122" t="str">
        <f>IF($G$101=1,"",INDEX(主要用途!$C$2:$C$63,$G$101))</f>
        <v/>
      </c>
      <c r="G101" s="134">
        <v>1</v>
      </c>
      <c r="H101" s="134"/>
      <c r="I101" s="134"/>
      <c r="J101" s="134"/>
      <c r="K101" s="134"/>
      <c r="L101" s="134"/>
      <c r="M101" s="122"/>
      <c r="N101" s="122"/>
      <c r="O101" s="122"/>
      <c r="P101" s="122"/>
      <c r="Q101" s="145"/>
      <c r="R101" s="122"/>
      <c r="S101" s="122"/>
      <c r="T101" s="122"/>
      <c r="U101" s="122"/>
      <c r="V101" s="146"/>
    </row>
    <row r="102" spans="1:22" s="119" customFormat="1" ht="14.1" customHeight="1">
      <c r="A102" s="301">
        <f t="shared" si="1"/>
        <v>101</v>
      </c>
      <c r="B102" s="346" t="s">
        <v>2106</v>
      </c>
      <c r="C102" s="346">
        <v>1</v>
      </c>
      <c r="D102" s="346">
        <v>2</v>
      </c>
      <c r="E102" s="121" t="s">
        <v>2301</v>
      </c>
      <c r="F102" s="122" t="str">
        <f>IF($G$102=1,"",INDEX(主要用途!$C$2:$C$63,$G$102))</f>
        <v/>
      </c>
      <c r="G102" s="134">
        <v>1</v>
      </c>
      <c r="H102" s="134"/>
      <c r="I102" s="134"/>
      <c r="J102" s="134"/>
      <c r="K102" s="134"/>
      <c r="L102" s="134"/>
      <c r="M102" s="122"/>
      <c r="N102" s="122"/>
      <c r="O102" s="122"/>
      <c r="P102" s="122"/>
      <c r="Q102" s="145"/>
      <c r="R102" s="122"/>
      <c r="S102" s="122"/>
      <c r="T102" s="122"/>
      <c r="U102" s="122"/>
      <c r="V102" s="146"/>
    </row>
    <row r="103" spans="1:22" s="119" customFormat="1" ht="14.1" customHeight="1">
      <c r="A103" s="301">
        <f t="shared" si="1"/>
        <v>102</v>
      </c>
      <c r="B103" s="346" t="s">
        <v>2106</v>
      </c>
      <c r="C103" s="346">
        <v>1</v>
      </c>
      <c r="D103" s="311">
        <v>2</v>
      </c>
      <c r="E103" s="121" t="s">
        <v>2291</v>
      </c>
      <c r="F103" s="122" t="str">
        <f>IF($G$97=1,"",INDEX(主要用途!$D$2:$D$63,$G$97))</f>
        <v/>
      </c>
      <c r="G103" s="122"/>
      <c r="H103" s="122"/>
      <c r="I103" s="122"/>
      <c r="J103" s="122"/>
      <c r="K103" s="122"/>
      <c r="L103" s="122"/>
      <c r="M103" s="122"/>
      <c r="N103" s="122"/>
      <c r="O103" s="122"/>
      <c r="P103" s="122"/>
      <c r="Q103" s="122"/>
      <c r="R103" s="122"/>
      <c r="S103" s="122"/>
      <c r="T103" s="122"/>
      <c r="U103" s="122"/>
      <c r="V103" s="146"/>
    </row>
    <row r="104" spans="1:22" s="119" customFormat="1" ht="14.1" customHeight="1">
      <c r="A104" s="301">
        <f t="shared" si="1"/>
        <v>103</v>
      </c>
      <c r="B104" s="346" t="s">
        <v>2106</v>
      </c>
      <c r="C104" s="346">
        <v>1</v>
      </c>
      <c r="D104" s="346">
        <v>2</v>
      </c>
      <c r="E104" s="121" t="s">
        <v>2292</v>
      </c>
      <c r="F104" s="122" t="str">
        <f>IF($G$98=1,"",INDEX(主要用途!$D$2:$D$63,$G$98))</f>
        <v/>
      </c>
      <c r="G104" s="122"/>
      <c r="H104" s="122"/>
      <c r="I104" s="122"/>
      <c r="J104" s="122"/>
      <c r="K104" s="122"/>
      <c r="L104" s="122"/>
      <c r="M104" s="122"/>
      <c r="N104" s="122"/>
      <c r="O104" s="122"/>
      <c r="P104" s="122"/>
      <c r="Q104" s="122"/>
      <c r="R104" s="122"/>
      <c r="S104" s="122"/>
      <c r="T104" s="122"/>
      <c r="U104" s="122"/>
      <c r="V104" s="146"/>
    </row>
    <row r="105" spans="1:22" s="119" customFormat="1" ht="14.1" customHeight="1">
      <c r="A105" s="301">
        <f t="shared" si="1"/>
        <v>104</v>
      </c>
      <c r="B105" s="346" t="s">
        <v>2106</v>
      </c>
      <c r="C105" s="346">
        <v>1</v>
      </c>
      <c r="D105" s="346">
        <v>2</v>
      </c>
      <c r="E105" s="121" t="s">
        <v>2295</v>
      </c>
      <c r="F105" s="122" t="str">
        <f>IF($G$99=1,"",INDEX(主要用途!$D$2:$D$63,$G$99))</f>
        <v/>
      </c>
      <c r="G105" s="122"/>
      <c r="H105" s="122"/>
      <c r="I105" s="122"/>
      <c r="J105" s="122"/>
      <c r="K105" s="122"/>
      <c r="L105" s="122"/>
      <c r="M105" s="122"/>
      <c r="N105" s="122"/>
      <c r="O105" s="122"/>
      <c r="P105" s="122"/>
      <c r="Q105" s="122"/>
      <c r="R105" s="122"/>
      <c r="S105" s="122"/>
      <c r="T105" s="122"/>
      <c r="U105" s="122"/>
      <c r="V105" s="146"/>
    </row>
    <row r="106" spans="1:22" s="119" customFormat="1" ht="14.1" customHeight="1">
      <c r="A106" s="301">
        <f t="shared" si="1"/>
        <v>105</v>
      </c>
      <c r="B106" s="346" t="s">
        <v>2106</v>
      </c>
      <c r="C106" s="346">
        <v>1</v>
      </c>
      <c r="D106" s="346">
        <v>2</v>
      </c>
      <c r="E106" s="121" t="s">
        <v>2293</v>
      </c>
      <c r="F106" s="122" t="str">
        <f>IF($G$100=1,"",INDEX(主要用途!$D$2:$D$63,$G$100))</f>
        <v/>
      </c>
      <c r="G106" s="122"/>
      <c r="H106" s="122"/>
      <c r="I106" s="122"/>
      <c r="J106" s="122"/>
      <c r="K106" s="122"/>
      <c r="L106" s="122"/>
      <c r="M106" s="122"/>
      <c r="N106" s="122"/>
      <c r="O106" s="122"/>
      <c r="P106" s="122"/>
      <c r="Q106" s="122"/>
      <c r="R106" s="122"/>
      <c r="S106" s="122"/>
      <c r="T106" s="122"/>
      <c r="U106" s="122"/>
      <c r="V106" s="146"/>
    </row>
    <row r="107" spans="1:22" s="119" customFormat="1" ht="14.1" customHeight="1">
      <c r="A107" s="301">
        <f t="shared" si="1"/>
        <v>106</v>
      </c>
      <c r="B107" s="346" t="s">
        <v>2106</v>
      </c>
      <c r="C107" s="346">
        <v>1</v>
      </c>
      <c r="D107" s="346">
        <v>2</v>
      </c>
      <c r="E107" s="121" t="s">
        <v>2294</v>
      </c>
      <c r="F107" s="122" t="str">
        <f>IF($G$101=1,"",INDEX(主要用途!$D$2:$D$63,$G$101))</f>
        <v/>
      </c>
      <c r="G107" s="122"/>
      <c r="H107" s="122"/>
      <c r="I107" s="122"/>
      <c r="J107" s="122"/>
      <c r="K107" s="122"/>
      <c r="L107" s="122"/>
      <c r="M107" s="122"/>
      <c r="N107" s="122"/>
      <c r="O107" s="122"/>
      <c r="P107" s="122"/>
      <c r="Q107" s="122"/>
      <c r="R107" s="122"/>
      <c r="S107" s="122"/>
      <c r="T107" s="122"/>
      <c r="U107" s="122"/>
      <c r="V107" s="146"/>
    </row>
    <row r="108" spans="1:22" s="119" customFormat="1" ht="14.1" customHeight="1">
      <c r="A108" s="301">
        <f t="shared" si="1"/>
        <v>107</v>
      </c>
      <c r="B108" s="346" t="s">
        <v>2106</v>
      </c>
      <c r="C108" s="346">
        <v>1</v>
      </c>
      <c r="D108" s="346">
        <v>2</v>
      </c>
      <c r="E108" s="121" t="s">
        <v>2302</v>
      </c>
      <c r="F108" s="122" t="str">
        <f>IF($G$102=1,"",INDEX(主要用途!$D$2:$D$63,$G$102))</f>
        <v/>
      </c>
      <c r="G108" s="122"/>
      <c r="H108" s="122"/>
      <c r="I108" s="122"/>
      <c r="J108" s="122"/>
      <c r="K108" s="122"/>
      <c r="L108" s="122"/>
      <c r="M108" s="122"/>
      <c r="N108" s="122"/>
      <c r="O108" s="122"/>
      <c r="P108" s="122"/>
      <c r="Q108" s="122"/>
      <c r="R108" s="122"/>
      <c r="S108" s="122"/>
      <c r="T108" s="122"/>
      <c r="U108" s="122"/>
      <c r="V108" s="146"/>
    </row>
    <row r="109" spans="1:22" s="119" customFormat="1" ht="14.1" customHeight="1">
      <c r="A109" s="301">
        <f t="shared" si="1"/>
        <v>108</v>
      </c>
      <c r="B109" s="346" t="s">
        <v>2106</v>
      </c>
      <c r="C109" s="346">
        <v>1</v>
      </c>
      <c r="D109" s="311">
        <v>2</v>
      </c>
      <c r="E109" s="121" t="s">
        <v>2304</v>
      </c>
      <c r="F109" s="435" t="str">
        <f>IF('確認申請書（建築）入力'!$AE$472="","",TEXT('確認申請書（建築）入力'!$AE$472,"#0.00"))</f>
        <v/>
      </c>
      <c r="G109" s="152"/>
      <c r="H109" s="152"/>
      <c r="I109" s="152"/>
      <c r="J109" s="152"/>
      <c r="K109" s="152"/>
      <c r="L109" s="152"/>
      <c r="M109" s="122"/>
      <c r="N109" s="122"/>
      <c r="O109" s="122"/>
      <c r="P109" s="122"/>
      <c r="Q109" s="122"/>
      <c r="R109" s="122"/>
      <c r="S109" s="122"/>
      <c r="T109" s="122"/>
      <c r="U109" s="122"/>
      <c r="V109" s="146"/>
    </row>
    <row r="110" spans="1:22" s="119" customFormat="1" ht="14.1" customHeight="1">
      <c r="A110" s="301">
        <f t="shared" si="1"/>
        <v>109</v>
      </c>
      <c r="B110" s="346" t="s">
        <v>2106</v>
      </c>
      <c r="C110" s="346">
        <v>1</v>
      </c>
      <c r="D110" s="346">
        <v>2</v>
      </c>
      <c r="E110" s="121" t="s">
        <v>2297</v>
      </c>
      <c r="F110" s="122" t="str">
        <f>IF('確認申請書（建築）入力'!$AE$473="","",TEXT('確認申請書（建築）入力'!$AE$473,"#0.00"))</f>
        <v/>
      </c>
      <c r="G110" s="152"/>
      <c r="H110" s="152"/>
      <c r="I110" s="152"/>
      <c r="J110" s="152"/>
      <c r="K110" s="152"/>
      <c r="L110" s="152"/>
      <c r="M110" s="122"/>
      <c r="N110" s="122"/>
      <c r="O110" s="122"/>
      <c r="P110" s="122"/>
      <c r="Q110" s="122"/>
      <c r="R110" s="122"/>
      <c r="S110" s="122"/>
      <c r="T110" s="122"/>
      <c r="U110" s="122"/>
      <c r="V110" s="146"/>
    </row>
    <row r="111" spans="1:22" s="119" customFormat="1" ht="14.1" customHeight="1">
      <c r="A111" s="301">
        <f t="shared" si="1"/>
        <v>110</v>
      </c>
      <c r="B111" s="346" t="s">
        <v>2106</v>
      </c>
      <c r="C111" s="346">
        <v>1</v>
      </c>
      <c r="D111" s="346">
        <v>2</v>
      </c>
      <c r="E111" s="121" t="s">
        <v>2298</v>
      </c>
      <c r="F111" s="435" t="str">
        <f>IF('確認申請書（建築）入力'!$AE$474="","",TEXT('確認申請書（建築）入力'!$AE$474,"#0.00"))</f>
        <v/>
      </c>
      <c r="G111" s="152"/>
      <c r="H111" s="152"/>
      <c r="I111" s="152"/>
      <c r="J111" s="152"/>
      <c r="K111" s="152"/>
      <c r="L111" s="152"/>
      <c r="M111" s="122"/>
      <c r="N111" s="122"/>
      <c r="O111" s="122"/>
      <c r="P111" s="122"/>
      <c r="Q111" s="122"/>
      <c r="R111" s="122"/>
      <c r="S111" s="122"/>
      <c r="T111" s="122"/>
      <c r="U111" s="122"/>
      <c r="V111" s="146"/>
    </row>
    <row r="112" spans="1:22" s="119" customFormat="1" ht="14.1" customHeight="1">
      <c r="A112" s="301">
        <f t="shared" si="1"/>
        <v>111</v>
      </c>
      <c r="B112" s="346" t="s">
        <v>2106</v>
      </c>
      <c r="C112" s="346">
        <v>1</v>
      </c>
      <c r="D112" s="346">
        <v>2</v>
      </c>
      <c r="E112" s="121" t="s">
        <v>2299</v>
      </c>
      <c r="F112" s="435" t="str">
        <f>IF('確認申請書（建築）入力'!$AE$475="","",TEXT('確認申請書（建築）入力'!$AE$475,"#0.00"))</f>
        <v/>
      </c>
      <c r="G112" s="152"/>
      <c r="H112" s="152"/>
      <c r="I112" s="152"/>
      <c r="J112" s="152"/>
      <c r="K112" s="152"/>
      <c r="L112" s="152"/>
      <c r="M112" s="122"/>
      <c r="N112" s="122"/>
      <c r="O112" s="122"/>
      <c r="P112" s="122"/>
      <c r="Q112" s="122"/>
      <c r="R112" s="122"/>
      <c r="S112" s="122"/>
      <c r="T112" s="122"/>
      <c r="U112" s="122"/>
      <c r="V112" s="146"/>
    </row>
    <row r="113" spans="1:22" s="119" customFormat="1" ht="14.1" customHeight="1">
      <c r="A113" s="301">
        <f t="shared" si="1"/>
        <v>112</v>
      </c>
      <c r="B113" s="346" t="s">
        <v>2106</v>
      </c>
      <c r="C113" s="346">
        <v>1</v>
      </c>
      <c r="D113" s="346">
        <v>2</v>
      </c>
      <c r="E113" s="121" t="s">
        <v>2300</v>
      </c>
      <c r="F113" s="435" t="str">
        <f>IF('確認申請書（建築）入力'!$AE$476="","",TEXT('確認申請書（建築）入力'!$AE$476,"#0.00"))</f>
        <v/>
      </c>
      <c r="G113" s="152"/>
      <c r="H113" s="152"/>
      <c r="I113" s="152"/>
      <c r="J113" s="152"/>
      <c r="K113" s="152"/>
      <c r="L113" s="152"/>
      <c r="M113" s="122"/>
      <c r="N113" s="122"/>
      <c r="O113" s="122"/>
      <c r="P113" s="122"/>
      <c r="Q113" s="122"/>
      <c r="R113" s="122"/>
      <c r="S113" s="122"/>
      <c r="T113" s="122"/>
      <c r="U113" s="122"/>
      <c r="V113" s="146"/>
    </row>
    <row r="114" spans="1:22" s="119" customFormat="1" ht="14.1" customHeight="1">
      <c r="A114" s="301">
        <f t="shared" si="1"/>
        <v>113</v>
      </c>
      <c r="B114" s="346" t="s">
        <v>2106</v>
      </c>
      <c r="C114" s="346">
        <v>1</v>
      </c>
      <c r="D114" s="346">
        <v>2</v>
      </c>
      <c r="E114" s="121" t="s">
        <v>2303</v>
      </c>
      <c r="F114" s="435" t="str">
        <f>IF('確認申請書（建築）入力'!$AE$477="","",TEXT('確認申請書（建築）入力'!$AE$477,"#0.00"))</f>
        <v/>
      </c>
      <c r="G114" s="152"/>
      <c r="H114" s="152"/>
      <c r="I114" s="152"/>
      <c r="J114" s="152"/>
      <c r="K114" s="152"/>
      <c r="L114" s="152"/>
      <c r="M114" s="122"/>
      <c r="N114" s="122"/>
      <c r="O114" s="122"/>
      <c r="P114" s="122"/>
      <c r="Q114" s="122"/>
      <c r="R114" s="122"/>
      <c r="S114" s="122"/>
      <c r="T114" s="122"/>
      <c r="U114" s="122"/>
      <c r="V114" s="146"/>
    </row>
    <row r="115" spans="1:22" s="119" customFormat="1" ht="14.1" customHeight="1">
      <c r="A115" s="301">
        <f t="shared" si="1"/>
        <v>114</v>
      </c>
      <c r="B115" s="346" t="s">
        <v>2106</v>
      </c>
      <c r="C115" s="346">
        <v>1</v>
      </c>
      <c r="D115" s="311">
        <v>2</v>
      </c>
      <c r="E115" s="121" t="s">
        <v>1631</v>
      </c>
      <c r="F115" s="122" t="str">
        <f>IF('確認申請書（建築）入力'!$N$479="","",'確認申請書（建築）入力'!$N$479)</f>
        <v/>
      </c>
      <c r="G115" s="122"/>
      <c r="H115" s="122"/>
      <c r="I115" s="122"/>
      <c r="J115" s="122"/>
      <c r="K115" s="122"/>
      <c r="L115" s="122"/>
      <c r="M115" s="122"/>
      <c r="N115" s="122"/>
      <c r="O115" s="122"/>
      <c r="P115" s="122"/>
      <c r="Q115" s="122"/>
      <c r="R115" s="122"/>
      <c r="S115" s="122"/>
      <c r="T115" s="122"/>
      <c r="U115" s="122"/>
      <c r="V115" s="146"/>
    </row>
    <row r="116" spans="1:22" s="119" customFormat="1" ht="14.1" customHeight="1" thickBot="1">
      <c r="A116" s="302">
        <f t="shared" si="1"/>
        <v>115</v>
      </c>
      <c r="B116" s="347" t="s">
        <v>2106</v>
      </c>
      <c r="C116" s="347">
        <v>1</v>
      </c>
      <c r="D116" s="374">
        <v>2</v>
      </c>
      <c r="E116" s="154" t="s">
        <v>1630</v>
      </c>
      <c r="F116" s="155" t="str">
        <f>IF('確認申請書（建築）入力'!$N$482="","",'確認申請書（建築）入力'!$N$482)</f>
        <v/>
      </c>
      <c r="G116" s="155"/>
      <c r="H116" s="155"/>
      <c r="I116" s="155"/>
      <c r="J116" s="155"/>
      <c r="K116" s="155"/>
      <c r="L116" s="155"/>
      <c r="M116" s="155"/>
      <c r="N116" s="155"/>
      <c r="O116" s="155"/>
      <c r="P116" s="155"/>
      <c r="Q116" s="155"/>
      <c r="R116" s="155"/>
      <c r="S116" s="155"/>
      <c r="T116" s="155"/>
      <c r="U116" s="155"/>
      <c r="V116" s="158"/>
    </row>
    <row r="117" spans="1:22" s="119" customFormat="1" ht="14.1" customHeight="1">
      <c r="A117" s="309">
        <f t="shared" si="1"/>
        <v>116</v>
      </c>
      <c r="B117" s="348" t="s">
        <v>2106</v>
      </c>
      <c r="C117" s="348">
        <v>1</v>
      </c>
      <c r="D117" s="348">
        <v>3</v>
      </c>
      <c r="E117" s="147" t="s">
        <v>1983</v>
      </c>
      <c r="F117" s="156">
        <f>'確認申請書（建築）入力'!$N$486</f>
        <v>1</v>
      </c>
      <c r="G117" s="156"/>
      <c r="H117" s="148"/>
      <c r="I117" s="148"/>
      <c r="J117" s="148"/>
      <c r="K117" s="148"/>
      <c r="L117" s="148"/>
      <c r="M117" s="148"/>
      <c r="N117" s="148"/>
      <c r="O117" s="148"/>
      <c r="P117" s="148"/>
      <c r="Q117" s="148"/>
      <c r="R117" s="148"/>
      <c r="S117" s="148"/>
      <c r="T117" s="148"/>
      <c r="U117" s="148"/>
      <c r="V117" s="157"/>
    </row>
    <row r="118" spans="1:22" s="119" customFormat="1" ht="14.1" customHeight="1">
      <c r="A118" s="301">
        <f t="shared" si="1"/>
        <v>117</v>
      </c>
      <c r="B118" s="346" t="s">
        <v>2106</v>
      </c>
      <c r="C118" s="346">
        <v>1</v>
      </c>
      <c r="D118" s="311">
        <v>3</v>
      </c>
      <c r="E118" s="121" t="s">
        <v>87</v>
      </c>
      <c r="F118" s="133" t="str">
        <f>IF('確認申請書（建築）入力'!$N$487="","",'確認申請書（建築）入力'!$N$487)</f>
        <v/>
      </c>
      <c r="G118" s="133"/>
      <c r="H118" s="122"/>
      <c r="I118" s="122"/>
      <c r="J118" s="122"/>
      <c r="K118" s="122"/>
      <c r="L118" s="122"/>
      <c r="M118" s="122"/>
      <c r="N118" s="122"/>
      <c r="O118" s="122"/>
      <c r="P118" s="122"/>
      <c r="Q118" s="122"/>
      <c r="R118" s="122"/>
      <c r="S118" s="122"/>
      <c r="T118" s="122"/>
      <c r="U118" s="122"/>
      <c r="V118" s="146"/>
    </row>
    <row r="119" spans="1:22" s="119" customFormat="1" ht="14.1" customHeight="1">
      <c r="A119" s="301">
        <f t="shared" si="1"/>
        <v>118</v>
      </c>
      <c r="B119" s="346" t="s">
        <v>2106</v>
      </c>
      <c r="C119" s="346">
        <v>1</v>
      </c>
      <c r="D119" s="311">
        <v>3</v>
      </c>
      <c r="E119" s="121" t="s">
        <v>2192</v>
      </c>
      <c r="F119" s="131" t="str">
        <f>IF('確認申請書（建築）入力'!$N$488="","",TEXT('確認申請書（建築）入力'!$N$488,"#0.000"))</f>
        <v/>
      </c>
      <c r="G119" s="131"/>
      <c r="H119" s="122"/>
      <c r="I119" s="122"/>
      <c r="J119" s="122"/>
      <c r="K119" s="122"/>
      <c r="L119" s="122"/>
      <c r="M119" s="122"/>
      <c r="N119" s="122"/>
      <c r="O119" s="122"/>
      <c r="P119" s="122"/>
      <c r="Q119" s="122"/>
      <c r="R119" s="122"/>
      <c r="S119" s="122"/>
      <c r="T119" s="122"/>
      <c r="U119" s="122"/>
      <c r="V119" s="146"/>
    </row>
    <row r="120" spans="1:22" s="119" customFormat="1" ht="14.1" customHeight="1">
      <c r="A120" s="301">
        <f t="shared" si="1"/>
        <v>119</v>
      </c>
      <c r="B120" s="346" t="s">
        <v>2106</v>
      </c>
      <c r="C120" s="346">
        <v>1</v>
      </c>
      <c r="D120" s="311">
        <v>3</v>
      </c>
      <c r="E120" s="121" t="s">
        <v>2193</v>
      </c>
      <c r="F120" s="131" t="str">
        <f>IF('確認申請書（建築）入力'!$N$489="","",TEXT('確認申請書（建築）入力'!$N$489,"#0.000"))</f>
        <v/>
      </c>
      <c r="G120" s="131"/>
      <c r="H120" s="122"/>
      <c r="I120" s="122"/>
      <c r="J120" s="122"/>
      <c r="K120" s="122"/>
      <c r="L120" s="122"/>
      <c r="M120" s="122"/>
      <c r="N120" s="122"/>
      <c r="O120" s="122"/>
      <c r="P120" s="122"/>
      <c r="Q120" s="122"/>
      <c r="R120" s="122"/>
      <c r="S120" s="122"/>
      <c r="T120" s="122"/>
      <c r="U120" s="122"/>
      <c r="V120" s="146"/>
    </row>
    <row r="121" spans="1:22" s="119" customFormat="1" ht="14.1" customHeight="1">
      <c r="A121" s="301">
        <f t="shared" si="1"/>
        <v>120</v>
      </c>
      <c r="B121" s="346" t="s">
        <v>2106</v>
      </c>
      <c r="C121" s="346">
        <v>1</v>
      </c>
      <c r="D121" s="311">
        <v>3</v>
      </c>
      <c r="E121" s="121" t="s">
        <v>2194</v>
      </c>
      <c r="F121" s="131" t="str">
        <f>IF('確認申請書（建築）入力'!$N$490="","",TEXT('確認申請書（建築）入力'!$N$490,"#0.000"))</f>
        <v/>
      </c>
      <c r="G121" s="131"/>
      <c r="H121" s="122"/>
      <c r="I121" s="122"/>
      <c r="J121" s="122"/>
      <c r="K121" s="122"/>
      <c r="L121" s="122"/>
      <c r="M121" s="122"/>
      <c r="N121" s="122"/>
      <c r="O121" s="122"/>
      <c r="P121" s="122"/>
      <c r="Q121" s="122"/>
      <c r="R121" s="122"/>
      <c r="S121" s="122"/>
      <c r="T121" s="122"/>
      <c r="U121" s="122"/>
      <c r="V121" s="146"/>
    </row>
    <row r="122" spans="1:22" s="119" customFormat="1" ht="14.1" customHeight="1">
      <c r="A122" s="301">
        <f t="shared" si="1"/>
        <v>121</v>
      </c>
      <c r="B122" s="346" t="s">
        <v>2106</v>
      </c>
      <c r="C122" s="346">
        <v>1</v>
      </c>
      <c r="D122" s="311">
        <v>3</v>
      </c>
      <c r="E122" s="121" t="s">
        <v>2195</v>
      </c>
      <c r="F122" s="131" t="str">
        <f>IF('確認申請書（建築）入力'!$N$491="","",TEXT('確認申請書（建築）入力'!$N$491,"#0.000"))</f>
        <v/>
      </c>
      <c r="G122" s="131"/>
      <c r="H122" s="122"/>
      <c r="I122" s="122"/>
      <c r="J122" s="122"/>
      <c r="K122" s="122"/>
      <c r="L122" s="122"/>
      <c r="M122" s="122"/>
      <c r="N122" s="122"/>
      <c r="O122" s="122"/>
      <c r="P122" s="122"/>
      <c r="Q122" s="122"/>
      <c r="R122" s="122"/>
      <c r="S122" s="122"/>
      <c r="T122" s="122"/>
      <c r="U122" s="122"/>
      <c r="V122" s="146"/>
    </row>
    <row r="123" spans="1:22" s="119" customFormat="1" ht="14.1" customHeight="1">
      <c r="A123" s="301">
        <f t="shared" si="1"/>
        <v>122</v>
      </c>
      <c r="B123" s="346" t="s">
        <v>2106</v>
      </c>
      <c r="C123" s="346">
        <v>1</v>
      </c>
      <c r="D123" s="311">
        <v>3</v>
      </c>
      <c r="E123" s="121" t="s">
        <v>2191</v>
      </c>
      <c r="F123" s="131" t="str">
        <f>IF($G$123=TRUE,"有",IF($H$123=TRUE,"無",""))</f>
        <v/>
      </c>
      <c r="G123" s="127" t="b">
        <v>0</v>
      </c>
      <c r="H123" s="127" t="b">
        <v>0</v>
      </c>
      <c r="I123" s="122"/>
      <c r="J123" s="122"/>
      <c r="K123" s="122"/>
      <c r="L123" s="122"/>
      <c r="M123" s="122"/>
      <c r="N123" s="122"/>
      <c r="O123" s="122"/>
      <c r="P123" s="122"/>
      <c r="Q123" s="122"/>
      <c r="R123" s="122"/>
      <c r="S123" s="122"/>
      <c r="T123" s="122"/>
      <c r="U123" s="122"/>
      <c r="V123" s="146"/>
    </row>
    <row r="124" spans="1:22" s="119" customFormat="1" ht="14.1" customHeight="1">
      <c r="A124" s="301">
        <f t="shared" si="1"/>
        <v>123</v>
      </c>
      <c r="B124" s="346" t="s">
        <v>2106</v>
      </c>
      <c r="C124" s="346">
        <v>1</v>
      </c>
      <c r="D124" s="311">
        <v>3</v>
      </c>
      <c r="E124" s="121" t="s">
        <v>2286</v>
      </c>
      <c r="F124" s="122" t="str">
        <f>IF($G$124=1,"",INDEX(主要用途!$C$2:$C$63,$G$124))</f>
        <v/>
      </c>
      <c r="G124" s="134">
        <v>1</v>
      </c>
      <c r="H124" s="134"/>
      <c r="I124" s="134"/>
      <c r="J124" s="134"/>
      <c r="K124" s="134"/>
      <c r="L124" s="134"/>
      <c r="M124" s="122"/>
      <c r="N124" s="122"/>
      <c r="O124" s="122"/>
      <c r="P124" s="122"/>
      <c r="Q124" s="145"/>
      <c r="R124" s="122"/>
      <c r="S124" s="122"/>
      <c r="T124" s="122"/>
      <c r="U124" s="122"/>
      <c r="V124" s="146"/>
    </row>
    <row r="125" spans="1:22" s="119" customFormat="1" ht="14.1" customHeight="1">
      <c r="A125" s="301">
        <f t="shared" si="1"/>
        <v>124</v>
      </c>
      <c r="B125" s="346" t="s">
        <v>2106</v>
      </c>
      <c r="C125" s="346">
        <v>1</v>
      </c>
      <c r="D125" s="346">
        <v>3</v>
      </c>
      <c r="E125" s="121" t="s">
        <v>2287</v>
      </c>
      <c r="F125" s="122" t="str">
        <f>IF($G$125=1,"",INDEX(主要用途!$C$2:$C$63,$G$125))</f>
        <v/>
      </c>
      <c r="G125" s="134">
        <v>1</v>
      </c>
      <c r="H125" s="134"/>
      <c r="I125" s="134"/>
      <c r="J125" s="134"/>
      <c r="K125" s="134"/>
      <c r="L125" s="134"/>
      <c r="M125" s="122"/>
      <c r="N125" s="122"/>
      <c r="O125" s="122"/>
      <c r="P125" s="122"/>
      <c r="Q125" s="145"/>
      <c r="R125" s="122"/>
      <c r="S125" s="122"/>
      <c r="T125" s="122"/>
      <c r="U125" s="122"/>
      <c r="V125" s="146"/>
    </row>
    <row r="126" spans="1:22" s="119" customFormat="1" ht="14.1" customHeight="1">
      <c r="A126" s="301">
        <f t="shared" si="1"/>
        <v>125</v>
      </c>
      <c r="B126" s="346" t="s">
        <v>2106</v>
      </c>
      <c r="C126" s="346">
        <v>1</v>
      </c>
      <c r="D126" s="346">
        <v>3</v>
      </c>
      <c r="E126" s="121" t="s">
        <v>2288</v>
      </c>
      <c r="F126" s="122" t="str">
        <f>IF($G$126=1,"",INDEX(主要用途!$C$2:$C$63,$G$126))</f>
        <v/>
      </c>
      <c r="G126" s="134">
        <v>1</v>
      </c>
      <c r="H126" s="134"/>
      <c r="I126" s="134"/>
      <c r="J126" s="134"/>
      <c r="K126" s="134"/>
      <c r="L126" s="134"/>
      <c r="M126" s="122"/>
      <c r="N126" s="122"/>
      <c r="O126" s="122"/>
      <c r="P126" s="122"/>
      <c r="Q126" s="145"/>
      <c r="R126" s="122"/>
      <c r="S126" s="122"/>
      <c r="T126" s="122"/>
      <c r="U126" s="122"/>
      <c r="V126" s="146"/>
    </row>
    <row r="127" spans="1:22" s="119" customFormat="1" ht="14.1" customHeight="1">
      <c r="A127" s="301">
        <f t="shared" si="1"/>
        <v>126</v>
      </c>
      <c r="B127" s="346" t="s">
        <v>2106</v>
      </c>
      <c r="C127" s="346">
        <v>1</v>
      </c>
      <c r="D127" s="346">
        <v>3</v>
      </c>
      <c r="E127" s="121" t="s">
        <v>2289</v>
      </c>
      <c r="F127" s="122" t="str">
        <f>IF($G$127=1,"",INDEX(主要用途!$C$2:$C$63,$G$127))</f>
        <v/>
      </c>
      <c r="G127" s="134">
        <v>1</v>
      </c>
      <c r="H127" s="134"/>
      <c r="I127" s="134"/>
      <c r="J127" s="134"/>
      <c r="K127" s="134"/>
      <c r="L127" s="134"/>
      <c r="M127" s="122"/>
      <c r="N127" s="122"/>
      <c r="O127" s="122"/>
      <c r="P127" s="122"/>
      <c r="Q127" s="145"/>
      <c r="R127" s="122"/>
      <c r="S127" s="122"/>
      <c r="T127" s="122"/>
      <c r="U127" s="122"/>
      <c r="V127" s="146"/>
    </row>
    <row r="128" spans="1:22" s="119" customFormat="1" ht="14.1" customHeight="1">
      <c r="A128" s="301">
        <f t="shared" si="1"/>
        <v>127</v>
      </c>
      <c r="B128" s="346" t="s">
        <v>2106</v>
      </c>
      <c r="C128" s="346">
        <v>1</v>
      </c>
      <c r="D128" s="346">
        <v>3</v>
      </c>
      <c r="E128" s="121" t="s">
        <v>2290</v>
      </c>
      <c r="F128" s="122" t="str">
        <f>IF($G$128=1,"",INDEX(主要用途!$C$2:$C$63,$G$128))</f>
        <v/>
      </c>
      <c r="G128" s="134">
        <v>1</v>
      </c>
      <c r="H128" s="134"/>
      <c r="I128" s="134"/>
      <c r="J128" s="134"/>
      <c r="K128" s="134"/>
      <c r="L128" s="134"/>
      <c r="M128" s="122"/>
      <c r="N128" s="122"/>
      <c r="O128" s="122"/>
      <c r="P128" s="122"/>
      <c r="Q128" s="145"/>
      <c r="R128" s="122"/>
      <c r="S128" s="122"/>
      <c r="T128" s="122"/>
      <c r="U128" s="122"/>
      <c r="V128" s="146"/>
    </row>
    <row r="129" spans="1:22" s="119" customFormat="1" ht="14.1" customHeight="1">
      <c r="A129" s="301">
        <f t="shared" si="1"/>
        <v>128</v>
      </c>
      <c r="B129" s="346" t="s">
        <v>2106</v>
      </c>
      <c r="C129" s="346">
        <v>1</v>
      </c>
      <c r="D129" s="346">
        <v>3</v>
      </c>
      <c r="E129" s="121" t="s">
        <v>2301</v>
      </c>
      <c r="F129" s="122" t="str">
        <f>IF($G$129=1,"",INDEX(主要用途!$C$2:$C$63,$G$129))</f>
        <v/>
      </c>
      <c r="G129" s="134">
        <v>1</v>
      </c>
      <c r="H129" s="134"/>
      <c r="I129" s="134"/>
      <c r="J129" s="134"/>
      <c r="K129" s="134"/>
      <c r="L129" s="134"/>
      <c r="M129" s="122"/>
      <c r="N129" s="122"/>
      <c r="O129" s="122"/>
      <c r="P129" s="122"/>
      <c r="Q129" s="145"/>
      <c r="R129" s="122"/>
      <c r="S129" s="122"/>
      <c r="T129" s="122"/>
      <c r="U129" s="122"/>
      <c r="V129" s="146"/>
    </row>
    <row r="130" spans="1:22" s="119" customFormat="1" ht="14.1" customHeight="1">
      <c r="A130" s="301">
        <f t="shared" si="1"/>
        <v>129</v>
      </c>
      <c r="B130" s="346" t="s">
        <v>2106</v>
      </c>
      <c r="C130" s="346">
        <v>1</v>
      </c>
      <c r="D130" s="311">
        <v>3</v>
      </c>
      <c r="E130" s="121" t="s">
        <v>2291</v>
      </c>
      <c r="F130" s="122" t="str">
        <f>IF($G$124=1,"",INDEX(主要用途!$D$2:$D$63,$G$124))</f>
        <v/>
      </c>
      <c r="G130" s="122"/>
      <c r="H130" s="122"/>
      <c r="I130" s="122"/>
      <c r="J130" s="122"/>
      <c r="K130" s="122"/>
      <c r="L130" s="122"/>
      <c r="M130" s="122"/>
      <c r="N130" s="122"/>
      <c r="O130" s="122"/>
      <c r="P130" s="122"/>
      <c r="Q130" s="122"/>
      <c r="R130" s="122"/>
      <c r="S130" s="122"/>
      <c r="T130" s="122"/>
      <c r="U130" s="122"/>
      <c r="V130" s="146"/>
    </row>
    <row r="131" spans="1:22" s="119" customFormat="1" ht="14.1" customHeight="1">
      <c r="A131" s="301">
        <f t="shared" ref="A131:A194" si="2">A130+1</f>
        <v>130</v>
      </c>
      <c r="B131" s="346" t="s">
        <v>2106</v>
      </c>
      <c r="C131" s="346">
        <v>1</v>
      </c>
      <c r="D131" s="346">
        <v>3</v>
      </c>
      <c r="E131" s="121" t="s">
        <v>2292</v>
      </c>
      <c r="F131" s="122" t="str">
        <f>IF($G$125=1,"",INDEX(主要用途!$D$2:$D$63,$G$125))</f>
        <v/>
      </c>
      <c r="G131" s="122"/>
      <c r="H131" s="122"/>
      <c r="I131" s="122"/>
      <c r="J131" s="122"/>
      <c r="K131" s="122"/>
      <c r="L131" s="122"/>
      <c r="M131" s="122"/>
      <c r="N131" s="122"/>
      <c r="O131" s="122"/>
      <c r="P131" s="122"/>
      <c r="Q131" s="122"/>
      <c r="R131" s="122"/>
      <c r="S131" s="122"/>
      <c r="T131" s="122"/>
      <c r="U131" s="122"/>
      <c r="V131" s="146"/>
    </row>
    <row r="132" spans="1:22" s="119" customFormat="1" ht="14.1" customHeight="1">
      <c r="A132" s="301">
        <f t="shared" si="2"/>
        <v>131</v>
      </c>
      <c r="B132" s="346" t="s">
        <v>2106</v>
      </c>
      <c r="C132" s="346">
        <v>1</v>
      </c>
      <c r="D132" s="346">
        <v>3</v>
      </c>
      <c r="E132" s="121" t="s">
        <v>2295</v>
      </c>
      <c r="F132" s="122" t="str">
        <f>IF($G$126=1,"",INDEX(主要用途!$D$2:$D$63,$G$126))</f>
        <v/>
      </c>
      <c r="G132" s="122"/>
      <c r="H132" s="122"/>
      <c r="I132" s="122"/>
      <c r="J132" s="122"/>
      <c r="K132" s="122"/>
      <c r="L132" s="122"/>
      <c r="M132" s="122"/>
      <c r="N132" s="122"/>
      <c r="O132" s="122"/>
      <c r="P132" s="122"/>
      <c r="Q132" s="122"/>
      <c r="R132" s="122"/>
      <c r="S132" s="122"/>
      <c r="T132" s="122"/>
      <c r="U132" s="122"/>
      <c r="V132" s="146"/>
    </row>
    <row r="133" spans="1:22" s="119" customFormat="1" ht="14.1" customHeight="1">
      <c r="A133" s="301">
        <f t="shared" si="2"/>
        <v>132</v>
      </c>
      <c r="B133" s="346" t="s">
        <v>2106</v>
      </c>
      <c r="C133" s="346">
        <v>1</v>
      </c>
      <c r="D133" s="346">
        <v>3</v>
      </c>
      <c r="E133" s="121" t="s">
        <v>2293</v>
      </c>
      <c r="F133" s="122" t="str">
        <f>IF($G$127=1,"",INDEX(主要用途!$D$2:$D$63,$G$127))</f>
        <v/>
      </c>
      <c r="G133" s="122"/>
      <c r="H133" s="122"/>
      <c r="I133" s="122"/>
      <c r="J133" s="122"/>
      <c r="K133" s="122"/>
      <c r="L133" s="122"/>
      <c r="M133" s="122"/>
      <c r="N133" s="122"/>
      <c r="O133" s="122"/>
      <c r="P133" s="122"/>
      <c r="Q133" s="122"/>
      <c r="R133" s="122"/>
      <c r="S133" s="122"/>
      <c r="T133" s="122"/>
      <c r="U133" s="122"/>
      <c r="V133" s="146"/>
    </row>
    <row r="134" spans="1:22" s="119" customFormat="1" ht="14.1" customHeight="1">
      <c r="A134" s="301">
        <f t="shared" si="2"/>
        <v>133</v>
      </c>
      <c r="B134" s="346" t="s">
        <v>2106</v>
      </c>
      <c r="C134" s="346">
        <v>1</v>
      </c>
      <c r="D134" s="346">
        <v>3</v>
      </c>
      <c r="E134" s="121" t="s">
        <v>2294</v>
      </c>
      <c r="F134" s="122" t="str">
        <f>IF($G$128=1,"",INDEX(主要用途!$D$2:$D$63,$G$128))</f>
        <v/>
      </c>
      <c r="G134" s="122"/>
      <c r="H134" s="122"/>
      <c r="I134" s="122"/>
      <c r="J134" s="122"/>
      <c r="K134" s="122"/>
      <c r="L134" s="122"/>
      <c r="M134" s="122"/>
      <c r="N134" s="122"/>
      <c r="O134" s="122"/>
      <c r="P134" s="122"/>
      <c r="Q134" s="122"/>
      <c r="R134" s="122"/>
      <c r="S134" s="122"/>
      <c r="T134" s="122"/>
      <c r="U134" s="122"/>
      <c r="V134" s="146"/>
    </row>
    <row r="135" spans="1:22" s="119" customFormat="1" ht="14.1" customHeight="1">
      <c r="A135" s="301">
        <f t="shared" si="2"/>
        <v>134</v>
      </c>
      <c r="B135" s="346" t="s">
        <v>2106</v>
      </c>
      <c r="C135" s="346">
        <v>1</v>
      </c>
      <c r="D135" s="346">
        <v>3</v>
      </c>
      <c r="E135" s="121" t="s">
        <v>2302</v>
      </c>
      <c r="F135" s="122" t="str">
        <f>IF($G$129=1,"",INDEX(主要用途!$D$2:$D$63,$G$129))</f>
        <v/>
      </c>
      <c r="G135" s="122"/>
      <c r="H135" s="122"/>
      <c r="I135" s="122"/>
      <c r="J135" s="122"/>
      <c r="K135" s="122"/>
      <c r="L135" s="122"/>
      <c r="M135" s="122"/>
      <c r="N135" s="122"/>
      <c r="O135" s="122"/>
      <c r="P135" s="122"/>
      <c r="Q135" s="122"/>
      <c r="R135" s="122"/>
      <c r="S135" s="122"/>
      <c r="T135" s="122"/>
      <c r="U135" s="122"/>
      <c r="V135" s="146"/>
    </row>
    <row r="136" spans="1:22" s="119" customFormat="1" ht="14.1" customHeight="1">
      <c r="A136" s="301">
        <f t="shared" si="2"/>
        <v>135</v>
      </c>
      <c r="B136" s="346" t="s">
        <v>2106</v>
      </c>
      <c r="C136" s="346">
        <v>1</v>
      </c>
      <c r="D136" s="311">
        <v>3</v>
      </c>
      <c r="E136" s="121" t="s">
        <v>2296</v>
      </c>
      <c r="F136" s="436" t="str">
        <f>IF('確認申請書（建築）入力'!$AE$495="","",TEXT('確認申請書（建築）入力'!$AE$495,"#0.00"))</f>
        <v/>
      </c>
      <c r="G136" s="152"/>
      <c r="H136" s="152"/>
      <c r="I136" s="152"/>
      <c r="J136" s="152"/>
      <c r="K136" s="152"/>
      <c r="L136" s="152"/>
      <c r="M136" s="122"/>
      <c r="N136" s="122"/>
      <c r="O136" s="122"/>
      <c r="P136" s="122"/>
      <c r="Q136" s="122"/>
      <c r="R136" s="122"/>
      <c r="S136" s="122"/>
      <c r="T136" s="122"/>
      <c r="U136" s="122"/>
      <c r="V136" s="146"/>
    </row>
    <row r="137" spans="1:22" s="119" customFormat="1" ht="14.1" customHeight="1">
      <c r="A137" s="301">
        <f t="shared" si="2"/>
        <v>136</v>
      </c>
      <c r="B137" s="346" t="s">
        <v>2106</v>
      </c>
      <c r="C137" s="346">
        <v>1</v>
      </c>
      <c r="D137" s="346">
        <v>3</v>
      </c>
      <c r="E137" s="121" t="s">
        <v>2297</v>
      </c>
      <c r="F137" s="436" t="str">
        <f>IF('確認申請書（建築）入力'!$AE$496="","",TEXT('確認申請書（建築）入力'!$AE$496,"#0.00"))</f>
        <v/>
      </c>
      <c r="G137" s="152"/>
      <c r="H137" s="152"/>
      <c r="I137" s="152"/>
      <c r="J137" s="152"/>
      <c r="K137" s="152"/>
      <c r="L137" s="152"/>
      <c r="M137" s="122"/>
      <c r="N137" s="122"/>
      <c r="O137" s="122"/>
      <c r="P137" s="122"/>
      <c r="Q137" s="122"/>
      <c r="R137" s="122"/>
      <c r="S137" s="122"/>
      <c r="T137" s="122"/>
      <c r="U137" s="122"/>
      <c r="V137" s="146"/>
    </row>
    <row r="138" spans="1:22" s="119" customFormat="1" ht="14.1" customHeight="1">
      <c r="A138" s="301">
        <f t="shared" si="2"/>
        <v>137</v>
      </c>
      <c r="B138" s="346" t="s">
        <v>2106</v>
      </c>
      <c r="C138" s="346">
        <v>1</v>
      </c>
      <c r="D138" s="346">
        <v>3</v>
      </c>
      <c r="E138" s="121" t="s">
        <v>2298</v>
      </c>
      <c r="F138" s="436" t="str">
        <f>IF('確認申請書（建築）入力'!$AE$497="","",TEXT('確認申請書（建築）入力'!$AE$497,"#0.00"))</f>
        <v/>
      </c>
      <c r="G138" s="152"/>
      <c r="H138" s="152"/>
      <c r="I138" s="152"/>
      <c r="J138" s="152"/>
      <c r="K138" s="152"/>
      <c r="L138" s="152"/>
      <c r="M138" s="122"/>
      <c r="N138" s="122"/>
      <c r="O138" s="122"/>
      <c r="P138" s="122"/>
      <c r="Q138" s="122"/>
      <c r="R138" s="122"/>
      <c r="S138" s="122"/>
      <c r="T138" s="122"/>
      <c r="U138" s="122"/>
      <c r="V138" s="146"/>
    </row>
    <row r="139" spans="1:22" s="119" customFormat="1" ht="14.1" customHeight="1">
      <c r="A139" s="301">
        <f t="shared" si="2"/>
        <v>138</v>
      </c>
      <c r="B139" s="346" t="s">
        <v>2106</v>
      </c>
      <c r="C139" s="346">
        <v>1</v>
      </c>
      <c r="D139" s="346">
        <v>3</v>
      </c>
      <c r="E139" s="121" t="s">
        <v>2299</v>
      </c>
      <c r="F139" s="436" t="str">
        <f>IF('確認申請書（建築）入力'!$AE$498="","",TEXT('確認申請書（建築）入力'!$AE$498,"#0.00"))</f>
        <v/>
      </c>
      <c r="G139" s="152"/>
      <c r="H139" s="152"/>
      <c r="I139" s="152"/>
      <c r="J139" s="152"/>
      <c r="K139" s="152"/>
      <c r="L139" s="152"/>
      <c r="M139" s="122"/>
      <c r="N139" s="122"/>
      <c r="O139" s="122"/>
      <c r="P139" s="122"/>
      <c r="Q139" s="122"/>
      <c r="R139" s="122"/>
      <c r="S139" s="122"/>
      <c r="T139" s="122"/>
      <c r="U139" s="122"/>
      <c r="V139" s="146"/>
    </row>
    <row r="140" spans="1:22" s="119" customFormat="1" ht="14.1" customHeight="1">
      <c r="A140" s="301">
        <f t="shared" si="2"/>
        <v>139</v>
      </c>
      <c r="B140" s="346" t="s">
        <v>2106</v>
      </c>
      <c r="C140" s="346">
        <v>1</v>
      </c>
      <c r="D140" s="346">
        <v>3</v>
      </c>
      <c r="E140" s="121" t="s">
        <v>2300</v>
      </c>
      <c r="F140" s="436" t="str">
        <f>IF('確認申請書（建築）入力'!$AE$499="","",TEXT('確認申請書（建築）入力'!$AE$499,"#0.00"))</f>
        <v/>
      </c>
      <c r="G140" s="152"/>
      <c r="H140" s="152"/>
      <c r="I140" s="152"/>
      <c r="J140" s="152"/>
      <c r="K140" s="152"/>
      <c r="L140" s="152"/>
      <c r="M140" s="122"/>
      <c r="N140" s="122"/>
      <c r="O140" s="122"/>
      <c r="P140" s="122"/>
      <c r="Q140" s="122"/>
      <c r="R140" s="122"/>
      <c r="S140" s="122"/>
      <c r="T140" s="122"/>
      <c r="U140" s="122"/>
      <c r="V140" s="146"/>
    </row>
    <row r="141" spans="1:22" s="119" customFormat="1" ht="14.1" customHeight="1">
      <c r="A141" s="301">
        <f t="shared" si="2"/>
        <v>140</v>
      </c>
      <c r="B141" s="346" t="s">
        <v>2106</v>
      </c>
      <c r="C141" s="346">
        <v>1</v>
      </c>
      <c r="D141" s="346">
        <v>3</v>
      </c>
      <c r="E141" s="121" t="s">
        <v>2303</v>
      </c>
      <c r="F141" s="436" t="str">
        <f>IF('確認申請書（建築）入力'!$AE$500="","",TEXT('確認申請書（建築）入力'!$AE$500,"#0.00"))</f>
        <v/>
      </c>
      <c r="G141" s="152"/>
      <c r="H141" s="152"/>
      <c r="I141" s="152"/>
      <c r="J141" s="152"/>
      <c r="K141" s="152"/>
      <c r="L141" s="152"/>
      <c r="M141" s="122"/>
      <c r="N141" s="122"/>
      <c r="O141" s="122"/>
      <c r="P141" s="122"/>
      <c r="Q141" s="122"/>
      <c r="R141" s="122"/>
      <c r="S141" s="122"/>
      <c r="T141" s="122"/>
      <c r="U141" s="122"/>
      <c r="V141" s="146"/>
    </row>
    <row r="142" spans="1:22" s="119" customFormat="1" ht="14.1" customHeight="1">
      <c r="A142" s="301">
        <f t="shared" si="2"/>
        <v>141</v>
      </c>
      <c r="B142" s="346" t="s">
        <v>2106</v>
      </c>
      <c r="C142" s="346">
        <v>1</v>
      </c>
      <c r="D142" s="311">
        <v>3</v>
      </c>
      <c r="E142" s="121" t="s">
        <v>1631</v>
      </c>
      <c r="F142" s="122" t="str">
        <f>IF('確認申請書（建築）入力'!$N$502="","",'確認申請書（建築）入力'!$N$502)</f>
        <v/>
      </c>
      <c r="G142" s="122"/>
      <c r="H142" s="122"/>
      <c r="I142" s="122"/>
      <c r="J142" s="122"/>
      <c r="K142" s="122"/>
      <c r="L142" s="122"/>
      <c r="M142" s="122"/>
      <c r="N142" s="122"/>
      <c r="O142" s="122"/>
      <c r="P142" s="122"/>
      <c r="Q142" s="122"/>
      <c r="R142" s="122"/>
      <c r="S142" s="122"/>
      <c r="T142" s="122"/>
      <c r="U142" s="122"/>
      <c r="V142" s="146"/>
    </row>
    <row r="143" spans="1:22" s="119" customFormat="1" ht="14.1" customHeight="1" thickBot="1">
      <c r="A143" s="302">
        <f t="shared" si="2"/>
        <v>142</v>
      </c>
      <c r="B143" s="347" t="s">
        <v>2106</v>
      </c>
      <c r="C143" s="347">
        <v>1</v>
      </c>
      <c r="D143" s="374">
        <v>3</v>
      </c>
      <c r="E143" s="154" t="s">
        <v>1630</v>
      </c>
      <c r="F143" s="155" t="str">
        <f>IF('確認申請書（建築）入力'!$N$505="","",'確認申請書（建築）入力'!$N$505)</f>
        <v/>
      </c>
      <c r="G143" s="155"/>
      <c r="H143" s="155"/>
      <c r="I143" s="155"/>
      <c r="J143" s="155"/>
      <c r="K143" s="155"/>
      <c r="L143" s="155"/>
      <c r="M143" s="155"/>
      <c r="N143" s="155"/>
      <c r="O143" s="155"/>
      <c r="P143" s="155"/>
      <c r="Q143" s="155"/>
      <c r="R143" s="155"/>
      <c r="S143" s="155"/>
      <c r="T143" s="155"/>
      <c r="U143" s="155"/>
      <c r="V143" s="158"/>
    </row>
    <row r="144" spans="1:22" s="119" customFormat="1" ht="14.1" customHeight="1">
      <c r="A144" s="309">
        <f t="shared" si="2"/>
        <v>143</v>
      </c>
      <c r="B144" s="348" t="s">
        <v>2106</v>
      </c>
      <c r="C144" s="348">
        <v>1</v>
      </c>
      <c r="D144" s="348">
        <v>4</v>
      </c>
      <c r="E144" s="147" t="s">
        <v>1983</v>
      </c>
      <c r="F144" s="156">
        <f>'確認申請書（建築）入力'!$N$509</f>
        <v>1</v>
      </c>
      <c r="G144" s="156"/>
      <c r="H144" s="148"/>
      <c r="I144" s="148"/>
      <c r="J144" s="148"/>
      <c r="K144" s="148"/>
      <c r="L144" s="148"/>
      <c r="M144" s="148"/>
      <c r="N144" s="148"/>
      <c r="O144" s="148"/>
      <c r="P144" s="148"/>
      <c r="Q144" s="148"/>
      <c r="R144" s="148"/>
      <c r="S144" s="148"/>
      <c r="T144" s="148"/>
      <c r="U144" s="148"/>
      <c r="V144" s="157"/>
    </row>
    <row r="145" spans="1:22" s="119" customFormat="1" ht="14.1" customHeight="1">
      <c r="A145" s="301">
        <f t="shared" si="2"/>
        <v>144</v>
      </c>
      <c r="B145" s="346" t="s">
        <v>2106</v>
      </c>
      <c r="C145" s="346">
        <v>1</v>
      </c>
      <c r="D145" s="346">
        <v>4</v>
      </c>
      <c r="E145" s="121" t="s">
        <v>87</v>
      </c>
      <c r="F145" s="133" t="str">
        <f>IF('確認申請書（建築）入力'!$N$510="","",'確認申請書（建築）入力'!$N$510)</f>
        <v/>
      </c>
      <c r="G145" s="133"/>
      <c r="H145" s="122"/>
      <c r="I145" s="122"/>
      <c r="J145" s="122"/>
      <c r="K145" s="122"/>
      <c r="L145" s="122"/>
      <c r="M145" s="122"/>
      <c r="N145" s="122"/>
      <c r="O145" s="122"/>
      <c r="P145" s="122"/>
      <c r="Q145" s="122"/>
      <c r="R145" s="122"/>
      <c r="S145" s="122"/>
      <c r="T145" s="122"/>
      <c r="U145" s="122"/>
      <c r="V145" s="146"/>
    </row>
    <row r="146" spans="1:22" s="119" customFormat="1" ht="14.1" customHeight="1">
      <c r="A146" s="301">
        <f t="shared" si="2"/>
        <v>145</v>
      </c>
      <c r="B146" s="346" t="s">
        <v>2106</v>
      </c>
      <c r="C146" s="346">
        <v>1</v>
      </c>
      <c r="D146" s="346">
        <v>4</v>
      </c>
      <c r="E146" s="121" t="s">
        <v>2192</v>
      </c>
      <c r="F146" s="131" t="str">
        <f>IF('確認申請書（建築）入力'!$N$511="","",TEXT('確認申請書（建築）入力'!$N$511,"#0.000"))</f>
        <v/>
      </c>
      <c r="G146" s="131"/>
      <c r="H146" s="122"/>
      <c r="I146" s="122"/>
      <c r="J146" s="122"/>
      <c r="K146" s="122"/>
      <c r="L146" s="122"/>
      <c r="M146" s="122"/>
      <c r="N146" s="122"/>
      <c r="O146" s="122"/>
      <c r="P146" s="122"/>
      <c r="Q146" s="122"/>
      <c r="R146" s="122"/>
      <c r="S146" s="122"/>
      <c r="T146" s="122"/>
      <c r="U146" s="122"/>
      <c r="V146" s="146"/>
    </row>
    <row r="147" spans="1:22" s="119" customFormat="1" ht="14.1" customHeight="1">
      <c r="A147" s="301">
        <f t="shared" si="2"/>
        <v>146</v>
      </c>
      <c r="B147" s="346" t="s">
        <v>2106</v>
      </c>
      <c r="C147" s="346">
        <v>1</v>
      </c>
      <c r="D147" s="346">
        <v>4</v>
      </c>
      <c r="E147" s="121" t="s">
        <v>2193</v>
      </c>
      <c r="F147" s="131" t="str">
        <f>IF('確認申請書（建築）入力'!$N$512="","",TEXT('確認申請書（建築）入力'!$N$512,"#0.000"))</f>
        <v/>
      </c>
      <c r="G147" s="131"/>
      <c r="H147" s="122"/>
      <c r="I147" s="122"/>
      <c r="J147" s="122"/>
      <c r="K147" s="122"/>
      <c r="L147" s="122"/>
      <c r="M147" s="122"/>
      <c r="N147" s="122"/>
      <c r="O147" s="122"/>
      <c r="P147" s="122"/>
      <c r="Q147" s="122"/>
      <c r="R147" s="122"/>
      <c r="S147" s="122"/>
      <c r="T147" s="122"/>
      <c r="U147" s="122"/>
      <c r="V147" s="146"/>
    </row>
    <row r="148" spans="1:22" s="119" customFormat="1" ht="14.1" customHeight="1">
      <c r="A148" s="301">
        <f t="shared" si="2"/>
        <v>147</v>
      </c>
      <c r="B148" s="346" t="s">
        <v>2106</v>
      </c>
      <c r="C148" s="346">
        <v>1</v>
      </c>
      <c r="D148" s="346">
        <v>4</v>
      </c>
      <c r="E148" s="121" t="s">
        <v>2194</v>
      </c>
      <c r="F148" s="131" t="str">
        <f>IF('確認申請書（建築）入力'!$N$513="","",TEXT('確認申請書（建築）入力'!$N$513,"#0.000"))</f>
        <v/>
      </c>
      <c r="G148" s="131"/>
      <c r="H148" s="122"/>
      <c r="I148" s="122"/>
      <c r="J148" s="122"/>
      <c r="K148" s="122"/>
      <c r="L148" s="122"/>
      <c r="M148" s="122"/>
      <c r="N148" s="122"/>
      <c r="O148" s="122"/>
      <c r="P148" s="122"/>
      <c r="Q148" s="122"/>
      <c r="R148" s="122"/>
      <c r="S148" s="122"/>
      <c r="T148" s="122"/>
      <c r="U148" s="122"/>
      <c r="V148" s="146"/>
    </row>
    <row r="149" spans="1:22" s="119" customFormat="1" ht="14.1" customHeight="1">
      <c r="A149" s="301">
        <f t="shared" si="2"/>
        <v>148</v>
      </c>
      <c r="B149" s="346" t="s">
        <v>2106</v>
      </c>
      <c r="C149" s="346">
        <v>1</v>
      </c>
      <c r="D149" s="346">
        <v>4</v>
      </c>
      <c r="E149" s="121" t="s">
        <v>2195</v>
      </c>
      <c r="F149" s="131" t="str">
        <f>IF('確認申請書（建築）入力'!$N$514="","",TEXT('確認申請書（建築）入力'!$N$514,"#0.000"))</f>
        <v/>
      </c>
      <c r="G149" s="131"/>
      <c r="H149" s="122"/>
      <c r="I149" s="122"/>
      <c r="J149" s="122"/>
      <c r="K149" s="122"/>
      <c r="L149" s="122"/>
      <c r="M149" s="122"/>
      <c r="N149" s="122"/>
      <c r="O149" s="122"/>
      <c r="P149" s="122"/>
      <c r="Q149" s="122"/>
      <c r="R149" s="122"/>
      <c r="S149" s="122"/>
      <c r="T149" s="122"/>
      <c r="U149" s="122"/>
      <c r="V149" s="146"/>
    </row>
    <row r="150" spans="1:22" s="119" customFormat="1" ht="14.1" customHeight="1">
      <c r="A150" s="301">
        <f t="shared" si="2"/>
        <v>149</v>
      </c>
      <c r="B150" s="346" t="s">
        <v>2106</v>
      </c>
      <c r="C150" s="346">
        <v>1</v>
      </c>
      <c r="D150" s="346">
        <v>4</v>
      </c>
      <c r="E150" s="121" t="s">
        <v>2191</v>
      </c>
      <c r="F150" s="131" t="str">
        <f>IF($G$150=TRUE,"有",IF($H$150=TRUE,"無",""))</f>
        <v/>
      </c>
      <c r="G150" s="127" t="b">
        <v>0</v>
      </c>
      <c r="H150" s="127" t="b">
        <v>0</v>
      </c>
      <c r="I150" s="122"/>
      <c r="J150" s="122"/>
      <c r="K150" s="122"/>
      <c r="L150" s="122"/>
      <c r="M150" s="122"/>
      <c r="N150" s="122"/>
      <c r="O150" s="122"/>
      <c r="P150" s="122"/>
      <c r="Q150" s="122"/>
      <c r="R150" s="122"/>
      <c r="S150" s="122"/>
      <c r="T150" s="122"/>
      <c r="U150" s="122"/>
      <c r="V150" s="146"/>
    </row>
    <row r="151" spans="1:22" s="119" customFormat="1" ht="14.1" customHeight="1">
      <c r="A151" s="301">
        <f t="shared" si="2"/>
        <v>150</v>
      </c>
      <c r="B151" s="346" t="s">
        <v>2106</v>
      </c>
      <c r="C151" s="346">
        <v>1</v>
      </c>
      <c r="D151" s="346">
        <v>4</v>
      </c>
      <c r="E151" s="121" t="s">
        <v>2286</v>
      </c>
      <c r="F151" s="122" t="str">
        <f>IF($G$151=1,"",INDEX(主要用途!$C$2:$C$63,$G$151))</f>
        <v/>
      </c>
      <c r="G151" s="134">
        <v>1</v>
      </c>
      <c r="H151" s="134"/>
      <c r="I151" s="134"/>
      <c r="J151" s="134"/>
      <c r="K151" s="134"/>
      <c r="L151" s="134"/>
      <c r="M151" s="122"/>
      <c r="N151" s="122"/>
      <c r="O151" s="122"/>
      <c r="P151" s="122"/>
      <c r="Q151" s="145"/>
      <c r="R151" s="122"/>
      <c r="S151" s="122"/>
      <c r="T151" s="122"/>
      <c r="U151" s="122"/>
      <c r="V151" s="146"/>
    </row>
    <row r="152" spans="1:22" s="119" customFormat="1" ht="14.1" customHeight="1">
      <c r="A152" s="301">
        <f t="shared" si="2"/>
        <v>151</v>
      </c>
      <c r="B152" s="346" t="s">
        <v>2106</v>
      </c>
      <c r="C152" s="346">
        <v>1</v>
      </c>
      <c r="D152" s="346">
        <v>4</v>
      </c>
      <c r="E152" s="121" t="s">
        <v>2287</v>
      </c>
      <c r="F152" s="122" t="str">
        <f>IF($G$152=1,"",INDEX(主要用途!$C$2:$C$63,$G$152))</f>
        <v/>
      </c>
      <c r="G152" s="134">
        <v>1</v>
      </c>
      <c r="H152" s="134"/>
      <c r="I152" s="134"/>
      <c r="J152" s="134"/>
      <c r="K152" s="134"/>
      <c r="L152" s="134"/>
      <c r="M152" s="122"/>
      <c r="N152" s="122"/>
      <c r="O152" s="122"/>
      <c r="P152" s="122"/>
      <c r="Q152" s="145"/>
      <c r="R152" s="122"/>
      <c r="S152" s="122"/>
      <c r="T152" s="122"/>
      <c r="U152" s="122"/>
      <c r="V152" s="146"/>
    </row>
    <row r="153" spans="1:22" s="119" customFormat="1" ht="14.1" customHeight="1">
      <c r="A153" s="301">
        <f t="shared" si="2"/>
        <v>152</v>
      </c>
      <c r="B153" s="346" t="s">
        <v>2106</v>
      </c>
      <c r="C153" s="346">
        <v>1</v>
      </c>
      <c r="D153" s="346">
        <v>4</v>
      </c>
      <c r="E153" s="121" t="s">
        <v>2288</v>
      </c>
      <c r="F153" s="122" t="str">
        <f>IF($G$153=1,"",INDEX(主要用途!$C$2:$C$63,$G$153))</f>
        <v/>
      </c>
      <c r="G153" s="134">
        <v>1</v>
      </c>
      <c r="H153" s="134"/>
      <c r="I153" s="134"/>
      <c r="J153" s="134"/>
      <c r="K153" s="134"/>
      <c r="L153" s="134"/>
      <c r="M153" s="122"/>
      <c r="N153" s="122"/>
      <c r="O153" s="122"/>
      <c r="P153" s="122"/>
      <c r="Q153" s="145"/>
      <c r="R153" s="122"/>
      <c r="S153" s="122"/>
      <c r="T153" s="122"/>
      <c r="U153" s="122"/>
      <c r="V153" s="146"/>
    </row>
    <row r="154" spans="1:22" s="119" customFormat="1" ht="14.1" customHeight="1">
      <c r="A154" s="301">
        <f t="shared" si="2"/>
        <v>153</v>
      </c>
      <c r="B154" s="346" t="s">
        <v>2106</v>
      </c>
      <c r="C154" s="346">
        <v>1</v>
      </c>
      <c r="D154" s="346">
        <v>4</v>
      </c>
      <c r="E154" s="121" t="s">
        <v>2289</v>
      </c>
      <c r="F154" s="122" t="str">
        <f>IF($G$154=1,"",INDEX(主要用途!$C$2:$C$63,$G$154))</f>
        <v/>
      </c>
      <c r="G154" s="134">
        <v>1</v>
      </c>
      <c r="H154" s="134"/>
      <c r="I154" s="134"/>
      <c r="J154" s="134"/>
      <c r="K154" s="134"/>
      <c r="L154" s="134"/>
      <c r="M154" s="122"/>
      <c r="N154" s="122"/>
      <c r="O154" s="122"/>
      <c r="P154" s="122"/>
      <c r="Q154" s="145"/>
      <c r="R154" s="122"/>
      <c r="S154" s="122"/>
      <c r="T154" s="122"/>
      <c r="U154" s="122"/>
      <c r="V154" s="146"/>
    </row>
    <row r="155" spans="1:22" s="119" customFormat="1" ht="14.1" customHeight="1">
      <c r="A155" s="301">
        <f t="shared" si="2"/>
        <v>154</v>
      </c>
      <c r="B155" s="346" t="s">
        <v>2106</v>
      </c>
      <c r="C155" s="346">
        <v>1</v>
      </c>
      <c r="D155" s="346">
        <v>4</v>
      </c>
      <c r="E155" s="121" t="s">
        <v>2290</v>
      </c>
      <c r="F155" s="122" t="str">
        <f>IF($G$155=1,"",INDEX(主要用途!$C$2:$C$63,$G$155))</f>
        <v/>
      </c>
      <c r="G155" s="134">
        <v>1</v>
      </c>
      <c r="H155" s="134"/>
      <c r="I155" s="134"/>
      <c r="J155" s="134"/>
      <c r="K155" s="134"/>
      <c r="L155" s="134"/>
      <c r="M155" s="122"/>
      <c r="N155" s="122"/>
      <c r="O155" s="122"/>
      <c r="P155" s="122"/>
      <c r="Q155" s="145"/>
      <c r="R155" s="122"/>
      <c r="S155" s="122"/>
      <c r="T155" s="122"/>
      <c r="U155" s="122"/>
      <c r="V155" s="146"/>
    </row>
    <row r="156" spans="1:22" s="119" customFormat="1" ht="14.1" customHeight="1">
      <c r="A156" s="301">
        <f t="shared" si="2"/>
        <v>155</v>
      </c>
      <c r="B156" s="346" t="s">
        <v>2106</v>
      </c>
      <c r="C156" s="346">
        <v>1</v>
      </c>
      <c r="D156" s="346">
        <v>4</v>
      </c>
      <c r="E156" s="121" t="s">
        <v>2301</v>
      </c>
      <c r="F156" s="122" t="str">
        <f>IF($G$156=1,"",INDEX(主要用途!$C$2:$C$63,$G$156))</f>
        <v/>
      </c>
      <c r="G156" s="134">
        <v>1</v>
      </c>
      <c r="H156" s="134"/>
      <c r="I156" s="134"/>
      <c r="J156" s="134"/>
      <c r="K156" s="134"/>
      <c r="L156" s="134"/>
      <c r="M156" s="122"/>
      <c r="N156" s="122"/>
      <c r="O156" s="122"/>
      <c r="P156" s="122"/>
      <c r="Q156" s="145"/>
      <c r="R156" s="122"/>
      <c r="S156" s="122"/>
      <c r="T156" s="122"/>
      <c r="U156" s="122"/>
      <c r="V156" s="146"/>
    </row>
    <row r="157" spans="1:22" s="119" customFormat="1" ht="14.1" customHeight="1">
      <c r="A157" s="301">
        <f t="shared" si="2"/>
        <v>156</v>
      </c>
      <c r="B157" s="346" t="s">
        <v>2106</v>
      </c>
      <c r="C157" s="346">
        <v>1</v>
      </c>
      <c r="D157" s="346">
        <v>4</v>
      </c>
      <c r="E157" s="121" t="s">
        <v>2291</v>
      </c>
      <c r="F157" s="122" t="str">
        <f>IF($G$151=1,"",INDEX(主要用途!$D$2:$D$63,$G$151))</f>
        <v/>
      </c>
      <c r="G157" s="122"/>
      <c r="H157" s="122"/>
      <c r="I157" s="122"/>
      <c r="J157" s="122"/>
      <c r="K157" s="122"/>
      <c r="L157" s="122"/>
      <c r="M157" s="122"/>
      <c r="N157" s="122"/>
      <c r="O157" s="122"/>
      <c r="P157" s="122"/>
      <c r="Q157" s="122"/>
      <c r="R157" s="122"/>
      <c r="S157" s="122"/>
      <c r="T157" s="122"/>
      <c r="U157" s="122"/>
      <c r="V157" s="146"/>
    </row>
    <row r="158" spans="1:22" s="119" customFormat="1" ht="14.1" customHeight="1">
      <c r="A158" s="301">
        <f t="shared" si="2"/>
        <v>157</v>
      </c>
      <c r="B158" s="346" t="s">
        <v>2106</v>
      </c>
      <c r="C158" s="346">
        <v>1</v>
      </c>
      <c r="D158" s="346">
        <v>4</v>
      </c>
      <c r="E158" s="121" t="s">
        <v>2292</v>
      </c>
      <c r="F158" s="122" t="str">
        <f>IF($G$152=1,"",INDEX(主要用途!$D$2:$D$63,$G$152))</f>
        <v/>
      </c>
      <c r="G158" s="122"/>
      <c r="H158" s="122"/>
      <c r="I158" s="122"/>
      <c r="J158" s="122"/>
      <c r="K158" s="122"/>
      <c r="L158" s="122"/>
      <c r="M158" s="122"/>
      <c r="N158" s="122"/>
      <c r="O158" s="122"/>
      <c r="P158" s="122"/>
      <c r="Q158" s="122"/>
      <c r="R158" s="122"/>
      <c r="S158" s="122"/>
      <c r="T158" s="122"/>
      <c r="U158" s="122"/>
      <c r="V158" s="146"/>
    </row>
    <row r="159" spans="1:22" s="119" customFormat="1" ht="14.1" customHeight="1">
      <c r="A159" s="301">
        <f t="shared" si="2"/>
        <v>158</v>
      </c>
      <c r="B159" s="346" t="s">
        <v>2106</v>
      </c>
      <c r="C159" s="346">
        <v>1</v>
      </c>
      <c r="D159" s="346">
        <v>4</v>
      </c>
      <c r="E159" s="121" t="s">
        <v>2295</v>
      </c>
      <c r="F159" s="122" t="str">
        <f>IF($G$153=1,"",INDEX(主要用途!$D$2:$D$63,$G$153))</f>
        <v/>
      </c>
      <c r="G159" s="122"/>
      <c r="H159" s="122"/>
      <c r="I159" s="122"/>
      <c r="J159" s="122"/>
      <c r="K159" s="122"/>
      <c r="L159" s="122"/>
      <c r="M159" s="122"/>
      <c r="N159" s="122"/>
      <c r="O159" s="122"/>
      <c r="P159" s="122"/>
      <c r="Q159" s="122"/>
      <c r="R159" s="122"/>
      <c r="S159" s="122"/>
      <c r="T159" s="122"/>
      <c r="U159" s="122"/>
      <c r="V159" s="146"/>
    </row>
    <row r="160" spans="1:22" s="119" customFormat="1" ht="14.1" customHeight="1">
      <c r="A160" s="301">
        <f t="shared" si="2"/>
        <v>159</v>
      </c>
      <c r="B160" s="346" t="s">
        <v>2106</v>
      </c>
      <c r="C160" s="346">
        <v>1</v>
      </c>
      <c r="D160" s="346">
        <v>4</v>
      </c>
      <c r="E160" s="121" t="s">
        <v>2293</v>
      </c>
      <c r="F160" s="122" t="str">
        <f>IF($G$154=1,"",INDEX(主要用途!$D$2:$D$63,$G$154))</f>
        <v/>
      </c>
      <c r="G160" s="122"/>
      <c r="H160" s="122"/>
      <c r="I160" s="122"/>
      <c r="J160" s="122"/>
      <c r="K160" s="122"/>
      <c r="L160" s="122"/>
      <c r="M160" s="122"/>
      <c r="N160" s="122"/>
      <c r="O160" s="122"/>
      <c r="P160" s="122"/>
      <c r="Q160" s="122"/>
      <c r="R160" s="122"/>
      <c r="S160" s="122"/>
      <c r="T160" s="122"/>
      <c r="U160" s="122"/>
      <c r="V160" s="146"/>
    </row>
    <row r="161" spans="1:22" s="119" customFormat="1" ht="14.1" customHeight="1">
      <c r="A161" s="301">
        <f t="shared" si="2"/>
        <v>160</v>
      </c>
      <c r="B161" s="346" t="s">
        <v>2106</v>
      </c>
      <c r="C161" s="346">
        <v>1</v>
      </c>
      <c r="D161" s="346">
        <v>4</v>
      </c>
      <c r="E161" s="121" t="s">
        <v>2294</v>
      </c>
      <c r="F161" s="122" t="str">
        <f>IF($G$155=1,"",INDEX(主要用途!$D$2:$D$63,$G$155))</f>
        <v/>
      </c>
      <c r="G161" s="122"/>
      <c r="H161" s="122"/>
      <c r="I161" s="122"/>
      <c r="J161" s="122"/>
      <c r="K161" s="122"/>
      <c r="L161" s="122"/>
      <c r="M161" s="122"/>
      <c r="N161" s="122"/>
      <c r="O161" s="122"/>
      <c r="P161" s="122"/>
      <c r="Q161" s="122"/>
      <c r="R161" s="122"/>
      <c r="S161" s="122"/>
      <c r="T161" s="122"/>
      <c r="U161" s="122"/>
      <c r="V161" s="146"/>
    </row>
    <row r="162" spans="1:22" s="119" customFormat="1" ht="14.1" customHeight="1">
      <c r="A162" s="301">
        <f t="shared" si="2"/>
        <v>161</v>
      </c>
      <c r="B162" s="346" t="s">
        <v>2106</v>
      </c>
      <c r="C162" s="346">
        <v>1</v>
      </c>
      <c r="D162" s="346">
        <v>4</v>
      </c>
      <c r="E162" s="121" t="s">
        <v>2302</v>
      </c>
      <c r="F162" s="122" t="str">
        <f>IF($G$156=1,"",INDEX(主要用途!$D$2:$D$63,$G$156))</f>
        <v/>
      </c>
      <c r="G162" s="122"/>
      <c r="H162" s="122"/>
      <c r="I162" s="122"/>
      <c r="J162" s="122"/>
      <c r="K162" s="122"/>
      <c r="L162" s="122"/>
      <c r="M162" s="122"/>
      <c r="N162" s="122"/>
      <c r="O162" s="122"/>
      <c r="P162" s="122"/>
      <c r="Q162" s="122"/>
      <c r="R162" s="122"/>
      <c r="S162" s="122"/>
      <c r="T162" s="122"/>
      <c r="U162" s="122"/>
      <c r="V162" s="146"/>
    </row>
    <row r="163" spans="1:22" s="119" customFormat="1" ht="14.1" customHeight="1">
      <c r="A163" s="301">
        <f t="shared" si="2"/>
        <v>162</v>
      </c>
      <c r="B163" s="346" t="s">
        <v>2106</v>
      </c>
      <c r="C163" s="346">
        <v>1</v>
      </c>
      <c r="D163" s="346">
        <v>4</v>
      </c>
      <c r="E163" s="121" t="s">
        <v>2296</v>
      </c>
      <c r="F163" s="122" t="str">
        <f>IF('確認申請書（建築）入力'!$AE$518="","",TEXT('確認申請書（建築）入力'!$AE$518,"#0.00"))</f>
        <v/>
      </c>
      <c r="G163" s="152"/>
      <c r="H163" s="152"/>
      <c r="I163" s="152"/>
      <c r="J163" s="152"/>
      <c r="K163" s="152"/>
      <c r="L163" s="152"/>
      <c r="M163" s="122"/>
      <c r="N163" s="122"/>
      <c r="O163" s="122"/>
      <c r="P163" s="122"/>
      <c r="Q163" s="122"/>
      <c r="R163" s="122"/>
      <c r="S163" s="122"/>
      <c r="T163" s="122"/>
      <c r="U163" s="122"/>
      <c r="V163" s="146"/>
    </row>
    <row r="164" spans="1:22" s="119" customFormat="1" ht="14.1" customHeight="1">
      <c r="A164" s="301">
        <f t="shared" si="2"/>
        <v>163</v>
      </c>
      <c r="B164" s="346" t="s">
        <v>2106</v>
      </c>
      <c r="C164" s="346">
        <v>1</v>
      </c>
      <c r="D164" s="346">
        <v>4</v>
      </c>
      <c r="E164" s="121" t="s">
        <v>2297</v>
      </c>
      <c r="F164" s="122" t="str">
        <f>IF('確認申請書（建築）入力'!$AE$519="","",TEXT('確認申請書（建築）入力'!$AE$519,"#0.00"))</f>
        <v/>
      </c>
      <c r="G164" s="152"/>
      <c r="H164" s="152"/>
      <c r="I164" s="152"/>
      <c r="J164" s="152"/>
      <c r="K164" s="152"/>
      <c r="L164" s="152"/>
      <c r="M164" s="122"/>
      <c r="N164" s="122"/>
      <c r="O164" s="122"/>
      <c r="P164" s="122"/>
      <c r="Q164" s="122"/>
      <c r="R164" s="122"/>
      <c r="S164" s="122"/>
      <c r="T164" s="122"/>
      <c r="U164" s="122"/>
      <c r="V164" s="146"/>
    </row>
    <row r="165" spans="1:22" s="119" customFormat="1" ht="14.1" customHeight="1">
      <c r="A165" s="301">
        <f t="shared" si="2"/>
        <v>164</v>
      </c>
      <c r="B165" s="346" t="s">
        <v>2106</v>
      </c>
      <c r="C165" s="346">
        <v>1</v>
      </c>
      <c r="D165" s="346">
        <v>4</v>
      </c>
      <c r="E165" s="121" t="s">
        <v>2298</v>
      </c>
      <c r="F165" s="122" t="str">
        <f>IF('確認申請書（建築）入力'!$AE$520="","",TEXT('確認申請書（建築）入力'!$AE$520,"#0.00"))</f>
        <v/>
      </c>
      <c r="G165" s="152"/>
      <c r="H165" s="152"/>
      <c r="I165" s="152"/>
      <c r="J165" s="152"/>
      <c r="K165" s="152"/>
      <c r="L165" s="152"/>
      <c r="M165" s="122"/>
      <c r="N165" s="122"/>
      <c r="O165" s="122"/>
      <c r="P165" s="122"/>
      <c r="Q165" s="122"/>
      <c r="R165" s="122"/>
      <c r="S165" s="122"/>
      <c r="T165" s="122"/>
      <c r="U165" s="122"/>
      <c r="V165" s="146"/>
    </row>
    <row r="166" spans="1:22" s="119" customFormat="1" ht="14.1" customHeight="1">
      <c r="A166" s="301">
        <f t="shared" si="2"/>
        <v>165</v>
      </c>
      <c r="B166" s="346" t="s">
        <v>2106</v>
      </c>
      <c r="C166" s="346">
        <v>1</v>
      </c>
      <c r="D166" s="346">
        <v>4</v>
      </c>
      <c r="E166" s="121" t="s">
        <v>2299</v>
      </c>
      <c r="F166" s="122" t="str">
        <f>IF('確認申請書（建築）入力'!$AE$521="","",TEXT('確認申請書（建築）入力'!$AE$521,"#0.00"))</f>
        <v/>
      </c>
      <c r="G166" s="152"/>
      <c r="H166" s="152"/>
      <c r="I166" s="152"/>
      <c r="J166" s="152"/>
      <c r="K166" s="152"/>
      <c r="L166" s="152"/>
      <c r="M166" s="122"/>
      <c r="N166" s="122"/>
      <c r="O166" s="122"/>
      <c r="P166" s="122"/>
      <c r="Q166" s="122"/>
      <c r="R166" s="122"/>
      <c r="S166" s="122"/>
      <c r="T166" s="122"/>
      <c r="U166" s="122"/>
      <c r="V166" s="146"/>
    </row>
    <row r="167" spans="1:22" s="119" customFormat="1" ht="14.1" customHeight="1">
      <c r="A167" s="301">
        <f t="shared" si="2"/>
        <v>166</v>
      </c>
      <c r="B167" s="346" t="s">
        <v>2106</v>
      </c>
      <c r="C167" s="346">
        <v>1</v>
      </c>
      <c r="D167" s="346">
        <v>4</v>
      </c>
      <c r="E167" s="121" t="s">
        <v>2300</v>
      </c>
      <c r="F167" s="122" t="str">
        <f>IF('確認申請書（建築）入力'!$AE$522="","",TEXT('確認申請書（建築）入力'!$AE$522,"#0.00"))</f>
        <v/>
      </c>
      <c r="G167" s="152"/>
      <c r="H167" s="152"/>
      <c r="I167" s="152"/>
      <c r="J167" s="152"/>
      <c r="K167" s="152"/>
      <c r="L167" s="152"/>
      <c r="M167" s="122"/>
      <c r="N167" s="122"/>
      <c r="O167" s="122"/>
      <c r="P167" s="122"/>
      <c r="Q167" s="122"/>
      <c r="R167" s="122"/>
      <c r="S167" s="122"/>
      <c r="T167" s="122"/>
      <c r="U167" s="122"/>
      <c r="V167" s="146"/>
    </row>
    <row r="168" spans="1:22" s="119" customFormat="1" ht="14.1" customHeight="1">
      <c r="A168" s="301">
        <f t="shared" si="2"/>
        <v>167</v>
      </c>
      <c r="B168" s="346" t="s">
        <v>2106</v>
      </c>
      <c r="C168" s="346">
        <v>1</v>
      </c>
      <c r="D168" s="346">
        <v>4</v>
      </c>
      <c r="E168" s="121" t="s">
        <v>2303</v>
      </c>
      <c r="F168" s="122" t="str">
        <f>IF('確認申請書（建築）入力'!$AE$523="","",TEXT('確認申請書（建築）入力'!$AE$523,"#0.00"))</f>
        <v/>
      </c>
      <c r="G168" s="152"/>
      <c r="H168" s="152"/>
      <c r="I168" s="152"/>
      <c r="J168" s="152"/>
      <c r="K168" s="152"/>
      <c r="L168" s="152"/>
      <c r="M168" s="122"/>
      <c r="N168" s="122"/>
      <c r="O168" s="122"/>
      <c r="P168" s="122"/>
      <c r="Q168" s="122"/>
      <c r="R168" s="122"/>
      <c r="S168" s="122"/>
      <c r="T168" s="122"/>
      <c r="U168" s="122"/>
      <c r="V168" s="146"/>
    </row>
    <row r="169" spans="1:22" s="119" customFormat="1" ht="14.1" customHeight="1">
      <c r="A169" s="301">
        <f t="shared" si="2"/>
        <v>168</v>
      </c>
      <c r="B169" s="346" t="s">
        <v>2106</v>
      </c>
      <c r="C169" s="346">
        <v>1</v>
      </c>
      <c r="D169" s="346">
        <v>4</v>
      </c>
      <c r="E169" s="121" t="s">
        <v>1631</v>
      </c>
      <c r="F169" s="122" t="str">
        <f>IF('確認申請書（建築）入力'!$N$525="","",'確認申請書（建築）入力'!$N$525)</f>
        <v/>
      </c>
      <c r="G169" s="122"/>
      <c r="H169" s="122"/>
      <c r="I169" s="122"/>
      <c r="J169" s="122"/>
      <c r="K169" s="122"/>
      <c r="L169" s="122"/>
      <c r="M169" s="122"/>
      <c r="N169" s="122"/>
      <c r="O169" s="122"/>
      <c r="P169" s="122"/>
      <c r="Q169" s="122"/>
      <c r="R169" s="122"/>
      <c r="S169" s="122"/>
      <c r="T169" s="122"/>
      <c r="U169" s="122"/>
      <c r="V169" s="146"/>
    </row>
    <row r="170" spans="1:22" s="119" customFormat="1" ht="14.1" customHeight="1" thickBot="1">
      <c r="A170" s="302">
        <f t="shared" si="2"/>
        <v>169</v>
      </c>
      <c r="B170" s="347" t="s">
        <v>2106</v>
      </c>
      <c r="C170" s="347">
        <v>1</v>
      </c>
      <c r="D170" s="347">
        <v>4</v>
      </c>
      <c r="E170" s="136" t="s">
        <v>1630</v>
      </c>
      <c r="F170" s="137" t="str">
        <f>IF('確認申請書（建築）入力'!$N$528="","",'確認申請書（建築）入力'!$N$528)</f>
        <v/>
      </c>
      <c r="G170" s="137"/>
      <c r="H170" s="137"/>
      <c r="I170" s="137"/>
      <c r="J170" s="137"/>
      <c r="K170" s="137"/>
      <c r="L170" s="137"/>
      <c r="M170" s="137"/>
      <c r="N170" s="137"/>
      <c r="O170" s="137"/>
      <c r="P170" s="137"/>
      <c r="Q170" s="137"/>
      <c r="R170" s="137"/>
      <c r="S170" s="137"/>
      <c r="T170" s="137"/>
      <c r="U170" s="137"/>
      <c r="V170" s="153"/>
    </row>
    <row r="171" spans="1:22" s="119" customFormat="1" ht="14.1" customHeight="1">
      <c r="A171" s="309">
        <f t="shared" si="2"/>
        <v>170</v>
      </c>
      <c r="B171" s="348" t="s">
        <v>2106</v>
      </c>
      <c r="C171" s="348">
        <v>1</v>
      </c>
      <c r="D171" s="348">
        <v>5</v>
      </c>
      <c r="E171" s="147" t="s">
        <v>1983</v>
      </c>
      <c r="F171" s="156">
        <f>'確認申請書（建築）入力'!$N$532</f>
        <v>1</v>
      </c>
      <c r="G171" s="156"/>
      <c r="H171" s="148"/>
      <c r="I171" s="148"/>
      <c r="J171" s="148"/>
      <c r="K171" s="148"/>
      <c r="L171" s="148"/>
      <c r="M171" s="148"/>
      <c r="N171" s="148"/>
      <c r="O171" s="148"/>
      <c r="P171" s="148"/>
      <c r="Q171" s="148"/>
      <c r="R171" s="148"/>
      <c r="S171" s="148"/>
      <c r="T171" s="148"/>
      <c r="U171" s="148"/>
      <c r="V171" s="157"/>
    </row>
    <row r="172" spans="1:22" s="119" customFormat="1" ht="14.1" customHeight="1">
      <c r="A172" s="301">
        <f t="shared" si="2"/>
        <v>171</v>
      </c>
      <c r="B172" s="346" t="s">
        <v>2106</v>
      </c>
      <c r="C172" s="346">
        <v>1</v>
      </c>
      <c r="D172" s="311">
        <v>5</v>
      </c>
      <c r="E172" s="121" t="s">
        <v>87</v>
      </c>
      <c r="F172" s="133" t="str">
        <f>IF('確認申請書（建築）入力'!$N$533="","",'確認申請書（建築）入力'!$N$533)</f>
        <v/>
      </c>
      <c r="G172" s="133"/>
      <c r="H172" s="122"/>
      <c r="I172" s="122"/>
      <c r="J172" s="122"/>
      <c r="K172" s="122"/>
      <c r="L172" s="122"/>
      <c r="M172" s="122"/>
      <c r="N172" s="122"/>
      <c r="O172" s="122"/>
      <c r="P172" s="122"/>
      <c r="Q172" s="122"/>
      <c r="R172" s="122"/>
      <c r="S172" s="122"/>
      <c r="T172" s="122"/>
      <c r="U172" s="122"/>
      <c r="V172" s="146"/>
    </row>
    <row r="173" spans="1:22" s="119" customFormat="1" ht="14.1" customHeight="1">
      <c r="A173" s="301">
        <f t="shared" si="2"/>
        <v>172</v>
      </c>
      <c r="B173" s="346" t="s">
        <v>2106</v>
      </c>
      <c r="C173" s="346">
        <v>1</v>
      </c>
      <c r="D173" s="311">
        <v>5</v>
      </c>
      <c r="E173" s="121" t="s">
        <v>2192</v>
      </c>
      <c r="F173" s="131" t="str">
        <f>IF('確認申請書（建築）入力'!$N$534="","",TEXT('確認申請書（建築）入力'!$N$534,"#0.000"))</f>
        <v/>
      </c>
      <c r="G173" s="131"/>
      <c r="H173" s="122"/>
      <c r="I173" s="122"/>
      <c r="J173" s="122"/>
      <c r="K173" s="122"/>
      <c r="L173" s="122"/>
      <c r="M173" s="122"/>
      <c r="N173" s="122"/>
      <c r="O173" s="122"/>
      <c r="P173" s="122"/>
      <c r="Q173" s="122"/>
      <c r="R173" s="122"/>
      <c r="S173" s="122"/>
      <c r="T173" s="122"/>
      <c r="U173" s="122"/>
      <c r="V173" s="146"/>
    </row>
    <row r="174" spans="1:22" s="119" customFormat="1" ht="14.1" customHeight="1">
      <c r="A174" s="301">
        <f t="shared" si="2"/>
        <v>173</v>
      </c>
      <c r="B174" s="346" t="s">
        <v>2106</v>
      </c>
      <c r="C174" s="346">
        <v>1</v>
      </c>
      <c r="D174" s="311">
        <v>5</v>
      </c>
      <c r="E174" s="121" t="s">
        <v>2193</v>
      </c>
      <c r="F174" s="131" t="str">
        <f>IF('確認申請書（建築）入力'!$N$535="","",TEXT('確認申請書（建築）入力'!$N$535,"#0.000"))</f>
        <v/>
      </c>
      <c r="G174" s="131"/>
      <c r="H174" s="122"/>
      <c r="I174" s="122"/>
      <c r="J174" s="122"/>
      <c r="K174" s="122"/>
      <c r="L174" s="122"/>
      <c r="M174" s="122"/>
      <c r="N174" s="122"/>
      <c r="O174" s="122"/>
      <c r="P174" s="122"/>
      <c r="Q174" s="122"/>
      <c r="R174" s="122"/>
      <c r="S174" s="122"/>
      <c r="T174" s="122"/>
      <c r="U174" s="122"/>
      <c r="V174" s="146"/>
    </row>
    <row r="175" spans="1:22" s="119" customFormat="1" ht="14.1" customHeight="1">
      <c r="A175" s="301">
        <f t="shared" si="2"/>
        <v>174</v>
      </c>
      <c r="B175" s="346" t="s">
        <v>2106</v>
      </c>
      <c r="C175" s="346">
        <v>1</v>
      </c>
      <c r="D175" s="311">
        <v>5</v>
      </c>
      <c r="E175" s="121" t="s">
        <v>2194</v>
      </c>
      <c r="F175" s="131" t="str">
        <f>IF('確認申請書（建築）入力'!$N$536="","",TEXT('確認申請書（建築）入力'!$N$536,"#0.000"))</f>
        <v/>
      </c>
      <c r="G175" s="131"/>
      <c r="H175" s="122"/>
      <c r="I175" s="122"/>
      <c r="J175" s="122"/>
      <c r="K175" s="122"/>
      <c r="L175" s="122"/>
      <c r="M175" s="122"/>
      <c r="N175" s="122"/>
      <c r="O175" s="122"/>
      <c r="P175" s="122"/>
      <c r="Q175" s="122"/>
      <c r="R175" s="122"/>
      <c r="S175" s="122"/>
      <c r="T175" s="122"/>
      <c r="U175" s="122"/>
      <c r="V175" s="146"/>
    </row>
    <row r="176" spans="1:22" s="119" customFormat="1" ht="14.1" customHeight="1">
      <c r="A176" s="301">
        <f t="shared" si="2"/>
        <v>175</v>
      </c>
      <c r="B176" s="346" t="s">
        <v>2106</v>
      </c>
      <c r="C176" s="346">
        <v>1</v>
      </c>
      <c r="D176" s="311">
        <v>5</v>
      </c>
      <c r="E176" s="121" t="s">
        <v>2195</v>
      </c>
      <c r="F176" s="131" t="str">
        <f>IF('確認申請書（建築）入力'!$N$537="","",TEXT('確認申請書（建築）入力'!$N$537,"#0.000"))</f>
        <v/>
      </c>
      <c r="G176" s="131"/>
      <c r="H176" s="122"/>
      <c r="I176" s="122"/>
      <c r="J176" s="122"/>
      <c r="K176" s="122"/>
      <c r="L176" s="122"/>
      <c r="M176" s="122"/>
      <c r="N176" s="122"/>
      <c r="O176" s="122"/>
      <c r="P176" s="122"/>
      <c r="Q176" s="122"/>
      <c r="R176" s="122"/>
      <c r="S176" s="122"/>
      <c r="T176" s="122"/>
      <c r="U176" s="122"/>
      <c r="V176" s="146"/>
    </row>
    <row r="177" spans="1:22" s="119" customFormat="1" ht="14.1" customHeight="1">
      <c r="A177" s="301">
        <f t="shared" si="2"/>
        <v>176</v>
      </c>
      <c r="B177" s="346" t="s">
        <v>2106</v>
      </c>
      <c r="C177" s="346">
        <v>1</v>
      </c>
      <c r="D177" s="311">
        <v>5</v>
      </c>
      <c r="E177" s="121" t="s">
        <v>2191</v>
      </c>
      <c r="F177" s="131" t="str">
        <f>IF($G$177=TRUE,"有",IF($H$177=TRUE,"有",""))</f>
        <v/>
      </c>
      <c r="G177" s="127" t="b">
        <v>0</v>
      </c>
      <c r="H177" s="127" t="b">
        <v>0</v>
      </c>
      <c r="I177" s="122"/>
      <c r="J177" s="122"/>
      <c r="K177" s="122"/>
      <c r="L177" s="122"/>
      <c r="M177" s="122"/>
      <c r="N177" s="122"/>
      <c r="O177" s="122"/>
      <c r="P177" s="122"/>
      <c r="Q177" s="122"/>
      <c r="R177" s="122"/>
      <c r="S177" s="122"/>
      <c r="T177" s="122"/>
      <c r="U177" s="122"/>
      <c r="V177" s="146"/>
    </row>
    <row r="178" spans="1:22" s="119" customFormat="1" ht="14.1" customHeight="1">
      <c r="A178" s="301">
        <f t="shared" si="2"/>
        <v>177</v>
      </c>
      <c r="B178" s="346" t="s">
        <v>2106</v>
      </c>
      <c r="C178" s="346">
        <v>1</v>
      </c>
      <c r="D178" s="311">
        <v>5</v>
      </c>
      <c r="E178" s="121" t="s">
        <v>2286</v>
      </c>
      <c r="F178" s="122" t="str">
        <f>IF($G$178=1,"",INDEX(主要用途!$C$2:$C$63,$G$178))</f>
        <v/>
      </c>
      <c r="G178" s="134">
        <v>1</v>
      </c>
      <c r="H178" s="134"/>
      <c r="I178" s="134"/>
      <c r="J178" s="134"/>
      <c r="K178" s="134"/>
      <c r="L178" s="134"/>
      <c r="M178" s="122"/>
      <c r="N178" s="122"/>
      <c r="O178" s="122"/>
      <c r="P178" s="122"/>
      <c r="Q178" s="145"/>
      <c r="R178" s="122"/>
      <c r="S178" s="122"/>
      <c r="T178" s="122"/>
      <c r="U178" s="122"/>
      <c r="V178" s="146"/>
    </row>
    <row r="179" spans="1:22" s="119" customFormat="1" ht="14.1" customHeight="1">
      <c r="A179" s="301">
        <f t="shared" si="2"/>
        <v>178</v>
      </c>
      <c r="B179" s="346" t="s">
        <v>2106</v>
      </c>
      <c r="C179" s="346">
        <v>1</v>
      </c>
      <c r="D179" s="346">
        <v>5</v>
      </c>
      <c r="E179" s="121" t="s">
        <v>2287</v>
      </c>
      <c r="F179" s="122" t="str">
        <f>IF($G$179=1,"",INDEX(主要用途!$C$2:$C$63,$G$179))</f>
        <v/>
      </c>
      <c r="G179" s="134">
        <v>1</v>
      </c>
      <c r="H179" s="134"/>
      <c r="I179" s="134"/>
      <c r="J179" s="134"/>
      <c r="K179" s="134"/>
      <c r="L179" s="134"/>
      <c r="M179" s="122"/>
      <c r="N179" s="122"/>
      <c r="O179" s="122"/>
      <c r="P179" s="122"/>
      <c r="Q179" s="145"/>
      <c r="R179" s="122"/>
      <c r="S179" s="122"/>
      <c r="T179" s="122"/>
      <c r="U179" s="122"/>
      <c r="V179" s="146"/>
    </row>
    <row r="180" spans="1:22" s="119" customFormat="1" ht="14.1" customHeight="1">
      <c r="A180" s="301">
        <f t="shared" si="2"/>
        <v>179</v>
      </c>
      <c r="B180" s="346" t="s">
        <v>2106</v>
      </c>
      <c r="C180" s="346">
        <v>1</v>
      </c>
      <c r="D180" s="346">
        <v>5</v>
      </c>
      <c r="E180" s="121" t="s">
        <v>2288</v>
      </c>
      <c r="F180" s="122" t="str">
        <f>IF($G$180=1,"",INDEX(主要用途!$C$2:$C$63,$G$180))</f>
        <v/>
      </c>
      <c r="G180" s="134">
        <v>1</v>
      </c>
      <c r="H180" s="134"/>
      <c r="I180" s="134"/>
      <c r="J180" s="134"/>
      <c r="K180" s="134"/>
      <c r="L180" s="134"/>
      <c r="M180" s="122"/>
      <c r="N180" s="122"/>
      <c r="O180" s="122"/>
      <c r="P180" s="122"/>
      <c r="Q180" s="145"/>
      <c r="R180" s="122"/>
      <c r="S180" s="122"/>
      <c r="T180" s="122"/>
      <c r="U180" s="122"/>
      <c r="V180" s="146"/>
    </row>
    <row r="181" spans="1:22" s="119" customFormat="1" ht="14.1" customHeight="1">
      <c r="A181" s="301">
        <f t="shared" si="2"/>
        <v>180</v>
      </c>
      <c r="B181" s="346" t="s">
        <v>2106</v>
      </c>
      <c r="C181" s="346">
        <v>1</v>
      </c>
      <c r="D181" s="346">
        <v>5</v>
      </c>
      <c r="E181" s="121" t="s">
        <v>2289</v>
      </c>
      <c r="F181" s="122" t="str">
        <f>IF($G$181=1,"",INDEX(主要用途!$C$2:$C$63,$G$181))</f>
        <v/>
      </c>
      <c r="G181" s="134">
        <v>1</v>
      </c>
      <c r="H181" s="134"/>
      <c r="I181" s="134"/>
      <c r="J181" s="134"/>
      <c r="K181" s="134"/>
      <c r="L181" s="134"/>
      <c r="M181" s="122"/>
      <c r="N181" s="122"/>
      <c r="O181" s="122"/>
      <c r="P181" s="122"/>
      <c r="Q181" s="145"/>
      <c r="R181" s="122"/>
      <c r="S181" s="122"/>
      <c r="T181" s="122"/>
      <c r="U181" s="122"/>
      <c r="V181" s="146"/>
    </row>
    <row r="182" spans="1:22" s="119" customFormat="1" ht="14.1" customHeight="1">
      <c r="A182" s="301">
        <f t="shared" si="2"/>
        <v>181</v>
      </c>
      <c r="B182" s="346" t="s">
        <v>2106</v>
      </c>
      <c r="C182" s="346">
        <v>1</v>
      </c>
      <c r="D182" s="346">
        <v>5</v>
      </c>
      <c r="E182" s="121" t="s">
        <v>2290</v>
      </c>
      <c r="F182" s="122" t="str">
        <f>IF($G$182=1,"",INDEX(主要用途!$C$2:$C$63,$G$182))</f>
        <v/>
      </c>
      <c r="G182" s="134">
        <v>1</v>
      </c>
      <c r="H182" s="134"/>
      <c r="I182" s="134"/>
      <c r="J182" s="134"/>
      <c r="K182" s="134"/>
      <c r="L182" s="134"/>
      <c r="M182" s="122"/>
      <c r="N182" s="122"/>
      <c r="O182" s="122"/>
      <c r="P182" s="122"/>
      <c r="Q182" s="145"/>
      <c r="R182" s="122"/>
      <c r="S182" s="122"/>
      <c r="T182" s="122"/>
      <c r="U182" s="122"/>
      <c r="V182" s="146"/>
    </row>
    <row r="183" spans="1:22" s="119" customFormat="1" ht="14.1" customHeight="1">
      <c r="A183" s="301">
        <f t="shared" si="2"/>
        <v>182</v>
      </c>
      <c r="B183" s="346" t="s">
        <v>2106</v>
      </c>
      <c r="C183" s="346">
        <v>1</v>
      </c>
      <c r="D183" s="346">
        <v>5</v>
      </c>
      <c r="E183" s="121" t="s">
        <v>2301</v>
      </c>
      <c r="F183" s="122" t="str">
        <f>IF($G$183=1,"",INDEX(主要用途!$C$2:$C$63,$G$183))</f>
        <v/>
      </c>
      <c r="G183" s="134">
        <v>1</v>
      </c>
      <c r="H183" s="134"/>
      <c r="I183" s="134"/>
      <c r="J183" s="134"/>
      <c r="K183" s="134"/>
      <c r="L183" s="134"/>
      <c r="M183" s="122"/>
      <c r="N183" s="122"/>
      <c r="O183" s="122"/>
      <c r="P183" s="122"/>
      <c r="Q183" s="145"/>
      <c r="R183" s="122"/>
      <c r="S183" s="122"/>
      <c r="T183" s="122"/>
      <c r="U183" s="122"/>
      <c r="V183" s="146"/>
    </row>
    <row r="184" spans="1:22" s="119" customFormat="1" ht="14.1" customHeight="1">
      <c r="A184" s="301">
        <f t="shared" si="2"/>
        <v>183</v>
      </c>
      <c r="B184" s="346" t="s">
        <v>2106</v>
      </c>
      <c r="C184" s="346">
        <v>1</v>
      </c>
      <c r="D184" s="311">
        <v>5</v>
      </c>
      <c r="E184" s="121" t="s">
        <v>2291</v>
      </c>
      <c r="F184" s="122" t="str">
        <f>IF($G$178=1,"",INDEX(主要用途!$D$2:$D$63,$G$178))</f>
        <v/>
      </c>
      <c r="G184" s="122"/>
      <c r="H184" s="122"/>
      <c r="I184" s="122"/>
      <c r="J184" s="122"/>
      <c r="K184" s="122"/>
      <c r="L184" s="122"/>
      <c r="M184" s="122"/>
      <c r="N184" s="122"/>
      <c r="O184" s="122"/>
      <c r="P184" s="122"/>
      <c r="Q184" s="122"/>
      <c r="R184" s="122"/>
      <c r="S184" s="122"/>
      <c r="T184" s="122"/>
      <c r="U184" s="122"/>
      <c r="V184" s="146"/>
    </row>
    <row r="185" spans="1:22" s="119" customFormat="1" ht="14.1" customHeight="1">
      <c r="A185" s="301">
        <f t="shared" si="2"/>
        <v>184</v>
      </c>
      <c r="B185" s="346" t="s">
        <v>2106</v>
      </c>
      <c r="C185" s="346">
        <v>1</v>
      </c>
      <c r="D185" s="346">
        <v>5</v>
      </c>
      <c r="E185" s="121" t="s">
        <v>2292</v>
      </c>
      <c r="F185" s="122" t="str">
        <f>IF($G$179=1,"",INDEX(主要用途!$D$2:$D$63,$G$179))</f>
        <v/>
      </c>
      <c r="G185" s="122"/>
      <c r="H185" s="122"/>
      <c r="I185" s="122"/>
      <c r="J185" s="122"/>
      <c r="K185" s="122"/>
      <c r="L185" s="122"/>
      <c r="M185" s="122"/>
      <c r="N185" s="122"/>
      <c r="O185" s="122"/>
      <c r="P185" s="122"/>
      <c r="Q185" s="122"/>
      <c r="R185" s="122"/>
      <c r="S185" s="122"/>
      <c r="T185" s="122"/>
      <c r="U185" s="122"/>
      <c r="V185" s="146"/>
    </row>
    <row r="186" spans="1:22" s="119" customFormat="1" ht="14.1" customHeight="1">
      <c r="A186" s="301">
        <f t="shared" si="2"/>
        <v>185</v>
      </c>
      <c r="B186" s="346" t="s">
        <v>2106</v>
      </c>
      <c r="C186" s="346">
        <v>1</v>
      </c>
      <c r="D186" s="346">
        <v>5</v>
      </c>
      <c r="E186" s="121" t="s">
        <v>2295</v>
      </c>
      <c r="F186" s="122" t="str">
        <f>IF($G$180=1,"",INDEX(主要用途!$D$2:$D$63,$G$180))</f>
        <v/>
      </c>
      <c r="G186" s="122"/>
      <c r="H186" s="122"/>
      <c r="I186" s="122"/>
      <c r="J186" s="122"/>
      <c r="K186" s="122"/>
      <c r="L186" s="122"/>
      <c r="M186" s="122"/>
      <c r="N186" s="122"/>
      <c r="O186" s="122"/>
      <c r="P186" s="122"/>
      <c r="Q186" s="122"/>
      <c r="R186" s="122"/>
      <c r="S186" s="122"/>
      <c r="T186" s="122"/>
      <c r="U186" s="122"/>
      <c r="V186" s="146"/>
    </row>
    <row r="187" spans="1:22" s="119" customFormat="1" ht="14.1" customHeight="1">
      <c r="A187" s="301">
        <f t="shared" si="2"/>
        <v>186</v>
      </c>
      <c r="B187" s="346" t="s">
        <v>2106</v>
      </c>
      <c r="C187" s="346">
        <v>1</v>
      </c>
      <c r="D187" s="346">
        <v>5</v>
      </c>
      <c r="E187" s="121" t="s">
        <v>2293</v>
      </c>
      <c r="F187" s="122" t="str">
        <f>IF($G$181=1,"",INDEX(主要用途!$D$2:$D$63,$G$181))</f>
        <v/>
      </c>
      <c r="G187" s="122"/>
      <c r="H187" s="122"/>
      <c r="I187" s="122"/>
      <c r="J187" s="122"/>
      <c r="K187" s="122"/>
      <c r="L187" s="122"/>
      <c r="M187" s="122"/>
      <c r="N187" s="122"/>
      <c r="O187" s="122"/>
      <c r="P187" s="122"/>
      <c r="Q187" s="122"/>
      <c r="R187" s="122"/>
      <c r="S187" s="122"/>
      <c r="T187" s="122"/>
      <c r="U187" s="122"/>
      <c r="V187" s="146"/>
    </row>
    <row r="188" spans="1:22" s="119" customFormat="1" ht="14.1" customHeight="1">
      <c r="A188" s="301">
        <f t="shared" si="2"/>
        <v>187</v>
      </c>
      <c r="B188" s="346" t="s">
        <v>2106</v>
      </c>
      <c r="C188" s="346">
        <v>1</v>
      </c>
      <c r="D188" s="346">
        <v>5</v>
      </c>
      <c r="E188" s="121" t="s">
        <v>2294</v>
      </c>
      <c r="F188" s="122" t="str">
        <f>IF($G$182=1,"",INDEX(主要用途!$D$2:$D$63,$G$182))</f>
        <v/>
      </c>
      <c r="G188" s="122"/>
      <c r="H188" s="122"/>
      <c r="I188" s="122"/>
      <c r="J188" s="122"/>
      <c r="K188" s="122"/>
      <c r="L188" s="122"/>
      <c r="M188" s="122"/>
      <c r="N188" s="122"/>
      <c r="O188" s="122"/>
      <c r="P188" s="122"/>
      <c r="Q188" s="122"/>
      <c r="R188" s="122"/>
      <c r="S188" s="122"/>
      <c r="T188" s="122"/>
      <c r="U188" s="122"/>
      <c r="V188" s="146"/>
    </row>
    <row r="189" spans="1:22" s="119" customFormat="1" ht="14.1" customHeight="1">
      <c r="A189" s="301">
        <f t="shared" si="2"/>
        <v>188</v>
      </c>
      <c r="B189" s="346" t="s">
        <v>2106</v>
      </c>
      <c r="C189" s="346">
        <v>1</v>
      </c>
      <c r="D189" s="346">
        <v>5</v>
      </c>
      <c r="E189" s="121" t="s">
        <v>2302</v>
      </c>
      <c r="F189" s="122" t="str">
        <f>IF($G$183=1,"",INDEX(主要用途!$D$2:$D$63,$G$183))</f>
        <v/>
      </c>
      <c r="G189" s="122"/>
      <c r="H189" s="122"/>
      <c r="I189" s="122"/>
      <c r="J189" s="122"/>
      <c r="K189" s="122"/>
      <c r="L189" s="122"/>
      <c r="M189" s="122"/>
      <c r="N189" s="122"/>
      <c r="O189" s="122"/>
      <c r="P189" s="122"/>
      <c r="Q189" s="122"/>
      <c r="R189" s="122"/>
      <c r="S189" s="122"/>
      <c r="T189" s="122"/>
      <c r="U189" s="122"/>
      <c r="V189" s="146"/>
    </row>
    <row r="190" spans="1:22" s="119" customFormat="1" ht="14.1" customHeight="1">
      <c r="A190" s="301">
        <f t="shared" si="2"/>
        <v>189</v>
      </c>
      <c r="B190" s="346" t="s">
        <v>2106</v>
      </c>
      <c r="C190" s="346">
        <v>1</v>
      </c>
      <c r="D190" s="311">
        <v>5</v>
      </c>
      <c r="E190" s="121" t="s">
        <v>2296</v>
      </c>
      <c r="F190" s="434" t="str">
        <f>IF('確認申請書（建築）入力'!$AE$541="","",TEXT('確認申請書（建築）入力'!$AE$541,"#0.00"))</f>
        <v/>
      </c>
      <c r="G190" s="152"/>
      <c r="H190" s="152"/>
      <c r="I190" s="152"/>
      <c r="J190" s="152"/>
      <c r="K190" s="152"/>
      <c r="L190" s="152"/>
      <c r="M190" s="122"/>
      <c r="N190" s="122"/>
      <c r="O190" s="122"/>
      <c r="P190" s="122"/>
      <c r="Q190" s="122"/>
      <c r="R190" s="122"/>
      <c r="S190" s="122"/>
      <c r="T190" s="122"/>
      <c r="U190" s="122"/>
      <c r="V190" s="146"/>
    </row>
    <row r="191" spans="1:22" s="119" customFormat="1" ht="14.1" customHeight="1">
      <c r="A191" s="301">
        <f t="shared" si="2"/>
        <v>190</v>
      </c>
      <c r="B191" s="346" t="s">
        <v>2106</v>
      </c>
      <c r="C191" s="346">
        <v>1</v>
      </c>
      <c r="D191" s="346">
        <v>5</v>
      </c>
      <c r="E191" s="121" t="s">
        <v>2297</v>
      </c>
      <c r="F191" s="434" t="str">
        <f>IF('確認申請書（建築）入力'!$AE$542="","",TEXT('確認申請書（建築）入力'!$AE$542,"#0.00"))</f>
        <v/>
      </c>
      <c r="G191" s="152"/>
      <c r="H191" s="152"/>
      <c r="I191" s="152"/>
      <c r="J191" s="152"/>
      <c r="K191" s="152"/>
      <c r="L191" s="152"/>
      <c r="M191" s="122"/>
      <c r="N191" s="122"/>
      <c r="O191" s="122"/>
      <c r="P191" s="122"/>
      <c r="Q191" s="122"/>
      <c r="R191" s="122"/>
      <c r="S191" s="122"/>
      <c r="T191" s="122"/>
      <c r="U191" s="122"/>
      <c r="V191" s="146"/>
    </row>
    <row r="192" spans="1:22" s="119" customFormat="1" ht="14.1" customHeight="1">
      <c r="A192" s="301">
        <f t="shared" si="2"/>
        <v>191</v>
      </c>
      <c r="B192" s="346" t="s">
        <v>2106</v>
      </c>
      <c r="C192" s="346">
        <v>1</v>
      </c>
      <c r="D192" s="346">
        <v>5</v>
      </c>
      <c r="E192" s="121" t="s">
        <v>2298</v>
      </c>
      <c r="F192" s="434" t="str">
        <f>IF('確認申請書（建築）入力'!$AE$543="","",TEXT('確認申請書（建築）入力'!$AE$543,"#0.00"))</f>
        <v/>
      </c>
      <c r="G192" s="152"/>
      <c r="H192" s="152"/>
      <c r="I192" s="152"/>
      <c r="J192" s="152"/>
      <c r="K192" s="152"/>
      <c r="L192" s="152"/>
      <c r="M192" s="122"/>
      <c r="N192" s="122"/>
      <c r="O192" s="122"/>
      <c r="P192" s="122"/>
      <c r="Q192" s="122"/>
      <c r="R192" s="122"/>
      <c r="S192" s="122"/>
      <c r="T192" s="122"/>
      <c r="U192" s="122"/>
      <c r="V192" s="146"/>
    </row>
    <row r="193" spans="1:22" s="119" customFormat="1" ht="14.1" customHeight="1">
      <c r="A193" s="301">
        <f t="shared" si="2"/>
        <v>192</v>
      </c>
      <c r="B193" s="346" t="s">
        <v>2106</v>
      </c>
      <c r="C193" s="346">
        <v>1</v>
      </c>
      <c r="D193" s="346">
        <v>5</v>
      </c>
      <c r="E193" s="121" t="s">
        <v>2299</v>
      </c>
      <c r="F193" s="434" t="str">
        <f>IF('確認申請書（建築）入力'!$AE$544="","",TEXT('確認申請書（建築）入力'!$AE$544,"#0.00"))</f>
        <v/>
      </c>
      <c r="G193" s="152"/>
      <c r="H193" s="152"/>
      <c r="I193" s="152"/>
      <c r="J193" s="152"/>
      <c r="K193" s="152"/>
      <c r="L193" s="152"/>
      <c r="M193" s="122"/>
      <c r="N193" s="122"/>
      <c r="O193" s="122"/>
      <c r="P193" s="122"/>
      <c r="Q193" s="122"/>
      <c r="R193" s="122"/>
      <c r="S193" s="122"/>
      <c r="T193" s="122"/>
      <c r="U193" s="122"/>
      <c r="V193" s="146"/>
    </row>
    <row r="194" spans="1:22" s="119" customFormat="1" ht="14.1" customHeight="1">
      <c r="A194" s="301">
        <f t="shared" si="2"/>
        <v>193</v>
      </c>
      <c r="B194" s="346" t="s">
        <v>2106</v>
      </c>
      <c r="C194" s="346">
        <v>1</v>
      </c>
      <c r="D194" s="346">
        <v>5</v>
      </c>
      <c r="E194" s="121" t="s">
        <v>2300</v>
      </c>
      <c r="F194" s="434" t="str">
        <f>IF('確認申請書（建築）入力'!$AE$545="","",TEXT('確認申請書（建築）入力'!$AE$545,"#0.00"))</f>
        <v/>
      </c>
      <c r="G194" s="152"/>
      <c r="H194" s="152"/>
      <c r="I194" s="152"/>
      <c r="J194" s="152"/>
      <c r="K194" s="152"/>
      <c r="L194" s="152"/>
      <c r="M194" s="122"/>
      <c r="N194" s="122"/>
      <c r="O194" s="122"/>
      <c r="P194" s="122"/>
      <c r="Q194" s="122"/>
      <c r="R194" s="122"/>
      <c r="S194" s="122"/>
      <c r="T194" s="122"/>
      <c r="U194" s="122"/>
      <c r="V194" s="146"/>
    </row>
    <row r="195" spans="1:22" s="119" customFormat="1" ht="14.1" customHeight="1">
      <c r="A195" s="301">
        <f t="shared" ref="A195:A258" si="3">A194+1</f>
        <v>194</v>
      </c>
      <c r="B195" s="346" t="s">
        <v>2106</v>
      </c>
      <c r="C195" s="346">
        <v>1</v>
      </c>
      <c r="D195" s="346">
        <v>5</v>
      </c>
      <c r="E195" s="121" t="s">
        <v>2303</v>
      </c>
      <c r="F195" s="434" t="str">
        <f>IF('確認申請書（建築）入力'!$AE$546="","",TEXT('確認申請書（建築）入力'!$AE$546,"#0.00"))</f>
        <v/>
      </c>
      <c r="G195" s="152"/>
      <c r="H195" s="152"/>
      <c r="I195" s="152"/>
      <c r="J195" s="152"/>
      <c r="K195" s="152"/>
      <c r="L195" s="152"/>
      <c r="M195" s="122"/>
      <c r="N195" s="122"/>
      <c r="O195" s="122"/>
      <c r="P195" s="122"/>
      <c r="Q195" s="122"/>
      <c r="R195" s="122"/>
      <c r="S195" s="122"/>
      <c r="T195" s="122"/>
      <c r="U195" s="122"/>
      <c r="V195" s="146"/>
    </row>
    <row r="196" spans="1:22" s="119" customFormat="1" ht="14.1" customHeight="1">
      <c r="A196" s="301">
        <f t="shared" si="3"/>
        <v>195</v>
      </c>
      <c r="B196" s="346" t="s">
        <v>2106</v>
      </c>
      <c r="C196" s="346">
        <v>1</v>
      </c>
      <c r="D196" s="311">
        <v>5</v>
      </c>
      <c r="E196" s="121" t="s">
        <v>1631</v>
      </c>
      <c r="F196" s="122" t="str">
        <f>IF('確認申請書（建築）入力'!$N$548="","",'確認申請書（建築）入力'!$N$548)</f>
        <v/>
      </c>
      <c r="G196" s="122"/>
      <c r="H196" s="122"/>
      <c r="I196" s="122"/>
      <c r="J196" s="122"/>
      <c r="K196" s="122"/>
      <c r="L196" s="122"/>
      <c r="M196" s="122"/>
      <c r="N196" s="122"/>
      <c r="O196" s="122"/>
      <c r="P196" s="122"/>
      <c r="Q196" s="122"/>
      <c r="R196" s="122"/>
      <c r="S196" s="122"/>
      <c r="T196" s="122"/>
      <c r="U196" s="122"/>
      <c r="V196" s="146"/>
    </row>
    <row r="197" spans="1:22" s="119" customFormat="1" ht="14.1" customHeight="1" thickBot="1">
      <c r="A197" s="302">
        <f t="shared" si="3"/>
        <v>196</v>
      </c>
      <c r="B197" s="347" t="s">
        <v>2106</v>
      </c>
      <c r="C197" s="347">
        <v>1</v>
      </c>
      <c r="D197" s="374">
        <v>5</v>
      </c>
      <c r="E197" s="154" t="s">
        <v>1630</v>
      </c>
      <c r="F197" s="155" t="str">
        <f>IF('確認申請書（建築）入力'!$N$551="","",'確認申請書（建築）入力'!$N$551)</f>
        <v/>
      </c>
      <c r="G197" s="155"/>
      <c r="H197" s="155"/>
      <c r="I197" s="155"/>
      <c r="J197" s="155"/>
      <c r="K197" s="155"/>
      <c r="L197" s="155"/>
      <c r="M197" s="155"/>
      <c r="N197" s="155"/>
      <c r="O197" s="155"/>
      <c r="P197" s="155"/>
      <c r="Q197" s="155"/>
      <c r="R197" s="155"/>
      <c r="S197" s="155"/>
      <c r="T197" s="155"/>
      <c r="U197" s="155"/>
      <c r="V197" s="158"/>
    </row>
    <row r="198" spans="1:22" s="119" customFormat="1" ht="14.1" customHeight="1">
      <c r="A198" s="309">
        <f t="shared" si="3"/>
        <v>197</v>
      </c>
      <c r="B198" s="348" t="s">
        <v>2106</v>
      </c>
      <c r="C198" s="348">
        <v>1</v>
      </c>
      <c r="D198" s="348">
        <v>6</v>
      </c>
      <c r="E198" s="147" t="s">
        <v>1983</v>
      </c>
      <c r="F198" s="156">
        <f>'確認申請書（建築）入力'!$N$555</f>
        <v>1</v>
      </c>
      <c r="G198" s="156"/>
      <c r="H198" s="148"/>
      <c r="I198" s="148"/>
      <c r="J198" s="148"/>
      <c r="K198" s="148"/>
      <c r="L198" s="148"/>
      <c r="M198" s="148"/>
      <c r="N198" s="148"/>
      <c r="O198" s="148"/>
      <c r="P198" s="148"/>
      <c r="Q198" s="148"/>
      <c r="R198" s="148"/>
      <c r="S198" s="148"/>
      <c r="T198" s="148"/>
      <c r="U198" s="148"/>
      <c r="V198" s="157"/>
    </row>
    <row r="199" spans="1:22" s="119" customFormat="1" ht="14.1" customHeight="1">
      <c r="A199" s="301">
        <f t="shared" si="3"/>
        <v>198</v>
      </c>
      <c r="B199" s="346" t="s">
        <v>2106</v>
      </c>
      <c r="C199" s="346">
        <v>1</v>
      </c>
      <c r="D199" s="346">
        <v>6</v>
      </c>
      <c r="E199" s="121" t="s">
        <v>87</v>
      </c>
      <c r="F199" s="131" t="str">
        <f>IF('確認申請書（建築）入力'!$N$556="","",'確認申請書（建築）入力'!$N$556)</f>
        <v/>
      </c>
      <c r="G199" s="133"/>
      <c r="H199" s="122"/>
      <c r="I199" s="122"/>
      <c r="J199" s="122"/>
      <c r="K199" s="122"/>
      <c r="L199" s="122"/>
      <c r="M199" s="122"/>
      <c r="N199" s="122"/>
      <c r="O199" s="122"/>
      <c r="P199" s="122"/>
      <c r="Q199" s="122"/>
      <c r="R199" s="122"/>
      <c r="S199" s="122"/>
      <c r="T199" s="122"/>
      <c r="U199" s="122"/>
      <c r="V199" s="146"/>
    </row>
    <row r="200" spans="1:22" s="119" customFormat="1" ht="14.1" customHeight="1">
      <c r="A200" s="301">
        <f t="shared" si="3"/>
        <v>199</v>
      </c>
      <c r="B200" s="346" t="s">
        <v>2106</v>
      </c>
      <c r="C200" s="346">
        <v>1</v>
      </c>
      <c r="D200" s="346">
        <v>6</v>
      </c>
      <c r="E200" s="121" t="s">
        <v>2192</v>
      </c>
      <c r="F200" s="131" t="str">
        <f>IF('確認申請書（建築）入力'!$N$557="","",TEXT('確認申請書（建築）入力'!$N$557,"#0.000"))</f>
        <v/>
      </c>
      <c r="G200" s="131"/>
      <c r="H200" s="122"/>
      <c r="I200" s="122"/>
      <c r="J200" s="122"/>
      <c r="K200" s="122"/>
      <c r="L200" s="122"/>
      <c r="M200" s="122"/>
      <c r="N200" s="122"/>
      <c r="O200" s="122"/>
      <c r="P200" s="122"/>
      <c r="Q200" s="122"/>
      <c r="R200" s="122"/>
      <c r="S200" s="122"/>
      <c r="T200" s="122"/>
      <c r="U200" s="122"/>
      <c r="V200" s="146"/>
    </row>
    <row r="201" spans="1:22" s="119" customFormat="1" ht="14.1" customHeight="1">
      <c r="A201" s="301">
        <f t="shared" si="3"/>
        <v>200</v>
      </c>
      <c r="B201" s="346" t="s">
        <v>2106</v>
      </c>
      <c r="C201" s="346">
        <v>1</v>
      </c>
      <c r="D201" s="346">
        <v>6</v>
      </c>
      <c r="E201" s="121" t="s">
        <v>2193</v>
      </c>
      <c r="F201" s="131" t="str">
        <f>IF('確認申請書（建築）入力'!$N$558="","",TEXT('確認申請書（建築）入力'!$N$558,"#0.000"))</f>
        <v/>
      </c>
      <c r="G201" s="131"/>
      <c r="H201" s="122"/>
      <c r="I201" s="122"/>
      <c r="J201" s="122"/>
      <c r="K201" s="122"/>
      <c r="L201" s="122"/>
      <c r="M201" s="122"/>
      <c r="N201" s="122"/>
      <c r="O201" s="122"/>
      <c r="P201" s="122"/>
      <c r="Q201" s="122"/>
      <c r="R201" s="122"/>
      <c r="S201" s="122"/>
      <c r="T201" s="122"/>
      <c r="U201" s="122"/>
      <c r="V201" s="146"/>
    </row>
    <row r="202" spans="1:22" s="119" customFormat="1" ht="14.1" customHeight="1">
      <c r="A202" s="301">
        <f t="shared" si="3"/>
        <v>201</v>
      </c>
      <c r="B202" s="346" t="s">
        <v>2106</v>
      </c>
      <c r="C202" s="346">
        <v>1</v>
      </c>
      <c r="D202" s="346">
        <v>6</v>
      </c>
      <c r="E202" s="121" t="s">
        <v>2194</v>
      </c>
      <c r="F202" s="131" t="str">
        <f>IF('確認申請書（建築）入力'!$N$559="","",TEXT('確認申請書（建築）入力'!$N$559,"#0.000"))</f>
        <v/>
      </c>
      <c r="G202" s="131"/>
      <c r="H202" s="122"/>
      <c r="I202" s="122"/>
      <c r="J202" s="122"/>
      <c r="K202" s="122"/>
      <c r="L202" s="122"/>
      <c r="M202" s="122"/>
      <c r="N202" s="122"/>
      <c r="O202" s="122"/>
      <c r="P202" s="122"/>
      <c r="Q202" s="122"/>
      <c r="R202" s="122"/>
      <c r="S202" s="122"/>
      <c r="T202" s="122"/>
      <c r="U202" s="122"/>
      <c r="V202" s="146"/>
    </row>
    <row r="203" spans="1:22" s="119" customFormat="1" ht="14.1" customHeight="1">
      <c r="A203" s="301">
        <f t="shared" si="3"/>
        <v>202</v>
      </c>
      <c r="B203" s="346" t="s">
        <v>2106</v>
      </c>
      <c r="C203" s="346">
        <v>1</v>
      </c>
      <c r="D203" s="346">
        <v>6</v>
      </c>
      <c r="E203" s="121" t="s">
        <v>2195</v>
      </c>
      <c r="F203" s="131" t="str">
        <f>IF('確認申請書（建築）入力'!$N$560="","",TEXT('確認申請書（建築）入力'!$N$560,"#0.000"))</f>
        <v/>
      </c>
      <c r="G203" s="131"/>
      <c r="H203" s="122"/>
      <c r="I203" s="122"/>
      <c r="J203" s="122"/>
      <c r="K203" s="122"/>
      <c r="L203" s="122"/>
      <c r="M203" s="122"/>
      <c r="N203" s="122"/>
      <c r="O203" s="122"/>
      <c r="P203" s="122"/>
      <c r="Q203" s="122"/>
      <c r="R203" s="122"/>
      <c r="S203" s="122"/>
      <c r="T203" s="122"/>
      <c r="U203" s="122"/>
      <c r="V203" s="146"/>
    </row>
    <row r="204" spans="1:22" s="119" customFormat="1" ht="14.1" customHeight="1">
      <c r="A204" s="301">
        <f t="shared" si="3"/>
        <v>203</v>
      </c>
      <c r="B204" s="346" t="s">
        <v>2106</v>
      </c>
      <c r="C204" s="346">
        <v>1</v>
      </c>
      <c r="D204" s="346">
        <v>6</v>
      </c>
      <c r="E204" s="121" t="s">
        <v>2191</v>
      </c>
      <c r="F204" s="131" t="str">
        <f>IF($G$204=TRUE,"有",IF($H$204=TRUE,"無",""))</f>
        <v/>
      </c>
      <c r="G204" s="127" t="b">
        <v>0</v>
      </c>
      <c r="H204" s="127" t="b">
        <v>0</v>
      </c>
      <c r="I204" s="122"/>
      <c r="J204" s="122"/>
      <c r="K204" s="122"/>
      <c r="L204" s="122"/>
      <c r="M204" s="122"/>
      <c r="N204" s="122"/>
      <c r="O204" s="122"/>
      <c r="P204" s="122"/>
      <c r="Q204" s="122"/>
      <c r="R204" s="122"/>
      <c r="S204" s="122"/>
      <c r="T204" s="122"/>
      <c r="U204" s="122"/>
      <c r="V204" s="146"/>
    </row>
    <row r="205" spans="1:22" s="119" customFormat="1" ht="14.1" customHeight="1">
      <c r="A205" s="301">
        <f t="shared" si="3"/>
        <v>204</v>
      </c>
      <c r="B205" s="346" t="s">
        <v>2106</v>
      </c>
      <c r="C205" s="346">
        <v>1</v>
      </c>
      <c r="D205" s="346">
        <v>6</v>
      </c>
      <c r="E205" s="121" t="s">
        <v>2286</v>
      </c>
      <c r="F205" s="122" t="str">
        <f>IF($G$205=1,"",INDEX(主要用途!$C$2:$C$63,$G$205))</f>
        <v/>
      </c>
      <c r="G205" s="134">
        <v>1</v>
      </c>
      <c r="H205" s="134"/>
      <c r="I205" s="134"/>
      <c r="J205" s="134"/>
      <c r="K205" s="134"/>
      <c r="L205" s="134"/>
      <c r="M205" s="122"/>
      <c r="N205" s="122"/>
      <c r="O205" s="122"/>
      <c r="P205" s="122"/>
      <c r="Q205" s="145"/>
      <c r="R205" s="122"/>
      <c r="S205" s="122"/>
      <c r="T205" s="122"/>
      <c r="U205" s="122"/>
      <c r="V205" s="146"/>
    </row>
    <row r="206" spans="1:22" s="119" customFormat="1" ht="14.1" customHeight="1">
      <c r="A206" s="301">
        <f t="shared" si="3"/>
        <v>205</v>
      </c>
      <c r="B206" s="346" t="s">
        <v>2106</v>
      </c>
      <c r="C206" s="346">
        <v>1</v>
      </c>
      <c r="D206" s="346">
        <v>6</v>
      </c>
      <c r="E206" s="121" t="s">
        <v>2287</v>
      </c>
      <c r="F206" s="122" t="str">
        <f>IF($G$206=1,"",INDEX(主要用途!$C$2:$C$63,$G$206))</f>
        <v/>
      </c>
      <c r="G206" s="134">
        <v>1</v>
      </c>
      <c r="H206" s="134"/>
      <c r="I206" s="134"/>
      <c r="J206" s="134"/>
      <c r="K206" s="134"/>
      <c r="L206" s="134"/>
      <c r="M206" s="122"/>
      <c r="N206" s="122"/>
      <c r="O206" s="122"/>
      <c r="P206" s="122"/>
      <c r="Q206" s="145"/>
      <c r="R206" s="122"/>
      <c r="S206" s="122"/>
      <c r="T206" s="122"/>
      <c r="U206" s="122"/>
      <c r="V206" s="146"/>
    </row>
    <row r="207" spans="1:22" s="119" customFormat="1" ht="14.1" customHeight="1">
      <c r="A207" s="301">
        <f t="shared" si="3"/>
        <v>206</v>
      </c>
      <c r="B207" s="346" t="s">
        <v>2106</v>
      </c>
      <c r="C207" s="346">
        <v>1</v>
      </c>
      <c r="D207" s="346">
        <v>6</v>
      </c>
      <c r="E207" s="121" t="s">
        <v>2288</v>
      </c>
      <c r="F207" s="122" t="str">
        <f>IF($G$207=1,"",INDEX(主要用途!$C$2:$C$63,$G$207))</f>
        <v/>
      </c>
      <c r="G207" s="134">
        <v>1</v>
      </c>
      <c r="H207" s="134"/>
      <c r="I207" s="134"/>
      <c r="J207" s="134"/>
      <c r="K207" s="134"/>
      <c r="L207" s="134"/>
      <c r="M207" s="122"/>
      <c r="N207" s="122"/>
      <c r="O207" s="122"/>
      <c r="P207" s="122"/>
      <c r="Q207" s="145"/>
      <c r="R207" s="122"/>
      <c r="S207" s="122"/>
      <c r="T207" s="122"/>
      <c r="U207" s="122"/>
      <c r="V207" s="146"/>
    </row>
    <row r="208" spans="1:22" s="119" customFormat="1" ht="14.1" customHeight="1">
      <c r="A208" s="301">
        <f t="shared" si="3"/>
        <v>207</v>
      </c>
      <c r="B208" s="346" t="s">
        <v>2106</v>
      </c>
      <c r="C208" s="346">
        <v>1</v>
      </c>
      <c r="D208" s="346">
        <v>6</v>
      </c>
      <c r="E208" s="121" t="s">
        <v>2289</v>
      </c>
      <c r="F208" s="122" t="str">
        <f>IF($G$208=1,"",INDEX(主要用途!$C$2:$C$63,$G$208))</f>
        <v/>
      </c>
      <c r="G208" s="134">
        <v>1</v>
      </c>
      <c r="H208" s="134"/>
      <c r="I208" s="134"/>
      <c r="J208" s="134"/>
      <c r="K208" s="134"/>
      <c r="L208" s="134"/>
      <c r="M208" s="122"/>
      <c r="N208" s="122"/>
      <c r="O208" s="122"/>
      <c r="P208" s="122"/>
      <c r="Q208" s="145"/>
      <c r="R208" s="122"/>
      <c r="S208" s="122"/>
      <c r="T208" s="122"/>
      <c r="U208" s="122"/>
      <c r="V208" s="146"/>
    </row>
    <row r="209" spans="1:22" s="119" customFormat="1" ht="14.1" customHeight="1">
      <c r="A209" s="301">
        <f t="shared" si="3"/>
        <v>208</v>
      </c>
      <c r="B209" s="346" t="s">
        <v>2106</v>
      </c>
      <c r="C209" s="346">
        <v>1</v>
      </c>
      <c r="D209" s="346">
        <v>6</v>
      </c>
      <c r="E209" s="121" t="s">
        <v>2290</v>
      </c>
      <c r="F209" s="122" t="str">
        <f>IF($G$209=1,"",INDEX(主要用途!$C$2:$C$63,$G$209))</f>
        <v/>
      </c>
      <c r="G209" s="134">
        <v>1</v>
      </c>
      <c r="H209" s="134"/>
      <c r="I209" s="134"/>
      <c r="J209" s="134"/>
      <c r="K209" s="134"/>
      <c r="L209" s="134"/>
      <c r="M209" s="122"/>
      <c r="N209" s="122"/>
      <c r="O209" s="122"/>
      <c r="P209" s="122"/>
      <c r="Q209" s="145"/>
      <c r="R209" s="122"/>
      <c r="S209" s="122"/>
      <c r="T209" s="122"/>
      <c r="U209" s="122"/>
      <c r="V209" s="146"/>
    </row>
    <row r="210" spans="1:22" s="119" customFormat="1" ht="14.1" customHeight="1">
      <c r="A210" s="301">
        <f t="shared" si="3"/>
        <v>209</v>
      </c>
      <c r="B210" s="346" t="s">
        <v>2106</v>
      </c>
      <c r="C210" s="346">
        <v>1</v>
      </c>
      <c r="D210" s="346">
        <v>6</v>
      </c>
      <c r="E210" s="121" t="s">
        <v>2301</v>
      </c>
      <c r="F210" s="122" t="str">
        <f>IF($G$210=1,"",INDEX(主要用途!$C$2:$C$63,$G$210))</f>
        <v/>
      </c>
      <c r="G210" s="134">
        <v>1</v>
      </c>
      <c r="H210" s="134"/>
      <c r="I210" s="134"/>
      <c r="J210" s="134"/>
      <c r="K210" s="134"/>
      <c r="L210" s="134"/>
      <c r="M210" s="122"/>
      <c r="N210" s="122"/>
      <c r="O210" s="122"/>
      <c r="P210" s="122"/>
      <c r="Q210" s="145"/>
      <c r="R210" s="122"/>
      <c r="S210" s="122"/>
      <c r="T210" s="122"/>
      <c r="U210" s="122"/>
      <c r="V210" s="146"/>
    </row>
    <row r="211" spans="1:22" s="119" customFormat="1" ht="14.1" customHeight="1">
      <c r="A211" s="301">
        <f t="shared" si="3"/>
        <v>210</v>
      </c>
      <c r="B211" s="346" t="s">
        <v>2106</v>
      </c>
      <c r="C211" s="346">
        <v>1</v>
      </c>
      <c r="D211" s="346">
        <v>6</v>
      </c>
      <c r="E211" s="121" t="s">
        <v>2291</v>
      </c>
      <c r="F211" s="122" t="str">
        <f>IF($G$205=1,"",INDEX(主要用途!$D$2:$D$63,$G$205))</f>
        <v/>
      </c>
      <c r="G211" s="122"/>
      <c r="H211" s="122"/>
      <c r="I211" s="122"/>
      <c r="J211" s="122"/>
      <c r="K211" s="122"/>
      <c r="L211" s="122"/>
      <c r="M211" s="122"/>
      <c r="N211" s="122"/>
      <c r="O211" s="122"/>
      <c r="P211" s="122"/>
      <c r="Q211" s="122"/>
      <c r="R211" s="122"/>
      <c r="S211" s="122"/>
      <c r="T211" s="122"/>
      <c r="U211" s="122"/>
      <c r="V211" s="146"/>
    </row>
    <row r="212" spans="1:22" s="119" customFormat="1" ht="14.1" customHeight="1">
      <c r="A212" s="301">
        <f t="shared" si="3"/>
        <v>211</v>
      </c>
      <c r="B212" s="346" t="s">
        <v>2106</v>
      </c>
      <c r="C212" s="346">
        <v>1</v>
      </c>
      <c r="D212" s="346">
        <v>6</v>
      </c>
      <c r="E212" s="121" t="s">
        <v>2292</v>
      </c>
      <c r="F212" s="122" t="str">
        <f>IF($G$206=1,"",INDEX(主要用途!$D$2:$D$63,$G$206))</f>
        <v/>
      </c>
      <c r="G212" s="122"/>
      <c r="H212" s="122"/>
      <c r="I212" s="122"/>
      <c r="J212" s="122"/>
      <c r="K212" s="122"/>
      <c r="L212" s="122"/>
      <c r="M212" s="122"/>
      <c r="N212" s="122"/>
      <c r="O212" s="122"/>
      <c r="P212" s="122"/>
      <c r="Q212" s="122"/>
      <c r="R212" s="122"/>
      <c r="S212" s="122"/>
      <c r="T212" s="122"/>
      <c r="U212" s="122"/>
      <c r="V212" s="146"/>
    </row>
    <row r="213" spans="1:22" s="119" customFormat="1" ht="14.1" customHeight="1">
      <c r="A213" s="301">
        <f t="shared" si="3"/>
        <v>212</v>
      </c>
      <c r="B213" s="346" t="s">
        <v>2106</v>
      </c>
      <c r="C213" s="346">
        <v>1</v>
      </c>
      <c r="D213" s="346">
        <v>6</v>
      </c>
      <c r="E213" s="121" t="s">
        <v>2295</v>
      </c>
      <c r="F213" s="122" t="str">
        <f>IF($G$207=1,"",INDEX(主要用途!$D$2:$D$63,$G$207))</f>
        <v/>
      </c>
      <c r="G213" s="122"/>
      <c r="H213" s="122"/>
      <c r="I213" s="122"/>
      <c r="J213" s="122"/>
      <c r="K213" s="122"/>
      <c r="L213" s="122"/>
      <c r="M213" s="122"/>
      <c r="N213" s="122"/>
      <c r="O213" s="122"/>
      <c r="P213" s="122"/>
      <c r="Q213" s="122"/>
      <c r="R213" s="122"/>
      <c r="S213" s="122"/>
      <c r="T213" s="122"/>
      <c r="U213" s="122"/>
      <c r="V213" s="146"/>
    </row>
    <row r="214" spans="1:22" s="119" customFormat="1" ht="14.1" customHeight="1">
      <c r="A214" s="301">
        <f t="shared" si="3"/>
        <v>213</v>
      </c>
      <c r="B214" s="346" t="s">
        <v>2106</v>
      </c>
      <c r="C214" s="346">
        <v>1</v>
      </c>
      <c r="D214" s="346">
        <v>6</v>
      </c>
      <c r="E214" s="121" t="s">
        <v>2293</v>
      </c>
      <c r="F214" s="122" t="str">
        <f>IF($G$208=1,"",INDEX(主要用途!$D$2:$D$63,$G$208))</f>
        <v/>
      </c>
      <c r="G214" s="122"/>
      <c r="H214" s="122"/>
      <c r="I214" s="122"/>
      <c r="J214" s="122"/>
      <c r="K214" s="122"/>
      <c r="L214" s="122"/>
      <c r="M214" s="122"/>
      <c r="N214" s="122"/>
      <c r="O214" s="122"/>
      <c r="P214" s="122"/>
      <c r="Q214" s="122"/>
      <c r="R214" s="122"/>
      <c r="S214" s="122"/>
      <c r="T214" s="122"/>
      <c r="U214" s="122"/>
      <c r="V214" s="146"/>
    </row>
    <row r="215" spans="1:22" s="119" customFormat="1" ht="14.1" customHeight="1">
      <c r="A215" s="301">
        <f t="shared" si="3"/>
        <v>214</v>
      </c>
      <c r="B215" s="346" t="s">
        <v>2106</v>
      </c>
      <c r="C215" s="346">
        <v>1</v>
      </c>
      <c r="D215" s="346">
        <v>6</v>
      </c>
      <c r="E215" s="121" t="s">
        <v>2294</v>
      </c>
      <c r="F215" s="122" t="str">
        <f>IF($G$209=1,"",INDEX(主要用途!$D$2:$D$63,$G$209))</f>
        <v/>
      </c>
      <c r="G215" s="122"/>
      <c r="H215" s="122"/>
      <c r="I215" s="122"/>
      <c r="J215" s="122"/>
      <c r="K215" s="122"/>
      <c r="L215" s="122"/>
      <c r="M215" s="122"/>
      <c r="N215" s="122"/>
      <c r="O215" s="122"/>
      <c r="P215" s="122"/>
      <c r="Q215" s="122"/>
      <c r="R215" s="122"/>
      <c r="S215" s="122"/>
      <c r="T215" s="122"/>
      <c r="U215" s="122"/>
      <c r="V215" s="146"/>
    </row>
    <row r="216" spans="1:22" s="119" customFormat="1" ht="14.1" customHeight="1">
      <c r="A216" s="301">
        <f t="shared" si="3"/>
        <v>215</v>
      </c>
      <c r="B216" s="346" t="s">
        <v>2106</v>
      </c>
      <c r="C216" s="346">
        <v>1</v>
      </c>
      <c r="D216" s="346">
        <v>6</v>
      </c>
      <c r="E216" s="121" t="s">
        <v>2302</v>
      </c>
      <c r="F216" s="122" t="str">
        <f>IF($G$210=1,"",INDEX(主要用途!$D$2:$D$63,$G$210))</f>
        <v/>
      </c>
      <c r="G216" s="122"/>
      <c r="H216" s="122"/>
      <c r="I216" s="122"/>
      <c r="J216" s="122"/>
      <c r="K216" s="122"/>
      <c r="L216" s="122"/>
      <c r="M216" s="122"/>
      <c r="N216" s="122"/>
      <c r="O216" s="122"/>
      <c r="P216" s="122"/>
      <c r="Q216" s="122"/>
      <c r="R216" s="122"/>
      <c r="S216" s="122"/>
      <c r="T216" s="122"/>
      <c r="U216" s="122"/>
      <c r="V216" s="146"/>
    </row>
    <row r="217" spans="1:22" s="119" customFormat="1" ht="13.5" customHeight="1">
      <c r="A217" s="301">
        <f t="shared" si="3"/>
        <v>216</v>
      </c>
      <c r="B217" s="346" t="s">
        <v>2106</v>
      </c>
      <c r="C217" s="346">
        <v>1</v>
      </c>
      <c r="D217" s="346">
        <v>6</v>
      </c>
      <c r="E217" s="121" t="s">
        <v>2296</v>
      </c>
      <c r="F217" s="122" t="str">
        <f>IF('確認申請書（建築）入力'!$AE$564="","",TEXT('確認申請書（建築）入力'!$AE$564,"#0.00"))</f>
        <v/>
      </c>
      <c r="G217" s="152"/>
      <c r="H217" s="152"/>
      <c r="I217" s="152"/>
      <c r="J217" s="152"/>
      <c r="K217" s="152"/>
      <c r="L217" s="152"/>
      <c r="M217" s="122"/>
      <c r="N217" s="122"/>
      <c r="O217" s="122"/>
      <c r="P217" s="122"/>
      <c r="Q217" s="122"/>
      <c r="R217" s="122"/>
      <c r="S217" s="122"/>
      <c r="T217" s="122"/>
      <c r="U217" s="122"/>
      <c r="V217" s="146"/>
    </row>
    <row r="218" spans="1:22" s="119" customFormat="1" ht="14.1" customHeight="1">
      <c r="A218" s="301">
        <f t="shared" si="3"/>
        <v>217</v>
      </c>
      <c r="B218" s="346" t="s">
        <v>2106</v>
      </c>
      <c r="C218" s="346">
        <v>1</v>
      </c>
      <c r="D218" s="346">
        <v>6</v>
      </c>
      <c r="E218" s="121" t="s">
        <v>2297</v>
      </c>
      <c r="F218" s="122" t="str">
        <f>IF('確認申請書（建築）入力'!$AE$565="","",TEXT('確認申請書（建築）入力'!$AE$565,"#0.00"))</f>
        <v/>
      </c>
      <c r="G218" s="152"/>
      <c r="H218" s="152"/>
      <c r="I218" s="152"/>
      <c r="J218" s="152"/>
      <c r="K218" s="152"/>
      <c r="L218" s="152"/>
      <c r="M218" s="122"/>
      <c r="N218" s="122"/>
      <c r="O218" s="122"/>
      <c r="P218" s="122"/>
      <c r="Q218" s="122"/>
      <c r="R218" s="122"/>
      <c r="S218" s="122"/>
      <c r="T218" s="122"/>
      <c r="U218" s="122"/>
      <c r="V218" s="146"/>
    </row>
    <row r="219" spans="1:22" s="119" customFormat="1" ht="14.1" customHeight="1">
      <c r="A219" s="301">
        <f t="shared" si="3"/>
        <v>218</v>
      </c>
      <c r="B219" s="346" t="s">
        <v>2106</v>
      </c>
      <c r="C219" s="346">
        <v>1</v>
      </c>
      <c r="D219" s="346">
        <v>6</v>
      </c>
      <c r="E219" s="121" t="s">
        <v>2298</v>
      </c>
      <c r="F219" s="122" t="str">
        <f>IF('確認申請書（建築）入力'!$AE$566="","",TEXT('確認申請書（建築）入力'!$AE$566,"#0.00"))</f>
        <v/>
      </c>
      <c r="G219" s="152"/>
      <c r="H219" s="152"/>
      <c r="I219" s="152"/>
      <c r="J219" s="152"/>
      <c r="K219" s="152"/>
      <c r="L219" s="152"/>
      <c r="M219" s="122"/>
      <c r="N219" s="122"/>
      <c r="O219" s="122"/>
      <c r="P219" s="122"/>
      <c r="Q219" s="122"/>
      <c r="R219" s="122"/>
      <c r="S219" s="122"/>
      <c r="T219" s="122"/>
      <c r="U219" s="122"/>
      <c r="V219" s="146"/>
    </row>
    <row r="220" spans="1:22" s="119" customFormat="1" ht="14.1" customHeight="1">
      <c r="A220" s="301">
        <f t="shared" si="3"/>
        <v>219</v>
      </c>
      <c r="B220" s="346" t="s">
        <v>2106</v>
      </c>
      <c r="C220" s="346">
        <v>1</v>
      </c>
      <c r="D220" s="346">
        <v>6</v>
      </c>
      <c r="E220" s="121" t="s">
        <v>2299</v>
      </c>
      <c r="F220" s="122" t="str">
        <f>IF('確認申請書（建築）入力'!$AE$567="","",TEXT('確認申請書（建築）入力'!$AE$567,"#0.00"))</f>
        <v/>
      </c>
      <c r="G220" s="152"/>
      <c r="H220" s="152"/>
      <c r="I220" s="152"/>
      <c r="J220" s="152"/>
      <c r="K220" s="152"/>
      <c r="L220" s="152"/>
      <c r="M220" s="122"/>
      <c r="N220" s="122"/>
      <c r="O220" s="122"/>
      <c r="P220" s="122"/>
      <c r="Q220" s="122"/>
      <c r="R220" s="122"/>
      <c r="S220" s="122"/>
      <c r="T220" s="122"/>
      <c r="U220" s="122"/>
      <c r="V220" s="146"/>
    </row>
    <row r="221" spans="1:22" s="119" customFormat="1" ht="14.1" customHeight="1">
      <c r="A221" s="301">
        <f t="shared" si="3"/>
        <v>220</v>
      </c>
      <c r="B221" s="346" t="s">
        <v>2106</v>
      </c>
      <c r="C221" s="346">
        <v>1</v>
      </c>
      <c r="D221" s="346">
        <v>6</v>
      </c>
      <c r="E221" s="121" t="s">
        <v>2300</v>
      </c>
      <c r="F221" s="122" t="str">
        <f>IF('確認申請書（建築）入力'!$AE$568="","",TEXT('確認申請書（建築）入力'!$AE$568,"#0.00"))</f>
        <v/>
      </c>
      <c r="G221" s="152"/>
      <c r="H221" s="152"/>
      <c r="I221" s="152"/>
      <c r="J221" s="152"/>
      <c r="K221" s="152"/>
      <c r="L221" s="152"/>
      <c r="M221" s="122"/>
      <c r="N221" s="122"/>
      <c r="O221" s="122"/>
      <c r="P221" s="122"/>
      <c r="Q221" s="122"/>
      <c r="R221" s="122"/>
      <c r="S221" s="122"/>
      <c r="T221" s="122"/>
      <c r="U221" s="122"/>
      <c r="V221" s="146"/>
    </row>
    <row r="222" spans="1:22" s="119" customFormat="1" ht="14.1" customHeight="1">
      <c r="A222" s="301">
        <f t="shared" si="3"/>
        <v>221</v>
      </c>
      <c r="B222" s="346" t="s">
        <v>2106</v>
      </c>
      <c r="C222" s="346">
        <v>1</v>
      </c>
      <c r="D222" s="346">
        <v>6</v>
      </c>
      <c r="E222" s="121" t="s">
        <v>2303</v>
      </c>
      <c r="F222" s="122" t="str">
        <f>IF('確認申請書（建築）入力'!$AE$569="","",TEXT('確認申請書（建築）入力'!$AE$569,"#0.00"))</f>
        <v/>
      </c>
      <c r="G222" s="152"/>
      <c r="H222" s="152"/>
      <c r="I222" s="152"/>
      <c r="J222" s="152"/>
      <c r="K222" s="152"/>
      <c r="L222" s="152"/>
      <c r="M222" s="122"/>
      <c r="N222" s="122"/>
      <c r="O222" s="122"/>
      <c r="P222" s="122"/>
      <c r="Q222" s="122"/>
      <c r="R222" s="122"/>
      <c r="S222" s="122"/>
      <c r="T222" s="122"/>
      <c r="U222" s="122"/>
      <c r="V222" s="146"/>
    </row>
    <row r="223" spans="1:22" s="119" customFormat="1" ht="14.1" customHeight="1">
      <c r="A223" s="301">
        <f t="shared" si="3"/>
        <v>222</v>
      </c>
      <c r="B223" s="346" t="s">
        <v>2106</v>
      </c>
      <c r="C223" s="346">
        <v>1</v>
      </c>
      <c r="D223" s="346">
        <v>6</v>
      </c>
      <c r="E223" s="121" t="s">
        <v>1631</v>
      </c>
      <c r="F223" s="122" t="str">
        <f>IF('確認申請書（建築）入力'!$N$571="","",'確認申請書（建築）入力'!$N$571)</f>
        <v/>
      </c>
      <c r="G223" s="122"/>
      <c r="H223" s="122"/>
      <c r="I223" s="122"/>
      <c r="J223" s="122"/>
      <c r="K223" s="122"/>
      <c r="L223" s="122"/>
      <c r="M223" s="122"/>
      <c r="N223" s="122"/>
      <c r="O223" s="122"/>
      <c r="P223" s="122"/>
      <c r="Q223" s="122"/>
      <c r="R223" s="122"/>
      <c r="S223" s="122"/>
      <c r="T223" s="122"/>
      <c r="U223" s="122"/>
      <c r="V223" s="146"/>
    </row>
    <row r="224" spans="1:22" s="119" customFormat="1" ht="14.1" customHeight="1" thickBot="1">
      <c r="A224" s="302">
        <f t="shared" si="3"/>
        <v>223</v>
      </c>
      <c r="B224" s="347" t="s">
        <v>2106</v>
      </c>
      <c r="C224" s="347">
        <v>1</v>
      </c>
      <c r="D224" s="347">
        <v>6</v>
      </c>
      <c r="E224" s="136" t="s">
        <v>1630</v>
      </c>
      <c r="F224" s="137" t="str">
        <f>IF('確認申請書（建築）入力'!$N$574="","",'確認申請書（建築）入力'!$N$574)</f>
        <v/>
      </c>
      <c r="G224" s="137"/>
      <c r="H224" s="137"/>
      <c r="I224" s="137"/>
      <c r="J224" s="137"/>
      <c r="K224" s="137"/>
      <c r="L224" s="137"/>
      <c r="M224" s="137"/>
      <c r="N224" s="137"/>
      <c r="O224" s="137"/>
      <c r="P224" s="137"/>
      <c r="Q224" s="137"/>
      <c r="R224" s="137"/>
      <c r="S224" s="137"/>
      <c r="T224" s="137"/>
      <c r="U224" s="137"/>
      <c r="V224" s="153"/>
    </row>
    <row r="225" spans="1:22" s="119" customFormat="1" ht="14.1" customHeight="1">
      <c r="A225" s="309">
        <f t="shared" si="3"/>
        <v>224</v>
      </c>
      <c r="B225" s="348" t="s">
        <v>2106</v>
      </c>
      <c r="C225" s="348">
        <v>1</v>
      </c>
      <c r="D225" s="348">
        <v>7</v>
      </c>
      <c r="E225" s="147" t="s">
        <v>1983</v>
      </c>
      <c r="F225" s="156">
        <f>'確認申請書（建築）入力'!$N$579</f>
        <v>1</v>
      </c>
      <c r="G225" s="156"/>
      <c r="H225" s="148"/>
      <c r="I225" s="148"/>
      <c r="J225" s="148"/>
      <c r="K225" s="148"/>
      <c r="L225" s="148"/>
      <c r="M225" s="148"/>
      <c r="N225" s="148"/>
      <c r="O225" s="148"/>
      <c r="P225" s="148"/>
      <c r="Q225" s="148"/>
      <c r="R225" s="148"/>
      <c r="S225" s="148"/>
      <c r="T225" s="148"/>
      <c r="U225" s="148"/>
      <c r="V225" s="157"/>
    </row>
    <row r="226" spans="1:22" s="119" customFormat="1" ht="14.1" customHeight="1">
      <c r="A226" s="301">
        <f t="shared" si="3"/>
        <v>225</v>
      </c>
      <c r="B226" s="346" t="s">
        <v>2106</v>
      </c>
      <c r="C226" s="346">
        <v>1</v>
      </c>
      <c r="D226" s="346">
        <v>7</v>
      </c>
      <c r="E226" s="121" t="s">
        <v>87</v>
      </c>
      <c r="F226" s="131" t="str">
        <f>IF('確認申請書（建築）入力'!$N$580="","",'確認申請書（建築）入力'!$N$580)</f>
        <v/>
      </c>
      <c r="G226" s="133"/>
      <c r="H226" s="122"/>
      <c r="I226" s="122"/>
      <c r="J226" s="122"/>
      <c r="K226" s="122"/>
      <c r="L226" s="122"/>
      <c r="M226" s="122"/>
      <c r="N226" s="122"/>
      <c r="O226" s="122"/>
      <c r="P226" s="122"/>
      <c r="Q226" s="122"/>
      <c r="R226" s="122"/>
      <c r="S226" s="122"/>
      <c r="T226" s="122"/>
      <c r="U226" s="122"/>
      <c r="V226" s="146"/>
    </row>
    <row r="227" spans="1:22" s="119" customFormat="1" ht="14.1" customHeight="1">
      <c r="A227" s="301">
        <f t="shared" si="3"/>
        <v>226</v>
      </c>
      <c r="B227" s="346" t="s">
        <v>2106</v>
      </c>
      <c r="C227" s="346">
        <v>1</v>
      </c>
      <c r="D227" s="346">
        <v>7</v>
      </c>
      <c r="E227" s="121" t="s">
        <v>2192</v>
      </c>
      <c r="F227" s="131" t="str">
        <f>IF('確認申請書（建築）入力'!$N$581="","",TEXT('確認申請書（建築）入力'!$N$581,"#0.000"))</f>
        <v/>
      </c>
      <c r="G227" s="131"/>
      <c r="H227" s="122"/>
      <c r="I227" s="122"/>
      <c r="J227" s="122"/>
      <c r="K227" s="122"/>
      <c r="L227" s="122"/>
      <c r="M227" s="122"/>
      <c r="N227" s="122"/>
      <c r="O227" s="122"/>
      <c r="P227" s="122"/>
      <c r="Q227" s="122"/>
      <c r="R227" s="122"/>
      <c r="S227" s="122"/>
      <c r="T227" s="122"/>
      <c r="U227" s="122"/>
      <c r="V227" s="146"/>
    </row>
    <row r="228" spans="1:22" s="119" customFormat="1" ht="14.1" customHeight="1">
      <c r="A228" s="301">
        <f t="shared" si="3"/>
        <v>227</v>
      </c>
      <c r="B228" s="346" t="s">
        <v>2106</v>
      </c>
      <c r="C228" s="346">
        <v>1</v>
      </c>
      <c r="D228" s="346">
        <v>7</v>
      </c>
      <c r="E228" s="121" t="s">
        <v>2193</v>
      </c>
      <c r="F228" s="131" t="str">
        <f>IF('確認申請書（建築）入力'!$N$582="","",TEXT('確認申請書（建築）入力'!$N$582,"#0.000"))</f>
        <v/>
      </c>
      <c r="G228" s="131"/>
      <c r="H228" s="122"/>
      <c r="I228" s="122"/>
      <c r="J228" s="122"/>
      <c r="K228" s="122"/>
      <c r="L228" s="122"/>
      <c r="M228" s="122"/>
      <c r="N228" s="122"/>
      <c r="O228" s="122"/>
      <c r="P228" s="122"/>
      <c r="Q228" s="122"/>
      <c r="R228" s="122"/>
      <c r="S228" s="122"/>
      <c r="T228" s="122"/>
      <c r="U228" s="122"/>
      <c r="V228" s="146"/>
    </row>
    <row r="229" spans="1:22" s="119" customFormat="1" ht="14.1" customHeight="1">
      <c r="A229" s="301">
        <f t="shared" si="3"/>
        <v>228</v>
      </c>
      <c r="B229" s="346" t="s">
        <v>2106</v>
      </c>
      <c r="C229" s="346">
        <v>1</v>
      </c>
      <c r="D229" s="346">
        <v>7</v>
      </c>
      <c r="E229" s="121" t="s">
        <v>2194</v>
      </c>
      <c r="F229" s="131" t="str">
        <f>IF('確認申請書（建築）入力'!$N$583="","",TEXT('確認申請書（建築）入力'!$N$583,"#0.000"))</f>
        <v/>
      </c>
      <c r="G229" s="131"/>
      <c r="H229" s="122"/>
      <c r="I229" s="122"/>
      <c r="J229" s="122"/>
      <c r="K229" s="122"/>
      <c r="L229" s="122"/>
      <c r="M229" s="122"/>
      <c r="N229" s="122"/>
      <c r="O229" s="122"/>
      <c r="P229" s="122"/>
      <c r="Q229" s="122"/>
      <c r="R229" s="122"/>
      <c r="S229" s="122"/>
      <c r="T229" s="122"/>
      <c r="U229" s="122"/>
      <c r="V229" s="146"/>
    </row>
    <row r="230" spans="1:22" s="119" customFormat="1" ht="14.1" customHeight="1">
      <c r="A230" s="301">
        <f t="shared" si="3"/>
        <v>229</v>
      </c>
      <c r="B230" s="346" t="s">
        <v>2106</v>
      </c>
      <c r="C230" s="346">
        <v>1</v>
      </c>
      <c r="D230" s="346">
        <v>7</v>
      </c>
      <c r="E230" s="121" t="s">
        <v>2195</v>
      </c>
      <c r="F230" s="131" t="str">
        <f>IF('確認申請書（建築）入力'!$N$584="","",TEXT('確認申請書（建築）入力'!$N$584,"#0.000"))</f>
        <v/>
      </c>
      <c r="G230" s="131"/>
      <c r="H230" s="122"/>
      <c r="I230" s="122"/>
      <c r="J230" s="122"/>
      <c r="K230" s="122"/>
      <c r="L230" s="122"/>
      <c r="M230" s="122"/>
      <c r="N230" s="122"/>
      <c r="O230" s="122"/>
      <c r="P230" s="122"/>
      <c r="Q230" s="122"/>
      <c r="R230" s="122"/>
      <c r="S230" s="122"/>
      <c r="T230" s="122"/>
      <c r="U230" s="122"/>
      <c r="V230" s="146"/>
    </row>
    <row r="231" spans="1:22" s="119" customFormat="1" ht="14.1" customHeight="1">
      <c r="A231" s="301">
        <f t="shared" si="3"/>
        <v>230</v>
      </c>
      <c r="B231" s="346" t="s">
        <v>2106</v>
      </c>
      <c r="C231" s="346">
        <v>1</v>
      </c>
      <c r="D231" s="346">
        <v>7</v>
      </c>
      <c r="E231" s="121" t="s">
        <v>2191</v>
      </c>
      <c r="F231" s="131" t="str">
        <f>IF($G$231=TRUE,"有",IF($H$231=TRUE,"無",""))</f>
        <v/>
      </c>
      <c r="G231" s="127" t="b">
        <v>0</v>
      </c>
      <c r="H231" s="127" t="b">
        <v>0</v>
      </c>
      <c r="I231" s="122"/>
      <c r="J231" s="122"/>
      <c r="K231" s="122"/>
      <c r="L231" s="122"/>
      <c r="M231" s="122"/>
      <c r="N231" s="122"/>
      <c r="O231" s="122"/>
      <c r="P231" s="122"/>
      <c r="Q231" s="122"/>
      <c r="R231" s="122"/>
      <c r="S231" s="122"/>
      <c r="T231" s="122"/>
      <c r="U231" s="122"/>
      <c r="V231" s="146"/>
    </row>
    <row r="232" spans="1:22" s="119" customFormat="1" ht="14.1" customHeight="1">
      <c r="A232" s="301">
        <f t="shared" si="3"/>
        <v>231</v>
      </c>
      <c r="B232" s="346" t="s">
        <v>2106</v>
      </c>
      <c r="C232" s="346">
        <v>1</v>
      </c>
      <c r="D232" s="346">
        <v>7</v>
      </c>
      <c r="E232" s="121" t="s">
        <v>2286</v>
      </c>
      <c r="F232" s="122" t="str">
        <f>IF($G$232=1,"",INDEX(主要用途!$C$2:$C$63,$G$232))</f>
        <v/>
      </c>
      <c r="G232" s="134">
        <v>1</v>
      </c>
      <c r="H232" s="134"/>
      <c r="I232" s="134"/>
      <c r="J232" s="134"/>
      <c r="K232" s="134"/>
      <c r="L232" s="134"/>
      <c r="M232" s="122"/>
      <c r="N232" s="122"/>
      <c r="O232" s="122"/>
      <c r="P232" s="122"/>
      <c r="Q232" s="145"/>
      <c r="R232" s="122"/>
      <c r="S232" s="122"/>
      <c r="T232" s="122"/>
      <c r="U232" s="122"/>
      <c r="V232" s="146"/>
    </row>
    <row r="233" spans="1:22" s="119" customFormat="1" ht="14.1" customHeight="1">
      <c r="A233" s="301">
        <f t="shared" si="3"/>
        <v>232</v>
      </c>
      <c r="B233" s="346" t="s">
        <v>2106</v>
      </c>
      <c r="C233" s="346">
        <v>1</v>
      </c>
      <c r="D233" s="346">
        <v>7</v>
      </c>
      <c r="E233" s="121" t="s">
        <v>2287</v>
      </c>
      <c r="F233" s="122" t="str">
        <f>IF($G$233=1,"",INDEX(主要用途!$C$2:$C$63,$G$233))</f>
        <v/>
      </c>
      <c r="G233" s="134">
        <v>1</v>
      </c>
      <c r="H233" s="134"/>
      <c r="I233" s="134"/>
      <c r="J233" s="134"/>
      <c r="K233" s="134"/>
      <c r="L233" s="134"/>
      <c r="M233" s="122"/>
      <c r="N233" s="122"/>
      <c r="O233" s="122"/>
      <c r="P233" s="122"/>
      <c r="Q233" s="145"/>
      <c r="R233" s="122"/>
      <c r="S233" s="122"/>
      <c r="T233" s="122"/>
      <c r="U233" s="122"/>
      <c r="V233" s="146"/>
    </row>
    <row r="234" spans="1:22" s="119" customFormat="1" ht="14.1" customHeight="1">
      <c r="A234" s="301">
        <f t="shared" si="3"/>
        <v>233</v>
      </c>
      <c r="B234" s="346" t="s">
        <v>2106</v>
      </c>
      <c r="C234" s="346">
        <v>1</v>
      </c>
      <c r="D234" s="346">
        <v>7</v>
      </c>
      <c r="E234" s="121" t="s">
        <v>2288</v>
      </c>
      <c r="F234" s="122" t="str">
        <f>IF($G$234=1,"",INDEX(主要用途!$C$2:$C$63,$G$234))</f>
        <v/>
      </c>
      <c r="G234" s="134">
        <v>1</v>
      </c>
      <c r="H234" s="134"/>
      <c r="I234" s="134"/>
      <c r="J234" s="134"/>
      <c r="K234" s="134"/>
      <c r="L234" s="134"/>
      <c r="M234" s="122"/>
      <c r="N234" s="122"/>
      <c r="O234" s="122"/>
      <c r="P234" s="122"/>
      <c r="Q234" s="145"/>
      <c r="R234" s="122"/>
      <c r="S234" s="122"/>
      <c r="T234" s="122"/>
      <c r="U234" s="122"/>
      <c r="V234" s="146"/>
    </row>
    <row r="235" spans="1:22" s="119" customFormat="1" ht="14.1" customHeight="1">
      <c r="A235" s="301">
        <f t="shared" si="3"/>
        <v>234</v>
      </c>
      <c r="B235" s="346" t="s">
        <v>2106</v>
      </c>
      <c r="C235" s="346">
        <v>1</v>
      </c>
      <c r="D235" s="346">
        <v>7</v>
      </c>
      <c r="E235" s="121" t="s">
        <v>2289</v>
      </c>
      <c r="F235" s="122" t="str">
        <f>IF($G$235=1,"",INDEX(主要用途!$C$2:$C$63,$G$235))</f>
        <v/>
      </c>
      <c r="G235" s="134">
        <v>1</v>
      </c>
      <c r="H235" s="134"/>
      <c r="I235" s="134"/>
      <c r="J235" s="134"/>
      <c r="K235" s="134"/>
      <c r="L235" s="134"/>
      <c r="M235" s="122"/>
      <c r="N235" s="122"/>
      <c r="O235" s="122"/>
      <c r="P235" s="122"/>
      <c r="Q235" s="145"/>
      <c r="R235" s="122"/>
      <c r="S235" s="122"/>
      <c r="T235" s="122"/>
      <c r="U235" s="122"/>
      <c r="V235" s="146"/>
    </row>
    <row r="236" spans="1:22" s="119" customFormat="1" ht="14.1" customHeight="1">
      <c r="A236" s="301">
        <f t="shared" si="3"/>
        <v>235</v>
      </c>
      <c r="B236" s="346" t="s">
        <v>2106</v>
      </c>
      <c r="C236" s="346">
        <v>1</v>
      </c>
      <c r="D236" s="346">
        <v>7</v>
      </c>
      <c r="E236" s="121" t="s">
        <v>2290</v>
      </c>
      <c r="F236" s="122" t="str">
        <f>IF($G$236=1,"",INDEX(主要用途!$C$2:$C$63,$G$236))</f>
        <v/>
      </c>
      <c r="G236" s="134">
        <v>1</v>
      </c>
      <c r="H236" s="134"/>
      <c r="I236" s="134"/>
      <c r="J236" s="134"/>
      <c r="K236" s="134"/>
      <c r="L236" s="134"/>
      <c r="M236" s="122"/>
      <c r="N236" s="122"/>
      <c r="O236" s="122"/>
      <c r="P236" s="122"/>
      <c r="Q236" s="145"/>
      <c r="R236" s="122"/>
      <c r="S236" s="122"/>
      <c r="T236" s="122"/>
      <c r="U236" s="122"/>
      <c r="V236" s="146"/>
    </row>
    <row r="237" spans="1:22" s="119" customFormat="1" ht="14.1" customHeight="1">
      <c r="A237" s="301">
        <f t="shared" si="3"/>
        <v>236</v>
      </c>
      <c r="B237" s="346" t="s">
        <v>2106</v>
      </c>
      <c r="C237" s="346">
        <v>1</v>
      </c>
      <c r="D237" s="346">
        <v>7</v>
      </c>
      <c r="E237" s="121" t="s">
        <v>2301</v>
      </c>
      <c r="F237" s="122" t="str">
        <f>IF($G$237=1,"",INDEX(主要用途!$C$2:$C$63,$G$237))</f>
        <v/>
      </c>
      <c r="G237" s="134">
        <v>1</v>
      </c>
      <c r="H237" s="134"/>
      <c r="I237" s="134"/>
      <c r="J237" s="134"/>
      <c r="K237" s="134"/>
      <c r="L237" s="134"/>
      <c r="M237" s="122"/>
      <c r="N237" s="122"/>
      <c r="O237" s="122"/>
      <c r="P237" s="122"/>
      <c r="Q237" s="145"/>
      <c r="R237" s="122"/>
      <c r="S237" s="122"/>
      <c r="T237" s="122"/>
      <c r="U237" s="122"/>
      <c r="V237" s="146"/>
    </row>
    <row r="238" spans="1:22" s="119" customFormat="1" ht="14.1" customHeight="1">
      <c r="A238" s="301">
        <f t="shared" si="3"/>
        <v>237</v>
      </c>
      <c r="B238" s="346" t="s">
        <v>2106</v>
      </c>
      <c r="C238" s="346">
        <v>1</v>
      </c>
      <c r="D238" s="346">
        <v>7</v>
      </c>
      <c r="E238" s="121" t="s">
        <v>2291</v>
      </c>
      <c r="F238" s="122" t="str">
        <f>IF($G$232=1,"",INDEX(主要用途!$D$2:$D$63,$G$232))</f>
        <v/>
      </c>
      <c r="G238" s="134"/>
      <c r="H238" s="134"/>
      <c r="I238" s="134"/>
      <c r="J238" s="134"/>
      <c r="K238" s="134"/>
      <c r="L238" s="134"/>
      <c r="M238" s="122"/>
      <c r="N238" s="122"/>
      <c r="O238" s="122"/>
      <c r="P238" s="122"/>
      <c r="Q238" s="122"/>
      <c r="R238" s="122"/>
      <c r="S238" s="122"/>
      <c r="T238" s="122"/>
      <c r="U238" s="122"/>
      <c r="V238" s="146"/>
    </row>
    <row r="239" spans="1:22" s="119" customFormat="1" ht="14.1" customHeight="1">
      <c r="A239" s="301">
        <f t="shared" si="3"/>
        <v>238</v>
      </c>
      <c r="B239" s="346" t="s">
        <v>2106</v>
      </c>
      <c r="C239" s="346">
        <v>1</v>
      </c>
      <c r="D239" s="346">
        <v>7</v>
      </c>
      <c r="E239" s="121" t="s">
        <v>2292</v>
      </c>
      <c r="F239" s="122" t="str">
        <f>IF($G$233=1,"",INDEX(主要用途!$D$2:$D$63,$G$233))</f>
        <v/>
      </c>
      <c r="G239" s="122"/>
      <c r="H239" s="122"/>
      <c r="I239" s="122"/>
      <c r="J239" s="122"/>
      <c r="K239" s="122"/>
      <c r="L239" s="122"/>
      <c r="M239" s="122"/>
      <c r="N239" s="122"/>
      <c r="O239" s="122"/>
      <c r="P239" s="122"/>
      <c r="Q239" s="122"/>
      <c r="R239" s="122"/>
      <c r="S239" s="122"/>
      <c r="T239" s="122"/>
      <c r="U239" s="122"/>
      <c r="V239" s="146"/>
    </row>
    <row r="240" spans="1:22" s="119" customFormat="1" ht="14.1" customHeight="1">
      <c r="A240" s="301">
        <f t="shared" si="3"/>
        <v>239</v>
      </c>
      <c r="B240" s="346" t="s">
        <v>2106</v>
      </c>
      <c r="C240" s="346">
        <v>1</v>
      </c>
      <c r="D240" s="346">
        <v>7</v>
      </c>
      <c r="E240" s="121" t="s">
        <v>2295</v>
      </c>
      <c r="F240" s="122" t="str">
        <f>IF($G$234=1,"",INDEX(主要用途!$D$2:$D$63,$G$234))</f>
        <v/>
      </c>
      <c r="G240" s="122"/>
      <c r="H240" s="122"/>
      <c r="I240" s="122"/>
      <c r="J240" s="122"/>
      <c r="K240" s="122"/>
      <c r="L240" s="122"/>
      <c r="M240" s="122"/>
      <c r="N240" s="122"/>
      <c r="O240" s="122"/>
      <c r="P240" s="122"/>
      <c r="Q240" s="122"/>
      <c r="R240" s="122"/>
      <c r="S240" s="122"/>
      <c r="T240" s="122"/>
      <c r="U240" s="122"/>
      <c r="V240" s="146"/>
    </row>
    <row r="241" spans="1:22" s="119" customFormat="1" ht="14.1" customHeight="1">
      <c r="A241" s="301">
        <f t="shared" si="3"/>
        <v>240</v>
      </c>
      <c r="B241" s="346" t="s">
        <v>2106</v>
      </c>
      <c r="C241" s="346">
        <v>1</v>
      </c>
      <c r="D241" s="346">
        <v>7</v>
      </c>
      <c r="E241" s="121" t="s">
        <v>2293</v>
      </c>
      <c r="F241" s="122" t="str">
        <f>IF($G$235=1,"",INDEX(主要用途!$D$2:$D$63,$G$235))</f>
        <v/>
      </c>
      <c r="G241" s="122"/>
      <c r="H241" s="122"/>
      <c r="I241" s="122"/>
      <c r="J241" s="122"/>
      <c r="K241" s="122"/>
      <c r="L241" s="122"/>
      <c r="M241" s="122"/>
      <c r="N241" s="122"/>
      <c r="O241" s="122"/>
      <c r="P241" s="122"/>
      <c r="Q241" s="122"/>
      <c r="R241" s="122"/>
      <c r="S241" s="122"/>
      <c r="T241" s="122"/>
      <c r="U241" s="122"/>
      <c r="V241" s="146"/>
    </row>
    <row r="242" spans="1:22" s="119" customFormat="1" ht="14.1" customHeight="1">
      <c r="A242" s="301">
        <f t="shared" si="3"/>
        <v>241</v>
      </c>
      <c r="B242" s="346" t="s">
        <v>2106</v>
      </c>
      <c r="C242" s="346">
        <v>1</v>
      </c>
      <c r="D242" s="346">
        <v>7</v>
      </c>
      <c r="E242" s="121" t="s">
        <v>2294</v>
      </c>
      <c r="F242" s="122" t="str">
        <f>IF($G$236=1,"",INDEX(主要用途!$D$2:$D$63,$G$236))</f>
        <v/>
      </c>
      <c r="G242" s="122"/>
      <c r="H242" s="122"/>
      <c r="I242" s="122"/>
      <c r="J242" s="122"/>
      <c r="K242" s="122"/>
      <c r="L242" s="122"/>
      <c r="M242" s="122"/>
      <c r="N242" s="122"/>
      <c r="O242" s="122"/>
      <c r="P242" s="122"/>
      <c r="Q242" s="122"/>
      <c r="R242" s="122"/>
      <c r="S242" s="122"/>
      <c r="T242" s="122"/>
      <c r="U242" s="122"/>
      <c r="V242" s="146"/>
    </row>
    <row r="243" spans="1:22" s="119" customFormat="1" ht="14.1" customHeight="1">
      <c r="A243" s="301">
        <f t="shared" si="3"/>
        <v>242</v>
      </c>
      <c r="B243" s="346" t="s">
        <v>2106</v>
      </c>
      <c r="C243" s="346">
        <v>1</v>
      </c>
      <c r="D243" s="346">
        <v>7</v>
      </c>
      <c r="E243" s="121" t="s">
        <v>2302</v>
      </c>
      <c r="F243" s="122" t="str">
        <f>IF($G$237=1,"",INDEX(主要用途!$D$2:$D$63,$G$237))</f>
        <v/>
      </c>
      <c r="G243" s="122"/>
      <c r="H243" s="122"/>
      <c r="I243" s="122"/>
      <c r="J243" s="122"/>
      <c r="K243" s="122"/>
      <c r="L243" s="122"/>
      <c r="M243" s="122"/>
      <c r="N243" s="122"/>
      <c r="O243" s="122"/>
      <c r="P243" s="122"/>
      <c r="Q243" s="122"/>
      <c r="R243" s="122"/>
      <c r="S243" s="122"/>
      <c r="T243" s="122"/>
      <c r="U243" s="122"/>
      <c r="V243" s="146"/>
    </row>
    <row r="244" spans="1:22" s="119" customFormat="1" ht="14.1" customHeight="1">
      <c r="A244" s="301">
        <f t="shared" si="3"/>
        <v>243</v>
      </c>
      <c r="B244" s="346" t="s">
        <v>2106</v>
      </c>
      <c r="C244" s="346">
        <v>1</v>
      </c>
      <c r="D244" s="346">
        <v>7</v>
      </c>
      <c r="E244" s="121" t="s">
        <v>2296</v>
      </c>
      <c r="F244" s="122" t="str">
        <f>IF('確認申請書（建築）入力'!$AE$588="","",TEXT('確認申請書（建築）入力'!$AE$588,"#0.00"))</f>
        <v/>
      </c>
      <c r="G244" s="152"/>
      <c r="H244" s="152"/>
      <c r="I244" s="152"/>
      <c r="J244" s="152"/>
      <c r="K244" s="152"/>
      <c r="L244" s="152"/>
      <c r="M244" s="122"/>
      <c r="N244" s="122"/>
      <c r="O244" s="122"/>
      <c r="P244" s="122"/>
      <c r="Q244" s="122"/>
      <c r="R244" s="122"/>
      <c r="S244" s="122"/>
      <c r="T244" s="122"/>
      <c r="U244" s="122"/>
      <c r="V244" s="146"/>
    </row>
    <row r="245" spans="1:22" s="119" customFormat="1" ht="14.1" customHeight="1">
      <c r="A245" s="301">
        <f t="shared" si="3"/>
        <v>244</v>
      </c>
      <c r="B245" s="346" t="s">
        <v>2106</v>
      </c>
      <c r="C245" s="346">
        <v>1</v>
      </c>
      <c r="D245" s="346">
        <v>7</v>
      </c>
      <c r="E245" s="121" t="s">
        <v>2297</v>
      </c>
      <c r="F245" s="122" t="str">
        <f>IF('確認申請書（建築）入力'!$AE$589="","",TEXT('確認申請書（建築）入力'!$AE$589,"#0.00"))</f>
        <v/>
      </c>
      <c r="G245" s="152"/>
      <c r="H245" s="152"/>
      <c r="I245" s="152"/>
      <c r="J245" s="152"/>
      <c r="K245" s="152"/>
      <c r="L245" s="152"/>
      <c r="M245" s="122"/>
      <c r="N245" s="122"/>
      <c r="O245" s="122"/>
      <c r="P245" s="122"/>
      <c r="Q245" s="122"/>
      <c r="R245" s="122"/>
      <c r="S245" s="122"/>
      <c r="T245" s="122"/>
      <c r="U245" s="122"/>
      <c r="V245" s="146"/>
    </row>
    <row r="246" spans="1:22" s="119" customFormat="1" ht="14.1" customHeight="1">
      <c r="A246" s="301">
        <f t="shared" si="3"/>
        <v>245</v>
      </c>
      <c r="B246" s="346" t="s">
        <v>2106</v>
      </c>
      <c r="C246" s="346">
        <v>1</v>
      </c>
      <c r="D246" s="346">
        <v>7</v>
      </c>
      <c r="E246" s="121" t="s">
        <v>2298</v>
      </c>
      <c r="F246" s="122" t="str">
        <f>IF('確認申請書（建築）入力'!$AE$590="","",TEXT('確認申請書（建築）入力'!$AE$590,"#0.00"))</f>
        <v/>
      </c>
      <c r="G246" s="152"/>
      <c r="H246" s="152"/>
      <c r="I246" s="152"/>
      <c r="J246" s="152"/>
      <c r="K246" s="152"/>
      <c r="L246" s="152"/>
      <c r="M246" s="122"/>
      <c r="N246" s="122"/>
      <c r="O246" s="122"/>
      <c r="P246" s="122"/>
      <c r="Q246" s="122"/>
      <c r="R246" s="122"/>
      <c r="S246" s="122"/>
      <c r="T246" s="122"/>
      <c r="U246" s="122"/>
      <c r="V246" s="146"/>
    </row>
    <row r="247" spans="1:22" s="119" customFormat="1" ht="14.1" customHeight="1">
      <c r="A247" s="301">
        <f t="shared" si="3"/>
        <v>246</v>
      </c>
      <c r="B247" s="346" t="s">
        <v>2106</v>
      </c>
      <c r="C247" s="346">
        <v>1</v>
      </c>
      <c r="D247" s="346">
        <v>7</v>
      </c>
      <c r="E247" s="121" t="s">
        <v>2299</v>
      </c>
      <c r="F247" s="122" t="str">
        <f>IF('確認申請書（建築）入力'!$AE$591="","",TEXT('確認申請書（建築）入力'!$AE$591,"#0.00"))</f>
        <v/>
      </c>
      <c r="G247" s="152"/>
      <c r="H247" s="152"/>
      <c r="I247" s="152"/>
      <c r="J247" s="152"/>
      <c r="K247" s="152"/>
      <c r="L247" s="152"/>
      <c r="M247" s="122"/>
      <c r="N247" s="122"/>
      <c r="O247" s="122"/>
      <c r="P247" s="122"/>
      <c r="Q247" s="122"/>
      <c r="R247" s="122"/>
      <c r="S247" s="122"/>
      <c r="T247" s="122"/>
      <c r="U247" s="122"/>
      <c r="V247" s="146"/>
    </row>
    <row r="248" spans="1:22" s="119" customFormat="1" ht="14.1" customHeight="1">
      <c r="A248" s="301">
        <f t="shared" si="3"/>
        <v>247</v>
      </c>
      <c r="B248" s="346" t="s">
        <v>2106</v>
      </c>
      <c r="C248" s="346">
        <v>1</v>
      </c>
      <c r="D248" s="346">
        <v>7</v>
      </c>
      <c r="E248" s="121" t="s">
        <v>2300</v>
      </c>
      <c r="F248" s="122" t="str">
        <f>IF('確認申請書（建築）入力'!$AE$592="","",TEXT('確認申請書（建築）入力'!$AE$592,"#0.00"))</f>
        <v/>
      </c>
      <c r="G248" s="152"/>
      <c r="H248" s="152"/>
      <c r="I248" s="152"/>
      <c r="J248" s="152"/>
      <c r="K248" s="152"/>
      <c r="L248" s="152"/>
      <c r="M248" s="122"/>
      <c r="N248" s="122"/>
      <c r="O248" s="122"/>
      <c r="P248" s="122"/>
      <c r="Q248" s="122"/>
      <c r="R248" s="122"/>
      <c r="S248" s="122"/>
      <c r="T248" s="122"/>
      <c r="U248" s="122"/>
      <c r="V248" s="146"/>
    </row>
    <row r="249" spans="1:22" s="119" customFormat="1" ht="14.1" customHeight="1">
      <c r="A249" s="301">
        <f t="shared" si="3"/>
        <v>248</v>
      </c>
      <c r="B249" s="346" t="s">
        <v>2106</v>
      </c>
      <c r="C249" s="346">
        <v>1</v>
      </c>
      <c r="D249" s="346">
        <v>7</v>
      </c>
      <c r="E249" s="121" t="s">
        <v>2303</v>
      </c>
      <c r="F249" s="122" t="str">
        <f>IF('確認申請書（建築）入力'!$AE$593="","",TEXT('確認申請書（建築）入力'!$AE$593,"#0.00"))</f>
        <v/>
      </c>
      <c r="G249" s="152"/>
      <c r="H249" s="152"/>
      <c r="I249" s="152"/>
      <c r="J249" s="152"/>
      <c r="K249" s="152"/>
      <c r="L249" s="152"/>
      <c r="M249" s="122"/>
      <c r="N249" s="122"/>
      <c r="O249" s="122"/>
      <c r="P249" s="122"/>
      <c r="Q249" s="122"/>
      <c r="R249" s="122"/>
      <c r="S249" s="122"/>
      <c r="T249" s="122"/>
      <c r="U249" s="122"/>
      <c r="V249" s="146"/>
    </row>
    <row r="250" spans="1:22" s="119" customFormat="1" ht="14.1" customHeight="1">
      <c r="A250" s="301">
        <f t="shared" si="3"/>
        <v>249</v>
      </c>
      <c r="B250" s="346" t="s">
        <v>2106</v>
      </c>
      <c r="C250" s="346">
        <v>1</v>
      </c>
      <c r="D250" s="346">
        <v>7</v>
      </c>
      <c r="E250" s="121" t="s">
        <v>1631</v>
      </c>
      <c r="F250" s="122" t="str">
        <f>IF('確認申請書（建築）入力'!$N$595="","",'確認申請書（建築）入力'!$N$595)</f>
        <v/>
      </c>
      <c r="G250" s="122"/>
      <c r="H250" s="122"/>
      <c r="I250" s="122"/>
      <c r="J250" s="122"/>
      <c r="K250" s="122"/>
      <c r="L250" s="122"/>
      <c r="M250" s="122"/>
      <c r="N250" s="122"/>
      <c r="O250" s="122"/>
      <c r="P250" s="122"/>
      <c r="Q250" s="122"/>
      <c r="R250" s="122"/>
      <c r="S250" s="122"/>
      <c r="T250" s="122"/>
      <c r="U250" s="122"/>
      <c r="V250" s="146"/>
    </row>
    <row r="251" spans="1:22" s="119" customFormat="1" ht="14.1" customHeight="1" thickBot="1">
      <c r="A251" s="302">
        <f t="shared" si="3"/>
        <v>250</v>
      </c>
      <c r="B251" s="347" t="s">
        <v>2106</v>
      </c>
      <c r="C251" s="347">
        <v>1</v>
      </c>
      <c r="D251" s="347">
        <v>7</v>
      </c>
      <c r="E251" s="136" t="s">
        <v>1630</v>
      </c>
      <c r="F251" s="137" t="str">
        <f>IF('確認申請書（建築）入力'!$N$598="","",'確認申請書（建築）入力'!$N$598)</f>
        <v/>
      </c>
      <c r="G251" s="137"/>
      <c r="H251" s="137"/>
      <c r="I251" s="137"/>
      <c r="J251" s="137"/>
      <c r="K251" s="137"/>
      <c r="L251" s="137"/>
      <c r="M251" s="137"/>
      <c r="N251" s="137"/>
      <c r="O251" s="137"/>
      <c r="P251" s="137"/>
      <c r="Q251" s="137"/>
      <c r="R251" s="137"/>
      <c r="S251" s="137"/>
      <c r="T251" s="137"/>
      <c r="U251" s="137"/>
      <c r="V251" s="153"/>
    </row>
    <row r="252" spans="1:22" s="119" customFormat="1" ht="14.1" customHeight="1">
      <c r="A252" s="383">
        <f t="shared" si="3"/>
        <v>251</v>
      </c>
      <c r="B252" s="349" t="s">
        <v>2104</v>
      </c>
      <c r="C252" s="349">
        <v>2</v>
      </c>
      <c r="D252" s="349"/>
      <c r="E252" s="159" t="s">
        <v>2189</v>
      </c>
      <c r="F252" s="148">
        <f>'建築物別概要（追加）入力'!$D$3</f>
        <v>2</v>
      </c>
      <c r="G252" s="148"/>
      <c r="H252" s="148"/>
      <c r="I252" s="148"/>
      <c r="J252" s="148"/>
      <c r="K252" s="148"/>
      <c r="L252" s="148"/>
      <c r="M252" s="148"/>
      <c r="N252" s="148"/>
      <c r="O252" s="148"/>
      <c r="P252" s="148"/>
      <c r="Q252" s="148"/>
      <c r="R252" s="148"/>
      <c r="S252" s="148"/>
      <c r="T252" s="148"/>
      <c r="U252" s="148"/>
      <c r="V252" s="157"/>
    </row>
    <row r="253" spans="1:22" s="119" customFormat="1" ht="14.1" customHeight="1">
      <c r="A253" s="384">
        <f t="shared" si="3"/>
        <v>252</v>
      </c>
      <c r="B253" s="350" t="s">
        <v>2104</v>
      </c>
      <c r="C253" s="350">
        <v>2</v>
      </c>
      <c r="D253" s="350"/>
      <c r="E253" s="160" t="s">
        <v>1984</v>
      </c>
      <c r="F253" s="122" t="str">
        <f>IF($G$253=1,"",INDEX(主要用途!$C$2:$C$63,$G$253))</f>
        <v/>
      </c>
      <c r="G253" s="134">
        <v>1</v>
      </c>
      <c r="H253" s="134"/>
      <c r="I253" s="134"/>
      <c r="J253" s="134"/>
      <c r="K253" s="134"/>
      <c r="L253" s="134"/>
      <c r="M253" s="122"/>
      <c r="N253" s="122"/>
      <c r="O253" s="122"/>
      <c r="P253" s="122"/>
      <c r="Q253" s="122"/>
      <c r="R253" s="122"/>
      <c r="S253" s="122"/>
      <c r="T253" s="122"/>
      <c r="U253" s="122"/>
      <c r="V253" s="146"/>
    </row>
    <row r="254" spans="1:22" s="119" customFormat="1" ht="14.1" customHeight="1">
      <c r="A254" s="384">
        <f t="shared" si="3"/>
        <v>253</v>
      </c>
      <c r="B254" s="350" t="s">
        <v>2104</v>
      </c>
      <c r="C254" s="350">
        <v>2</v>
      </c>
      <c r="D254" s="350"/>
      <c r="E254" s="160" t="s">
        <v>1987</v>
      </c>
      <c r="F254" s="122" t="str">
        <f>IF('建築物別概要（追加）入力'!$I$5=0,"",'建築物別概要（追加）入力'!$I$5)</f>
        <v/>
      </c>
      <c r="G254" s="134"/>
      <c r="H254" s="134"/>
      <c r="I254" s="134"/>
      <c r="J254" s="134"/>
      <c r="K254" s="134"/>
      <c r="L254" s="134"/>
      <c r="M254" s="122"/>
      <c r="N254" s="122"/>
      <c r="O254" s="122"/>
      <c r="P254" s="122"/>
      <c r="Q254" s="122"/>
      <c r="R254" s="122"/>
      <c r="S254" s="122"/>
      <c r="T254" s="122"/>
      <c r="U254" s="122"/>
      <c r="V254" s="146"/>
    </row>
    <row r="255" spans="1:22" s="119" customFormat="1" ht="14.1" customHeight="1">
      <c r="A255" s="384">
        <f t="shared" si="3"/>
        <v>254</v>
      </c>
      <c r="B255" s="350" t="s">
        <v>2104</v>
      </c>
      <c r="C255" s="350">
        <v>2</v>
      </c>
      <c r="D255" s="350"/>
      <c r="E255" s="160" t="s">
        <v>1985</v>
      </c>
      <c r="F255" s="122" t="str">
        <f>IF($G$255=1,"",INDEX(主要用途!$C$2:$C$63,$G$255))</f>
        <v/>
      </c>
      <c r="G255" s="134">
        <v>1</v>
      </c>
      <c r="H255" s="122"/>
      <c r="I255" s="122"/>
      <c r="J255" s="122"/>
      <c r="K255" s="122"/>
      <c r="L255" s="122"/>
      <c r="M255" s="122"/>
      <c r="N255" s="122"/>
      <c r="O255" s="122"/>
      <c r="P255" s="122"/>
      <c r="Q255" s="122"/>
      <c r="R255" s="122"/>
      <c r="S255" s="122"/>
      <c r="T255" s="122"/>
      <c r="U255" s="122"/>
      <c r="V255" s="146"/>
    </row>
    <row r="256" spans="1:22" s="119" customFormat="1" ht="14.1" customHeight="1">
      <c r="A256" s="384">
        <f t="shared" si="3"/>
        <v>255</v>
      </c>
      <c r="B256" s="350" t="s">
        <v>2104</v>
      </c>
      <c r="C256" s="350">
        <v>2</v>
      </c>
      <c r="D256" s="350"/>
      <c r="E256" s="160" t="s">
        <v>1988</v>
      </c>
      <c r="F256" s="122" t="str">
        <f>IF('建築物別概要（追加）入力'!$I$6=0,"",'建築物別概要（追加）入力'!$I$6)</f>
        <v/>
      </c>
      <c r="G256" s="161"/>
      <c r="H256" s="122"/>
      <c r="I256" s="122"/>
      <c r="J256" s="122"/>
      <c r="K256" s="122"/>
      <c r="L256" s="122"/>
      <c r="M256" s="122"/>
      <c r="N256" s="122"/>
      <c r="O256" s="122"/>
      <c r="P256" s="122"/>
      <c r="Q256" s="122"/>
      <c r="R256" s="122"/>
      <c r="S256" s="122"/>
      <c r="T256" s="122"/>
      <c r="U256" s="122"/>
      <c r="V256" s="146"/>
    </row>
    <row r="257" spans="1:22" s="119" customFormat="1" ht="14.1" customHeight="1">
      <c r="A257" s="384">
        <f t="shared" si="3"/>
        <v>256</v>
      </c>
      <c r="B257" s="350" t="s">
        <v>2104</v>
      </c>
      <c r="C257" s="350">
        <v>2</v>
      </c>
      <c r="D257" s="350"/>
      <c r="E257" s="160" t="s">
        <v>1986</v>
      </c>
      <c r="F257" s="122" t="str">
        <f>IF($G$257=1,"",INDEX(主要用途!$C$2:$C$63,$G$257))</f>
        <v/>
      </c>
      <c r="G257" s="134">
        <v>1</v>
      </c>
      <c r="H257" s="122"/>
      <c r="I257" s="122"/>
      <c r="J257" s="122"/>
      <c r="K257" s="122"/>
      <c r="L257" s="122"/>
      <c r="M257" s="122"/>
      <c r="N257" s="122"/>
      <c r="O257" s="122"/>
      <c r="P257" s="122"/>
      <c r="Q257" s="122"/>
      <c r="R257" s="122"/>
      <c r="S257" s="122"/>
      <c r="T257" s="122"/>
      <c r="U257" s="122"/>
      <c r="V257" s="146"/>
    </row>
    <row r="258" spans="1:22" s="119" customFormat="1" ht="14.1" customHeight="1">
      <c r="A258" s="384">
        <f t="shared" si="3"/>
        <v>257</v>
      </c>
      <c r="B258" s="350" t="s">
        <v>2104</v>
      </c>
      <c r="C258" s="350">
        <v>2</v>
      </c>
      <c r="D258" s="350"/>
      <c r="E258" s="160" t="s">
        <v>1989</v>
      </c>
      <c r="F258" s="122" t="str">
        <f>IF('建築物別概要（追加）入力'!$I$7=0,"",'建築物別概要（追加）入力'!$I$7)</f>
        <v/>
      </c>
      <c r="G258" s="161"/>
      <c r="H258" s="122"/>
      <c r="I258" s="122"/>
      <c r="J258" s="122"/>
      <c r="K258" s="122"/>
      <c r="L258" s="122"/>
      <c r="M258" s="122"/>
      <c r="N258" s="122"/>
      <c r="O258" s="122"/>
      <c r="P258" s="122"/>
      <c r="Q258" s="122"/>
      <c r="R258" s="122"/>
      <c r="S258" s="122"/>
      <c r="T258" s="122"/>
      <c r="U258" s="122"/>
      <c r="V258" s="146"/>
    </row>
    <row r="259" spans="1:22" s="119" customFormat="1" ht="14.1" customHeight="1">
      <c r="A259" s="384">
        <f t="shared" ref="A259:A322" si="4">A258+1</f>
        <v>258</v>
      </c>
      <c r="B259" s="350" t="s">
        <v>2104</v>
      </c>
      <c r="C259" s="350">
        <v>2</v>
      </c>
      <c r="D259" s="350"/>
      <c r="E259" s="160" t="s">
        <v>1686</v>
      </c>
      <c r="F259" s="122" t="str">
        <f>IF($G$259=TRUE,"新築",IF($H$259=TRUE,"増築",IF($I$259=TRUE,"改築",IF($J$259=TRUE,"移転",IF($K$259=TRUE,"用途変更",IF($L$259=TRUE,"大規模の修繕",IF($M$259=TRUE,"大規模の模様替","")))))))</f>
        <v/>
      </c>
      <c r="G259" s="162" t="b">
        <v>0</v>
      </c>
      <c r="H259" s="127" t="b">
        <v>0</v>
      </c>
      <c r="I259" s="127" t="b">
        <v>0</v>
      </c>
      <c r="J259" s="127" t="b">
        <v>0</v>
      </c>
      <c r="K259" s="127" t="b">
        <v>0</v>
      </c>
      <c r="L259" s="127" t="b">
        <v>0</v>
      </c>
      <c r="M259" s="127" t="b">
        <v>0</v>
      </c>
      <c r="N259" s="122"/>
      <c r="O259" s="122"/>
      <c r="P259" s="122"/>
      <c r="Q259" s="122"/>
      <c r="R259" s="122"/>
      <c r="S259" s="122"/>
      <c r="T259" s="122"/>
      <c r="U259" s="122"/>
      <c r="V259" s="146"/>
    </row>
    <row r="260" spans="1:22" s="119" customFormat="1" ht="14.1" customHeight="1">
      <c r="A260" s="384">
        <f t="shared" si="4"/>
        <v>259</v>
      </c>
      <c r="B260" s="350" t="s">
        <v>2104</v>
      </c>
      <c r="C260" s="350">
        <v>2</v>
      </c>
      <c r="D260" s="350"/>
      <c r="E260" s="160" t="s">
        <v>1990</v>
      </c>
      <c r="F260" s="122" t="str">
        <f>INDEX(値一覧項目!$I$2:$I218,$G$260)&amp;IF($H$260=1,"","/"&amp;INDEX(値一覧項目!$I$2:$I218,$H$260))</f>
        <v/>
      </c>
      <c r="G260" s="134">
        <v>1</v>
      </c>
      <c r="H260" s="134">
        <v>1</v>
      </c>
      <c r="I260" s="122"/>
      <c r="J260" s="122"/>
      <c r="K260" s="122"/>
      <c r="L260" s="122"/>
      <c r="M260" s="122"/>
      <c r="N260" s="122"/>
      <c r="O260" s="122"/>
      <c r="P260" s="122"/>
      <c r="Q260" s="122"/>
      <c r="R260" s="122"/>
      <c r="S260" s="122"/>
      <c r="T260" s="122"/>
      <c r="U260" s="122"/>
      <c r="V260" s="146"/>
    </row>
    <row r="261" spans="1:22" s="119" customFormat="1" ht="14.1" customHeight="1">
      <c r="A261" s="384">
        <f t="shared" si="4"/>
        <v>260</v>
      </c>
      <c r="B261" s="350" t="s">
        <v>2104</v>
      </c>
      <c r="C261" s="350">
        <v>2</v>
      </c>
      <c r="D261" s="350"/>
      <c r="E261" s="160" t="s">
        <v>1273</v>
      </c>
      <c r="F261" s="12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127" t="b">
        <v>0</v>
      </c>
      <c r="H261" s="127" t="b">
        <v>0</v>
      </c>
      <c r="I261" s="127" t="b">
        <v>0</v>
      </c>
      <c r="J261" s="127" t="b">
        <v>0</v>
      </c>
      <c r="K261" s="127" t="b">
        <v>0</v>
      </c>
      <c r="L261" s="127" t="b">
        <v>0</v>
      </c>
      <c r="M261" s="127" t="b">
        <v>0</v>
      </c>
      <c r="N261" s="127" t="b">
        <v>0</v>
      </c>
      <c r="O261" s="122"/>
      <c r="P261" s="122"/>
      <c r="Q261" s="122"/>
      <c r="R261" s="122"/>
      <c r="S261" s="122"/>
      <c r="T261" s="122"/>
      <c r="U261" s="122"/>
      <c r="V261" s="146"/>
    </row>
    <row r="262" spans="1:22" s="598" customFormat="1" ht="14.1" customHeight="1">
      <c r="A262" s="438">
        <f t="shared" si="4"/>
        <v>261</v>
      </c>
      <c r="B262" s="439" t="s">
        <v>2105</v>
      </c>
      <c r="C262" s="440">
        <v>2</v>
      </c>
      <c r="D262" s="440"/>
      <c r="E262" s="441" t="s">
        <v>2202</v>
      </c>
      <c r="F262" s="442" t="e">
        <f>IF('建築物別概要（追加）入力'!#REF!="","",'建築物別概要（追加）入力'!#REF!)</f>
        <v>#REF!</v>
      </c>
      <c r="G262" s="443"/>
      <c r="H262" s="443"/>
      <c r="I262" s="443"/>
      <c r="J262" s="443"/>
      <c r="K262" s="443"/>
      <c r="L262" s="443"/>
      <c r="M262" s="443"/>
      <c r="N262" s="443"/>
      <c r="O262" s="442"/>
      <c r="P262" s="442"/>
      <c r="Q262" s="442"/>
      <c r="R262" s="442"/>
      <c r="S262" s="442"/>
      <c r="T262" s="442"/>
      <c r="U262" s="442"/>
      <c r="V262" s="444"/>
    </row>
    <row r="263" spans="1:22" s="119" customFormat="1" ht="14.1" customHeight="1">
      <c r="A263" s="384">
        <f t="shared" si="4"/>
        <v>262</v>
      </c>
      <c r="B263" s="350" t="s">
        <v>2104</v>
      </c>
      <c r="C263" s="350">
        <v>2</v>
      </c>
      <c r="D263" s="350"/>
      <c r="E263" s="160" t="s">
        <v>1991</v>
      </c>
      <c r="F263" s="122" t="str">
        <f>IF($G$263=1,"",INDEX(値一覧項目!$P$2:$P52,$G$263))</f>
        <v/>
      </c>
      <c r="G263" s="134">
        <v>1</v>
      </c>
      <c r="H263" s="122"/>
      <c r="I263" s="122"/>
      <c r="J263" s="122"/>
      <c r="K263" s="122"/>
      <c r="L263" s="122"/>
      <c r="M263" s="122"/>
      <c r="N263" s="122"/>
      <c r="O263" s="122"/>
      <c r="P263" s="122"/>
      <c r="Q263" s="122"/>
      <c r="R263" s="122"/>
      <c r="S263" s="122"/>
      <c r="T263" s="122"/>
      <c r="U263" s="122"/>
      <c r="V263" s="146"/>
    </row>
    <row r="264" spans="1:22" s="119" customFormat="1" ht="14.1" customHeight="1">
      <c r="A264" s="384">
        <f t="shared" si="4"/>
        <v>263</v>
      </c>
      <c r="B264" s="350" t="s">
        <v>2104</v>
      </c>
      <c r="C264" s="350">
        <v>2</v>
      </c>
      <c r="D264" s="350"/>
      <c r="E264" s="160" t="s">
        <v>1992</v>
      </c>
      <c r="F264" s="122" t="str">
        <f>IF($G$264=1,"",INDEX(値一覧項目!$P$2:$P52,$G$264))</f>
        <v/>
      </c>
      <c r="G264" s="134">
        <v>1</v>
      </c>
      <c r="H264" s="122"/>
      <c r="I264" s="122"/>
      <c r="J264" s="122"/>
      <c r="K264" s="122"/>
      <c r="L264" s="122"/>
      <c r="M264" s="122"/>
      <c r="N264" s="122"/>
      <c r="O264" s="122"/>
      <c r="P264" s="122"/>
      <c r="Q264" s="122"/>
      <c r="R264" s="122"/>
      <c r="S264" s="122"/>
      <c r="T264" s="122"/>
      <c r="U264" s="122"/>
      <c r="V264" s="146"/>
    </row>
    <row r="265" spans="1:22" s="119" customFormat="1" ht="14.1" customHeight="1">
      <c r="A265" s="384">
        <f t="shared" si="4"/>
        <v>264</v>
      </c>
      <c r="B265" s="350" t="s">
        <v>2104</v>
      </c>
      <c r="C265" s="350">
        <v>2</v>
      </c>
      <c r="D265" s="350"/>
      <c r="E265" s="160" t="s">
        <v>1993</v>
      </c>
      <c r="F265" s="122" t="str">
        <f>IF($G$265=1,"",INDEX(値一覧項目!$P$2:$P52,$G$265))</f>
        <v/>
      </c>
      <c r="G265" s="134">
        <v>1</v>
      </c>
      <c r="H265" s="122"/>
      <c r="I265" s="122"/>
      <c r="J265" s="122"/>
      <c r="K265" s="122"/>
      <c r="L265" s="122"/>
      <c r="M265" s="122"/>
      <c r="N265" s="122"/>
      <c r="O265" s="122"/>
      <c r="P265" s="122"/>
      <c r="Q265" s="122"/>
      <c r="R265" s="122"/>
      <c r="S265" s="122"/>
      <c r="T265" s="122"/>
      <c r="U265" s="122"/>
      <c r="V265" s="146"/>
    </row>
    <row r="266" spans="1:22" s="119" customFormat="1" ht="14.1" customHeight="1">
      <c r="A266" s="384">
        <f t="shared" si="4"/>
        <v>265</v>
      </c>
      <c r="B266" s="350" t="s">
        <v>2104</v>
      </c>
      <c r="C266" s="350">
        <v>2</v>
      </c>
      <c r="D266" s="350"/>
      <c r="E266" s="160" t="s">
        <v>1994</v>
      </c>
      <c r="F266" s="122" t="str">
        <f>IF($G$266=1,"",INDEX(値一覧項目!$P$2:$P52,$G$266))</f>
        <v/>
      </c>
      <c r="G266" s="134">
        <v>1</v>
      </c>
      <c r="H266" s="122"/>
      <c r="I266" s="122"/>
      <c r="J266" s="122"/>
      <c r="K266" s="122"/>
      <c r="L266" s="122"/>
      <c r="M266" s="122"/>
      <c r="N266" s="122"/>
      <c r="O266" s="122"/>
      <c r="P266" s="122"/>
      <c r="Q266" s="122"/>
      <c r="R266" s="122"/>
      <c r="S266" s="122"/>
      <c r="T266" s="122"/>
      <c r="U266" s="122"/>
      <c r="V266" s="146"/>
    </row>
    <row r="267" spans="1:22" s="119" customFormat="1" ht="14.1" customHeight="1">
      <c r="A267" s="384">
        <f t="shared" si="4"/>
        <v>266</v>
      </c>
      <c r="B267" s="350" t="s">
        <v>2104</v>
      </c>
      <c r="C267" s="350">
        <v>2</v>
      </c>
      <c r="D267" s="350"/>
      <c r="E267" s="160" t="s">
        <v>1995</v>
      </c>
      <c r="F267" s="131" t="str">
        <f>IF('建築物別概要（追加）入力'!$D$43="","",TEXT('建築物別概要（追加）入力'!$D$43,"#0.000"))</f>
        <v/>
      </c>
      <c r="G267" s="131"/>
      <c r="H267" s="122"/>
      <c r="I267" s="122"/>
      <c r="J267" s="122"/>
      <c r="K267" s="122"/>
      <c r="L267" s="122"/>
      <c r="M267" s="122"/>
      <c r="N267" s="122"/>
      <c r="O267" s="122"/>
      <c r="P267" s="122"/>
      <c r="Q267" s="122"/>
      <c r="R267" s="122"/>
      <c r="S267" s="122"/>
      <c r="T267" s="122"/>
      <c r="U267" s="122"/>
      <c r="V267" s="146"/>
    </row>
    <row r="268" spans="1:22" s="119" customFormat="1" ht="14.1" customHeight="1">
      <c r="A268" s="384">
        <f t="shared" si="4"/>
        <v>267</v>
      </c>
      <c r="B268" s="350" t="s">
        <v>2104</v>
      </c>
      <c r="C268" s="350">
        <v>2</v>
      </c>
      <c r="D268" s="350"/>
      <c r="E268" s="160" t="s">
        <v>1996</v>
      </c>
      <c r="F268" s="131" t="str">
        <f>IF('建築物別概要（追加）入力'!$D$44="","",TEXT('建築物別概要（追加）入力'!$D$44,"#0.000"))</f>
        <v/>
      </c>
      <c r="G268" s="131"/>
      <c r="H268" s="122"/>
      <c r="I268" s="122"/>
      <c r="J268" s="122"/>
      <c r="K268" s="122"/>
      <c r="L268" s="122"/>
      <c r="M268" s="122"/>
      <c r="N268" s="122"/>
      <c r="O268" s="122"/>
      <c r="P268" s="122"/>
      <c r="Q268" s="122"/>
      <c r="R268" s="122"/>
      <c r="S268" s="122"/>
      <c r="T268" s="122"/>
      <c r="U268" s="122"/>
      <c r="V268" s="146"/>
    </row>
    <row r="269" spans="1:22" s="119" customFormat="1" ht="14.1" customHeight="1">
      <c r="A269" s="384">
        <f t="shared" si="4"/>
        <v>268</v>
      </c>
      <c r="B269" s="350" t="s">
        <v>2104</v>
      </c>
      <c r="C269" s="350">
        <v>2</v>
      </c>
      <c r="D269" s="350"/>
      <c r="E269" s="160" t="s">
        <v>1997</v>
      </c>
      <c r="F269" s="122" t="str">
        <f>IF('建築物別概要（追加）入力'!$D$46="","",'建築物別概要（追加）入力'!$D$46)</f>
        <v/>
      </c>
      <c r="G269" s="122"/>
      <c r="H269" s="122"/>
      <c r="I269" s="122"/>
      <c r="J269" s="122"/>
      <c r="K269" s="122"/>
      <c r="L269" s="122"/>
      <c r="M269" s="122"/>
      <c r="N269" s="122"/>
      <c r="O269" s="122"/>
      <c r="P269" s="122"/>
      <c r="Q269" s="122"/>
      <c r="R269" s="122"/>
      <c r="S269" s="122"/>
      <c r="T269" s="122"/>
      <c r="U269" s="122"/>
      <c r="V269" s="146"/>
    </row>
    <row r="270" spans="1:22" s="119" customFormat="1" ht="14.1" customHeight="1">
      <c r="A270" s="384">
        <f t="shared" si="4"/>
        <v>269</v>
      </c>
      <c r="B270" s="350" t="s">
        <v>2104</v>
      </c>
      <c r="C270" s="350">
        <v>2</v>
      </c>
      <c r="D270" s="350"/>
      <c r="E270" s="160" t="s">
        <v>1978</v>
      </c>
      <c r="F270" s="122" t="str">
        <f>IF($G$270=TRUE,"有",IF($H$270=TRUE,"無",""))</f>
        <v/>
      </c>
      <c r="G270" s="127" t="b">
        <v>0</v>
      </c>
      <c r="H270" s="127" t="b">
        <v>0</v>
      </c>
      <c r="I270" s="127"/>
      <c r="J270" s="127"/>
      <c r="K270" s="127"/>
      <c r="L270" s="127"/>
      <c r="M270" s="127"/>
      <c r="N270" s="127"/>
      <c r="O270" s="122"/>
      <c r="P270" s="122"/>
      <c r="Q270" s="122"/>
      <c r="R270" s="122"/>
      <c r="S270" s="122"/>
      <c r="T270" s="122"/>
      <c r="U270" s="122"/>
      <c r="V270" s="146"/>
    </row>
    <row r="271" spans="1:22" s="119" customFormat="1" ht="14.1" customHeight="1">
      <c r="A271" s="384">
        <f t="shared" si="4"/>
        <v>270</v>
      </c>
      <c r="B271" s="350" t="s">
        <v>2104</v>
      </c>
      <c r="C271" s="350">
        <v>2</v>
      </c>
      <c r="D271" s="350"/>
      <c r="E271" s="160" t="s">
        <v>1979</v>
      </c>
      <c r="F271" s="122" t="str">
        <f>IF($G$271=TRUE,"有",IF($H$271=TRUE,"無",""))</f>
        <v/>
      </c>
      <c r="G271" s="127" t="b">
        <v>0</v>
      </c>
      <c r="H271" s="127" t="b">
        <v>0</v>
      </c>
      <c r="I271" s="122"/>
      <c r="J271" s="122"/>
      <c r="K271" s="122"/>
      <c r="L271" s="122"/>
      <c r="M271" s="122"/>
      <c r="N271" s="122"/>
      <c r="O271" s="122"/>
      <c r="P271" s="122"/>
      <c r="Q271" s="122"/>
      <c r="R271" s="122"/>
      <c r="S271" s="122"/>
      <c r="T271" s="122"/>
      <c r="U271" s="122"/>
      <c r="V271" s="146"/>
    </row>
    <row r="272" spans="1:22" s="119" customFormat="1" ht="14.1" customHeight="1">
      <c r="A272" s="384">
        <f t="shared" si="4"/>
        <v>271</v>
      </c>
      <c r="B272" s="350" t="s">
        <v>2104</v>
      </c>
      <c r="C272" s="350">
        <v>2</v>
      </c>
      <c r="D272" s="350"/>
      <c r="E272" s="160" t="s">
        <v>1980</v>
      </c>
      <c r="F272" s="122" t="str">
        <f>IF('建築物別概要（追加）入力'!$Q$59="","",'建築物別概要（追加）入力'!$Q$59)</f>
        <v/>
      </c>
      <c r="G272" s="122"/>
      <c r="H272" s="122"/>
      <c r="I272" s="122"/>
      <c r="J272" s="122"/>
      <c r="K272" s="122"/>
      <c r="L272" s="122"/>
      <c r="M272" s="122"/>
      <c r="N272" s="122"/>
      <c r="O272" s="122"/>
      <c r="P272" s="122"/>
      <c r="Q272" s="122"/>
      <c r="R272" s="122"/>
      <c r="S272" s="122"/>
      <c r="T272" s="122"/>
      <c r="U272" s="122"/>
      <c r="V272" s="146"/>
    </row>
    <row r="273" spans="1:22" s="119" customFormat="1" ht="14.1" customHeight="1">
      <c r="A273" s="384">
        <f t="shared" si="4"/>
        <v>272</v>
      </c>
      <c r="B273" s="350" t="s">
        <v>2104</v>
      </c>
      <c r="C273" s="350">
        <v>2</v>
      </c>
      <c r="D273" s="350"/>
      <c r="E273" s="160" t="s">
        <v>1981</v>
      </c>
      <c r="F273" s="122" t="str">
        <f>IF('建築物別概要（追加）入力'!$Q$61="","",'建築物別概要（追加）入力'!$Q$61)</f>
        <v/>
      </c>
      <c r="G273" s="122"/>
      <c r="H273" s="122"/>
      <c r="I273" s="122"/>
      <c r="J273" s="122"/>
      <c r="K273" s="122"/>
      <c r="L273" s="122"/>
      <c r="M273" s="122"/>
      <c r="N273" s="122"/>
      <c r="O273" s="122"/>
      <c r="P273" s="122"/>
      <c r="Q273" s="122"/>
      <c r="R273" s="122"/>
      <c r="S273" s="122"/>
      <c r="T273" s="122"/>
      <c r="U273" s="122"/>
      <c r="V273" s="146"/>
    </row>
    <row r="274" spans="1:22" s="119" customFormat="1" ht="14.1" customHeight="1">
      <c r="A274" s="384">
        <f t="shared" si="4"/>
        <v>273</v>
      </c>
      <c r="B274" s="350" t="s">
        <v>2104</v>
      </c>
      <c r="C274" s="350">
        <v>2</v>
      </c>
      <c r="D274" s="350"/>
      <c r="E274" s="160" t="s">
        <v>1982</v>
      </c>
      <c r="F274" s="122" t="str">
        <f>IF('建築物別概要（追加）入力'!$Q$66="","",'建築物別概要（追加）入力'!$Q$66)</f>
        <v/>
      </c>
      <c r="G274" s="122"/>
      <c r="H274" s="122"/>
      <c r="I274" s="122"/>
      <c r="J274" s="122"/>
      <c r="K274" s="122"/>
      <c r="L274" s="122"/>
      <c r="M274" s="122"/>
      <c r="N274" s="122"/>
      <c r="O274" s="122"/>
      <c r="P274" s="122"/>
      <c r="Q274" s="122"/>
      <c r="R274" s="122"/>
      <c r="S274" s="122"/>
      <c r="T274" s="122"/>
      <c r="U274" s="122"/>
      <c r="V274" s="146"/>
    </row>
    <row r="275" spans="1:22" s="119" customFormat="1" ht="14.1" customHeight="1">
      <c r="A275" s="384">
        <f t="shared" si="4"/>
        <v>274</v>
      </c>
      <c r="B275" s="350" t="s">
        <v>2104</v>
      </c>
      <c r="C275" s="350">
        <v>2</v>
      </c>
      <c r="D275" s="350"/>
      <c r="E275" s="160" t="s">
        <v>1998</v>
      </c>
      <c r="F275" s="122" t="str">
        <f>IF($G$275=1,"",INDEX(値一覧項目!$U$2:$U11,$G$275))</f>
        <v/>
      </c>
      <c r="G275" s="134">
        <v>1</v>
      </c>
      <c r="H275" s="122"/>
      <c r="I275" s="122"/>
      <c r="J275" s="122"/>
      <c r="K275" s="122"/>
      <c r="L275" s="122"/>
      <c r="M275" s="122"/>
      <c r="N275" s="122"/>
      <c r="O275" s="122"/>
      <c r="P275" s="122"/>
      <c r="Q275" s="122"/>
      <c r="R275" s="122"/>
      <c r="S275" s="122"/>
      <c r="T275" s="122"/>
      <c r="U275" s="122"/>
      <c r="V275" s="146"/>
    </row>
    <row r="276" spans="1:22" s="119" customFormat="1" ht="14.1" customHeight="1">
      <c r="A276" s="384">
        <f t="shared" si="4"/>
        <v>275</v>
      </c>
      <c r="B276" s="350" t="s">
        <v>2104</v>
      </c>
      <c r="C276" s="350">
        <v>2</v>
      </c>
      <c r="D276" s="350"/>
      <c r="E276" s="160" t="s">
        <v>1999</v>
      </c>
      <c r="F276" s="122" t="str">
        <f>IF($G$276=1,"",INDEX(値一覧項目!$U$2:$U11,$G$276))</f>
        <v/>
      </c>
      <c r="G276" s="134">
        <v>1</v>
      </c>
      <c r="H276" s="122"/>
      <c r="I276" s="122"/>
      <c r="J276" s="122"/>
      <c r="K276" s="122"/>
      <c r="L276" s="122"/>
      <c r="M276" s="122"/>
      <c r="N276" s="122"/>
      <c r="O276" s="122"/>
      <c r="P276" s="122"/>
      <c r="Q276" s="122"/>
      <c r="R276" s="122"/>
      <c r="S276" s="122"/>
      <c r="T276" s="122"/>
      <c r="U276" s="122"/>
      <c r="V276" s="146"/>
    </row>
    <row r="277" spans="1:22" s="119" customFormat="1" ht="14.1" customHeight="1">
      <c r="A277" s="384">
        <f t="shared" si="4"/>
        <v>276</v>
      </c>
      <c r="B277" s="350" t="s">
        <v>2104</v>
      </c>
      <c r="C277" s="350">
        <v>2</v>
      </c>
      <c r="D277" s="350"/>
      <c r="E277" s="160" t="s">
        <v>2000</v>
      </c>
      <c r="F277" s="122" t="str">
        <f>IF($G$277=1,"",INDEX(値一覧項目!$U$2:$U11,$G$277))</f>
        <v/>
      </c>
      <c r="G277" s="134">
        <v>1</v>
      </c>
      <c r="H277" s="122"/>
      <c r="I277" s="122"/>
      <c r="J277" s="122"/>
      <c r="K277" s="122"/>
      <c r="L277" s="122"/>
      <c r="M277" s="122"/>
      <c r="N277" s="122"/>
      <c r="O277" s="122"/>
      <c r="P277" s="122"/>
      <c r="Q277" s="122"/>
      <c r="R277" s="122"/>
      <c r="S277" s="122"/>
      <c r="T277" s="122"/>
      <c r="U277" s="122"/>
      <c r="V277" s="146"/>
    </row>
    <row r="278" spans="1:22" s="119" customFormat="1" ht="14.1" customHeight="1">
      <c r="A278" s="384">
        <f t="shared" si="4"/>
        <v>277</v>
      </c>
      <c r="B278" s="350" t="s">
        <v>2104</v>
      </c>
      <c r="C278" s="350">
        <v>2</v>
      </c>
      <c r="D278" s="350"/>
      <c r="E278" s="160" t="s">
        <v>2001</v>
      </c>
      <c r="F278" s="122" t="str">
        <f>IF($G$278=1,"",INDEX(値一覧項目!$U$2:$U11,$G$278))</f>
        <v/>
      </c>
      <c r="G278" s="134">
        <v>1</v>
      </c>
      <c r="H278" s="122"/>
      <c r="I278" s="122"/>
      <c r="J278" s="122"/>
      <c r="K278" s="122"/>
      <c r="L278" s="122"/>
      <c r="M278" s="122"/>
      <c r="N278" s="122"/>
      <c r="O278" s="122"/>
      <c r="P278" s="122"/>
      <c r="Q278" s="122"/>
      <c r="R278" s="122"/>
      <c r="S278" s="122"/>
      <c r="T278" s="122"/>
      <c r="U278" s="122"/>
      <c r="V278" s="146"/>
    </row>
    <row r="279" spans="1:22" s="119" customFormat="1" ht="14.1" customHeight="1">
      <c r="A279" s="384">
        <f t="shared" si="4"/>
        <v>278</v>
      </c>
      <c r="B279" s="350" t="s">
        <v>2104</v>
      </c>
      <c r="C279" s="350">
        <v>2</v>
      </c>
      <c r="D279" s="350"/>
      <c r="E279" s="160" t="s">
        <v>2002</v>
      </c>
      <c r="F279" s="122" t="str">
        <f>IF($G$279=1,"",INDEX(値一覧項目!$U$2:$U11,$G$279))</f>
        <v/>
      </c>
      <c r="G279" s="134">
        <v>1</v>
      </c>
      <c r="H279" s="122"/>
      <c r="I279" s="122"/>
      <c r="J279" s="122"/>
      <c r="K279" s="122"/>
      <c r="L279" s="122"/>
      <c r="M279" s="122"/>
      <c r="N279" s="122"/>
      <c r="O279" s="122"/>
      <c r="P279" s="122"/>
      <c r="Q279" s="122"/>
      <c r="R279" s="122"/>
      <c r="S279" s="122"/>
      <c r="T279" s="122"/>
      <c r="U279" s="122"/>
      <c r="V279" s="146"/>
    </row>
    <row r="280" spans="1:22" s="119" customFormat="1" ht="14.1" customHeight="1">
      <c r="A280" s="384">
        <f t="shared" si="4"/>
        <v>279</v>
      </c>
      <c r="B280" s="350" t="s">
        <v>2104</v>
      </c>
      <c r="C280" s="350">
        <v>2</v>
      </c>
      <c r="D280" s="350"/>
      <c r="E280" s="160" t="s">
        <v>2003</v>
      </c>
      <c r="F280" s="122" t="str">
        <f>IF($G$280=1,"",INDEX(値一覧項目!$U$2:$U11,$G$280))</f>
        <v/>
      </c>
      <c r="G280" s="134">
        <v>1</v>
      </c>
      <c r="H280" s="122"/>
      <c r="I280" s="122"/>
      <c r="J280" s="122"/>
      <c r="K280" s="122"/>
      <c r="L280" s="122"/>
      <c r="M280" s="122"/>
      <c r="N280" s="122"/>
      <c r="O280" s="122"/>
      <c r="P280" s="122"/>
      <c r="Q280" s="122"/>
      <c r="R280" s="122"/>
      <c r="S280" s="122"/>
      <c r="T280" s="122"/>
      <c r="U280" s="122"/>
      <c r="V280" s="146"/>
    </row>
    <row r="281" spans="1:22" ht="14.1" customHeight="1">
      <c r="A281" s="307">
        <f t="shared" si="4"/>
        <v>280</v>
      </c>
      <c r="B281" s="355" t="s">
        <v>2104</v>
      </c>
      <c r="C281" s="355">
        <v>2</v>
      </c>
      <c r="D281" s="355"/>
      <c r="E281" s="308" t="s">
        <v>2030</v>
      </c>
      <c r="F281" s="149" t="str">
        <f>IF($G$281=1,"",INDEX(値一覧項目!$U$2:$U255,$G$281))</f>
        <v/>
      </c>
      <c r="G281" s="134">
        <v>1</v>
      </c>
      <c r="H281" s="149"/>
      <c r="I281" s="149"/>
      <c r="J281" s="149"/>
      <c r="K281" s="149"/>
      <c r="L281" s="149"/>
      <c r="M281" s="149"/>
      <c r="N281" s="149"/>
      <c r="O281" s="149"/>
      <c r="P281" s="149"/>
      <c r="Q281" s="149"/>
      <c r="R281" s="149"/>
      <c r="S281" s="149"/>
      <c r="T281" s="149"/>
      <c r="U281" s="149"/>
      <c r="V281" s="378"/>
    </row>
    <row r="282" spans="1:22" s="119" customFormat="1" ht="14.1" customHeight="1">
      <c r="A282" s="384">
        <f t="shared" si="4"/>
        <v>281</v>
      </c>
      <c r="B282" s="350" t="s">
        <v>2104</v>
      </c>
      <c r="C282" s="350">
        <v>2</v>
      </c>
      <c r="D282" s="350"/>
      <c r="E282" s="160" t="s">
        <v>2004</v>
      </c>
      <c r="F282" s="132" t="str">
        <f>IF('建築物別概要（追加）入力'!$J$70="","",TEXT('建築物別概要（追加）入力'!$J$70,"#0.00"))</f>
        <v/>
      </c>
      <c r="G282" s="132"/>
      <c r="H282" s="122"/>
      <c r="I282" s="122"/>
      <c r="J282" s="122"/>
      <c r="K282" s="122"/>
      <c r="L282" s="122"/>
      <c r="M282" s="122"/>
      <c r="N282" s="122"/>
      <c r="O282" s="122"/>
      <c r="P282" s="122"/>
      <c r="Q282" s="122"/>
      <c r="R282" s="122"/>
      <c r="S282" s="122"/>
      <c r="T282" s="122"/>
      <c r="U282" s="122"/>
      <c r="V282" s="146"/>
    </row>
    <row r="283" spans="1:22" s="119" customFormat="1" ht="14.1" customHeight="1">
      <c r="A283" s="384">
        <f t="shared" si="4"/>
        <v>282</v>
      </c>
      <c r="B283" s="350" t="s">
        <v>2104</v>
      </c>
      <c r="C283" s="350">
        <v>2</v>
      </c>
      <c r="D283" s="350"/>
      <c r="E283" s="160" t="s">
        <v>2005</v>
      </c>
      <c r="F283" s="132" t="str">
        <f>IF('建築物別概要（追加）入力'!$J$71="","",TEXT('建築物別概要（追加）入力'!$J$71,"#0.00"))</f>
        <v/>
      </c>
      <c r="G283" s="132"/>
      <c r="H283" s="122"/>
      <c r="I283" s="122"/>
      <c r="J283" s="122"/>
      <c r="K283" s="122"/>
      <c r="L283" s="122"/>
      <c r="M283" s="122"/>
      <c r="N283" s="122"/>
      <c r="O283" s="122"/>
      <c r="P283" s="122"/>
      <c r="Q283" s="122"/>
      <c r="R283" s="122"/>
      <c r="S283" s="122"/>
      <c r="T283" s="122"/>
      <c r="U283" s="122"/>
      <c r="V283" s="146"/>
    </row>
    <row r="284" spans="1:22" s="119" customFormat="1" ht="14.1" customHeight="1">
      <c r="A284" s="384">
        <f t="shared" si="4"/>
        <v>283</v>
      </c>
      <c r="B284" s="350" t="s">
        <v>2104</v>
      </c>
      <c r="C284" s="350">
        <v>2</v>
      </c>
      <c r="D284" s="350"/>
      <c r="E284" s="160" t="s">
        <v>2006</v>
      </c>
      <c r="F284" s="132" t="str">
        <f>IF('建築物別概要（追加）入力'!$J$72="","",TEXT('建築物別概要（追加）入力'!$J$72,"#0.00"))</f>
        <v/>
      </c>
      <c r="G284" s="132"/>
      <c r="H284" s="122"/>
      <c r="I284" s="122"/>
      <c r="J284" s="122"/>
      <c r="K284" s="122"/>
      <c r="L284" s="122"/>
      <c r="M284" s="122"/>
      <c r="N284" s="122"/>
      <c r="O284" s="122"/>
      <c r="P284" s="122"/>
      <c r="Q284" s="122"/>
      <c r="R284" s="122"/>
      <c r="S284" s="122"/>
      <c r="T284" s="122"/>
      <c r="U284" s="122"/>
      <c r="V284" s="146"/>
    </row>
    <row r="285" spans="1:22" s="119" customFormat="1" ht="14.1" customHeight="1">
      <c r="A285" s="384">
        <f t="shared" si="4"/>
        <v>284</v>
      </c>
      <c r="B285" s="350" t="s">
        <v>2104</v>
      </c>
      <c r="C285" s="350">
        <v>2</v>
      </c>
      <c r="D285" s="350"/>
      <c r="E285" s="160" t="s">
        <v>2007</v>
      </c>
      <c r="F285" s="132" t="str">
        <f>IF('建築物別概要（追加）入力'!$J$73="","",TEXT('建築物別概要（追加）入力'!$J$73,"#0.00"))</f>
        <v/>
      </c>
      <c r="G285" s="132"/>
      <c r="H285" s="122"/>
      <c r="I285" s="122"/>
      <c r="J285" s="122"/>
      <c r="K285" s="122"/>
      <c r="L285" s="122"/>
      <c r="M285" s="122"/>
      <c r="N285" s="122"/>
      <c r="O285" s="122"/>
      <c r="P285" s="122"/>
      <c r="Q285" s="122"/>
      <c r="R285" s="122"/>
      <c r="S285" s="122"/>
      <c r="T285" s="122"/>
      <c r="U285" s="122"/>
      <c r="V285" s="146"/>
    </row>
    <row r="286" spans="1:22" s="119" customFormat="1" ht="14.1" customHeight="1">
      <c r="A286" s="384">
        <f t="shared" si="4"/>
        <v>285</v>
      </c>
      <c r="B286" s="350" t="s">
        <v>2104</v>
      </c>
      <c r="C286" s="350">
        <v>2</v>
      </c>
      <c r="D286" s="350"/>
      <c r="E286" s="160" t="s">
        <v>2008</v>
      </c>
      <c r="F286" s="132" t="str">
        <f>IF('建築物別概要（追加）入力'!$J$74="","",TEXT('建築物別概要（追加）入力'!$J$74,"#0.00"))</f>
        <v/>
      </c>
      <c r="G286" s="122"/>
      <c r="H286" s="122"/>
      <c r="I286" s="122"/>
      <c r="J286" s="122"/>
      <c r="K286" s="122"/>
      <c r="L286" s="122"/>
      <c r="M286" s="122"/>
      <c r="N286" s="122"/>
      <c r="O286" s="122"/>
      <c r="P286" s="122"/>
      <c r="Q286" s="122"/>
      <c r="R286" s="122"/>
      <c r="S286" s="122"/>
      <c r="T286" s="122"/>
      <c r="U286" s="122"/>
      <c r="V286" s="146"/>
    </row>
    <row r="287" spans="1:22" s="119" customFormat="1" ht="14.1" customHeight="1">
      <c r="A287" s="384">
        <f t="shared" si="4"/>
        <v>286</v>
      </c>
      <c r="B287" s="350" t="s">
        <v>2104</v>
      </c>
      <c r="C287" s="350">
        <v>2</v>
      </c>
      <c r="D287" s="350"/>
      <c r="E287" s="160" t="s">
        <v>2009</v>
      </c>
      <c r="F287" s="132" t="str">
        <f>IF('建築物別概要（追加）入力'!$J$75="","",TEXT('建築物別概要（追加）入力'!$J$75,"#0.00"))</f>
        <v/>
      </c>
      <c r="G287" s="122"/>
      <c r="H287" s="122"/>
      <c r="I287" s="122"/>
      <c r="J287" s="122"/>
      <c r="K287" s="122"/>
      <c r="L287" s="122"/>
      <c r="M287" s="122"/>
      <c r="N287" s="122"/>
      <c r="O287" s="122"/>
      <c r="P287" s="122"/>
      <c r="Q287" s="122"/>
      <c r="R287" s="122"/>
      <c r="S287" s="122"/>
      <c r="T287" s="122"/>
      <c r="U287" s="122"/>
      <c r="V287" s="146"/>
    </row>
    <row r="288" spans="1:22" ht="14.1" customHeight="1">
      <c r="A288" s="305">
        <f t="shared" si="4"/>
        <v>287</v>
      </c>
      <c r="B288" s="351" t="s">
        <v>2104</v>
      </c>
      <c r="C288" s="351">
        <v>2</v>
      </c>
      <c r="D288" s="351"/>
      <c r="E288" s="303" t="s">
        <v>2031</v>
      </c>
      <c r="F288" s="121" t="str">
        <f>IF('建築物別概要（追加）入力'!$J$76="","",TEXT('建築物別概要（追加）入力'!$J$76,"#0.00"))</f>
        <v/>
      </c>
      <c r="G288" s="121"/>
      <c r="H288" s="121"/>
      <c r="I288" s="121"/>
      <c r="J288" s="121"/>
      <c r="K288" s="121"/>
      <c r="L288" s="121"/>
      <c r="M288" s="121"/>
      <c r="N288" s="121"/>
      <c r="O288" s="121"/>
      <c r="P288" s="121"/>
      <c r="Q288" s="121"/>
      <c r="R288" s="121"/>
      <c r="S288" s="121"/>
      <c r="T288" s="121"/>
      <c r="U288" s="121"/>
      <c r="V288" s="299"/>
    </row>
    <row r="289" spans="1:22" s="119" customFormat="1" ht="14.1" customHeight="1">
      <c r="A289" s="384">
        <f t="shared" si="4"/>
        <v>288</v>
      </c>
      <c r="B289" s="350" t="s">
        <v>2104</v>
      </c>
      <c r="C289" s="350">
        <v>2</v>
      </c>
      <c r="D289" s="350"/>
      <c r="E289" s="160" t="s">
        <v>2010</v>
      </c>
      <c r="F289" s="132" t="str">
        <f>IF('建築物別概要（追加）入力'!$P$70="","",TEXT('建築物別概要（追加）入力'!$P$70,"#0.00"))</f>
        <v/>
      </c>
      <c r="G289" s="132"/>
      <c r="H289" s="122"/>
      <c r="I289" s="122"/>
      <c r="J289" s="122"/>
      <c r="K289" s="122"/>
      <c r="L289" s="122"/>
      <c r="M289" s="122"/>
      <c r="N289" s="122"/>
      <c r="O289" s="122"/>
      <c r="P289" s="122"/>
      <c r="Q289" s="122"/>
      <c r="R289" s="122"/>
      <c r="S289" s="122"/>
      <c r="T289" s="122"/>
      <c r="U289" s="122"/>
      <c r="V289" s="146"/>
    </row>
    <row r="290" spans="1:22" s="119" customFormat="1" ht="14.1" customHeight="1">
      <c r="A290" s="384">
        <f t="shared" si="4"/>
        <v>289</v>
      </c>
      <c r="B290" s="350" t="s">
        <v>2104</v>
      </c>
      <c r="C290" s="350">
        <v>2</v>
      </c>
      <c r="D290" s="350"/>
      <c r="E290" s="160" t="s">
        <v>2011</v>
      </c>
      <c r="F290" s="132" t="str">
        <f>IF('建築物別概要（追加）入力'!$P$71="","",TEXT('建築物別概要（追加）入力'!$P$71,"#0.00"))</f>
        <v/>
      </c>
      <c r="G290" s="132"/>
      <c r="H290" s="122"/>
      <c r="I290" s="122"/>
      <c r="J290" s="122"/>
      <c r="K290" s="122"/>
      <c r="L290" s="122"/>
      <c r="M290" s="122"/>
      <c r="N290" s="122"/>
      <c r="O290" s="122"/>
      <c r="P290" s="122"/>
      <c r="Q290" s="122"/>
      <c r="R290" s="122"/>
      <c r="S290" s="122"/>
      <c r="T290" s="122"/>
      <c r="U290" s="122"/>
      <c r="V290" s="146"/>
    </row>
    <row r="291" spans="1:22" s="119" customFormat="1" ht="14.1" customHeight="1">
      <c r="A291" s="384">
        <f t="shared" si="4"/>
        <v>290</v>
      </c>
      <c r="B291" s="350" t="s">
        <v>2104</v>
      </c>
      <c r="C291" s="350">
        <v>2</v>
      </c>
      <c r="D291" s="350"/>
      <c r="E291" s="160" t="s">
        <v>2012</v>
      </c>
      <c r="F291" s="132" t="str">
        <f>IF('建築物別概要（追加）入力'!$P$72="","",TEXT('建築物別概要（追加）入力'!$P$72,"#0.00"))</f>
        <v/>
      </c>
      <c r="G291" s="132"/>
      <c r="H291" s="122"/>
      <c r="I291" s="122"/>
      <c r="J291" s="122"/>
      <c r="K291" s="122"/>
      <c r="L291" s="122"/>
      <c r="M291" s="122"/>
      <c r="N291" s="122"/>
      <c r="O291" s="122"/>
      <c r="P291" s="122"/>
      <c r="Q291" s="122"/>
      <c r="R291" s="122"/>
      <c r="S291" s="122"/>
      <c r="T291" s="122"/>
      <c r="U291" s="122"/>
      <c r="V291" s="146"/>
    </row>
    <row r="292" spans="1:22" s="119" customFormat="1" ht="14.1" customHeight="1">
      <c r="A292" s="384">
        <f t="shared" si="4"/>
        <v>291</v>
      </c>
      <c r="B292" s="350" t="s">
        <v>2104</v>
      </c>
      <c r="C292" s="350">
        <v>2</v>
      </c>
      <c r="D292" s="350"/>
      <c r="E292" s="160" t="s">
        <v>2013</v>
      </c>
      <c r="F292" s="132" t="str">
        <f>IF('建築物別概要（追加）入力'!$P$73="","",TEXT('建築物別概要（追加）入力'!$P$72,"#0.00"))</f>
        <v/>
      </c>
      <c r="G292" s="132"/>
      <c r="H292" s="122"/>
      <c r="I292" s="122"/>
      <c r="J292" s="122"/>
      <c r="K292" s="122"/>
      <c r="L292" s="122"/>
      <c r="M292" s="122"/>
      <c r="N292" s="122"/>
      <c r="O292" s="122"/>
      <c r="P292" s="122"/>
      <c r="Q292" s="122"/>
      <c r="R292" s="122"/>
      <c r="S292" s="122"/>
      <c r="T292" s="122"/>
      <c r="U292" s="122"/>
      <c r="V292" s="146"/>
    </row>
    <row r="293" spans="1:22" s="119" customFormat="1" ht="14.1" customHeight="1">
      <c r="A293" s="384">
        <f t="shared" si="4"/>
        <v>292</v>
      </c>
      <c r="B293" s="350" t="s">
        <v>2104</v>
      </c>
      <c r="C293" s="350">
        <v>2</v>
      </c>
      <c r="D293" s="350"/>
      <c r="E293" s="160" t="s">
        <v>2014</v>
      </c>
      <c r="F293" s="132" t="str">
        <f>IF('建築物別概要（追加）入力'!$P$74="","",TEXT('建築物別概要（追加）入力'!$P$74,"#0.00"))</f>
        <v/>
      </c>
      <c r="G293" s="122"/>
      <c r="H293" s="122"/>
      <c r="I293" s="122"/>
      <c r="J293" s="122"/>
      <c r="K293" s="122"/>
      <c r="L293" s="122"/>
      <c r="M293" s="122"/>
      <c r="N293" s="122"/>
      <c r="O293" s="122"/>
      <c r="P293" s="122"/>
      <c r="Q293" s="122"/>
      <c r="R293" s="122"/>
      <c r="S293" s="122"/>
      <c r="T293" s="122"/>
      <c r="U293" s="122"/>
      <c r="V293" s="146"/>
    </row>
    <row r="294" spans="1:22" s="119" customFormat="1" ht="14.1" customHeight="1">
      <c r="A294" s="384">
        <f t="shared" si="4"/>
        <v>293</v>
      </c>
      <c r="B294" s="350" t="s">
        <v>2104</v>
      </c>
      <c r="C294" s="350">
        <v>2</v>
      </c>
      <c r="D294" s="350"/>
      <c r="E294" s="160" t="s">
        <v>2015</v>
      </c>
      <c r="F294" s="132" t="str">
        <f>IF('建築物別概要（追加）入力'!$P$75="","",TEXT('建築物別概要（追加）入力'!$P$75,"#0.00"))</f>
        <v/>
      </c>
      <c r="G294" s="122"/>
      <c r="H294" s="122"/>
      <c r="I294" s="122"/>
      <c r="J294" s="122"/>
      <c r="K294" s="122"/>
      <c r="L294" s="122"/>
      <c r="M294" s="122"/>
      <c r="N294" s="122"/>
      <c r="O294" s="122"/>
      <c r="P294" s="122"/>
      <c r="Q294" s="122"/>
      <c r="R294" s="122"/>
      <c r="S294" s="122"/>
      <c r="T294" s="122"/>
      <c r="U294" s="122"/>
      <c r="V294" s="146"/>
    </row>
    <row r="295" spans="1:22" ht="14.1" customHeight="1">
      <c r="A295" s="305">
        <f t="shared" si="4"/>
        <v>294</v>
      </c>
      <c r="B295" s="351" t="s">
        <v>2104</v>
      </c>
      <c r="C295" s="351">
        <v>2</v>
      </c>
      <c r="D295" s="351"/>
      <c r="E295" s="303" t="s">
        <v>2032</v>
      </c>
      <c r="F295" s="121" t="str">
        <f>IF('建築物別概要（追加）入力'!$P$76="","",TEXT('建築物別概要（追加）入力'!$P$76,"#0.00"))</f>
        <v/>
      </c>
      <c r="G295" s="121"/>
      <c r="H295" s="121"/>
      <c r="I295" s="121"/>
      <c r="J295" s="121"/>
      <c r="K295" s="121"/>
      <c r="L295" s="121"/>
      <c r="M295" s="121"/>
      <c r="N295" s="121"/>
      <c r="O295" s="121"/>
      <c r="P295" s="121"/>
      <c r="Q295" s="121"/>
      <c r="R295" s="121"/>
      <c r="S295" s="121"/>
      <c r="T295" s="121"/>
      <c r="U295" s="121"/>
      <c r="V295" s="299"/>
    </row>
    <row r="296" spans="1:22" s="119" customFormat="1" ht="14.1" customHeight="1">
      <c r="A296" s="384">
        <f t="shared" si="4"/>
        <v>295</v>
      </c>
      <c r="B296" s="350" t="s">
        <v>2104</v>
      </c>
      <c r="C296" s="350">
        <v>2</v>
      </c>
      <c r="D296" s="350"/>
      <c r="E296" s="160" t="s">
        <v>2016</v>
      </c>
      <c r="F296" s="132" t="str">
        <f>IF('建築物別概要（追加）入力'!$V$70=0,"",TEXT('建築物別概要（追加）入力'!$V$70,"#0.00"))</f>
        <v/>
      </c>
      <c r="G296" s="132"/>
      <c r="H296" s="122"/>
      <c r="I296" s="122"/>
      <c r="J296" s="122"/>
      <c r="K296" s="122"/>
      <c r="L296" s="122"/>
      <c r="M296" s="122"/>
      <c r="N296" s="122"/>
      <c r="O296" s="122"/>
      <c r="P296" s="122"/>
      <c r="Q296" s="122"/>
      <c r="R296" s="122"/>
      <c r="S296" s="122"/>
      <c r="T296" s="122"/>
      <c r="U296" s="122"/>
      <c r="V296" s="146"/>
    </row>
    <row r="297" spans="1:22" s="119" customFormat="1" ht="14.1" customHeight="1">
      <c r="A297" s="384">
        <f t="shared" si="4"/>
        <v>296</v>
      </c>
      <c r="B297" s="350" t="s">
        <v>2104</v>
      </c>
      <c r="C297" s="350">
        <v>2</v>
      </c>
      <c r="D297" s="350"/>
      <c r="E297" s="160" t="s">
        <v>2017</v>
      </c>
      <c r="F297" s="132" t="str">
        <f>IF('建築物別概要（追加）入力'!$V$71=0,"",TEXT('建築物別概要（追加）入力'!$V$71,"#0.00"))</f>
        <v/>
      </c>
      <c r="G297" s="132"/>
      <c r="H297" s="122"/>
      <c r="I297" s="122"/>
      <c r="J297" s="122"/>
      <c r="K297" s="122"/>
      <c r="L297" s="122"/>
      <c r="M297" s="122"/>
      <c r="N297" s="122"/>
      <c r="O297" s="122"/>
      <c r="P297" s="122"/>
      <c r="Q297" s="122"/>
      <c r="R297" s="122"/>
      <c r="S297" s="122"/>
      <c r="T297" s="122"/>
      <c r="U297" s="122"/>
      <c r="V297" s="146"/>
    </row>
    <row r="298" spans="1:22" s="119" customFormat="1" ht="14.1" customHeight="1">
      <c r="A298" s="384">
        <f t="shared" si="4"/>
        <v>297</v>
      </c>
      <c r="B298" s="350" t="s">
        <v>2104</v>
      </c>
      <c r="C298" s="350">
        <v>2</v>
      </c>
      <c r="D298" s="350"/>
      <c r="E298" s="160" t="s">
        <v>2018</v>
      </c>
      <c r="F298" s="132" t="str">
        <f>IF('建築物別概要（追加）入力'!$V$72=0,"",TEXT('建築物別概要（追加）入力'!$V$72,"#0.00"))</f>
        <v/>
      </c>
      <c r="G298" s="132"/>
      <c r="H298" s="122"/>
      <c r="I298" s="122"/>
      <c r="J298" s="122"/>
      <c r="K298" s="122"/>
      <c r="L298" s="122"/>
      <c r="M298" s="122"/>
      <c r="N298" s="122"/>
      <c r="O298" s="122"/>
      <c r="P298" s="122"/>
      <c r="Q298" s="122"/>
      <c r="R298" s="122"/>
      <c r="S298" s="122"/>
      <c r="T298" s="122"/>
      <c r="U298" s="122"/>
      <c r="V298" s="146"/>
    </row>
    <row r="299" spans="1:22" s="119" customFormat="1" ht="14.1" customHeight="1">
      <c r="A299" s="384">
        <f t="shared" si="4"/>
        <v>298</v>
      </c>
      <c r="B299" s="350" t="s">
        <v>2104</v>
      </c>
      <c r="C299" s="350">
        <v>2</v>
      </c>
      <c r="D299" s="350"/>
      <c r="E299" s="160" t="s">
        <v>2019</v>
      </c>
      <c r="F299" s="132" t="str">
        <f>IF('建築物別概要（追加）入力'!$V$73=0,"",TEXT('建築物別概要（追加）入力'!$V$73,"#0.00"))</f>
        <v/>
      </c>
      <c r="G299" s="132"/>
      <c r="H299" s="122"/>
      <c r="I299" s="122"/>
      <c r="J299" s="122"/>
      <c r="K299" s="122"/>
      <c r="L299" s="122"/>
      <c r="M299" s="122"/>
      <c r="N299" s="122"/>
      <c r="O299" s="122"/>
      <c r="P299" s="122"/>
      <c r="Q299" s="122"/>
      <c r="R299" s="122"/>
      <c r="S299" s="122"/>
      <c r="T299" s="122"/>
      <c r="U299" s="122"/>
      <c r="V299" s="146"/>
    </row>
    <row r="300" spans="1:22" s="119" customFormat="1" ht="14.1" customHeight="1">
      <c r="A300" s="384">
        <f t="shared" si="4"/>
        <v>299</v>
      </c>
      <c r="B300" s="350" t="s">
        <v>2104</v>
      </c>
      <c r="C300" s="350">
        <v>2</v>
      </c>
      <c r="D300" s="350"/>
      <c r="E300" s="160" t="s">
        <v>2020</v>
      </c>
      <c r="F300" s="132" t="str">
        <f>IF('建築物別概要（追加）入力'!$V$74=0,"",TEXT('建築物別概要（追加）入力'!$V$74,"#0.00"))</f>
        <v/>
      </c>
      <c r="G300" s="122"/>
      <c r="H300" s="122"/>
      <c r="I300" s="122"/>
      <c r="J300" s="122"/>
      <c r="K300" s="122"/>
      <c r="L300" s="122"/>
      <c r="M300" s="122"/>
      <c r="N300" s="122"/>
      <c r="O300" s="122"/>
      <c r="P300" s="122"/>
      <c r="Q300" s="122"/>
      <c r="R300" s="122"/>
      <c r="S300" s="122"/>
      <c r="T300" s="122"/>
      <c r="U300" s="122"/>
      <c r="V300" s="146"/>
    </row>
    <row r="301" spans="1:22" s="119" customFormat="1" ht="14.1" customHeight="1">
      <c r="A301" s="384">
        <f t="shared" si="4"/>
        <v>300</v>
      </c>
      <c r="B301" s="350" t="s">
        <v>2104</v>
      </c>
      <c r="C301" s="350">
        <v>2</v>
      </c>
      <c r="D301" s="350"/>
      <c r="E301" s="160" t="s">
        <v>2021</v>
      </c>
      <c r="F301" s="132" t="str">
        <f>IF('建築物別概要（追加）入力'!$V$75=0,"",TEXT('建築物別概要（追加）入力'!$V$75,"#0.00"))</f>
        <v/>
      </c>
      <c r="G301" s="122"/>
      <c r="H301" s="122"/>
      <c r="I301" s="122"/>
      <c r="J301" s="122"/>
      <c r="K301" s="122"/>
      <c r="L301" s="122"/>
      <c r="M301" s="122"/>
      <c r="N301" s="122"/>
      <c r="O301" s="122"/>
      <c r="P301" s="122"/>
      <c r="Q301" s="122"/>
      <c r="R301" s="122"/>
      <c r="S301" s="122"/>
      <c r="T301" s="122"/>
      <c r="U301" s="122"/>
      <c r="V301" s="146"/>
    </row>
    <row r="302" spans="1:22" ht="14.1" customHeight="1">
      <c r="A302" s="305">
        <f t="shared" si="4"/>
        <v>301</v>
      </c>
      <c r="B302" s="351" t="s">
        <v>2104</v>
      </c>
      <c r="C302" s="351">
        <v>2</v>
      </c>
      <c r="D302" s="351"/>
      <c r="E302" s="303" t="s">
        <v>2033</v>
      </c>
      <c r="F302" s="132" t="str">
        <f>IF('建築物別概要（追加）入力'!$V$76=0,"",TEXT('建築物別概要（追加）入力'!$V$76,"#0.00"))</f>
        <v/>
      </c>
      <c r="G302" s="121"/>
      <c r="H302" s="121"/>
      <c r="I302" s="121"/>
      <c r="J302" s="121"/>
      <c r="K302" s="121"/>
      <c r="L302" s="121"/>
      <c r="M302" s="121"/>
      <c r="N302" s="121"/>
      <c r="O302" s="121"/>
      <c r="P302" s="121"/>
      <c r="Q302" s="121"/>
      <c r="R302" s="121"/>
      <c r="S302" s="121"/>
      <c r="T302" s="121"/>
      <c r="U302" s="121"/>
      <c r="V302" s="299"/>
    </row>
    <row r="303" spans="1:22" s="119" customFormat="1" ht="14.1" customHeight="1">
      <c r="A303" s="385">
        <f t="shared" si="4"/>
        <v>302</v>
      </c>
      <c r="B303" s="353" t="s">
        <v>2104</v>
      </c>
      <c r="C303" s="353">
        <v>2</v>
      </c>
      <c r="D303" s="353"/>
      <c r="E303" s="376" t="s">
        <v>2022</v>
      </c>
      <c r="F303" s="144" t="str">
        <f>IF('建築物別概要（追加）入力'!$J$78=0,"",TEXT('建築物別概要（追加）入力'!$J$78,"#0.00"))</f>
        <v/>
      </c>
      <c r="G303" s="144"/>
      <c r="H303" s="138"/>
      <c r="I303" s="138"/>
      <c r="J303" s="138"/>
      <c r="K303" s="138"/>
      <c r="L303" s="138"/>
      <c r="M303" s="138"/>
      <c r="N303" s="138"/>
      <c r="O303" s="138"/>
      <c r="P303" s="138"/>
      <c r="Q303" s="138"/>
      <c r="R303" s="138"/>
      <c r="S303" s="138"/>
      <c r="T303" s="138"/>
      <c r="U303" s="138"/>
      <c r="V303" s="151"/>
    </row>
    <row r="304" spans="1:22" s="119" customFormat="1" ht="14.1" customHeight="1">
      <c r="A304" s="384">
        <f t="shared" si="4"/>
        <v>303</v>
      </c>
      <c r="B304" s="350" t="s">
        <v>2104</v>
      </c>
      <c r="C304" s="350">
        <v>2</v>
      </c>
      <c r="D304" s="350"/>
      <c r="E304" s="160" t="s">
        <v>2023</v>
      </c>
      <c r="F304" s="132" t="str">
        <f>IF('建築物別概要（追加）入力'!$P$78=0,"",TEXT('建築物別概要（追加）入力'!$P$78,"#0.00"))</f>
        <v/>
      </c>
      <c r="G304" s="132"/>
      <c r="H304" s="122"/>
      <c r="I304" s="122"/>
      <c r="J304" s="122"/>
      <c r="K304" s="122"/>
      <c r="L304" s="122"/>
      <c r="M304" s="122"/>
      <c r="N304" s="122"/>
      <c r="O304" s="122"/>
      <c r="P304" s="122"/>
      <c r="Q304" s="122"/>
      <c r="R304" s="122"/>
      <c r="S304" s="122"/>
      <c r="T304" s="122"/>
      <c r="U304" s="122"/>
      <c r="V304" s="146"/>
    </row>
    <row r="305" spans="1:22" s="119" customFormat="1" ht="14.1" customHeight="1">
      <c r="A305" s="384">
        <f t="shared" si="4"/>
        <v>304</v>
      </c>
      <c r="B305" s="350" t="s">
        <v>2104</v>
      </c>
      <c r="C305" s="350">
        <v>2</v>
      </c>
      <c r="D305" s="350"/>
      <c r="E305" s="160" t="s">
        <v>2024</v>
      </c>
      <c r="F305" s="132" t="str">
        <f>IF('建築物別概要（追加）入力'!$V$78=0,"",TEXT('建築物別概要（追加）入力'!$V$78,"#0.00"))</f>
        <v/>
      </c>
      <c r="G305" s="132"/>
      <c r="H305" s="122"/>
      <c r="I305" s="122"/>
      <c r="J305" s="122"/>
      <c r="K305" s="122"/>
      <c r="L305" s="122"/>
      <c r="M305" s="122"/>
      <c r="N305" s="122"/>
      <c r="O305" s="122"/>
      <c r="P305" s="122"/>
      <c r="Q305" s="122"/>
      <c r="R305" s="122"/>
      <c r="S305" s="122"/>
      <c r="T305" s="122"/>
      <c r="U305" s="122"/>
      <c r="V305" s="146"/>
    </row>
    <row r="306" spans="1:22" s="119" customFormat="1" ht="14.1" customHeight="1">
      <c r="A306" s="384">
        <f t="shared" si="4"/>
        <v>305</v>
      </c>
      <c r="B306" s="350" t="s">
        <v>2104</v>
      </c>
      <c r="C306" s="350">
        <v>2</v>
      </c>
      <c r="D306" s="350"/>
      <c r="E306" s="160" t="s">
        <v>2025</v>
      </c>
      <c r="F306" s="122" t="str">
        <f>IF('建築物別概要（追加）入力'!$D$81=0,"",'建築物別概要（追加）入力'!$D$81)</f>
        <v/>
      </c>
      <c r="G306" s="122"/>
      <c r="H306" s="122"/>
      <c r="I306" s="122"/>
      <c r="J306" s="122"/>
      <c r="K306" s="122"/>
      <c r="L306" s="122"/>
      <c r="M306" s="122"/>
      <c r="N306" s="122"/>
      <c r="O306" s="122"/>
      <c r="P306" s="122"/>
      <c r="Q306" s="122"/>
      <c r="R306" s="122"/>
      <c r="S306" s="122"/>
      <c r="T306" s="122"/>
      <c r="U306" s="122"/>
      <c r="V306" s="146"/>
    </row>
    <row r="307" spans="1:22" s="119" customFormat="1" ht="14.1" customHeight="1">
      <c r="A307" s="384">
        <f t="shared" si="4"/>
        <v>306</v>
      </c>
      <c r="B307" s="350" t="s">
        <v>2104</v>
      </c>
      <c r="C307" s="350">
        <v>2</v>
      </c>
      <c r="D307" s="350"/>
      <c r="E307" s="160" t="s">
        <v>2026</v>
      </c>
      <c r="F307" s="122" t="str">
        <f>IF('建築物別概要（追加）入力'!$D$82=0,"",'建築物別概要（追加）入力'!$D$82)</f>
        <v/>
      </c>
      <c r="G307" s="122"/>
      <c r="H307" s="122"/>
      <c r="I307" s="122"/>
      <c r="J307" s="122"/>
      <c r="K307" s="122"/>
      <c r="L307" s="122"/>
      <c r="M307" s="122"/>
      <c r="N307" s="122"/>
      <c r="O307" s="122"/>
      <c r="P307" s="122"/>
      <c r="Q307" s="122"/>
      <c r="R307" s="122"/>
      <c r="S307" s="122"/>
      <c r="T307" s="122"/>
      <c r="U307" s="122"/>
      <c r="V307" s="146"/>
    </row>
    <row r="308" spans="1:22" s="119" customFormat="1" ht="14.1" customHeight="1">
      <c r="A308" s="384">
        <f t="shared" si="4"/>
        <v>307</v>
      </c>
      <c r="B308" s="350" t="s">
        <v>2104</v>
      </c>
      <c r="C308" s="350">
        <v>2</v>
      </c>
      <c r="D308" s="350"/>
      <c r="E308" s="160" t="s">
        <v>2027</v>
      </c>
      <c r="F308" s="122" t="str">
        <f>IF('建築物別概要（追加）入力'!$D$83=0,"",'建築物別概要（追加）入力'!$D$83)</f>
        <v/>
      </c>
      <c r="G308" s="122"/>
      <c r="H308" s="122"/>
      <c r="I308" s="122"/>
      <c r="J308" s="122"/>
      <c r="K308" s="122"/>
      <c r="L308" s="122"/>
      <c r="M308" s="122"/>
      <c r="N308" s="122"/>
      <c r="O308" s="122"/>
      <c r="P308" s="122"/>
      <c r="Q308" s="122"/>
      <c r="R308" s="122"/>
      <c r="S308" s="122"/>
      <c r="T308" s="122"/>
      <c r="U308" s="122"/>
      <c r="V308" s="146"/>
    </row>
    <row r="309" spans="1:22" s="119" customFormat="1" ht="14.1" customHeight="1">
      <c r="A309" s="384">
        <f t="shared" si="4"/>
        <v>308</v>
      </c>
      <c r="B309" s="350" t="s">
        <v>2104</v>
      </c>
      <c r="C309" s="350">
        <v>2</v>
      </c>
      <c r="D309" s="350"/>
      <c r="E309" s="160" t="s">
        <v>2028</v>
      </c>
      <c r="F309" s="131" t="str">
        <f>IF('建築物別概要（追加）入力'!$D$84=0,"",TEXT('建築物別概要（追加）入力'!$D$84,"#0.000"))</f>
        <v/>
      </c>
      <c r="G309" s="131"/>
      <c r="H309" s="122"/>
      <c r="I309" s="122"/>
      <c r="J309" s="122"/>
      <c r="K309" s="122"/>
      <c r="L309" s="122"/>
      <c r="M309" s="122"/>
      <c r="N309" s="122"/>
      <c r="O309" s="122"/>
      <c r="P309" s="122"/>
      <c r="Q309" s="122"/>
      <c r="R309" s="122"/>
      <c r="S309" s="122"/>
      <c r="T309" s="122"/>
      <c r="U309" s="122"/>
      <c r="V309" s="146"/>
    </row>
    <row r="310" spans="1:22" s="119" customFormat="1" ht="14.1" customHeight="1">
      <c r="A310" s="384">
        <f t="shared" si="4"/>
        <v>309</v>
      </c>
      <c r="B310" s="350" t="s">
        <v>2104</v>
      </c>
      <c r="C310" s="350">
        <v>2</v>
      </c>
      <c r="D310" s="350"/>
      <c r="E310" s="160" t="s">
        <v>2029</v>
      </c>
      <c r="F310" s="122" t="str">
        <f>IF($G$310=1,"",INDEX(値一覧項目!$L$2:$L6,$G$310))</f>
        <v/>
      </c>
      <c r="G310" s="134">
        <v>1</v>
      </c>
      <c r="H310" s="122"/>
      <c r="I310" s="122"/>
      <c r="J310" s="122"/>
      <c r="K310" s="122"/>
      <c r="L310" s="122"/>
      <c r="M310" s="122"/>
      <c r="N310" s="122"/>
      <c r="O310" s="122"/>
      <c r="P310" s="122"/>
      <c r="Q310" s="122"/>
      <c r="R310" s="122"/>
      <c r="S310" s="122"/>
      <c r="T310" s="122"/>
      <c r="U310" s="122"/>
      <c r="V310" s="146"/>
    </row>
    <row r="311" spans="1:22" s="119" customFormat="1" ht="14.1" customHeight="1">
      <c r="A311" s="384">
        <f t="shared" si="4"/>
        <v>310</v>
      </c>
      <c r="B311" s="350" t="s">
        <v>2104</v>
      </c>
      <c r="C311" s="350">
        <v>2</v>
      </c>
      <c r="D311" s="350"/>
      <c r="E311" s="160" t="s">
        <v>1631</v>
      </c>
      <c r="F311" s="122" t="str">
        <f>IF('建築物別概要（追加）入力'!$D$87="","",'建築物別概要（追加）入力'!$D$87)</f>
        <v/>
      </c>
      <c r="G311" s="134"/>
      <c r="H311" s="122"/>
      <c r="I311" s="122"/>
      <c r="J311" s="122"/>
      <c r="K311" s="122"/>
      <c r="L311" s="122"/>
      <c r="M311" s="122"/>
      <c r="N311" s="122"/>
      <c r="O311" s="122"/>
      <c r="P311" s="122"/>
      <c r="Q311" s="122"/>
      <c r="R311" s="122"/>
      <c r="S311" s="122"/>
      <c r="T311" s="122"/>
      <c r="U311" s="122"/>
      <c r="V311" s="146"/>
    </row>
    <row r="312" spans="1:22" s="119" customFormat="1" ht="14.1" customHeight="1" thickBot="1">
      <c r="A312" s="386">
        <f t="shared" si="4"/>
        <v>311</v>
      </c>
      <c r="B312" s="375" t="s">
        <v>2104</v>
      </c>
      <c r="C312" s="354">
        <v>2</v>
      </c>
      <c r="D312" s="354"/>
      <c r="E312" s="163" t="s">
        <v>1630</v>
      </c>
      <c r="F312" s="155" t="str">
        <f>IF('建築物別概要（追加）入力'!$D$89="","",'建築物別概要（追加）入力'!$D$89)</f>
        <v/>
      </c>
      <c r="G312" s="134"/>
      <c r="H312" s="155"/>
      <c r="I312" s="155"/>
      <c r="J312" s="155"/>
      <c r="K312" s="155"/>
      <c r="L312" s="155"/>
      <c r="M312" s="155"/>
      <c r="N312" s="155"/>
      <c r="O312" s="155"/>
      <c r="P312" s="155"/>
      <c r="Q312" s="155"/>
      <c r="R312" s="155"/>
      <c r="S312" s="155"/>
      <c r="T312" s="155"/>
      <c r="U312" s="155"/>
      <c r="V312" s="158"/>
    </row>
    <row r="313" spans="1:22" s="119" customFormat="1" ht="14.1" customHeight="1">
      <c r="A313" s="385">
        <f t="shared" si="4"/>
        <v>312</v>
      </c>
      <c r="B313" s="353" t="s">
        <v>2106</v>
      </c>
      <c r="C313" s="353">
        <v>2</v>
      </c>
      <c r="D313" s="353">
        <v>1</v>
      </c>
      <c r="E313" s="159" t="s">
        <v>1983</v>
      </c>
      <c r="F313" s="156">
        <f>'建築物別概要（追加）入力'!$E$94</f>
        <v>2</v>
      </c>
      <c r="G313" s="156"/>
      <c r="H313" s="148"/>
      <c r="I313" s="148"/>
      <c r="J313" s="148"/>
      <c r="K313" s="148"/>
      <c r="L313" s="148"/>
      <c r="M313" s="148"/>
      <c r="N313" s="148"/>
      <c r="O313" s="148"/>
      <c r="P313" s="148"/>
      <c r="Q313" s="148"/>
      <c r="R313" s="148"/>
      <c r="S313" s="148"/>
      <c r="T313" s="148"/>
      <c r="U313" s="148"/>
      <c r="V313" s="157"/>
    </row>
    <row r="314" spans="1:22" s="119" customFormat="1" ht="14.1" customHeight="1">
      <c r="A314" s="384">
        <f t="shared" si="4"/>
        <v>313</v>
      </c>
      <c r="B314" s="350" t="s">
        <v>2106</v>
      </c>
      <c r="C314" s="350">
        <v>2</v>
      </c>
      <c r="D314" s="350">
        <v>1</v>
      </c>
      <c r="E314" s="160" t="s">
        <v>87</v>
      </c>
      <c r="F314" s="133" t="str">
        <f>IF('建築物別概要（追加）入力'!$E$95="","",'建築物別概要（追加）入力'!$E$95)</f>
        <v/>
      </c>
      <c r="G314" s="133"/>
      <c r="H314" s="122"/>
      <c r="I314" s="122"/>
      <c r="J314" s="122"/>
      <c r="K314" s="122"/>
      <c r="L314" s="122"/>
      <c r="M314" s="122"/>
      <c r="N314" s="122"/>
      <c r="O314" s="122"/>
      <c r="P314" s="122"/>
      <c r="Q314" s="122"/>
      <c r="R314" s="122"/>
      <c r="S314" s="122"/>
      <c r="T314" s="122"/>
      <c r="U314" s="122"/>
      <c r="V314" s="146"/>
    </row>
    <row r="315" spans="1:22" s="119" customFormat="1" ht="14.1" customHeight="1">
      <c r="A315" s="384">
        <f t="shared" si="4"/>
        <v>314</v>
      </c>
      <c r="B315" s="350" t="s">
        <v>2106</v>
      </c>
      <c r="C315" s="350">
        <v>2</v>
      </c>
      <c r="D315" s="350">
        <v>1</v>
      </c>
      <c r="E315" s="160" t="s">
        <v>2192</v>
      </c>
      <c r="F315" s="131" t="str">
        <f>IF('建築物別概要（追加）入力'!$E$96="","",TEXT('建築物別概要（追加）入力'!$E$96,"#0.000"))</f>
        <v/>
      </c>
      <c r="G315" s="131"/>
      <c r="H315" s="122"/>
      <c r="I315" s="122"/>
      <c r="J315" s="122"/>
      <c r="K315" s="122"/>
      <c r="L315" s="122"/>
      <c r="M315" s="122"/>
      <c r="N315" s="122"/>
      <c r="O315" s="122"/>
      <c r="P315" s="122"/>
      <c r="Q315" s="122"/>
      <c r="R315" s="122"/>
      <c r="S315" s="122"/>
      <c r="T315" s="122"/>
      <c r="U315" s="122"/>
      <c r="V315" s="146"/>
    </row>
    <row r="316" spans="1:22" s="119" customFormat="1" ht="14.1" customHeight="1">
      <c r="A316" s="384">
        <f t="shared" si="4"/>
        <v>315</v>
      </c>
      <c r="B316" s="350" t="s">
        <v>2106</v>
      </c>
      <c r="C316" s="350">
        <v>2</v>
      </c>
      <c r="D316" s="350">
        <v>1</v>
      </c>
      <c r="E316" s="160" t="s">
        <v>2193</v>
      </c>
      <c r="F316" s="131" t="str">
        <f>IF('建築物別概要（追加）入力'!$E$97="","",TEXT('建築物別概要（追加）入力'!$E$97,"#0.000"))</f>
        <v/>
      </c>
      <c r="G316" s="131"/>
      <c r="H316" s="122"/>
      <c r="I316" s="122"/>
      <c r="J316" s="122"/>
      <c r="K316" s="122"/>
      <c r="L316" s="122"/>
      <c r="M316" s="122"/>
      <c r="N316" s="122"/>
      <c r="O316" s="122"/>
      <c r="P316" s="122"/>
      <c r="Q316" s="122"/>
      <c r="R316" s="122"/>
      <c r="S316" s="122"/>
      <c r="T316" s="122"/>
      <c r="U316" s="122"/>
      <c r="V316" s="146"/>
    </row>
    <row r="317" spans="1:22" s="119" customFormat="1" ht="14.1" customHeight="1">
      <c r="A317" s="384">
        <f t="shared" si="4"/>
        <v>316</v>
      </c>
      <c r="B317" s="350" t="s">
        <v>2106</v>
      </c>
      <c r="C317" s="350">
        <v>2</v>
      </c>
      <c r="D317" s="350">
        <v>1</v>
      </c>
      <c r="E317" s="160" t="s">
        <v>2194</v>
      </c>
      <c r="F317" s="131" t="str">
        <f>IF('建築物別概要（追加）入力'!$E$98="","",TEXT('建築物別概要（追加）入力'!$E$98,"#0.000"))</f>
        <v/>
      </c>
      <c r="G317" s="131"/>
      <c r="H317" s="122"/>
      <c r="I317" s="122"/>
      <c r="J317" s="122"/>
      <c r="K317" s="122"/>
      <c r="L317" s="122"/>
      <c r="M317" s="122"/>
      <c r="N317" s="122"/>
      <c r="O317" s="122"/>
      <c r="P317" s="122"/>
      <c r="Q317" s="122"/>
      <c r="R317" s="122"/>
      <c r="S317" s="122"/>
      <c r="T317" s="122"/>
      <c r="U317" s="122"/>
      <c r="V317" s="146"/>
    </row>
    <row r="318" spans="1:22" s="119" customFormat="1" ht="14.1" customHeight="1">
      <c r="A318" s="384">
        <f t="shared" si="4"/>
        <v>317</v>
      </c>
      <c r="B318" s="350" t="s">
        <v>2106</v>
      </c>
      <c r="C318" s="350">
        <v>2</v>
      </c>
      <c r="D318" s="350">
        <v>1</v>
      </c>
      <c r="E318" s="160" t="s">
        <v>2195</v>
      </c>
      <c r="F318" s="131" t="str">
        <f>IF('建築物別概要（追加）入力'!$E$99="","",TEXT('建築物別概要（追加）入力'!$E$99,"#0.000"))</f>
        <v/>
      </c>
      <c r="G318" s="131"/>
      <c r="H318" s="122"/>
      <c r="I318" s="122"/>
      <c r="J318" s="122"/>
      <c r="K318" s="122"/>
      <c r="L318" s="122"/>
      <c r="M318" s="122"/>
      <c r="N318" s="122"/>
      <c r="O318" s="122"/>
      <c r="P318" s="122"/>
      <c r="Q318" s="122"/>
      <c r="R318" s="122"/>
      <c r="S318" s="122"/>
      <c r="T318" s="122"/>
      <c r="U318" s="122"/>
      <c r="V318" s="146"/>
    </row>
    <row r="319" spans="1:22" s="119" customFormat="1" ht="14.1" customHeight="1">
      <c r="A319" s="384">
        <f t="shared" si="4"/>
        <v>318</v>
      </c>
      <c r="B319" s="350" t="s">
        <v>2106</v>
      </c>
      <c r="C319" s="350">
        <v>2</v>
      </c>
      <c r="D319" s="350">
        <v>1</v>
      </c>
      <c r="E319" s="160" t="s">
        <v>2191</v>
      </c>
      <c r="F319" s="131" t="str">
        <f>IF($G$319=TRUE,"有",IF($H$319=TRUE,"無",""))</f>
        <v/>
      </c>
      <c r="G319" s="134" t="b">
        <v>0</v>
      </c>
      <c r="H319" s="127" t="b">
        <v>0</v>
      </c>
      <c r="I319" s="122"/>
      <c r="J319" s="122"/>
      <c r="K319" s="122"/>
      <c r="L319" s="122"/>
      <c r="M319" s="122"/>
      <c r="N319" s="122"/>
      <c r="O319" s="122"/>
      <c r="P319" s="122"/>
      <c r="Q319" s="122"/>
      <c r="R319" s="122"/>
      <c r="S319" s="122"/>
      <c r="T319" s="122"/>
      <c r="U319" s="122"/>
      <c r="V319" s="146"/>
    </row>
    <row r="320" spans="1:22" s="119" customFormat="1" ht="14.1" customHeight="1">
      <c r="A320" s="301">
        <f t="shared" si="4"/>
        <v>319</v>
      </c>
      <c r="B320" s="346" t="s">
        <v>2106</v>
      </c>
      <c r="C320" s="346">
        <v>2</v>
      </c>
      <c r="D320" s="346">
        <v>1</v>
      </c>
      <c r="E320" s="121" t="s">
        <v>2286</v>
      </c>
      <c r="F320" s="122" t="str">
        <f>IF($G$320=1,"",INDEX(主要用途!$C$2:$C$63,$G$320))</f>
        <v/>
      </c>
      <c r="G320" s="134">
        <v>1</v>
      </c>
      <c r="H320" s="134"/>
      <c r="I320" s="134"/>
      <c r="J320" s="134"/>
      <c r="K320" s="134"/>
      <c r="L320" s="134"/>
      <c r="M320" s="122"/>
      <c r="N320" s="122"/>
      <c r="O320" s="122"/>
      <c r="P320" s="122"/>
      <c r="Q320" s="145"/>
      <c r="R320" s="122"/>
      <c r="S320" s="122"/>
      <c r="T320" s="122"/>
      <c r="U320" s="122"/>
      <c r="V320" s="146"/>
    </row>
    <row r="321" spans="1:22" s="119" customFormat="1" ht="14.1" customHeight="1">
      <c r="A321" s="301">
        <f t="shared" si="4"/>
        <v>320</v>
      </c>
      <c r="B321" s="346" t="s">
        <v>2106</v>
      </c>
      <c r="C321" s="346">
        <v>2</v>
      </c>
      <c r="D321" s="346">
        <v>1</v>
      </c>
      <c r="E321" s="121" t="s">
        <v>2287</v>
      </c>
      <c r="F321" s="122" t="str">
        <f>IF($G$321=1,"",INDEX(主要用途!$C$2:$C$63,$G$321))</f>
        <v/>
      </c>
      <c r="G321" s="134">
        <v>1</v>
      </c>
      <c r="H321" s="134"/>
      <c r="I321" s="134"/>
      <c r="J321" s="134"/>
      <c r="K321" s="134"/>
      <c r="L321" s="134"/>
      <c r="M321" s="122"/>
      <c r="N321" s="122"/>
      <c r="O321" s="122"/>
      <c r="P321" s="122"/>
      <c r="Q321" s="145"/>
      <c r="R321" s="122"/>
      <c r="S321" s="122"/>
      <c r="T321" s="122"/>
      <c r="U321" s="122"/>
      <c r="V321" s="146"/>
    </row>
    <row r="322" spans="1:22" s="119" customFormat="1" ht="14.1" customHeight="1">
      <c r="A322" s="301">
        <f t="shared" si="4"/>
        <v>321</v>
      </c>
      <c r="B322" s="346" t="s">
        <v>2106</v>
      </c>
      <c r="C322" s="346">
        <v>2</v>
      </c>
      <c r="D322" s="346">
        <v>1</v>
      </c>
      <c r="E322" s="121" t="s">
        <v>2288</v>
      </c>
      <c r="F322" s="122" t="str">
        <f>IF($G$322=1,"",INDEX(主要用途!$C$2:$C$63,$G$322))</f>
        <v/>
      </c>
      <c r="G322" s="134">
        <v>1</v>
      </c>
      <c r="H322" s="134"/>
      <c r="I322" s="134"/>
      <c r="J322" s="134"/>
      <c r="K322" s="134"/>
      <c r="L322" s="134"/>
      <c r="M322" s="122"/>
      <c r="N322" s="122"/>
      <c r="O322" s="122"/>
      <c r="P322" s="122"/>
      <c r="Q322" s="145"/>
      <c r="R322" s="122"/>
      <c r="S322" s="122"/>
      <c r="T322" s="122"/>
      <c r="U322" s="122"/>
      <c r="V322" s="146"/>
    </row>
    <row r="323" spans="1:22" s="119" customFormat="1" ht="14.1" customHeight="1">
      <c r="A323" s="301">
        <f t="shared" ref="A323:A386" si="5">A322+1</f>
        <v>322</v>
      </c>
      <c r="B323" s="346" t="s">
        <v>2106</v>
      </c>
      <c r="C323" s="346">
        <v>2</v>
      </c>
      <c r="D323" s="346">
        <v>1</v>
      </c>
      <c r="E323" s="121" t="s">
        <v>2289</v>
      </c>
      <c r="F323" s="122" t="str">
        <f>IF($G$323=1,"",INDEX(主要用途!$C$2:$C$63,$G$323))</f>
        <v/>
      </c>
      <c r="G323" s="134">
        <v>1</v>
      </c>
      <c r="H323" s="134"/>
      <c r="I323" s="134"/>
      <c r="J323" s="134"/>
      <c r="K323" s="134"/>
      <c r="L323" s="134"/>
      <c r="M323" s="122"/>
      <c r="N323" s="122"/>
      <c r="O323" s="122"/>
      <c r="P323" s="122"/>
      <c r="Q323" s="145"/>
      <c r="R323" s="122"/>
      <c r="S323" s="122"/>
      <c r="T323" s="122"/>
      <c r="U323" s="122"/>
      <c r="V323" s="146"/>
    </row>
    <row r="324" spans="1:22" s="119" customFormat="1" ht="14.1" customHeight="1">
      <c r="A324" s="301">
        <f t="shared" si="5"/>
        <v>323</v>
      </c>
      <c r="B324" s="346" t="s">
        <v>2106</v>
      </c>
      <c r="C324" s="346">
        <v>2</v>
      </c>
      <c r="D324" s="346">
        <v>1</v>
      </c>
      <c r="E324" s="121" t="s">
        <v>2290</v>
      </c>
      <c r="F324" s="122" t="str">
        <f>IF($G$324=1,"",INDEX(主要用途!$C$2:$C$63,$G$324))</f>
        <v/>
      </c>
      <c r="G324" s="134">
        <v>1</v>
      </c>
      <c r="H324" s="134"/>
      <c r="I324" s="134"/>
      <c r="J324" s="134"/>
      <c r="K324" s="134"/>
      <c r="L324" s="134"/>
      <c r="M324" s="122"/>
      <c r="N324" s="122"/>
      <c r="O324" s="122"/>
      <c r="P324" s="122"/>
      <c r="Q324" s="145"/>
      <c r="R324" s="122"/>
      <c r="S324" s="122"/>
      <c r="T324" s="122"/>
      <c r="U324" s="122"/>
      <c r="V324" s="146"/>
    </row>
    <row r="325" spans="1:22" s="119" customFormat="1" ht="14.1" customHeight="1">
      <c r="A325" s="301">
        <f t="shared" si="5"/>
        <v>324</v>
      </c>
      <c r="B325" s="346" t="s">
        <v>2106</v>
      </c>
      <c r="C325" s="346">
        <v>2</v>
      </c>
      <c r="D325" s="346">
        <v>1</v>
      </c>
      <c r="E325" s="121" t="s">
        <v>2301</v>
      </c>
      <c r="F325" s="122" t="str">
        <f>IF($G$325=1,"",INDEX(主要用途!$C$2:$C$63,$G$325))</f>
        <v/>
      </c>
      <c r="G325" s="134">
        <v>1</v>
      </c>
      <c r="H325" s="134"/>
      <c r="I325" s="134"/>
      <c r="J325" s="134"/>
      <c r="K325" s="134"/>
      <c r="L325" s="134"/>
      <c r="M325" s="122"/>
      <c r="N325" s="122"/>
      <c r="O325" s="122"/>
      <c r="P325" s="122"/>
      <c r="Q325" s="145"/>
      <c r="R325" s="122"/>
      <c r="S325" s="122"/>
      <c r="T325" s="122"/>
      <c r="U325" s="122"/>
      <c r="V325" s="146"/>
    </row>
    <row r="326" spans="1:22" s="119" customFormat="1" ht="14.1" customHeight="1">
      <c r="A326" s="335">
        <f t="shared" si="5"/>
        <v>325</v>
      </c>
      <c r="B326" s="358" t="s">
        <v>2106</v>
      </c>
      <c r="C326" s="358">
        <v>2</v>
      </c>
      <c r="D326" s="358">
        <v>1</v>
      </c>
      <c r="E326" s="343" t="s">
        <v>2291</v>
      </c>
      <c r="F326" s="420" t="str">
        <f>IF('建築物別概要（追加）入力'!$K$103="","",'建築物別概要（追加）入力'!$K$103)</f>
        <v/>
      </c>
      <c r="G326" s="448"/>
      <c r="H326" s="448"/>
      <c r="I326" s="448"/>
      <c r="J326" s="448"/>
      <c r="K326" s="448"/>
      <c r="L326" s="448"/>
      <c r="M326" s="420"/>
      <c r="N326" s="420"/>
      <c r="O326" s="420"/>
      <c r="P326" s="420"/>
      <c r="Q326" s="420"/>
      <c r="R326" s="420"/>
      <c r="S326" s="420"/>
      <c r="T326" s="420"/>
      <c r="U326" s="420"/>
      <c r="V326" s="422"/>
    </row>
    <row r="327" spans="1:22" s="119" customFormat="1" ht="14.1" customHeight="1">
      <c r="A327" s="335">
        <f t="shared" si="5"/>
        <v>326</v>
      </c>
      <c r="B327" s="358" t="s">
        <v>2106</v>
      </c>
      <c r="C327" s="358">
        <v>2</v>
      </c>
      <c r="D327" s="358">
        <v>1</v>
      </c>
      <c r="E327" s="343" t="s">
        <v>2292</v>
      </c>
      <c r="F327" s="420" t="str">
        <f>IF('建築物別概要（追加）入力'!$K$104="","",'建築物別概要（追加）入力'!$K$104)</f>
        <v/>
      </c>
      <c r="G327" s="420"/>
      <c r="H327" s="420"/>
      <c r="I327" s="420"/>
      <c r="J327" s="420"/>
      <c r="K327" s="420"/>
      <c r="L327" s="420"/>
      <c r="M327" s="420"/>
      <c r="N327" s="420"/>
      <c r="O327" s="420"/>
      <c r="P327" s="420"/>
      <c r="Q327" s="420"/>
      <c r="R327" s="420"/>
      <c r="S327" s="420"/>
      <c r="T327" s="420"/>
      <c r="U327" s="420"/>
      <c r="V327" s="422"/>
    </row>
    <row r="328" spans="1:22" s="119" customFormat="1" ht="14.1" customHeight="1">
      <c r="A328" s="335">
        <f t="shared" si="5"/>
        <v>327</v>
      </c>
      <c r="B328" s="358" t="s">
        <v>2106</v>
      </c>
      <c r="C328" s="358">
        <v>2</v>
      </c>
      <c r="D328" s="358">
        <v>1</v>
      </c>
      <c r="E328" s="343" t="s">
        <v>2295</v>
      </c>
      <c r="F328" s="420" t="str">
        <f>IF('建築物別概要（追加）入力'!$K$105="","",'建築物別概要（追加）入力'!$K$105)</f>
        <v/>
      </c>
      <c r="G328" s="420"/>
      <c r="H328" s="420"/>
      <c r="I328" s="420"/>
      <c r="J328" s="420"/>
      <c r="K328" s="420"/>
      <c r="L328" s="420"/>
      <c r="M328" s="420"/>
      <c r="N328" s="420"/>
      <c r="O328" s="420"/>
      <c r="P328" s="420"/>
      <c r="Q328" s="420"/>
      <c r="R328" s="420"/>
      <c r="S328" s="420"/>
      <c r="T328" s="420"/>
      <c r="U328" s="420"/>
      <c r="V328" s="422"/>
    </row>
    <row r="329" spans="1:22" s="119" customFormat="1" ht="14.1" customHeight="1">
      <c r="A329" s="335">
        <f t="shared" si="5"/>
        <v>328</v>
      </c>
      <c r="B329" s="358" t="s">
        <v>2106</v>
      </c>
      <c r="C329" s="358">
        <v>2</v>
      </c>
      <c r="D329" s="358">
        <v>1</v>
      </c>
      <c r="E329" s="343" t="s">
        <v>2293</v>
      </c>
      <c r="F329" s="420" t="str">
        <f>IF('建築物別概要（追加）入力'!K106="","",'建築物別概要（追加）入力'!K106)</f>
        <v/>
      </c>
      <c r="G329" s="420"/>
      <c r="H329" s="420"/>
      <c r="I329" s="420"/>
      <c r="J329" s="420"/>
      <c r="K329" s="420"/>
      <c r="L329" s="420"/>
      <c r="M329" s="420"/>
      <c r="N329" s="420"/>
      <c r="O329" s="420"/>
      <c r="P329" s="420"/>
      <c r="Q329" s="420"/>
      <c r="R329" s="420"/>
      <c r="S329" s="420"/>
      <c r="T329" s="420"/>
      <c r="U329" s="420"/>
      <c r="V329" s="422"/>
    </row>
    <row r="330" spans="1:22" s="119" customFormat="1" ht="14.1" customHeight="1">
      <c r="A330" s="335">
        <f t="shared" si="5"/>
        <v>329</v>
      </c>
      <c r="B330" s="358" t="s">
        <v>2106</v>
      </c>
      <c r="C330" s="358">
        <v>2</v>
      </c>
      <c r="D330" s="358">
        <v>1</v>
      </c>
      <c r="E330" s="343" t="s">
        <v>2294</v>
      </c>
      <c r="F330" s="420" t="str">
        <f>IF('建築物別概要（追加）入力'!$K$107="","",'建築物別概要（追加）入力'!$K$107)</f>
        <v/>
      </c>
      <c r="G330" s="420"/>
      <c r="H330" s="420"/>
      <c r="I330" s="420"/>
      <c r="J330" s="420"/>
      <c r="K330" s="420"/>
      <c r="L330" s="420"/>
      <c r="M330" s="420"/>
      <c r="N330" s="420"/>
      <c r="O330" s="420"/>
      <c r="P330" s="420"/>
      <c r="Q330" s="420"/>
      <c r="R330" s="420"/>
      <c r="S330" s="420"/>
      <c r="T330" s="420"/>
      <c r="U330" s="420"/>
      <c r="V330" s="422"/>
    </row>
    <row r="331" spans="1:22" s="119" customFormat="1" ht="14.1" customHeight="1">
      <c r="A331" s="335">
        <f t="shared" si="5"/>
        <v>330</v>
      </c>
      <c r="B331" s="358" t="s">
        <v>2106</v>
      </c>
      <c r="C331" s="358">
        <v>2</v>
      </c>
      <c r="D331" s="358">
        <v>1</v>
      </c>
      <c r="E331" s="343" t="s">
        <v>2302</v>
      </c>
      <c r="F331" s="420" t="str">
        <f>IF('建築物別概要（追加）入力'!$K$108="","",'建築物別概要（追加）入力'!$K$108)</f>
        <v/>
      </c>
      <c r="G331" s="420"/>
      <c r="H331" s="420"/>
      <c r="I331" s="420"/>
      <c r="J331" s="420"/>
      <c r="K331" s="420"/>
      <c r="L331" s="420"/>
      <c r="M331" s="420"/>
      <c r="N331" s="420"/>
      <c r="O331" s="420"/>
      <c r="P331" s="420"/>
      <c r="Q331" s="420"/>
      <c r="R331" s="420"/>
      <c r="S331" s="420"/>
      <c r="T331" s="420"/>
      <c r="U331" s="420"/>
      <c r="V331" s="422"/>
    </row>
    <row r="332" spans="1:22" s="119" customFormat="1" ht="14.1" customHeight="1">
      <c r="A332" s="301">
        <f t="shared" si="5"/>
        <v>331</v>
      </c>
      <c r="B332" s="346" t="s">
        <v>2106</v>
      </c>
      <c r="C332" s="346">
        <v>2</v>
      </c>
      <c r="D332" s="346">
        <v>1</v>
      </c>
      <c r="E332" s="121" t="s">
        <v>2296</v>
      </c>
      <c r="F332" s="122" t="str">
        <f>IF('建築物別概要（追加）入力'!$V$103="","",TEXT('建築物別概要（追加）入力'!$V$103,"#0.00"))</f>
        <v/>
      </c>
      <c r="G332" s="152"/>
      <c r="H332" s="152"/>
      <c r="I332" s="152"/>
      <c r="J332" s="152"/>
      <c r="K332" s="152"/>
      <c r="L332" s="152"/>
      <c r="M332" s="122"/>
      <c r="N332" s="122"/>
      <c r="O332" s="122"/>
      <c r="P332" s="122"/>
      <c r="Q332" s="122"/>
      <c r="R332" s="122"/>
      <c r="S332" s="122"/>
      <c r="T332" s="122"/>
      <c r="U332" s="122"/>
      <c r="V332" s="146"/>
    </row>
    <row r="333" spans="1:22" s="119" customFormat="1" ht="14.1" customHeight="1">
      <c r="A333" s="301">
        <f t="shared" si="5"/>
        <v>332</v>
      </c>
      <c r="B333" s="346" t="s">
        <v>2106</v>
      </c>
      <c r="C333" s="346">
        <v>2</v>
      </c>
      <c r="D333" s="346">
        <v>1</v>
      </c>
      <c r="E333" s="121" t="s">
        <v>2297</v>
      </c>
      <c r="F333" s="122" t="str">
        <f>IF('建築物別概要（追加）入力'!$V$104="","",TEXT('建築物別概要（追加）入力'!$V$104,"#0.00"))</f>
        <v/>
      </c>
      <c r="G333" s="152"/>
      <c r="H333" s="152"/>
      <c r="I333" s="152"/>
      <c r="J333" s="152"/>
      <c r="K333" s="152"/>
      <c r="L333" s="152"/>
      <c r="M333" s="122"/>
      <c r="N333" s="122"/>
      <c r="O333" s="122"/>
      <c r="P333" s="122"/>
      <c r="Q333" s="122"/>
      <c r="R333" s="122"/>
      <c r="S333" s="122"/>
      <c r="T333" s="122"/>
      <c r="U333" s="122"/>
      <c r="V333" s="146"/>
    </row>
    <row r="334" spans="1:22" s="119" customFormat="1" ht="14.1" customHeight="1">
      <c r="A334" s="301">
        <f t="shared" si="5"/>
        <v>333</v>
      </c>
      <c r="B334" s="346" t="s">
        <v>2106</v>
      </c>
      <c r="C334" s="346">
        <v>2</v>
      </c>
      <c r="D334" s="346">
        <v>1</v>
      </c>
      <c r="E334" s="121" t="s">
        <v>2298</v>
      </c>
      <c r="F334" s="122" t="str">
        <f>IF('建築物別概要（追加）入力'!$V$105="","",TEXT('建築物別概要（追加）入力'!$V$105,"#0.00"))</f>
        <v/>
      </c>
      <c r="G334" s="152"/>
      <c r="H334" s="152"/>
      <c r="I334" s="152"/>
      <c r="J334" s="152"/>
      <c r="K334" s="152"/>
      <c r="L334" s="152"/>
      <c r="M334" s="122"/>
      <c r="N334" s="122"/>
      <c r="O334" s="122"/>
      <c r="P334" s="122"/>
      <c r="Q334" s="122"/>
      <c r="R334" s="122"/>
      <c r="S334" s="122"/>
      <c r="T334" s="122"/>
      <c r="U334" s="122"/>
      <c r="V334" s="146"/>
    </row>
    <row r="335" spans="1:22" s="119" customFormat="1" ht="14.1" customHeight="1">
      <c r="A335" s="301">
        <f t="shared" si="5"/>
        <v>334</v>
      </c>
      <c r="B335" s="346" t="s">
        <v>2106</v>
      </c>
      <c r="C335" s="346">
        <v>2</v>
      </c>
      <c r="D335" s="346">
        <v>1</v>
      </c>
      <c r="E335" s="121" t="s">
        <v>2299</v>
      </c>
      <c r="F335" s="122" t="str">
        <f>IF('建築物別概要（追加）入力'!$V$106="","",TEXT('建築物別概要（追加）入力'!$V$106,"#0.00"))</f>
        <v/>
      </c>
      <c r="G335" s="152"/>
      <c r="H335" s="152"/>
      <c r="I335" s="152"/>
      <c r="J335" s="152"/>
      <c r="K335" s="152"/>
      <c r="L335" s="152"/>
      <c r="M335" s="122"/>
      <c r="N335" s="122"/>
      <c r="O335" s="122"/>
      <c r="P335" s="122"/>
      <c r="Q335" s="122"/>
      <c r="R335" s="122"/>
      <c r="S335" s="122"/>
      <c r="T335" s="122"/>
      <c r="U335" s="122"/>
      <c r="V335" s="146"/>
    </row>
    <row r="336" spans="1:22" s="119" customFormat="1" ht="14.1" customHeight="1">
      <c r="A336" s="301">
        <f t="shared" si="5"/>
        <v>335</v>
      </c>
      <c r="B336" s="346" t="s">
        <v>2106</v>
      </c>
      <c r="C336" s="346">
        <v>2</v>
      </c>
      <c r="D336" s="346">
        <v>1</v>
      </c>
      <c r="E336" s="121" t="s">
        <v>2300</v>
      </c>
      <c r="F336" s="122" t="str">
        <f>IF('建築物別概要（追加）入力'!$V$107="","",TEXT('建築物別概要（追加）入力'!$V$107,"#0.00"))</f>
        <v/>
      </c>
      <c r="G336" s="152"/>
      <c r="H336" s="152"/>
      <c r="I336" s="152"/>
      <c r="J336" s="152"/>
      <c r="K336" s="152"/>
      <c r="L336" s="152"/>
      <c r="M336" s="122"/>
      <c r="N336" s="122"/>
      <c r="O336" s="122"/>
      <c r="P336" s="122"/>
      <c r="Q336" s="122"/>
      <c r="R336" s="122"/>
      <c r="S336" s="122"/>
      <c r="T336" s="122"/>
      <c r="U336" s="122"/>
      <c r="V336" s="146"/>
    </row>
    <row r="337" spans="1:22" s="119" customFormat="1" ht="14.1" customHeight="1">
      <c r="A337" s="301">
        <f t="shared" si="5"/>
        <v>336</v>
      </c>
      <c r="B337" s="346" t="s">
        <v>2106</v>
      </c>
      <c r="C337" s="346">
        <v>2</v>
      </c>
      <c r="D337" s="346">
        <v>1</v>
      </c>
      <c r="E337" s="121" t="s">
        <v>2303</v>
      </c>
      <c r="F337" s="122" t="str">
        <f>IF('建築物別概要（追加）入力'!$V$108="","",TEXT('建築物別概要（追加）入力'!$V$108,"#0.00"))</f>
        <v/>
      </c>
      <c r="G337" s="152"/>
      <c r="H337" s="152"/>
      <c r="I337" s="152"/>
      <c r="J337" s="152"/>
      <c r="K337" s="152"/>
      <c r="L337" s="152"/>
      <c r="M337" s="122"/>
      <c r="N337" s="122"/>
      <c r="O337" s="122"/>
      <c r="P337" s="122"/>
      <c r="Q337" s="122"/>
      <c r="R337" s="122"/>
      <c r="S337" s="122"/>
      <c r="T337" s="122"/>
      <c r="U337" s="122"/>
      <c r="V337" s="146"/>
    </row>
    <row r="338" spans="1:22" s="119" customFormat="1" ht="14.1" customHeight="1">
      <c r="A338" s="384">
        <f t="shared" si="5"/>
        <v>337</v>
      </c>
      <c r="B338" s="350" t="s">
        <v>2106</v>
      </c>
      <c r="C338" s="350">
        <v>2</v>
      </c>
      <c r="D338" s="350">
        <v>1</v>
      </c>
      <c r="E338" s="160" t="s">
        <v>1631</v>
      </c>
      <c r="F338" s="122" t="str">
        <f>IF('建築物別概要（追加）入力'!$E$110="","",'建築物別概要（追加）入力'!$E$110)</f>
        <v/>
      </c>
      <c r="G338" s="122"/>
      <c r="H338" s="122"/>
      <c r="I338" s="122"/>
      <c r="J338" s="122"/>
      <c r="K338" s="122"/>
      <c r="L338" s="122"/>
      <c r="M338" s="122"/>
      <c r="N338" s="122"/>
      <c r="O338" s="122"/>
      <c r="P338" s="122"/>
      <c r="Q338" s="122"/>
      <c r="R338" s="122"/>
      <c r="S338" s="122"/>
      <c r="T338" s="122"/>
      <c r="U338" s="122"/>
      <c r="V338" s="146"/>
    </row>
    <row r="339" spans="1:22" s="119" customFormat="1" ht="14.1" customHeight="1" thickBot="1">
      <c r="A339" s="386">
        <f t="shared" si="5"/>
        <v>338</v>
      </c>
      <c r="B339" s="354" t="s">
        <v>2106</v>
      </c>
      <c r="C339" s="354">
        <v>2</v>
      </c>
      <c r="D339" s="375">
        <v>1</v>
      </c>
      <c r="E339" s="163" t="s">
        <v>1630</v>
      </c>
      <c r="F339" s="155" t="str">
        <f>IF('建築物別概要（追加）入力'!$E$110="","",'建築物別概要（追加）入力'!$E$113)</f>
        <v/>
      </c>
      <c r="G339" s="155"/>
      <c r="H339" s="155"/>
      <c r="I339" s="155"/>
      <c r="J339" s="155"/>
      <c r="K339" s="155"/>
      <c r="L339" s="155"/>
      <c r="M339" s="155"/>
      <c r="N339" s="155"/>
      <c r="O339" s="155"/>
      <c r="P339" s="155"/>
      <c r="Q339" s="155"/>
      <c r="R339" s="155"/>
      <c r="S339" s="155"/>
      <c r="T339" s="155"/>
      <c r="U339" s="155"/>
      <c r="V339" s="158"/>
    </row>
    <row r="340" spans="1:22" s="119" customFormat="1" ht="14.1" customHeight="1">
      <c r="A340" s="385">
        <f t="shared" si="5"/>
        <v>339</v>
      </c>
      <c r="B340" s="353" t="s">
        <v>2106</v>
      </c>
      <c r="C340" s="353">
        <v>2</v>
      </c>
      <c r="D340" s="353">
        <v>2</v>
      </c>
      <c r="E340" s="159" t="s">
        <v>1983</v>
      </c>
      <c r="F340" s="156">
        <f>'建築物別概要（追加）入力'!$E$117</f>
        <v>2</v>
      </c>
      <c r="G340" s="156"/>
      <c r="H340" s="148"/>
      <c r="I340" s="148"/>
      <c r="J340" s="148"/>
      <c r="K340" s="148"/>
      <c r="L340" s="148"/>
      <c r="M340" s="148"/>
      <c r="N340" s="148"/>
      <c r="O340" s="148"/>
      <c r="P340" s="148"/>
      <c r="Q340" s="148"/>
      <c r="R340" s="148"/>
      <c r="S340" s="148"/>
      <c r="T340" s="148"/>
      <c r="U340" s="148"/>
      <c r="V340" s="157"/>
    </row>
    <row r="341" spans="1:22" s="119" customFormat="1" ht="14.1" customHeight="1">
      <c r="A341" s="384">
        <f t="shared" si="5"/>
        <v>340</v>
      </c>
      <c r="B341" s="350" t="s">
        <v>2106</v>
      </c>
      <c r="C341" s="350">
        <v>2</v>
      </c>
      <c r="D341" s="350">
        <v>2</v>
      </c>
      <c r="E341" s="160" t="s">
        <v>87</v>
      </c>
      <c r="F341" s="133" t="str">
        <f>IF('建築物別概要（追加）入力'!$E$118="","",'建築物別概要（追加）入力'!$E$118)</f>
        <v/>
      </c>
      <c r="G341" s="133"/>
      <c r="H341" s="122"/>
      <c r="I341" s="122"/>
      <c r="J341" s="122"/>
      <c r="K341" s="122"/>
      <c r="L341" s="122"/>
      <c r="M341" s="122"/>
      <c r="N341" s="122"/>
      <c r="O341" s="122"/>
      <c r="P341" s="122"/>
      <c r="Q341" s="122"/>
      <c r="R341" s="122"/>
      <c r="S341" s="122"/>
      <c r="T341" s="122"/>
      <c r="U341" s="122"/>
      <c r="V341" s="146"/>
    </row>
    <row r="342" spans="1:22" s="119" customFormat="1" ht="14.1" customHeight="1">
      <c r="A342" s="384">
        <f t="shared" si="5"/>
        <v>341</v>
      </c>
      <c r="B342" s="350" t="s">
        <v>2106</v>
      </c>
      <c r="C342" s="350">
        <v>2</v>
      </c>
      <c r="D342" s="350">
        <v>2</v>
      </c>
      <c r="E342" s="160" t="s">
        <v>2192</v>
      </c>
      <c r="F342" s="131" t="str">
        <f>IF('建築物別概要（追加）入力'!$E$119="","",'建築物別概要（追加）入力'!$E$119)</f>
        <v/>
      </c>
      <c r="G342" s="131"/>
      <c r="H342" s="122"/>
      <c r="I342" s="122"/>
      <c r="J342" s="122"/>
      <c r="K342" s="122"/>
      <c r="L342" s="122"/>
      <c r="M342" s="122"/>
      <c r="N342" s="122"/>
      <c r="O342" s="122"/>
      <c r="P342" s="122"/>
      <c r="Q342" s="122"/>
      <c r="R342" s="122"/>
      <c r="S342" s="122"/>
      <c r="T342" s="122"/>
      <c r="U342" s="122"/>
      <c r="V342" s="146"/>
    </row>
    <row r="343" spans="1:22" s="119" customFormat="1" ht="14.1" customHeight="1">
      <c r="A343" s="384">
        <f t="shared" si="5"/>
        <v>342</v>
      </c>
      <c r="B343" s="350" t="s">
        <v>2106</v>
      </c>
      <c r="C343" s="350">
        <v>2</v>
      </c>
      <c r="D343" s="350">
        <v>2</v>
      </c>
      <c r="E343" s="160" t="s">
        <v>2193</v>
      </c>
      <c r="F343" s="131" t="str">
        <f>IF('建築物別概要（追加）入力'!$E$120="","",'建築物別概要（追加）入力'!$E$120)</f>
        <v/>
      </c>
      <c r="G343" s="131"/>
      <c r="H343" s="122"/>
      <c r="I343" s="122"/>
      <c r="J343" s="122"/>
      <c r="K343" s="122"/>
      <c r="L343" s="122"/>
      <c r="M343" s="122"/>
      <c r="N343" s="122"/>
      <c r="O343" s="122"/>
      <c r="P343" s="122"/>
      <c r="Q343" s="122"/>
      <c r="R343" s="122"/>
      <c r="S343" s="122"/>
      <c r="T343" s="122"/>
      <c r="U343" s="122"/>
      <c r="V343" s="146"/>
    </row>
    <row r="344" spans="1:22" s="119" customFormat="1" ht="14.1" customHeight="1">
      <c r="A344" s="384">
        <f t="shared" si="5"/>
        <v>343</v>
      </c>
      <c r="B344" s="350" t="s">
        <v>2106</v>
      </c>
      <c r="C344" s="350">
        <v>2</v>
      </c>
      <c r="D344" s="350">
        <v>2</v>
      </c>
      <c r="E344" s="160" t="s">
        <v>2194</v>
      </c>
      <c r="F344" s="131" t="str">
        <f>IF('建築物別概要（追加）入力'!$E$121="","",'建築物別概要（追加）入力'!$E$121)</f>
        <v/>
      </c>
      <c r="G344" s="131"/>
      <c r="H344" s="122"/>
      <c r="I344" s="122"/>
      <c r="J344" s="122"/>
      <c r="K344" s="122"/>
      <c r="L344" s="122"/>
      <c r="M344" s="122"/>
      <c r="N344" s="122"/>
      <c r="O344" s="122"/>
      <c r="P344" s="122"/>
      <c r="Q344" s="122"/>
      <c r="R344" s="122"/>
      <c r="S344" s="122"/>
      <c r="T344" s="122"/>
      <c r="U344" s="122"/>
      <c r="V344" s="146"/>
    </row>
    <row r="345" spans="1:22" s="119" customFormat="1" ht="14.1" customHeight="1">
      <c r="A345" s="384">
        <f t="shared" si="5"/>
        <v>344</v>
      </c>
      <c r="B345" s="350" t="s">
        <v>2106</v>
      </c>
      <c r="C345" s="350">
        <v>2</v>
      </c>
      <c r="D345" s="350">
        <v>2</v>
      </c>
      <c r="E345" s="160" t="s">
        <v>2195</v>
      </c>
      <c r="F345" s="131" t="str">
        <f>IF('建築物別概要（追加）入力'!$E$122="","",'建築物別概要（追加）入力'!$E$122)</f>
        <v/>
      </c>
      <c r="G345" s="131"/>
      <c r="H345" s="122"/>
      <c r="I345" s="122"/>
      <c r="J345" s="122"/>
      <c r="K345" s="122"/>
      <c r="L345" s="122"/>
      <c r="M345" s="122"/>
      <c r="N345" s="122"/>
      <c r="O345" s="122"/>
      <c r="P345" s="122"/>
      <c r="Q345" s="122"/>
      <c r="R345" s="122"/>
      <c r="S345" s="122"/>
      <c r="T345" s="122"/>
      <c r="U345" s="122"/>
      <c r="V345" s="146"/>
    </row>
    <row r="346" spans="1:22" s="119" customFormat="1" ht="14.1" customHeight="1">
      <c r="A346" s="384">
        <f t="shared" si="5"/>
        <v>345</v>
      </c>
      <c r="B346" s="350" t="s">
        <v>2106</v>
      </c>
      <c r="C346" s="350">
        <v>2</v>
      </c>
      <c r="D346" s="350">
        <v>2</v>
      </c>
      <c r="E346" s="160" t="s">
        <v>2191</v>
      </c>
      <c r="F346" s="131" t="str">
        <f>IF($G$346=TRUE,"有",IF($H$346=TRUE,"無",""))</f>
        <v/>
      </c>
      <c r="G346" s="127" t="b">
        <v>0</v>
      </c>
      <c r="H346" s="127" t="b">
        <v>0</v>
      </c>
      <c r="I346" s="122"/>
      <c r="J346" s="122"/>
      <c r="K346" s="122"/>
      <c r="L346" s="122"/>
      <c r="M346" s="122"/>
      <c r="N346" s="122"/>
      <c r="O346" s="122"/>
      <c r="P346" s="122"/>
      <c r="Q346" s="122"/>
      <c r="R346" s="122"/>
      <c r="S346" s="122"/>
      <c r="T346" s="122"/>
      <c r="U346" s="122"/>
      <c r="V346" s="146"/>
    </row>
    <row r="347" spans="1:22" s="119" customFormat="1" ht="14.1" customHeight="1">
      <c r="A347" s="301">
        <f t="shared" si="5"/>
        <v>346</v>
      </c>
      <c r="B347" s="346" t="s">
        <v>2106</v>
      </c>
      <c r="C347" s="346">
        <v>2</v>
      </c>
      <c r="D347" s="346">
        <v>2</v>
      </c>
      <c r="E347" s="121" t="s">
        <v>2286</v>
      </c>
      <c r="F347" s="122" t="str">
        <f>IF($G$347=1,"",INDEX(主要用途!$C$2:$C$63,$G$347))</f>
        <v/>
      </c>
      <c r="G347" s="134">
        <v>1</v>
      </c>
      <c r="H347" s="134"/>
      <c r="I347" s="134"/>
      <c r="J347" s="134"/>
      <c r="K347" s="134"/>
      <c r="L347" s="134"/>
      <c r="M347" s="122"/>
      <c r="N347" s="122"/>
      <c r="O347" s="122"/>
      <c r="P347" s="122"/>
      <c r="Q347" s="145"/>
      <c r="R347" s="122"/>
      <c r="S347" s="122"/>
      <c r="T347" s="122"/>
      <c r="U347" s="122"/>
      <c r="V347" s="146"/>
    </row>
    <row r="348" spans="1:22" s="119" customFormat="1" ht="14.1" customHeight="1">
      <c r="A348" s="301">
        <f t="shared" si="5"/>
        <v>347</v>
      </c>
      <c r="B348" s="346" t="s">
        <v>2106</v>
      </c>
      <c r="C348" s="346">
        <v>2</v>
      </c>
      <c r="D348" s="346">
        <v>2</v>
      </c>
      <c r="E348" s="121" t="s">
        <v>2287</v>
      </c>
      <c r="F348" s="122" t="str">
        <f>IF($G$348=1,"",INDEX(主要用途!$C$2:$C$63,$G$348))</f>
        <v/>
      </c>
      <c r="G348" s="134">
        <v>1</v>
      </c>
      <c r="H348" s="134"/>
      <c r="I348" s="134"/>
      <c r="J348" s="134"/>
      <c r="K348" s="134"/>
      <c r="L348" s="134"/>
      <c r="M348" s="122"/>
      <c r="N348" s="122"/>
      <c r="O348" s="122"/>
      <c r="P348" s="122"/>
      <c r="Q348" s="145"/>
      <c r="R348" s="122"/>
      <c r="S348" s="122"/>
      <c r="T348" s="122"/>
      <c r="U348" s="122"/>
      <c r="V348" s="146"/>
    </row>
    <row r="349" spans="1:22" s="119" customFormat="1" ht="14.1" customHeight="1">
      <c r="A349" s="301">
        <f t="shared" si="5"/>
        <v>348</v>
      </c>
      <c r="B349" s="346" t="s">
        <v>2106</v>
      </c>
      <c r="C349" s="346">
        <v>2</v>
      </c>
      <c r="D349" s="346">
        <v>2</v>
      </c>
      <c r="E349" s="121" t="s">
        <v>2288</v>
      </c>
      <c r="F349" s="122" t="str">
        <f>IF($G$349=1,"",INDEX(主要用途!$C$2:$C$63,$G$349))</f>
        <v/>
      </c>
      <c r="G349" s="134">
        <v>1</v>
      </c>
      <c r="H349" s="134"/>
      <c r="I349" s="134"/>
      <c r="J349" s="134"/>
      <c r="K349" s="134"/>
      <c r="L349" s="134"/>
      <c r="M349" s="122"/>
      <c r="N349" s="122"/>
      <c r="O349" s="122"/>
      <c r="P349" s="122"/>
      <c r="Q349" s="145"/>
      <c r="R349" s="122"/>
      <c r="S349" s="122"/>
      <c r="T349" s="122"/>
      <c r="U349" s="122"/>
      <c r="V349" s="146"/>
    </row>
    <row r="350" spans="1:22" s="119" customFormat="1" ht="14.1" customHeight="1">
      <c r="A350" s="301">
        <f t="shared" si="5"/>
        <v>349</v>
      </c>
      <c r="B350" s="346" t="s">
        <v>2106</v>
      </c>
      <c r="C350" s="346">
        <v>2</v>
      </c>
      <c r="D350" s="346">
        <v>2</v>
      </c>
      <c r="E350" s="121" t="s">
        <v>2289</v>
      </c>
      <c r="F350" s="122" t="str">
        <f>IF($G$350=1,"",INDEX(主要用途!$C$2:$C$63,$G$350))</f>
        <v/>
      </c>
      <c r="G350" s="134">
        <v>1</v>
      </c>
      <c r="H350" s="134"/>
      <c r="I350" s="134"/>
      <c r="J350" s="134"/>
      <c r="K350" s="134"/>
      <c r="L350" s="134"/>
      <c r="M350" s="122"/>
      <c r="N350" s="122"/>
      <c r="O350" s="122"/>
      <c r="P350" s="122"/>
      <c r="Q350" s="145"/>
      <c r="R350" s="122"/>
      <c r="S350" s="122"/>
      <c r="T350" s="122"/>
      <c r="U350" s="122"/>
      <c r="V350" s="146"/>
    </row>
    <row r="351" spans="1:22" s="119" customFormat="1" ht="14.1" customHeight="1">
      <c r="A351" s="301">
        <f t="shared" si="5"/>
        <v>350</v>
      </c>
      <c r="B351" s="346" t="s">
        <v>2106</v>
      </c>
      <c r="C351" s="346">
        <v>2</v>
      </c>
      <c r="D351" s="346">
        <v>2</v>
      </c>
      <c r="E351" s="121" t="s">
        <v>2290</v>
      </c>
      <c r="F351" s="122" t="str">
        <f>IF($G$351=1,"",INDEX(主要用途!$C$2:$C$63,$G$351))</f>
        <v/>
      </c>
      <c r="G351" s="134">
        <v>1</v>
      </c>
      <c r="H351" s="134"/>
      <c r="I351" s="134"/>
      <c r="J351" s="134"/>
      <c r="K351" s="134"/>
      <c r="L351" s="134"/>
      <c r="M351" s="122"/>
      <c r="N351" s="122"/>
      <c r="O351" s="122"/>
      <c r="P351" s="122"/>
      <c r="Q351" s="145"/>
      <c r="R351" s="122"/>
      <c r="S351" s="122"/>
      <c r="T351" s="122"/>
      <c r="U351" s="122"/>
      <c r="V351" s="146"/>
    </row>
    <row r="352" spans="1:22" s="119" customFormat="1" ht="14.1" customHeight="1">
      <c r="A352" s="301">
        <f t="shared" si="5"/>
        <v>351</v>
      </c>
      <c r="B352" s="346" t="s">
        <v>2106</v>
      </c>
      <c r="C352" s="346">
        <v>2</v>
      </c>
      <c r="D352" s="346">
        <v>2</v>
      </c>
      <c r="E352" s="121" t="s">
        <v>2301</v>
      </c>
      <c r="F352" s="122" t="str">
        <f>IF($G$352=1,"",INDEX(主要用途!$C$2:$C$63,$G$352))</f>
        <v/>
      </c>
      <c r="G352" s="134">
        <v>1</v>
      </c>
      <c r="H352" s="134"/>
      <c r="I352" s="134"/>
      <c r="J352" s="134"/>
      <c r="K352" s="134"/>
      <c r="L352" s="134"/>
      <c r="M352" s="122"/>
      <c r="N352" s="122"/>
      <c r="O352" s="122"/>
      <c r="P352" s="122"/>
      <c r="Q352" s="145"/>
      <c r="R352" s="122"/>
      <c r="S352" s="122"/>
      <c r="T352" s="122"/>
      <c r="U352" s="122"/>
      <c r="V352" s="146"/>
    </row>
    <row r="353" spans="1:22" s="119" customFormat="1" ht="14.1" customHeight="1">
      <c r="A353" s="335">
        <f t="shared" si="5"/>
        <v>352</v>
      </c>
      <c r="B353" s="358" t="s">
        <v>2106</v>
      </c>
      <c r="C353" s="358">
        <v>2</v>
      </c>
      <c r="D353" s="358">
        <v>2</v>
      </c>
      <c r="E353" s="343" t="s">
        <v>2291</v>
      </c>
      <c r="F353" s="420" t="str">
        <f>IF('建築物別概要（追加）入力'!$K$126=1,"",'建築物別概要（追加）入力'!$K$126)</f>
        <v/>
      </c>
      <c r="G353" s="448"/>
      <c r="H353" s="448"/>
      <c r="I353" s="448"/>
      <c r="J353" s="448"/>
      <c r="K353" s="448"/>
      <c r="L353" s="448"/>
      <c r="M353" s="420"/>
      <c r="N353" s="420"/>
      <c r="O353" s="420"/>
      <c r="P353" s="420"/>
      <c r="Q353" s="420"/>
      <c r="R353" s="420"/>
      <c r="S353" s="420"/>
      <c r="T353" s="420"/>
      <c r="U353" s="420"/>
      <c r="V353" s="422"/>
    </row>
    <row r="354" spans="1:22" s="119" customFormat="1" ht="14.1" customHeight="1">
      <c r="A354" s="335">
        <f t="shared" si="5"/>
        <v>353</v>
      </c>
      <c r="B354" s="358" t="s">
        <v>2106</v>
      </c>
      <c r="C354" s="358">
        <v>2</v>
      </c>
      <c r="D354" s="358">
        <v>2</v>
      </c>
      <c r="E354" s="343" t="s">
        <v>2292</v>
      </c>
      <c r="F354" s="420" t="str">
        <f>IF('建築物別概要（追加）入力'!$K$127=1,"",'建築物別概要（追加）入力'!$K$127)</f>
        <v/>
      </c>
      <c r="G354" s="420"/>
      <c r="H354" s="420"/>
      <c r="I354" s="420"/>
      <c r="J354" s="420"/>
      <c r="K354" s="420"/>
      <c r="L354" s="420"/>
      <c r="M354" s="420"/>
      <c r="N354" s="420"/>
      <c r="O354" s="420"/>
      <c r="P354" s="420"/>
      <c r="Q354" s="420"/>
      <c r="R354" s="420"/>
      <c r="S354" s="420"/>
      <c r="T354" s="420"/>
      <c r="U354" s="420"/>
      <c r="V354" s="422"/>
    </row>
    <row r="355" spans="1:22" s="119" customFormat="1" ht="14.1" customHeight="1">
      <c r="A355" s="335">
        <f t="shared" si="5"/>
        <v>354</v>
      </c>
      <c r="B355" s="358" t="s">
        <v>2106</v>
      </c>
      <c r="C355" s="358">
        <v>2</v>
      </c>
      <c r="D355" s="358">
        <v>2</v>
      </c>
      <c r="E355" s="343" t="s">
        <v>2295</v>
      </c>
      <c r="F355" s="420" t="str">
        <f>IF('建築物別概要（追加）入力'!$K$128=1,"",'建築物別概要（追加）入力'!$K$128)</f>
        <v/>
      </c>
      <c r="G355" s="420"/>
      <c r="H355" s="420"/>
      <c r="I355" s="420"/>
      <c r="J355" s="420"/>
      <c r="K355" s="420"/>
      <c r="L355" s="420"/>
      <c r="M355" s="420"/>
      <c r="N355" s="420"/>
      <c r="O355" s="420"/>
      <c r="P355" s="420"/>
      <c r="Q355" s="420"/>
      <c r="R355" s="420"/>
      <c r="S355" s="420"/>
      <c r="T355" s="420"/>
      <c r="U355" s="420"/>
      <c r="V355" s="422"/>
    </row>
    <row r="356" spans="1:22" s="119" customFormat="1" ht="14.1" customHeight="1">
      <c r="A356" s="335">
        <f t="shared" si="5"/>
        <v>355</v>
      </c>
      <c r="B356" s="358" t="s">
        <v>2106</v>
      </c>
      <c r="C356" s="358">
        <v>2</v>
      </c>
      <c r="D356" s="358">
        <v>2</v>
      </c>
      <c r="E356" s="343" t="s">
        <v>2293</v>
      </c>
      <c r="F356" s="420">
        <f>IF('建築物別概要（追加）入力'!$K$129=1,"",'建築物別概要（追加）入力'!$K$129)</f>
        <v>0</v>
      </c>
      <c r="G356" s="420"/>
      <c r="H356" s="420"/>
      <c r="I356" s="420"/>
      <c r="J356" s="420"/>
      <c r="K356" s="420"/>
      <c r="L356" s="420"/>
      <c r="M356" s="420"/>
      <c r="N356" s="420"/>
      <c r="O356" s="420"/>
      <c r="P356" s="420"/>
      <c r="Q356" s="420"/>
      <c r="R356" s="420"/>
      <c r="S356" s="420"/>
      <c r="T356" s="420"/>
      <c r="U356" s="420"/>
      <c r="V356" s="422"/>
    </row>
    <row r="357" spans="1:22" s="119" customFormat="1" ht="14.1" customHeight="1">
      <c r="A357" s="335">
        <f t="shared" si="5"/>
        <v>356</v>
      </c>
      <c r="B357" s="358" t="s">
        <v>2106</v>
      </c>
      <c r="C357" s="358">
        <v>2</v>
      </c>
      <c r="D357" s="358">
        <v>2</v>
      </c>
      <c r="E357" s="343" t="s">
        <v>2294</v>
      </c>
      <c r="F357" s="420" t="str">
        <f>IF('建築物別概要（追加）入力'!$K$130=1,"",'建築物別概要（追加）入力'!$K$130)</f>
        <v/>
      </c>
      <c r="G357" s="420"/>
      <c r="H357" s="420"/>
      <c r="I357" s="420"/>
      <c r="J357" s="420"/>
      <c r="K357" s="420"/>
      <c r="L357" s="420"/>
      <c r="M357" s="420"/>
      <c r="N357" s="420"/>
      <c r="O357" s="420"/>
      <c r="P357" s="420"/>
      <c r="Q357" s="420"/>
      <c r="R357" s="420"/>
      <c r="S357" s="420"/>
      <c r="T357" s="420"/>
      <c r="U357" s="420"/>
      <c r="V357" s="422"/>
    </row>
    <row r="358" spans="1:22" s="119" customFormat="1" ht="14.1" customHeight="1">
      <c r="A358" s="335">
        <f t="shared" si="5"/>
        <v>357</v>
      </c>
      <c r="B358" s="358" t="s">
        <v>2106</v>
      </c>
      <c r="C358" s="358">
        <v>2</v>
      </c>
      <c r="D358" s="358">
        <v>2</v>
      </c>
      <c r="E358" s="343" t="s">
        <v>2302</v>
      </c>
      <c r="F358" s="420" t="str">
        <f>IF('建築物別概要（追加）入力'!$K$131=1,"",'建築物別概要（追加）入力'!$K$131)</f>
        <v/>
      </c>
      <c r="G358" s="420"/>
      <c r="H358" s="420"/>
      <c r="I358" s="420"/>
      <c r="J358" s="420"/>
      <c r="K358" s="420"/>
      <c r="L358" s="420"/>
      <c r="M358" s="420"/>
      <c r="N358" s="420"/>
      <c r="O358" s="420"/>
      <c r="P358" s="420"/>
      <c r="Q358" s="420"/>
      <c r="R358" s="420"/>
      <c r="S358" s="420"/>
      <c r="T358" s="420"/>
      <c r="U358" s="420"/>
      <c r="V358" s="422"/>
    </row>
    <row r="359" spans="1:22" s="119" customFormat="1" ht="14.1" customHeight="1">
      <c r="A359" s="301">
        <f t="shared" si="5"/>
        <v>358</v>
      </c>
      <c r="B359" s="346" t="s">
        <v>2106</v>
      </c>
      <c r="C359" s="346">
        <v>2</v>
      </c>
      <c r="D359" s="346">
        <v>2</v>
      </c>
      <c r="E359" s="121" t="s">
        <v>2296</v>
      </c>
      <c r="F359" s="122" t="str">
        <f>IF('建築物別概要（追加）入力'!$V$126="","",TEXT('建築物別概要（追加）入力'!$V$126,"#0.00"))</f>
        <v/>
      </c>
      <c r="G359" s="152"/>
      <c r="H359" s="152"/>
      <c r="I359" s="152"/>
      <c r="J359" s="152"/>
      <c r="K359" s="152"/>
      <c r="L359" s="152"/>
      <c r="M359" s="122"/>
      <c r="N359" s="122"/>
      <c r="O359" s="122"/>
      <c r="P359" s="122"/>
      <c r="Q359" s="122"/>
      <c r="R359" s="122"/>
      <c r="S359" s="122"/>
      <c r="T359" s="122"/>
      <c r="U359" s="122"/>
      <c r="V359" s="146"/>
    </row>
    <row r="360" spans="1:22" s="119" customFormat="1" ht="14.1" customHeight="1">
      <c r="A360" s="301">
        <f t="shared" si="5"/>
        <v>359</v>
      </c>
      <c r="B360" s="346" t="s">
        <v>2106</v>
      </c>
      <c r="C360" s="346">
        <v>2</v>
      </c>
      <c r="D360" s="346">
        <v>2</v>
      </c>
      <c r="E360" s="121" t="s">
        <v>2297</v>
      </c>
      <c r="F360" s="122" t="str">
        <f>IF('建築物別概要（追加）入力'!$V$127="","",TEXT('建築物別概要（追加）入力'!$V$127,"#0.00"))</f>
        <v/>
      </c>
      <c r="G360" s="152"/>
      <c r="H360" s="152"/>
      <c r="I360" s="152"/>
      <c r="J360" s="152"/>
      <c r="K360" s="152"/>
      <c r="L360" s="152"/>
      <c r="M360" s="122"/>
      <c r="N360" s="122"/>
      <c r="O360" s="122"/>
      <c r="P360" s="122"/>
      <c r="Q360" s="122"/>
      <c r="R360" s="122"/>
      <c r="S360" s="122"/>
      <c r="T360" s="122"/>
      <c r="U360" s="122"/>
      <c r="V360" s="146"/>
    </row>
    <row r="361" spans="1:22" s="119" customFormat="1" ht="14.1" customHeight="1">
      <c r="A361" s="301">
        <f t="shared" si="5"/>
        <v>360</v>
      </c>
      <c r="B361" s="346" t="s">
        <v>2106</v>
      </c>
      <c r="C361" s="346">
        <v>2</v>
      </c>
      <c r="D361" s="346">
        <v>2</v>
      </c>
      <c r="E361" s="121" t="s">
        <v>2298</v>
      </c>
      <c r="F361" s="122" t="str">
        <f>IF('建築物別概要（追加）入力'!$V$128="","",TEXT('建築物別概要（追加）入力'!$V$128,"#0.00"))</f>
        <v/>
      </c>
      <c r="G361" s="152"/>
      <c r="H361" s="152"/>
      <c r="I361" s="152"/>
      <c r="J361" s="152"/>
      <c r="K361" s="152"/>
      <c r="L361" s="152"/>
      <c r="M361" s="122"/>
      <c r="N361" s="122"/>
      <c r="O361" s="122"/>
      <c r="P361" s="122"/>
      <c r="Q361" s="122"/>
      <c r="R361" s="122"/>
      <c r="S361" s="122"/>
      <c r="T361" s="122"/>
      <c r="U361" s="122"/>
      <c r="V361" s="146"/>
    </row>
    <row r="362" spans="1:22" s="119" customFormat="1" ht="14.1" customHeight="1">
      <c r="A362" s="301">
        <f t="shared" si="5"/>
        <v>361</v>
      </c>
      <c r="B362" s="346" t="s">
        <v>2106</v>
      </c>
      <c r="C362" s="346">
        <v>2</v>
      </c>
      <c r="D362" s="346">
        <v>2</v>
      </c>
      <c r="E362" s="121" t="s">
        <v>2299</v>
      </c>
      <c r="F362" s="122" t="str">
        <f>IF('建築物別概要（追加）入力'!$V$129="","",TEXT('建築物別概要（追加）入力'!$V$129,"#0.00"))</f>
        <v/>
      </c>
      <c r="G362" s="152"/>
      <c r="H362" s="152"/>
      <c r="I362" s="152"/>
      <c r="J362" s="152"/>
      <c r="K362" s="152"/>
      <c r="L362" s="152"/>
      <c r="M362" s="122"/>
      <c r="N362" s="122"/>
      <c r="O362" s="122"/>
      <c r="P362" s="122"/>
      <c r="Q362" s="122"/>
      <c r="R362" s="122"/>
      <c r="S362" s="122"/>
      <c r="T362" s="122"/>
      <c r="U362" s="122"/>
      <c r="V362" s="146"/>
    </row>
    <row r="363" spans="1:22" s="119" customFormat="1" ht="14.1" customHeight="1">
      <c r="A363" s="301">
        <f t="shared" si="5"/>
        <v>362</v>
      </c>
      <c r="B363" s="346" t="s">
        <v>2106</v>
      </c>
      <c r="C363" s="346">
        <v>2</v>
      </c>
      <c r="D363" s="346">
        <v>2</v>
      </c>
      <c r="E363" s="121" t="s">
        <v>2300</v>
      </c>
      <c r="F363" s="122" t="str">
        <f>IF('建築物別概要（追加）入力'!$V$130="","",TEXT('建築物別概要（追加）入力'!$V$130,"#0.00"))</f>
        <v/>
      </c>
      <c r="G363" s="152"/>
      <c r="H363" s="152"/>
      <c r="I363" s="152"/>
      <c r="J363" s="152"/>
      <c r="K363" s="152"/>
      <c r="L363" s="152"/>
      <c r="M363" s="122"/>
      <c r="N363" s="122"/>
      <c r="O363" s="122"/>
      <c r="P363" s="122"/>
      <c r="Q363" s="122"/>
      <c r="R363" s="122"/>
      <c r="S363" s="122"/>
      <c r="T363" s="122"/>
      <c r="U363" s="122"/>
      <c r="V363" s="146"/>
    </row>
    <row r="364" spans="1:22" s="119" customFormat="1" ht="14.1" customHeight="1">
      <c r="A364" s="301">
        <f t="shared" si="5"/>
        <v>363</v>
      </c>
      <c r="B364" s="346" t="s">
        <v>2106</v>
      </c>
      <c r="C364" s="346">
        <v>2</v>
      </c>
      <c r="D364" s="346">
        <v>2</v>
      </c>
      <c r="E364" s="121" t="s">
        <v>2303</v>
      </c>
      <c r="F364" s="122" t="str">
        <f>IF('建築物別概要（追加）入力'!$V$131="","",TEXT('建築物別概要（追加）入力'!$V$131,"#0.00"))</f>
        <v/>
      </c>
      <c r="G364" s="152"/>
      <c r="H364" s="152"/>
      <c r="I364" s="152"/>
      <c r="J364" s="152"/>
      <c r="K364" s="152"/>
      <c r="L364" s="152"/>
      <c r="M364" s="122"/>
      <c r="N364" s="122"/>
      <c r="O364" s="122"/>
      <c r="P364" s="122"/>
      <c r="Q364" s="122"/>
      <c r="R364" s="122"/>
      <c r="S364" s="122"/>
      <c r="T364" s="122"/>
      <c r="U364" s="122"/>
      <c r="V364" s="146"/>
    </row>
    <row r="365" spans="1:22" s="119" customFormat="1" ht="14.1" customHeight="1">
      <c r="A365" s="384">
        <f t="shared" si="5"/>
        <v>364</v>
      </c>
      <c r="B365" s="350" t="s">
        <v>2106</v>
      </c>
      <c r="C365" s="350">
        <v>2</v>
      </c>
      <c r="D365" s="350">
        <v>2</v>
      </c>
      <c r="E365" s="160" t="s">
        <v>1631</v>
      </c>
      <c r="F365" s="122" t="str">
        <f>IF('建築物別概要（追加）入力'!$E$133="","",'建築物別概要（追加）入力'!$E$133)</f>
        <v/>
      </c>
      <c r="G365" s="122"/>
      <c r="H365" s="122"/>
      <c r="I365" s="122"/>
      <c r="J365" s="122"/>
      <c r="K365" s="122"/>
      <c r="L365" s="122"/>
      <c r="M365" s="122"/>
      <c r="N365" s="122"/>
      <c r="O365" s="122"/>
      <c r="P365" s="122"/>
      <c r="Q365" s="122"/>
      <c r="R365" s="122"/>
      <c r="S365" s="122"/>
      <c r="T365" s="122"/>
      <c r="U365" s="122"/>
      <c r="V365" s="146"/>
    </row>
    <row r="366" spans="1:22" s="119" customFormat="1" ht="14.1" customHeight="1" thickBot="1">
      <c r="A366" s="386">
        <f t="shared" si="5"/>
        <v>365</v>
      </c>
      <c r="B366" s="354" t="s">
        <v>2106</v>
      </c>
      <c r="C366" s="354">
        <v>2</v>
      </c>
      <c r="D366" s="375">
        <v>2</v>
      </c>
      <c r="E366" s="163" t="s">
        <v>1630</v>
      </c>
      <c r="F366" s="155" t="str">
        <f>IF('建築物別概要（追加）入力'!$E$136="","",'建築物別概要（追加）入力'!$E$136)</f>
        <v/>
      </c>
      <c r="G366" s="155"/>
      <c r="H366" s="155"/>
      <c r="I366" s="155"/>
      <c r="J366" s="155"/>
      <c r="K366" s="155"/>
      <c r="L366" s="155"/>
      <c r="M366" s="155"/>
      <c r="N366" s="155"/>
      <c r="O366" s="155"/>
      <c r="P366" s="155"/>
      <c r="Q366" s="155"/>
      <c r="R366" s="155"/>
      <c r="S366" s="155"/>
      <c r="T366" s="155"/>
      <c r="U366" s="155"/>
      <c r="V366" s="158"/>
    </row>
    <row r="367" spans="1:22" s="119" customFormat="1" ht="14.1" customHeight="1">
      <c r="A367" s="385">
        <f t="shared" si="5"/>
        <v>366</v>
      </c>
      <c r="B367" s="353" t="s">
        <v>2106</v>
      </c>
      <c r="C367" s="353">
        <v>2</v>
      </c>
      <c r="D367" s="353">
        <v>3</v>
      </c>
      <c r="E367" s="159" t="s">
        <v>1983</v>
      </c>
      <c r="F367" s="156">
        <f>'建築物別概要（追加）入力'!$E$140</f>
        <v>2</v>
      </c>
      <c r="G367" s="156"/>
      <c r="H367" s="148"/>
      <c r="I367" s="148"/>
      <c r="J367" s="148"/>
      <c r="K367" s="148"/>
      <c r="L367" s="148"/>
      <c r="M367" s="148"/>
      <c r="N367" s="148"/>
      <c r="O367" s="148"/>
      <c r="P367" s="148"/>
      <c r="Q367" s="148"/>
      <c r="R367" s="148"/>
      <c r="S367" s="148"/>
      <c r="T367" s="148"/>
      <c r="U367" s="148"/>
      <c r="V367" s="157"/>
    </row>
    <row r="368" spans="1:22" s="119" customFormat="1" ht="14.1" customHeight="1">
      <c r="A368" s="384">
        <f t="shared" si="5"/>
        <v>367</v>
      </c>
      <c r="B368" s="350" t="s">
        <v>2106</v>
      </c>
      <c r="C368" s="350">
        <v>2</v>
      </c>
      <c r="D368" s="350">
        <v>3</v>
      </c>
      <c r="E368" s="160" t="s">
        <v>87</v>
      </c>
      <c r="F368" s="133" t="str">
        <f>IF('建築物別概要（追加）入力'!$E$141="","",'建築物別概要（追加）入力'!$E$141)</f>
        <v/>
      </c>
      <c r="G368" s="133"/>
      <c r="H368" s="122"/>
      <c r="I368" s="122"/>
      <c r="J368" s="122"/>
      <c r="K368" s="122"/>
      <c r="L368" s="122"/>
      <c r="M368" s="122"/>
      <c r="N368" s="122"/>
      <c r="O368" s="122"/>
      <c r="P368" s="122"/>
      <c r="Q368" s="122"/>
      <c r="R368" s="122"/>
      <c r="S368" s="122"/>
      <c r="T368" s="122"/>
      <c r="U368" s="122"/>
      <c r="V368" s="146"/>
    </row>
    <row r="369" spans="1:22" s="119" customFormat="1" ht="14.1" customHeight="1">
      <c r="A369" s="384">
        <f t="shared" si="5"/>
        <v>368</v>
      </c>
      <c r="B369" s="350" t="s">
        <v>2106</v>
      </c>
      <c r="C369" s="350">
        <v>2</v>
      </c>
      <c r="D369" s="350">
        <v>3</v>
      </c>
      <c r="E369" s="160" t="s">
        <v>2192</v>
      </c>
      <c r="F369" s="131" t="str">
        <f>IF('建築物別概要（追加）入力'!$E$142="","",'建築物別概要（追加）入力'!$E$142)</f>
        <v/>
      </c>
      <c r="G369" s="131"/>
      <c r="H369" s="122"/>
      <c r="I369" s="122"/>
      <c r="J369" s="122"/>
      <c r="K369" s="122"/>
      <c r="L369" s="122"/>
      <c r="M369" s="122"/>
      <c r="N369" s="122"/>
      <c r="O369" s="122"/>
      <c r="P369" s="122"/>
      <c r="Q369" s="122"/>
      <c r="R369" s="122"/>
      <c r="S369" s="122"/>
      <c r="T369" s="122"/>
      <c r="U369" s="122"/>
      <c r="V369" s="146"/>
    </row>
    <row r="370" spans="1:22" s="119" customFormat="1" ht="14.1" customHeight="1">
      <c r="A370" s="384">
        <f t="shared" si="5"/>
        <v>369</v>
      </c>
      <c r="B370" s="350" t="s">
        <v>2106</v>
      </c>
      <c r="C370" s="350">
        <v>2</v>
      </c>
      <c r="D370" s="350">
        <v>3</v>
      </c>
      <c r="E370" s="160" t="s">
        <v>2193</v>
      </c>
      <c r="F370" s="131" t="str">
        <f>IF('建築物別概要（追加）入力'!$E$143="","",'建築物別概要（追加）入力'!$E$143)</f>
        <v/>
      </c>
      <c r="G370" s="131"/>
      <c r="H370" s="122"/>
      <c r="I370" s="122"/>
      <c r="J370" s="122"/>
      <c r="K370" s="122"/>
      <c r="L370" s="122"/>
      <c r="M370" s="122"/>
      <c r="N370" s="122"/>
      <c r="O370" s="122"/>
      <c r="P370" s="122"/>
      <c r="Q370" s="122"/>
      <c r="R370" s="122"/>
      <c r="S370" s="122"/>
      <c r="T370" s="122"/>
      <c r="U370" s="122"/>
      <c r="V370" s="146"/>
    </row>
    <row r="371" spans="1:22" s="119" customFormat="1" ht="14.1" customHeight="1">
      <c r="A371" s="384">
        <f t="shared" si="5"/>
        <v>370</v>
      </c>
      <c r="B371" s="350" t="s">
        <v>2106</v>
      </c>
      <c r="C371" s="350">
        <v>2</v>
      </c>
      <c r="D371" s="350">
        <v>3</v>
      </c>
      <c r="E371" s="160" t="s">
        <v>2194</v>
      </c>
      <c r="F371" s="131" t="str">
        <f>IF('建築物別概要（追加）入力'!$E$144="","",'建築物別概要（追加）入力'!$E$144)</f>
        <v/>
      </c>
      <c r="G371" s="131"/>
      <c r="H371" s="122"/>
      <c r="I371" s="122"/>
      <c r="J371" s="122"/>
      <c r="K371" s="122"/>
      <c r="L371" s="122"/>
      <c r="M371" s="122"/>
      <c r="N371" s="122"/>
      <c r="O371" s="122"/>
      <c r="P371" s="122"/>
      <c r="Q371" s="122"/>
      <c r="R371" s="122"/>
      <c r="S371" s="122"/>
      <c r="T371" s="122"/>
      <c r="U371" s="122"/>
      <c r="V371" s="146"/>
    </row>
    <row r="372" spans="1:22" s="119" customFormat="1" ht="14.1" customHeight="1">
      <c r="A372" s="384">
        <f t="shared" si="5"/>
        <v>371</v>
      </c>
      <c r="B372" s="350" t="s">
        <v>2106</v>
      </c>
      <c r="C372" s="350">
        <v>2</v>
      </c>
      <c r="D372" s="350">
        <v>3</v>
      </c>
      <c r="E372" s="160" t="s">
        <v>2195</v>
      </c>
      <c r="F372" s="131" t="str">
        <f>IF('建築物別概要（追加）入力'!$E$145="","",'建築物別概要（追加）入力'!$E$145)</f>
        <v/>
      </c>
      <c r="G372" s="131"/>
      <c r="H372" s="122"/>
      <c r="I372" s="122"/>
      <c r="J372" s="122"/>
      <c r="K372" s="122"/>
      <c r="L372" s="122"/>
      <c r="M372" s="122"/>
      <c r="N372" s="122"/>
      <c r="O372" s="122"/>
      <c r="P372" s="122"/>
      <c r="Q372" s="122"/>
      <c r="R372" s="122"/>
      <c r="S372" s="122"/>
      <c r="T372" s="122"/>
      <c r="U372" s="122"/>
      <c r="V372" s="146"/>
    </row>
    <row r="373" spans="1:22" s="119" customFormat="1" ht="14.1" customHeight="1">
      <c r="A373" s="384">
        <f t="shared" si="5"/>
        <v>372</v>
      </c>
      <c r="B373" s="350" t="s">
        <v>2106</v>
      </c>
      <c r="C373" s="350">
        <v>2</v>
      </c>
      <c r="D373" s="350">
        <v>3</v>
      </c>
      <c r="E373" s="160" t="s">
        <v>2191</v>
      </c>
      <c r="F373" s="131" t="str">
        <f>IF($G$373=TRUE,"有",IF($H$373=TRUE,"無",""))</f>
        <v/>
      </c>
      <c r="G373" s="127" t="b">
        <v>0</v>
      </c>
      <c r="H373" s="127" t="b">
        <v>0</v>
      </c>
      <c r="I373" s="122"/>
      <c r="J373" s="122"/>
      <c r="K373" s="122"/>
      <c r="L373" s="122"/>
      <c r="M373" s="122"/>
      <c r="N373" s="122"/>
      <c r="O373" s="122"/>
      <c r="P373" s="122"/>
      <c r="Q373" s="122"/>
      <c r="R373" s="122"/>
      <c r="S373" s="122"/>
      <c r="T373" s="122"/>
      <c r="U373" s="122"/>
      <c r="V373" s="146"/>
    </row>
    <row r="374" spans="1:22" s="119" customFormat="1" ht="14.1" customHeight="1">
      <c r="A374" s="301">
        <f t="shared" si="5"/>
        <v>373</v>
      </c>
      <c r="B374" s="346" t="s">
        <v>2106</v>
      </c>
      <c r="C374" s="346">
        <v>2</v>
      </c>
      <c r="D374" s="346">
        <v>3</v>
      </c>
      <c r="E374" s="121" t="s">
        <v>2286</v>
      </c>
      <c r="F374" s="122" t="str">
        <f>IF($G$374=1,"",INDEX(主要用途!$C$2:$C$63,$G$374))</f>
        <v/>
      </c>
      <c r="G374" s="134">
        <v>1</v>
      </c>
      <c r="H374" s="134"/>
      <c r="I374" s="134"/>
      <c r="J374" s="134"/>
      <c r="K374" s="134"/>
      <c r="L374" s="134"/>
      <c r="M374" s="122"/>
      <c r="N374" s="122"/>
      <c r="O374" s="122"/>
      <c r="P374" s="122"/>
      <c r="Q374" s="145"/>
      <c r="R374" s="122"/>
      <c r="S374" s="122"/>
      <c r="T374" s="122"/>
      <c r="U374" s="122"/>
      <c r="V374" s="146"/>
    </row>
    <row r="375" spans="1:22" s="119" customFormat="1" ht="14.1" customHeight="1">
      <c r="A375" s="301">
        <f t="shared" si="5"/>
        <v>374</v>
      </c>
      <c r="B375" s="346" t="s">
        <v>2106</v>
      </c>
      <c r="C375" s="346">
        <v>2</v>
      </c>
      <c r="D375" s="346">
        <v>3</v>
      </c>
      <c r="E375" s="121" t="s">
        <v>2287</v>
      </c>
      <c r="F375" s="122" t="str">
        <f>IF($G$375=1,"",INDEX(主要用途!$C$2:$C$63,$G$375))</f>
        <v/>
      </c>
      <c r="G375" s="134">
        <v>1</v>
      </c>
      <c r="H375" s="134"/>
      <c r="I375" s="134"/>
      <c r="J375" s="134"/>
      <c r="K375" s="134"/>
      <c r="L375" s="134"/>
      <c r="M375" s="122"/>
      <c r="N375" s="122"/>
      <c r="O375" s="122"/>
      <c r="P375" s="122"/>
      <c r="Q375" s="145"/>
      <c r="R375" s="122"/>
      <c r="S375" s="122"/>
      <c r="T375" s="122"/>
      <c r="U375" s="122"/>
      <c r="V375" s="146"/>
    </row>
    <row r="376" spans="1:22" s="119" customFormat="1" ht="14.1" customHeight="1">
      <c r="A376" s="301">
        <f t="shared" si="5"/>
        <v>375</v>
      </c>
      <c r="B376" s="346" t="s">
        <v>2106</v>
      </c>
      <c r="C376" s="346">
        <v>2</v>
      </c>
      <c r="D376" s="346">
        <v>3</v>
      </c>
      <c r="E376" s="121" t="s">
        <v>2288</v>
      </c>
      <c r="F376" s="122" t="str">
        <f>IF($G$376=1,"",INDEX(主要用途!$C$2:$C$63,$G$376))</f>
        <v/>
      </c>
      <c r="G376" s="134">
        <v>1</v>
      </c>
      <c r="H376" s="134"/>
      <c r="I376" s="134"/>
      <c r="J376" s="134"/>
      <c r="K376" s="134"/>
      <c r="L376" s="134"/>
      <c r="M376" s="122"/>
      <c r="N376" s="122"/>
      <c r="O376" s="122"/>
      <c r="P376" s="122"/>
      <c r="Q376" s="145"/>
      <c r="R376" s="122"/>
      <c r="S376" s="122"/>
      <c r="T376" s="122"/>
      <c r="U376" s="122"/>
      <c r="V376" s="146"/>
    </row>
    <row r="377" spans="1:22" s="119" customFormat="1" ht="14.1" customHeight="1">
      <c r="A377" s="301">
        <f t="shared" si="5"/>
        <v>376</v>
      </c>
      <c r="B377" s="346" t="s">
        <v>2106</v>
      </c>
      <c r="C377" s="346">
        <v>2</v>
      </c>
      <c r="D377" s="346">
        <v>3</v>
      </c>
      <c r="E377" s="121" t="s">
        <v>2289</v>
      </c>
      <c r="F377" s="122" t="str">
        <f>IF($G$377=1,"",INDEX(主要用途!$C$2:$C$63,$G$377))</f>
        <v/>
      </c>
      <c r="G377" s="134">
        <v>1</v>
      </c>
      <c r="H377" s="134"/>
      <c r="I377" s="134"/>
      <c r="J377" s="134"/>
      <c r="K377" s="134"/>
      <c r="L377" s="134"/>
      <c r="M377" s="122"/>
      <c r="N377" s="122"/>
      <c r="O377" s="122"/>
      <c r="P377" s="122"/>
      <c r="Q377" s="145"/>
      <c r="R377" s="122"/>
      <c r="S377" s="122"/>
      <c r="T377" s="122"/>
      <c r="U377" s="122"/>
      <c r="V377" s="146"/>
    </row>
    <row r="378" spans="1:22" s="119" customFormat="1" ht="14.1" customHeight="1">
      <c r="A378" s="301">
        <f t="shared" si="5"/>
        <v>377</v>
      </c>
      <c r="B378" s="346" t="s">
        <v>2106</v>
      </c>
      <c r="C378" s="346">
        <v>2</v>
      </c>
      <c r="D378" s="346">
        <v>3</v>
      </c>
      <c r="E378" s="121" t="s">
        <v>2290</v>
      </c>
      <c r="F378" s="122" t="str">
        <f>IF($G$378=1,"",INDEX(主要用途!$C$2:$C$63,$G$378))</f>
        <v/>
      </c>
      <c r="G378" s="134">
        <v>1</v>
      </c>
      <c r="H378" s="134"/>
      <c r="I378" s="134"/>
      <c r="J378" s="134"/>
      <c r="K378" s="134"/>
      <c r="L378" s="134"/>
      <c r="M378" s="122"/>
      <c r="N378" s="122"/>
      <c r="O378" s="122"/>
      <c r="P378" s="122"/>
      <c r="Q378" s="145"/>
      <c r="R378" s="122"/>
      <c r="S378" s="122"/>
      <c r="T378" s="122"/>
      <c r="U378" s="122"/>
      <c r="V378" s="146"/>
    </row>
    <row r="379" spans="1:22" s="119" customFormat="1" ht="14.1" customHeight="1">
      <c r="A379" s="301">
        <f t="shared" si="5"/>
        <v>378</v>
      </c>
      <c r="B379" s="346" t="s">
        <v>2106</v>
      </c>
      <c r="C379" s="346">
        <v>2</v>
      </c>
      <c r="D379" s="346">
        <v>3</v>
      </c>
      <c r="E379" s="121" t="s">
        <v>2301</v>
      </c>
      <c r="F379" s="122" t="str">
        <f>IF($G$379=1,"",INDEX(主要用途!$C$2:$C$63,$G$379))</f>
        <v/>
      </c>
      <c r="G379" s="134">
        <v>1</v>
      </c>
      <c r="H379" s="134"/>
      <c r="I379" s="134"/>
      <c r="J379" s="134"/>
      <c r="K379" s="134"/>
      <c r="L379" s="134"/>
      <c r="M379" s="122"/>
      <c r="N379" s="122"/>
      <c r="O379" s="122"/>
      <c r="P379" s="122"/>
      <c r="Q379" s="145"/>
      <c r="R379" s="122"/>
      <c r="S379" s="122"/>
      <c r="T379" s="122"/>
      <c r="U379" s="122"/>
      <c r="V379" s="146"/>
    </row>
    <row r="380" spans="1:22" s="119" customFormat="1" ht="14.1" customHeight="1">
      <c r="A380" s="335">
        <f t="shared" si="5"/>
        <v>379</v>
      </c>
      <c r="B380" s="358" t="s">
        <v>2106</v>
      </c>
      <c r="C380" s="358">
        <v>2</v>
      </c>
      <c r="D380" s="358">
        <v>3</v>
      </c>
      <c r="E380" s="343" t="s">
        <v>2291</v>
      </c>
      <c r="F380" s="420" t="str">
        <f>IF('建築物別概要（追加）入力'!$K$149=1,"",'建築物別概要（追加）入力'!$K$149)</f>
        <v/>
      </c>
      <c r="G380" s="448"/>
      <c r="H380" s="448"/>
      <c r="I380" s="448"/>
      <c r="J380" s="448"/>
      <c r="K380" s="448"/>
      <c r="L380" s="448"/>
      <c r="M380" s="420"/>
      <c r="N380" s="420"/>
      <c r="O380" s="420"/>
      <c r="P380" s="420"/>
      <c r="Q380" s="420"/>
      <c r="R380" s="420"/>
      <c r="S380" s="420"/>
      <c r="T380" s="420"/>
      <c r="U380" s="420"/>
      <c r="V380" s="422"/>
    </row>
    <row r="381" spans="1:22" s="119" customFormat="1" ht="14.1" customHeight="1">
      <c r="A381" s="335">
        <f t="shared" si="5"/>
        <v>380</v>
      </c>
      <c r="B381" s="358" t="s">
        <v>2106</v>
      </c>
      <c r="C381" s="358">
        <v>2</v>
      </c>
      <c r="D381" s="358">
        <v>3</v>
      </c>
      <c r="E381" s="343" t="s">
        <v>2292</v>
      </c>
      <c r="F381" s="420" t="str">
        <f>IF('建築物別概要（追加）入力'!$K$150=1,"",'建築物別概要（追加）入力'!$K$150)</f>
        <v/>
      </c>
      <c r="G381" s="420"/>
      <c r="H381" s="420"/>
      <c r="I381" s="420"/>
      <c r="J381" s="420"/>
      <c r="K381" s="420"/>
      <c r="L381" s="420"/>
      <c r="M381" s="420"/>
      <c r="N381" s="420"/>
      <c r="O381" s="420"/>
      <c r="P381" s="420"/>
      <c r="Q381" s="420"/>
      <c r="R381" s="420"/>
      <c r="S381" s="420"/>
      <c r="T381" s="420"/>
      <c r="U381" s="420"/>
      <c r="V381" s="422"/>
    </row>
    <row r="382" spans="1:22" s="119" customFormat="1" ht="14.1" customHeight="1">
      <c r="A382" s="335">
        <f t="shared" si="5"/>
        <v>381</v>
      </c>
      <c r="B382" s="358" t="s">
        <v>2106</v>
      </c>
      <c r="C382" s="358">
        <v>2</v>
      </c>
      <c r="D382" s="358">
        <v>3</v>
      </c>
      <c r="E382" s="343" t="s">
        <v>2295</v>
      </c>
      <c r="F382" s="420" t="str">
        <f>IF('建築物別概要（追加）入力'!K151=1,"",'建築物別概要（追加）入力'!$K$151)</f>
        <v/>
      </c>
      <c r="G382" s="420"/>
      <c r="H382" s="420"/>
      <c r="I382" s="420"/>
      <c r="J382" s="420"/>
      <c r="K382" s="420"/>
      <c r="L382" s="420"/>
      <c r="M382" s="420"/>
      <c r="N382" s="420"/>
      <c r="O382" s="420"/>
      <c r="P382" s="420"/>
      <c r="Q382" s="420"/>
      <c r="R382" s="420"/>
      <c r="S382" s="420"/>
      <c r="T382" s="420"/>
      <c r="U382" s="420"/>
      <c r="V382" s="422"/>
    </row>
    <row r="383" spans="1:22" s="119" customFormat="1" ht="14.1" customHeight="1">
      <c r="A383" s="335">
        <f t="shared" si="5"/>
        <v>382</v>
      </c>
      <c r="B383" s="358" t="s">
        <v>2106</v>
      </c>
      <c r="C383" s="358">
        <v>2</v>
      </c>
      <c r="D383" s="358">
        <v>3</v>
      </c>
      <c r="E383" s="343" t="s">
        <v>2293</v>
      </c>
      <c r="F383" s="420" t="str">
        <f>IF('建築物別概要（追加）入力'!$K$152=1,"",'建築物別概要（追加）入力'!$K$152)</f>
        <v/>
      </c>
      <c r="G383" s="420"/>
      <c r="H383" s="420"/>
      <c r="I383" s="420"/>
      <c r="J383" s="420"/>
      <c r="K383" s="420"/>
      <c r="L383" s="420"/>
      <c r="M383" s="420"/>
      <c r="N383" s="420"/>
      <c r="O383" s="420"/>
      <c r="P383" s="420"/>
      <c r="Q383" s="420"/>
      <c r="R383" s="420"/>
      <c r="S383" s="420"/>
      <c r="T383" s="420"/>
      <c r="U383" s="420"/>
      <c r="V383" s="422"/>
    </row>
    <row r="384" spans="1:22" s="119" customFormat="1" ht="14.1" customHeight="1">
      <c r="A384" s="335">
        <f t="shared" si="5"/>
        <v>383</v>
      </c>
      <c r="B384" s="358" t="s">
        <v>2106</v>
      </c>
      <c r="C384" s="358">
        <v>2</v>
      </c>
      <c r="D384" s="358">
        <v>3</v>
      </c>
      <c r="E384" s="343" t="s">
        <v>2294</v>
      </c>
      <c r="F384" s="420" t="str">
        <f>IF('建築物別概要（追加）入力'!$K$153=1,"",'建築物別概要（追加）入力'!$K$153)</f>
        <v/>
      </c>
      <c r="G384" s="420"/>
      <c r="H384" s="420"/>
      <c r="I384" s="420"/>
      <c r="J384" s="420"/>
      <c r="K384" s="420"/>
      <c r="L384" s="420"/>
      <c r="M384" s="420"/>
      <c r="N384" s="420"/>
      <c r="O384" s="420"/>
      <c r="P384" s="420"/>
      <c r="Q384" s="420"/>
      <c r="R384" s="420"/>
      <c r="S384" s="420"/>
      <c r="T384" s="420"/>
      <c r="U384" s="420"/>
      <c r="V384" s="422"/>
    </row>
    <row r="385" spans="1:22" s="119" customFormat="1" ht="14.1" customHeight="1">
      <c r="A385" s="335">
        <f t="shared" si="5"/>
        <v>384</v>
      </c>
      <c r="B385" s="358" t="s">
        <v>2106</v>
      </c>
      <c r="C385" s="358">
        <v>2</v>
      </c>
      <c r="D385" s="358">
        <v>3</v>
      </c>
      <c r="E385" s="343" t="s">
        <v>2302</v>
      </c>
      <c r="F385" s="420" t="str">
        <f>IF('建築物別概要（追加）入力'!$K$154=1,"",'建築物別概要（追加）入力'!$K$154)</f>
        <v/>
      </c>
      <c r="G385" s="420"/>
      <c r="H385" s="420"/>
      <c r="I385" s="420"/>
      <c r="J385" s="420"/>
      <c r="K385" s="420"/>
      <c r="L385" s="420"/>
      <c r="M385" s="420"/>
      <c r="N385" s="420"/>
      <c r="O385" s="420"/>
      <c r="P385" s="420"/>
      <c r="Q385" s="420"/>
      <c r="R385" s="420"/>
      <c r="S385" s="420"/>
      <c r="T385" s="420"/>
      <c r="U385" s="420"/>
      <c r="V385" s="422"/>
    </row>
    <row r="386" spans="1:22" s="119" customFormat="1" ht="14.1" customHeight="1">
      <c r="A386" s="301">
        <f t="shared" si="5"/>
        <v>385</v>
      </c>
      <c r="B386" s="346" t="s">
        <v>2106</v>
      </c>
      <c r="C386" s="346">
        <v>2</v>
      </c>
      <c r="D386" s="346">
        <v>3</v>
      </c>
      <c r="E386" s="121" t="s">
        <v>2296</v>
      </c>
      <c r="F386" s="122" t="str">
        <f>IF('建築物別概要（追加）入力'!$V$149="","",TEXT('建築物別概要（追加）入力'!$V$149,"#0.00"))</f>
        <v/>
      </c>
      <c r="G386" s="152"/>
      <c r="H386" s="152"/>
      <c r="I386" s="152"/>
      <c r="J386" s="152"/>
      <c r="K386" s="152"/>
      <c r="L386" s="152"/>
      <c r="M386" s="122"/>
      <c r="N386" s="122"/>
      <c r="O386" s="122"/>
      <c r="P386" s="122"/>
      <c r="Q386" s="122"/>
      <c r="R386" s="122"/>
      <c r="S386" s="122"/>
      <c r="T386" s="122"/>
      <c r="U386" s="122"/>
      <c r="V386" s="146"/>
    </row>
    <row r="387" spans="1:22" s="119" customFormat="1" ht="14.1" customHeight="1">
      <c r="A387" s="301">
        <f t="shared" ref="A387:A450" si="6">A386+1</f>
        <v>386</v>
      </c>
      <c r="B387" s="346" t="s">
        <v>2106</v>
      </c>
      <c r="C387" s="346">
        <v>2</v>
      </c>
      <c r="D387" s="346">
        <v>3</v>
      </c>
      <c r="E387" s="121" t="s">
        <v>2297</v>
      </c>
      <c r="F387" s="122" t="str">
        <f>IF('建築物別概要（追加）入力'!$V$150="","",TEXT('建築物別概要（追加）入力'!$V$150,"#0.00"))</f>
        <v/>
      </c>
      <c r="G387" s="152"/>
      <c r="H387" s="152"/>
      <c r="I387" s="152"/>
      <c r="J387" s="152"/>
      <c r="K387" s="152"/>
      <c r="L387" s="152"/>
      <c r="M387" s="122"/>
      <c r="N387" s="122"/>
      <c r="O387" s="122"/>
      <c r="P387" s="122"/>
      <c r="Q387" s="122"/>
      <c r="R387" s="122"/>
      <c r="S387" s="122"/>
      <c r="T387" s="122"/>
      <c r="U387" s="122"/>
      <c r="V387" s="146"/>
    </row>
    <row r="388" spans="1:22" s="119" customFormat="1" ht="14.1" customHeight="1">
      <c r="A388" s="301">
        <f t="shared" si="6"/>
        <v>387</v>
      </c>
      <c r="B388" s="346" t="s">
        <v>2106</v>
      </c>
      <c r="C388" s="346">
        <v>2</v>
      </c>
      <c r="D388" s="346">
        <v>3</v>
      </c>
      <c r="E388" s="121" t="s">
        <v>2298</v>
      </c>
      <c r="F388" s="122" t="str">
        <f>IF('建築物別概要（追加）入力'!$V$151="","",TEXT('建築物別概要（追加）入力'!$V$151,"#0.00"))</f>
        <v/>
      </c>
      <c r="G388" s="152"/>
      <c r="H388" s="152"/>
      <c r="I388" s="152"/>
      <c r="J388" s="152"/>
      <c r="K388" s="152"/>
      <c r="L388" s="152"/>
      <c r="M388" s="122"/>
      <c r="N388" s="122"/>
      <c r="O388" s="122"/>
      <c r="P388" s="122"/>
      <c r="Q388" s="122"/>
      <c r="R388" s="122"/>
      <c r="S388" s="122"/>
      <c r="T388" s="122"/>
      <c r="U388" s="122"/>
      <c r="V388" s="146"/>
    </row>
    <row r="389" spans="1:22" s="119" customFormat="1" ht="14.1" customHeight="1">
      <c r="A389" s="301">
        <f t="shared" si="6"/>
        <v>388</v>
      </c>
      <c r="B389" s="346" t="s">
        <v>2106</v>
      </c>
      <c r="C389" s="346">
        <v>2</v>
      </c>
      <c r="D389" s="346">
        <v>3</v>
      </c>
      <c r="E389" s="121" t="s">
        <v>2299</v>
      </c>
      <c r="F389" s="122" t="str">
        <f>IF('建築物別概要（追加）入力'!$V$152="","",TEXT('建築物別概要（追加）入力'!$V$152,"#0.00"))</f>
        <v/>
      </c>
      <c r="G389" s="152"/>
      <c r="H389" s="152"/>
      <c r="I389" s="152"/>
      <c r="J389" s="152"/>
      <c r="K389" s="152"/>
      <c r="L389" s="152"/>
      <c r="M389" s="122"/>
      <c r="N389" s="122"/>
      <c r="O389" s="122"/>
      <c r="P389" s="122"/>
      <c r="Q389" s="122"/>
      <c r="R389" s="122"/>
      <c r="S389" s="122"/>
      <c r="T389" s="122"/>
      <c r="U389" s="122"/>
      <c r="V389" s="146"/>
    </row>
    <row r="390" spans="1:22" s="119" customFormat="1" ht="14.1" customHeight="1">
      <c r="A390" s="301">
        <f t="shared" si="6"/>
        <v>389</v>
      </c>
      <c r="B390" s="346" t="s">
        <v>2106</v>
      </c>
      <c r="C390" s="346">
        <v>2</v>
      </c>
      <c r="D390" s="346">
        <v>3</v>
      </c>
      <c r="E390" s="121" t="s">
        <v>2300</v>
      </c>
      <c r="F390" s="122" t="str">
        <f>IF('建築物別概要（追加）入力'!$V$153="","",TEXT('建築物別概要（追加）入力'!$V$153,"#0.00"))</f>
        <v/>
      </c>
      <c r="G390" s="152"/>
      <c r="H390" s="152"/>
      <c r="I390" s="152"/>
      <c r="J390" s="152"/>
      <c r="K390" s="152"/>
      <c r="L390" s="152"/>
      <c r="M390" s="122"/>
      <c r="N390" s="122"/>
      <c r="O390" s="122"/>
      <c r="P390" s="122"/>
      <c r="Q390" s="122"/>
      <c r="R390" s="122"/>
      <c r="S390" s="122"/>
      <c r="T390" s="122"/>
      <c r="U390" s="122"/>
      <c r="V390" s="146"/>
    </row>
    <row r="391" spans="1:22" s="119" customFormat="1" ht="14.1" customHeight="1">
      <c r="A391" s="301">
        <f t="shared" si="6"/>
        <v>390</v>
      </c>
      <c r="B391" s="346" t="s">
        <v>2106</v>
      </c>
      <c r="C391" s="346">
        <v>2</v>
      </c>
      <c r="D391" s="346">
        <v>3</v>
      </c>
      <c r="E391" s="121" t="s">
        <v>2303</v>
      </c>
      <c r="F391" s="122" t="str">
        <f>IF('建築物別概要（追加）入力'!$V$154="","",TEXT('建築物別概要（追加）入力'!$V$154,"#0.00"))</f>
        <v/>
      </c>
      <c r="G391" s="152"/>
      <c r="H391" s="152"/>
      <c r="I391" s="152"/>
      <c r="J391" s="152"/>
      <c r="K391" s="152"/>
      <c r="L391" s="152"/>
      <c r="M391" s="122"/>
      <c r="N391" s="122"/>
      <c r="O391" s="122"/>
      <c r="P391" s="122"/>
      <c r="Q391" s="122"/>
      <c r="R391" s="122"/>
      <c r="S391" s="122"/>
      <c r="T391" s="122"/>
      <c r="U391" s="122"/>
      <c r="V391" s="146"/>
    </row>
    <row r="392" spans="1:22" s="119" customFormat="1" ht="14.1" customHeight="1">
      <c r="A392" s="384">
        <f t="shared" si="6"/>
        <v>391</v>
      </c>
      <c r="B392" s="350" t="s">
        <v>2106</v>
      </c>
      <c r="C392" s="350">
        <v>2</v>
      </c>
      <c r="D392" s="350">
        <v>3</v>
      </c>
      <c r="E392" s="160" t="s">
        <v>1631</v>
      </c>
      <c r="F392" s="122" t="str">
        <f>IF('建築物別概要（追加）入力'!$E$156="","",'建築物別概要（追加）入力'!$E$156)</f>
        <v/>
      </c>
      <c r="G392" s="122"/>
      <c r="H392" s="122"/>
      <c r="I392" s="122"/>
      <c r="J392" s="122"/>
      <c r="K392" s="122"/>
      <c r="L392" s="122"/>
      <c r="M392" s="122"/>
      <c r="N392" s="122"/>
      <c r="O392" s="122"/>
      <c r="P392" s="122"/>
      <c r="Q392" s="122"/>
      <c r="R392" s="122"/>
      <c r="S392" s="122"/>
      <c r="T392" s="122"/>
      <c r="U392" s="122"/>
      <c r="V392" s="146"/>
    </row>
    <row r="393" spans="1:22" s="119" customFormat="1" ht="14.1" customHeight="1" thickBot="1">
      <c r="A393" s="386">
        <f t="shared" si="6"/>
        <v>392</v>
      </c>
      <c r="B393" s="354" t="s">
        <v>2106</v>
      </c>
      <c r="C393" s="354">
        <v>2</v>
      </c>
      <c r="D393" s="375">
        <v>3</v>
      </c>
      <c r="E393" s="163" t="s">
        <v>1630</v>
      </c>
      <c r="F393" s="155" t="str">
        <f>IF('建築物別概要（追加）入力'!$E$159="","",'建築物別概要（追加）入力'!$E$159)</f>
        <v/>
      </c>
      <c r="G393" s="155"/>
      <c r="H393" s="155"/>
      <c r="I393" s="155"/>
      <c r="J393" s="155"/>
      <c r="K393" s="155"/>
      <c r="L393" s="155"/>
      <c r="M393" s="155"/>
      <c r="N393" s="155"/>
      <c r="O393" s="155"/>
      <c r="P393" s="155"/>
      <c r="Q393" s="155"/>
      <c r="R393" s="155"/>
      <c r="S393" s="155"/>
      <c r="T393" s="155"/>
      <c r="U393" s="155"/>
      <c r="V393" s="158"/>
    </row>
    <row r="394" spans="1:22" s="119" customFormat="1" ht="14.1" customHeight="1">
      <c r="A394" s="385">
        <f t="shared" si="6"/>
        <v>393</v>
      </c>
      <c r="B394" s="353" t="s">
        <v>2106</v>
      </c>
      <c r="C394" s="353">
        <v>2</v>
      </c>
      <c r="D394" s="353">
        <v>4</v>
      </c>
      <c r="E394" s="159" t="s">
        <v>1983</v>
      </c>
      <c r="F394" s="156">
        <f>'建築物別概要（追加）入力'!$E$163</f>
        <v>2</v>
      </c>
      <c r="G394" s="156"/>
      <c r="H394" s="148"/>
      <c r="I394" s="148"/>
      <c r="J394" s="148"/>
      <c r="K394" s="148"/>
      <c r="L394" s="148"/>
      <c r="M394" s="148"/>
      <c r="N394" s="148"/>
      <c r="O394" s="148"/>
      <c r="P394" s="148"/>
      <c r="Q394" s="148"/>
      <c r="R394" s="148"/>
      <c r="S394" s="148"/>
      <c r="T394" s="148"/>
      <c r="U394" s="148"/>
      <c r="V394" s="157"/>
    </row>
    <row r="395" spans="1:22" s="119" customFormat="1" ht="14.1" customHeight="1">
      <c r="A395" s="384">
        <f t="shared" si="6"/>
        <v>394</v>
      </c>
      <c r="B395" s="350" t="s">
        <v>2106</v>
      </c>
      <c r="C395" s="350">
        <v>2</v>
      </c>
      <c r="D395" s="350">
        <v>4</v>
      </c>
      <c r="E395" s="160" t="s">
        <v>87</v>
      </c>
      <c r="F395" s="133" t="str">
        <f>IF('建築物別概要（追加）入力'!$E$164="","",'建築物別概要（追加）入力'!$E$164)</f>
        <v/>
      </c>
      <c r="G395" s="133"/>
      <c r="H395" s="122"/>
      <c r="I395" s="122"/>
      <c r="J395" s="122"/>
      <c r="K395" s="122"/>
      <c r="L395" s="122"/>
      <c r="M395" s="122"/>
      <c r="N395" s="122"/>
      <c r="O395" s="122"/>
      <c r="P395" s="122"/>
      <c r="Q395" s="122"/>
      <c r="R395" s="122"/>
      <c r="S395" s="122"/>
      <c r="T395" s="122"/>
      <c r="U395" s="122"/>
      <c r="V395" s="146"/>
    </row>
    <row r="396" spans="1:22" s="119" customFormat="1" ht="14.1" customHeight="1">
      <c r="A396" s="384">
        <f t="shared" si="6"/>
        <v>395</v>
      </c>
      <c r="B396" s="350" t="s">
        <v>2106</v>
      </c>
      <c r="C396" s="350">
        <v>2</v>
      </c>
      <c r="D396" s="350">
        <v>4</v>
      </c>
      <c r="E396" s="160" t="s">
        <v>2192</v>
      </c>
      <c r="F396" s="131" t="str">
        <f>IF('建築物別概要（追加）入力'!$E$165="","",'建築物別概要（追加）入力'!$E$165)</f>
        <v/>
      </c>
      <c r="G396" s="131"/>
      <c r="H396" s="122"/>
      <c r="I396" s="122"/>
      <c r="J396" s="122"/>
      <c r="K396" s="122"/>
      <c r="L396" s="122"/>
      <c r="M396" s="122"/>
      <c r="N396" s="122"/>
      <c r="O396" s="122"/>
      <c r="P396" s="122"/>
      <c r="Q396" s="122"/>
      <c r="R396" s="122"/>
      <c r="S396" s="122"/>
      <c r="T396" s="122"/>
      <c r="U396" s="122"/>
      <c r="V396" s="146"/>
    </row>
    <row r="397" spans="1:22" s="119" customFormat="1" ht="14.1" customHeight="1">
      <c r="A397" s="384">
        <f t="shared" si="6"/>
        <v>396</v>
      </c>
      <c r="B397" s="350" t="s">
        <v>2106</v>
      </c>
      <c r="C397" s="350">
        <v>2</v>
      </c>
      <c r="D397" s="350">
        <v>4</v>
      </c>
      <c r="E397" s="160" t="s">
        <v>2193</v>
      </c>
      <c r="F397" s="131" t="str">
        <f>IF('建築物別概要（追加）入力'!$E$166="","",'建築物別概要（追加）入力'!$E$166)</f>
        <v/>
      </c>
      <c r="G397" s="131"/>
      <c r="H397" s="122"/>
      <c r="I397" s="122"/>
      <c r="J397" s="122"/>
      <c r="K397" s="122"/>
      <c r="L397" s="122"/>
      <c r="M397" s="122"/>
      <c r="N397" s="122"/>
      <c r="O397" s="122"/>
      <c r="P397" s="122"/>
      <c r="Q397" s="122"/>
      <c r="R397" s="122"/>
      <c r="S397" s="122"/>
      <c r="T397" s="122"/>
      <c r="U397" s="122"/>
      <c r="V397" s="146"/>
    </row>
    <row r="398" spans="1:22" s="119" customFormat="1" ht="14.1" customHeight="1">
      <c r="A398" s="384">
        <f t="shared" si="6"/>
        <v>397</v>
      </c>
      <c r="B398" s="350" t="s">
        <v>2106</v>
      </c>
      <c r="C398" s="350">
        <v>2</v>
      </c>
      <c r="D398" s="350">
        <v>4</v>
      </c>
      <c r="E398" s="160" t="s">
        <v>2194</v>
      </c>
      <c r="F398" s="131" t="str">
        <f>IF('建築物別概要（追加）入力'!$E$167="","",'建築物別概要（追加）入力'!$E$167)</f>
        <v/>
      </c>
      <c r="G398" s="131"/>
      <c r="H398" s="122"/>
      <c r="I398" s="122"/>
      <c r="J398" s="122"/>
      <c r="K398" s="122"/>
      <c r="L398" s="122"/>
      <c r="M398" s="122"/>
      <c r="N398" s="122"/>
      <c r="O398" s="122"/>
      <c r="P398" s="122"/>
      <c r="Q398" s="122"/>
      <c r="R398" s="122"/>
      <c r="S398" s="122"/>
      <c r="T398" s="122"/>
      <c r="U398" s="122"/>
      <c r="V398" s="146"/>
    </row>
    <row r="399" spans="1:22" s="119" customFormat="1" ht="14.1" customHeight="1">
      <c r="A399" s="384">
        <f t="shared" si="6"/>
        <v>398</v>
      </c>
      <c r="B399" s="350" t="s">
        <v>2106</v>
      </c>
      <c r="C399" s="350">
        <v>2</v>
      </c>
      <c r="D399" s="350">
        <v>4</v>
      </c>
      <c r="E399" s="160" t="s">
        <v>2195</v>
      </c>
      <c r="F399" s="131" t="str">
        <f>IF('建築物別概要（追加）入力'!$E$168="","",'建築物別概要（追加）入力'!$E$168)</f>
        <v/>
      </c>
      <c r="G399" s="131"/>
      <c r="H399" s="122"/>
      <c r="I399" s="122"/>
      <c r="J399" s="122"/>
      <c r="K399" s="122"/>
      <c r="L399" s="122"/>
      <c r="M399" s="122"/>
      <c r="N399" s="122"/>
      <c r="O399" s="122"/>
      <c r="P399" s="122"/>
      <c r="Q399" s="122"/>
      <c r="R399" s="122"/>
      <c r="S399" s="122"/>
      <c r="T399" s="122"/>
      <c r="U399" s="122"/>
      <c r="V399" s="146"/>
    </row>
    <row r="400" spans="1:22" s="119" customFormat="1" ht="14.1" customHeight="1">
      <c r="A400" s="384">
        <f t="shared" si="6"/>
        <v>399</v>
      </c>
      <c r="B400" s="350" t="s">
        <v>2106</v>
      </c>
      <c r="C400" s="350">
        <v>2</v>
      </c>
      <c r="D400" s="350">
        <v>4</v>
      </c>
      <c r="E400" s="160" t="s">
        <v>2191</v>
      </c>
      <c r="F400" s="131" t="str">
        <f>IF($G$400=TRUE,"有",IF($H$400=TRUE,"無",""))</f>
        <v/>
      </c>
      <c r="G400" s="127" t="b">
        <v>0</v>
      </c>
      <c r="H400" s="127" t="b">
        <v>0</v>
      </c>
      <c r="I400" s="122"/>
      <c r="J400" s="122"/>
      <c r="K400" s="122"/>
      <c r="L400" s="122"/>
      <c r="M400" s="122"/>
      <c r="N400" s="122"/>
      <c r="O400" s="122"/>
      <c r="P400" s="122"/>
      <c r="Q400" s="122"/>
      <c r="R400" s="122"/>
      <c r="S400" s="122"/>
      <c r="T400" s="122"/>
      <c r="U400" s="122"/>
      <c r="V400" s="146"/>
    </row>
    <row r="401" spans="1:22" s="119" customFormat="1" ht="14.1" customHeight="1">
      <c r="A401" s="301">
        <f t="shared" si="6"/>
        <v>400</v>
      </c>
      <c r="B401" s="346" t="s">
        <v>2106</v>
      </c>
      <c r="C401" s="346">
        <v>2</v>
      </c>
      <c r="D401" s="346">
        <v>4</v>
      </c>
      <c r="E401" s="121" t="s">
        <v>2286</v>
      </c>
      <c r="F401" s="122" t="str">
        <f>IF($G$401=1,"",INDEX(主要用途!$C$2:$C$63,$G$401))</f>
        <v/>
      </c>
      <c r="G401" s="134">
        <v>1</v>
      </c>
      <c r="H401" s="134"/>
      <c r="I401" s="134"/>
      <c r="J401" s="134"/>
      <c r="K401" s="134"/>
      <c r="L401" s="134"/>
      <c r="M401" s="122"/>
      <c r="N401" s="122"/>
      <c r="O401" s="122"/>
      <c r="P401" s="122"/>
      <c r="Q401" s="145"/>
      <c r="R401" s="122"/>
      <c r="S401" s="122"/>
      <c r="T401" s="122"/>
      <c r="U401" s="122"/>
      <c r="V401" s="146"/>
    </row>
    <row r="402" spans="1:22" s="119" customFormat="1" ht="14.1" customHeight="1">
      <c r="A402" s="301">
        <f t="shared" si="6"/>
        <v>401</v>
      </c>
      <c r="B402" s="346" t="s">
        <v>2106</v>
      </c>
      <c r="C402" s="346">
        <v>2</v>
      </c>
      <c r="D402" s="346">
        <v>4</v>
      </c>
      <c r="E402" s="121" t="s">
        <v>2287</v>
      </c>
      <c r="F402" s="122" t="str">
        <f>IF($G$402=1,"",INDEX(主要用途!$C$2:$C$63,$G$402))</f>
        <v/>
      </c>
      <c r="G402" s="134">
        <v>1</v>
      </c>
      <c r="H402" s="134"/>
      <c r="I402" s="134"/>
      <c r="J402" s="134"/>
      <c r="K402" s="134"/>
      <c r="L402" s="134"/>
      <c r="M402" s="122"/>
      <c r="N402" s="122"/>
      <c r="O402" s="122"/>
      <c r="P402" s="122"/>
      <c r="Q402" s="145"/>
      <c r="R402" s="122"/>
      <c r="S402" s="122"/>
      <c r="T402" s="122"/>
      <c r="U402" s="122"/>
      <c r="V402" s="146"/>
    </row>
    <row r="403" spans="1:22" s="119" customFormat="1" ht="14.1" customHeight="1">
      <c r="A403" s="301">
        <f t="shared" si="6"/>
        <v>402</v>
      </c>
      <c r="B403" s="346" t="s">
        <v>2106</v>
      </c>
      <c r="C403" s="346">
        <v>2</v>
      </c>
      <c r="D403" s="346">
        <v>4</v>
      </c>
      <c r="E403" s="121" t="s">
        <v>2288</v>
      </c>
      <c r="F403" s="122" t="str">
        <f>IF($G$403=1,"",INDEX(主要用途!$C$2:$C$63,$G$403))</f>
        <v/>
      </c>
      <c r="G403" s="134">
        <v>1</v>
      </c>
      <c r="H403" s="134"/>
      <c r="I403" s="134"/>
      <c r="J403" s="134"/>
      <c r="K403" s="134"/>
      <c r="L403" s="134"/>
      <c r="M403" s="122"/>
      <c r="N403" s="122"/>
      <c r="O403" s="122"/>
      <c r="P403" s="122"/>
      <c r="Q403" s="145"/>
      <c r="R403" s="122"/>
      <c r="S403" s="122"/>
      <c r="T403" s="122"/>
      <c r="U403" s="122"/>
      <c r="V403" s="146"/>
    </row>
    <row r="404" spans="1:22" s="119" customFormat="1" ht="14.1" customHeight="1">
      <c r="A404" s="301">
        <f t="shared" si="6"/>
        <v>403</v>
      </c>
      <c r="B404" s="346" t="s">
        <v>2106</v>
      </c>
      <c r="C404" s="346">
        <v>2</v>
      </c>
      <c r="D404" s="346">
        <v>4</v>
      </c>
      <c r="E404" s="121" t="s">
        <v>2289</v>
      </c>
      <c r="F404" s="122" t="str">
        <f>IF($G$404=1,"",INDEX(主要用途!$C$2:$C$63,$G$404))</f>
        <v/>
      </c>
      <c r="G404" s="134">
        <v>1</v>
      </c>
      <c r="H404" s="134"/>
      <c r="I404" s="134"/>
      <c r="J404" s="134"/>
      <c r="K404" s="134"/>
      <c r="L404" s="134"/>
      <c r="M404" s="122"/>
      <c r="N404" s="122"/>
      <c r="O404" s="122"/>
      <c r="P404" s="122"/>
      <c r="Q404" s="145"/>
      <c r="R404" s="122"/>
      <c r="S404" s="122"/>
      <c r="T404" s="122"/>
      <c r="U404" s="122"/>
      <c r="V404" s="146"/>
    </row>
    <row r="405" spans="1:22" s="119" customFormat="1" ht="14.1" customHeight="1">
      <c r="A405" s="301">
        <f t="shared" si="6"/>
        <v>404</v>
      </c>
      <c r="B405" s="346" t="s">
        <v>2106</v>
      </c>
      <c r="C405" s="346">
        <v>2</v>
      </c>
      <c r="D405" s="346">
        <v>4</v>
      </c>
      <c r="E405" s="121" t="s">
        <v>2290</v>
      </c>
      <c r="F405" s="122" t="str">
        <f>IF($G$405=1,"",INDEX(主要用途!$C$2:$C$63,$G$405))</f>
        <v/>
      </c>
      <c r="G405" s="134">
        <v>1</v>
      </c>
      <c r="H405" s="134"/>
      <c r="I405" s="134"/>
      <c r="J405" s="134"/>
      <c r="K405" s="134"/>
      <c r="L405" s="134"/>
      <c r="M405" s="122"/>
      <c r="N405" s="122"/>
      <c r="O405" s="122"/>
      <c r="P405" s="122"/>
      <c r="Q405" s="145"/>
      <c r="R405" s="122"/>
      <c r="S405" s="122"/>
      <c r="T405" s="122"/>
      <c r="U405" s="122"/>
      <c r="V405" s="146"/>
    </row>
    <row r="406" spans="1:22" s="119" customFormat="1" ht="14.1" customHeight="1">
      <c r="A406" s="301">
        <f t="shared" si="6"/>
        <v>405</v>
      </c>
      <c r="B406" s="346" t="s">
        <v>2106</v>
      </c>
      <c r="C406" s="346">
        <v>2</v>
      </c>
      <c r="D406" s="346">
        <v>4</v>
      </c>
      <c r="E406" s="121" t="s">
        <v>2301</v>
      </c>
      <c r="F406" s="122" t="str">
        <f>IF($G$406=1,"",INDEX(主要用途!$C$2:$C$63,$G$406))</f>
        <v/>
      </c>
      <c r="G406" s="134">
        <v>1</v>
      </c>
      <c r="H406" s="134"/>
      <c r="I406" s="134"/>
      <c r="J406" s="134"/>
      <c r="K406" s="134"/>
      <c r="L406" s="134"/>
      <c r="M406" s="122"/>
      <c r="N406" s="122"/>
      <c r="O406" s="122"/>
      <c r="P406" s="122"/>
      <c r="Q406" s="145"/>
      <c r="R406" s="122"/>
      <c r="S406" s="122"/>
      <c r="T406" s="122"/>
      <c r="U406" s="122"/>
      <c r="V406" s="146"/>
    </row>
    <row r="407" spans="1:22" s="119" customFormat="1" ht="14.1" customHeight="1">
      <c r="A407" s="335">
        <f t="shared" si="6"/>
        <v>406</v>
      </c>
      <c r="B407" s="358" t="s">
        <v>2106</v>
      </c>
      <c r="C407" s="358">
        <v>2</v>
      </c>
      <c r="D407" s="358">
        <v>4</v>
      </c>
      <c r="E407" s="343" t="s">
        <v>2291</v>
      </c>
      <c r="F407" s="420" t="str">
        <f>IF('建築物別概要（追加）入力'!$K$172=1,"",'建築物別概要（追加）入力'!$K$172)</f>
        <v/>
      </c>
      <c r="G407" s="448"/>
      <c r="H407" s="448"/>
      <c r="I407" s="448"/>
      <c r="J407" s="448"/>
      <c r="K407" s="448"/>
      <c r="L407" s="448"/>
      <c r="M407" s="420"/>
      <c r="N407" s="420"/>
      <c r="O407" s="420"/>
      <c r="P407" s="420"/>
      <c r="Q407" s="420"/>
      <c r="R407" s="420"/>
      <c r="S407" s="420"/>
      <c r="T407" s="420"/>
      <c r="U407" s="420"/>
      <c r="V407" s="422"/>
    </row>
    <row r="408" spans="1:22" s="119" customFormat="1" ht="14.1" customHeight="1">
      <c r="A408" s="335">
        <f t="shared" si="6"/>
        <v>407</v>
      </c>
      <c r="B408" s="358" t="s">
        <v>2106</v>
      </c>
      <c r="C408" s="358">
        <v>2</v>
      </c>
      <c r="D408" s="358">
        <v>4</v>
      </c>
      <c r="E408" s="343" t="s">
        <v>2292</v>
      </c>
      <c r="F408" s="420" t="str">
        <f>IF('建築物別概要（追加）入力'!$K$173=1,"",'建築物別概要（追加）入力'!$K$173)</f>
        <v/>
      </c>
      <c r="G408" s="420"/>
      <c r="H408" s="420"/>
      <c r="I408" s="420"/>
      <c r="J408" s="420"/>
      <c r="K408" s="420"/>
      <c r="L408" s="420"/>
      <c r="M408" s="420"/>
      <c r="N408" s="420"/>
      <c r="O408" s="420"/>
      <c r="P408" s="420"/>
      <c r="Q408" s="420"/>
      <c r="R408" s="420"/>
      <c r="S408" s="420"/>
      <c r="T408" s="420"/>
      <c r="U408" s="420"/>
      <c r="V408" s="422"/>
    </row>
    <row r="409" spans="1:22" s="119" customFormat="1" ht="14.1" customHeight="1">
      <c r="A409" s="335">
        <f t="shared" si="6"/>
        <v>408</v>
      </c>
      <c r="B409" s="358" t="s">
        <v>2106</v>
      </c>
      <c r="C409" s="358">
        <v>2</v>
      </c>
      <c r="D409" s="358">
        <v>4</v>
      </c>
      <c r="E409" s="343" t="s">
        <v>2295</v>
      </c>
      <c r="F409" s="420" t="str">
        <f>IF('建築物別概要（追加）入力'!$K$174=1,"",'建築物別概要（追加）入力'!$K$174)</f>
        <v/>
      </c>
      <c r="G409" s="420"/>
      <c r="H409" s="420"/>
      <c r="I409" s="420"/>
      <c r="J409" s="420"/>
      <c r="K409" s="420"/>
      <c r="L409" s="420"/>
      <c r="M409" s="420"/>
      <c r="N409" s="420"/>
      <c r="O409" s="420"/>
      <c r="P409" s="420"/>
      <c r="Q409" s="420"/>
      <c r="R409" s="420"/>
      <c r="S409" s="420"/>
      <c r="T409" s="420"/>
      <c r="U409" s="420"/>
      <c r="V409" s="422"/>
    </row>
    <row r="410" spans="1:22" s="119" customFormat="1" ht="14.1" customHeight="1">
      <c r="A410" s="335">
        <f t="shared" si="6"/>
        <v>409</v>
      </c>
      <c r="B410" s="358" t="s">
        <v>2106</v>
      </c>
      <c r="C410" s="358">
        <v>2</v>
      </c>
      <c r="D410" s="358">
        <v>4</v>
      </c>
      <c r="E410" s="343" t="s">
        <v>2293</v>
      </c>
      <c r="F410" s="420" t="str">
        <f>IF('建築物別概要（追加）入力'!$K$175=1,"",'建築物別概要（追加）入力'!$K$175)</f>
        <v/>
      </c>
      <c r="G410" s="420"/>
      <c r="H410" s="420"/>
      <c r="I410" s="420"/>
      <c r="J410" s="420"/>
      <c r="K410" s="420"/>
      <c r="L410" s="420"/>
      <c r="M410" s="420"/>
      <c r="N410" s="420"/>
      <c r="O410" s="420"/>
      <c r="P410" s="420"/>
      <c r="Q410" s="420"/>
      <c r="R410" s="420"/>
      <c r="S410" s="420"/>
      <c r="T410" s="420"/>
      <c r="U410" s="420"/>
      <c r="V410" s="422"/>
    </row>
    <row r="411" spans="1:22" s="119" customFormat="1" ht="14.1" customHeight="1">
      <c r="A411" s="335">
        <f t="shared" si="6"/>
        <v>410</v>
      </c>
      <c r="B411" s="358" t="s">
        <v>2106</v>
      </c>
      <c r="C411" s="358">
        <v>2</v>
      </c>
      <c r="D411" s="358">
        <v>4</v>
      </c>
      <c r="E411" s="343" t="s">
        <v>2294</v>
      </c>
      <c r="F411" s="420" t="str">
        <f>IF('建築物別概要（追加）入力'!$K$176=1,"",'建築物別概要（追加）入力'!$K$176)</f>
        <v/>
      </c>
      <c r="G411" s="420"/>
      <c r="H411" s="420"/>
      <c r="I411" s="420"/>
      <c r="J411" s="420"/>
      <c r="K411" s="420"/>
      <c r="L411" s="420"/>
      <c r="M411" s="420"/>
      <c r="N411" s="420"/>
      <c r="O411" s="420"/>
      <c r="P411" s="420"/>
      <c r="Q411" s="420"/>
      <c r="R411" s="420"/>
      <c r="S411" s="420"/>
      <c r="T411" s="420"/>
      <c r="U411" s="420"/>
      <c r="V411" s="422"/>
    </row>
    <row r="412" spans="1:22" s="119" customFormat="1" ht="14.1" customHeight="1">
      <c r="A412" s="335">
        <f t="shared" si="6"/>
        <v>411</v>
      </c>
      <c r="B412" s="358" t="s">
        <v>2106</v>
      </c>
      <c r="C412" s="358">
        <v>2</v>
      </c>
      <c r="D412" s="358">
        <v>4</v>
      </c>
      <c r="E412" s="343" t="s">
        <v>2302</v>
      </c>
      <c r="F412" s="420" t="str">
        <f>IF('建築物別概要（追加）入力'!$K$177=1,"",'建築物別概要（追加）入力'!$K$177)</f>
        <v/>
      </c>
      <c r="G412" s="420"/>
      <c r="H412" s="420"/>
      <c r="I412" s="420"/>
      <c r="J412" s="420"/>
      <c r="K412" s="420"/>
      <c r="L412" s="420"/>
      <c r="M412" s="420"/>
      <c r="N412" s="420"/>
      <c r="O412" s="420"/>
      <c r="P412" s="420"/>
      <c r="Q412" s="420"/>
      <c r="R412" s="420"/>
      <c r="S412" s="420"/>
      <c r="T412" s="420"/>
      <c r="U412" s="420"/>
      <c r="V412" s="422"/>
    </row>
    <row r="413" spans="1:22" s="119" customFormat="1" ht="14.1" customHeight="1">
      <c r="A413" s="301">
        <f t="shared" si="6"/>
        <v>412</v>
      </c>
      <c r="B413" s="346" t="s">
        <v>2106</v>
      </c>
      <c r="C413" s="346">
        <v>2</v>
      </c>
      <c r="D413" s="346">
        <v>4</v>
      </c>
      <c r="E413" s="121" t="s">
        <v>2296</v>
      </c>
      <c r="F413" s="122" t="str">
        <f>IF('建築物別概要（追加）入力'!$V$172="","",TEXT('建築物別概要（追加）入力'!$V$172,"#0.00"))</f>
        <v/>
      </c>
      <c r="G413" s="152"/>
      <c r="H413" s="152"/>
      <c r="I413" s="152"/>
      <c r="J413" s="152"/>
      <c r="K413" s="152"/>
      <c r="L413" s="152"/>
      <c r="M413" s="122"/>
      <c r="N413" s="122"/>
      <c r="O413" s="122"/>
      <c r="P413" s="122"/>
      <c r="Q413" s="122"/>
      <c r="R413" s="122"/>
      <c r="S413" s="122"/>
      <c r="T413" s="122"/>
      <c r="U413" s="122"/>
      <c r="V413" s="146"/>
    </row>
    <row r="414" spans="1:22" s="119" customFormat="1" ht="14.1" customHeight="1">
      <c r="A414" s="301">
        <f t="shared" si="6"/>
        <v>413</v>
      </c>
      <c r="B414" s="346" t="s">
        <v>2106</v>
      </c>
      <c r="C414" s="346">
        <v>2</v>
      </c>
      <c r="D414" s="346">
        <v>4</v>
      </c>
      <c r="E414" s="121" t="s">
        <v>2297</v>
      </c>
      <c r="F414" s="122" t="str">
        <f>IF('建築物別概要（追加）入力'!$V$173="","",TEXT('建築物別概要（追加）入力'!$V$173,"#0.00"))</f>
        <v/>
      </c>
      <c r="G414" s="152"/>
      <c r="H414" s="152"/>
      <c r="I414" s="152"/>
      <c r="J414" s="152"/>
      <c r="K414" s="152"/>
      <c r="L414" s="152"/>
      <c r="M414" s="122"/>
      <c r="N414" s="122"/>
      <c r="O414" s="122"/>
      <c r="P414" s="122"/>
      <c r="Q414" s="122"/>
      <c r="R414" s="122"/>
      <c r="S414" s="122"/>
      <c r="T414" s="122"/>
      <c r="U414" s="122"/>
      <c r="V414" s="146"/>
    </row>
    <row r="415" spans="1:22" s="119" customFormat="1" ht="14.1" customHeight="1">
      <c r="A415" s="301">
        <f t="shared" si="6"/>
        <v>414</v>
      </c>
      <c r="B415" s="346" t="s">
        <v>2106</v>
      </c>
      <c r="C415" s="346">
        <v>2</v>
      </c>
      <c r="D415" s="346">
        <v>4</v>
      </c>
      <c r="E415" s="121" t="s">
        <v>2298</v>
      </c>
      <c r="F415" s="122" t="str">
        <f>IF('建築物別概要（追加）入力'!$V$174="","",TEXT('建築物別概要（追加）入力'!$V$174,"#0.00"))</f>
        <v/>
      </c>
      <c r="G415" s="152"/>
      <c r="H415" s="152"/>
      <c r="I415" s="152"/>
      <c r="J415" s="152"/>
      <c r="K415" s="152"/>
      <c r="L415" s="152"/>
      <c r="M415" s="122"/>
      <c r="N415" s="122"/>
      <c r="O415" s="122"/>
      <c r="P415" s="122"/>
      <c r="Q415" s="122"/>
      <c r="R415" s="122"/>
      <c r="S415" s="122"/>
      <c r="T415" s="122"/>
      <c r="U415" s="122"/>
      <c r="V415" s="146"/>
    </row>
    <row r="416" spans="1:22" s="119" customFormat="1" ht="14.1" customHeight="1">
      <c r="A416" s="301">
        <f t="shared" si="6"/>
        <v>415</v>
      </c>
      <c r="B416" s="346" t="s">
        <v>2106</v>
      </c>
      <c r="C416" s="346">
        <v>2</v>
      </c>
      <c r="D416" s="346">
        <v>4</v>
      </c>
      <c r="E416" s="121" t="s">
        <v>2299</v>
      </c>
      <c r="F416" s="122" t="str">
        <f>IF('建築物別概要（追加）入力'!$V$175="","",TEXT('建築物別概要（追加）入力'!$V$175,"#0.00"))</f>
        <v/>
      </c>
      <c r="G416" s="152"/>
      <c r="H416" s="152"/>
      <c r="I416" s="152"/>
      <c r="J416" s="152"/>
      <c r="K416" s="152"/>
      <c r="L416" s="152"/>
      <c r="M416" s="122"/>
      <c r="N416" s="122"/>
      <c r="O416" s="122"/>
      <c r="P416" s="122"/>
      <c r="Q416" s="122"/>
      <c r="R416" s="122"/>
      <c r="S416" s="122"/>
      <c r="T416" s="122"/>
      <c r="U416" s="122"/>
      <c r="V416" s="146"/>
    </row>
    <row r="417" spans="1:22" s="119" customFormat="1" ht="14.1" customHeight="1">
      <c r="A417" s="301">
        <f t="shared" si="6"/>
        <v>416</v>
      </c>
      <c r="B417" s="346" t="s">
        <v>2106</v>
      </c>
      <c r="C417" s="346">
        <v>2</v>
      </c>
      <c r="D417" s="346">
        <v>4</v>
      </c>
      <c r="E417" s="121" t="s">
        <v>2300</v>
      </c>
      <c r="F417" s="122" t="str">
        <f>IF('建築物別概要（追加）入力'!$V$176="","",TEXT('建築物別概要（追加）入力'!$V$176,"#0.00"))</f>
        <v/>
      </c>
      <c r="G417" s="152"/>
      <c r="H417" s="152"/>
      <c r="I417" s="152"/>
      <c r="J417" s="152"/>
      <c r="K417" s="152"/>
      <c r="L417" s="152"/>
      <c r="M417" s="122"/>
      <c r="N417" s="122"/>
      <c r="O417" s="122"/>
      <c r="P417" s="122"/>
      <c r="Q417" s="122"/>
      <c r="R417" s="122"/>
      <c r="S417" s="122"/>
      <c r="T417" s="122"/>
      <c r="U417" s="122"/>
      <c r="V417" s="146"/>
    </row>
    <row r="418" spans="1:22" s="119" customFormat="1" ht="14.1" customHeight="1">
      <c r="A418" s="301">
        <f t="shared" si="6"/>
        <v>417</v>
      </c>
      <c r="B418" s="346" t="s">
        <v>2106</v>
      </c>
      <c r="C418" s="346">
        <v>2</v>
      </c>
      <c r="D418" s="346">
        <v>4</v>
      </c>
      <c r="E418" s="121" t="s">
        <v>2303</v>
      </c>
      <c r="F418" s="122" t="str">
        <f>IF('建築物別概要（追加）入力'!$V$177="","",TEXT('建築物別概要（追加）入力'!$V$177,"#0.00"))</f>
        <v/>
      </c>
      <c r="G418" s="152"/>
      <c r="H418" s="152"/>
      <c r="I418" s="152"/>
      <c r="J418" s="152"/>
      <c r="K418" s="152"/>
      <c r="L418" s="152"/>
      <c r="M418" s="122"/>
      <c r="N418" s="122"/>
      <c r="O418" s="122"/>
      <c r="P418" s="122"/>
      <c r="Q418" s="122"/>
      <c r="R418" s="122"/>
      <c r="S418" s="122"/>
      <c r="T418" s="122"/>
      <c r="U418" s="122"/>
      <c r="V418" s="146"/>
    </row>
    <row r="419" spans="1:22" s="119" customFormat="1" ht="14.1" customHeight="1">
      <c r="A419" s="384">
        <f t="shared" si="6"/>
        <v>418</v>
      </c>
      <c r="B419" s="350" t="s">
        <v>2106</v>
      </c>
      <c r="C419" s="350">
        <v>2</v>
      </c>
      <c r="D419" s="350">
        <v>4</v>
      </c>
      <c r="E419" s="160" t="s">
        <v>1631</v>
      </c>
      <c r="F419" s="122" t="str">
        <f>IF('建築物別概要（追加）入力'!$E$179="","",'建築物別概要（追加）入力'!$E$179)</f>
        <v/>
      </c>
      <c r="G419" s="122"/>
      <c r="H419" s="122"/>
      <c r="I419" s="122"/>
      <c r="J419" s="122"/>
      <c r="K419" s="122"/>
      <c r="L419" s="122"/>
      <c r="M419" s="122"/>
      <c r="N419" s="122"/>
      <c r="O419" s="122"/>
      <c r="P419" s="122"/>
      <c r="Q419" s="122"/>
      <c r="R419" s="122"/>
      <c r="S419" s="122"/>
      <c r="T419" s="122"/>
      <c r="U419" s="122"/>
      <c r="V419" s="146"/>
    </row>
    <row r="420" spans="1:22" s="119" customFormat="1" ht="14.1" customHeight="1" thickBot="1">
      <c r="A420" s="386">
        <f t="shared" si="6"/>
        <v>419</v>
      </c>
      <c r="B420" s="354" t="s">
        <v>2106</v>
      </c>
      <c r="C420" s="354">
        <v>2</v>
      </c>
      <c r="D420" s="375">
        <v>4</v>
      </c>
      <c r="E420" s="163" t="s">
        <v>1630</v>
      </c>
      <c r="F420" s="155" t="str">
        <f>IF('建築物別概要（追加）入力'!$E$182="","",'建築物別概要（追加）入力'!$E$182)</f>
        <v/>
      </c>
      <c r="G420" s="155"/>
      <c r="H420" s="155"/>
      <c r="I420" s="155"/>
      <c r="J420" s="155"/>
      <c r="K420" s="155"/>
      <c r="L420" s="155"/>
      <c r="M420" s="155"/>
      <c r="N420" s="155"/>
      <c r="O420" s="155"/>
      <c r="P420" s="155"/>
      <c r="Q420" s="155"/>
      <c r="R420" s="155"/>
      <c r="S420" s="155"/>
      <c r="T420" s="155"/>
      <c r="U420" s="155"/>
      <c r="V420" s="158"/>
    </row>
    <row r="421" spans="1:22" s="119" customFormat="1" ht="14.1" customHeight="1">
      <c r="A421" s="385">
        <f t="shared" si="6"/>
        <v>420</v>
      </c>
      <c r="B421" s="353" t="s">
        <v>2106</v>
      </c>
      <c r="C421" s="353">
        <v>2</v>
      </c>
      <c r="D421" s="353">
        <v>5</v>
      </c>
      <c r="E421" s="159" t="s">
        <v>1983</v>
      </c>
      <c r="F421" s="156">
        <f>'建築物別概要（追加）入力'!$E$186</f>
        <v>2</v>
      </c>
      <c r="G421" s="156"/>
      <c r="H421" s="148"/>
      <c r="I421" s="148"/>
      <c r="J421" s="148"/>
      <c r="K421" s="148"/>
      <c r="L421" s="148"/>
      <c r="M421" s="148"/>
      <c r="N421" s="148"/>
      <c r="O421" s="148"/>
      <c r="P421" s="148"/>
      <c r="Q421" s="148"/>
      <c r="R421" s="148"/>
      <c r="S421" s="148"/>
      <c r="T421" s="148"/>
      <c r="U421" s="148"/>
      <c r="V421" s="157"/>
    </row>
    <row r="422" spans="1:22" s="119" customFormat="1" ht="14.1" customHeight="1">
      <c r="A422" s="384">
        <f t="shared" si="6"/>
        <v>421</v>
      </c>
      <c r="B422" s="350" t="s">
        <v>2106</v>
      </c>
      <c r="C422" s="350">
        <v>2</v>
      </c>
      <c r="D422" s="350">
        <v>5</v>
      </c>
      <c r="E422" s="160" t="s">
        <v>87</v>
      </c>
      <c r="F422" s="133" t="str">
        <f>IF('建築物別概要（追加）入力'!$E$187="","",'建築物別概要（追加）入力'!$E$187)</f>
        <v/>
      </c>
      <c r="G422" s="133"/>
      <c r="H422" s="122"/>
      <c r="I422" s="122"/>
      <c r="J422" s="122"/>
      <c r="K422" s="122"/>
      <c r="L422" s="122"/>
      <c r="M422" s="122"/>
      <c r="N422" s="122"/>
      <c r="O422" s="122"/>
      <c r="P422" s="122"/>
      <c r="Q422" s="122"/>
      <c r="R422" s="122"/>
      <c r="S422" s="122"/>
      <c r="T422" s="122"/>
      <c r="U422" s="122"/>
      <c r="V422" s="146"/>
    </row>
    <row r="423" spans="1:22" s="119" customFormat="1" ht="14.1" customHeight="1">
      <c r="A423" s="384">
        <f t="shared" si="6"/>
        <v>422</v>
      </c>
      <c r="B423" s="350" t="s">
        <v>2106</v>
      </c>
      <c r="C423" s="350">
        <v>2</v>
      </c>
      <c r="D423" s="350">
        <v>5</v>
      </c>
      <c r="E423" s="160" t="s">
        <v>2192</v>
      </c>
      <c r="F423" s="131" t="str">
        <f>IF('建築物別概要（追加）入力'!$E$188="","",'建築物別概要（追加）入力'!$E$188)</f>
        <v/>
      </c>
      <c r="G423" s="131"/>
      <c r="H423" s="122"/>
      <c r="I423" s="122"/>
      <c r="J423" s="122"/>
      <c r="K423" s="122"/>
      <c r="L423" s="122"/>
      <c r="M423" s="122"/>
      <c r="N423" s="122"/>
      <c r="O423" s="122"/>
      <c r="P423" s="122"/>
      <c r="Q423" s="122"/>
      <c r="R423" s="122"/>
      <c r="S423" s="122"/>
      <c r="T423" s="122"/>
      <c r="U423" s="122"/>
      <c r="V423" s="146"/>
    </row>
    <row r="424" spans="1:22" s="119" customFormat="1" ht="14.1" customHeight="1">
      <c r="A424" s="384">
        <f t="shared" si="6"/>
        <v>423</v>
      </c>
      <c r="B424" s="350" t="s">
        <v>2106</v>
      </c>
      <c r="C424" s="350">
        <v>2</v>
      </c>
      <c r="D424" s="350">
        <v>5</v>
      </c>
      <c r="E424" s="160" t="s">
        <v>2193</v>
      </c>
      <c r="F424" s="131" t="str">
        <f>IF('建築物別概要（追加）入力'!$E$189="","",'建築物別概要（追加）入力'!$E$189)</f>
        <v/>
      </c>
      <c r="G424" s="131"/>
      <c r="H424" s="122"/>
      <c r="I424" s="122"/>
      <c r="J424" s="122"/>
      <c r="K424" s="122"/>
      <c r="L424" s="122"/>
      <c r="M424" s="122"/>
      <c r="N424" s="122"/>
      <c r="O424" s="122"/>
      <c r="P424" s="122"/>
      <c r="Q424" s="122"/>
      <c r="R424" s="122"/>
      <c r="S424" s="122"/>
      <c r="T424" s="122"/>
      <c r="U424" s="122"/>
      <c r="V424" s="146"/>
    </row>
    <row r="425" spans="1:22" s="119" customFormat="1" ht="14.1" customHeight="1">
      <c r="A425" s="384">
        <f t="shared" si="6"/>
        <v>424</v>
      </c>
      <c r="B425" s="350" t="s">
        <v>2106</v>
      </c>
      <c r="C425" s="350">
        <v>2</v>
      </c>
      <c r="D425" s="350">
        <v>5</v>
      </c>
      <c r="E425" s="160" t="s">
        <v>2194</v>
      </c>
      <c r="F425" s="131" t="str">
        <f>IF('建築物別概要（追加）入力'!$E$190="","",'建築物別概要（追加）入力'!$E$190)</f>
        <v/>
      </c>
      <c r="G425" s="131"/>
      <c r="H425" s="122"/>
      <c r="I425" s="122"/>
      <c r="J425" s="122"/>
      <c r="K425" s="122"/>
      <c r="L425" s="122"/>
      <c r="M425" s="122"/>
      <c r="N425" s="122"/>
      <c r="O425" s="122"/>
      <c r="P425" s="122"/>
      <c r="Q425" s="122"/>
      <c r="R425" s="122"/>
      <c r="S425" s="122"/>
      <c r="T425" s="122"/>
      <c r="U425" s="122"/>
      <c r="V425" s="146"/>
    </row>
    <row r="426" spans="1:22" s="119" customFormat="1" ht="14.1" customHeight="1">
      <c r="A426" s="384">
        <f t="shared" si="6"/>
        <v>425</v>
      </c>
      <c r="B426" s="350" t="s">
        <v>2106</v>
      </c>
      <c r="C426" s="350">
        <v>2</v>
      </c>
      <c r="D426" s="350">
        <v>5</v>
      </c>
      <c r="E426" s="160" t="s">
        <v>2195</v>
      </c>
      <c r="F426" s="131" t="str">
        <f>IF('建築物別概要（追加）入力'!$E$191="","",'建築物別概要（追加）入力'!$E$191)</f>
        <v/>
      </c>
      <c r="G426" s="131"/>
      <c r="H426" s="122"/>
      <c r="I426" s="122"/>
      <c r="J426" s="122"/>
      <c r="K426" s="122"/>
      <c r="L426" s="122"/>
      <c r="M426" s="122"/>
      <c r="N426" s="122"/>
      <c r="O426" s="122"/>
      <c r="P426" s="122"/>
      <c r="Q426" s="122"/>
      <c r="R426" s="122"/>
      <c r="S426" s="122"/>
      <c r="T426" s="122"/>
      <c r="U426" s="122"/>
      <c r="V426" s="146"/>
    </row>
    <row r="427" spans="1:22" s="119" customFormat="1" ht="14.1" customHeight="1">
      <c r="A427" s="384">
        <f t="shared" si="6"/>
        <v>426</v>
      </c>
      <c r="B427" s="350" t="s">
        <v>2106</v>
      </c>
      <c r="C427" s="350">
        <v>2</v>
      </c>
      <c r="D427" s="350">
        <v>5</v>
      </c>
      <c r="E427" s="160" t="s">
        <v>2191</v>
      </c>
      <c r="F427" s="131" t="str">
        <f>IF($G$427=TRUE,"有",IF($H$427=TRUE,"無",""))</f>
        <v/>
      </c>
      <c r="G427" s="127" t="b">
        <v>0</v>
      </c>
      <c r="H427" s="127" t="b">
        <v>0</v>
      </c>
      <c r="I427" s="122"/>
      <c r="J427" s="122"/>
      <c r="K427" s="122"/>
      <c r="L427" s="122"/>
      <c r="M427" s="122"/>
      <c r="N427" s="122"/>
      <c r="O427" s="122"/>
      <c r="P427" s="122"/>
      <c r="Q427" s="122"/>
      <c r="R427" s="122"/>
      <c r="S427" s="122"/>
      <c r="T427" s="122"/>
      <c r="U427" s="122"/>
      <c r="V427" s="146"/>
    </row>
    <row r="428" spans="1:22" s="119" customFormat="1" ht="14.1" customHeight="1">
      <c r="A428" s="301">
        <f t="shared" si="6"/>
        <v>427</v>
      </c>
      <c r="B428" s="346" t="s">
        <v>2106</v>
      </c>
      <c r="C428" s="346">
        <v>2</v>
      </c>
      <c r="D428" s="346">
        <v>5</v>
      </c>
      <c r="E428" s="121" t="s">
        <v>2286</v>
      </c>
      <c r="F428" s="122" t="str">
        <f>IF($G$428=1,"",INDEX(主要用途!$C$2:$C$63,$G$428))</f>
        <v/>
      </c>
      <c r="G428" s="134">
        <v>1</v>
      </c>
      <c r="H428" s="134"/>
      <c r="I428" s="134"/>
      <c r="J428" s="134"/>
      <c r="K428" s="134"/>
      <c r="L428" s="134"/>
      <c r="M428" s="122"/>
      <c r="N428" s="122"/>
      <c r="O428" s="122"/>
      <c r="P428" s="122"/>
      <c r="Q428" s="145"/>
      <c r="R428" s="122"/>
      <c r="S428" s="122"/>
      <c r="T428" s="122"/>
      <c r="U428" s="122"/>
      <c r="V428" s="146"/>
    </row>
    <row r="429" spans="1:22" s="119" customFormat="1" ht="14.1" customHeight="1">
      <c r="A429" s="301">
        <f t="shared" si="6"/>
        <v>428</v>
      </c>
      <c r="B429" s="346" t="s">
        <v>2106</v>
      </c>
      <c r="C429" s="346">
        <v>2</v>
      </c>
      <c r="D429" s="346">
        <v>5</v>
      </c>
      <c r="E429" s="121" t="s">
        <v>2287</v>
      </c>
      <c r="F429" s="122" t="str">
        <f>IF($G$429=1,"",INDEX(主要用途!$C$2:$C$63,$G$429))</f>
        <v/>
      </c>
      <c r="G429" s="134">
        <v>1</v>
      </c>
      <c r="H429" s="134"/>
      <c r="I429" s="134"/>
      <c r="J429" s="134"/>
      <c r="K429" s="134"/>
      <c r="L429" s="134"/>
      <c r="M429" s="122"/>
      <c r="N429" s="122"/>
      <c r="O429" s="122"/>
      <c r="P429" s="122"/>
      <c r="Q429" s="145"/>
      <c r="R429" s="122"/>
      <c r="S429" s="122"/>
      <c r="T429" s="122"/>
      <c r="U429" s="122"/>
      <c r="V429" s="146"/>
    </row>
    <row r="430" spans="1:22" s="119" customFormat="1" ht="14.1" customHeight="1">
      <c r="A430" s="301">
        <f t="shared" si="6"/>
        <v>429</v>
      </c>
      <c r="B430" s="346" t="s">
        <v>2106</v>
      </c>
      <c r="C430" s="346">
        <v>2</v>
      </c>
      <c r="D430" s="346">
        <v>5</v>
      </c>
      <c r="E430" s="121" t="s">
        <v>2288</v>
      </c>
      <c r="F430" s="122" t="str">
        <f>IF($G$430=1,"",INDEX(主要用途!$C$2:$C$63,$G$430))</f>
        <v/>
      </c>
      <c r="G430" s="134">
        <v>1</v>
      </c>
      <c r="H430" s="134"/>
      <c r="I430" s="134"/>
      <c r="J430" s="134"/>
      <c r="K430" s="134"/>
      <c r="L430" s="134"/>
      <c r="M430" s="122"/>
      <c r="N430" s="122"/>
      <c r="O430" s="122"/>
      <c r="P430" s="122"/>
      <c r="Q430" s="145"/>
      <c r="R430" s="122"/>
      <c r="S430" s="122"/>
      <c r="T430" s="122"/>
      <c r="U430" s="122"/>
      <c r="V430" s="146"/>
    </row>
    <row r="431" spans="1:22" s="119" customFormat="1" ht="14.1" customHeight="1">
      <c r="A431" s="301">
        <f t="shared" si="6"/>
        <v>430</v>
      </c>
      <c r="B431" s="346" t="s">
        <v>2106</v>
      </c>
      <c r="C431" s="346">
        <v>2</v>
      </c>
      <c r="D431" s="346">
        <v>5</v>
      </c>
      <c r="E431" s="121" t="s">
        <v>2289</v>
      </c>
      <c r="F431" s="122" t="str">
        <f>IF($G$431=1,"",INDEX(主要用途!$C$2:$C$63,$G$431))</f>
        <v/>
      </c>
      <c r="G431" s="134">
        <v>1</v>
      </c>
      <c r="H431" s="134"/>
      <c r="I431" s="134"/>
      <c r="J431" s="134"/>
      <c r="K431" s="134"/>
      <c r="L431" s="134"/>
      <c r="M431" s="122"/>
      <c r="N431" s="122"/>
      <c r="O431" s="122"/>
      <c r="P431" s="122"/>
      <c r="Q431" s="145"/>
      <c r="R431" s="122"/>
      <c r="S431" s="122"/>
      <c r="T431" s="122"/>
      <c r="U431" s="122"/>
      <c r="V431" s="146"/>
    </row>
    <row r="432" spans="1:22" s="119" customFormat="1" ht="14.1" customHeight="1">
      <c r="A432" s="301">
        <f t="shared" si="6"/>
        <v>431</v>
      </c>
      <c r="B432" s="346" t="s">
        <v>2106</v>
      </c>
      <c r="C432" s="346">
        <v>2</v>
      </c>
      <c r="D432" s="346">
        <v>5</v>
      </c>
      <c r="E432" s="121" t="s">
        <v>2290</v>
      </c>
      <c r="F432" s="122" t="str">
        <f>IF($G$432=1,"",INDEX(主要用途!$C$2:$C$63,$G$432))</f>
        <v/>
      </c>
      <c r="G432" s="134">
        <v>1</v>
      </c>
      <c r="H432" s="134"/>
      <c r="I432" s="134"/>
      <c r="J432" s="134"/>
      <c r="K432" s="134"/>
      <c r="L432" s="134"/>
      <c r="M432" s="122"/>
      <c r="N432" s="122"/>
      <c r="O432" s="122"/>
      <c r="P432" s="122"/>
      <c r="Q432" s="145"/>
      <c r="R432" s="122"/>
      <c r="S432" s="122"/>
      <c r="T432" s="122"/>
      <c r="U432" s="122"/>
      <c r="V432" s="146"/>
    </row>
    <row r="433" spans="1:22" s="119" customFormat="1" ht="14.1" customHeight="1">
      <c r="A433" s="301">
        <f t="shared" si="6"/>
        <v>432</v>
      </c>
      <c r="B433" s="346" t="s">
        <v>2106</v>
      </c>
      <c r="C433" s="346">
        <v>2</v>
      </c>
      <c r="D433" s="346">
        <v>5</v>
      </c>
      <c r="E433" s="121" t="s">
        <v>2301</v>
      </c>
      <c r="F433" s="122" t="str">
        <f>IF($G$433=1,"",INDEX(主要用途!$C$2:$C$63,$G$433))</f>
        <v/>
      </c>
      <c r="G433" s="134">
        <v>1</v>
      </c>
      <c r="H433" s="134"/>
      <c r="I433" s="134"/>
      <c r="J433" s="134"/>
      <c r="K433" s="134"/>
      <c r="L433" s="134"/>
      <c r="M433" s="122"/>
      <c r="N433" s="122"/>
      <c r="O433" s="122"/>
      <c r="P433" s="122"/>
      <c r="Q433" s="145"/>
      <c r="R433" s="122"/>
      <c r="S433" s="122"/>
      <c r="T433" s="122"/>
      <c r="U433" s="122"/>
      <c r="V433" s="146"/>
    </row>
    <row r="434" spans="1:22" s="119" customFormat="1" ht="14.1" customHeight="1">
      <c r="A434" s="335">
        <f t="shared" si="6"/>
        <v>433</v>
      </c>
      <c r="B434" s="358" t="s">
        <v>2106</v>
      </c>
      <c r="C434" s="358">
        <v>2</v>
      </c>
      <c r="D434" s="358">
        <v>5</v>
      </c>
      <c r="E434" s="343" t="s">
        <v>2291</v>
      </c>
      <c r="F434" s="420" t="str">
        <f>IF('建築物別概要（追加）入力'!$K$195=1,"",'建築物別概要（追加）入力'!$K$195)</f>
        <v/>
      </c>
      <c r="G434" s="448"/>
      <c r="H434" s="448"/>
      <c r="I434" s="448"/>
      <c r="J434" s="448"/>
      <c r="K434" s="448"/>
      <c r="L434" s="448"/>
      <c r="M434" s="420"/>
      <c r="N434" s="420"/>
      <c r="O434" s="420"/>
      <c r="P434" s="420"/>
      <c r="Q434" s="420"/>
      <c r="R434" s="420"/>
      <c r="S434" s="420"/>
      <c r="T434" s="420"/>
      <c r="U434" s="420"/>
      <c r="V434" s="422"/>
    </row>
    <row r="435" spans="1:22" s="119" customFormat="1" ht="14.1" customHeight="1">
      <c r="A435" s="335">
        <f t="shared" si="6"/>
        <v>434</v>
      </c>
      <c r="B435" s="358" t="s">
        <v>2106</v>
      </c>
      <c r="C435" s="358">
        <v>2</v>
      </c>
      <c r="D435" s="358">
        <v>5</v>
      </c>
      <c r="E435" s="343" t="s">
        <v>2292</v>
      </c>
      <c r="F435" s="420" t="str">
        <f>IF('建築物別概要（追加）入力'!$K$196=1,"",'建築物別概要（追加）入力'!$K$196)</f>
        <v/>
      </c>
      <c r="G435" s="420"/>
      <c r="H435" s="420"/>
      <c r="I435" s="420"/>
      <c r="J435" s="420"/>
      <c r="K435" s="420"/>
      <c r="L435" s="420"/>
      <c r="M435" s="420"/>
      <c r="N435" s="420"/>
      <c r="O435" s="420"/>
      <c r="P435" s="420"/>
      <c r="Q435" s="420"/>
      <c r="R435" s="420"/>
      <c r="S435" s="420"/>
      <c r="T435" s="420"/>
      <c r="U435" s="420"/>
      <c r="V435" s="422"/>
    </row>
    <row r="436" spans="1:22" s="119" customFormat="1" ht="14.1" customHeight="1">
      <c r="A436" s="335">
        <f t="shared" si="6"/>
        <v>435</v>
      </c>
      <c r="B436" s="358" t="s">
        <v>2106</v>
      </c>
      <c r="C436" s="358">
        <v>2</v>
      </c>
      <c r="D436" s="358">
        <v>5</v>
      </c>
      <c r="E436" s="343" t="s">
        <v>2295</v>
      </c>
      <c r="F436" s="420" t="str">
        <f>IF('建築物別概要（追加）入力'!$K$197=1,"",'建築物別概要（追加）入力'!$K$197)</f>
        <v/>
      </c>
      <c r="G436" s="420"/>
      <c r="H436" s="420"/>
      <c r="I436" s="420"/>
      <c r="J436" s="420"/>
      <c r="K436" s="420"/>
      <c r="L436" s="420"/>
      <c r="M436" s="420"/>
      <c r="N436" s="420"/>
      <c r="O436" s="420"/>
      <c r="P436" s="420"/>
      <c r="Q436" s="420"/>
      <c r="R436" s="420"/>
      <c r="S436" s="420"/>
      <c r="T436" s="420"/>
      <c r="U436" s="420"/>
      <c r="V436" s="422"/>
    </row>
    <row r="437" spans="1:22" s="119" customFormat="1" ht="14.1" customHeight="1">
      <c r="A437" s="335">
        <f t="shared" si="6"/>
        <v>436</v>
      </c>
      <c r="B437" s="358" t="s">
        <v>2106</v>
      </c>
      <c r="C437" s="358">
        <v>2</v>
      </c>
      <c r="D437" s="358">
        <v>5</v>
      </c>
      <c r="E437" s="343" t="s">
        <v>2293</v>
      </c>
      <c r="F437" s="420" t="str">
        <f>IF('建築物別概要（追加）入力'!$K$198=1,"",'建築物別概要（追加）入力'!$K$198)</f>
        <v/>
      </c>
      <c r="G437" s="420"/>
      <c r="H437" s="420"/>
      <c r="I437" s="420"/>
      <c r="J437" s="420"/>
      <c r="K437" s="420"/>
      <c r="L437" s="420"/>
      <c r="M437" s="420"/>
      <c r="N437" s="420"/>
      <c r="O437" s="420"/>
      <c r="P437" s="420"/>
      <c r="Q437" s="420"/>
      <c r="R437" s="420"/>
      <c r="S437" s="420"/>
      <c r="T437" s="420"/>
      <c r="U437" s="420"/>
      <c r="V437" s="422"/>
    </row>
    <row r="438" spans="1:22" s="119" customFormat="1" ht="14.1" customHeight="1">
      <c r="A438" s="335">
        <f t="shared" si="6"/>
        <v>437</v>
      </c>
      <c r="B438" s="358" t="s">
        <v>2106</v>
      </c>
      <c r="C438" s="358">
        <v>2</v>
      </c>
      <c r="D438" s="358">
        <v>5</v>
      </c>
      <c r="E438" s="343" t="s">
        <v>2294</v>
      </c>
      <c r="F438" s="420" t="str">
        <f>IF('建築物別概要（追加）入力'!$K$199=1,"",'建築物別概要（追加）入力'!$K$199)</f>
        <v/>
      </c>
      <c r="G438" s="420"/>
      <c r="H438" s="420"/>
      <c r="I438" s="420"/>
      <c r="J438" s="420"/>
      <c r="K438" s="420"/>
      <c r="L438" s="420"/>
      <c r="M438" s="420"/>
      <c r="N438" s="420"/>
      <c r="O438" s="420"/>
      <c r="P438" s="420"/>
      <c r="Q438" s="420"/>
      <c r="R438" s="420"/>
      <c r="S438" s="420"/>
      <c r="T438" s="420"/>
      <c r="U438" s="420"/>
      <c r="V438" s="422"/>
    </row>
    <row r="439" spans="1:22" s="119" customFormat="1" ht="14.1" customHeight="1">
      <c r="A439" s="335">
        <f t="shared" si="6"/>
        <v>438</v>
      </c>
      <c r="B439" s="358" t="s">
        <v>2106</v>
      </c>
      <c r="C439" s="358">
        <v>2</v>
      </c>
      <c r="D439" s="358">
        <v>5</v>
      </c>
      <c r="E439" s="343" t="s">
        <v>2302</v>
      </c>
      <c r="F439" s="420" t="str">
        <f>IF('建築物別概要（追加）入力'!$K$200=1,"",'建築物別概要（追加）入力'!$K$200)</f>
        <v/>
      </c>
      <c r="G439" s="420"/>
      <c r="H439" s="420"/>
      <c r="I439" s="420"/>
      <c r="J439" s="420"/>
      <c r="K439" s="420"/>
      <c r="L439" s="420"/>
      <c r="M439" s="420"/>
      <c r="N439" s="420"/>
      <c r="O439" s="420"/>
      <c r="P439" s="420"/>
      <c r="Q439" s="420"/>
      <c r="R439" s="420"/>
      <c r="S439" s="420"/>
      <c r="T439" s="420"/>
      <c r="U439" s="420"/>
      <c r="V439" s="422"/>
    </row>
    <row r="440" spans="1:22" s="119" customFormat="1" ht="14.1" customHeight="1">
      <c r="A440" s="301">
        <f t="shared" si="6"/>
        <v>439</v>
      </c>
      <c r="B440" s="346" t="s">
        <v>2106</v>
      </c>
      <c r="C440" s="346">
        <v>2</v>
      </c>
      <c r="D440" s="346">
        <v>5</v>
      </c>
      <c r="E440" s="121" t="s">
        <v>2296</v>
      </c>
      <c r="F440" s="122" t="str">
        <f>IF('建築物別概要（追加）入力'!$V$195="","",TEXT('建築物別概要（追加）入力'!$V$195,"#0.00"))</f>
        <v/>
      </c>
      <c r="G440" s="152"/>
      <c r="H440" s="152"/>
      <c r="I440" s="152"/>
      <c r="J440" s="152"/>
      <c r="K440" s="152"/>
      <c r="L440" s="152"/>
      <c r="M440" s="122"/>
      <c r="N440" s="122"/>
      <c r="O440" s="122"/>
      <c r="P440" s="122"/>
      <c r="Q440" s="122"/>
      <c r="R440" s="122"/>
      <c r="S440" s="122"/>
      <c r="T440" s="122"/>
      <c r="U440" s="122"/>
      <c r="V440" s="146"/>
    </row>
    <row r="441" spans="1:22" s="119" customFormat="1" ht="14.1" customHeight="1">
      <c r="A441" s="301">
        <f t="shared" si="6"/>
        <v>440</v>
      </c>
      <c r="B441" s="346" t="s">
        <v>2106</v>
      </c>
      <c r="C441" s="346">
        <v>2</v>
      </c>
      <c r="D441" s="346">
        <v>5</v>
      </c>
      <c r="E441" s="121" t="s">
        <v>2297</v>
      </c>
      <c r="F441" s="122" t="str">
        <f>IF('建築物別概要（追加）入力'!$V$196="","",TEXT('建築物別概要（追加）入力'!$V$196,"#0.00"))</f>
        <v/>
      </c>
      <c r="G441" s="152"/>
      <c r="H441" s="152"/>
      <c r="I441" s="152"/>
      <c r="J441" s="152"/>
      <c r="K441" s="152"/>
      <c r="L441" s="152"/>
      <c r="M441" s="122"/>
      <c r="N441" s="122"/>
      <c r="O441" s="122"/>
      <c r="P441" s="122"/>
      <c r="Q441" s="122"/>
      <c r="R441" s="122"/>
      <c r="S441" s="122"/>
      <c r="T441" s="122"/>
      <c r="U441" s="122"/>
      <c r="V441" s="146"/>
    </row>
    <row r="442" spans="1:22" s="119" customFormat="1" ht="14.1" customHeight="1">
      <c r="A442" s="301">
        <f t="shared" si="6"/>
        <v>441</v>
      </c>
      <c r="B442" s="346" t="s">
        <v>2106</v>
      </c>
      <c r="C442" s="346">
        <v>2</v>
      </c>
      <c r="D442" s="346">
        <v>5</v>
      </c>
      <c r="E442" s="121" t="s">
        <v>2298</v>
      </c>
      <c r="F442" s="122" t="str">
        <f>IF('建築物別概要（追加）入力'!$V$197="","",TEXT('建築物別概要（追加）入力'!$V$197,"#0.00"))</f>
        <v/>
      </c>
      <c r="G442" s="152"/>
      <c r="H442" s="152"/>
      <c r="I442" s="152"/>
      <c r="J442" s="152"/>
      <c r="K442" s="152"/>
      <c r="L442" s="152"/>
      <c r="M442" s="122"/>
      <c r="N442" s="122"/>
      <c r="O442" s="122"/>
      <c r="P442" s="122"/>
      <c r="Q442" s="122"/>
      <c r="R442" s="122"/>
      <c r="S442" s="122"/>
      <c r="T442" s="122"/>
      <c r="U442" s="122"/>
      <c r="V442" s="146"/>
    </row>
    <row r="443" spans="1:22" s="119" customFormat="1" ht="14.1" customHeight="1">
      <c r="A443" s="301">
        <f t="shared" si="6"/>
        <v>442</v>
      </c>
      <c r="B443" s="346" t="s">
        <v>2106</v>
      </c>
      <c r="C443" s="346">
        <v>2</v>
      </c>
      <c r="D443" s="346">
        <v>5</v>
      </c>
      <c r="E443" s="121" t="s">
        <v>2299</v>
      </c>
      <c r="F443" s="122" t="str">
        <f>IF('建築物別概要（追加）入力'!$V$198="","",TEXT('建築物別概要（追加）入力'!$V$198,"#0.00"))</f>
        <v/>
      </c>
      <c r="G443" s="152"/>
      <c r="H443" s="152"/>
      <c r="I443" s="152"/>
      <c r="J443" s="152"/>
      <c r="K443" s="152"/>
      <c r="L443" s="152"/>
      <c r="M443" s="122"/>
      <c r="N443" s="122"/>
      <c r="O443" s="122"/>
      <c r="P443" s="122"/>
      <c r="Q443" s="122"/>
      <c r="R443" s="122"/>
      <c r="S443" s="122"/>
      <c r="T443" s="122"/>
      <c r="U443" s="122"/>
      <c r="V443" s="146"/>
    </row>
    <row r="444" spans="1:22" s="119" customFormat="1" ht="14.1" customHeight="1">
      <c r="A444" s="301">
        <f t="shared" si="6"/>
        <v>443</v>
      </c>
      <c r="B444" s="346" t="s">
        <v>2106</v>
      </c>
      <c r="C444" s="346">
        <v>2</v>
      </c>
      <c r="D444" s="346">
        <v>5</v>
      </c>
      <c r="E444" s="121" t="s">
        <v>2300</v>
      </c>
      <c r="F444" s="122" t="str">
        <f>IF('建築物別概要（追加）入力'!$V$199="","",TEXT('建築物別概要（追加）入力'!$V$199,"#0.00"))</f>
        <v/>
      </c>
      <c r="G444" s="152"/>
      <c r="H444" s="152"/>
      <c r="I444" s="152"/>
      <c r="J444" s="152"/>
      <c r="K444" s="152"/>
      <c r="L444" s="152"/>
      <c r="M444" s="122"/>
      <c r="N444" s="122"/>
      <c r="O444" s="122"/>
      <c r="P444" s="122"/>
      <c r="Q444" s="122"/>
      <c r="R444" s="122"/>
      <c r="S444" s="122"/>
      <c r="T444" s="122"/>
      <c r="U444" s="122"/>
      <c r="V444" s="146"/>
    </row>
    <row r="445" spans="1:22" s="119" customFormat="1" ht="14.1" customHeight="1">
      <c r="A445" s="301">
        <f t="shared" si="6"/>
        <v>444</v>
      </c>
      <c r="B445" s="346" t="s">
        <v>2106</v>
      </c>
      <c r="C445" s="346">
        <v>2</v>
      </c>
      <c r="D445" s="346">
        <v>5</v>
      </c>
      <c r="E445" s="121" t="s">
        <v>2303</v>
      </c>
      <c r="F445" s="122" t="str">
        <f>IF('建築物別概要（追加）入力'!$V$200="","",TEXT('建築物別概要（追加）入力'!$V$200,"#0.00"))</f>
        <v/>
      </c>
      <c r="G445" s="152"/>
      <c r="H445" s="152"/>
      <c r="I445" s="152"/>
      <c r="J445" s="152"/>
      <c r="K445" s="152"/>
      <c r="L445" s="152"/>
      <c r="M445" s="122"/>
      <c r="N445" s="122"/>
      <c r="O445" s="122"/>
      <c r="P445" s="122"/>
      <c r="Q445" s="122"/>
      <c r="R445" s="122"/>
      <c r="S445" s="122"/>
      <c r="T445" s="122"/>
      <c r="U445" s="122"/>
      <c r="V445" s="146"/>
    </row>
    <row r="446" spans="1:22" s="119" customFormat="1" ht="14.1" customHeight="1">
      <c r="A446" s="384">
        <f t="shared" si="6"/>
        <v>445</v>
      </c>
      <c r="B446" s="350" t="s">
        <v>2106</v>
      </c>
      <c r="C446" s="350">
        <v>2</v>
      </c>
      <c r="D446" s="350">
        <v>5</v>
      </c>
      <c r="E446" s="160" t="s">
        <v>1631</v>
      </c>
      <c r="F446" s="122" t="str">
        <f>IF('建築物別概要（追加）入力'!$E$202="","",'建築物別概要（追加）入力'!$E$202)</f>
        <v/>
      </c>
      <c r="G446" s="122"/>
      <c r="H446" s="122"/>
      <c r="I446" s="122"/>
      <c r="J446" s="122"/>
      <c r="K446" s="122"/>
      <c r="L446" s="122"/>
      <c r="M446" s="122"/>
      <c r="N446" s="122"/>
      <c r="O446" s="122"/>
      <c r="P446" s="122"/>
      <c r="Q446" s="122"/>
      <c r="R446" s="122"/>
      <c r="S446" s="122"/>
      <c r="T446" s="122"/>
      <c r="U446" s="122"/>
      <c r="V446" s="146"/>
    </row>
    <row r="447" spans="1:22" s="119" customFormat="1" ht="14.1" customHeight="1" thickBot="1">
      <c r="A447" s="386">
        <f t="shared" si="6"/>
        <v>446</v>
      </c>
      <c r="B447" s="354" t="s">
        <v>2106</v>
      </c>
      <c r="C447" s="354">
        <v>2</v>
      </c>
      <c r="D447" s="375">
        <v>5</v>
      </c>
      <c r="E447" s="163" t="s">
        <v>1630</v>
      </c>
      <c r="F447" s="155" t="str">
        <f>IF('建築物別概要（追加）入力'!$E$205="","",'建築物別概要（追加）入力'!$E$205)</f>
        <v/>
      </c>
      <c r="G447" s="155"/>
      <c r="H447" s="155"/>
      <c r="I447" s="155"/>
      <c r="J447" s="155"/>
      <c r="K447" s="155"/>
      <c r="L447" s="155"/>
      <c r="M447" s="155"/>
      <c r="N447" s="155"/>
      <c r="O447" s="155"/>
      <c r="P447" s="155"/>
      <c r="Q447" s="155"/>
      <c r="R447" s="155"/>
      <c r="S447" s="155"/>
      <c r="T447" s="155"/>
      <c r="U447" s="155"/>
      <c r="V447" s="158"/>
    </row>
    <row r="448" spans="1:22" s="119" customFormat="1" ht="14.1" customHeight="1">
      <c r="A448" s="385">
        <f t="shared" si="6"/>
        <v>447</v>
      </c>
      <c r="B448" s="353" t="s">
        <v>2106</v>
      </c>
      <c r="C448" s="353">
        <v>2</v>
      </c>
      <c r="D448" s="353">
        <v>6</v>
      </c>
      <c r="E448" s="159" t="s">
        <v>1983</v>
      </c>
      <c r="F448" s="156">
        <f>'建築物別概要（追加）入力'!$E$209</f>
        <v>2</v>
      </c>
      <c r="G448" s="156"/>
      <c r="H448" s="148"/>
      <c r="I448" s="148"/>
      <c r="J448" s="148"/>
      <c r="K448" s="148"/>
      <c r="L448" s="148"/>
      <c r="M448" s="148"/>
      <c r="N448" s="148"/>
      <c r="O448" s="148"/>
      <c r="P448" s="148"/>
      <c r="Q448" s="148"/>
      <c r="R448" s="148"/>
      <c r="S448" s="148"/>
      <c r="T448" s="148"/>
      <c r="U448" s="148"/>
      <c r="V448" s="157"/>
    </row>
    <row r="449" spans="1:22" s="119" customFormat="1" ht="14.1" customHeight="1">
      <c r="A449" s="384">
        <f t="shared" si="6"/>
        <v>448</v>
      </c>
      <c r="B449" s="350" t="s">
        <v>2106</v>
      </c>
      <c r="C449" s="350">
        <v>2</v>
      </c>
      <c r="D449" s="350">
        <v>6</v>
      </c>
      <c r="E449" s="160" t="s">
        <v>87</v>
      </c>
      <c r="F449" s="133" t="str">
        <f>IF('建築物別概要（追加）入力'!$E$210="","",'建築物別概要（追加）入力'!$E$210)</f>
        <v/>
      </c>
      <c r="G449" s="133"/>
      <c r="H449" s="122"/>
      <c r="I449" s="122"/>
      <c r="J449" s="122"/>
      <c r="K449" s="122"/>
      <c r="L449" s="122"/>
      <c r="M449" s="122"/>
      <c r="N449" s="122"/>
      <c r="O449" s="122"/>
      <c r="P449" s="122"/>
      <c r="Q449" s="122"/>
      <c r="R449" s="122"/>
      <c r="S449" s="122"/>
      <c r="T449" s="122"/>
      <c r="U449" s="122"/>
      <c r="V449" s="146"/>
    </row>
    <row r="450" spans="1:22" s="119" customFormat="1" ht="14.1" customHeight="1">
      <c r="A450" s="384">
        <f t="shared" si="6"/>
        <v>449</v>
      </c>
      <c r="B450" s="350" t="s">
        <v>2106</v>
      </c>
      <c r="C450" s="350">
        <v>2</v>
      </c>
      <c r="D450" s="350">
        <v>6</v>
      </c>
      <c r="E450" s="160" t="s">
        <v>2192</v>
      </c>
      <c r="F450" s="131" t="str">
        <f>IF('建築物別概要（追加）入力'!$E$211="","",'建築物別概要（追加）入力'!$E$211)</f>
        <v/>
      </c>
      <c r="G450" s="131"/>
      <c r="H450" s="122"/>
      <c r="I450" s="122"/>
      <c r="J450" s="122"/>
      <c r="K450" s="122"/>
      <c r="L450" s="122"/>
      <c r="M450" s="122"/>
      <c r="N450" s="122"/>
      <c r="O450" s="122"/>
      <c r="P450" s="122"/>
      <c r="Q450" s="122"/>
      <c r="R450" s="122"/>
      <c r="S450" s="122"/>
      <c r="T450" s="122"/>
      <c r="U450" s="122"/>
      <c r="V450" s="146"/>
    </row>
    <row r="451" spans="1:22" s="119" customFormat="1" ht="14.1" customHeight="1">
      <c r="A451" s="384">
        <f t="shared" ref="A451:A514" si="7">A450+1</f>
        <v>450</v>
      </c>
      <c r="B451" s="350" t="s">
        <v>2106</v>
      </c>
      <c r="C451" s="350">
        <v>2</v>
      </c>
      <c r="D451" s="350">
        <v>6</v>
      </c>
      <c r="E451" s="160" t="s">
        <v>2193</v>
      </c>
      <c r="F451" s="131" t="str">
        <f>IF('建築物別概要（追加）入力'!$E$212="","",'建築物別概要（追加）入力'!$E$212)</f>
        <v/>
      </c>
      <c r="G451" s="131"/>
      <c r="H451" s="122"/>
      <c r="I451" s="122"/>
      <c r="J451" s="122"/>
      <c r="K451" s="122"/>
      <c r="L451" s="122"/>
      <c r="M451" s="122"/>
      <c r="N451" s="122"/>
      <c r="O451" s="122"/>
      <c r="P451" s="122"/>
      <c r="Q451" s="122"/>
      <c r="R451" s="122"/>
      <c r="S451" s="122"/>
      <c r="T451" s="122"/>
      <c r="U451" s="122"/>
      <c r="V451" s="146"/>
    </row>
    <row r="452" spans="1:22" s="119" customFormat="1" ht="14.1" customHeight="1">
      <c r="A452" s="384">
        <f t="shared" si="7"/>
        <v>451</v>
      </c>
      <c r="B452" s="350" t="s">
        <v>2106</v>
      </c>
      <c r="C452" s="350">
        <v>2</v>
      </c>
      <c r="D452" s="350">
        <v>6</v>
      </c>
      <c r="E452" s="160" t="s">
        <v>2194</v>
      </c>
      <c r="F452" s="131" t="str">
        <f>IF('建築物別概要（追加）入力'!$E$213="","",'建築物別概要（追加）入力'!$E$213)</f>
        <v/>
      </c>
      <c r="G452" s="131"/>
      <c r="H452" s="122"/>
      <c r="I452" s="122"/>
      <c r="J452" s="122"/>
      <c r="K452" s="122"/>
      <c r="L452" s="122"/>
      <c r="M452" s="122"/>
      <c r="N452" s="122"/>
      <c r="O452" s="122"/>
      <c r="P452" s="122"/>
      <c r="Q452" s="122"/>
      <c r="R452" s="122"/>
      <c r="S452" s="122"/>
      <c r="T452" s="122"/>
      <c r="U452" s="122"/>
      <c r="V452" s="146"/>
    </row>
    <row r="453" spans="1:22" s="119" customFormat="1" ht="14.1" customHeight="1">
      <c r="A453" s="384">
        <f t="shared" si="7"/>
        <v>452</v>
      </c>
      <c r="B453" s="350" t="s">
        <v>2106</v>
      </c>
      <c r="C453" s="350">
        <v>2</v>
      </c>
      <c r="D453" s="350">
        <v>6</v>
      </c>
      <c r="E453" s="160" t="s">
        <v>2195</v>
      </c>
      <c r="F453" s="131" t="str">
        <f>IF('建築物別概要（追加）入力'!$E$214="","",'建築物別概要（追加）入力'!$E$214)</f>
        <v/>
      </c>
      <c r="G453" s="131"/>
      <c r="H453" s="122"/>
      <c r="I453" s="122"/>
      <c r="J453" s="122"/>
      <c r="K453" s="122"/>
      <c r="L453" s="122"/>
      <c r="M453" s="122"/>
      <c r="N453" s="122"/>
      <c r="O453" s="122"/>
      <c r="P453" s="122"/>
      <c r="Q453" s="122"/>
      <c r="R453" s="122"/>
      <c r="S453" s="122"/>
      <c r="T453" s="122"/>
      <c r="U453" s="122"/>
      <c r="V453" s="146"/>
    </row>
    <row r="454" spans="1:22" s="119" customFormat="1" ht="14.1" customHeight="1">
      <c r="A454" s="384">
        <f t="shared" si="7"/>
        <v>453</v>
      </c>
      <c r="B454" s="350" t="s">
        <v>2106</v>
      </c>
      <c r="C454" s="350">
        <v>2</v>
      </c>
      <c r="D454" s="350">
        <v>6</v>
      </c>
      <c r="E454" s="160" t="s">
        <v>2191</v>
      </c>
      <c r="F454" s="131" t="str">
        <f>IF($G$454=TRUE,"有",IF($H$454=TRUE,"無",""))</f>
        <v/>
      </c>
      <c r="G454" s="127" t="b">
        <v>0</v>
      </c>
      <c r="H454" s="127" t="b">
        <v>0</v>
      </c>
      <c r="I454" s="122"/>
      <c r="J454" s="122"/>
      <c r="K454" s="122"/>
      <c r="L454" s="122"/>
      <c r="M454" s="122"/>
      <c r="N454" s="122"/>
      <c r="O454" s="122"/>
      <c r="P454" s="122"/>
      <c r="Q454" s="122"/>
      <c r="R454" s="122"/>
      <c r="S454" s="122"/>
      <c r="T454" s="122"/>
      <c r="U454" s="122"/>
      <c r="V454" s="146"/>
    </row>
    <row r="455" spans="1:22" s="119" customFormat="1" ht="14.1" customHeight="1">
      <c r="A455" s="301">
        <f t="shared" si="7"/>
        <v>454</v>
      </c>
      <c r="B455" s="346" t="s">
        <v>2106</v>
      </c>
      <c r="C455" s="346">
        <v>2</v>
      </c>
      <c r="D455" s="346">
        <v>6</v>
      </c>
      <c r="E455" s="121" t="s">
        <v>2286</v>
      </c>
      <c r="F455" s="122" t="str">
        <f>IF($G$455=1,"",INDEX(主要用途!$C$2:$C$63,$G$455))</f>
        <v/>
      </c>
      <c r="G455" s="134">
        <v>1</v>
      </c>
      <c r="H455" s="134"/>
      <c r="I455" s="134"/>
      <c r="J455" s="134"/>
      <c r="K455" s="134"/>
      <c r="L455" s="134"/>
      <c r="M455" s="122"/>
      <c r="N455" s="122"/>
      <c r="O455" s="122"/>
      <c r="P455" s="122"/>
      <c r="Q455" s="145"/>
      <c r="R455" s="122"/>
      <c r="S455" s="122"/>
      <c r="T455" s="122"/>
      <c r="U455" s="122"/>
      <c r="V455" s="146"/>
    </row>
    <row r="456" spans="1:22" s="119" customFormat="1" ht="14.1" customHeight="1">
      <c r="A456" s="301">
        <f t="shared" si="7"/>
        <v>455</v>
      </c>
      <c r="B456" s="346" t="s">
        <v>2106</v>
      </c>
      <c r="C456" s="346">
        <v>2</v>
      </c>
      <c r="D456" s="346">
        <v>6</v>
      </c>
      <c r="E456" s="121" t="s">
        <v>2287</v>
      </c>
      <c r="F456" s="122" t="str">
        <f>IF($G$456=1,"",INDEX(主要用途!$C$2:$C$63,$G$456))</f>
        <v/>
      </c>
      <c r="G456" s="134">
        <v>1</v>
      </c>
      <c r="H456" s="134"/>
      <c r="I456" s="134"/>
      <c r="J456" s="134"/>
      <c r="K456" s="134"/>
      <c r="L456" s="134"/>
      <c r="M456" s="122"/>
      <c r="N456" s="122"/>
      <c r="O456" s="122"/>
      <c r="P456" s="122"/>
      <c r="Q456" s="145"/>
      <c r="R456" s="122"/>
      <c r="S456" s="122"/>
      <c r="T456" s="122"/>
      <c r="U456" s="122"/>
      <c r="V456" s="146"/>
    </row>
    <row r="457" spans="1:22" s="119" customFormat="1" ht="14.1" customHeight="1">
      <c r="A457" s="301">
        <f t="shared" si="7"/>
        <v>456</v>
      </c>
      <c r="B457" s="346" t="s">
        <v>2106</v>
      </c>
      <c r="C457" s="346">
        <v>2</v>
      </c>
      <c r="D457" s="346">
        <v>6</v>
      </c>
      <c r="E457" s="121" t="s">
        <v>2288</v>
      </c>
      <c r="F457" s="122" t="str">
        <f>IF($G$457=1,"",INDEX(主要用途!$C$2:$C$63,$G$457))</f>
        <v/>
      </c>
      <c r="G457" s="134">
        <v>1</v>
      </c>
      <c r="H457" s="134"/>
      <c r="I457" s="134"/>
      <c r="J457" s="134"/>
      <c r="K457" s="134"/>
      <c r="L457" s="134"/>
      <c r="M457" s="122"/>
      <c r="N457" s="122"/>
      <c r="O457" s="122"/>
      <c r="P457" s="122"/>
      <c r="Q457" s="145"/>
      <c r="R457" s="122"/>
      <c r="S457" s="122"/>
      <c r="T457" s="122"/>
      <c r="U457" s="122"/>
      <c r="V457" s="146"/>
    </row>
    <row r="458" spans="1:22" s="119" customFormat="1" ht="14.1" customHeight="1">
      <c r="A458" s="301">
        <f t="shared" si="7"/>
        <v>457</v>
      </c>
      <c r="B458" s="346" t="s">
        <v>2106</v>
      </c>
      <c r="C458" s="346">
        <v>2</v>
      </c>
      <c r="D458" s="346">
        <v>6</v>
      </c>
      <c r="E458" s="121" t="s">
        <v>2289</v>
      </c>
      <c r="F458" s="122" t="str">
        <f>IF($G$458=1,"",INDEX(主要用途!$C$2:$C$63,$G$458))</f>
        <v/>
      </c>
      <c r="G458" s="134">
        <v>1</v>
      </c>
      <c r="H458" s="134"/>
      <c r="I458" s="134"/>
      <c r="J458" s="134"/>
      <c r="K458" s="134"/>
      <c r="L458" s="134"/>
      <c r="M458" s="122"/>
      <c r="N458" s="122"/>
      <c r="O458" s="122"/>
      <c r="P458" s="122"/>
      <c r="Q458" s="145"/>
      <c r="R458" s="122"/>
      <c r="S458" s="122"/>
      <c r="T458" s="122"/>
      <c r="U458" s="122"/>
      <c r="V458" s="146"/>
    </row>
    <row r="459" spans="1:22" s="119" customFormat="1" ht="14.1" customHeight="1">
      <c r="A459" s="301">
        <f t="shared" si="7"/>
        <v>458</v>
      </c>
      <c r="B459" s="346" t="s">
        <v>2106</v>
      </c>
      <c r="C459" s="346">
        <v>2</v>
      </c>
      <c r="D459" s="346">
        <v>6</v>
      </c>
      <c r="E459" s="121" t="s">
        <v>2290</v>
      </c>
      <c r="F459" s="122" t="str">
        <f>IF($G$459=1,"",INDEX(主要用途!$C$2:$C$63,$G$459))</f>
        <v/>
      </c>
      <c r="G459" s="134">
        <v>1</v>
      </c>
      <c r="H459" s="134"/>
      <c r="I459" s="134"/>
      <c r="J459" s="134"/>
      <c r="K459" s="134"/>
      <c r="L459" s="134"/>
      <c r="M459" s="122"/>
      <c r="N459" s="122"/>
      <c r="O459" s="122"/>
      <c r="P459" s="122"/>
      <c r="Q459" s="145"/>
      <c r="R459" s="122"/>
      <c r="S459" s="122"/>
      <c r="T459" s="122"/>
      <c r="U459" s="122"/>
      <c r="V459" s="146"/>
    </row>
    <row r="460" spans="1:22" s="119" customFormat="1" ht="14.1" customHeight="1">
      <c r="A460" s="301">
        <f t="shared" si="7"/>
        <v>459</v>
      </c>
      <c r="B460" s="346" t="s">
        <v>2106</v>
      </c>
      <c r="C460" s="346">
        <v>2</v>
      </c>
      <c r="D460" s="346">
        <v>6</v>
      </c>
      <c r="E460" s="121" t="s">
        <v>2301</v>
      </c>
      <c r="F460" s="122" t="str">
        <f>IF($G$460=1,"",INDEX(主要用途!$C$2:$C$63,$G$460))</f>
        <v/>
      </c>
      <c r="G460" s="134">
        <v>1</v>
      </c>
      <c r="H460" s="134"/>
      <c r="I460" s="134"/>
      <c r="J460" s="134"/>
      <c r="K460" s="134"/>
      <c r="L460" s="134"/>
      <c r="M460" s="122"/>
      <c r="N460" s="122"/>
      <c r="O460" s="122"/>
      <c r="P460" s="122"/>
      <c r="Q460" s="145"/>
      <c r="R460" s="122"/>
      <c r="S460" s="122"/>
      <c r="T460" s="122"/>
      <c r="U460" s="122"/>
      <c r="V460" s="146"/>
    </row>
    <row r="461" spans="1:22" s="119" customFormat="1" ht="14.1" customHeight="1">
      <c r="A461" s="335">
        <f t="shared" si="7"/>
        <v>460</v>
      </c>
      <c r="B461" s="358" t="s">
        <v>2106</v>
      </c>
      <c r="C461" s="358">
        <v>2</v>
      </c>
      <c r="D461" s="358">
        <v>6</v>
      </c>
      <c r="E461" s="343" t="s">
        <v>2291</v>
      </c>
      <c r="F461" s="420" t="str">
        <f>IF('建築物別概要（追加）入力'!$K$218="","",'建築物別概要（追加）入力'!$K$218)</f>
        <v/>
      </c>
      <c r="G461" s="448"/>
      <c r="H461" s="448"/>
      <c r="I461" s="448"/>
      <c r="J461" s="448"/>
      <c r="K461" s="448"/>
      <c r="L461" s="448"/>
      <c r="M461" s="420"/>
      <c r="N461" s="420"/>
      <c r="O461" s="420"/>
      <c r="P461" s="420"/>
      <c r="Q461" s="420"/>
      <c r="R461" s="420"/>
      <c r="S461" s="420"/>
      <c r="T461" s="420"/>
      <c r="U461" s="420"/>
      <c r="V461" s="422"/>
    </row>
    <row r="462" spans="1:22" s="119" customFormat="1" ht="14.1" customHeight="1">
      <c r="A462" s="335">
        <f t="shared" si="7"/>
        <v>461</v>
      </c>
      <c r="B462" s="358" t="s">
        <v>2106</v>
      </c>
      <c r="C462" s="358">
        <v>2</v>
      </c>
      <c r="D462" s="358">
        <v>6</v>
      </c>
      <c r="E462" s="343" t="s">
        <v>2292</v>
      </c>
      <c r="F462" s="420" t="str">
        <f>IF('建築物別概要（追加）入力'!$K$219="","",'建築物別概要（追加）入力'!$K$219)</f>
        <v/>
      </c>
      <c r="G462" s="420"/>
      <c r="H462" s="420"/>
      <c r="I462" s="420"/>
      <c r="J462" s="420"/>
      <c r="K462" s="420"/>
      <c r="L462" s="420"/>
      <c r="M462" s="420"/>
      <c r="N462" s="420"/>
      <c r="O462" s="420"/>
      <c r="P462" s="420"/>
      <c r="Q462" s="420"/>
      <c r="R462" s="420"/>
      <c r="S462" s="420"/>
      <c r="T462" s="420"/>
      <c r="U462" s="420"/>
      <c r="V462" s="422"/>
    </row>
    <row r="463" spans="1:22" s="119" customFormat="1" ht="14.1" customHeight="1">
      <c r="A463" s="335">
        <f t="shared" si="7"/>
        <v>462</v>
      </c>
      <c r="B463" s="358" t="s">
        <v>2106</v>
      </c>
      <c r="C463" s="358">
        <v>2</v>
      </c>
      <c r="D463" s="358">
        <v>6</v>
      </c>
      <c r="E463" s="343" t="s">
        <v>2295</v>
      </c>
      <c r="F463" s="420" t="str">
        <f>IF('建築物別概要（追加）入力'!$K$220="","",'建築物別概要（追加）入力'!$K$220)</f>
        <v/>
      </c>
      <c r="G463" s="420"/>
      <c r="H463" s="420"/>
      <c r="I463" s="420"/>
      <c r="J463" s="420"/>
      <c r="K463" s="420"/>
      <c r="L463" s="420"/>
      <c r="M463" s="420"/>
      <c r="N463" s="420"/>
      <c r="O463" s="420"/>
      <c r="P463" s="420"/>
      <c r="Q463" s="420"/>
      <c r="R463" s="420"/>
      <c r="S463" s="420"/>
      <c r="T463" s="420"/>
      <c r="U463" s="420"/>
      <c r="V463" s="422"/>
    </row>
    <row r="464" spans="1:22" s="119" customFormat="1" ht="14.1" customHeight="1">
      <c r="A464" s="335">
        <f t="shared" si="7"/>
        <v>463</v>
      </c>
      <c r="B464" s="358" t="s">
        <v>2106</v>
      </c>
      <c r="C464" s="358">
        <v>2</v>
      </c>
      <c r="D464" s="358">
        <v>6</v>
      </c>
      <c r="E464" s="343" t="s">
        <v>2293</v>
      </c>
      <c r="F464" s="420" t="str">
        <f>IF('建築物別概要（追加）入力'!$K$221="","",'建築物別概要（追加）入力'!$K$221)</f>
        <v/>
      </c>
      <c r="G464" s="420"/>
      <c r="H464" s="420"/>
      <c r="I464" s="420"/>
      <c r="J464" s="420"/>
      <c r="K464" s="420"/>
      <c r="L464" s="420"/>
      <c r="M464" s="420"/>
      <c r="N464" s="420"/>
      <c r="O464" s="420"/>
      <c r="P464" s="420"/>
      <c r="Q464" s="420"/>
      <c r="R464" s="420"/>
      <c r="S464" s="420"/>
      <c r="T464" s="420"/>
      <c r="U464" s="420"/>
      <c r="V464" s="422"/>
    </row>
    <row r="465" spans="1:22" s="119" customFormat="1" ht="14.1" customHeight="1">
      <c r="A465" s="335">
        <f t="shared" si="7"/>
        <v>464</v>
      </c>
      <c r="B465" s="358" t="s">
        <v>2106</v>
      </c>
      <c r="C465" s="358">
        <v>2</v>
      </c>
      <c r="D465" s="358">
        <v>6</v>
      </c>
      <c r="E465" s="343" t="s">
        <v>2294</v>
      </c>
      <c r="F465" s="420" t="str">
        <f>IF('建築物別概要（追加）入力'!$K$222="","",'建築物別概要（追加）入力'!$K$222)</f>
        <v/>
      </c>
      <c r="G465" s="420"/>
      <c r="H465" s="420"/>
      <c r="I465" s="420"/>
      <c r="J465" s="420"/>
      <c r="K465" s="420"/>
      <c r="L465" s="420"/>
      <c r="M465" s="420"/>
      <c r="N465" s="420"/>
      <c r="O465" s="420"/>
      <c r="P465" s="420"/>
      <c r="Q465" s="420"/>
      <c r="R465" s="420"/>
      <c r="S465" s="420"/>
      <c r="T465" s="420"/>
      <c r="U465" s="420"/>
      <c r="V465" s="422"/>
    </row>
    <row r="466" spans="1:22" s="119" customFormat="1" ht="14.1" customHeight="1">
      <c r="A466" s="335">
        <f t="shared" si="7"/>
        <v>465</v>
      </c>
      <c r="B466" s="358" t="s">
        <v>2106</v>
      </c>
      <c r="C466" s="358">
        <v>2</v>
      </c>
      <c r="D466" s="358">
        <v>6</v>
      </c>
      <c r="E466" s="343" t="s">
        <v>2302</v>
      </c>
      <c r="F466" s="420" t="str">
        <f>IF('建築物別概要（追加）入力'!$K$223="","",'建築物別概要（追加）入力'!$K$223)</f>
        <v/>
      </c>
      <c r="G466" s="420"/>
      <c r="H466" s="420"/>
      <c r="I466" s="420"/>
      <c r="J466" s="420"/>
      <c r="K466" s="420"/>
      <c r="L466" s="420"/>
      <c r="M466" s="420"/>
      <c r="N466" s="420"/>
      <c r="O466" s="420"/>
      <c r="P466" s="420"/>
      <c r="Q466" s="420"/>
      <c r="R466" s="420"/>
      <c r="S466" s="420"/>
      <c r="T466" s="420"/>
      <c r="U466" s="420"/>
      <c r="V466" s="422"/>
    </row>
    <row r="467" spans="1:22" s="119" customFormat="1" ht="14.1" customHeight="1">
      <c r="A467" s="301">
        <f t="shared" si="7"/>
        <v>466</v>
      </c>
      <c r="B467" s="346" t="s">
        <v>2106</v>
      </c>
      <c r="C467" s="346">
        <v>2</v>
      </c>
      <c r="D467" s="346">
        <v>6</v>
      </c>
      <c r="E467" s="121" t="s">
        <v>2296</v>
      </c>
      <c r="F467" s="122" t="str">
        <f>IF('建築物別概要（追加）入力'!$V$218="","",TEXT('建築物別概要（追加）入力'!$V$218,"#0.00"))</f>
        <v/>
      </c>
      <c r="G467" s="152"/>
      <c r="H467" s="152"/>
      <c r="I467" s="152"/>
      <c r="J467" s="152"/>
      <c r="K467" s="152"/>
      <c r="L467" s="152"/>
      <c r="M467" s="122"/>
      <c r="N467" s="122"/>
      <c r="O467" s="122"/>
      <c r="P467" s="122"/>
      <c r="Q467" s="122"/>
      <c r="R467" s="122"/>
      <c r="S467" s="122"/>
      <c r="T467" s="122"/>
      <c r="U467" s="122"/>
      <c r="V467" s="146"/>
    </row>
    <row r="468" spans="1:22" s="119" customFormat="1" ht="14.1" customHeight="1">
      <c r="A468" s="301">
        <f t="shared" si="7"/>
        <v>467</v>
      </c>
      <c r="B468" s="346" t="s">
        <v>2106</v>
      </c>
      <c r="C468" s="346">
        <v>2</v>
      </c>
      <c r="D468" s="346">
        <v>6</v>
      </c>
      <c r="E468" s="121" t="s">
        <v>2297</v>
      </c>
      <c r="F468" s="122" t="str">
        <f>IF('建築物別概要（追加）入力'!$V$219="","",TEXT('建築物別概要（追加）入力'!$V$219,"#0.00"))</f>
        <v/>
      </c>
      <c r="G468" s="152"/>
      <c r="H468" s="152"/>
      <c r="I468" s="152"/>
      <c r="J468" s="152"/>
      <c r="K468" s="152"/>
      <c r="L468" s="152"/>
      <c r="M468" s="122"/>
      <c r="N468" s="122"/>
      <c r="O468" s="122"/>
      <c r="P468" s="122"/>
      <c r="Q468" s="122"/>
      <c r="R468" s="122"/>
      <c r="S468" s="122"/>
      <c r="T468" s="122"/>
      <c r="U468" s="122"/>
      <c r="V468" s="146"/>
    </row>
    <row r="469" spans="1:22" s="119" customFormat="1" ht="14.1" customHeight="1">
      <c r="A469" s="301">
        <f t="shared" si="7"/>
        <v>468</v>
      </c>
      <c r="B469" s="346" t="s">
        <v>2106</v>
      </c>
      <c r="C469" s="346">
        <v>2</v>
      </c>
      <c r="D469" s="346">
        <v>6</v>
      </c>
      <c r="E469" s="121" t="s">
        <v>2298</v>
      </c>
      <c r="F469" s="122" t="str">
        <f>IF('建築物別概要（追加）入力'!$V$220="","",TEXT('建築物別概要（追加）入力'!$V$220,"#0.00"))</f>
        <v/>
      </c>
      <c r="G469" s="152"/>
      <c r="H469" s="152"/>
      <c r="I469" s="152"/>
      <c r="J469" s="152"/>
      <c r="K469" s="152"/>
      <c r="L469" s="152"/>
      <c r="M469" s="122"/>
      <c r="N469" s="122"/>
      <c r="O469" s="122"/>
      <c r="P469" s="122"/>
      <c r="Q469" s="122"/>
      <c r="R469" s="122"/>
      <c r="S469" s="122"/>
      <c r="T469" s="122"/>
      <c r="U469" s="122"/>
      <c r="V469" s="146"/>
    </row>
    <row r="470" spans="1:22" s="119" customFormat="1" ht="14.1" customHeight="1">
      <c r="A470" s="301">
        <f t="shared" si="7"/>
        <v>469</v>
      </c>
      <c r="B470" s="346" t="s">
        <v>2106</v>
      </c>
      <c r="C470" s="346">
        <v>2</v>
      </c>
      <c r="D470" s="346">
        <v>6</v>
      </c>
      <c r="E470" s="121" t="s">
        <v>2299</v>
      </c>
      <c r="F470" s="122" t="str">
        <f>IF('建築物別概要（追加）入力'!$V$221="","",TEXT('建築物別概要（追加）入力'!$V$221,"#0.00"))</f>
        <v/>
      </c>
      <c r="G470" s="152"/>
      <c r="H470" s="152"/>
      <c r="I470" s="152"/>
      <c r="J470" s="152"/>
      <c r="K470" s="152"/>
      <c r="L470" s="152"/>
      <c r="M470" s="122"/>
      <c r="N470" s="122"/>
      <c r="O470" s="122"/>
      <c r="P470" s="122"/>
      <c r="Q470" s="122"/>
      <c r="R470" s="122"/>
      <c r="S470" s="122"/>
      <c r="T470" s="122"/>
      <c r="U470" s="122"/>
      <c r="V470" s="146"/>
    </row>
    <row r="471" spans="1:22" s="119" customFormat="1" ht="14.1" customHeight="1">
      <c r="A471" s="301">
        <f t="shared" si="7"/>
        <v>470</v>
      </c>
      <c r="B471" s="346" t="s">
        <v>2106</v>
      </c>
      <c r="C471" s="346">
        <v>2</v>
      </c>
      <c r="D471" s="346">
        <v>6</v>
      </c>
      <c r="E471" s="121" t="s">
        <v>2300</v>
      </c>
      <c r="F471" s="122" t="str">
        <f>IF('建築物別概要（追加）入力'!$V$222="","",TEXT('建築物別概要（追加）入力'!$V$222,"#0.00"))</f>
        <v/>
      </c>
      <c r="G471" s="152"/>
      <c r="H471" s="152"/>
      <c r="I471" s="152"/>
      <c r="J471" s="152"/>
      <c r="K471" s="152"/>
      <c r="L471" s="152"/>
      <c r="M471" s="122"/>
      <c r="N471" s="122"/>
      <c r="O471" s="122"/>
      <c r="P471" s="122"/>
      <c r="Q471" s="122"/>
      <c r="R471" s="122"/>
      <c r="S471" s="122"/>
      <c r="T471" s="122"/>
      <c r="U471" s="122"/>
      <c r="V471" s="146"/>
    </row>
    <row r="472" spans="1:22" s="119" customFormat="1" ht="14.1" customHeight="1">
      <c r="A472" s="301">
        <f t="shared" si="7"/>
        <v>471</v>
      </c>
      <c r="B472" s="346" t="s">
        <v>2106</v>
      </c>
      <c r="C472" s="346">
        <v>2</v>
      </c>
      <c r="D472" s="346">
        <v>6</v>
      </c>
      <c r="E472" s="121" t="s">
        <v>2303</v>
      </c>
      <c r="F472" s="122" t="str">
        <f>IF('建築物別概要（追加）入力'!$V$223="","",TEXT('建築物別概要（追加）入力'!$V$223,"#0.00"))</f>
        <v/>
      </c>
      <c r="G472" s="152"/>
      <c r="H472" s="152"/>
      <c r="I472" s="152"/>
      <c r="J472" s="152"/>
      <c r="K472" s="152"/>
      <c r="L472" s="152"/>
      <c r="M472" s="122"/>
      <c r="N472" s="122"/>
      <c r="O472" s="122"/>
      <c r="P472" s="122"/>
      <c r="Q472" s="122"/>
      <c r="R472" s="122"/>
      <c r="S472" s="122"/>
      <c r="T472" s="122"/>
      <c r="U472" s="122"/>
      <c r="V472" s="146"/>
    </row>
    <row r="473" spans="1:22" s="119" customFormat="1" ht="14.1" customHeight="1">
      <c r="A473" s="384">
        <f t="shared" si="7"/>
        <v>472</v>
      </c>
      <c r="B473" s="350" t="s">
        <v>2106</v>
      </c>
      <c r="C473" s="350">
        <v>2</v>
      </c>
      <c r="D473" s="350">
        <v>6</v>
      </c>
      <c r="E473" s="160" t="s">
        <v>1631</v>
      </c>
      <c r="F473" s="122" t="str">
        <f>IF('建築物別概要（追加）入力'!$E$225="","",'建築物別概要（追加）入力'!$E$225)</f>
        <v/>
      </c>
      <c r="G473" s="122"/>
      <c r="H473" s="122"/>
      <c r="I473" s="122"/>
      <c r="J473" s="122"/>
      <c r="K473" s="122"/>
      <c r="L473" s="122"/>
      <c r="M473" s="122"/>
      <c r="N473" s="122"/>
      <c r="O473" s="122"/>
      <c r="P473" s="122"/>
      <c r="Q473" s="122"/>
      <c r="R473" s="122"/>
      <c r="S473" s="122"/>
      <c r="T473" s="122"/>
      <c r="U473" s="122"/>
      <c r="V473" s="146"/>
    </row>
    <row r="474" spans="1:22" s="119" customFormat="1" ht="14.1" customHeight="1" thickBot="1">
      <c r="A474" s="386">
        <f t="shared" si="7"/>
        <v>473</v>
      </c>
      <c r="B474" s="354" t="s">
        <v>2106</v>
      </c>
      <c r="C474" s="354">
        <v>2</v>
      </c>
      <c r="D474" s="354">
        <v>6</v>
      </c>
      <c r="E474" s="164" t="s">
        <v>1630</v>
      </c>
      <c r="F474" s="137" t="str">
        <f>IF('建築物別概要（追加）入力'!$E$228="","",'建築物別概要（追加）入力'!$E$228)</f>
        <v/>
      </c>
      <c r="G474" s="137"/>
      <c r="H474" s="137"/>
      <c r="I474" s="137"/>
      <c r="J474" s="137"/>
      <c r="K474" s="137"/>
      <c r="L474" s="137"/>
      <c r="M474" s="137"/>
      <c r="N474" s="137"/>
      <c r="O474" s="137"/>
      <c r="P474" s="137"/>
      <c r="Q474" s="137"/>
      <c r="R474" s="137"/>
      <c r="S474" s="137"/>
      <c r="T474" s="137"/>
      <c r="U474" s="137"/>
      <c r="V474" s="153"/>
    </row>
    <row r="475" spans="1:22" s="119" customFormat="1" ht="14.1" customHeight="1">
      <c r="A475" s="307">
        <f t="shared" si="7"/>
        <v>474</v>
      </c>
      <c r="B475" s="355" t="s">
        <v>2106</v>
      </c>
      <c r="C475" s="355">
        <v>2</v>
      </c>
      <c r="D475" s="355">
        <v>7</v>
      </c>
      <c r="E475" s="308" t="s">
        <v>1983</v>
      </c>
      <c r="F475" s="150">
        <f>'建築物別概要（追加）入力'!$E$232</f>
        <v>2</v>
      </c>
      <c r="G475" s="150"/>
      <c r="H475" s="138"/>
      <c r="I475" s="138"/>
      <c r="J475" s="138"/>
      <c r="K475" s="138"/>
      <c r="L475" s="138"/>
      <c r="M475" s="138"/>
      <c r="N475" s="138"/>
      <c r="O475" s="138"/>
      <c r="P475" s="138"/>
      <c r="Q475" s="138"/>
      <c r="R475" s="138"/>
      <c r="S475" s="138"/>
      <c r="T475" s="138"/>
      <c r="U475" s="138"/>
      <c r="V475" s="151"/>
    </row>
    <row r="476" spans="1:22" s="119" customFormat="1" ht="14.1" customHeight="1">
      <c r="A476" s="305">
        <f t="shared" si="7"/>
        <v>475</v>
      </c>
      <c r="B476" s="351" t="s">
        <v>2106</v>
      </c>
      <c r="C476" s="351">
        <v>2</v>
      </c>
      <c r="D476" s="351">
        <v>7</v>
      </c>
      <c r="E476" s="303" t="s">
        <v>87</v>
      </c>
      <c r="F476" s="133" t="str">
        <f>IF('建築物別概要（追加）入力'!$E$233="","",'建築物別概要（追加）入力'!$E$233)</f>
        <v/>
      </c>
      <c r="G476" s="133"/>
      <c r="H476" s="122"/>
      <c r="I476" s="122"/>
      <c r="J476" s="122"/>
      <c r="K476" s="122"/>
      <c r="L476" s="122"/>
      <c r="M476" s="122"/>
      <c r="N476" s="122"/>
      <c r="O476" s="122"/>
      <c r="P476" s="122"/>
      <c r="Q476" s="122"/>
      <c r="R476" s="122"/>
      <c r="S476" s="122"/>
      <c r="T476" s="122"/>
      <c r="U476" s="122"/>
      <c r="V476" s="146"/>
    </row>
    <row r="477" spans="1:22" s="119" customFormat="1" ht="14.1" customHeight="1">
      <c r="A477" s="305">
        <f t="shared" si="7"/>
        <v>476</v>
      </c>
      <c r="B477" s="351" t="s">
        <v>2106</v>
      </c>
      <c r="C477" s="351">
        <v>2</v>
      </c>
      <c r="D477" s="351">
        <v>7</v>
      </c>
      <c r="E477" s="303" t="s">
        <v>2192</v>
      </c>
      <c r="F477" s="131" t="str">
        <f>IF('建築物別概要（追加）入力'!$E$234="","",'建築物別概要（追加）入力'!$E$234)</f>
        <v/>
      </c>
      <c r="G477" s="131"/>
      <c r="H477" s="122"/>
      <c r="I477" s="122"/>
      <c r="J477" s="122"/>
      <c r="K477" s="122"/>
      <c r="L477" s="122"/>
      <c r="M477" s="122"/>
      <c r="N477" s="122"/>
      <c r="O477" s="122"/>
      <c r="P477" s="122"/>
      <c r="Q477" s="122"/>
      <c r="R477" s="122"/>
      <c r="S477" s="122"/>
      <c r="T477" s="122"/>
      <c r="U477" s="122"/>
      <c r="V477" s="146"/>
    </row>
    <row r="478" spans="1:22" s="119" customFormat="1" ht="14.1" customHeight="1">
      <c r="A478" s="305">
        <f t="shared" si="7"/>
        <v>477</v>
      </c>
      <c r="B478" s="351" t="s">
        <v>2106</v>
      </c>
      <c r="C478" s="351">
        <v>2</v>
      </c>
      <c r="D478" s="351">
        <v>7</v>
      </c>
      <c r="E478" s="303" t="s">
        <v>2193</v>
      </c>
      <c r="F478" s="131" t="str">
        <f>IF('建築物別概要（追加）入力'!$E$235="","",'建築物別概要（追加）入力'!$E$235)</f>
        <v/>
      </c>
      <c r="G478" s="131"/>
      <c r="H478" s="122"/>
      <c r="I478" s="122"/>
      <c r="J478" s="122"/>
      <c r="K478" s="122"/>
      <c r="L478" s="122"/>
      <c r="M478" s="122"/>
      <c r="N478" s="122"/>
      <c r="O478" s="122"/>
      <c r="P478" s="122"/>
      <c r="Q478" s="122"/>
      <c r="R478" s="122"/>
      <c r="S478" s="122"/>
      <c r="T478" s="122"/>
      <c r="U478" s="122"/>
      <c r="V478" s="146"/>
    </row>
    <row r="479" spans="1:22" s="119" customFormat="1" ht="14.1" customHeight="1">
      <c r="A479" s="305">
        <f t="shared" si="7"/>
        <v>478</v>
      </c>
      <c r="B479" s="351" t="s">
        <v>2106</v>
      </c>
      <c r="C479" s="351">
        <v>2</v>
      </c>
      <c r="D479" s="351">
        <v>7</v>
      </c>
      <c r="E479" s="303" t="s">
        <v>2194</v>
      </c>
      <c r="F479" s="131" t="str">
        <f>IF('建築物別概要（追加）入力'!$E$236="","",'建築物別概要（追加）入力'!$E$236)</f>
        <v/>
      </c>
      <c r="G479" s="131"/>
      <c r="H479" s="122"/>
      <c r="I479" s="122"/>
      <c r="J479" s="122"/>
      <c r="K479" s="122"/>
      <c r="L479" s="122"/>
      <c r="M479" s="122"/>
      <c r="N479" s="122"/>
      <c r="O479" s="122"/>
      <c r="P479" s="122"/>
      <c r="Q479" s="122"/>
      <c r="R479" s="122"/>
      <c r="S479" s="122"/>
      <c r="T479" s="122"/>
      <c r="U479" s="122"/>
      <c r="V479" s="146"/>
    </row>
    <row r="480" spans="1:22" s="119" customFormat="1" ht="14.1" customHeight="1">
      <c r="A480" s="305">
        <f t="shared" si="7"/>
        <v>479</v>
      </c>
      <c r="B480" s="351" t="s">
        <v>2106</v>
      </c>
      <c r="C480" s="351">
        <v>2</v>
      </c>
      <c r="D480" s="351">
        <v>7</v>
      </c>
      <c r="E480" s="303" t="s">
        <v>2195</v>
      </c>
      <c r="F480" s="131" t="str">
        <f>IF('建築物別概要（追加）入力'!$E$237="","",'建築物別概要（追加）入力'!$E$237)</f>
        <v/>
      </c>
      <c r="G480" s="131"/>
      <c r="H480" s="122"/>
      <c r="I480" s="122"/>
      <c r="J480" s="122"/>
      <c r="K480" s="122"/>
      <c r="L480" s="122"/>
      <c r="M480" s="122"/>
      <c r="N480" s="122"/>
      <c r="O480" s="122"/>
      <c r="P480" s="122"/>
      <c r="Q480" s="122"/>
      <c r="R480" s="122"/>
      <c r="S480" s="122"/>
      <c r="T480" s="122"/>
      <c r="U480" s="122"/>
      <c r="V480" s="146"/>
    </row>
    <row r="481" spans="1:22" s="119" customFormat="1" ht="14.1" customHeight="1">
      <c r="A481" s="305">
        <f t="shared" si="7"/>
        <v>480</v>
      </c>
      <c r="B481" s="351" t="s">
        <v>2106</v>
      </c>
      <c r="C481" s="351">
        <v>2</v>
      </c>
      <c r="D481" s="351">
        <v>7</v>
      </c>
      <c r="E481" s="303" t="s">
        <v>2191</v>
      </c>
      <c r="F481" s="131" t="str">
        <f>IF($G$481=TRUE,"有",IF($H$481=TRUE,"無",""))</f>
        <v/>
      </c>
      <c r="G481" s="127" t="b">
        <v>0</v>
      </c>
      <c r="H481" s="127" t="b">
        <v>0</v>
      </c>
      <c r="I481" s="122"/>
      <c r="J481" s="122"/>
      <c r="K481" s="122"/>
      <c r="L481" s="122"/>
      <c r="M481" s="122"/>
      <c r="N481" s="122"/>
      <c r="O481" s="122"/>
      <c r="P481" s="122"/>
      <c r="Q481" s="122"/>
      <c r="R481" s="122"/>
      <c r="S481" s="122"/>
      <c r="T481" s="122"/>
      <c r="U481" s="122"/>
      <c r="V481" s="146"/>
    </row>
    <row r="482" spans="1:22" s="119" customFormat="1" ht="14.1" customHeight="1">
      <c r="A482" s="301">
        <f t="shared" si="7"/>
        <v>481</v>
      </c>
      <c r="B482" s="346" t="s">
        <v>2106</v>
      </c>
      <c r="C482" s="346">
        <v>2</v>
      </c>
      <c r="D482" s="346">
        <v>7</v>
      </c>
      <c r="E482" s="121" t="s">
        <v>2286</v>
      </c>
      <c r="F482" s="122" t="str">
        <f>IF($G$482=1,"",INDEX(主要用途!$C$2:$C$63,$G$482))</f>
        <v/>
      </c>
      <c r="G482" s="134">
        <v>1</v>
      </c>
      <c r="H482" s="134"/>
      <c r="I482" s="134"/>
      <c r="J482" s="134"/>
      <c r="K482" s="134"/>
      <c r="L482" s="134"/>
      <c r="M482" s="122"/>
      <c r="N482" s="122"/>
      <c r="O482" s="122"/>
      <c r="P482" s="122"/>
      <c r="Q482" s="145"/>
      <c r="R482" s="122"/>
      <c r="S482" s="122"/>
      <c r="T482" s="122"/>
      <c r="U482" s="122"/>
      <c r="V482" s="146"/>
    </row>
    <row r="483" spans="1:22" s="119" customFormat="1" ht="14.1" customHeight="1">
      <c r="A483" s="301">
        <f t="shared" si="7"/>
        <v>482</v>
      </c>
      <c r="B483" s="346" t="s">
        <v>2106</v>
      </c>
      <c r="C483" s="346">
        <v>2</v>
      </c>
      <c r="D483" s="346">
        <v>7</v>
      </c>
      <c r="E483" s="121" t="s">
        <v>2287</v>
      </c>
      <c r="F483" s="122" t="str">
        <f>IF($G$483=1,"",INDEX(主要用途!$C$2:$C$63,$G$483))</f>
        <v/>
      </c>
      <c r="G483" s="134">
        <v>1</v>
      </c>
      <c r="H483" s="134"/>
      <c r="I483" s="134"/>
      <c r="J483" s="134"/>
      <c r="K483" s="134"/>
      <c r="L483" s="134"/>
      <c r="M483" s="122"/>
      <c r="N483" s="122"/>
      <c r="O483" s="122"/>
      <c r="P483" s="122"/>
      <c r="Q483" s="145"/>
      <c r="R483" s="122"/>
      <c r="S483" s="122"/>
      <c r="T483" s="122"/>
      <c r="U483" s="122"/>
      <c r="V483" s="146"/>
    </row>
    <row r="484" spans="1:22" s="119" customFormat="1" ht="14.1" customHeight="1">
      <c r="A484" s="301">
        <f t="shared" si="7"/>
        <v>483</v>
      </c>
      <c r="B484" s="346" t="s">
        <v>2106</v>
      </c>
      <c r="C484" s="346">
        <v>2</v>
      </c>
      <c r="D484" s="346">
        <v>7</v>
      </c>
      <c r="E484" s="121" t="s">
        <v>2288</v>
      </c>
      <c r="F484" s="122" t="str">
        <f>IF($G$484=1,"",INDEX(主要用途!$C$2:$C$63,$G$484))</f>
        <v/>
      </c>
      <c r="G484" s="134">
        <v>1</v>
      </c>
      <c r="H484" s="134"/>
      <c r="I484" s="134"/>
      <c r="J484" s="134"/>
      <c r="K484" s="134"/>
      <c r="L484" s="134"/>
      <c r="M484" s="122"/>
      <c r="N484" s="122"/>
      <c r="O484" s="122"/>
      <c r="P484" s="122"/>
      <c r="Q484" s="145"/>
      <c r="R484" s="122"/>
      <c r="S484" s="122"/>
      <c r="T484" s="122"/>
      <c r="U484" s="122"/>
      <c r="V484" s="146"/>
    </row>
    <row r="485" spans="1:22" s="119" customFormat="1" ht="14.1" customHeight="1">
      <c r="A485" s="301">
        <f t="shared" si="7"/>
        <v>484</v>
      </c>
      <c r="B485" s="346" t="s">
        <v>2106</v>
      </c>
      <c r="C485" s="346">
        <v>2</v>
      </c>
      <c r="D485" s="346">
        <v>7</v>
      </c>
      <c r="E485" s="121" t="s">
        <v>2289</v>
      </c>
      <c r="F485" s="122" t="str">
        <f>IF($G$485=1,"",INDEX(主要用途!$C$2:$C$63,$G$485))</f>
        <v/>
      </c>
      <c r="G485" s="134">
        <v>1</v>
      </c>
      <c r="H485" s="134"/>
      <c r="I485" s="134"/>
      <c r="J485" s="134"/>
      <c r="K485" s="134"/>
      <c r="L485" s="134"/>
      <c r="M485" s="122"/>
      <c r="N485" s="122"/>
      <c r="O485" s="122"/>
      <c r="P485" s="122"/>
      <c r="Q485" s="145"/>
      <c r="R485" s="122"/>
      <c r="S485" s="122"/>
      <c r="T485" s="122"/>
      <c r="U485" s="122"/>
      <c r="V485" s="146"/>
    </row>
    <row r="486" spans="1:22" s="119" customFormat="1" ht="14.1" customHeight="1">
      <c r="A486" s="301">
        <f t="shared" si="7"/>
        <v>485</v>
      </c>
      <c r="B486" s="346" t="s">
        <v>2106</v>
      </c>
      <c r="C486" s="346">
        <v>2</v>
      </c>
      <c r="D486" s="346">
        <v>7</v>
      </c>
      <c r="E486" s="121" t="s">
        <v>2290</v>
      </c>
      <c r="F486" s="122" t="str">
        <f>IF($G$486=1,"",INDEX(主要用途!$C$2:$C$63,$G$486))</f>
        <v/>
      </c>
      <c r="G486" s="134">
        <v>1</v>
      </c>
      <c r="H486" s="134"/>
      <c r="I486" s="134"/>
      <c r="J486" s="134"/>
      <c r="K486" s="134"/>
      <c r="L486" s="134"/>
      <c r="M486" s="122"/>
      <c r="N486" s="122"/>
      <c r="O486" s="122"/>
      <c r="P486" s="122"/>
      <c r="Q486" s="145"/>
      <c r="R486" s="122"/>
      <c r="S486" s="122"/>
      <c r="T486" s="122"/>
      <c r="U486" s="122"/>
      <c r="V486" s="146"/>
    </row>
    <row r="487" spans="1:22" s="119" customFormat="1" ht="14.1" customHeight="1">
      <c r="A487" s="301">
        <f t="shared" si="7"/>
        <v>486</v>
      </c>
      <c r="B487" s="346" t="s">
        <v>2106</v>
      </c>
      <c r="C487" s="346">
        <v>2</v>
      </c>
      <c r="D487" s="346">
        <v>7</v>
      </c>
      <c r="E487" s="121" t="s">
        <v>2301</v>
      </c>
      <c r="F487" s="122" t="str">
        <f>IF($G$487=1,"",INDEX(主要用途!$C$2:$C$63,$G$487))</f>
        <v/>
      </c>
      <c r="G487" s="134">
        <v>1</v>
      </c>
      <c r="H487" s="134"/>
      <c r="I487" s="134"/>
      <c r="J487" s="134"/>
      <c r="K487" s="134"/>
      <c r="L487" s="134"/>
      <c r="M487" s="122"/>
      <c r="N487" s="122"/>
      <c r="O487" s="122"/>
      <c r="P487" s="122"/>
      <c r="Q487" s="145"/>
      <c r="R487" s="122"/>
      <c r="S487" s="122"/>
      <c r="T487" s="122"/>
      <c r="U487" s="122"/>
      <c r="V487" s="146"/>
    </row>
    <row r="488" spans="1:22" s="119" customFormat="1" ht="14.1" customHeight="1">
      <c r="A488" s="335">
        <f t="shared" si="7"/>
        <v>487</v>
      </c>
      <c r="B488" s="358" t="s">
        <v>2106</v>
      </c>
      <c r="C488" s="358">
        <v>2</v>
      </c>
      <c r="D488" s="358">
        <v>7</v>
      </c>
      <c r="E488" s="343" t="s">
        <v>2291</v>
      </c>
      <c r="F488" s="420" t="str">
        <f>IF('建築物別概要（追加）入力'!$K$241="","",'建築物別概要（追加）入力'!$K$241)</f>
        <v/>
      </c>
      <c r="G488" s="448"/>
      <c r="H488" s="448"/>
      <c r="I488" s="448"/>
      <c r="J488" s="448"/>
      <c r="K488" s="448"/>
      <c r="L488" s="448"/>
      <c r="M488" s="420"/>
      <c r="N488" s="420"/>
      <c r="O488" s="420"/>
      <c r="P488" s="420"/>
      <c r="Q488" s="420"/>
      <c r="R488" s="420"/>
      <c r="S488" s="420"/>
      <c r="T488" s="420"/>
      <c r="U488" s="420"/>
      <c r="V488" s="422"/>
    </row>
    <row r="489" spans="1:22" s="119" customFormat="1" ht="14.1" customHeight="1">
      <c r="A489" s="335">
        <f t="shared" si="7"/>
        <v>488</v>
      </c>
      <c r="B489" s="358" t="s">
        <v>2106</v>
      </c>
      <c r="C489" s="358">
        <v>2</v>
      </c>
      <c r="D489" s="358">
        <v>7</v>
      </c>
      <c r="E489" s="343" t="s">
        <v>2292</v>
      </c>
      <c r="F489" s="420" t="str">
        <f>IF('建築物別概要（追加）入力'!$K$242="","",'建築物別概要（追加）入力'!$K$242)</f>
        <v/>
      </c>
      <c r="G489" s="420"/>
      <c r="H489" s="420"/>
      <c r="I489" s="420"/>
      <c r="J489" s="420"/>
      <c r="K489" s="420"/>
      <c r="L489" s="420"/>
      <c r="M489" s="420"/>
      <c r="N489" s="420"/>
      <c r="O489" s="420"/>
      <c r="P489" s="420"/>
      <c r="Q489" s="420"/>
      <c r="R489" s="420"/>
      <c r="S489" s="420"/>
      <c r="T489" s="420"/>
      <c r="U489" s="420"/>
      <c r="V489" s="422"/>
    </row>
    <row r="490" spans="1:22" s="119" customFormat="1" ht="14.1" customHeight="1">
      <c r="A490" s="335">
        <f t="shared" si="7"/>
        <v>489</v>
      </c>
      <c r="B490" s="358" t="s">
        <v>2106</v>
      </c>
      <c r="C490" s="358">
        <v>2</v>
      </c>
      <c r="D490" s="358">
        <v>7</v>
      </c>
      <c r="E490" s="343" t="s">
        <v>2295</v>
      </c>
      <c r="F490" s="420" t="str">
        <f>IF('建築物別概要（追加）入力'!$K$243="","",'建築物別概要（追加）入力'!$K$243)</f>
        <v/>
      </c>
      <c r="G490" s="420"/>
      <c r="H490" s="420"/>
      <c r="I490" s="420"/>
      <c r="J490" s="420"/>
      <c r="K490" s="420"/>
      <c r="L490" s="420"/>
      <c r="M490" s="420"/>
      <c r="N490" s="420"/>
      <c r="O490" s="420"/>
      <c r="P490" s="420"/>
      <c r="Q490" s="420"/>
      <c r="R490" s="420"/>
      <c r="S490" s="420"/>
      <c r="T490" s="420"/>
      <c r="U490" s="420"/>
      <c r="V490" s="422"/>
    </row>
    <row r="491" spans="1:22" s="119" customFormat="1" ht="14.1" customHeight="1">
      <c r="A491" s="335">
        <f t="shared" si="7"/>
        <v>490</v>
      </c>
      <c r="B491" s="358" t="s">
        <v>2106</v>
      </c>
      <c r="C491" s="358">
        <v>2</v>
      </c>
      <c r="D491" s="358">
        <v>7</v>
      </c>
      <c r="E491" s="343" t="s">
        <v>2293</v>
      </c>
      <c r="F491" s="420" t="str">
        <f>IF('建築物別概要（追加）入力'!$K$244="","",'建築物別概要（追加）入力'!$K$244)</f>
        <v/>
      </c>
      <c r="G491" s="420"/>
      <c r="H491" s="420"/>
      <c r="I491" s="420"/>
      <c r="J491" s="420"/>
      <c r="K491" s="420"/>
      <c r="L491" s="420"/>
      <c r="M491" s="420"/>
      <c r="N491" s="420"/>
      <c r="O491" s="420"/>
      <c r="P491" s="420"/>
      <c r="Q491" s="420"/>
      <c r="R491" s="420"/>
      <c r="S491" s="420"/>
      <c r="T491" s="420"/>
      <c r="U491" s="420"/>
      <c r="V491" s="422"/>
    </row>
    <row r="492" spans="1:22" s="119" customFormat="1" ht="14.1" customHeight="1">
      <c r="A492" s="335">
        <f t="shared" si="7"/>
        <v>491</v>
      </c>
      <c r="B492" s="358" t="s">
        <v>2106</v>
      </c>
      <c r="C492" s="358">
        <v>2</v>
      </c>
      <c r="D492" s="358">
        <v>7</v>
      </c>
      <c r="E492" s="343" t="s">
        <v>2294</v>
      </c>
      <c r="F492" s="420" t="str">
        <f>IF('建築物別概要（追加）入力'!$K$245="","",'建築物別概要（追加）入力'!$K$245)</f>
        <v/>
      </c>
      <c r="G492" s="420"/>
      <c r="H492" s="420"/>
      <c r="I492" s="420"/>
      <c r="J492" s="420"/>
      <c r="K492" s="420"/>
      <c r="L492" s="420"/>
      <c r="M492" s="420"/>
      <c r="N492" s="420"/>
      <c r="O492" s="420"/>
      <c r="P492" s="420"/>
      <c r="Q492" s="420"/>
      <c r="R492" s="420"/>
      <c r="S492" s="420"/>
      <c r="T492" s="420"/>
      <c r="U492" s="420"/>
      <c r="V492" s="422"/>
    </row>
    <row r="493" spans="1:22" s="119" customFormat="1" ht="14.1" customHeight="1">
      <c r="A493" s="335">
        <f t="shared" si="7"/>
        <v>492</v>
      </c>
      <c r="B493" s="358" t="s">
        <v>2106</v>
      </c>
      <c r="C493" s="358">
        <v>2</v>
      </c>
      <c r="D493" s="358">
        <v>7</v>
      </c>
      <c r="E493" s="343" t="s">
        <v>2302</v>
      </c>
      <c r="F493" s="420" t="str">
        <f>IF('建築物別概要（追加）入力'!$K$246="","",'建築物別概要（追加）入力'!$K$246)</f>
        <v/>
      </c>
      <c r="G493" s="420"/>
      <c r="H493" s="420"/>
      <c r="I493" s="420"/>
      <c r="J493" s="420"/>
      <c r="K493" s="420"/>
      <c r="L493" s="420"/>
      <c r="M493" s="420"/>
      <c r="N493" s="420"/>
      <c r="O493" s="420"/>
      <c r="P493" s="420"/>
      <c r="Q493" s="420"/>
      <c r="R493" s="420"/>
      <c r="S493" s="420"/>
      <c r="T493" s="420"/>
      <c r="U493" s="420"/>
      <c r="V493" s="422"/>
    </row>
    <row r="494" spans="1:22" s="119" customFormat="1" ht="14.1" customHeight="1">
      <c r="A494" s="301">
        <f t="shared" si="7"/>
        <v>493</v>
      </c>
      <c r="B494" s="346" t="s">
        <v>2106</v>
      </c>
      <c r="C494" s="346">
        <v>2</v>
      </c>
      <c r="D494" s="346">
        <v>7</v>
      </c>
      <c r="E494" s="121" t="s">
        <v>2296</v>
      </c>
      <c r="F494" s="122" t="str">
        <f>IF('建築物別概要（追加）入力'!$V$241="","",TEXT('建築物別概要（追加）入力'!$V$241,"#0.00"))</f>
        <v/>
      </c>
      <c r="G494" s="152"/>
      <c r="H494" s="152"/>
      <c r="I494" s="152"/>
      <c r="J494" s="152"/>
      <c r="K494" s="152"/>
      <c r="L494" s="152"/>
      <c r="M494" s="122"/>
      <c r="N494" s="122"/>
      <c r="O494" s="122"/>
      <c r="P494" s="122"/>
      <c r="Q494" s="122"/>
      <c r="R494" s="122"/>
      <c r="S494" s="122"/>
      <c r="T494" s="122"/>
      <c r="U494" s="122"/>
      <c r="V494" s="146"/>
    </row>
    <row r="495" spans="1:22" s="119" customFormat="1" ht="14.1" customHeight="1">
      <c r="A495" s="301">
        <f t="shared" si="7"/>
        <v>494</v>
      </c>
      <c r="B495" s="346" t="s">
        <v>2106</v>
      </c>
      <c r="C495" s="346">
        <v>2</v>
      </c>
      <c r="D495" s="346">
        <v>7</v>
      </c>
      <c r="E495" s="121" t="s">
        <v>2297</v>
      </c>
      <c r="F495" s="122" t="str">
        <f>IF('建築物別概要（追加）入力'!$V$242="","",TEXT('建築物別概要（追加）入力'!$V$242,"#0.00"))</f>
        <v/>
      </c>
      <c r="G495" s="152"/>
      <c r="H495" s="152"/>
      <c r="I495" s="152"/>
      <c r="J495" s="152"/>
      <c r="K495" s="152"/>
      <c r="L495" s="152"/>
      <c r="M495" s="122"/>
      <c r="N495" s="122"/>
      <c r="O495" s="122"/>
      <c r="P495" s="122"/>
      <c r="Q495" s="122"/>
      <c r="R495" s="122"/>
      <c r="S495" s="122"/>
      <c r="T495" s="122"/>
      <c r="U495" s="122"/>
      <c r="V495" s="146"/>
    </row>
    <row r="496" spans="1:22" s="119" customFormat="1" ht="14.1" customHeight="1">
      <c r="A496" s="301">
        <f t="shared" si="7"/>
        <v>495</v>
      </c>
      <c r="B496" s="346" t="s">
        <v>2106</v>
      </c>
      <c r="C496" s="346">
        <v>2</v>
      </c>
      <c r="D496" s="346">
        <v>7</v>
      </c>
      <c r="E496" s="121" t="s">
        <v>2298</v>
      </c>
      <c r="F496" s="122" t="str">
        <f>IF('建築物別概要（追加）入力'!$V$243="","",TEXT('建築物別概要（追加）入力'!$V$243,"#0.00"))</f>
        <v/>
      </c>
      <c r="G496" s="152"/>
      <c r="H496" s="152"/>
      <c r="I496" s="152"/>
      <c r="J496" s="152"/>
      <c r="K496" s="152"/>
      <c r="L496" s="152"/>
      <c r="M496" s="122"/>
      <c r="N496" s="122"/>
      <c r="O496" s="122"/>
      <c r="P496" s="122"/>
      <c r="Q496" s="122"/>
      <c r="R496" s="122"/>
      <c r="S496" s="122"/>
      <c r="T496" s="122"/>
      <c r="U496" s="122"/>
      <c r="V496" s="146"/>
    </row>
    <row r="497" spans="1:22" s="119" customFormat="1" ht="14.1" customHeight="1">
      <c r="A497" s="301">
        <f t="shared" si="7"/>
        <v>496</v>
      </c>
      <c r="B497" s="346" t="s">
        <v>2106</v>
      </c>
      <c r="C497" s="346">
        <v>2</v>
      </c>
      <c r="D497" s="346">
        <v>7</v>
      </c>
      <c r="E497" s="121" t="s">
        <v>2299</v>
      </c>
      <c r="F497" s="122" t="str">
        <f>IF('建築物別概要（追加）入力'!$V$244="","",TEXT('建築物別概要（追加）入力'!$V$244,"#0.00"))</f>
        <v/>
      </c>
      <c r="G497" s="152"/>
      <c r="H497" s="152"/>
      <c r="I497" s="152"/>
      <c r="J497" s="152"/>
      <c r="K497" s="152"/>
      <c r="L497" s="152"/>
      <c r="M497" s="122"/>
      <c r="N497" s="122"/>
      <c r="O497" s="122"/>
      <c r="P497" s="122"/>
      <c r="Q497" s="122"/>
      <c r="R497" s="122"/>
      <c r="S497" s="122"/>
      <c r="T497" s="122"/>
      <c r="U497" s="122"/>
      <c r="V497" s="146"/>
    </row>
    <row r="498" spans="1:22" s="119" customFormat="1" ht="14.1" customHeight="1">
      <c r="A498" s="301">
        <f t="shared" si="7"/>
        <v>497</v>
      </c>
      <c r="B498" s="346" t="s">
        <v>2106</v>
      </c>
      <c r="C498" s="346">
        <v>2</v>
      </c>
      <c r="D498" s="346">
        <v>7</v>
      </c>
      <c r="E498" s="121" t="s">
        <v>2300</v>
      </c>
      <c r="F498" s="122" t="str">
        <f>IF('建築物別概要（追加）入力'!$V$245="","",TEXT('建築物別概要（追加）入力'!$V$245,"#0.00"))</f>
        <v/>
      </c>
      <c r="G498" s="152"/>
      <c r="H498" s="152"/>
      <c r="I498" s="152"/>
      <c r="J498" s="152"/>
      <c r="K498" s="152"/>
      <c r="L498" s="152"/>
      <c r="M498" s="122"/>
      <c r="N498" s="122"/>
      <c r="O498" s="122"/>
      <c r="P498" s="122"/>
      <c r="Q498" s="122"/>
      <c r="R498" s="122"/>
      <c r="S498" s="122"/>
      <c r="T498" s="122"/>
      <c r="U498" s="122"/>
      <c r="V498" s="146"/>
    </row>
    <row r="499" spans="1:22" s="119" customFormat="1" ht="14.1" customHeight="1">
      <c r="A499" s="301">
        <f t="shared" si="7"/>
        <v>498</v>
      </c>
      <c r="B499" s="346" t="s">
        <v>2106</v>
      </c>
      <c r="C499" s="346">
        <v>2</v>
      </c>
      <c r="D499" s="346">
        <v>7</v>
      </c>
      <c r="E499" s="121" t="s">
        <v>2303</v>
      </c>
      <c r="F499" s="122" t="str">
        <f>IF('建築物別概要（追加）入力'!$V$246="","",TEXT('建築物別概要（追加）入力'!$V$246,"#0.00"))</f>
        <v/>
      </c>
      <c r="G499" s="152"/>
      <c r="H499" s="152"/>
      <c r="I499" s="152"/>
      <c r="J499" s="152"/>
      <c r="K499" s="152"/>
      <c r="L499" s="152"/>
      <c r="M499" s="122"/>
      <c r="N499" s="122"/>
      <c r="O499" s="122"/>
      <c r="P499" s="122"/>
      <c r="Q499" s="122"/>
      <c r="R499" s="122"/>
      <c r="S499" s="122"/>
      <c r="T499" s="122"/>
      <c r="U499" s="122"/>
      <c r="V499" s="146"/>
    </row>
    <row r="500" spans="1:22" s="119" customFormat="1" ht="14.1" customHeight="1">
      <c r="A500" s="305">
        <f t="shared" si="7"/>
        <v>499</v>
      </c>
      <c r="B500" s="351" t="s">
        <v>2106</v>
      </c>
      <c r="C500" s="351">
        <v>2</v>
      </c>
      <c r="D500" s="351">
        <v>7</v>
      </c>
      <c r="E500" s="303" t="s">
        <v>1631</v>
      </c>
      <c r="F500" s="122" t="str">
        <f>IF('建築物別概要（追加）入力'!$E$248="","",'建築物別概要（追加）入力'!$E$248)</f>
        <v/>
      </c>
      <c r="G500" s="122"/>
      <c r="H500" s="122"/>
      <c r="I500" s="122"/>
      <c r="J500" s="122"/>
      <c r="K500" s="122"/>
      <c r="L500" s="122"/>
      <c r="M500" s="122"/>
      <c r="N500" s="122"/>
      <c r="O500" s="122"/>
      <c r="P500" s="122"/>
      <c r="Q500" s="122"/>
      <c r="R500" s="122"/>
      <c r="S500" s="122"/>
      <c r="T500" s="122"/>
      <c r="U500" s="122"/>
      <c r="V500" s="146"/>
    </row>
    <row r="501" spans="1:22" s="119" customFormat="1" ht="14.1" customHeight="1" thickBot="1">
      <c r="A501" s="306">
        <f t="shared" si="7"/>
        <v>500</v>
      </c>
      <c r="B501" s="352" t="s">
        <v>2106</v>
      </c>
      <c r="C501" s="352">
        <v>2</v>
      </c>
      <c r="D501" s="352">
        <v>7</v>
      </c>
      <c r="E501" s="304" t="s">
        <v>1630</v>
      </c>
      <c r="F501" s="137" t="str">
        <f>IF('建築物別概要（追加）入力'!$E$251="","",'建築物別概要（追加）入力'!$E$251)</f>
        <v/>
      </c>
      <c r="G501" s="137"/>
      <c r="H501" s="137"/>
      <c r="I501" s="137"/>
      <c r="J501" s="137"/>
      <c r="K501" s="137"/>
      <c r="L501" s="137"/>
      <c r="M501" s="137"/>
      <c r="N501" s="137"/>
      <c r="O501" s="137"/>
      <c r="P501" s="137"/>
      <c r="Q501" s="137"/>
      <c r="R501" s="137"/>
      <c r="S501" s="137"/>
      <c r="T501" s="137"/>
      <c r="U501" s="137"/>
      <c r="V501" s="153"/>
    </row>
    <row r="502" spans="1:22" s="119" customFormat="1" ht="14.1" customHeight="1">
      <c r="A502" s="309">
        <f t="shared" si="7"/>
        <v>501</v>
      </c>
      <c r="B502" s="348" t="s">
        <v>2104</v>
      </c>
      <c r="C502" s="348">
        <v>3</v>
      </c>
      <c r="D502" s="348"/>
      <c r="E502" s="147" t="s">
        <v>2190</v>
      </c>
      <c r="F502" s="148">
        <f>'建築物別概要（追加）入力'!$D$281</f>
        <v>3</v>
      </c>
      <c r="G502" s="148"/>
      <c r="H502" s="148"/>
      <c r="I502" s="148"/>
      <c r="J502" s="148"/>
      <c r="K502" s="148"/>
      <c r="L502" s="148"/>
      <c r="M502" s="148"/>
      <c r="N502" s="148"/>
      <c r="O502" s="148"/>
      <c r="P502" s="148"/>
      <c r="Q502" s="148"/>
      <c r="R502" s="148"/>
      <c r="S502" s="148"/>
      <c r="T502" s="148"/>
      <c r="U502" s="148"/>
      <c r="V502" s="157"/>
    </row>
    <row r="503" spans="1:22" s="119" customFormat="1" ht="14.1" customHeight="1">
      <c r="A503" s="301">
        <f t="shared" si="7"/>
        <v>502</v>
      </c>
      <c r="B503" s="346" t="s">
        <v>2104</v>
      </c>
      <c r="C503" s="346">
        <v>3</v>
      </c>
      <c r="D503" s="346"/>
      <c r="E503" s="121" t="s">
        <v>1984</v>
      </c>
      <c r="F503" s="122" t="str">
        <f>IF($G$503=1,"",INDEX(主要用途!$C$2:$C$63,$G$503))</f>
        <v/>
      </c>
      <c r="G503" s="127">
        <v>1</v>
      </c>
      <c r="H503" s="122"/>
      <c r="I503" s="122"/>
      <c r="J503" s="122"/>
      <c r="K503" s="122"/>
      <c r="L503" s="122"/>
      <c r="M503" s="122"/>
      <c r="N503" s="122"/>
      <c r="O503" s="122"/>
      <c r="P503" s="122"/>
      <c r="Q503" s="122"/>
      <c r="R503" s="122"/>
      <c r="S503" s="122"/>
      <c r="T503" s="122"/>
      <c r="U503" s="122"/>
      <c r="V503" s="146"/>
    </row>
    <row r="504" spans="1:22" s="119" customFormat="1" ht="14.1" customHeight="1">
      <c r="A504" s="301">
        <f t="shared" si="7"/>
        <v>503</v>
      </c>
      <c r="B504" s="356" t="s">
        <v>2104</v>
      </c>
      <c r="C504" s="356">
        <v>3</v>
      </c>
      <c r="D504" s="356"/>
      <c r="E504" s="165" t="s">
        <v>1985</v>
      </c>
      <c r="F504" s="122" t="str">
        <f>IF($G$504=1,"",INDEX(主要用途!$C$2:$C$63,$G$504))</f>
        <v/>
      </c>
      <c r="G504" s="162">
        <v>1</v>
      </c>
      <c r="H504" s="122"/>
      <c r="I504" s="122"/>
      <c r="J504" s="122"/>
      <c r="K504" s="122"/>
      <c r="L504" s="122"/>
      <c r="M504" s="122"/>
      <c r="N504" s="122"/>
      <c r="O504" s="122"/>
      <c r="P504" s="122"/>
      <c r="Q504" s="122"/>
      <c r="R504" s="122"/>
      <c r="S504" s="122"/>
      <c r="T504" s="122"/>
      <c r="U504" s="122"/>
      <c r="V504" s="146"/>
    </row>
    <row r="505" spans="1:22" s="119" customFormat="1" ht="14.1" customHeight="1">
      <c r="A505" s="301">
        <f t="shared" si="7"/>
        <v>504</v>
      </c>
      <c r="B505" s="356" t="s">
        <v>2104</v>
      </c>
      <c r="C505" s="356">
        <v>3</v>
      </c>
      <c r="D505" s="356"/>
      <c r="E505" s="165" t="s">
        <v>1986</v>
      </c>
      <c r="F505" s="122" t="str">
        <f>IF($G$505=1,"",INDEX(主要用途!$C$2:$C$63,$G$505))</f>
        <v/>
      </c>
      <c r="G505" s="162">
        <v>1</v>
      </c>
      <c r="H505" s="122"/>
      <c r="I505" s="122"/>
      <c r="J505" s="122"/>
      <c r="K505" s="122"/>
      <c r="L505" s="122"/>
      <c r="M505" s="122"/>
      <c r="N505" s="122"/>
      <c r="O505" s="122"/>
      <c r="P505" s="122"/>
      <c r="Q505" s="122"/>
      <c r="R505" s="122"/>
      <c r="S505" s="122"/>
      <c r="T505" s="122"/>
      <c r="U505" s="122"/>
      <c r="V505" s="146"/>
    </row>
    <row r="506" spans="1:22" s="119" customFormat="1" ht="14.1" customHeight="1">
      <c r="A506" s="301">
        <f t="shared" si="7"/>
        <v>505</v>
      </c>
      <c r="B506" s="356" t="s">
        <v>2104</v>
      </c>
      <c r="C506" s="356">
        <v>3</v>
      </c>
      <c r="D506" s="356"/>
      <c r="E506" s="165" t="s">
        <v>1987</v>
      </c>
      <c r="F506" s="122" t="str">
        <f>IF('建築物別概要（追加）入力'!$I$283=0,"",'建築物別概要（追加）入力'!$I$283)</f>
        <v/>
      </c>
      <c r="G506" s="161"/>
      <c r="H506" s="122"/>
      <c r="I506" s="122"/>
      <c r="J506" s="122"/>
      <c r="K506" s="122"/>
      <c r="L506" s="122"/>
      <c r="M506" s="122"/>
      <c r="N506" s="122"/>
      <c r="O506" s="122"/>
      <c r="P506" s="122"/>
      <c r="Q506" s="122"/>
      <c r="R506" s="122"/>
      <c r="S506" s="122"/>
      <c r="T506" s="122"/>
      <c r="U506" s="122"/>
      <c r="V506" s="146"/>
    </row>
    <row r="507" spans="1:22" s="119" customFormat="1" ht="14.1" customHeight="1">
      <c r="A507" s="301">
        <f t="shared" si="7"/>
        <v>506</v>
      </c>
      <c r="B507" s="356" t="s">
        <v>2104</v>
      </c>
      <c r="C507" s="356">
        <v>3</v>
      </c>
      <c r="D507" s="356"/>
      <c r="E507" s="165" t="s">
        <v>1988</v>
      </c>
      <c r="F507" s="122" t="str">
        <f>IF('建築物別概要（追加）入力'!$I$284=0,"",'建築物別概要（追加）入力'!$I$284)</f>
        <v/>
      </c>
      <c r="G507" s="161"/>
      <c r="H507" s="122"/>
      <c r="I507" s="122"/>
      <c r="J507" s="122"/>
      <c r="K507" s="122"/>
      <c r="L507" s="122"/>
      <c r="M507" s="122"/>
      <c r="N507" s="122"/>
      <c r="O507" s="122"/>
      <c r="P507" s="122"/>
      <c r="Q507" s="122"/>
      <c r="R507" s="122"/>
      <c r="S507" s="122"/>
      <c r="T507" s="122"/>
      <c r="U507" s="122"/>
      <c r="V507" s="146"/>
    </row>
    <row r="508" spans="1:22" s="119" customFormat="1" ht="14.1" customHeight="1">
      <c r="A508" s="301">
        <f t="shared" si="7"/>
        <v>507</v>
      </c>
      <c r="B508" s="356" t="s">
        <v>2104</v>
      </c>
      <c r="C508" s="356">
        <v>3</v>
      </c>
      <c r="D508" s="356"/>
      <c r="E508" s="165" t="s">
        <v>1989</v>
      </c>
      <c r="F508" s="122" t="str">
        <f>IF('建築物別概要（追加）入力'!$I$285=0,"",'建築物別概要（追加）入力'!$I$285)</f>
        <v/>
      </c>
      <c r="G508" s="161"/>
      <c r="H508" s="122"/>
      <c r="I508" s="122"/>
      <c r="J508" s="122"/>
      <c r="K508" s="122"/>
      <c r="L508" s="122"/>
      <c r="M508" s="122"/>
      <c r="N508" s="122"/>
      <c r="O508" s="122"/>
      <c r="P508" s="122"/>
      <c r="Q508" s="122"/>
      <c r="R508" s="122"/>
      <c r="S508" s="122"/>
      <c r="T508" s="122"/>
      <c r="U508" s="122"/>
      <c r="V508" s="146"/>
    </row>
    <row r="509" spans="1:22" s="119" customFormat="1" ht="14.1" customHeight="1">
      <c r="A509" s="301">
        <f t="shared" si="7"/>
        <v>508</v>
      </c>
      <c r="B509" s="356" t="s">
        <v>2104</v>
      </c>
      <c r="C509" s="356">
        <v>3</v>
      </c>
      <c r="D509" s="356"/>
      <c r="E509" s="165" t="s">
        <v>1686</v>
      </c>
      <c r="F509" s="122" t="str">
        <f>IF($G$509=TRUE,"新築",IF($H$509=TRUE,"増築",IF($I$509=TRUE,"改築",IF($J$509=TRUE,"移転",IF($K$509=TRUE,"用途変更",IF($L$509=TRUE,"大規模の修繕",IF($M$509=TRUE,"大規模の模様替","")))))))</f>
        <v/>
      </c>
      <c r="G509" s="162" t="b">
        <v>0</v>
      </c>
      <c r="H509" s="127" t="b">
        <v>0</v>
      </c>
      <c r="I509" s="127" t="b">
        <v>0</v>
      </c>
      <c r="J509" s="127" t="b">
        <v>0</v>
      </c>
      <c r="K509" s="127" t="b">
        <v>0</v>
      </c>
      <c r="L509" s="127" t="b">
        <v>0</v>
      </c>
      <c r="M509" s="127" t="b">
        <v>0</v>
      </c>
      <c r="N509" s="122"/>
      <c r="O509" s="122"/>
      <c r="P509" s="122"/>
      <c r="Q509" s="122"/>
      <c r="R509" s="122"/>
      <c r="S509" s="122"/>
      <c r="T509" s="122"/>
      <c r="U509" s="122"/>
      <c r="V509" s="146"/>
    </row>
    <row r="510" spans="1:22" s="119" customFormat="1" ht="14.1" customHeight="1">
      <c r="A510" s="301">
        <f t="shared" si="7"/>
        <v>509</v>
      </c>
      <c r="B510" s="346" t="s">
        <v>2104</v>
      </c>
      <c r="C510" s="346">
        <v>3</v>
      </c>
      <c r="D510" s="346"/>
      <c r="E510" s="121" t="s">
        <v>1990</v>
      </c>
      <c r="F510" s="122" t="str">
        <f>INDEX(値一覧項目!$I$2:$I369,$G$510)&amp;IF($H$510=1,"","/"&amp;INDEX(値一覧項目!$I$2:$I369,$H$510))</f>
        <v/>
      </c>
      <c r="G510" s="127">
        <v>1</v>
      </c>
      <c r="H510" s="127">
        <v>1</v>
      </c>
      <c r="I510" s="122"/>
      <c r="J510" s="122"/>
      <c r="K510" s="122"/>
      <c r="L510" s="122"/>
      <c r="M510" s="122"/>
      <c r="N510" s="122"/>
      <c r="O510" s="122"/>
      <c r="P510" s="122"/>
      <c r="Q510" s="122"/>
      <c r="R510" s="122"/>
      <c r="S510" s="122"/>
      <c r="T510" s="122"/>
      <c r="U510" s="122"/>
      <c r="V510" s="146"/>
    </row>
    <row r="511" spans="1:22" s="119" customFormat="1" ht="14.1" customHeight="1">
      <c r="A511" s="301">
        <f t="shared" si="7"/>
        <v>510</v>
      </c>
      <c r="B511" s="346" t="s">
        <v>2104</v>
      </c>
      <c r="C511" s="346">
        <v>3</v>
      </c>
      <c r="D511" s="346"/>
      <c r="E511" s="121" t="s">
        <v>1273</v>
      </c>
      <c r="F511" s="12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127" t="b">
        <v>0</v>
      </c>
      <c r="H511" s="127" t="b">
        <v>0</v>
      </c>
      <c r="I511" s="127" t="b">
        <v>0</v>
      </c>
      <c r="J511" s="127" t="b">
        <v>0</v>
      </c>
      <c r="K511" s="127" t="b">
        <v>0</v>
      </c>
      <c r="L511" s="127" t="b">
        <v>0</v>
      </c>
      <c r="M511" s="127" t="b">
        <v>0</v>
      </c>
      <c r="N511" s="122" t="b">
        <v>0</v>
      </c>
      <c r="O511" s="122"/>
      <c r="P511" s="122"/>
      <c r="Q511" s="122"/>
      <c r="R511" s="122"/>
      <c r="S511" s="122"/>
      <c r="T511" s="122"/>
      <c r="U511" s="122"/>
      <c r="V511" s="146"/>
    </row>
    <row r="512" spans="1:22" s="598" customFormat="1" ht="14.1" customHeight="1">
      <c r="A512" s="438">
        <f t="shared" si="7"/>
        <v>511</v>
      </c>
      <c r="B512" s="439" t="s">
        <v>2105</v>
      </c>
      <c r="C512" s="440">
        <v>3</v>
      </c>
      <c r="D512" s="440"/>
      <c r="E512" s="441" t="s">
        <v>2202</v>
      </c>
      <c r="F512" s="442" t="e">
        <f>IF('建築物別概要（追加）入力'!#REF!="","",'建築物別概要（追加）入力'!#REF!)</f>
        <v>#REF!</v>
      </c>
      <c r="G512" s="443"/>
      <c r="H512" s="443"/>
      <c r="I512" s="443"/>
      <c r="J512" s="443"/>
      <c r="K512" s="443"/>
      <c r="L512" s="443"/>
      <c r="M512" s="443"/>
      <c r="N512" s="443"/>
      <c r="O512" s="442"/>
      <c r="P512" s="442"/>
      <c r="Q512" s="442"/>
      <c r="R512" s="442"/>
      <c r="S512" s="442"/>
      <c r="T512" s="442"/>
      <c r="U512" s="442"/>
      <c r="V512" s="444"/>
    </row>
    <row r="513" spans="1:22" s="119" customFormat="1" ht="14.1" customHeight="1">
      <c r="A513" s="301">
        <f t="shared" si="7"/>
        <v>512</v>
      </c>
      <c r="B513" s="346" t="s">
        <v>2104</v>
      </c>
      <c r="C513" s="346">
        <v>3</v>
      </c>
      <c r="D513" s="346"/>
      <c r="E513" s="121" t="s">
        <v>1991</v>
      </c>
      <c r="F513" s="122" t="str">
        <f>IF($G$513=1,"",INDEX(値一覧項目!$P$2:$P203,$G$513))</f>
        <v/>
      </c>
      <c r="G513" s="134">
        <v>1</v>
      </c>
      <c r="H513" s="122"/>
      <c r="I513" s="122"/>
      <c r="J513" s="122"/>
      <c r="K513" s="122"/>
      <c r="L513" s="122"/>
      <c r="M513" s="122"/>
      <c r="N513" s="122"/>
      <c r="O513" s="122"/>
      <c r="P513" s="122"/>
      <c r="Q513" s="122"/>
      <c r="R513" s="122"/>
      <c r="S513" s="122"/>
      <c r="T513" s="122"/>
      <c r="U513" s="122"/>
      <c r="V513" s="146"/>
    </row>
    <row r="514" spans="1:22" s="119" customFormat="1" ht="14.1" customHeight="1">
      <c r="A514" s="301">
        <f t="shared" si="7"/>
        <v>513</v>
      </c>
      <c r="B514" s="346" t="s">
        <v>2104</v>
      </c>
      <c r="C514" s="346">
        <v>3</v>
      </c>
      <c r="D514" s="346"/>
      <c r="E514" s="121" t="s">
        <v>1992</v>
      </c>
      <c r="F514" s="122" t="str">
        <f>IF($G$514=1,"",INDEX(値一覧項目!$P$2:$P204,$G$514))</f>
        <v/>
      </c>
      <c r="G514" s="134">
        <v>1</v>
      </c>
      <c r="H514" s="122"/>
      <c r="I514" s="122"/>
      <c r="J514" s="122"/>
      <c r="K514" s="122"/>
      <c r="L514" s="122"/>
      <c r="M514" s="122"/>
      <c r="N514" s="122"/>
      <c r="O514" s="122"/>
      <c r="P514" s="122"/>
      <c r="Q514" s="122"/>
      <c r="R514" s="122"/>
      <c r="S514" s="122"/>
      <c r="T514" s="122"/>
      <c r="U514" s="122"/>
      <c r="V514" s="146"/>
    </row>
    <row r="515" spans="1:22" s="119" customFormat="1" ht="14.1" customHeight="1">
      <c r="A515" s="301">
        <f t="shared" ref="A515:A578" si="8">A514+1</f>
        <v>514</v>
      </c>
      <c r="B515" s="346" t="s">
        <v>2104</v>
      </c>
      <c r="C515" s="346">
        <v>3</v>
      </c>
      <c r="D515" s="346"/>
      <c r="E515" s="121" t="s">
        <v>1993</v>
      </c>
      <c r="F515" s="122" t="str">
        <f>IF($G$515=1,"",INDEX(値一覧項目!$P$2:$P205,$G$515))</f>
        <v/>
      </c>
      <c r="G515" s="134">
        <v>1</v>
      </c>
      <c r="H515" s="122"/>
      <c r="I515" s="122"/>
      <c r="J515" s="122"/>
      <c r="K515" s="122"/>
      <c r="L515" s="122"/>
      <c r="M515" s="122"/>
      <c r="N515" s="122"/>
      <c r="O515" s="122"/>
      <c r="P515" s="122"/>
      <c r="Q515" s="122"/>
      <c r="R515" s="122"/>
      <c r="S515" s="122"/>
      <c r="T515" s="122"/>
      <c r="U515" s="122"/>
      <c r="V515" s="146"/>
    </row>
    <row r="516" spans="1:22" s="119" customFormat="1" ht="14.1" customHeight="1">
      <c r="A516" s="301">
        <f t="shared" si="8"/>
        <v>515</v>
      </c>
      <c r="B516" s="346" t="s">
        <v>2104</v>
      </c>
      <c r="C516" s="346">
        <v>3</v>
      </c>
      <c r="D516" s="346"/>
      <c r="E516" s="121" t="s">
        <v>1994</v>
      </c>
      <c r="F516" s="122" t="str">
        <f>IF($G$516=1,"",INDEX(値一覧項目!$P$2:$P206,$G$516))</f>
        <v/>
      </c>
      <c r="G516" s="134">
        <v>1</v>
      </c>
      <c r="H516" s="122"/>
      <c r="I516" s="122"/>
      <c r="J516" s="122"/>
      <c r="K516" s="122"/>
      <c r="L516" s="122"/>
      <c r="M516" s="122"/>
      <c r="N516" s="122"/>
      <c r="O516" s="122"/>
      <c r="P516" s="122"/>
      <c r="Q516" s="122"/>
      <c r="R516" s="122"/>
      <c r="S516" s="122"/>
      <c r="T516" s="122"/>
      <c r="U516" s="122"/>
      <c r="V516" s="146"/>
    </row>
    <row r="517" spans="1:22" s="119" customFormat="1" ht="14.1" customHeight="1">
      <c r="A517" s="301">
        <f t="shared" si="8"/>
        <v>516</v>
      </c>
      <c r="B517" s="346" t="s">
        <v>2104</v>
      </c>
      <c r="C517" s="346">
        <v>3</v>
      </c>
      <c r="D517" s="346"/>
      <c r="E517" s="121" t="s">
        <v>1995</v>
      </c>
      <c r="F517" s="131" t="str">
        <f>IF('建築物別概要（追加）入力'!$D$321=0,"",TEXT('建築物別概要（追加）入力'!$D$321,"#0.000"))</f>
        <v/>
      </c>
      <c r="G517" s="131"/>
      <c r="H517" s="122"/>
      <c r="I517" s="122"/>
      <c r="J517" s="122"/>
      <c r="K517" s="122"/>
      <c r="L517" s="122"/>
      <c r="M517" s="122"/>
      <c r="N517" s="122"/>
      <c r="O517" s="122"/>
      <c r="P517" s="122"/>
      <c r="Q517" s="122"/>
      <c r="R517" s="122"/>
      <c r="S517" s="122"/>
      <c r="T517" s="122"/>
      <c r="U517" s="122"/>
      <c r="V517" s="146"/>
    </row>
    <row r="518" spans="1:22" s="119" customFormat="1" ht="14.1" customHeight="1">
      <c r="A518" s="301">
        <f t="shared" si="8"/>
        <v>517</v>
      </c>
      <c r="B518" s="346" t="s">
        <v>2104</v>
      </c>
      <c r="C518" s="346">
        <v>3</v>
      </c>
      <c r="D518" s="346"/>
      <c r="E518" s="121" t="s">
        <v>1996</v>
      </c>
      <c r="F518" s="131" t="str">
        <f>IF('建築物別概要（追加）入力'!$D$322=0,"",TEXT('建築物別概要（追加）入力'!$D$322,"#0.000"))</f>
        <v/>
      </c>
      <c r="G518" s="131"/>
      <c r="H518" s="122"/>
      <c r="I518" s="122"/>
      <c r="J518" s="122"/>
      <c r="K518" s="122"/>
      <c r="L518" s="122"/>
      <c r="M518" s="122"/>
      <c r="N518" s="122"/>
      <c r="O518" s="122"/>
      <c r="P518" s="122"/>
      <c r="Q518" s="122"/>
      <c r="R518" s="122"/>
      <c r="S518" s="122"/>
      <c r="T518" s="122"/>
      <c r="U518" s="122"/>
      <c r="V518" s="146"/>
    </row>
    <row r="519" spans="1:22" s="119" customFormat="1" ht="14.1" customHeight="1">
      <c r="A519" s="301">
        <f t="shared" si="8"/>
        <v>518</v>
      </c>
      <c r="B519" s="346" t="s">
        <v>2104</v>
      </c>
      <c r="C519" s="346">
        <v>3</v>
      </c>
      <c r="D519" s="346"/>
      <c r="E519" s="121" t="s">
        <v>1997</v>
      </c>
      <c r="F519" s="122" t="str">
        <f>IF('建築物別概要（追加）入力'!$D$324="","",'建築物別概要（追加）入力'!$D$324)</f>
        <v/>
      </c>
      <c r="G519" s="122"/>
      <c r="H519" s="122"/>
      <c r="I519" s="122"/>
      <c r="J519" s="122"/>
      <c r="K519" s="122"/>
      <c r="L519" s="122"/>
      <c r="M519" s="122"/>
      <c r="N519" s="122"/>
      <c r="O519" s="122"/>
      <c r="P519" s="122"/>
      <c r="Q519" s="122"/>
      <c r="R519" s="122"/>
      <c r="S519" s="122"/>
      <c r="T519" s="122"/>
      <c r="U519" s="122"/>
      <c r="V519" s="146"/>
    </row>
    <row r="520" spans="1:22" s="119" customFormat="1" ht="14.1" customHeight="1">
      <c r="A520" s="301">
        <f t="shared" si="8"/>
        <v>519</v>
      </c>
      <c r="B520" s="346" t="s">
        <v>2104</v>
      </c>
      <c r="C520" s="346">
        <v>3</v>
      </c>
      <c r="D520" s="346"/>
      <c r="E520" s="121" t="s">
        <v>1978</v>
      </c>
      <c r="F520" s="122" t="str">
        <f>IF($G$520=TRUE,"有",IF($H$520=TRUE,"無",""))</f>
        <v/>
      </c>
      <c r="G520" s="127" t="b">
        <v>0</v>
      </c>
      <c r="H520" s="127" t="b">
        <v>0</v>
      </c>
      <c r="I520" s="122"/>
      <c r="J520" s="122"/>
      <c r="K520" s="122"/>
      <c r="L520" s="122"/>
      <c r="M520" s="122"/>
      <c r="N520" s="122"/>
      <c r="O520" s="122"/>
      <c r="P520" s="122"/>
      <c r="Q520" s="122"/>
      <c r="R520" s="122"/>
      <c r="S520" s="122"/>
      <c r="T520" s="122"/>
      <c r="U520" s="122"/>
      <c r="V520" s="146"/>
    </row>
    <row r="521" spans="1:22" s="119" customFormat="1" ht="14.1" customHeight="1">
      <c r="A521" s="301">
        <f t="shared" si="8"/>
        <v>520</v>
      </c>
      <c r="B521" s="346" t="s">
        <v>2104</v>
      </c>
      <c r="C521" s="346">
        <v>3</v>
      </c>
      <c r="D521" s="346"/>
      <c r="E521" s="121" t="s">
        <v>1979</v>
      </c>
      <c r="F521" s="122" t="str">
        <f>IF($G$521=TRUE,"有",IF($H$521=TRUE,"無",""))</f>
        <v/>
      </c>
      <c r="G521" s="127" t="b">
        <v>0</v>
      </c>
      <c r="H521" s="127" t="b">
        <v>0</v>
      </c>
      <c r="I521" s="122"/>
      <c r="J521" s="122"/>
      <c r="K521" s="122"/>
      <c r="L521" s="122"/>
      <c r="M521" s="122"/>
      <c r="N521" s="122"/>
      <c r="O521" s="122"/>
      <c r="P521" s="122"/>
      <c r="Q521" s="122"/>
      <c r="R521" s="122"/>
      <c r="S521" s="122"/>
      <c r="T521" s="122"/>
      <c r="U521" s="122"/>
      <c r="V521" s="146"/>
    </row>
    <row r="522" spans="1:22" s="119" customFormat="1" ht="14.1" customHeight="1">
      <c r="A522" s="301">
        <f t="shared" si="8"/>
        <v>521</v>
      </c>
      <c r="B522" s="346" t="s">
        <v>2104</v>
      </c>
      <c r="C522" s="346">
        <v>3</v>
      </c>
      <c r="D522" s="346"/>
      <c r="E522" s="121" t="s">
        <v>1980</v>
      </c>
      <c r="F522" s="122" t="str">
        <f>IF('建築物別概要（追加）入力'!$Q$338="","",'建築物別概要（追加）入力'!$Q$338)</f>
        <v/>
      </c>
      <c r="G522" s="122"/>
      <c r="H522" s="122"/>
      <c r="I522" s="122"/>
      <c r="J522" s="122"/>
      <c r="K522" s="122"/>
      <c r="L522" s="122"/>
      <c r="M522" s="122"/>
      <c r="N522" s="122"/>
      <c r="O522" s="122"/>
      <c r="P522" s="122"/>
      <c r="Q522" s="122"/>
      <c r="R522" s="122"/>
      <c r="S522" s="122"/>
      <c r="T522" s="122"/>
      <c r="U522" s="122"/>
      <c r="V522" s="146"/>
    </row>
    <row r="523" spans="1:22" s="119" customFormat="1" ht="14.1" customHeight="1">
      <c r="A523" s="301">
        <f t="shared" si="8"/>
        <v>522</v>
      </c>
      <c r="B523" s="346" t="s">
        <v>2104</v>
      </c>
      <c r="C523" s="346">
        <v>3</v>
      </c>
      <c r="D523" s="346"/>
      <c r="E523" s="121" t="s">
        <v>1981</v>
      </c>
      <c r="F523" s="122" t="str">
        <f>IF('建築物別概要（追加）入力'!$Q$340="","",'建築物別概要（追加）入力'!$Q$340)</f>
        <v/>
      </c>
      <c r="G523" s="122"/>
      <c r="H523" s="122"/>
      <c r="I523" s="122"/>
      <c r="J523" s="122"/>
      <c r="K523" s="122"/>
      <c r="L523" s="122"/>
      <c r="M523" s="122"/>
      <c r="N523" s="122"/>
      <c r="O523" s="122"/>
      <c r="P523" s="122"/>
      <c r="Q523" s="122"/>
      <c r="R523" s="122"/>
      <c r="S523" s="122"/>
      <c r="T523" s="122"/>
      <c r="U523" s="122"/>
      <c r="V523" s="146"/>
    </row>
    <row r="524" spans="1:22" s="119" customFormat="1" ht="14.1" customHeight="1">
      <c r="A524" s="301">
        <f t="shared" si="8"/>
        <v>523</v>
      </c>
      <c r="B524" s="346" t="s">
        <v>2104</v>
      </c>
      <c r="C524" s="346">
        <v>3</v>
      </c>
      <c r="D524" s="346"/>
      <c r="E524" s="121" t="s">
        <v>1982</v>
      </c>
      <c r="F524" s="122" t="str">
        <f>IF('建築物別概要（追加）入力'!$Q$346="","",'建築物別概要（追加）入力'!$Q$346)</f>
        <v/>
      </c>
      <c r="G524" s="122"/>
      <c r="H524" s="122"/>
      <c r="I524" s="122"/>
      <c r="J524" s="122"/>
      <c r="K524" s="122"/>
      <c r="L524" s="122"/>
      <c r="M524" s="122"/>
      <c r="N524" s="122"/>
      <c r="O524" s="122"/>
      <c r="P524" s="122"/>
      <c r="Q524" s="122"/>
      <c r="R524" s="122"/>
      <c r="S524" s="122"/>
      <c r="T524" s="122"/>
      <c r="U524" s="122"/>
      <c r="V524" s="146"/>
    </row>
    <row r="525" spans="1:22" s="119" customFormat="1" ht="14.1" customHeight="1">
      <c r="A525" s="301">
        <f t="shared" si="8"/>
        <v>524</v>
      </c>
      <c r="B525" s="346" t="s">
        <v>2104</v>
      </c>
      <c r="C525" s="346">
        <v>3</v>
      </c>
      <c r="D525" s="346"/>
      <c r="E525" s="121" t="s">
        <v>1998</v>
      </c>
      <c r="F525" s="122" t="str">
        <f>IF($G$525=1,"",INDEX(値一覧項目!$U$2:$U162,$G$525))</f>
        <v/>
      </c>
      <c r="G525" s="134">
        <v>1</v>
      </c>
      <c r="H525" s="122"/>
      <c r="I525" s="122"/>
      <c r="J525" s="122"/>
      <c r="K525" s="122"/>
      <c r="L525" s="122"/>
      <c r="M525" s="122"/>
      <c r="N525" s="122"/>
      <c r="O525" s="122"/>
      <c r="P525" s="122"/>
      <c r="Q525" s="122"/>
      <c r="R525" s="122"/>
      <c r="S525" s="122"/>
      <c r="T525" s="122"/>
      <c r="U525" s="122"/>
      <c r="V525" s="146"/>
    </row>
    <row r="526" spans="1:22" s="119" customFormat="1" ht="14.1" customHeight="1">
      <c r="A526" s="301">
        <f t="shared" si="8"/>
        <v>525</v>
      </c>
      <c r="B526" s="346" t="s">
        <v>2104</v>
      </c>
      <c r="C526" s="346">
        <v>3</v>
      </c>
      <c r="D526" s="346"/>
      <c r="E526" s="121" t="s">
        <v>1999</v>
      </c>
      <c r="F526" s="122" t="str">
        <f>IF($G$526=1,"",INDEX(値一覧項目!$U$2:$U163,$G$526))</f>
        <v/>
      </c>
      <c r="G526" s="134">
        <v>1</v>
      </c>
      <c r="H526" s="122"/>
      <c r="I526" s="122"/>
      <c r="J526" s="122"/>
      <c r="K526" s="122"/>
      <c r="L526" s="122"/>
      <c r="M526" s="122"/>
      <c r="N526" s="122"/>
      <c r="O526" s="122"/>
      <c r="P526" s="122"/>
      <c r="Q526" s="122"/>
      <c r="R526" s="122"/>
      <c r="S526" s="122"/>
      <c r="T526" s="122"/>
      <c r="U526" s="122"/>
      <c r="V526" s="146"/>
    </row>
    <row r="527" spans="1:22" s="119" customFormat="1" ht="14.1" customHeight="1">
      <c r="A527" s="301">
        <f t="shared" si="8"/>
        <v>526</v>
      </c>
      <c r="B527" s="346" t="s">
        <v>2104</v>
      </c>
      <c r="C527" s="346">
        <v>3</v>
      </c>
      <c r="D527" s="346"/>
      <c r="E527" s="121" t="s">
        <v>2000</v>
      </c>
      <c r="F527" s="122" t="str">
        <f>IF($G$527=1,"",INDEX(値一覧項目!$U$2:$U164,$G$527))</f>
        <v/>
      </c>
      <c r="G527" s="134">
        <v>1</v>
      </c>
      <c r="H527" s="122"/>
      <c r="I527" s="122"/>
      <c r="J527" s="122"/>
      <c r="K527" s="122"/>
      <c r="L527" s="122"/>
      <c r="M527" s="122"/>
      <c r="N527" s="122"/>
      <c r="O527" s="122"/>
      <c r="P527" s="122"/>
      <c r="Q527" s="122"/>
      <c r="R527" s="122"/>
      <c r="S527" s="122"/>
      <c r="T527" s="122"/>
      <c r="U527" s="122"/>
      <c r="V527" s="146"/>
    </row>
    <row r="528" spans="1:22" s="119" customFormat="1" ht="14.1" customHeight="1">
      <c r="A528" s="301">
        <f t="shared" si="8"/>
        <v>527</v>
      </c>
      <c r="B528" s="346" t="s">
        <v>2104</v>
      </c>
      <c r="C528" s="346">
        <v>3</v>
      </c>
      <c r="D528" s="346"/>
      <c r="E528" s="121" t="s">
        <v>2001</v>
      </c>
      <c r="F528" s="122" t="str">
        <f>IF($G$528=1,"",INDEX(値一覧項目!$U$2:$U165,$G$528))</f>
        <v/>
      </c>
      <c r="G528" s="134">
        <v>1</v>
      </c>
      <c r="H528" s="122"/>
      <c r="I528" s="122"/>
      <c r="J528" s="122"/>
      <c r="K528" s="122"/>
      <c r="L528" s="122"/>
      <c r="M528" s="122"/>
      <c r="N528" s="122"/>
      <c r="O528" s="122"/>
      <c r="P528" s="122"/>
      <c r="Q528" s="122"/>
      <c r="R528" s="122"/>
      <c r="S528" s="122"/>
      <c r="T528" s="122"/>
      <c r="U528" s="122"/>
      <c r="V528" s="146"/>
    </row>
    <row r="529" spans="1:22" s="119" customFormat="1" ht="14.1" customHeight="1">
      <c r="A529" s="301">
        <f t="shared" si="8"/>
        <v>528</v>
      </c>
      <c r="B529" s="346" t="s">
        <v>2104</v>
      </c>
      <c r="C529" s="346">
        <v>3</v>
      </c>
      <c r="D529" s="346"/>
      <c r="E529" s="121" t="s">
        <v>2002</v>
      </c>
      <c r="F529" s="122" t="str">
        <f>IF($G$529=1,"",INDEX(値一覧項目!$U$2:$U166,$G$529))</f>
        <v/>
      </c>
      <c r="G529" s="134">
        <v>1</v>
      </c>
      <c r="H529" s="122"/>
      <c r="I529" s="122"/>
      <c r="J529" s="122"/>
      <c r="K529" s="122"/>
      <c r="L529" s="122"/>
      <c r="M529" s="122"/>
      <c r="N529" s="122"/>
      <c r="O529" s="122"/>
      <c r="P529" s="122"/>
      <c r="Q529" s="122"/>
      <c r="R529" s="122"/>
      <c r="S529" s="122"/>
      <c r="T529" s="122"/>
      <c r="U529" s="122"/>
      <c r="V529" s="146"/>
    </row>
    <row r="530" spans="1:22" s="119" customFormat="1" ht="14.1" customHeight="1">
      <c r="A530" s="301">
        <f t="shared" si="8"/>
        <v>529</v>
      </c>
      <c r="B530" s="346" t="s">
        <v>2104</v>
      </c>
      <c r="C530" s="346">
        <v>3</v>
      </c>
      <c r="D530" s="346"/>
      <c r="E530" s="121" t="s">
        <v>2003</v>
      </c>
      <c r="F530" s="122" t="str">
        <f>IF($G$530=1,"",INDEX(値一覧項目!$U$2:$U167,$G$530))</f>
        <v/>
      </c>
      <c r="G530" s="134">
        <v>1</v>
      </c>
      <c r="H530" s="122"/>
      <c r="I530" s="122"/>
      <c r="J530" s="122"/>
      <c r="K530" s="122"/>
      <c r="L530" s="122"/>
      <c r="M530" s="122"/>
      <c r="N530" s="122"/>
      <c r="O530" s="122"/>
      <c r="P530" s="122"/>
      <c r="Q530" s="122"/>
      <c r="R530" s="122"/>
      <c r="S530" s="122"/>
      <c r="T530" s="122"/>
      <c r="U530" s="122"/>
      <c r="V530" s="146"/>
    </row>
    <row r="531" spans="1:22" ht="14.1" customHeight="1">
      <c r="A531" s="309">
        <f t="shared" si="8"/>
        <v>530</v>
      </c>
      <c r="B531" s="348" t="s">
        <v>2104</v>
      </c>
      <c r="C531" s="348">
        <v>3</v>
      </c>
      <c r="D531" s="348"/>
      <c r="E531" s="149" t="s">
        <v>2030</v>
      </c>
      <c r="F531" s="122" t="str">
        <f>IF($G$531=1,"",INDEX(値一覧項目!$U$2:$U168,$G$531))</f>
        <v>8階</v>
      </c>
      <c r="G531" s="134">
        <v>10</v>
      </c>
      <c r="H531" s="149"/>
      <c r="I531" s="149"/>
      <c r="J531" s="149"/>
      <c r="K531" s="149"/>
      <c r="L531" s="149"/>
      <c r="M531" s="149"/>
      <c r="N531" s="149"/>
      <c r="O531" s="149"/>
      <c r="P531" s="149"/>
      <c r="Q531" s="149"/>
      <c r="R531" s="149"/>
      <c r="S531" s="149"/>
      <c r="T531" s="149"/>
      <c r="U531" s="149"/>
      <c r="V531" s="378"/>
    </row>
    <row r="532" spans="1:22" s="119" customFormat="1" ht="14.1" customHeight="1">
      <c r="A532" s="301">
        <f t="shared" si="8"/>
        <v>531</v>
      </c>
      <c r="B532" s="346" t="s">
        <v>2104</v>
      </c>
      <c r="C532" s="346">
        <v>3</v>
      </c>
      <c r="D532" s="346"/>
      <c r="E532" s="121" t="s">
        <v>2004</v>
      </c>
      <c r="F532" s="132" t="str">
        <f>IF('建築物別概要（追加）入力'!$J$350="","",TEXT('建築物別概要（追加）入力'!$J$350,"#0.00"))</f>
        <v/>
      </c>
      <c r="G532" s="132"/>
      <c r="H532" s="122"/>
      <c r="I532" s="122"/>
      <c r="J532" s="122"/>
      <c r="K532" s="122"/>
      <c r="L532" s="122"/>
      <c r="M532" s="122"/>
      <c r="N532" s="122"/>
      <c r="O532" s="122"/>
      <c r="P532" s="122"/>
      <c r="Q532" s="122"/>
      <c r="R532" s="122"/>
      <c r="S532" s="122"/>
      <c r="T532" s="122"/>
      <c r="U532" s="122"/>
      <c r="V532" s="146"/>
    </row>
    <row r="533" spans="1:22" s="119" customFormat="1" ht="14.1" customHeight="1">
      <c r="A533" s="301">
        <f t="shared" si="8"/>
        <v>532</v>
      </c>
      <c r="B533" s="346" t="s">
        <v>2104</v>
      </c>
      <c r="C533" s="346">
        <v>3</v>
      </c>
      <c r="D533" s="346"/>
      <c r="E533" s="121" t="s">
        <v>2005</v>
      </c>
      <c r="F533" s="132" t="str">
        <f>IF('建築物別概要（追加）入力'!$J$351="","",TEXT('建築物別概要（追加）入力'!$J$351,"#0.00"))</f>
        <v/>
      </c>
      <c r="G533" s="132"/>
      <c r="H533" s="122"/>
      <c r="I533" s="122"/>
      <c r="J533" s="122"/>
      <c r="K533" s="122"/>
      <c r="L533" s="122"/>
      <c r="M533" s="122"/>
      <c r="N533" s="122"/>
      <c r="O533" s="122"/>
      <c r="P533" s="122"/>
      <c r="Q533" s="122"/>
      <c r="R533" s="122"/>
      <c r="S533" s="122"/>
      <c r="T533" s="122"/>
      <c r="U533" s="122"/>
      <c r="V533" s="146"/>
    </row>
    <row r="534" spans="1:22" s="119" customFormat="1" ht="14.1" customHeight="1">
      <c r="A534" s="301">
        <f t="shared" si="8"/>
        <v>533</v>
      </c>
      <c r="B534" s="346" t="s">
        <v>2104</v>
      </c>
      <c r="C534" s="346">
        <v>3</v>
      </c>
      <c r="D534" s="346"/>
      <c r="E534" s="121" t="s">
        <v>2006</v>
      </c>
      <c r="F534" s="132" t="str">
        <f>IF('建築物別概要（追加）入力'!$J$352="","",TEXT('建築物別概要（追加）入力'!$J$352,"#0.00"))</f>
        <v/>
      </c>
      <c r="G534" s="132"/>
      <c r="H534" s="122"/>
      <c r="I534" s="122"/>
      <c r="J534" s="122"/>
      <c r="K534" s="122"/>
      <c r="L534" s="122"/>
      <c r="M534" s="122"/>
      <c r="N534" s="122"/>
      <c r="O534" s="122"/>
      <c r="P534" s="122"/>
      <c r="Q534" s="122"/>
      <c r="R534" s="122"/>
      <c r="S534" s="122"/>
      <c r="T534" s="122"/>
      <c r="U534" s="122"/>
      <c r="V534" s="146"/>
    </row>
    <row r="535" spans="1:22" s="119" customFormat="1" ht="14.1" customHeight="1">
      <c r="A535" s="301">
        <f t="shared" si="8"/>
        <v>534</v>
      </c>
      <c r="B535" s="346" t="s">
        <v>2104</v>
      </c>
      <c r="C535" s="346">
        <v>3</v>
      </c>
      <c r="D535" s="346"/>
      <c r="E535" s="121" t="s">
        <v>2007</v>
      </c>
      <c r="F535" s="132" t="str">
        <f>IF('建築物別概要（追加）入力'!$J$353="","",TEXT('建築物別概要（追加）入力'!$J$353,"#0.00"))</f>
        <v/>
      </c>
      <c r="G535" s="132"/>
      <c r="H535" s="122"/>
      <c r="I535" s="122"/>
      <c r="J535" s="122"/>
      <c r="K535" s="122"/>
      <c r="L535" s="122"/>
      <c r="M535" s="122"/>
      <c r="N535" s="122"/>
      <c r="O535" s="122"/>
      <c r="P535" s="122"/>
      <c r="Q535" s="122"/>
      <c r="R535" s="122"/>
      <c r="S535" s="122"/>
      <c r="T535" s="122"/>
      <c r="U535" s="122"/>
      <c r="V535" s="146"/>
    </row>
    <row r="536" spans="1:22" s="119" customFormat="1" ht="14.1" customHeight="1">
      <c r="A536" s="301">
        <f t="shared" si="8"/>
        <v>535</v>
      </c>
      <c r="B536" s="346" t="s">
        <v>2104</v>
      </c>
      <c r="C536" s="346">
        <v>3</v>
      </c>
      <c r="D536" s="346"/>
      <c r="E536" s="121" t="s">
        <v>2008</v>
      </c>
      <c r="F536" s="132" t="str">
        <f>IF('建築物別概要（追加）入力'!$J$354="","",TEXT('建築物別概要（追加）入力'!$J$354,"#0.00"))</f>
        <v/>
      </c>
      <c r="G536" s="122"/>
      <c r="H536" s="122"/>
      <c r="I536" s="122"/>
      <c r="J536" s="122"/>
      <c r="K536" s="122"/>
      <c r="L536" s="122"/>
      <c r="M536" s="122"/>
      <c r="N536" s="122"/>
      <c r="O536" s="122"/>
      <c r="P536" s="122"/>
      <c r="Q536" s="122"/>
      <c r="R536" s="122"/>
      <c r="S536" s="122"/>
      <c r="T536" s="122"/>
      <c r="U536" s="122"/>
      <c r="V536" s="146"/>
    </row>
    <row r="537" spans="1:22" s="119" customFormat="1" ht="14.1" customHeight="1">
      <c r="A537" s="301">
        <f t="shared" si="8"/>
        <v>536</v>
      </c>
      <c r="B537" s="346" t="s">
        <v>2104</v>
      </c>
      <c r="C537" s="346">
        <v>3</v>
      </c>
      <c r="D537" s="346"/>
      <c r="E537" s="121" t="s">
        <v>2009</v>
      </c>
      <c r="F537" s="132" t="str">
        <f>IF('建築物別概要（追加）入力'!$J$355="","",TEXT('建築物別概要（追加）入力'!$J$355,"#0.00"))</f>
        <v/>
      </c>
      <c r="G537" s="122"/>
      <c r="H537" s="122"/>
      <c r="I537" s="122"/>
      <c r="J537" s="122"/>
      <c r="K537" s="122"/>
      <c r="L537" s="122"/>
      <c r="M537" s="122"/>
      <c r="N537" s="122"/>
      <c r="O537" s="122"/>
      <c r="P537" s="122"/>
      <c r="Q537" s="122"/>
      <c r="R537" s="122"/>
      <c r="S537" s="122"/>
      <c r="T537" s="122"/>
      <c r="U537" s="122"/>
      <c r="V537" s="146"/>
    </row>
    <row r="538" spans="1:22" ht="14.1" customHeight="1">
      <c r="A538" s="301">
        <f t="shared" si="8"/>
        <v>537</v>
      </c>
      <c r="B538" s="346" t="s">
        <v>2104</v>
      </c>
      <c r="C538" s="346">
        <v>3</v>
      </c>
      <c r="D538" s="346"/>
      <c r="E538" s="121" t="s">
        <v>2031</v>
      </c>
      <c r="F538" s="132" t="str">
        <f>IF('建築物別概要（追加）入力'!$J$356="","",TEXT('建築物別概要（追加）入力'!$J$356,"#0.00"))</f>
        <v/>
      </c>
      <c r="G538" s="121"/>
      <c r="H538" s="121"/>
      <c r="I538" s="121"/>
      <c r="J538" s="121"/>
      <c r="K538" s="121"/>
      <c r="L538" s="121"/>
      <c r="M538" s="121"/>
      <c r="N538" s="121"/>
      <c r="O538" s="121"/>
      <c r="P538" s="121"/>
      <c r="Q538" s="121"/>
      <c r="R538" s="121"/>
      <c r="S538" s="121"/>
      <c r="T538" s="121"/>
      <c r="U538" s="121"/>
      <c r="V538" s="299"/>
    </row>
    <row r="539" spans="1:22" s="119" customFormat="1" ht="14.1" customHeight="1">
      <c r="A539" s="301">
        <f t="shared" si="8"/>
        <v>538</v>
      </c>
      <c r="B539" s="346" t="s">
        <v>2104</v>
      </c>
      <c r="C539" s="346">
        <v>3</v>
      </c>
      <c r="D539" s="346"/>
      <c r="E539" s="121" t="s">
        <v>2010</v>
      </c>
      <c r="F539" s="132" t="str">
        <f>IF('建築物別概要（追加）入力'!$P$350="","",TEXT('建築物別概要（追加）入力'!$P$350,"#0.00"))</f>
        <v/>
      </c>
      <c r="G539" s="132"/>
      <c r="H539" s="122"/>
      <c r="I539" s="122"/>
      <c r="J539" s="122"/>
      <c r="K539" s="122"/>
      <c r="L539" s="122"/>
      <c r="M539" s="122"/>
      <c r="N539" s="122"/>
      <c r="O539" s="122"/>
      <c r="P539" s="122"/>
      <c r="Q539" s="122"/>
      <c r="R539" s="122"/>
      <c r="S539" s="122"/>
      <c r="T539" s="122"/>
      <c r="U539" s="122"/>
      <c r="V539" s="146"/>
    </row>
    <row r="540" spans="1:22" s="119" customFormat="1" ht="14.1" customHeight="1">
      <c r="A540" s="301">
        <f t="shared" si="8"/>
        <v>539</v>
      </c>
      <c r="B540" s="346" t="s">
        <v>2104</v>
      </c>
      <c r="C540" s="346">
        <v>3</v>
      </c>
      <c r="D540" s="346"/>
      <c r="E540" s="121" t="s">
        <v>2011</v>
      </c>
      <c r="F540" s="132" t="str">
        <f>IF('建築物別概要（追加）入力'!$P$351="","",TEXT('建築物別概要（追加）入力'!$P$351,"#0.00"))</f>
        <v/>
      </c>
      <c r="G540" s="132"/>
      <c r="H540" s="122"/>
      <c r="I540" s="122"/>
      <c r="J540" s="122"/>
      <c r="K540" s="122"/>
      <c r="L540" s="122"/>
      <c r="M540" s="122"/>
      <c r="N540" s="122"/>
      <c r="O540" s="122"/>
      <c r="P540" s="122"/>
      <c r="Q540" s="122"/>
      <c r="R540" s="122"/>
      <c r="S540" s="122"/>
      <c r="T540" s="122"/>
      <c r="U540" s="122"/>
      <c r="V540" s="146"/>
    </row>
    <row r="541" spans="1:22" s="119" customFormat="1" ht="14.1" customHeight="1">
      <c r="A541" s="301">
        <f t="shared" si="8"/>
        <v>540</v>
      </c>
      <c r="B541" s="346" t="s">
        <v>2104</v>
      </c>
      <c r="C541" s="346">
        <v>3</v>
      </c>
      <c r="D541" s="346"/>
      <c r="E541" s="121" t="s">
        <v>2012</v>
      </c>
      <c r="F541" s="132" t="str">
        <f>IF('建築物別概要（追加）入力'!$P$352="","",TEXT('建築物別概要（追加）入力'!$P$352,"#0.00"))</f>
        <v/>
      </c>
      <c r="G541" s="132"/>
      <c r="H541" s="122"/>
      <c r="I541" s="122"/>
      <c r="J541" s="122"/>
      <c r="K541" s="122"/>
      <c r="L541" s="122"/>
      <c r="M541" s="122"/>
      <c r="N541" s="122"/>
      <c r="O541" s="122"/>
      <c r="P541" s="122"/>
      <c r="Q541" s="122"/>
      <c r="R541" s="122"/>
      <c r="S541" s="122"/>
      <c r="T541" s="122"/>
      <c r="U541" s="122"/>
      <c r="V541" s="146"/>
    </row>
    <row r="542" spans="1:22" s="119" customFormat="1" ht="14.1" customHeight="1">
      <c r="A542" s="301">
        <f t="shared" si="8"/>
        <v>541</v>
      </c>
      <c r="B542" s="346" t="s">
        <v>2104</v>
      </c>
      <c r="C542" s="346">
        <v>3</v>
      </c>
      <c r="D542" s="346"/>
      <c r="E542" s="121" t="s">
        <v>2013</v>
      </c>
      <c r="F542" s="132" t="str">
        <f>IF('建築物別概要（追加）入力'!$P$353="","",TEXT('建築物別概要（追加）入力'!$P$353,"#0.00"))</f>
        <v/>
      </c>
      <c r="G542" s="132"/>
      <c r="H542" s="122"/>
      <c r="I542" s="122"/>
      <c r="J542" s="122"/>
      <c r="K542" s="122"/>
      <c r="L542" s="122"/>
      <c r="M542" s="122"/>
      <c r="N542" s="122"/>
      <c r="O542" s="122"/>
      <c r="P542" s="122"/>
      <c r="Q542" s="122"/>
      <c r="R542" s="122"/>
      <c r="S542" s="122"/>
      <c r="T542" s="122"/>
      <c r="U542" s="122"/>
      <c r="V542" s="146"/>
    </row>
    <row r="543" spans="1:22" s="119" customFormat="1" ht="14.1" customHeight="1">
      <c r="A543" s="301">
        <f t="shared" si="8"/>
        <v>542</v>
      </c>
      <c r="B543" s="346" t="s">
        <v>2104</v>
      </c>
      <c r="C543" s="346">
        <v>3</v>
      </c>
      <c r="D543" s="346"/>
      <c r="E543" s="121" t="s">
        <v>2014</v>
      </c>
      <c r="F543" s="132" t="str">
        <f>IF('建築物別概要（追加）入力'!$P$354="","",TEXT('建築物別概要（追加）入力'!$P$354,"#0.00"))</f>
        <v/>
      </c>
      <c r="G543" s="122"/>
      <c r="H543" s="122"/>
      <c r="I543" s="122"/>
      <c r="J543" s="122"/>
      <c r="K543" s="122"/>
      <c r="L543" s="122"/>
      <c r="M543" s="122"/>
      <c r="N543" s="122"/>
      <c r="O543" s="122"/>
      <c r="P543" s="122"/>
      <c r="Q543" s="122"/>
      <c r="R543" s="122"/>
      <c r="S543" s="122"/>
      <c r="T543" s="122"/>
      <c r="U543" s="122"/>
      <c r="V543" s="146"/>
    </row>
    <row r="544" spans="1:22" s="119" customFormat="1" ht="14.1" customHeight="1">
      <c r="A544" s="301">
        <f t="shared" si="8"/>
        <v>543</v>
      </c>
      <c r="B544" s="346" t="s">
        <v>2104</v>
      </c>
      <c r="C544" s="346">
        <v>3</v>
      </c>
      <c r="D544" s="346"/>
      <c r="E544" s="121" t="s">
        <v>2015</v>
      </c>
      <c r="F544" s="132" t="str">
        <f>IF('建築物別概要（追加）入力'!$P$355="","",TEXT('建築物別概要（追加）入力'!$P$355,"#0.00"))</f>
        <v/>
      </c>
      <c r="G544" s="122"/>
      <c r="H544" s="122"/>
      <c r="I544" s="122"/>
      <c r="J544" s="122"/>
      <c r="K544" s="122"/>
      <c r="L544" s="122"/>
      <c r="M544" s="122"/>
      <c r="N544" s="122"/>
      <c r="O544" s="122"/>
      <c r="P544" s="122"/>
      <c r="Q544" s="122"/>
      <c r="R544" s="122"/>
      <c r="S544" s="122"/>
      <c r="T544" s="122"/>
      <c r="U544" s="122"/>
      <c r="V544" s="146"/>
    </row>
    <row r="545" spans="1:22" ht="14.1" customHeight="1">
      <c r="A545" s="301">
        <f t="shared" si="8"/>
        <v>544</v>
      </c>
      <c r="B545" s="346" t="s">
        <v>2104</v>
      </c>
      <c r="C545" s="346">
        <v>3</v>
      </c>
      <c r="D545" s="346"/>
      <c r="E545" s="121" t="s">
        <v>2032</v>
      </c>
      <c r="F545" s="132" t="str">
        <f>IF('建築物別概要（追加）入力'!$P$356="","",TEXT('建築物別概要（追加）入力'!$P$356,"#0.00"))</f>
        <v/>
      </c>
      <c r="G545" s="121"/>
      <c r="H545" s="121"/>
      <c r="I545" s="121"/>
      <c r="J545" s="121"/>
      <c r="K545" s="121"/>
      <c r="L545" s="121"/>
      <c r="M545" s="121"/>
      <c r="N545" s="121"/>
      <c r="O545" s="121"/>
      <c r="P545" s="121"/>
      <c r="Q545" s="121"/>
      <c r="R545" s="121"/>
      <c r="S545" s="121"/>
      <c r="T545" s="121"/>
      <c r="U545" s="121"/>
      <c r="V545" s="299"/>
    </row>
    <row r="546" spans="1:22" s="119" customFormat="1" ht="14.1" customHeight="1">
      <c r="A546" s="301">
        <f t="shared" si="8"/>
        <v>545</v>
      </c>
      <c r="B546" s="346" t="s">
        <v>2104</v>
      </c>
      <c r="C546" s="346">
        <v>3</v>
      </c>
      <c r="D546" s="346"/>
      <c r="E546" s="121" t="s">
        <v>2016</v>
      </c>
      <c r="F546" s="132" t="str">
        <f>IF('建築物別概要（追加）入力'!$V$350=0,"",TEXT('建築物別概要（追加）入力'!$V$350,"#0.00"))</f>
        <v/>
      </c>
      <c r="G546" s="132"/>
      <c r="H546" s="122"/>
      <c r="I546" s="122"/>
      <c r="J546" s="122"/>
      <c r="K546" s="122"/>
      <c r="L546" s="122"/>
      <c r="M546" s="122"/>
      <c r="N546" s="122"/>
      <c r="O546" s="122"/>
      <c r="P546" s="122"/>
      <c r="Q546" s="122"/>
      <c r="R546" s="122"/>
      <c r="S546" s="122"/>
      <c r="T546" s="122"/>
      <c r="U546" s="122"/>
      <c r="V546" s="146"/>
    </row>
    <row r="547" spans="1:22" s="119" customFormat="1" ht="14.1" customHeight="1">
      <c r="A547" s="301">
        <f t="shared" si="8"/>
        <v>546</v>
      </c>
      <c r="B547" s="346" t="s">
        <v>2104</v>
      </c>
      <c r="C547" s="346">
        <v>3</v>
      </c>
      <c r="D547" s="346"/>
      <c r="E547" s="121" t="s">
        <v>2017</v>
      </c>
      <c r="F547" s="132" t="str">
        <f>IF('建築物別概要（追加）入力'!$V$351=0,"",TEXT('建築物別概要（追加）入力'!$V$350,"#0.00"))</f>
        <v/>
      </c>
      <c r="G547" s="132"/>
      <c r="H547" s="122"/>
      <c r="I547" s="122"/>
      <c r="J547" s="122"/>
      <c r="K547" s="122"/>
      <c r="L547" s="122"/>
      <c r="M547" s="122"/>
      <c r="N547" s="122"/>
      <c r="O547" s="122"/>
      <c r="P547" s="122"/>
      <c r="Q547" s="122"/>
      <c r="R547" s="122"/>
      <c r="S547" s="122"/>
      <c r="T547" s="122"/>
      <c r="U547" s="122"/>
      <c r="V547" s="146"/>
    </row>
    <row r="548" spans="1:22" s="119" customFormat="1" ht="14.1" customHeight="1">
      <c r="A548" s="301">
        <f t="shared" si="8"/>
        <v>547</v>
      </c>
      <c r="B548" s="346" t="s">
        <v>2104</v>
      </c>
      <c r="C548" s="346">
        <v>3</v>
      </c>
      <c r="D548" s="346"/>
      <c r="E548" s="121" t="s">
        <v>2018</v>
      </c>
      <c r="F548" s="132" t="str">
        <f>IF('建築物別概要（追加）入力'!$V$352=0,"",TEXT('建築物別概要（追加）入力'!$V$352,"#0.00"))</f>
        <v/>
      </c>
      <c r="G548" s="132"/>
      <c r="H548" s="122"/>
      <c r="I548" s="122"/>
      <c r="J548" s="122"/>
      <c r="K548" s="122"/>
      <c r="L548" s="122"/>
      <c r="M548" s="122"/>
      <c r="N548" s="122"/>
      <c r="O548" s="122"/>
      <c r="P548" s="122"/>
      <c r="Q548" s="122"/>
      <c r="R548" s="122"/>
      <c r="S548" s="122"/>
      <c r="T548" s="122"/>
      <c r="U548" s="122"/>
      <c r="V548" s="146"/>
    </row>
    <row r="549" spans="1:22" s="119" customFormat="1" ht="14.1" customHeight="1">
      <c r="A549" s="301">
        <f t="shared" si="8"/>
        <v>548</v>
      </c>
      <c r="B549" s="346" t="s">
        <v>2104</v>
      </c>
      <c r="C549" s="346">
        <v>3</v>
      </c>
      <c r="D549" s="346"/>
      <c r="E549" s="121" t="s">
        <v>2019</v>
      </c>
      <c r="F549" s="132" t="str">
        <f>IF('建築物別概要（追加）入力'!$V$353=0,"",TEXT('建築物別概要（追加）入力'!$V$353,"#0.00"))</f>
        <v/>
      </c>
      <c r="G549" s="132"/>
      <c r="H549" s="122"/>
      <c r="I549" s="122"/>
      <c r="J549" s="122"/>
      <c r="K549" s="122"/>
      <c r="L549" s="122"/>
      <c r="M549" s="122"/>
      <c r="N549" s="122"/>
      <c r="O549" s="122"/>
      <c r="P549" s="122"/>
      <c r="Q549" s="122"/>
      <c r="R549" s="122"/>
      <c r="S549" s="122"/>
      <c r="T549" s="122"/>
      <c r="U549" s="122"/>
      <c r="V549" s="146"/>
    </row>
    <row r="550" spans="1:22" s="119" customFormat="1" ht="14.1" customHeight="1">
      <c r="A550" s="301">
        <f t="shared" si="8"/>
        <v>549</v>
      </c>
      <c r="B550" s="346" t="s">
        <v>2104</v>
      </c>
      <c r="C550" s="346">
        <v>3</v>
      </c>
      <c r="D550" s="346"/>
      <c r="E550" s="121" t="s">
        <v>2020</v>
      </c>
      <c r="F550" s="132" t="str">
        <f>IF('建築物別概要（追加）入力'!$V$354=0,"",TEXT('建築物別概要（追加）入力'!$V$354,"#0.00"))</f>
        <v/>
      </c>
      <c r="G550" s="122"/>
      <c r="H550" s="122"/>
      <c r="I550" s="122"/>
      <c r="J550" s="122"/>
      <c r="K550" s="122"/>
      <c r="L550" s="122"/>
      <c r="M550" s="122"/>
      <c r="N550" s="122"/>
      <c r="O550" s="122"/>
      <c r="P550" s="122"/>
      <c r="Q550" s="122"/>
      <c r="R550" s="122"/>
      <c r="S550" s="122"/>
      <c r="T550" s="122"/>
      <c r="U550" s="122"/>
      <c r="V550" s="146"/>
    </row>
    <row r="551" spans="1:22" s="119" customFormat="1" ht="14.1" customHeight="1">
      <c r="A551" s="301">
        <f t="shared" si="8"/>
        <v>550</v>
      </c>
      <c r="B551" s="346" t="s">
        <v>2104</v>
      </c>
      <c r="C551" s="346">
        <v>3</v>
      </c>
      <c r="D551" s="346"/>
      <c r="E551" s="121" t="s">
        <v>2021</v>
      </c>
      <c r="F551" s="132" t="str">
        <f>IF('建築物別概要（追加）入力'!$V$355=0,"",TEXT('建築物別概要（追加）入力'!$V$355,"#0.00"))</f>
        <v/>
      </c>
      <c r="G551" s="122"/>
      <c r="H551" s="122"/>
      <c r="I551" s="122"/>
      <c r="J551" s="122"/>
      <c r="K551" s="122"/>
      <c r="L551" s="122"/>
      <c r="M551" s="122"/>
      <c r="N551" s="122"/>
      <c r="O551" s="122"/>
      <c r="P551" s="122"/>
      <c r="Q551" s="122"/>
      <c r="R551" s="122"/>
      <c r="S551" s="122"/>
      <c r="T551" s="122"/>
      <c r="U551" s="122"/>
      <c r="V551" s="146"/>
    </row>
    <row r="552" spans="1:22" ht="14.1" customHeight="1">
      <c r="A552" s="301">
        <f t="shared" si="8"/>
        <v>551</v>
      </c>
      <c r="B552" s="346" t="s">
        <v>2104</v>
      </c>
      <c r="C552" s="346">
        <v>3</v>
      </c>
      <c r="D552" s="346"/>
      <c r="E552" s="121" t="s">
        <v>2033</v>
      </c>
      <c r="F552" s="132" t="str">
        <f>IF('建築物別概要（追加）入力'!$V$356=0,"",TEXT('建築物別概要（追加）入力'!$V$356,"#0.00"))</f>
        <v/>
      </c>
      <c r="G552" s="121"/>
      <c r="H552" s="121"/>
      <c r="I552" s="121"/>
      <c r="J552" s="121"/>
      <c r="K552" s="121"/>
      <c r="L552" s="121"/>
      <c r="M552" s="121"/>
      <c r="N552" s="121"/>
      <c r="O552" s="121"/>
      <c r="P552" s="121"/>
      <c r="Q552" s="121"/>
      <c r="R552" s="121"/>
      <c r="S552" s="121"/>
      <c r="T552" s="121"/>
      <c r="U552" s="121"/>
      <c r="V552" s="299"/>
    </row>
    <row r="553" spans="1:22" s="119" customFormat="1" ht="14.1" customHeight="1">
      <c r="A553" s="309">
        <f t="shared" si="8"/>
        <v>552</v>
      </c>
      <c r="B553" s="348" t="s">
        <v>2104</v>
      </c>
      <c r="C553" s="348">
        <v>3</v>
      </c>
      <c r="D553" s="348"/>
      <c r="E553" s="149" t="s">
        <v>2022</v>
      </c>
      <c r="F553" s="144" t="str">
        <f>IF('建築物別概要（追加）入力'!$J$357=0,"",TEXT('建築物別概要（追加）入力'!$J$357,"#0.00"))</f>
        <v/>
      </c>
      <c r="G553" s="144"/>
      <c r="H553" s="138"/>
      <c r="I553" s="138"/>
      <c r="J553" s="138"/>
      <c r="K553" s="138"/>
      <c r="L553" s="138"/>
      <c r="M553" s="138"/>
      <c r="N553" s="138"/>
      <c r="O553" s="138"/>
      <c r="P553" s="138"/>
      <c r="Q553" s="138"/>
      <c r="R553" s="138"/>
      <c r="S553" s="138"/>
      <c r="T553" s="138"/>
      <c r="U553" s="138"/>
      <c r="V553" s="151"/>
    </row>
    <row r="554" spans="1:22" s="119" customFormat="1" ht="14.1" customHeight="1">
      <c r="A554" s="301">
        <f t="shared" si="8"/>
        <v>553</v>
      </c>
      <c r="B554" s="346" t="s">
        <v>2104</v>
      </c>
      <c r="C554" s="346">
        <v>3</v>
      </c>
      <c r="D554" s="346"/>
      <c r="E554" s="121" t="s">
        <v>2023</v>
      </c>
      <c r="F554" s="144" t="str">
        <f>IF('建築物別概要（追加）入力'!$P$357=0,"",TEXT('建築物別概要（追加）入力'!$P$357,"#0.00"))</f>
        <v/>
      </c>
      <c r="G554" s="132"/>
      <c r="H554" s="122"/>
      <c r="I554" s="122"/>
      <c r="J554" s="122"/>
      <c r="K554" s="122"/>
      <c r="L554" s="122"/>
      <c r="M554" s="122"/>
      <c r="N554" s="122"/>
      <c r="O554" s="122"/>
      <c r="P554" s="122"/>
      <c r="Q554" s="122"/>
      <c r="R554" s="122"/>
      <c r="S554" s="122"/>
      <c r="T554" s="122"/>
      <c r="U554" s="122"/>
      <c r="V554" s="146"/>
    </row>
    <row r="555" spans="1:22" s="119" customFormat="1" ht="14.1" customHeight="1">
      <c r="A555" s="301">
        <f t="shared" si="8"/>
        <v>554</v>
      </c>
      <c r="B555" s="346" t="s">
        <v>2104</v>
      </c>
      <c r="C555" s="346">
        <v>3</v>
      </c>
      <c r="D555" s="346"/>
      <c r="E555" s="121" t="s">
        <v>2024</v>
      </c>
      <c r="F555" s="144" t="str">
        <f>IF('建築物別概要（追加）入力'!$V$357=0,"",TEXT('建築物別概要（追加）入力'!$V$357,"#0.00"))</f>
        <v/>
      </c>
      <c r="G555" s="132"/>
      <c r="H555" s="122"/>
      <c r="I555" s="122"/>
      <c r="J555" s="122"/>
      <c r="K555" s="122"/>
      <c r="L555" s="122"/>
      <c r="M555" s="122"/>
      <c r="N555" s="122"/>
      <c r="O555" s="122"/>
      <c r="P555" s="122"/>
      <c r="Q555" s="122"/>
      <c r="R555" s="122"/>
      <c r="S555" s="122"/>
      <c r="T555" s="122"/>
      <c r="U555" s="122"/>
      <c r="V555" s="146"/>
    </row>
    <row r="556" spans="1:22" s="119" customFormat="1" ht="14.1" customHeight="1">
      <c r="A556" s="301">
        <f t="shared" si="8"/>
        <v>555</v>
      </c>
      <c r="B556" s="346" t="s">
        <v>2104</v>
      </c>
      <c r="C556" s="346">
        <v>3</v>
      </c>
      <c r="D556" s="346"/>
      <c r="E556" s="121" t="s">
        <v>2025</v>
      </c>
      <c r="F556" s="122" t="str">
        <f>IF('建築物別概要（追加）入力'!$D$360="","",'建築物別概要（追加）入力'!$D$360)</f>
        <v/>
      </c>
      <c r="G556" s="122"/>
      <c r="H556" s="122"/>
      <c r="I556" s="122"/>
      <c r="J556" s="122"/>
      <c r="K556" s="122"/>
      <c r="L556" s="122"/>
      <c r="M556" s="122"/>
      <c r="N556" s="122"/>
      <c r="O556" s="122"/>
      <c r="P556" s="122"/>
      <c r="Q556" s="122"/>
      <c r="R556" s="122"/>
      <c r="S556" s="122"/>
      <c r="T556" s="122"/>
      <c r="U556" s="122"/>
      <c r="V556" s="146"/>
    </row>
    <row r="557" spans="1:22" s="119" customFormat="1" ht="14.1" customHeight="1">
      <c r="A557" s="301">
        <f t="shared" si="8"/>
        <v>556</v>
      </c>
      <c r="B557" s="346" t="s">
        <v>2104</v>
      </c>
      <c r="C557" s="346">
        <v>3</v>
      </c>
      <c r="D557" s="346"/>
      <c r="E557" s="121" t="s">
        <v>2026</v>
      </c>
      <c r="F557" s="122" t="str">
        <f>IF('建築物別概要（追加）入力'!$D$361="","",'建築物別概要（追加）入力'!$D$361)</f>
        <v/>
      </c>
      <c r="G557" s="122"/>
      <c r="H557" s="122"/>
      <c r="I557" s="122"/>
      <c r="J557" s="122"/>
      <c r="K557" s="122"/>
      <c r="L557" s="122"/>
      <c r="M557" s="122"/>
      <c r="N557" s="122"/>
      <c r="O557" s="122"/>
      <c r="P557" s="122"/>
      <c r="Q557" s="122"/>
      <c r="R557" s="122"/>
      <c r="S557" s="122"/>
      <c r="T557" s="122"/>
      <c r="U557" s="122"/>
      <c r="V557" s="146"/>
    </row>
    <row r="558" spans="1:22" s="119" customFormat="1" ht="14.1" customHeight="1">
      <c r="A558" s="301">
        <f t="shared" si="8"/>
        <v>557</v>
      </c>
      <c r="B558" s="346" t="s">
        <v>2104</v>
      </c>
      <c r="C558" s="346">
        <v>3</v>
      </c>
      <c r="D558" s="346"/>
      <c r="E558" s="121" t="s">
        <v>2027</v>
      </c>
      <c r="F558" s="122" t="str">
        <f>IF('建築物別概要（追加）入力'!$D$362="","",'建築物別概要（追加）入力'!$D$362)</f>
        <v/>
      </c>
      <c r="G558" s="122"/>
      <c r="H558" s="122"/>
      <c r="I558" s="122"/>
      <c r="J558" s="122"/>
      <c r="K558" s="122"/>
      <c r="L558" s="122"/>
      <c r="M558" s="122"/>
      <c r="N558" s="122"/>
      <c r="O558" s="122"/>
      <c r="P558" s="122"/>
      <c r="Q558" s="122"/>
      <c r="R558" s="122"/>
      <c r="S558" s="122"/>
      <c r="T558" s="122"/>
      <c r="U558" s="122"/>
      <c r="V558" s="146"/>
    </row>
    <row r="559" spans="1:22" s="119" customFormat="1" ht="14.1" customHeight="1">
      <c r="A559" s="301">
        <f t="shared" si="8"/>
        <v>558</v>
      </c>
      <c r="B559" s="346" t="s">
        <v>2104</v>
      </c>
      <c r="C559" s="346">
        <v>3</v>
      </c>
      <c r="D559" s="346"/>
      <c r="E559" s="121" t="s">
        <v>2028</v>
      </c>
      <c r="F559" s="131" t="str">
        <f>IF('建築物別概要（追加）入力'!$D$363="","",TEXT('建築物別概要（追加）入力'!$D$363,"#0.000"))</f>
        <v/>
      </c>
      <c r="G559" s="131"/>
      <c r="H559" s="122"/>
      <c r="I559" s="122"/>
      <c r="J559" s="122"/>
      <c r="K559" s="122"/>
      <c r="L559" s="122"/>
      <c r="M559" s="122"/>
      <c r="N559" s="122"/>
      <c r="O559" s="122"/>
      <c r="P559" s="122"/>
      <c r="Q559" s="122"/>
      <c r="R559" s="122"/>
      <c r="S559" s="122"/>
      <c r="T559" s="122"/>
      <c r="U559" s="122"/>
      <c r="V559" s="146"/>
    </row>
    <row r="560" spans="1:22" s="119" customFormat="1" ht="14.1" customHeight="1">
      <c r="A560" s="301">
        <f t="shared" si="8"/>
        <v>559</v>
      </c>
      <c r="B560" s="346" t="s">
        <v>2104</v>
      </c>
      <c r="C560" s="346">
        <v>3</v>
      </c>
      <c r="D560" s="346"/>
      <c r="E560" s="121" t="s">
        <v>2029</v>
      </c>
      <c r="F560" s="122" t="str">
        <f>IF($G$560=1,"",INDEX(値一覧項目!$L$2:$L10,$G$560))</f>
        <v/>
      </c>
      <c r="G560" s="127">
        <v>1</v>
      </c>
      <c r="H560" s="122"/>
      <c r="I560" s="122"/>
      <c r="J560" s="122"/>
      <c r="K560" s="122"/>
      <c r="L560" s="122"/>
      <c r="M560" s="122"/>
      <c r="N560" s="122"/>
      <c r="O560" s="122"/>
      <c r="P560" s="122"/>
      <c r="Q560" s="122"/>
      <c r="R560" s="122"/>
      <c r="S560" s="122"/>
      <c r="T560" s="122"/>
      <c r="U560" s="122"/>
      <c r="V560" s="146"/>
    </row>
    <row r="561" spans="1:22" s="119" customFormat="1" ht="14.1" customHeight="1">
      <c r="A561" s="301">
        <f t="shared" si="8"/>
        <v>560</v>
      </c>
      <c r="B561" s="346" t="s">
        <v>2104</v>
      </c>
      <c r="C561" s="346">
        <v>3</v>
      </c>
      <c r="D561" s="346"/>
      <c r="E561" s="121" t="s">
        <v>1631</v>
      </c>
      <c r="F561" s="122" t="str">
        <f>IF('建築物別概要（追加）入力'!$D$366="","",'建築物別概要（追加）入力'!$D$366)</f>
        <v/>
      </c>
      <c r="G561" s="122"/>
      <c r="H561" s="122"/>
      <c r="I561" s="122"/>
      <c r="J561" s="122"/>
      <c r="K561" s="122"/>
      <c r="L561" s="122"/>
      <c r="M561" s="122"/>
      <c r="N561" s="122"/>
      <c r="O561" s="122"/>
      <c r="P561" s="122"/>
      <c r="Q561" s="122"/>
      <c r="R561" s="122"/>
      <c r="S561" s="122"/>
      <c r="T561" s="122"/>
      <c r="U561" s="122"/>
      <c r="V561" s="146"/>
    </row>
    <row r="562" spans="1:22" s="119" customFormat="1" ht="14.1" customHeight="1" thickBot="1">
      <c r="A562" s="302">
        <f t="shared" si="8"/>
        <v>561</v>
      </c>
      <c r="B562" s="347" t="s">
        <v>2104</v>
      </c>
      <c r="C562" s="347">
        <v>3</v>
      </c>
      <c r="D562" s="347"/>
      <c r="E562" s="136" t="s">
        <v>1630</v>
      </c>
      <c r="F562" s="137" t="str">
        <f>IF('建築物別概要（追加）入力'!$D$367="","",'建築物別概要（追加）入力'!$D$367)</f>
        <v/>
      </c>
      <c r="G562" s="137"/>
      <c r="H562" s="137"/>
      <c r="I562" s="137"/>
      <c r="J562" s="137"/>
      <c r="K562" s="137"/>
      <c r="L562" s="137"/>
      <c r="M562" s="137"/>
      <c r="N562" s="137"/>
      <c r="O562" s="137"/>
      <c r="P562" s="137"/>
      <c r="Q562" s="137"/>
      <c r="R562" s="137"/>
      <c r="S562" s="137"/>
      <c r="T562" s="137"/>
      <c r="U562" s="137"/>
      <c r="V562" s="153"/>
    </row>
    <row r="563" spans="1:22" s="119" customFormat="1" ht="14.1" customHeight="1">
      <c r="A563" s="309">
        <f t="shared" si="8"/>
        <v>562</v>
      </c>
      <c r="B563" s="348" t="s">
        <v>2106</v>
      </c>
      <c r="C563" s="348">
        <v>3</v>
      </c>
      <c r="D563" s="348">
        <v>1</v>
      </c>
      <c r="E563" s="149" t="s">
        <v>1983</v>
      </c>
      <c r="F563" s="150">
        <f>'建築物別概要（追加）入力'!$E$373</f>
        <v>3</v>
      </c>
      <c r="G563" s="150"/>
      <c r="H563" s="138"/>
      <c r="I563" s="138"/>
      <c r="J563" s="138"/>
      <c r="K563" s="138"/>
      <c r="L563" s="138"/>
      <c r="M563" s="138"/>
      <c r="N563" s="138"/>
      <c r="O563" s="138"/>
      <c r="P563" s="138"/>
      <c r="Q563" s="138"/>
      <c r="R563" s="138"/>
      <c r="S563" s="138"/>
      <c r="T563" s="138"/>
      <c r="U563" s="138"/>
      <c r="V563" s="151"/>
    </row>
    <row r="564" spans="1:22" s="119" customFormat="1" ht="14.1" customHeight="1">
      <c r="A564" s="301">
        <f t="shared" si="8"/>
        <v>563</v>
      </c>
      <c r="B564" s="346" t="s">
        <v>2106</v>
      </c>
      <c r="C564" s="346">
        <v>3</v>
      </c>
      <c r="D564" s="346">
        <v>1</v>
      </c>
      <c r="E564" s="121" t="s">
        <v>87</v>
      </c>
      <c r="F564" s="133" t="str">
        <f>IF('建築物別概要（追加）入力'!$E$374="","",'建築物別概要（追加）入力'!$E$374)</f>
        <v/>
      </c>
      <c r="G564" s="133"/>
      <c r="H564" s="122"/>
      <c r="I564" s="122"/>
      <c r="J564" s="122"/>
      <c r="K564" s="122"/>
      <c r="L564" s="122"/>
      <c r="M564" s="122"/>
      <c r="N564" s="122"/>
      <c r="O564" s="122"/>
      <c r="P564" s="122"/>
      <c r="Q564" s="122"/>
      <c r="R564" s="122"/>
      <c r="S564" s="122"/>
      <c r="T564" s="122"/>
      <c r="U564" s="122"/>
      <c r="V564" s="146"/>
    </row>
    <row r="565" spans="1:22" s="119" customFormat="1" ht="14.1" customHeight="1">
      <c r="A565" s="301">
        <f t="shared" si="8"/>
        <v>564</v>
      </c>
      <c r="B565" s="346" t="s">
        <v>2106</v>
      </c>
      <c r="C565" s="346">
        <v>3</v>
      </c>
      <c r="D565" s="346">
        <v>1</v>
      </c>
      <c r="E565" s="121" t="s">
        <v>2192</v>
      </c>
      <c r="F565" s="131" t="str">
        <f>IF('建築物別概要（追加）入力'!$E$375="","",'建築物別概要（追加）入力'!$E$375)</f>
        <v/>
      </c>
      <c r="G565" s="131"/>
      <c r="H565" s="122"/>
      <c r="I565" s="122"/>
      <c r="J565" s="122"/>
      <c r="K565" s="122"/>
      <c r="L565" s="122"/>
      <c r="M565" s="122"/>
      <c r="N565" s="122"/>
      <c r="O565" s="122"/>
      <c r="P565" s="122"/>
      <c r="Q565" s="122"/>
      <c r="R565" s="122"/>
      <c r="S565" s="122"/>
      <c r="T565" s="122"/>
      <c r="U565" s="122"/>
      <c r="V565" s="146"/>
    </row>
    <row r="566" spans="1:22" s="119" customFormat="1" ht="14.1" customHeight="1">
      <c r="A566" s="301">
        <f t="shared" si="8"/>
        <v>565</v>
      </c>
      <c r="B566" s="346" t="s">
        <v>2106</v>
      </c>
      <c r="C566" s="346">
        <v>3</v>
      </c>
      <c r="D566" s="346">
        <v>1</v>
      </c>
      <c r="E566" s="121" t="s">
        <v>2193</v>
      </c>
      <c r="F566" s="131" t="str">
        <f>IF('建築物別概要（追加）入力'!$E$376="","",'建築物別概要（追加）入力'!$E$376)</f>
        <v/>
      </c>
      <c r="G566" s="131"/>
      <c r="H566" s="122"/>
      <c r="I566" s="122"/>
      <c r="J566" s="122"/>
      <c r="K566" s="122"/>
      <c r="L566" s="122"/>
      <c r="M566" s="122"/>
      <c r="N566" s="122"/>
      <c r="O566" s="122"/>
      <c r="P566" s="122"/>
      <c r="Q566" s="122"/>
      <c r="R566" s="122"/>
      <c r="S566" s="122"/>
      <c r="T566" s="122"/>
      <c r="U566" s="122"/>
      <c r="V566" s="146"/>
    </row>
    <row r="567" spans="1:22" s="119" customFormat="1" ht="14.1" customHeight="1">
      <c r="A567" s="301">
        <f t="shared" si="8"/>
        <v>566</v>
      </c>
      <c r="B567" s="346" t="s">
        <v>2106</v>
      </c>
      <c r="C567" s="346">
        <v>3</v>
      </c>
      <c r="D567" s="346">
        <v>1</v>
      </c>
      <c r="E567" s="121" t="s">
        <v>2194</v>
      </c>
      <c r="F567" s="131" t="str">
        <f>IF('建築物別概要（追加）入力'!$E$377="","",'建築物別概要（追加）入力'!$E$377)</f>
        <v/>
      </c>
      <c r="G567" s="131"/>
      <c r="H567" s="122"/>
      <c r="I567" s="122"/>
      <c r="J567" s="122"/>
      <c r="K567" s="122"/>
      <c r="L567" s="122"/>
      <c r="M567" s="122"/>
      <c r="N567" s="122"/>
      <c r="O567" s="122"/>
      <c r="P567" s="122"/>
      <c r="Q567" s="122"/>
      <c r="R567" s="122"/>
      <c r="S567" s="122"/>
      <c r="T567" s="122"/>
      <c r="U567" s="122"/>
      <c r="V567" s="146"/>
    </row>
    <row r="568" spans="1:22" s="119" customFormat="1" ht="14.1" customHeight="1">
      <c r="A568" s="301">
        <f t="shared" si="8"/>
        <v>567</v>
      </c>
      <c r="B568" s="346" t="s">
        <v>2106</v>
      </c>
      <c r="C568" s="346">
        <v>3</v>
      </c>
      <c r="D568" s="346">
        <v>1</v>
      </c>
      <c r="E568" s="121" t="s">
        <v>2195</v>
      </c>
      <c r="F568" s="131" t="str">
        <f>IF('建築物別概要（追加）入力'!$E$378="","",'建築物別概要（追加）入力'!$E$378)</f>
        <v/>
      </c>
      <c r="G568" s="131"/>
      <c r="H568" s="122"/>
      <c r="I568" s="122"/>
      <c r="J568" s="122"/>
      <c r="K568" s="122"/>
      <c r="L568" s="122"/>
      <c r="M568" s="122"/>
      <c r="N568" s="122"/>
      <c r="O568" s="122"/>
      <c r="P568" s="122"/>
      <c r="Q568" s="122"/>
      <c r="R568" s="122"/>
      <c r="S568" s="122"/>
      <c r="T568" s="122"/>
      <c r="U568" s="122"/>
      <c r="V568" s="146"/>
    </row>
    <row r="569" spans="1:22" s="119" customFormat="1" ht="14.1" customHeight="1">
      <c r="A569" s="301">
        <f t="shared" si="8"/>
        <v>568</v>
      </c>
      <c r="B569" s="346" t="s">
        <v>2106</v>
      </c>
      <c r="C569" s="346">
        <v>3</v>
      </c>
      <c r="D569" s="346">
        <v>1</v>
      </c>
      <c r="E569" s="121" t="s">
        <v>2191</v>
      </c>
      <c r="F569" s="131" t="str">
        <f>IF($G$569=TRUE,"有",IF($H$569=TRUE,"無",""))</f>
        <v/>
      </c>
      <c r="G569" s="127" t="b">
        <v>0</v>
      </c>
      <c r="H569" s="127" t="b">
        <v>0</v>
      </c>
      <c r="I569" s="122"/>
      <c r="J569" s="122"/>
      <c r="K569" s="122"/>
      <c r="L569" s="122"/>
      <c r="M569" s="122"/>
      <c r="N569" s="122"/>
      <c r="O569" s="122"/>
      <c r="P569" s="122"/>
      <c r="Q569" s="122"/>
      <c r="R569" s="122"/>
      <c r="S569" s="122"/>
      <c r="T569" s="122"/>
      <c r="U569" s="122"/>
      <c r="V569" s="146"/>
    </row>
    <row r="570" spans="1:22" s="119" customFormat="1" ht="14.1" customHeight="1">
      <c r="A570" s="301">
        <f t="shared" si="8"/>
        <v>569</v>
      </c>
      <c r="B570" s="346" t="s">
        <v>2106</v>
      </c>
      <c r="C570" s="346">
        <v>3</v>
      </c>
      <c r="D570" s="346">
        <v>1</v>
      </c>
      <c r="E570" s="121" t="s">
        <v>2286</v>
      </c>
      <c r="F570" s="122" t="str">
        <f>IF($G$570=1,"",INDEX(主要用途!$C$2:$C$63,$G$570))</f>
        <v/>
      </c>
      <c r="G570" s="437">
        <v>1</v>
      </c>
      <c r="H570" s="127"/>
      <c r="I570" s="127"/>
      <c r="J570" s="127"/>
      <c r="K570" s="127"/>
      <c r="L570" s="127"/>
      <c r="M570" s="122"/>
      <c r="N570" s="122"/>
      <c r="O570" s="122"/>
      <c r="P570" s="122"/>
      <c r="Q570" s="145"/>
      <c r="R570" s="122"/>
      <c r="S570" s="122"/>
      <c r="T570" s="122"/>
      <c r="U570" s="122"/>
      <c r="V570" s="146"/>
    </row>
    <row r="571" spans="1:22" s="119" customFormat="1" ht="14.1" customHeight="1">
      <c r="A571" s="301">
        <f t="shared" si="8"/>
        <v>570</v>
      </c>
      <c r="B571" s="346" t="s">
        <v>2106</v>
      </c>
      <c r="C571" s="346">
        <v>3</v>
      </c>
      <c r="D571" s="346">
        <v>1</v>
      </c>
      <c r="E571" s="121" t="s">
        <v>2287</v>
      </c>
      <c r="F571" s="122" t="str">
        <f>IF($G$571=1,"",INDEX(主要用途!$C$2:$C$63,$G$571))</f>
        <v/>
      </c>
      <c r="G571" s="437">
        <v>1</v>
      </c>
      <c r="H571" s="134"/>
      <c r="I571" s="134"/>
      <c r="J571" s="134"/>
      <c r="K571" s="134"/>
      <c r="L571" s="134"/>
      <c r="M571" s="122"/>
      <c r="N571" s="122"/>
      <c r="O571" s="122"/>
      <c r="P571" s="122"/>
      <c r="Q571" s="145"/>
      <c r="R571" s="122"/>
      <c r="S571" s="122"/>
      <c r="T571" s="122"/>
      <c r="U571" s="122"/>
      <c r="V571" s="146"/>
    </row>
    <row r="572" spans="1:22" s="119" customFormat="1" ht="14.1" customHeight="1">
      <c r="A572" s="301">
        <f t="shared" si="8"/>
        <v>571</v>
      </c>
      <c r="B572" s="346" t="s">
        <v>2106</v>
      </c>
      <c r="C572" s="346">
        <v>3</v>
      </c>
      <c r="D572" s="346">
        <v>1</v>
      </c>
      <c r="E572" s="121" t="s">
        <v>2288</v>
      </c>
      <c r="F572" s="122" t="str">
        <f>IF($G$572=1,"",INDEX(主要用途!$C$2:$C$63,$G$572))</f>
        <v/>
      </c>
      <c r="G572" s="437">
        <v>1</v>
      </c>
      <c r="H572" s="134"/>
      <c r="I572" s="134"/>
      <c r="J572" s="134"/>
      <c r="K572" s="134"/>
      <c r="L572" s="134"/>
      <c r="M572" s="122"/>
      <c r="N572" s="122"/>
      <c r="O572" s="122"/>
      <c r="P572" s="122"/>
      <c r="Q572" s="145"/>
      <c r="R572" s="122"/>
      <c r="S572" s="122"/>
      <c r="T572" s="122"/>
      <c r="U572" s="122"/>
      <c r="V572" s="146"/>
    </row>
    <row r="573" spans="1:22" s="119" customFormat="1" ht="14.1" customHeight="1">
      <c r="A573" s="301">
        <f t="shared" si="8"/>
        <v>572</v>
      </c>
      <c r="B573" s="346" t="s">
        <v>2106</v>
      </c>
      <c r="C573" s="346">
        <v>3</v>
      </c>
      <c r="D573" s="346">
        <v>1</v>
      </c>
      <c r="E573" s="121" t="s">
        <v>2289</v>
      </c>
      <c r="F573" s="122" t="str">
        <f>IF($G$573=1,"",INDEX(主要用途!$C$2:$C$63,$G$573))</f>
        <v/>
      </c>
      <c r="G573" s="437">
        <v>1</v>
      </c>
      <c r="H573" s="134"/>
      <c r="I573" s="134"/>
      <c r="J573" s="134"/>
      <c r="K573" s="134"/>
      <c r="L573" s="134"/>
      <c r="M573" s="122"/>
      <c r="N573" s="122"/>
      <c r="O573" s="122"/>
      <c r="P573" s="122"/>
      <c r="Q573" s="145"/>
      <c r="R573" s="122"/>
      <c r="S573" s="122"/>
      <c r="T573" s="122"/>
      <c r="U573" s="122"/>
      <c r="V573" s="146"/>
    </row>
    <row r="574" spans="1:22" s="119" customFormat="1" ht="14.1" customHeight="1">
      <c r="A574" s="301">
        <f t="shared" si="8"/>
        <v>573</v>
      </c>
      <c r="B574" s="346" t="s">
        <v>2106</v>
      </c>
      <c r="C574" s="346">
        <v>3</v>
      </c>
      <c r="D574" s="346">
        <v>1</v>
      </c>
      <c r="E574" s="121" t="s">
        <v>2290</v>
      </c>
      <c r="F574" s="122" t="str">
        <f>IF($G$574=1,"",INDEX(主要用途!$C$2:$C$63,$G$574))</f>
        <v/>
      </c>
      <c r="G574" s="437">
        <v>1</v>
      </c>
      <c r="H574" s="134"/>
      <c r="I574" s="134"/>
      <c r="J574" s="134"/>
      <c r="K574" s="134"/>
      <c r="L574" s="134"/>
      <c r="M574" s="122"/>
      <c r="N574" s="122"/>
      <c r="O574" s="122"/>
      <c r="P574" s="122"/>
      <c r="Q574" s="145"/>
      <c r="R574" s="122"/>
      <c r="S574" s="122"/>
      <c r="T574" s="122"/>
      <c r="U574" s="122"/>
      <c r="V574" s="146"/>
    </row>
    <row r="575" spans="1:22" s="119" customFormat="1" ht="14.1" customHeight="1">
      <c r="A575" s="301">
        <f t="shared" si="8"/>
        <v>574</v>
      </c>
      <c r="B575" s="346" t="s">
        <v>2106</v>
      </c>
      <c r="C575" s="346">
        <v>3</v>
      </c>
      <c r="D575" s="346">
        <v>1</v>
      </c>
      <c r="E575" s="121" t="s">
        <v>2301</v>
      </c>
      <c r="F575" s="122" t="str">
        <f>IF($G$575=1,"",INDEX(主要用途!$C$2:$C$63,$G$575))</f>
        <v/>
      </c>
      <c r="G575" s="437">
        <v>1</v>
      </c>
      <c r="H575" s="134"/>
      <c r="I575" s="134"/>
      <c r="J575" s="134"/>
      <c r="K575" s="134"/>
      <c r="L575" s="134"/>
      <c r="M575" s="122"/>
      <c r="N575" s="122"/>
      <c r="O575" s="122"/>
      <c r="P575" s="122"/>
      <c r="Q575" s="145"/>
      <c r="R575" s="122"/>
      <c r="S575" s="122"/>
      <c r="T575" s="122"/>
      <c r="U575" s="122"/>
      <c r="V575" s="146"/>
    </row>
    <row r="576" spans="1:22" s="119" customFormat="1" ht="14.1" customHeight="1">
      <c r="A576" s="301">
        <f t="shared" si="8"/>
        <v>575</v>
      </c>
      <c r="B576" s="346" t="s">
        <v>2106</v>
      </c>
      <c r="C576" s="346">
        <v>3</v>
      </c>
      <c r="D576" s="346">
        <v>1</v>
      </c>
      <c r="E576" s="121" t="s">
        <v>2291</v>
      </c>
      <c r="F576" s="122" t="str">
        <f>IF('建築物別概要（追加）入力'!$K$382="","",'建築物別概要（追加）入力'!$K$382)</f>
        <v/>
      </c>
      <c r="G576" s="122"/>
      <c r="H576" s="122"/>
      <c r="I576" s="122"/>
      <c r="J576" s="122"/>
      <c r="K576" s="122"/>
      <c r="L576" s="122"/>
      <c r="M576" s="122"/>
      <c r="N576" s="122"/>
      <c r="O576" s="122"/>
      <c r="P576" s="122"/>
      <c r="Q576" s="122"/>
      <c r="R576" s="122"/>
      <c r="S576" s="122"/>
      <c r="T576" s="122"/>
      <c r="U576" s="122"/>
      <c r="V576" s="146"/>
    </row>
    <row r="577" spans="1:22" s="119" customFormat="1" ht="14.1" customHeight="1">
      <c r="A577" s="301">
        <f t="shared" si="8"/>
        <v>576</v>
      </c>
      <c r="B577" s="346" t="s">
        <v>2106</v>
      </c>
      <c r="C577" s="346">
        <v>3</v>
      </c>
      <c r="D577" s="346">
        <v>1</v>
      </c>
      <c r="E577" s="121" t="s">
        <v>2292</v>
      </c>
      <c r="F577" s="122" t="str">
        <f>IF('建築物別概要（追加）入力'!$K$383="","",'建築物別概要（追加）入力'!$K$383)</f>
        <v/>
      </c>
      <c r="G577" s="122"/>
      <c r="H577" s="122"/>
      <c r="I577" s="122"/>
      <c r="J577" s="122"/>
      <c r="K577" s="122"/>
      <c r="L577" s="122"/>
      <c r="M577" s="122"/>
      <c r="N577" s="122"/>
      <c r="O577" s="122"/>
      <c r="P577" s="122"/>
      <c r="Q577" s="122"/>
      <c r="R577" s="122"/>
      <c r="S577" s="122"/>
      <c r="T577" s="122"/>
      <c r="U577" s="122"/>
      <c r="V577" s="146"/>
    </row>
    <row r="578" spans="1:22" s="119" customFormat="1" ht="14.1" customHeight="1">
      <c r="A578" s="301">
        <f t="shared" si="8"/>
        <v>577</v>
      </c>
      <c r="B578" s="346" t="s">
        <v>2106</v>
      </c>
      <c r="C578" s="346">
        <v>3</v>
      </c>
      <c r="D578" s="346">
        <v>1</v>
      </c>
      <c r="E578" s="121" t="s">
        <v>2295</v>
      </c>
      <c r="F578" s="122" t="str">
        <f>IF('建築物別概要（追加）入力'!$K$384="","",'建築物別概要（追加）入力'!$K$384)</f>
        <v/>
      </c>
      <c r="G578" s="122"/>
      <c r="H578" s="122"/>
      <c r="I578" s="122"/>
      <c r="J578" s="122"/>
      <c r="K578" s="122"/>
      <c r="L578" s="122"/>
      <c r="M578" s="122"/>
      <c r="N578" s="122"/>
      <c r="O578" s="122"/>
      <c r="P578" s="122"/>
      <c r="Q578" s="122"/>
      <c r="R578" s="122"/>
      <c r="S578" s="122"/>
      <c r="T578" s="122"/>
      <c r="U578" s="122"/>
      <c r="V578" s="146"/>
    </row>
    <row r="579" spans="1:22" s="119" customFormat="1" ht="14.1" customHeight="1">
      <c r="A579" s="301">
        <f t="shared" ref="A579:A642" si="9">A578+1</f>
        <v>578</v>
      </c>
      <c r="B579" s="346" t="s">
        <v>2106</v>
      </c>
      <c r="C579" s="346">
        <v>3</v>
      </c>
      <c r="D579" s="346">
        <v>1</v>
      </c>
      <c r="E579" s="121" t="s">
        <v>2293</v>
      </c>
      <c r="F579" s="122" t="str">
        <f>IF('建築物別概要（追加）入力'!$K$385="","",'建築物別概要（追加）入力'!$K$385)</f>
        <v/>
      </c>
      <c r="G579" s="122"/>
      <c r="H579" s="122"/>
      <c r="I579" s="122"/>
      <c r="J579" s="122"/>
      <c r="K579" s="122"/>
      <c r="L579" s="122"/>
      <c r="M579" s="122"/>
      <c r="N579" s="122"/>
      <c r="O579" s="122"/>
      <c r="P579" s="122"/>
      <c r="Q579" s="122"/>
      <c r="R579" s="122"/>
      <c r="S579" s="122"/>
      <c r="T579" s="122"/>
      <c r="U579" s="122"/>
      <c r="V579" s="146"/>
    </row>
    <row r="580" spans="1:22" s="119" customFormat="1" ht="14.1" customHeight="1">
      <c r="A580" s="301">
        <f t="shared" si="9"/>
        <v>579</v>
      </c>
      <c r="B580" s="346" t="s">
        <v>2106</v>
      </c>
      <c r="C580" s="346">
        <v>3</v>
      </c>
      <c r="D580" s="346">
        <v>1</v>
      </c>
      <c r="E580" s="121" t="s">
        <v>2294</v>
      </c>
      <c r="F580" s="122" t="str">
        <f>IF('建築物別概要（追加）入力'!$K$386="","",'建築物別概要（追加）入力'!$K$386)</f>
        <v/>
      </c>
      <c r="G580" s="122"/>
      <c r="H580" s="122"/>
      <c r="I580" s="122"/>
      <c r="J580" s="122"/>
      <c r="K580" s="122"/>
      <c r="L580" s="122"/>
      <c r="M580" s="122"/>
      <c r="N580" s="122"/>
      <c r="O580" s="122"/>
      <c r="P580" s="122"/>
      <c r="Q580" s="122"/>
      <c r="R580" s="122"/>
      <c r="S580" s="122"/>
      <c r="T580" s="122"/>
      <c r="U580" s="122"/>
      <c r="V580" s="146"/>
    </row>
    <row r="581" spans="1:22" s="119" customFormat="1" ht="14.1" customHeight="1">
      <c r="A581" s="301">
        <f t="shared" si="9"/>
        <v>580</v>
      </c>
      <c r="B581" s="346" t="s">
        <v>2106</v>
      </c>
      <c r="C581" s="346">
        <v>3</v>
      </c>
      <c r="D581" s="346">
        <v>1</v>
      </c>
      <c r="E581" s="121" t="s">
        <v>2302</v>
      </c>
      <c r="F581" s="122" t="str">
        <f>IF('建築物別概要（追加）入力'!$K$387="","",'建築物別概要（追加）入力'!$K$387)</f>
        <v/>
      </c>
      <c r="G581" s="122"/>
      <c r="H581" s="122"/>
      <c r="I581" s="122"/>
      <c r="J581" s="122"/>
      <c r="K581" s="122"/>
      <c r="L581" s="122"/>
      <c r="M581" s="122"/>
      <c r="N581" s="122"/>
      <c r="O581" s="122"/>
      <c r="P581" s="122"/>
      <c r="Q581" s="122"/>
      <c r="R581" s="122"/>
      <c r="S581" s="122"/>
      <c r="T581" s="122"/>
      <c r="U581" s="122"/>
      <c r="V581" s="146"/>
    </row>
    <row r="582" spans="1:22" s="119" customFormat="1" ht="13.5" customHeight="1">
      <c r="A582" s="301">
        <f t="shared" si="9"/>
        <v>581</v>
      </c>
      <c r="B582" s="346" t="s">
        <v>2106</v>
      </c>
      <c r="C582" s="346">
        <v>3</v>
      </c>
      <c r="D582" s="346">
        <v>1</v>
      </c>
      <c r="E582" s="121" t="s">
        <v>2296</v>
      </c>
      <c r="F582" s="122" t="str">
        <f>IF('建築物別概要（追加）入力'!$V$382="","",TEXT('建築物別概要（追加）入力'!$V$382,"#0.00"))</f>
        <v/>
      </c>
      <c r="G582" s="152"/>
      <c r="H582" s="152"/>
      <c r="I582" s="152"/>
      <c r="J582" s="152"/>
      <c r="K582" s="152"/>
      <c r="L582" s="152"/>
      <c r="M582" s="122"/>
      <c r="N582" s="122"/>
      <c r="O582" s="122"/>
      <c r="P582" s="122"/>
      <c r="Q582" s="122"/>
      <c r="R582" s="122"/>
      <c r="S582" s="122"/>
      <c r="T582" s="122"/>
      <c r="U582" s="122"/>
      <c r="V582" s="146"/>
    </row>
    <row r="583" spans="1:22" s="119" customFormat="1" ht="14.1" customHeight="1">
      <c r="A583" s="301">
        <f t="shared" si="9"/>
        <v>582</v>
      </c>
      <c r="B583" s="346" t="s">
        <v>2106</v>
      </c>
      <c r="C583" s="346">
        <v>3</v>
      </c>
      <c r="D583" s="346">
        <v>1</v>
      </c>
      <c r="E583" s="121" t="s">
        <v>2297</v>
      </c>
      <c r="F583" s="122" t="str">
        <f>IF('建築物別概要（追加）入力'!$V$383="","",TEXT('建築物別概要（追加）入力'!$V$383,"#0.00"))</f>
        <v/>
      </c>
      <c r="G583" s="152"/>
      <c r="H583" s="152"/>
      <c r="I583" s="152"/>
      <c r="J583" s="152"/>
      <c r="K583" s="152"/>
      <c r="L583" s="152"/>
      <c r="M583" s="122"/>
      <c r="N583" s="122"/>
      <c r="O583" s="122"/>
      <c r="P583" s="122"/>
      <c r="Q583" s="122"/>
      <c r="R583" s="122"/>
      <c r="S583" s="122"/>
      <c r="T583" s="122"/>
      <c r="U583" s="122"/>
      <c r="V583" s="146"/>
    </row>
    <row r="584" spans="1:22" s="119" customFormat="1" ht="14.1" customHeight="1">
      <c r="A584" s="301">
        <f t="shared" si="9"/>
        <v>583</v>
      </c>
      <c r="B584" s="346" t="s">
        <v>2106</v>
      </c>
      <c r="C584" s="346">
        <v>3</v>
      </c>
      <c r="D584" s="346">
        <v>1</v>
      </c>
      <c r="E584" s="121" t="s">
        <v>2298</v>
      </c>
      <c r="F584" s="122" t="str">
        <f>IF('建築物別概要（追加）入力'!$V$384="","",TEXT('建築物別概要（追加）入力'!$V$384,"#0.00"))</f>
        <v/>
      </c>
      <c r="G584" s="152"/>
      <c r="H584" s="152"/>
      <c r="I584" s="152"/>
      <c r="J584" s="152"/>
      <c r="K584" s="152"/>
      <c r="L584" s="152"/>
      <c r="M584" s="122"/>
      <c r="N584" s="122"/>
      <c r="O584" s="122"/>
      <c r="P584" s="122"/>
      <c r="Q584" s="122"/>
      <c r="R584" s="122"/>
      <c r="S584" s="122"/>
      <c r="T584" s="122"/>
      <c r="U584" s="122"/>
      <c r="V584" s="146"/>
    </row>
    <row r="585" spans="1:22" s="119" customFormat="1" ht="14.1" customHeight="1">
      <c r="A585" s="301">
        <f t="shared" si="9"/>
        <v>584</v>
      </c>
      <c r="B585" s="346" t="s">
        <v>2106</v>
      </c>
      <c r="C585" s="346">
        <v>3</v>
      </c>
      <c r="D585" s="346">
        <v>1</v>
      </c>
      <c r="E585" s="121" t="s">
        <v>2299</v>
      </c>
      <c r="F585" s="122" t="str">
        <f>IF('建築物別概要（追加）入力'!$V$385="","",TEXT('建築物別概要（追加）入力'!$V$385,"#0.00"))</f>
        <v/>
      </c>
      <c r="G585" s="152"/>
      <c r="H585" s="152"/>
      <c r="I585" s="152"/>
      <c r="J585" s="152"/>
      <c r="K585" s="152"/>
      <c r="L585" s="152"/>
      <c r="M585" s="122"/>
      <c r="N585" s="122"/>
      <c r="O585" s="122"/>
      <c r="P585" s="122"/>
      <c r="Q585" s="122"/>
      <c r="R585" s="122"/>
      <c r="S585" s="122"/>
      <c r="T585" s="122"/>
      <c r="U585" s="122"/>
      <c r="V585" s="146"/>
    </row>
    <row r="586" spans="1:22" s="119" customFormat="1" ht="14.1" customHeight="1">
      <c r="A586" s="301">
        <f t="shared" si="9"/>
        <v>585</v>
      </c>
      <c r="B586" s="346" t="s">
        <v>2106</v>
      </c>
      <c r="C586" s="346">
        <v>3</v>
      </c>
      <c r="D586" s="346">
        <v>1</v>
      </c>
      <c r="E586" s="121" t="s">
        <v>2300</v>
      </c>
      <c r="F586" s="122" t="str">
        <f>IF('建築物別概要（追加）入力'!$V$386="","",TEXT('建築物別概要（追加）入力'!$V$386,"#0.00"))</f>
        <v/>
      </c>
      <c r="G586" s="152"/>
      <c r="H586" s="152"/>
      <c r="I586" s="152"/>
      <c r="J586" s="152"/>
      <c r="K586" s="152"/>
      <c r="L586" s="152"/>
      <c r="M586" s="122"/>
      <c r="N586" s="122"/>
      <c r="O586" s="122"/>
      <c r="P586" s="122"/>
      <c r="Q586" s="122"/>
      <c r="R586" s="122"/>
      <c r="S586" s="122"/>
      <c r="T586" s="122"/>
      <c r="U586" s="122"/>
      <c r="V586" s="146"/>
    </row>
    <row r="587" spans="1:22" s="119" customFormat="1" ht="14.1" customHeight="1">
      <c r="A587" s="301">
        <f t="shared" si="9"/>
        <v>586</v>
      </c>
      <c r="B587" s="346" t="s">
        <v>2106</v>
      </c>
      <c r="C587" s="346">
        <v>3</v>
      </c>
      <c r="D587" s="346">
        <v>1</v>
      </c>
      <c r="E587" s="121" t="s">
        <v>2303</v>
      </c>
      <c r="F587" s="122" t="str">
        <f>IF('建築物別概要（追加）入力'!$V$387="","",TEXT('建築物別概要（追加）入力'!$V$387,"#0.00"))</f>
        <v/>
      </c>
      <c r="G587" s="152"/>
      <c r="H587" s="152"/>
      <c r="I587" s="152"/>
      <c r="J587" s="152"/>
      <c r="K587" s="152"/>
      <c r="L587" s="152"/>
      <c r="M587" s="122"/>
      <c r="N587" s="122"/>
      <c r="O587" s="122"/>
      <c r="P587" s="122"/>
      <c r="Q587" s="122"/>
      <c r="R587" s="122"/>
      <c r="S587" s="122"/>
      <c r="T587" s="122"/>
      <c r="U587" s="122"/>
      <c r="V587" s="146"/>
    </row>
    <row r="588" spans="1:22" s="119" customFormat="1" ht="14.1" customHeight="1">
      <c r="A588" s="301">
        <f t="shared" si="9"/>
        <v>587</v>
      </c>
      <c r="B588" s="346" t="s">
        <v>2106</v>
      </c>
      <c r="C588" s="346">
        <v>3</v>
      </c>
      <c r="D588" s="346">
        <v>1</v>
      </c>
      <c r="E588" s="121" t="s">
        <v>1631</v>
      </c>
      <c r="F588" s="122" t="str">
        <f>IF('建築物別概要（追加）入力'!$E$389="","",'建築物別概要（追加）入力'!$E$389)</f>
        <v/>
      </c>
      <c r="G588" s="122"/>
      <c r="H588" s="122"/>
      <c r="I588" s="122"/>
      <c r="J588" s="122"/>
      <c r="K588" s="122"/>
      <c r="L588" s="122"/>
      <c r="M588" s="122"/>
      <c r="N588" s="122"/>
      <c r="O588" s="122"/>
      <c r="P588" s="122"/>
      <c r="Q588" s="122"/>
      <c r="R588" s="122"/>
      <c r="S588" s="122"/>
      <c r="T588" s="122"/>
      <c r="U588" s="122"/>
      <c r="V588" s="146"/>
    </row>
    <row r="589" spans="1:22" s="119" customFormat="1" ht="14.1" customHeight="1" thickBot="1">
      <c r="A589" s="302">
        <f t="shared" si="9"/>
        <v>588</v>
      </c>
      <c r="B589" s="347" t="s">
        <v>2106</v>
      </c>
      <c r="C589" s="347">
        <v>3</v>
      </c>
      <c r="D589" s="347">
        <v>1</v>
      </c>
      <c r="E589" s="136" t="s">
        <v>1630</v>
      </c>
      <c r="F589" s="137" t="str">
        <f>IF('建築物別概要（追加）入力'!$E$392="","",'建築物別概要（追加）入力'!$E$392)</f>
        <v/>
      </c>
      <c r="G589" s="137"/>
      <c r="H589" s="137"/>
      <c r="I589" s="137"/>
      <c r="J589" s="137"/>
      <c r="K589" s="137"/>
      <c r="L589" s="137"/>
      <c r="M589" s="137"/>
      <c r="N589" s="137"/>
      <c r="O589" s="137"/>
      <c r="P589" s="137"/>
      <c r="Q589" s="137"/>
      <c r="R589" s="137"/>
      <c r="S589" s="137"/>
      <c r="T589" s="137"/>
      <c r="U589" s="137"/>
      <c r="V589" s="153"/>
    </row>
    <row r="590" spans="1:22" s="119" customFormat="1" ht="14.1" customHeight="1">
      <c r="A590" s="309">
        <f t="shared" si="9"/>
        <v>589</v>
      </c>
      <c r="B590" s="348" t="s">
        <v>2106</v>
      </c>
      <c r="C590" s="348">
        <v>3</v>
      </c>
      <c r="D590" s="348">
        <v>2</v>
      </c>
      <c r="E590" s="149" t="s">
        <v>1983</v>
      </c>
      <c r="F590" s="150">
        <f>'建築物別概要（追加）入力'!$E$396</f>
        <v>3</v>
      </c>
      <c r="G590" s="150"/>
      <c r="H590" s="138"/>
      <c r="I590" s="138"/>
      <c r="J590" s="138"/>
      <c r="K590" s="138"/>
      <c r="L590" s="138"/>
      <c r="M590" s="138"/>
      <c r="N590" s="138"/>
      <c r="O590" s="138"/>
      <c r="P590" s="138"/>
      <c r="Q590" s="138"/>
      <c r="R590" s="138"/>
      <c r="S590" s="138"/>
      <c r="T590" s="138"/>
      <c r="U590" s="138"/>
      <c r="V590" s="151"/>
    </row>
    <row r="591" spans="1:22" s="119" customFormat="1" ht="14.1" customHeight="1">
      <c r="A591" s="301">
        <f t="shared" si="9"/>
        <v>590</v>
      </c>
      <c r="B591" s="346" t="s">
        <v>2106</v>
      </c>
      <c r="C591" s="346">
        <v>3</v>
      </c>
      <c r="D591" s="346">
        <v>2</v>
      </c>
      <c r="E591" s="121" t="s">
        <v>87</v>
      </c>
      <c r="F591" s="133" t="str">
        <f>IF('建築物別概要（追加）入力'!$E$397="","",'建築物別概要（追加）入力'!$E$397)</f>
        <v/>
      </c>
      <c r="G591" s="133"/>
      <c r="H591" s="122"/>
      <c r="I591" s="122"/>
      <c r="J591" s="122"/>
      <c r="K591" s="122"/>
      <c r="L591" s="122"/>
      <c r="M591" s="122"/>
      <c r="N591" s="122"/>
      <c r="O591" s="122"/>
      <c r="P591" s="122"/>
      <c r="Q591" s="122"/>
      <c r="R591" s="122"/>
      <c r="S591" s="122"/>
      <c r="T591" s="122"/>
      <c r="U591" s="122"/>
      <c r="V591" s="146"/>
    </row>
    <row r="592" spans="1:22" s="119" customFormat="1" ht="14.1" customHeight="1">
      <c r="A592" s="301">
        <f t="shared" si="9"/>
        <v>591</v>
      </c>
      <c r="B592" s="346" t="s">
        <v>2106</v>
      </c>
      <c r="C592" s="346">
        <v>3</v>
      </c>
      <c r="D592" s="346">
        <v>2</v>
      </c>
      <c r="E592" s="121" t="s">
        <v>2192</v>
      </c>
      <c r="F592" s="131" t="str">
        <f>IF('建築物別概要（追加）入力'!$E$398="","",TEXT('建築物別概要（追加）入力'!$E$398,"#0.000"))</f>
        <v/>
      </c>
      <c r="G592" s="131"/>
      <c r="H592" s="122"/>
      <c r="I592" s="122"/>
      <c r="J592" s="122"/>
      <c r="K592" s="122"/>
      <c r="L592" s="122"/>
      <c r="M592" s="122"/>
      <c r="N592" s="122"/>
      <c r="O592" s="122"/>
      <c r="P592" s="122"/>
      <c r="Q592" s="122"/>
      <c r="R592" s="122"/>
      <c r="S592" s="122"/>
      <c r="T592" s="122"/>
      <c r="U592" s="122"/>
      <c r="V592" s="146"/>
    </row>
    <row r="593" spans="1:22" s="119" customFormat="1" ht="14.1" customHeight="1">
      <c r="A593" s="301">
        <f t="shared" si="9"/>
        <v>592</v>
      </c>
      <c r="B593" s="346" t="s">
        <v>2106</v>
      </c>
      <c r="C593" s="346">
        <v>3</v>
      </c>
      <c r="D593" s="346">
        <v>2</v>
      </c>
      <c r="E593" s="121" t="s">
        <v>2193</v>
      </c>
      <c r="F593" s="131" t="str">
        <f>IF('建築物別概要（追加）入力'!$E$399="","",TEXT('建築物別概要（追加）入力'!$E$399,"#0.000"))</f>
        <v/>
      </c>
      <c r="G593" s="131"/>
      <c r="H593" s="122"/>
      <c r="I593" s="122"/>
      <c r="J593" s="122"/>
      <c r="K593" s="122"/>
      <c r="L593" s="122"/>
      <c r="M593" s="122"/>
      <c r="N593" s="122"/>
      <c r="O593" s="122"/>
      <c r="P593" s="122"/>
      <c r="Q593" s="122"/>
      <c r="R593" s="122"/>
      <c r="S593" s="122"/>
      <c r="T593" s="122"/>
      <c r="U593" s="122"/>
      <c r="V593" s="146"/>
    </row>
    <row r="594" spans="1:22" s="119" customFormat="1" ht="14.1" customHeight="1">
      <c r="A594" s="301">
        <f t="shared" si="9"/>
        <v>593</v>
      </c>
      <c r="B594" s="346" t="s">
        <v>2106</v>
      </c>
      <c r="C594" s="346">
        <v>3</v>
      </c>
      <c r="D594" s="346">
        <v>2</v>
      </c>
      <c r="E594" s="121" t="s">
        <v>2194</v>
      </c>
      <c r="F594" s="131" t="str">
        <f>IF('建築物別概要（追加）入力'!$E$400="","",TEXT('建築物別概要（追加）入力'!$E$400,"#0.000"))</f>
        <v/>
      </c>
      <c r="G594" s="131"/>
      <c r="H594" s="122"/>
      <c r="I594" s="122"/>
      <c r="J594" s="122"/>
      <c r="K594" s="122"/>
      <c r="L594" s="122"/>
      <c r="M594" s="122"/>
      <c r="N594" s="122"/>
      <c r="O594" s="122"/>
      <c r="P594" s="122"/>
      <c r="Q594" s="122"/>
      <c r="R594" s="122"/>
      <c r="S594" s="122"/>
      <c r="T594" s="122"/>
      <c r="U594" s="122"/>
      <c r="V594" s="146"/>
    </row>
    <row r="595" spans="1:22" s="119" customFormat="1" ht="14.1" customHeight="1">
      <c r="A595" s="301">
        <f t="shared" si="9"/>
        <v>594</v>
      </c>
      <c r="B595" s="346" t="s">
        <v>2106</v>
      </c>
      <c r="C595" s="346">
        <v>3</v>
      </c>
      <c r="D595" s="346">
        <v>2</v>
      </c>
      <c r="E595" s="121" t="s">
        <v>2195</v>
      </c>
      <c r="F595" s="131" t="str">
        <f>IF('建築物別概要（追加）入力'!$E$401="","",TEXT('建築物別概要（追加）入力'!$E$401,"#0.000"))</f>
        <v/>
      </c>
      <c r="G595" s="131"/>
      <c r="H595" s="122"/>
      <c r="I595" s="122"/>
      <c r="J595" s="122"/>
      <c r="K595" s="122"/>
      <c r="L595" s="122"/>
      <c r="M595" s="122"/>
      <c r="N595" s="122"/>
      <c r="O595" s="122"/>
      <c r="P595" s="122"/>
      <c r="Q595" s="122"/>
      <c r="R595" s="122"/>
      <c r="S595" s="122"/>
      <c r="T595" s="122"/>
      <c r="U595" s="122"/>
      <c r="V595" s="146"/>
    </row>
    <row r="596" spans="1:22" s="119" customFormat="1" ht="14.1" customHeight="1">
      <c r="A596" s="301">
        <f t="shared" si="9"/>
        <v>595</v>
      </c>
      <c r="B596" s="346" t="s">
        <v>2106</v>
      </c>
      <c r="C596" s="346">
        <v>3</v>
      </c>
      <c r="D596" s="346">
        <v>2</v>
      </c>
      <c r="E596" s="121" t="s">
        <v>2191</v>
      </c>
      <c r="F596" s="131" t="str">
        <f>IF($G$596=TRUE,"有",IF($H$596=TRUE,"無",""))</f>
        <v/>
      </c>
      <c r="G596" s="127" t="b">
        <v>0</v>
      </c>
      <c r="H596" s="127" t="b">
        <v>0</v>
      </c>
      <c r="I596" s="122"/>
      <c r="J596" s="122"/>
      <c r="K596" s="122"/>
      <c r="L596" s="122"/>
      <c r="M596" s="122"/>
      <c r="N596" s="122"/>
      <c r="O596" s="122"/>
      <c r="P596" s="122"/>
      <c r="Q596" s="122"/>
      <c r="R596" s="122"/>
      <c r="S596" s="122"/>
      <c r="T596" s="122"/>
      <c r="U596" s="122"/>
      <c r="V596" s="146"/>
    </row>
    <row r="597" spans="1:22" s="119" customFormat="1" ht="14.1" customHeight="1">
      <c r="A597" s="301">
        <f t="shared" si="9"/>
        <v>596</v>
      </c>
      <c r="B597" s="346" t="s">
        <v>2106</v>
      </c>
      <c r="C597" s="346">
        <v>3</v>
      </c>
      <c r="D597" s="346">
        <v>2</v>
      </c>
      <c r="E597" s="121" t="s">
        <v>2286</v>
      </c>
      <c r="F597" s="122" t="str">
        <f>IF($G$597=1,"",INDEX(主要用途!$C$2:$C$63,$G$597))</f>
        <v/>
      </c>
      <c r="G597" s="437">
        <v>1</v>
      </c>
      <c r="H597" s="127"/>
      <c r="I597" s="127"/>
      <c r="J597" s="127"/>
      <c r="K597" s="127"/>
      <c r="L597" s="127"/>
      <c r="M597" s="122"/>
      <c r="N597" s="122"/>
      <c r="O597" s="122"/>
      <c r="P597" s="122"/>
      <c r="Q597" s="145"/>
      <c r="R597" s="122"/>
      <c r="S597" s="122"/>
      <c r="T597" s="122"/>
      <c r="U597" s="122"/>
      <c r="V597" s="146"/>
    </row>
    <row r="598" spans="1:22" s="119" customFormat="1" ht="14.1" customHeight="1">
      <c r="A598" s="301">
        <f t="shared" si="9"/>
        <v>597</v>
      </c>
      <c r="B598" s="346" t="s">
        <v>2106</v>
      </c>
      <c r="C598" s="346">
        <v>3</v>
      </c>
      <c r="D598" s="346">
        <v>2</v>
      </c>
      <c r="E598" s="121" t="s">
        <v>2287</v>
      </c>
      <c r="F598" s="122" t="str">
        <f>IF($G$598=1,"",INDEX(主要用途!$C$2:$C$63,$G$598))</f>
        <v/>
      </c>
      <c r="G598" s="437">
        <v>1</v>
      </c>
      <c r="H598" s="134"/>
      <c r="I598" s="134"/>
      <c r="J598" s="134"/>
      <c r="K598" s="134"/>
      <c r="L598" s="134"/>
      <c r="M598" s="122"/>
      <c r="N598" s="122"/>
      <c r="O598" s="122"/>
      <c r="P598" s="122"/>
      <c r="Q598" s="145"/>
      <c r="R598" s="122"/>
      <c r="S598" s="122"/>
      <c r="T598" s="122"/>
      <c r="U598" s="122"/>
      <c r="V598" s="146"/>
    </row>
    <row r="599" spans="1:22" s="119" customFormat="1" ht="14.1" customHeight="1">
      <c r="A599" s="301">
        <f t="shared" si="9"/>
        <v>598</v>
      </c>
      <c r="B599" s="346" t="s">
        <v>2106</v>
      </c>
      <c r="C599" s="346">
        <v>3</v>
      </c>
      <c r="D599" s="346">
        <v>2</v>
      </c>
      <c r="E599" s="121" t="s">
        <v>2288</v>
      </c>
      <c r="F599" s="122" t="str">
        <f>IF($G$599=1,"",INDEX(主要用途!$C$2:$C$63,$G$599))</f>
        <v/>
      </c>
      <c r="G599" s="437">
        <v>1</v>
      </c>
      <c r="H599" s="134"/>
      <c r="I599" s="134"/>
      <c r="J599" s="134"/>
      <c r="K599" s="134"/>
      <c r="L599" s="134"/>
      <c r="M599" s="122"/>
      <c r="N599" s="122"/>
      <c r="O599" s="122"/>
      <c r="P599" s="122"/>
      <c r="Q599" s="145"/>
      <c r="R599" s="122"/>
      <c r="S599" s="122"/>
      <c r="T599" s="122"/>
      <c r="U599" s="122"/>
      <c r="V599" s="146"/>
    </row>
    <row r="600" spans="1:22" s="119" customFormat="1" ht="14.1" customHeight="1">
      <c r="A600" s="301">
        <f t="shared" si="9"/>
        <v>599</v>
      </c>
      <c r="B600" s="346" t="s">
        <v>2106</v>
      </c>
      <c r="C600" s="346">
        <v>3</v>
      </c>
      <c r="D600" s="346">
        <v>2</v>
      </c>
      <c r="E600" s="121" t="s">
        <v>2289</v>
      </c>
      <c r="F600" s="122" t="str">
        <f>IF($G$600=1,"",INDEX(主要用途!$C$2:$C$63,$G$600))</f>
        <v/>
      </c>
      <c r="G600" s="437">
        <v>1</v>
      </c>
      <c r="H600" s="134"/>
      <c r="I600" s="134"/>
      <c r="J600" s="134"/>
      <c r="K600" s="134"/>
      <c r="L600" s="134"/>
      <c r="M600" s="122"/>
      <c r="N600" s="122"/>
      <c r="O600" s="122"/>
      <c r="P600" s="122"/>
      <c r="Q600" s="145"/>
      <c r="R600" s="122"/>
      <c r="S600" s="122"/>
      <c r="T600" s="122"/>
      <c r="U600" s="122"/>
      <c r="V600" s="146"/>
    </row>
    <row r="601" spans="1:22" s="119" customFormat="1" ht="14.1" customHeight="1">
      <c r="A601" s="301">
        <f t="shared" si="9"/>
        <v>600</v>
      </c>
      <c r="B601" s="346" t="s">
        <v>2106</v>
      </c>
      <c r="C601" s="346">
        <v>3</v>
      </c>
      <c r="D601" s="346">
        <v>2</v>
      </c>
      <c r="E601" s="121" t="s">
        <v>2290</v>
      </c>
      <c r="F601" s="122" t="str">
        <f>IF($G$601=1,"",INDEX(主要用途!$C$2:$C$63,$G$601))</f>
        <v/>
      </c>
      <c r="G601" s="437">
        <v>1</v>
      </c>
      <c r="H601" s="134"/>
      <c r="I601" s="134"/>
      <c r="J601" s="134"/>
      <c r="K601" s="134"/>
      <c r="L601" s="134"/>
      <c r="M601" s="122"/>
      <c r="N601" s="122"/>
      <c r="O601" s="122"/>
      <c r="P601" s="122"/>
      <c r="Q601" s="145"/>
      <c r="R601" s="122"/>
      <c r="S601" s="122"/>
      <c r="T601" s="122"/>
      <c r="U601" s="122"/>
      <c r="V601" s="146"/>
    </row>
    <row r="602" spans="1:22" s="119" customFormat="1" ht="14.1" customHeight="1">
      <c r="A602" s="301">
        <f t="shared" si="9"/>
        <v>601</v>
      </c>
      <c r="B602" s="346" t="s">
        <v>2106</v>
      </c>
      <c r="C602" s="346">
        <v>3</v>
      </c>
      <c r="D602" s="346">
        <v>2</v>
      </c>
      <c r="E602" s="121" t="s">
        <v>2301</v>
      </c>
      <c r="F602" s="122" t="str">
        <f>IF($G$602=1,"",INDEX(主要用途!$C$2:$C$63,$G$602))</f>
        <v/>
      </c>
      <c r="G602" s="437">
        <v>1</v>
      </c>
      <c r="H602" s="134"/>
      <c r="I602" s="134"/>
      <c r="J602" s="134"/>
      <c r="K602" s="134"/>
      <c r="L602" s="134"/>
      <c r="M602" s="122"/>
      <c r="N602" s="122"/>
      <c r="O602" s="122"/>
      <c r="P602" s="122"/>
      <c r="Q602" s="145"/>
      <c r="R602" s="122"/>
      <c r="S602" s="122"/>
      <c r="T602" s="122"/>
      <c r="U602" s="122"/>
      <c r="V602" s="146"/>
    </row>
    <row r="603" spans="1:22" s="119" customFormat="1" ht="14.1" customHeight="1">
      <c r="A603" s="301">
        <f t="shared" si="9"/>
        <v>602</v>
      </c>
      <c r="B603" s="346" t="s">
        <v>2106</v>
      </c>
      <c r="C603" s="346">
        <v>3</v>
      </c>
      <c r="D603" s="346">
        <v>2</v>
      </c>
      <c r="E603" s="121" t="s">
        <v>2291</v>
      </c>
      <c r="F603" s="122" t="str">
        <f>IF('建築物別概要（追加）入力'!$K$405="","",'建築物別概要（追加）入力'!$K$405)</f>
        <v/>
      </c>
      <c r="G603" s="122"/>
      <c r="H603" s="122"/>
      <c r="I603" s="122"/>
      <c r="J603" s="122"/>
      <c r="K603" s="122"/>
      <c r="L603" s="122"/>
      <c r="M603" s="122"/>
      <c r="N603" s="122"/>
      <c r="O603" s="122"/>
      <c r="P603" s="122"/>
      <c r="Q603" s="122"/>
      <c r="R603" s="122"/>
      <c r="S603" s="122"/>
      <c r="T603" s="122"/>
      <c r="U603" s="122"/>
      <c r="V603" s="146"/>
    </row>
    <row r="604" spans="1:22" s="119" customFormat="1" ht="14.1" customHeight="1">
      <c r="A604" s="301">
        <f t="shared" si="9"/>
        <v>603</v>
      </c>
      <c r="B604" s="346" t="s">
        <v>2106</v>
      </c>
      <c r="C604" s="346">
        <v>3</v>
      </c>
      <c r="D604" s="346">
        <v>2</v>
      </c>
      <c r="E604" s="121" t="s">
        <v>2292</v>
      </c>
      <c r="F604" s="122" t="str">
        <f>IF('建築物別概要（追加）入力'!$K$406="","",'建築物別概要（追加）入力'!$K$406)</f>
        <v/>
      </c>
      <c r="G604" s="122"/>
      <c r="H604" s="122"/>
      <c r="I604" s="122"/>
      <c r="J604" s="122"/>
      <c r="K604" s="122"/>
      <c r="L604" s="122"/>
      <c r="M604" s="122"/>
      <c r="N604" s="122"/>
      <c r="O604" s="122"/>
      <c r="P604" s="122"/>
      <c r="Q604" s="122"/>
      <c r="R604" s="122"/>
      <c r="S604" s="122"/>
      <c r="T604" s="122"/>
      <c r="U604" s="122"/>
      <c r="V604" s="146"/>
    </row>
    <row r="605" spans="1:22" s="119" customFormat="1" ht="14.1" customHeight="1">
      <c r="A605" s="301">
        <f t="shared" si="9"/>
        <v>604</v>
      </c>
      <c r="B605" s="346" t="s">
        <v>2106</v>
      </c>
      <c r="C605" s="346">
        <v>3</v>
      </c>
      <c r="D605" s="346">
        <v>2</v>
      </c>
      <c r="E605" s="121" t="s">
        <v>2295</v>
      </c>
      <c r="F605" s="122" t="str">
        <f>IF('建築物別概要（追加）入力'!$K$407="","",'建築物別概要（追加）入力'!$K$407)</f>
        <v/>
      </c>
      <c r="G605" s="122"/>
      <c r="H605" s="122"/>
      <c r="I605" s="122"/>
      <c r="J605" s="122"/>
      <c r="K605" s="122"/>
      <c r="L605" s="122"/>
      <c r="M605" s="122"/>
      <c r="N605" s="122"/>
      <c r="O605" s="122"/>
      <c r="P605" s="122"/>
      <c r="Q605" s="122"/>
      <c r="R605" s="122"/>
      <c r="S605" s="122"/>
      <c r="T605" s="122"/>
      <c r="U605" s="122"/>
      <c r="V605" s="146"/>
    </row>
    <row r="606" spans="1:22" s="119" customFormat="1" ht="14.1" customHeight="1">
      <c r="A606" s="301">
        <f t="shared" si="9"/>
        <v>605</v>
      </c>
      <c r="B606" s="346" t="s">
        <v>2106</v>
      </c>
      <c r="C606" s="346">
        <v>3</v>
      </c>
      <c r="D606" s="346">
        <v>2</v>
      </c>
      <c r="E606" s="121" t="s">
        <v>2293</v>
      </c>
      <c r="F606" s="122" t="str">
        <f>IF('建築物別概要（追加）入力'!$K$408="","",'建築物別概要（追加）入力'!$K$408)</f>
        <v/>
      </c>
      <c r="G606" s="122"/>
      <c r="H606" s="122"/>
      <c r="I606" s="122"/>
      <c r="J606" s="122"/>
      <c r="K606" s="122"/>
      <c r="L606" s="122"/>
      <c r="M606" s="122"/>
      <c r="N606" s="122"/>
      <c r="O606" s="122"/>
      <c r="P606" s="122"/>
      <c r="Q606" s="122"/>
      <c r="R606" s="122"/>
      <c r="S606" s="122"/>
      <c r="T606" s="122"/>
      <c r="U606" s="122"/>
      <c r="V606" s="146"/>
    </row>
    <row r="607" spans="1:22" s="119" customFormat="1" ht="14.1" customHeight="1">
      <c r="A607" s="301">
        <f t="shared" si="9"/>
        <v>606</v>
      </c>
      <c r="B607" s="346" t="s">
        <v>2106</v>
      </c>
      <c r="C607" s="346">
        <v>3</v>
      </c>
      <c r="D607" s="346">
        <v>2</v>
      </c>
      <c r="E607" s="121" t="s">
        <v>2294</v>
      </c>
      <c r="F607" s="122" t="str">
        <f>IF('建築物別概要（追加）入力'!$K$409="","",'建築物別概要（追加）入力'!$K$409)</f>
        <v/>
      </c>
      <c r="G607" s="122"/>
      <c r="H607" s="122"/>
      <c r="I607" s="122"/>
      <c r="J607" s="122"/>
      <c r="K607" s="122"/>
      <c r="L607" s="122"/>
      <c r="M607" s="122"/>
      <c r="N607" s="122"/>
      <c r="O607" s="122"/>
      <c r="P607" s="122"/>
      <c r="Q607" s="122"/>
      <c r="R607" s="122"/>
      <c r="S607" s="122"/>
      <c r="T607" s="122"/>
      <c r="U607" s="122"/>
      <c r="V607" s="146"/>
    </row>
    <row r="608" spans="1:22" s="119" customFormat="1" ht="14.1" customHeight="1">
      <c r="A608" s="301">
        <f t="shared" si="9"/>
        <v>607</v>
      </c>
      <c r="B608" s="346" t="s">
        <v>2106</v>
      </c>
      <c r="C608" s="346">
        <v>3</v>
      </c>
      <c r="D608" s="346">
        <v>2</v>
      </c>
      <c r="E608" s="121" t="s">
        <v>2302</v>
      </c>
      <c r="F608" s="122" t="str">
        <f>IF('建築物別概要（追加）入力'!$K$410="","",'建築物別概要（追加）入力'!$K$410)</f>
        <v/>
      </c>
      <c r="G608" s="122"/>
      <c r="H608" s="122"/>
      <c r="I608" s="122"/>
      <c r="J608" s="122"/>
      <c r="K608" s="122"/>
      <c r="L608" s="122"/>
      <c r="M608" s="122"/>
      <c r="N608" s="122"/>
      <c r="O608" s="122"/>
      <c r="P608" s="122"/>
      <c r="Q608" s="122"/>
      <c r="R608" s="122"/>
      <c r="S608" s="122"/>
      <c r="T608" s="122"/>
      <c r="U608" s="122"/>
      <c r="V608" s="146"/>
    </row>
    <row r="609" spans="1:22" s="119" customFormat="1" ht="14.1" customHeight="1">
      <c r="A609" s="301">
        <f t="shared" si="9"/>
        <v>608</v>
      </c>
      <c r="B609" s="346" t="s">
        <v>2106</v>
      </c>
      <c r="C609" s="346">
        <v>3</v>
      </c>
      <c r="D609" s="346">
        <v>2</v>
      </c>
      <c r="E609" s="121" t="s">
        <v>2296</v>
      </c>
      <c r="F609" s="122" t="str">
        <f>IF('建築物別概要（追加）入力'!$V$405="","",TEXT('建築物別概要（追加）入力'!$V$405,"#0.00"))</f>
        <v/>
      </c>
      <c r="G609" s="152"/>
      <c r="H609" s="152"/>
      <c r="I609" s="152"/>
      <c r="J609" s="152"/>
      <c r="K609" s="152"/>
      <c r="L609" s="152"/>
      <c r="M609" s="122"/>
      <c r="N609" s="122"/>
      <c r="O609" s="122"/>
      <c r="P609" s="122"/>
      <c r="Q609" s="122"/>
      <c r="R609" s="122"/>
      <c r="S609" s="122"/>
      <c r="T609" s="122"/>
      <c r="U609" s="122"/>
      <c r="V609" s="146"/>
    </row>
    <row r="610" spans="1:22" s="119" customFormat="1" ht="14.1" customHeight="1">
      <c r="A610" s="301">
        <f t="shared" si="9"/>
        <v>609</v>
      </c>
      <c r="B610" s="346" t="s">
        <v>2106</v>
      </c>
      <c r="C610" s="346">
        <v>3</v>
      </c>
      <c r="D610" s="346">
        <v>2</v>
      </c>
      <c r="E610" s="121" t="s">
        <v>2297</v>
      </c>
      <c r="F610" s="122" t="str">
        <f>IF('建築物別概要（追加）入力'!$V$406="","",TEXT('建築物別概要（追加）入力'!$V$406,"#0.00"))</f>
        <v/>
      </c>
      <c r="G610" s="152"/>
      <c r="H610" s="152"/>
      <c r="I610" s="152"/>
      <c r="J610" s="152"/>
      <c r="K610" s="152"/>
      <c r="L610" s="152"/>
      <c r="M610" s="122"/>
      <c r="N610" s="122"/>
      <c r="O610" s="122"/>
      <c r="P610" s="122"/>
      <c r="Q610" s="122"/>
      <c r="R610" s="122"/>
      <c r="S610" s="122"/>
      <c r="T610" s="122"/>
      <c r="U610" s="122"/>
      <c r="V610" s="146"/>
    </row>
    <row r="611" spans="1:22" s="119" customFormat="1" ht="14.1" customHeight="1">
      <c r="A611" s="301">
        <f t="shared" si="9"/>
        <v>610</v>
      </c>
      <c r="B611" s="346" t="s">
        <v>2106</v>
      </c>
      <c r="C611" s="346">
        <v>3</v>
      </c>
      <c r="D611" s="346">
        <v>2</v>
      </c>
      <c r="E611" s="121" t="s">
        <v>2298</v>
      </c>
      <c r="F611" s="122" t="str">
        <f>IF('建築物別概要（追加）入力'!$V$407="","",TEXT('建築物別概要（追加）入力'!$V$407,"#0.00"))</f>
        <v/>
      </c>
      <c r="G611" s="152"/>
      <c r="H611" s="152"/>
      <c r="I611" s="152"/>
      <c r="J611" s="152"/>
      <c r="K611" s="152"/>
      <c r="L611" s="152"/>
      <c r="M611" s="122"/>
      <c r="N611" s="122"/>
      <c r="O611" s="122"/>
      <c r="P611" s="122"/>
      <c r="Q611" s="122"/>
      <c r="R611" s="122"/>
      <c r="S611" s="122"/>
      <c r="T611" s="122"/>
      <c r="U611" s="122"/>
      <c r="V611" s="146"/>
    </row>
    <row r="612" spans="1:22" s="119" customFormat="1" ht="14.1" customHeight="1">
      <c r="A612" s="301">
        <f t="shared" si="9"/>
        <v>611</v>
      </c>
      <c r="B612" s="346" t="s">
        <v>2106</v>
      </c>
      <c r="C612" s="346">
        <v>3</v>
      </c>
      <c r="D612" s="346">
        <v>2</v>
      </c>
      <c r="E612" s="121" t="s">
        <v>2299</v>
      </c>
      <c r="F612" s="122" t="str">
        <f>IF('建築物別概要（追加）入力'!$V$408="","",TEXT('建築物別概要（追加）入力'!$V$408,"#0.00"))</f>
        <v/>
      </c>
      <c r="G612" s="152"/>
      <c r="H612" s="152"/>
      <c r="I612" s="152"/>
      <c r="J612" s="152"/>
      <c r="K612" s="152"/>
      <c r="L612" s="152"/>
      <c r="M612" s="122"/>
      <c r="N612" s="122"/>
      <c r="O612" s="122"/>
      <c r="P612" s="122"/>
      <c r="Q612" s="122"/>
      <c r="R612" s="122"/>
      <c r="S612" s="122"/>
      <c r="T612" s="122"/>
      <c r="U612" s="122"/>
      <c r="V612" s="146"/>
    </row>
    <row r="613" spans="1:22" s="119" customFormat="1" ht="14.1" customHeight="1">
      <c r="A613" s="301">
        <f t="shared" si="9"/>
        <v>612</v>
      </c>
      <c r="B613" s="346" t="s">
        <v>2106</v>
      </c>
      <c r="C613" s="346">
        <v>3</v>
      </c>
      <c r="D613" s="346">
        <v>2</v>
      </c>
      <c r="E613" s="121" t="s">
        <v>2300</v>
      </c>
      <c r="F613" s="122" t="str">
        <f>IF('建築物別概要（追加）入力'!$V$409="","",TEXT('建築物別概要（追加）入力'!$V$409,"#0.00"))</f>
        <v/>
      </c>
      <c r="G613" s="152"/>
      <c r="H613" s="152"/>
      <c r="I613" s="152"/>
      <c r="J613" s="152"/>
      <c r="K613" s="152"/>
      <c r="L613" s="152"/>
      <c r="M613" s="122"/>
      <c r="N613" s="122"/>
      <c r="O613" s="122"/>
      <c r="P613" s="122"/>
      <c r="Q613" s="122"/>
      <c r="R613" s="122"/>
      <c r="S613" s="122"/>
      <c r="T613" s="122"/>
      <c r="U613" s="122"/>
      <c r="V613" s="146"/>
    </row>
    <row r="614" spans="1:22" s="119" customFormat="1" ht="14.1" customHeight="1">
      <c r="A614" s="301">
        <f t="shared" si="9"/>
        <v>613</v>
      </c>
      <c r="B614" s="346" t="s">
        <v>2106</v>
      </c>
      <c r="C614" s="346">
        <v>3</v>
      </c>
      <c r="D614" s="346">
        <v>2</v>
      </c>
      <c r="E614" s="121" t="s">
        <v>2303</v>
      </c>
      <c r="F614" s="122" t="str">
        <f>IF('建築物別概要（追加）入力'!$V$410="","",TEXT('建築物別概要（追加）入力'!$V$410,"#0.00"))</f>
        <v/>
      </c>
      <c r="G614" s="152"/>
      <c r="H614" s="152"/>
      <c r="I614" s="152"/>
      <c r="J614" s="152"/>
      <c r="K614" s="152"/>
      <c r="L614" s="152"/>
      <c r="M614" s="122"/>
      <c r="N614" s="122"/>
      <c r="O614" s="122"/>
      <c r="P614" s="122"/>
      <c r="Q614" s="122"/>
      <c r="R614" s="122"/>
      <c r="S614" s="122"/>
      <c r="T614" s="122"/>
      <c r="U614" s="122"/>
      <c r="V614" s="146"/>
    </row>
    <row r="615" spans="1:22" s="119" customFormat="1" ht="14.1" customHeight="1">
      <c r="A615" s="301">
        <f t="shared" si="9"/>
        <v>614</v>
      </c>
      <c r="B615" s="346" t="s">
        <v>2106</v>
      </c>
      <c r="C615" s="346">
        <v>3</v>
      </c>
      <c r="D615" s="346">
        <v>2</v>
      </c>
      <c r="E615" s="121" t="s">
        <v>1631</v>
      </c>
      <c r="F615" s="122" t="str">
        <f>IF('建築物別概要（追加）入力'!$E$412="","",'建築物別概要（追加）入力'!$E$412)</f>
        <v/>
      </c>
      <c r="G615" s="122"/>
      <c r="H615" s="122"/>
      <c r="I615" s="122"/>
      <c r="J615" s="122"/>
      <c r="K615" s="122"/>
      <c r="L615" s="122"/>
      <c r="M615" s="122"/>
      <c r="N615" s="122"/>
      <c r="O615" s="122"/>
      <c r="P615" s="122"/>
      <c r="Q615" s="122"/>
      <c r="R615" s="122"/>
      <c r="S615" s="122"/>
      <c r="T615" s="122"/>
      <c r="U615" s="122"/>
      <c r="V615" s="146"/>
    </row>
    <row r="616" spans="1:22" s="119" customFormat="1" ht="14.1" customHeight="1" thickBot="1">
      <c r="A616" s="302">
        <f t="shared" si="9"/>
        <v>615</v>
      </c>
      <c r="B616" s="347" t="s">
        <v>2106</v>
      </c>
      <c r="C616" s="347">
        <v>3</v>
      </c>
      <c r="D616" s="374">
        <v>2</v>
      </c>
      <c r="E616" s="154" t="s">
        <v>1630</v>
      </c>
      <c r="F616" s="155" t="str">
        <f>IF('建築物別概要（追加）入力'!$E$415="","",'建築物別概要（追加）入力'!$E$415)</f>
        <v/>
      </c>
      <c r="G616" s="155"/>
      <c r="H616" s="155"/>
      <c r="I616" s="155"/>
      <c r="J616" s="155"/>
      <c r="K616" s="155"/>
      <c r="L616" s="155"/>
      <c r="M616" s="155"/>
      <c r="N616" s="155"/>
      <c r="O616" s="155"/>
      <c r="P616" s="155"/>
      <c r="Q616" s="155"/>
      <c r="R616" s="155"/>
      <c r="S616" s="155"/>
      <c r="T616" s="155"/>
      <c r="U616" s="155"/>
      <c r="V616" s="158"/>
    </row>
    <row r="617" spans="1:22" s="119" customFormat="1" ht="14.1" customHeight="1">
      <c r="A617" s="309">
        <f t="shared" si="9"/>
        <v>616</v>
      </c>
      <c r="B617" s="348" t="s">
        <v>2106</v>
      </c>
      <c r="C617" s="348">
        <v>3</v>
      </c>
      <c r="D617" s="348">
        <v>3</v>
      </c>
      <c r="E617" s="147" t="s">
        <v>1983</v>
      </c>
      <c r="F617" s="156">
        <f>'建築物別概要（追加）入力'!$E$419</f>
        <v>3</v>
      </c>
      <c r="G617" s="156"/>
      <c r="H617" s="148"/>
      <c r="I617" s="148"/>
      <c r="J617" s="148"/>
      <c r="K617" s="148"/>
      <c r="L617" s="148"/>
      <c r="M617" s="148"/>
      <c r="N617" s="148"/>
      <c r="O617" s="148"/>
      <c r="P617" s="148"/>
      <c r="Q617" s="148"/>
      <c r="R617" s="148"/>
      <c r="S617" s="148"/>
      <c r="T617" s="148"/>
      <c r="U617" s="148"/>
      <c r="V617" s="157"/>
    </row>
    <row r="618" spans="1:22" s="119" customFormat="1" ht="14.1" customHeight="1">
      <c r="A618" s="301">
        <f t="shared" si="9"/>
        <v>617</v>
      </c>
      <c r="B618" s="346" t="s">
        <v>2106</v>
      </c>
      <c r="C618" s="346">
        <v>3</v>
      </c>
      <c r="D618" s="346">
        <v>3</v>
      </c>
      <c r="E618" s="121" t="s">
        <v>87</v>
      </c>
      <c r="F618" s="133" t="str">
        <f>IF('建築物別概要（追加）入力'!$E$420="","",'建築物別概要（追加）入力'!$E$420)</f>
        <v/>
      </c>
      <c r="G618" s="133"/>
      <c r="H618" s="122"/>
      <c r="I618" s="122"/>
      <c r="J618" s="122"/>
      <c r="K618" s="122"/>
      <c r="L618" s="122"/>
      <c r="M618" s="122"/>
      <c r="N618" s="122"/>
      <c r="O618" s="122"/>
      <c r="P618" s="122"/>
      <c r="Q618" s="122"/>
      <c r="R618" s="122"/>
      <c r="S618" s="122"/>
      <c r="T618" s="122"/>
      <c r="U618" s="122"/>
      <c r="V618" s="146"/>
    </row>
    <row r="619" spans="1:22" s="119" customFormat="1" ht="14.1" customHeight="1">
      <c r="A619" s="301">
        <f t="shared" si="9"/>
        <v>618</v>
      </c>
      <c r="B619" s="346" t="s">
        <v>2106</v>
      </c>
      <c r="C619" s="346">
        <v>3</v>
      </c>
      <c r="D619" s="346">
        <v>3</v>
      </c>
      <c r="E619" s="121" t="s">
        <v>2192</v>
      </c>
      <c r="F619" s="131" t="str">
        <f>IF('建築物別概要（追加）入力'!$E$421="","",TEXT('建築物別概要（追加）入力'!$E$421,"#0.000"))</f>
        <v/>
      </c>
      <c r="G619" s="131"/>
      <c r="H619" s="122"/>
      <c r="I619" s="122"/>
      <c r="J619" s="122"/>
      <c r="K619" s="122"/>
      <c r="L619" s="122"/>
      <c r="M619" s="122"/>
      <c r="N619" s="122"/>
      <c r="O619" s="122"/>
      <c r="P619" s="122"/>
      <c r="Q619" s="122"/>
      <c r="R619" s="122"/>
      <c r="S619" s="122"/>
      <c r="T619" s="122"/>
      <c r="U619" s="122"/>
      <c r="V619" s="146"/>
    </row>
    <row r="620" spans="1:22" s="119" customFormat="1" ht="14.1" customHeight="1">
      <c r="A620" s="301">
        <f t="shared" si="9"/>
        <v>619</v>
      </c>
      <c r="B620" s="346" t="s">
        <v>2106</v>
      </c>
      <c r="C620" s="346">
        <v>3</v>
      </c>
      <c r="D620" s="346">
        <v>3</v>
      </c>
      <c r="E620" s="121" t="s">
        <v>2193</v>
      </c>
      <c r="F620" s="131" t="str">
        <f>IF('建築物別概要（追加）入力'!$E$422="","",TEXT('建築物別概要（追加）入力'!$E$422,"#0.000"))</f>
        <v/>
      </c>
      <c r="G620" s="131"/>
      <c r="H620" s="122"/>
      <c r="I620" s="122"/>
      <c r="J620" s="122"/>
      <c r="K620" s="122"/>
      <c r="L620" s="122"/>
      <c r="M620" s="122"/>
      <c r="N620" s="122"/>
      <c r="O620" s="122"/>
      <c r="P620" s="122"/>
      <c r="Q620" s="122"/>
      <c r="R620" s="122"/>
      <c r="S620" s="122"/>
      <c r="T620" s="122"/>
      <c r="U620" s="122"/>
      <c r="V620" s="146"/>
    </row>
    <row r="621" spans="1:22" s="119" customFormat="1" ht="14.1" customHeight="1">
      <c r="A621" s="301">
        <f t="shared" si="9"/>
        <v>620</v>
      </c>
      <c r="B621" s="346" t="s">
        <v>2106</v>
      </c>
      <c r="C621" s="346">
        <v>3</v>
      </c>
      <c r="D621" s="346">
        <v>3</v>
      </c>
      <c r="E621" s="121" t="s">
        <v>2194</v>
      </c>
      <c r="F621" s="131" t="str">
        <f>IF('建築物別概要（追加）入力'!$E$423="","",TEXT('建築物別概要（追加）入力'!$E$423,"#0.000"))</f>
        <v/>
      </c>
      <c r="G621" s="131"/>
      <c r="H621" s="122"/>
      <c r="I621" s="122"/>
      <c r="J621" s="122"/>
      <c r="K621" s="122"/>
      <c r="L621" s="122"/>
      <c r="M621" s="122"/>
      <c r="N621" s="122"/>
      <c r="O621" s="122"/>
      <c r="P621" s="122"/>
      <c r="Q621" s="122"/>
      <c r="R621" s="122"/>
      <c r="S621" s="122"/>
      <c r="T621" s="122"/>
      <c r="U621" s="122"/>
      <c r="V621" s="146"/>
    </row>
    <row r="622" spans="1:22" s="119" customFormat="1" ht="14.1" customHeight="1">
      <c r="A622" s="301">
        <f t="shared" si="9"/>
        <v>621</v>
      </c>
      <c r="B622" s="346" t="s">
        <v>2106</v>
      </c>
      <c r="C622" s="346">
        <v>3</v>
      </c>
      <c r="D622" s="346">
        <v>3</v>
      </c>
      <c r="E622" s="121" t="s">
        <v>2195</v>
      </c>
      <c r="F622" s="131" t="str">
        <f>IF('建築物別概要（追加）入力'!$E$424="","",TEXT('建築物別概要（追加）入力'!$E$424,"#0.000"))</f>
        <v/>
      </c>
      <c r="G622" s="131"/>
      <c r="H622" s="122"/>
      <c r="I622" s="122"/>
      <c r="J622" s="122"/>
      <c r="K622" s="122"/>
      <c r="L622" s="122"/>
      <c r="M622" s="122"/>
      <c r="N622" s="122"/>
      <c r="O622" s="122"/>
      <c r="P622" s="122"/>
      <c r="Q622" s="122"/>
      <c r="R622" s="122"/>
      <c r="S622" s="122"/>
      <c r="T622" s="122"/>
      <c r="U622" s="122"/>
      <c r="V622" s="146"/>
    </row>
    <row r="623" spans="1:22" s="119" customFormat="1" ht="14.1" customHeight="1">
      <c r="A623" s="301">
        <f t="shared" si="9"/>
        <v>622</v>
      </c>
      <c r="B623" s="346" t="s">
        <v>2106</v>
      </c>
      <c r="C623" s="346">
        <v>3</v>
      </c>
      <c r="D623" s="346">
        <v>3</v>
      </c>
      <c r="E623" s="121" t="s">
        <v>2191</v>
      </c>
      <c r="F623" s="131" t="str">
        <f>IF($G$623=TRUE,"有",IF($H$623=TRUE,"無",""))</f>
        <v/>
      </c>
      <c r="G623" s="127" t="b">
        <v>0</v>
      </c>
      <c r="H623" s="127" t="b">
        <v>0</v>
      </c>
      <c r="I623" s="122"/>
      <c r="J623" s="122"/>
      <c r="K623" s="122"/>
      <c r="L623" s="122"/>
      <c r="M623" s="122"/>
      <c r="N623" s="122"/>
      <c r="O623" s="122"/>
      <c r="P623" s="122"/>
      <c r="Q623" s="122"/>
      <c r="R623" s="122"/>
      <c r="S623" s="122"/>
      <c r="T623" s="122"/>
      <c r="U623" s="122"/>
      <c r="V623" s="146"/>
    </row>
    <row r="624" spans="1:22" s="119" customFormat="1" ht="14.1" customHeight="1">
      <c r="A624" s="301">
        <f t="shared" si="9"/>
        <v>623</v>
      </c>
      <c r="B624" s="346" t="s">
        <v>2106</v>
      </c>
      <c r="C624" s="346">
        <v>3</v>
      </c>
      <c r="D624" s="346">
        <v>3</v>
      </c>
      <c r="E624" s="121" t="s">
        <v>2286</v>
      </c>
      <c r="F624" s="122" t="str">
        <f>IF($G$624=1,"",INDEX(主要用途!$C$2:$C$63,$G$624))</f>
        <v/>
      </c>
      <c r="G624" s="437">
        <v>1</v>
      </c>
      <c r="H624" s="127"/>
      <c r="I624" s="127"/>
      <c r="J624" s="127"/>
      <c r="K624" s="127"/>
      <c r="L624" s="127"/>
      <c r="M624" s="122"/>
      <c r="N624" s="122"/>
      <c r="O624" s="122"/>
      <c r="P624" s="122"/>
      <c r="Q624" s="145"/>
      <c r="R624" s="122"/>
      <c r="S624" s="122"/>
      <c r="T624" s="122"/>
      <c r="U624" s="122"/>
      <c r="V624" s="146"/>
    </row>
    <row r="625" spans="1:22" s="119" customFormat="1" ht="14.1" customHeight="1">
      <c r="A625" s="301">
        <f t="shared" si="9"/>
        <v>624</v>
      </c>
      <c r="B625" s="346" t="s">
        <v>2106</v>
      </c>
      <c r="C625" s="346">
        <v>3</v>
      </c>
      <c r="D625" s="346">
        <v>3</v>
      </c>
      <c r="E625" s="121" t="s">
        <v>2287</v>
      </c>
      <c r="F625" s="122" t="str">
        <f>IF($G$625=1,"",INDEX(主要用途!$C$2:$C$63,$G$625))</f>
        <v/>
      </c>
      <c r="G625" s="134">
        <v>1</v>
      </c>
      <c r="H625" s="134"/>
      <c r="I625" s="134"/>
      <c r="J625" s="134"/>
      <c r="K625" s="134"/>
      <c r="L625" s="134"/>
      <c r="M625" s="122"/>
      <c r="N625" s="122"/>
      <c r="O625" s="122"/>
      <c r="P625" s="122"/>
      <c r="Q625" s="145"/>
      <c r="R625" s="122"/>
      <c r="S625" s="122"/>
      <c r="T625" s="122"/>
      <c r="U625" s="122"/>
      <c r="V625" s="146"/>
    </row>
    <row r="626" spans="1:22" s="119" customFormat="1" ht="14.1" customHeight="1">
      <c r="A626" s="301">
        <f t="shared" si="9"/>
        <v>625</v>
      </c>
      <c r="B626" s="346" t="s">
        <v>2106</v>
      </c>
      <c r="C626" s="346">
        <v>3</v>
      </c>
      <c r="D626" s="346">
        <v>3</v>
      </c>
      <c r="E626" s="121" t="s">
        <v>2288</v>
      </c>
      <c r="F626" s="122" t="str">
        <f>IF($G$626=1,"",INDEX(主要用途!$C$2:$C$63,$G$626))</f>
        <v/>
      </c>
      <c r="G626" s="134">
        <v>1</v>
      </c>
      <c r="H626" s="134"/>
      <c r="I626" s="134"/>
      <c r="J626" s="134"/>
      <c r="K626" s="134"/>
      <c r="L626" s="134"/>
      <c r="M626" s="122"/>
      <c r="N626" s="122"/>
      <c r="O626" s="122"/>
      <c r="P626" s="122"/>
      <c r="Q626" s="145"/>
      <c r="R626" s="122"/>
      <c r="S626" s="122"/>
      <c r="T626" s="122"/>
      <c r="U626" s="122"/>
      <c r="V626" s="146"/>
    </row>
    <row r="627" spans="1:22" s="119" customFormat="1" ht="14.1" customHeight="1">
      <c r="A627" s="301">
        <f t="shared" si="9"/>
        <v>626</v>
      </c>
      <c r="B627" s="346" t="s">
        <v>2106</v>
      </c>
      <c r="C627" s="346">
        <v>3</v>
      </c>
      <c r="D627" s="346">
        <v>3</v>
      </c>
      <c r="E627" s="121" t="s">
        <v>2289</v>
      </c>
      <c r="F627" s="122" t="str">
        <f>IF($G$627=1,"",INDEX(主要用途!$C$2:$C$63,$G$627))</f>
        <v/>
      </c>
      <c r="G627" s="134">
        <v>1</v>
      </c>
      <c r="H627" s="134"/>
      <c r="I627" s="134"/>
      <c r="J627" s="134"/>
      <c r="K627" s="134"/>
      <c r="L627" s="134"/>
      <c r="M627" s="122"/>
      <c r="N627" s="122"/>
      <c r="O627" s="122"/>
      <c r="P627" s="122"/>
      <c r="Q627" s="145"/>
      <c r="R627" s="122"/>
      <c r="S627" s="122"/>
      <c r="T627" s="122"/>
      <c r="U627" s="122"/>
      <c r="V627" s="146"/>
    </row>
    <row r="628" spans="1:22" s="119" customFormat="1" ht="14.1" customHeight="1">
      <c r="A628" s="301">
        <f t="shared" si="9"/>
        <v>627</v>
      </c>
      <c r="B628" s="346" t="s">
        <v>2106</v>
      </c>
      <c r="C628" s="346">
        <v>3</v>
      </c>
      <c r="D628" s="346">
        <v>3</v>
      </c>
      <c r="E628" s="121" t="s">
        <v>2290</v>
      </c>
      <c r="F628" s="122" t="str">
        <f>IF($G$628=1,"",INDEX(主要用途!$C$2:$C$63,$G$628))</f>
        <v/>
      </c>
      <c r="G628" s="134">
        <v>1</v>
      </c>
      <c r="H628" s="134"/>
      <c r="I628" s="134"/>
      <c r="J628" s="134"/>
      <c r="K628" s="134"/>
      <c r="L628" s="134"/>
      <c r="M628" s="122"/>
      <c r="N628" s="122"/>
      <c r="O628" s="122"/>
      <c r="P628" s="122"/>
      <c r="Q628" s="145"/>
      <c r="R628" s="122"/>
      <c r="S628" s="122"/>
      <c r="T628" s="122"/>
      <c r="U628" s="122"/>
      <c r="V628" s="146"/>
    </row>
    <row r="629" spans="1:22" s="119" customFormat="1" ht="14.1" customHeight="1">
      <c r="A629" s="301">
        <f t="shared" si="9"/>
        <v>628</v>
      </c>
      <c r="B629" s="346" t="s">
        <v>2106</v>
      </c>
      <c r="C629" s="346">
        <v>3</v>
      </c>
      <c r="D629" s="346">
        <v>3</v>
      </c>
      <c r="E629" s="121" t="s">
        <v>2301</v>
      </c>
      <c r="F629" s="122" t="str">
        <f>IF($G$629=1,"",INDEX(主要用途!$C$2:$C$63,$G$629))</f>
        <v/>
      </c>
      <c r="G629" s="134">
        <v>1</v>
      </c>
      <c r="H629" s="134"/>
      <c r="I629" s="134"/>
      <c r="J629" s="134"/>
      <c r="K629" s="134"/>
      <c r="L629" s="134"/>
      <c r="M629" s="122"/>
      <c r="N629" s="122"/>
      <c r="O629" s="122"/>
      <c r="P629" s="122"/>
      <c r="Q629" s="145"/>
      <c r="R629" s="122"/>
      <c r="S629" s="122"/>
      <c r="T629" s="122"/>
      <c r="U629" s="122"/>
      <c r="V629" s="146"/>
    </row>
    <row r="630" spans="1:22" s="119" customFormat="1" ht="14.1" customHeight="1">
      <c r="A630" s="301">
        <f t="shared" si="9"/>
        <v>629</v>
      </c>
      <c r="B630" s="346" t="s">
        <v>2106</v>
      </c>
      <c r="C630" s="346">
        <v>3</v>
      </c>
      <c r="D630" s="346">
        <v>3</v>
      </c>
      <c r="E630" s="121" t="s">
        <v>2291</v>
      </c>
      <c r="F630" s="122" t="str">
        <f>IF('建築物別概要（追加）入力'!$K$428="","",'建築物別概要（追加）入力'!$K$428)</f>
        <v/>
      </c>
      <c r="G630" s="122"/>
      <c r="H630" s="122"/>
      <c r="I630" s="122"/>
      <c r="J630" s="122"/>
      <c r="K630" s="122"/>
      <c r="L630" s="122"/>
      <c r="M630" s="122"/>
      <c r="N630" s="122"/>
      <c r="O630" s="122"/>
      <c r="P630" s="122"/>
      <c r="Q630" s="122"/>
      <c r="R630" s="122"/>
      <c r="S630" s="122"/>
      <c r="T630" s="122"/>
      <c r="U630" s="122"/>
      <c r="V630" s="146"/>
    </row>
    <row r="631" spans="1:22" s="119" customFormat="1" ht="14.1" customHeight="1">
      <c r="A631" s="301">
        <f t="shared" si="9"/>
        <v>630</v>
      </c>
      <c r="B631" s="346" t="s">
        <v>2106</v>
      </c>
      <c r="C631" s="346">
        <v>3</v>
      </c>
      <c r="D631" s="346">
        <v>3</v>
      </c>
      <c r="E631" s="121" t="s">
        <v>2292</v>
      </c>
      <c r="F631" s="122" t="str">
        <f>IF('建築物別概要（追加）入力'!$K$429="","",'建築物別概要（追加）入力'!$K$429)</f>
        <v/>
      </c>
      <c r="G631" s="122"/>
      <c r="H631" s="122"/>
      <c r="I631" s="122"/>
      <c r="J631" s="122"/>
      <c r="K631" s="122"/>
      <c r="L631" s="122"/>
      <c r="M631" s="122"/>
      <c r="N631" s="122"/>
      <c r="O631" s="122"/>
      <c r="P631" s="122"/>
      <c r="Q631" s="122"/>
      <c r="R631" s="122"/>
      <c r="S631" s="122"/>
      <c r="T631" s="122"/>
      <c r="U631" s="122"/>
      <c r="V631" s="146"/>
    </row>
    <row r="632" spans="1:22" s="119" customFormat="1" ht="14.1" customHeight="1">
      <c r="A632" s="301">
        <f t="shared" si="9"/>
        <v>631</v>
      </c>
      <c r="B632" s="346" t="s">
        <v>2106</v>
      </c>
      <c r="C632" s="346">
        <v>3</v>
      </c>
      <c r="D632" s="346">
        <v>3</v>
      </c>
      <c r="E632" s="121" t="s">
        <v>2295</v>
      </c>
      <c r="F632" s="122" t="str">
        <f>IF('建築物別概要（追加）入力'!$K$430="","",'建築物別概要（追加）入力'!$K$430)</f>
        <v/>
      </c>
      <c r="G632" s="122"/>
      <c r="H632" s="122"/>
      <c r="I632" s="122"/>
      <c r="J632" s="122"/>
      <c r="K632" s="122"/>
      <c r="L632" s="122"/>
      <c r="M632" s="122"/>
      <c r="N632" s="122"/>
      <c r="O632" s="122"/>
      <c r="P632" s="122"/>
      <c r="Q632" s="122"/>
      <c r="R632" s="122"/>
      <c r="S632" s="122"/>
      <c r="T632" s="122"/>
      <c r="U632" s="122"/>
      <c r="V632" s="146"/>
    </row>
    <row r="633" spans="1:22" s="119" customFormat="1" ht="14.1" customHeight="1">
      <c r="A633" s="301">
        <f t="shared" si="9"/>
        <v>632</v>
      </c>
      <c r="B633" s="346" t="s">
        <v>2106</v>
      </c>
      <c r="C633" s="346">
        <v>3</v>
      </c>
      <c r="D633" s="346">
        <v>3</v>
      </c>
      <c r="E633" s="121" t="s">
        <v>2293</v>
      </c>
      <c r="F633" s="122" t="str">
        <f>IF('建築物別概要（追加）入力'!$K$431="","",'建築物別概要（追加）入力'!$K$431)</f>
        <v/>
      </c>
      <c r="G633" s="122"/>
      <c r="H633" s="122"/>
      <c r="I633" s="122"/>
      <c r="J633" s="122"/>
      <c r="K633" s="122"/>
      <c r="L633" s="122"/>
      <c r="M633" s="122"/>
      <c r="N633" s="122"/>
      <c r="O633" s="122"/>
      <c r="P633" s="122"/>
      <c r="Q633" s="122"/>
      <c r="R633" s="122"/>
      <c r="S633" s="122"/>
      <c r="T633" s="122"/>
      <c r="U633" s="122"/>
      <c r="V633" s="146"/>
    </row>
    <row r="634" spans="1:22" s="119" customFormat="1" ht="14.1" customHeight="1">
      <c r="A634" s="301">
        <f t="shared" si="9"/>
        <v>633</v>
      </c>
      <c r="B634" s="346" t="s">
        <v>2106</v>
      </c>
      <c r="C634" s="346">
        <v>3</v>
      </c>
      <c r="D634" s="346">
        <v>3</v>
      </c>
      <c r="E634" s="121" t="s">
        <v>2294</v>
      </c>
      <c r="F634" s="122" t="str">
        <f>IF('建築物別概要（追加）入力'!$K$432="","",'建築物別概要（追加）入力'!$K$432)</f>
        <v/>
      </c>
      <c r="G634" s="122"/>
      <c r="H634" s="122"/>
      <c r="I634" s="122"/>
      <c r="J634" s="122"/>
      <c r="K634" s="122"/>
      <c r="L634" s="122"/>
      <c r="M634" s="122"/>
      <c r="N634" s="122"/>
      <c r="O634" s="122"/>
      <c r="P634" s="122"/>
      <c r="Q634" s="122"/>
      <c r="R634" s="122"/>
      <c r="S634" s="122"/>
      <c r="T634" s="122"/>
      <c r="U634" s="122"/>
      <c r="V634" s="146"/>
    </row>
    <row r="635" spans="1:22" s="119" customFormat="1" ht="14.1" customHeight="1">
      <c r="A635" s="301">
        <f t="shared" si="9"/>
        <v>634</v>
      </c>
      <c r="B635" s="346" t="s">
        <v>2106</v>
      </c>
      <c r="C635" s="346">
        <v>3</v>
      </c>
      <c r="D635" s="346">
        <v>3</v>
      </c>
      <c r="E635" s="121" t="s">
        <v>2302</v>
      </c>
      <c r="F635" s="122" t="str">
        <f>IF('建築物別概要（追加）入力'!$K$433="","",'建築物別概要（追加）入力'!$K$433)</f>
        <v/>
      </c>
      <c r="G635" s="122"/>
      <c r="H635" s="122"/>
      <c r="I635" s="122"/>
      <c r="J635" s="122"/>
      <c r="K635" s="122"/>
      <c r="L635" s="122"/>
      <c r="M635" s="122"/>
      <c r="N635" s="122"/>
      <c r="O635" s="122"/>
      <c r="P635" s="122"/>
      <c r="Q635" s="122"/>
      <c r="R635" s="122"/>
      <c r="S635" s="122"/>
      <c r="T635" s="122"/>
      <c r="U635" s="122"/>
      <c r="V635" s="146"/>
    </row>
    <row r="636" spans="1:22" s="119" customFormat="1" ht="14.1" customHeight="1">
      <c r="A636" s="301">
        <f t="shared" si="9"/>
        <v>635</v>
      </c>
      <c r="B636" s="346" t="s">
        <v>2106</v>
      </c>
      <c r="C636" s="346">
        <v>3</v>
      </c>
      <c r="D636" s="346">
        <v>3</v>
      </c>
      <c r="E636" s="121" t="s">
        <v>2296</v>
      </c>
      <c r="F636" s="122" t="str">
        <f>IF('建築物別概要（追加）入力'!$V$428="","",TEXT('建築物別概要（追加）入力'!$V$428,"#0.00"))</f>
        <v/>
      </c>
      <c r="G636" s="152"/>
      <c r="H636" s="152"/>
      <c r="I636" s="152"/>
      <c r="J636" s="152"/>
      <c r="K636" s="152"/>
      <c r="L636" s="152"/>
      <c r="M636" s="122"/>
      <c r="N636" s="122"/>
      <c r="O636" s="122"/>
      <c r="P636" s="122"/>
      <c r="Q636" s="122"/>
      <c r="R636" s="122"/>
      <c r="S636" s="122"/>
      <c r="T636" s="122"/>
      <c r="U636" s="122"/>
      <c r="V636" s="146"/>
    </row>
    <row r="637" spans="1:22" s="119" customFormat="1" ht="14.1" customHeight="1">
      <c r="A637" s="301">
        <f t="shared" si="9"/>
        <v>636</v>
      </c>
      <c r="B637" s="346" t="s">
        <v>2106</v>
      </c>
      <c r="C637" s="346">
        <v>3</v>
      </c>
      <c r="D637" s="346">
        <v>3</v>
      </c>
      <c r="E637" s="121" t="s">
        <v>2297</v>
      </c>
      <c r="F637" s="122" t="str">
        <f>IF('建築物別概要（追加）入力'!$V$429="","",TEXT('建築物別概要（追加）入力'!$V$429,"#0.00"))</f>
        <v/>
      </c>
      <c r="G637" s="152"/>
      <c r="H637" s="152"/>
      <c r="I637" s="152"/>
      <c r="J637" s="152"/>
      <c r="K637" s="152"/>
      <c r="L637" s="152"/>
      <c r="M637" s="122"/>
      <c r="N637" s="122"/>
      <c r="O637" s="122"/>
      <c r="P637" s="122"/>
      <c r="Q637" s="122"/>
      <c r="R637" s="122"/>
      <c r="S637" s="122"/>
      <c r="T637" s="122"/>
      <c r="U637" s="122"/>
      <c r="V637" s="146"/>
    </row>
    <row r="638" spans="1:22" s="119" customFormat="1" ht="14.1" customHeight="1">
      <c r="A638" s="301">
        <f t="shared" si="9"/>
        <v>637</v>
      </c>
      <c r="B638" s="346" t="s">
        <v>2106</v>
      </c>
      <c r="C638" s="346">
        <v>3</v>
      </c>
      <c r="D638" s="346">
        <v>3</v>
      </c>
      <c r="E638" s="121" t="s">
        <v>2298</v>
      </c>
      <c r="F638" s="122" t="str">
        <f>IF('建築物別概要（追加）入力'!$V$430="","",TEXT('建築物別概要（追加）入力'!$V$430,"#0.00"))</f>
        <v/>
      </c>
      <c r="G638" s="152"/>
      <c r="H638" s="152"/>
      <c r="I638" s="152"/>
      <c r="J638" s="152"/>
      <c r="K638" s="152"/>
      <c r="L638" s="152"/>
      <c r="M638" s="122"/>
      <c r="N638" s="122"/>
      <c r="O638" s="122"/>
      <c r="P638" s="122"/>
      <c r="Q638" s="122"/>
      <c r="R638" s="122"/>
      <c r="S638" s="122"/>
      <c r="T638" s="122"/>
      <c r="U638" s="122"/>
      <c r="V638" s="146"/>
    </row>
    <row r="639" spans="1:22" s="119" customFormat="1" ht="14.1" customHeight="1">
      <c r="A639" s="301">
        <f t="shared" si="9"/>
        <v>638</v>
      </c>
      <c r="B639" s="346" t="s">
        <v>2106</v>
      </c>
      <c r="C639" s="346">
        <v>3</v>
      </c>
      <c r="D639" s="346">
        <v>3</v>
      </c>
      <c r="E639" s="121" t="s">
        <v>2299</v>
      </c>
      <c r="F639" s="122" t="str">
        <f>IF('建築物別概要（追加）入力'!$V$431="","",TEXT('建築物別概要（追加）入力'!$V$431,"#0.00"))</f>
        <v/>
      </c>
      <c r="G639" s="152"/>
      <c r="H639" s="152"/>
      <c r="I639" s="152"/>
      <c r="J639" s="152"/>
      <c r="K639" s="152"/>
      <c r="L639" s="152"/>
      <c r="M639" s="122"/>
      <c r="N639" s="122"/>
      <c r="O639" s="122"/>
      <c r="P639" s="122"/>
      <c r="Q639" s="122"/>
      <c r="R639" s="122"/>
      <c r="S639" s="122"/>
      <c r="T639" s="122"/>
      <c r="U639" s="122"/>
      <c r="V639" s="146"/>
    </row>
    <row r="640" spans="1:22" s="119" customFormat="1" ht="14.1" customHeight="1">
      <c r="A640" s="301">
        <f t="shared" si="9"/>
        <v>639</v>
      </c>
      <c r="B640" s="346" t="s">
        <v>2106</v>
      </c>
      <c r="C640" s="346">
        <v>3</v>
      </c>
      <c r="D640" s="346">
        <v>3</v>
      </c>
      <c r="E640" s="121" t="s">
        <v>2300</v>
      </c>
      <c r="F640" s="122" t="str">
        <f>IF('建築物別概要（追加）入力'!$V$432="","",TEXT('建築物別概要（追加）入力'!$V$432,"#0.00"))</f>
        <v/>
      </c>
      <c r="G640" s="152"/>
      <c r="H640" s="152"/>
      <c r="I640" s="152"/>
      <c r="J640" s="152"/>
      <c r="K640" s="152"/>
      <c r="L640" s="152"/>
      <c r="M640" s="122"/>
      <c r="N640" s="122"/>
      <c r="O640" s="122"/>
      <c r="P640" s="122"/>
      <c r="Q640" s="122"/>
      <c r="R640" s="122"/>
      <c r="S640" s="122"/>
      <c r="T640" s="122"/>
      <c r="U640" s="122"/>
      <c r="V640" s="146"/>
    </row>
    <row r="641" spans="1:22" s="119" customFormat="1" ht="14.1" customHeight="1">
      <c r="A641" s="301">
        <f t="shared" si="9"/>
        <v>640</v>
      </c>
      <c r="B641" s="346" t="s">
        <v>2106</v>
      </c>
      <c r="C641" s="346">
        <v>3</v>
      </c>
      <c r="D641" s="346">
        <v>3</v>
      </c>
      <c r="E641" s="121" t="s">
        <v>2303</v>
      </c>
      <c r="F641" s="122" t="str">
        <f>IF('建築物別概要（追加）入力'!$V$433="","",TEXT('建築物別概要（追加）入力'!$V$433,"#0.00"))</f>
        <v/>
      </c>
      <c r="G641" s="152"/>
      <c r="H641" s="152"/>
      <c r="I641" s="152"/>
      <c r="J641" s="152"/>
      <c r="K641" s="152"/>
      <c r="L641" s="152"/>
      <c r="M641" s="122"/>
      <c r="N641" s="122"/>
      <c r="O641" s="122"/>
      <c r="P641" s="122"/>
      <c r="Q641" s="122"/>
      <c r="R641" s="122"/>
      <c r="S641" s="122"/>
      <c r="T641" s="122"/>
      <c r="U641" s="122"/>
      <c r="V641" s="146"/>
    </row>
    <row r="642" spans="1:22" s="119" customFormat="1" ht="14.1" customHeight="1">
      <c r="A642" s="301">
        <f t="shared" si="9"/>
        <v>641</v>
      </c>
      <c r="B642" s="346" t="s">
        <v>2106</v>
      </c>
      <c r="C642" s="346">
        <v>3</v>
      </c>
      <c r="D642" s="346">
        <v>3</v>
      </c>
      <c r="E642" s="121" t="s">
        <v>1631</v>
      </c>
      <c r="F642" s="122" t="str">
        <f>IF('建築物別概要（追加）入力'!$E$435="","",'建築物別概要（追加）入力'!$E$435)</f>
        <v/>
      </c>
      <c r="G642" s="122"/>
      <c r="H642" s="122"/>
      <c r="I642" s="122"/>
      <c r="J642" s="122"/>
      <c r="K642" s="122"/>
      <c r="L642" s="122"/>
      <c r="M642" s="122"/>
      <c r="N642" s="122"/>
      <c r="O642" s="122"/>
      <c r="P642" s="122"/>
      <c r="Q642" s="122"/>
      <c r="R642" s="122"/>
      <c r="S642" s="122"/>
      <c r="T642" s="122"/>
      <c r="U642" s="122"/>
      <c r="V642" s="146"/>
    </row>
    <row r="643" spans="1:22" s="119" customFormat="1" ht="14.1" customHeight="1" thickBot="1">
      <c r="A643" s="302">
        <f t="shared" ref="A643:A706" si="10">A642+1</f>
        <v>642</v>
      </c>
      <c r="B643" s="347" t="s">
        <v>2106</v>
      </c>
      <c r="C643" s="347">
        <v>3</v>
      </c>
      <c r="D643" s="374">
        <v>3</v>
      </c>
      <c r="E643" s="154" t="s">
        <v>1630</v>
      </c>
      <c r="F643" s="155" t="str">
        <f>IF('建築物別概要（追加）入力'!$E$438="","",'建築物別概要（追加）入力'!$E$438)</f>
        <v/>
      </c>
      <c r="G643" s="155"/>
      <c r="H643" s="155"/>
      <c r="I643" s="155"/>
      <c r="J643" s="155"/>
      <c r="K643" s="155"/>
      <c r="L643" s="155"/>
      <c r="M643" s="155"/>
      <c r="N643" s="155"/>
      <c r="O643" s="155"/>
      <c r="P643" s="155"/>
      <c r="Q643" s="155"/>
      <c r="R643" s="155"/>
      <c r="S643" s="155"/>
      <c r="T643" s="155"/>
      <c r="U643" s="155"/>
      <c r="V643" s="158"/>
    </row>
    <row r="644" spans="1:22" s="119" customFormat="1" ht="14.1" customHeight="1">
      <c r="A644" s="309">
        <f t="shared" si="10"/>
        <v>643</v>
      </c>
      <c r="B644" s="348" t="s">
        <v>2106</v>
      </c>
      <c r="C644" s="348">
        <v>3</v>
      </c>
      <c r="D644" s="348">
        <v>4</v>
      </c>
      <c r="E644" s="147" t="s">
        <v>1983</v>
      </c>
      <c r="F644" s="156">
        <f>'建築物別概要（追加）入力'!$E$442</f>
        <v>3</v>
      </c>
      <c r="G644" s="156"/>
      <c r="H644" s="148"/>
      <c r="I644" s="148"/>
      <c r="J644" s="148"/>
      <c r="K644" s="148"/>
      <c r="L644" s="148"/>
      <c r="M644" s="148"/>
      <c r="N644" s="148"/>
      <c r="O644" s="148"/>
      <c r="P644" s="148"/>
      <c r="Q644" s="148"/>
      <c r="R644" s="148"/>
      <c r="S644" s="148"/>
      <c r="T644" s="148"/>
      <c r="U644" s="148"/>
      <c r="V644" s="157"/>
    </row>
    <row r="645" spans="1:22" s="119" customFormat="1" ht="14.1" customHeight="1">
      <c r="A645" s="301">
        <f t="shared" si="10"/>
        <v>644</v>
      </c>
      <c r="B645" s="346" t="s">
        <v>2106</v>
      </c>
      <c r="C645" s="346">
        <v>3</v>
      </c>
      <c r="D645" s="346">
        <v>4</v>
      </c>
      <c r="E645" s="121" t="s">
        <v>87</v>
      </c>
      <c r="F645" s="133" t="str">
        <f>IF('建築物別概要（追加）入力'!$E$443="","",'建築物別概要（追加）入力'!$E$443)</f>
        <v/>
      </c>
      <c r="G645" s="133"/>
      <c r="H645" s="122"/>
      <c r="I645" s="122"/>
      <c r="J645" s="122"/>
      <c r="K645" s="122"/>
      <c r="L645" s="122"/>
      <c r="M645" s="122"/>
      <c r="N645" s="122"/>
      <c r="O645" s="122"/>
      <c r="P645" s="122"/>
      <c r="Q645" s="122"/>
      <c r="R645" s="122"/>
      <c r="S645" s="122"/>
      <c r="T645" s="122"/>
      <c r="U645" s="122"/>
      <c r="V645" s="146"/>
    </row>
    <row r="646" spans="1:22" s="119" customFormat="1" ht="14.1" customHeight="1">
      <c r="A646" s="301">
        <f t="shared" si="10"/>
        <v>645</v>
      </c>
      <c r="B646" s="346" t="s">
        <v>2106</v>
      </c>
      <c r="C646" s="346">
        <v>3</v>
      </c>
      <c r="D646" s="346">
        <v>4</v>
      </c>
      <c r="E646" s="121" t="s">
        <v>2192</v>
      </c>
      <c r="F646" s="131" t="str">
        <f>IF('建築物別概要（追加）入力'!$E$444="","",TEXT('建築物別概要（追加）入力'!$E$444,"#0.000"))</f>
        <v/>
      </c>
      <c r="G646" s="131"/>
      <c r="H646" s="122"/>
      <c r="I646" s="122"/>
      <c r="J646" s="122"/>
      <c r="K646" s="122"/>
      <c r="L646" s="122"/>
      <c r="M646" s="122"/>
      <c r="N646" s="122"/>
      <c r="O646" s="122"/>
      <c r="P646" s="122"/>
      <c r="Q646" s="122"/>
      <c r="R646" s="122"/>
      <c r="S646" s="122"/>
      <c r="T646" s="122"/>
      <c r="U646" s="122"/>
      <c r="V646" s="146"/>
    </row>
    <row r="647" spans="1:22" s="119" customFormat="1" ht="14.1" customHeight="1">
      <c r="A647" s="301">
        <f t="shared" si="10"/>
        <v>646</v>
      </c>
      <c r="B647" s="346" t="s">
        <v>2106</v>
      </c>
      <c r="C647" s="346">
        <v>3</v>
      </c>
      <c r="D647" s="346">
        <v>4</v>
      </c>
      <c r="E647" s="121" t="s">
        <v>2193</v>
      </c>
      <c r="F647" s="131" t="str">
        <f>IF('建築物別概要（追加）入力'!$E$445="","",TEXT('建築物別概要（追加）入力'!$E$445,"#0.000"))</f>
        <v/>
      </c>
      <c r="G647" s="131"/>
      <c r="H647" s="122"/>
      <c r="I647" s="122"/>
      <c r="J647" s="122"/>
      <c r="K647" s="122"/>
      <c r="L647" s="122"/>
      <c r="M647" s="122"/>
      <c r="N647" s="122"/>
      <c r="O647" s="122"/>
      <c r="P647" s="122"/>
      <c r="Q647" s="122"/>
      <c r="R647" s="122"/>
      <c r="S647" s="122"/>
      <c r="T647" s="122"/>
      <c r="U647" s="122"/>
      <c r="V647" s="146"/>
    </row>
    <row r="648" spans="1:22" s="119" customFormat="1" ht="14.1" customHeight="1">
      <c r="A648" s="301">
        <f t="shared" si="10"/>
        <v>647</v>
      </c>
      <c r="B648" s="346" t="s">
        <v>2106</v>
      </c>
      <c r="C648" s="346">
        <v>3</v>
      </c>
      <c r="D648" s="346">
        <v>4</v>
      </c>
      <c r="E648" s="121" t="s">
        <v>2194</v>
      </c>
      <c r="F648" s="131" t="str">
        <f>IF('建築物別概要（追加）入力'!$E$446="","",TEXT('建築物別概要（追加）入力'!$E$446,"#0.000"))</f>
        <v/>
      </c>
      <c r="G648" s="131"/>
      <c r="H648" s="122"/>
      <c r="I648" s="122"/>
      <c r="J648" s="122"/>
      <c r="K648" s="122"/>
      <c r="L648" s="122"/>
      <c r="M648" s="122"/>
      <c r="N648" s="122"/>
      <c r="O648" s="122"/>
      <c r="P648" s="122"/>
      <c r="Q648" s="122"/>
      <c r="R648" s="122"/>
      <c r="S648" s="122"/>
      <c r="T648" s="122"/>
      <c r="U648" s="122"/>
      <c r="V648" s="146"/>
    </row>
    <row r="649" spans="1:22" s="119" customFormat="1" ht="14.1" customHeight="1">
      <c r="A649" s="301">
        <f t="shared" si="10"/>
        <v>648</v>
      </c>
      <c r="B649" s="346" t="s">
        <v>2106</v>
      </c>
      <c r="C649" s="346">
        <v>3</v>
      </c>
      <c r="D649" s="346">
        <v>4</v>
      </c>
      <c r="E649" s="121" t="s">
        <v>2195</v>
      </c>
      <c r="F649" s="131" t="str">
        <f>IF('建築物別概要（追加）入力'!$E$447="","",TEXT('建築物別概要（追加）入力'!$E$447,"#0.000"))</f>
        <v/>
      </c>
      <c r="G649" s="131"/>
      <c r="H649" s="122"/>
      <c r="I649" s="122"/>
      <c r="J649" s="122"/>
      <c r="K649" s="122"/>
      <c r="L649" s="122"/>
      <c r="M649" s="122"/>
      <c r="N649" s="122"/>
      <c r="O649" s="122"/>
      <c r="P649" s="122"/>
      <c r="Q649" s="122"/>
      <c r="R649" s="122"/>
      <c r="S649" s="122"/>
      <c r="T649" s="122"/>
      <c r="U649" s="122"/>
      <c r="V649" s="146"/>
    </row>
    <row r="650" spans="1:22" s="119" customFormat="1" ht="14.1" customHeight="1">
      <c r="A650" s="301">
        <f t="shared" si="10"/>
        <v>649</v>
      </c>
      <c r="B650" s="346" t="s">
        <v>2106</v>
      </c>
      <c r="C650" s="346">
        <v>3</v>
      </c>
      <c r="D650" s="346">
        <v>4</v>
      </c>
      <c r="E650" s="121" t="s">
        <v>2191</v>
      </c>
      <c r="F650" s="131" t="str">
        <f>IF($G$650=TRUE,"有",IF($H$650=TRUE,"無",""))</f>
        <v/>
      </c>
      <c r="G650" s="127" t="b">
        <v>0</v>
      </c>
      <c r="H650" s="127" t="b">
        <v>0</v>
      </c>
      <c r="I650" s="122"/>
      <c r="J650" s="122"/>
      <c r="K650" s="122"/>
      <c r="L650" s="122"/>
      <c r="M650" s="122"/>
      <c r="N650" s="122"/>
      <c r="O650" s="122"/>
      <c r="P650" s="122"/>
      <c r="Q650" s="122"/>
      <c r="R650" s="122"/>
      <c r="S650" s="122"/>
      <c r="T650" s="122"/>
      <c r="U650" s="122"/>
      <c r="V650" s="146"/>
    </row>
    <row r="651" spans="1:22" s="119" customFormat="1" ht="14.1" customHeight="1">
      <c r="A651" s="301">
        <f t="shared" si="10"/>
        <v>650</v>
      </c>
      <c r="B651" s="346" t="s">
        <v>2106</v>
      </c>
      <c r="C651" s="346">
        <v>3</v>
      </c>
      <c r="D651" s="346">
        <v>4</v>
      </c>
      <c r="E651" s="121" t="s">
        <v>2286</v>
      </c>
      <c r="F651" s="122" t="str">
        <f>IF($G$651=1,"",INDEX(主要用途!$C$2:$C$63,$G$651))</f>
        <v/>
      </c>
      <c r="G651" s="437">
        <v>1</v>
      </c>
      <c r="H651" s="127"/>
      <c r="I651" s="127"/>
      <c r="J651" s="127"/>
      <c r="K651" s="127"/>
      <c r="L651" s="127"/>
      <c r="M651" s="122"/>
      <c r="N651" s="122"/>
      <c r="O651" s="122"/>
      <c r="P651" s="122"/>
      <c r="Q651" s="145"/>
      <c r="R651" s="122"/>
      <c r="S651" s="122"/>
      <c r="T651" s="122"/>
      <c r="U651" s="122"/>
      <c r="V651" s="146"/>
    </row>
    <row r="652" spans="1:22" s="119" customFormat="1" ht="14.1" customHeight="1">
      <c r="A652" s="301">
        <f t="shared" si="10"/>
        <v>651</v>
      </c>
      <c r="B652" s="346" t="s">
        <v>2106</v>
      </c>
      <c r="C652" s="346">
        <v>3</v>
      </c>
      <c r="D652" s="346">
        <v>4</v>
      </c>
      <c r="E652" s="121" t="s">
        <v>2287</v>
      </c>
      <c r="F652" s="122" t="str">
        <f>IF($G$652=1,"",INDEX(主要用途!$C$2:$C$63,$G$652))</f>
        <v/>
      </c>
      <c r="G652" s="134">
        <v>1</v>
      </c>
      <c r="H652" s="134"/>
      <c r="I652" s="134"/>
      <c r="J652" s="134"/>
      <c r="K652" s="134"/>
      <c r="L652" s="134"/>
      <c r="M652" s="122"/>
      <c r="N652" s="122"/>
      <c r="O652" s="122"/>
      <c r="P652" s="122"/>
      <c r="Q652" s="145"/>
      <c r="R652" s="122"/>
      <c r="S652" s="122"/>
      <c r="T652" s="122"/>
      <c r="U652" s="122"/>
      <c r="V652" s="146"/>
    </row>
    <row r="653" spans="1:22" s="119" customFormat="1" ht="14.1" customHeight="1">
      <c r="A653" s="301">
        <f t="shared" si="10"/>
        <v>652</v>
      </c>
      <c r="B653" s="346" t="s">
        <v>2106</v>
      </c>
      <c r="C653" s="346">
        <v>3</v>
      </c>
      <c r="D653" s="346">
        <v>4</v>
      </c>
      <c r="E653" s="121" t="s">
        <v>2288</v>
      </c>
      <c r="F653" s="122" t="str">
        <f>IF($G$653=1,"",INDEX(主要用途!$C$2:$C$63,$G$653))</f>
        <v/>
      </c>
      <c r="G653" s="134">
        <v>1</v>
      </c>
      <c r="H653" s="134"/>
      <c r="I653" s="134"/>
      <c r="J653" s="134"/>
      <c r="K653" s="134"/>
      <c r="L653" s="134"/>
      <c r="M653" s="122"/>
      <c r="N653" s="122"/>
      <c r="O653" s="122"/>
      <c r="P653" s="122"/>
      <c r="Q653" s="145"/>
      <c r="R653" s="122"/>
      <c r="S653" s="122"/>
      <c r="T653" s="122"/>
      <c r="U653" s="122"/>
      <c r="V653" s="146"/>
    </row>
    <row r="654" spans="1:22" s="119" customFormat="1" ht="14.1" customHeight="1">
      <c r="A654" s="301">
        <f t="shared" si="10"/>
        <v>653</v>
      </c>
      <c r="B654" s="346" t="s">
        <v>2106</v>
      </c>
      <c r="C654" s="346">
        <v>3</v>
      </c>
      <c r="D654" s="346">
        <v>4</v>
      </c>
      <c r="E654" s="121" t="s">
        <v>2289</v>
      </c>
      <c r="F654" s="122" t="str">
        <f>IF($G$654=1,"",INDEX(主要用途!$C$2:$C$63,$G$654))</f>
        <v/>
      </c>
      <c r="G654" s="134">
        <v>1</v>
      </c>
      <c r="H654" s="134"/>
      <c r="I654" s="134"/>
      <c r="J654" s="134"/>
      <c r="K654" s="134"/>
      <c r="L654" s="134"/>
      <c r="M654" s="122"/>
      <c r="N654" s="122"/>
      <c r="O654" s="122"/>
      <c r="P654" s="122"/>
      <c r="Q654" s="145"/>
      <c r="R654" s="122"/>
      <c r="S654" s="122"/>
      <c r="T654" s="122"/>
      <c r="U654" s="122"/>
      <c r="V654" s="146"/>
    </row>
    <row r="655" spans="1:22" s="119" customFormat="1" ht="14.1" customHeight="1">
      <c r="A655" s="301">
        <f t="shared" si="10"/>
        <v>654</v>
      </c>
      <c r="B655" s="346" t="s">
        <v>2106</v>
      </c>
      <c r="C655" s="346">
        <v>3</v>
      </c>
      <c r="D655" s="346">
        <v>4</v>
      </c>
      <c r="E655" s="121" t="s">
        <v>2290</v>
      </c>
      <c r="F655" s="122" t="str">
        <f>IF($G$655=1,"",INDEX(主要用途!$C$2:$C$63,$G$655))</f>
        <v/>
      </c>
      <c r="G655" s="134">
        <v>1</v>
      </c>
      <c r="H655" s="134"/>
      <c r="I655" s="134"/>
      <c r="J655" s="134"/>
      <c r="K655" s="134"/>
      <c r="L655" s="134"/>
      <c r="M655" s="122"/>
      <c r="N655" s="122"/>
      <c r="O655" s="122"/>
      <c r="P655" s="122"/>
      <c r="Q655" s="145"/>
      <c r="R655" s="122"/>
      <c r="S655" s="122"/>
      <c r="T655" s="122"/>
      <c r="U655" s="122"/>
      <c r="V655" s="146"/>
    </row>
    <row r="656" spans="1:22" s="119" customFormat="1" ht="14.1" customHeight="1">
      <c r="A656" s="301">
        <f t="shared" si="10"/>
        <v>655</v>
      </c>
      <c r="B656" s="346" t="s">
        <v>2106</v>
      </c>
      <c r="C656" s="346">
        <v>3</v>
      </c>
      <c r="D656" s="346">
        <v>4</v>
      </c>
      <c r="E656" s="121" t="s">
        <v>2301</v>
      </c>
      <c r="F656" s="122" t="str">
        <f>IF($G$656=1,"",INDEX(主要用途!$C$2:$C$63,$G$656))</f>
        <v/>
      </c>
      <c r="G656" s="134">
        <v>1</v>
      </c>
      <c r="H656" s="134"/>
      <c r="I656" s="134"/>
      <c r="J656" s="134"/>
      <c r="K656" s="134"/>
      <c r="L656" s="134"/>
      <c r="M656" s="122"/>
      <c r="N656" s="122"/>
      <c r="O656" s="122"/>
      <c r="P656" s="122"/>
      <c r="Q656" s="145"/>
      <c r="R656" s="122"/>
      <c r="S656" s="122"/>
      <c r="T656" s="122"/>
      <c r="U656" s="122"/>
      <c r="V656" s="146"/>
    </row>
    <row r="657" spans="1:22" s="119" customFormat="1" ht="14.1" customHeight="1">
      <c r="A657" s="301">
        <f t="shared" si="10"/>
        <v>656</v>
      </c>
      <c r="B657" s="346" t="s">
        <v>2106</v>
      </c>
      <c r="C657" s="346">
        <v>3</v>
      </c>
      <c r="D657" s="346">
        <v>4</v>
      </c>
      <c r="E657" s="121" t="s">
        <v>2291</v>
      </c>
      <c r="F657" s="122" t="str">
        <f>IF('建築物別概要（追加）入力'!$K$451="","",'建築物別概要（追加）入力'!$K$451)</f>
        <v/>
      </c>
      <c r="G657" s="122"/>
      <c r="H657" s="122"/>
      <c r="I657" s="122"/>
      <c r="J657" s="122"/>
      <c r="K657" s="122"/>
      <c r="L657" s="122"/>
      <c r="M657" s="122"/>
      <c r="N657" s="122"/>
      <c r="O657" s="122"/>
      <c r="P657" s="122"/>
      <c r="Q657" s="122"/>
      <c r="R657" s="122"/>
      <c r="S657" s="122"/>
      <c r="T657" s="122"/>
      <c r="U657" s="122"/>
      <c r="V657" s="146"/>
    </row>
    <row r="658" spans="1:22" s="119" customFormat="1" ht="14.1" customHeight="1">
      <c r="A658" s="301">
        <f t="shared" si="10"/>
        <v>657</v>
      </c>
      <c r="B658" s="346" t="s">
        <v>2106</v>
      </c>
      <c r="C658" s="346">
        <v>3</v>
      </c>
      <c r="D658" s="346">
        <v>4</v>
      </c>
      <c r="E658" s="121" t="s">
        <v>2292</v>
      </c>
      <c r="F658" s="122" t="str">
        <f>IF('建築物別概要（追加）入力'!$K$452="","",'建築物別概要（追加）入力'!$K$452)</f>
        <v/>
      </c>
      <c r="G658" s="122"/>
      <c r="H658" s="122"/>
      <c r="I658" s="122"/>
      <c r="J658" s="122"/>
      <c r="K658" s="122"/>
      <c r="L658" s="122"/>
      <c r="M658" s="122"/>
      <c r="N658" s="122"/>
      <c r="O658" s="122"/>
      <c r="P658" s="122"/>
      <c r="Q658" s="122"/>
      <c r="R658" s="122"/>
      <c r="S658" s="122"/>
      <c r="T658" s="122"/>
      <c r="U658" s="122"/>
      <c r="V658" s="146"/>
    </row>
    <row r="659" spans="1:22" s="119" customFormat="1" ht="14.1" customHeight="1">
      <c r="A659" s="301">
        <f t="shared" si="10"/>
        <v>658</v>
      </c>
      <c r="B659" s="346" t="s">
        <v>2106</v>
      </c>
      <c r="C659" s="346">
        <v>3</v>
      </c>
      <c r="D659" s="346">
        <v>4</v>
      </c>
      <c r="E659" s="121" t="s">
        <v>2295</v>
      </c>
      <c r="F659" s="122" t="str">
        <f>IF('建築物別概要（追加）入力'!$K$453="","",'建築物別概要（追加）入力'!$K$453)</f>
        <v/>
      </c>
      <c r="G659" s="122"/>
      <c r="H659" s="122"/>
      <c r="I659" s="122"/>
      <c r="J659" s="122"/>
      <c r="K659" s="122"/>
      <c r="L659" s="122"/>
      <c r="M659" s="122"/>
      <c r="N659" s="122"/>
      <c r="O659" s="122"/>
      <c r="P659" s="122"/>
      <c r="Q659" s="122"/>
      <c r="R659" s="122"/>
      <c r="S659" s="122"/>
      <c r="T659" s="122"/>
      <c r="U659" s="122"/>
      <c r="V659" s="146"/>
    </row>
    <row r="660" spans="1:22" s="119" customFormat="1" ht="14.1" customHeight="1">
      <c r="A660" s="301">
        <f t="shared" si="10"/>
        <v>659</v>
      </c>
      <c r="B660" s="346" t="s">
        <v>2106</v>
      </c>
      <c r="C660" s="346">
        <v>3</v>
      </c>
      <c r="D660" s="346">
        <v>4</v>
      </c>
      <c r="E660" s="121" t="s">
        <v>2293</v>
      </c>
      <c r="F660" s="122" t="str">
        <f>IF('建築物別概要（追加）入力'!$K$454="","",'建築物別概要（追加）入力'!$K$454)</f>
        <v/>
      </c>
      <c r="G660" s="122"/>
      <c r="H660" s="122"/>
      <c r="I660" s="122"/>
      <c r="J660" s="122"/>
      <c r="K660" s="122"/>
      <c r="L660" s="122"/>
      <c r="M660" s="122"/>
      <c r="N660" s="122"/>
      <c r="O660" s="122"/>
      <c r="P660" s="122"/>
      <c r="Q660" s="122"/>
      <c r="R660" s="122"/>
      <c r="S660" s="122"/>
      <c r="T660" s="122"/>
      <c r="U660" s="122"/>
      <c r="V660" s="146"/>
    </row>
    <row r="661" spans="1:22" s="119" customFormat="1" ht="14.1" customHeight="1">
      <c r="A661" s="301">
        <f t="shared" si="10"/>
        <v>660</v>
      </c>
      <c r="B661" s="346" t="s">
        <v>2106</v>
      </c>
      <c r="C661" s="346">
        <v>3</v>
      </c>
      <c r="D661" s="346">
        <v>4</v>
      </c>
      <c r="E661" s="121" t="s">
        <v>2294</v>
      </c>
      <c r="F661" s="122" t="str">
        <f>IF('建築物別概要（追加）入力'!$K$455="","",'建築物別概要（追加）入力'!$K$455)</f>
        <v/>
      </c>
      <c r="G661" s="122"/>
      <c r="H661" s="122"/>
      <c r="I661" s="122"/>
      <c r="J661" s="122"/>
      <c r="K661" s="122"/>
      <c r="L661" s="122"/>
      <c r="M661" s="122"/>
      <c r="N661" s="122"/>
      <c r="O661" s="122"/>
      <c r="P661" s="122"/>
      <c r="Q661" s="122"/>
      <c r="R661" s="122"/>
      <c r="S661" s="122"/>
      <c r="T661" s="122"/>
      <c r="U661" s="122"/>
      <c r="V661" s="146"/>
    </row>
    <row r="662" spans="1:22" s="119" customFormat="1" ht="14.1" customHeight="1">
      <c r="A662" s="301">
        <f t="shared" si="10"/>
        <v>661</v>
      </c>
      <c r="B662" s="346" t="s">
        <v>2106</v>
      </c>
      <c r="C662" s="346">
        <v>3</v>
      </c>
      <c r="D662" s="346">
        <v>4</v>
      </c>
      <c r="E662" s="121" t="s">
        <v>2302</v>
      </c>
      <c r="F662" s="122" t="str">
        <f>IF('建築物別概要（追加）入力'!$K$456="","",'建築物別概要（追加）入力'!$K$456)</f>
        <v/>
      </c>
      <c r="G662" s="122"/>
      <c r="H662" s="122"/>
      <c r="I662" s="122"/>
      <c r="J662" s="122"/>
      <c r="K662" s="122"/>
      <c r="L662" s="122"/>
      <c r="M662" s="122"/>
      <c r="N662" s="122"/>
      <c r="O662" s="122"/>
      <c r="P662" s="122"/>
      <c r="Q662" s="122"/>
      <c r="R662" s="122"/>
      <c r="S662" s="122"/>
      <c r="T662" s="122"/>
      <c r="U662" s="122"/>
      <c r="V662" s="146"/>
    </row>
    <row r="663" spans="1:22" s="119" customFormat="1" ht="14.1" customHeight="1">
      <c r="A663" s="301">
        <f t="shared" si="10"/>
        <v>662</v>
      </c>
      <c r="B663" s="346" t="s">
        <v>2106</v>
      </c>
      <c r="C663" s="346">
        <v>3</v>
      </c>
      <c r="D663" s="346">
        <v>4</v>
      </c>
      <c r="E663" s="121" t="s">
        <v>2296</v>
      </c>
      <c r="F663" s="122" t="str">
        <f>IF('建築物別概要（追加）入力'!$V$451="","",TEXT('建築物別概要（追加）入力'!$V$451,"#0.00"))</f>
        <v/>
      </c>
      <c r="G663" s="152"/>
      <c r="H663" s="152"/>
      <c r="I663" s="152"/>
      <c r="J663" s="152"/>
      <c r="K663" s="152"/>
      <c r="L663" s="152"/>
      <c r="M663" s="122"/>
      <c r="N663" s="122"/>
      <c r="O663" s="122"/>
      <c r="P663" s="122"/>
      <c r="Q663" s="122"/>
      <c r="R663" s="122"/>
      <c r="S663" s="122"/>
      <c r="T663" s="122"/>
      <c r="U663" s="122"/>
      <c r="V663" s="146"/>
    </row>
    <row r="664" spans="1:22" s="119" customFormat="1" ht="14.1" customHeight="1">
      <c r="A664" s="301">
        <f t="shared" si="10"/>
        <v>663</v>
      </c>
      <c r="B664" s="346" t="s">
        <v>2106</v>
      </c>
      <c r="C664" s="346">
        <v>3</v>
      </c>
      <c r="D664" s="346">
        <v>4</v>
      </c>
      <c r="E664" s="121" t="s">
        <v>2297</v>
      </c>
      <c r="F664" s="122" t="str">
        <f>IF('建築物別概要（追加）入力'!$V$452="","",TEXT('建築物別概要（追加）入力'!$V$452,"#0.00"))</f>
        <v/>
      </c>
      <c r="G664" s="152"/>
      <c r="H664" s="152"/>
      <c r="I664" s="152"/>
      <c r="J664" s="152"/>
      <c r="K664" s="152"/>
      <c r="L664" s="152"/>
      <c r="M664" s="122"/>
      <c r="N664" s="122"/>
      <c r="O664" s="122"/>
      <c r="P664" s="122"/>
      <c r="Q664" s="122"/>
      <c r="R664" s="122"/>
      <c r="S664" s="122"/>
      <c r="T664" s="122"/>
      <c r="U664" s="122"/>
      <c r="V664" s="146"/>
    </row>
    <row r="665" spans="1:22" s="119" customFormat="1" ht="14.1" customHeight="1">
      <c r="A665" s="301">
        <f t="shared" si="10"/>
        <v>664</v>
      </c>
      <c r="B665" s="346" t="s">
        <v>2106</v>
      </c>
      <c r="C665" s="346">
        <v>3</v>
      </c>
      <c r="D665" s="346">
        <v>4</v>
      </c>
      <c r="E665" s="121" t="s">
        <v>2298</v>
      </c>
      <c r="F665" s="122" t="str">
        <f>IF('建築物別概要（追加）入力'!$V$453="","",TEXT('建築物別概要（追加）入力'!$V$453,"#0.00"))</f>
        <v/>
      </c>
      <c r="G665" s="152"/>
      <c r="H665" s="152"/>
      <c r="I665" s="152"/>
      <c r="J665" s="152"/>
      <c r="K665" s="152"/>
      <c r="L665" s="152"/>
      <c r="M665" s="122"/>
      <c r="N665" s="122"/>
      <c r="O665" s="122"/>
      <c r="P665" s="122"/>
      <c r="Q665" s="122"/>
      <c r="R665" s="122"/>
      <c r="S665" s="122"/>
      <c r="T665" s="122"/>
      <c r="U665" s="122"/>
      <c r="V665" s="146"/>
    </row>
    <row r="666" spans="1:22" s="119" customFormat="1" ht="14.1" customHeight="1">
      <c r="A666" s="301">
        <f t="shared" si="10"/>
        <v>665</v>
      </c>
      <c r="B666" s="346" t="s">
        <v>2106</v>
      </c>
      <c r="C666" s="346">
        <v>3</v>
      </c>
      <c r="D666" s="346">
        <v>4</v>
      </c>
      <c r="E666" s="121" t="s">
        <v>2299</v>
      </c>
      <c r="F666" s="122" t="str">
        <f>IF('建築物別概要（追加）入力'!$V$454="","",TEXT('建築物別概要（追加）入力'!$V$454,"#0.00"))</f>
        <v/>
      </c>
      <c r="G666" s="152"/>
      <c r="H666" s="152"/>
      <c r="I666" s="152"/>
      <c r="J666" s="152"/>
      <c r="K666" s="152"/>
      <c r="L666" s="152"/>
      <c r="M666" s="122"/>
      <c r="N666" s="122"/>
      <c r="O666" s="122"/>
      <c r="P666" s="122"/>
      <c r="Q666" s="122"/>
      <c r="R666" s="122"/>
      <c r="S666" s="122"/>
      <c r="T666" s="122"/>
      <c r="U666" s="122"/>
      <c r="V666" s="146"/>
    </row>
    <row r="667" spans="1:22" s="119" customFormat="1" ht="14.1" customHeight="1">
      <c r="A667" s="301">
        <f t="shared" si="10"/>
        <v>666</v>
      </c>
      <c r="B667" s="346" t="s">
        <v>2106</v>
      </c>
      <c r="C667" s="346">
        <v>3</v>
      </c>
      <c r="D667" s="346">
        <v>4</v>
      </c>
      <c r="E667" s="121" t="s">
        <v>2300</v>
      </c>
      <c r="F667" s="122" t="str">
        <f>IF('建築物別概要（追加）入力'!$V$455="","",TEXT('建築物別概要（追加）入力'!$V$455,"#0.00"))</f>
        <v/>
      </c>
      <c r="G667" s="152"/>
      <c r="H667" s="152"/>
      <c r="I667" s="152"/>
      <c r="J667" s="152"/>
      <c r="K667" s="152"/>
      <c r="L667" s="152"/>
      <c r="M667" s="122"/>
      <c r="N667" s="122"/>
      <c r="O667" s="122"/>
      <c r="P667" s="122"/>
      <c r="Q667" s="122"/>
      <c r="R667" s="122"/>
      <c r="S667" s="122"/>
      <c r="T667" s="122"/>
      <c r="U667" s="122"/>
      <c r="V667" s="146"/>
    </row>
    <row r="668" spans="1:22" s="119" customFormat="1" ht="14.1" customHeight="1">
      <c r="A668" s="301">
        <f t="shared" si="10"/>
        <v>667</v>
      </c>
      <c r="B668" s="346" t="s">
        <v>2106</v>
      </c>
      <c r="C668" s="346">
        <v>3</v>
      </c>
      <c r="D668" s="346">
        <v>4</v>
      </c>
      <c r="E668" s="121" t="s">
        <v>2303</v>
      </c>
      <c r="F668" s="122" t="str">
        <f>IF('建築物別概要（追加）入力'!$V$456="","",TEXT('建築物別概要（追加）入力'!$V$456,"#0.00"))</f>
        <v/>
      </c>
      <c r="G668" s="152"/>
      <c r="H668" s="152"/>
      <c r="I668" s="152"/>
      <c r="J668" s="152"/>
      <c r="K668" s="152"/>
      <c r="L668" s="152"/>
      <c r="M668" s="122"/>
      <c r="N668" s="122"/>
      <c r="O668" s="122"/>
      <c r="P668" s="122"/>
      <c r="Q668" s="122"/>
      <c r="R668" s="122"/>
      <c r="S668" s="122"/>
      <c r="T668" s="122"/>
      <c r="U668" s="122"/>
      <c r="V668" s="146"/>
    </row>
    <row r="669" spans="1:22" s="119" customFormat="1" ht="14.1" customHeight="1">
      <c r="A669" s="301">
        <f t="shared" si="10"/>
        <v>668</v>
      </c>
      <c r="B669" s="346" t="s">
        <v>2106</v>
      </c>
      <c r="C669" s="346">
        <v>3</v>
      </c>
      <c r="D669" s="346">
        <v>4</v>
      </c>
      <c r="E669" s="121" t="s">
        <v>1631</v>
      </c>
      <c r="F669" s="122" t="str">
        <f>IF('建築物別概要（追加）入力'!$E$458="","",'建築物別概要（追加）入力'!$E$458)</f>
        <v/>
      </c>
      <c r="G669" s="122"/>
      <c r="H669" s="122"/>
      <c r="I669" s="122"/>
      <c r="J669" s="122"/>
      <c r="K669" s="122"/>
      <c r="L669" s="122"/>
      <c r="M669" s="122"/>
      <c r="N669" s="122"/>
      <c r="O669" s="122"/>
      <c r="P669" s="122"/>
      <c r="Q669" s="122"/>
      <c r="R669" s="122"/>
      <c r="S669" s="122"/>
      <c r="T669" s="122"/>
      <c r="U669" s="122"/>
      <c r="V669" s="146"/>
    </row>
    <row r="670" spans="1:22" s="119" customFormat="1" ht="14.1" customHeight="1" thickBot="1">
      <c r="A670" s="302">
        <f t="shared" si="10"/>
        <v>669</v>
      </c>
      <c r="B670" s="347" t="s">
        <v>2106</v>
      </c>
      <c r="C670" s="347">
        <v>3</v>
      </c>
      <c r="D670" s="374">
        <v>4</v>
      </c>
      <c r="E670" s="154" t="s">
        <v>1630</v>
      </c>
      <c r="F670" s="155" t="str">
        <f>IF('建築物別概要（追加）入力'!$E$461="","",'建築物別概要（追加）入力'!$E$461)</f>
        <v/>
      </c>
      <c r="G670" s="155"/>
      <c r="H670" s="155"/>
      <c r="I670" s="155"/>
      <c r="J670" s="155"/>
      <c r="K670" s="155"/>
      <c r="L670" s="155"/>
      <c r="M670" s="155"/>
      <c r="N670" s="155"/>
      <c r="O670" s="155"/>
      <c r="P670" s="155"/>
      <c r="Q670" s="155"/>
      <c r="R670" s="155"/>
      <c r="S670" s="155"/>
      <c r="T670" s="155"/>
      <c r="U670" s="155"/>
      <c r="V670" s="158"/>
    </row>
    <row r="671" spans="1:22" s="119" customFormat="1" ht="14.1" customHeight="1">
      <c r="A671" s="309">
        <f t="shared" si="10"/>
        <v>670</v>
      </c>
      <c r="B671" s="348" t="s">
        <v>2106</v>
      </c>
      <c r="C671" s="348">
        <v>3</v>
      </c>
      <c r="D671" s="348">
        <v>5</v>
      </c>
      <c r="E671" s="147" t="s">
        <v>1983</v>
      </c>
      <c r="F671" s="156">
        <f>'建築物別概要（追加）入力'!$E$465</f>
        <v>3</v>
      </c>
      <c r="G671" s="156"/>
      <c r="H671" s="148"/>
      <c r="I671" s="148"/>
      <c r="J671" s="148"/>
      <c r="K671" s="148"/>
      <c r="L671" s="148"/>
      <c r="M671" s="148"/>
      <c r="N671" s="148"/>
      <c r="O671" s="148"/>
      <c r="P671" s="148"/>
      <c r="Q671" s="148"/>
      <c r="R671" s="148"/>
      <c r="S671" s="148"/>
      <c r="T671" s="148"/>
      <c r="U671" s="148"/>
      <c r="V671" s="157"/>
    </row>
    <row r="672" spans="1:22" s="119" customFormat="1" ht="14.1" customHeight="1">
      <c r="A672" s="301">
        <f t="shared" si="10"/>
        <v>671</v>
      </c>
      <c r="B672" s="346" t="s">
        <v>2106</v>
      </c>
      <c r="C672" s="346">
        <v>3</v>
      </c>
      <c r="D672" s="346">
        <v>5</v>
      </c>
      <c r="E672" s="121" t="s">
        <v>87</v>
      </c>
      <c r="F672" s="133" t="str">
        <f>IF('建築物別概要（追加）入力'!$E$466="","",'建築物別概要（追加）入力'!$E$466)</f>
        <v/>
      </c>
      <c r="G672" s="133"/>
      <c r="H672" s="122"/>
      <c r="I672" s="122"/>
      <c r="J672" s="122"/>
      <c r="K672" s="122"/>
      <c r="L672" s="122"/>
      <c r="M672" s="122"/>
      <c r="N672" s="122"/>
      <c r="O672" s="122"/>
      <c r="P672" s="122"/>
      <c r="Q672" s="122"/>
      <c r="R672" s="122"/>
      <c r="S672" s="122"/>
      <c r="T672" s="122"/>
      <c r="U672" s="122"/>
      <c r="V672" s="146"/>
    </row>
    <row r="673" spans="1:22" s="119" customFormat="1" ht="14.1" customHeight="1">
      <c r="A673" s="301">
        <f t="shared" si="10"/>
        <v>672</v>
      </c>
      <c r="B673" s="346" t="s">
        <v>2106</v>
      </c>
      <c r="C673" s="346">
        <v>3</v>
      </c>
      <c r="D673" s="346">
        <v>5</v>
      </c>
      <c r="E673" s="121" t="s">
        <v>2192</v>
      </c>
      <c r="F673" s="131" t="str">
        <f>IF('建築物別概要（追加）入力'!$E$467="","",TEXT('建築物別概要（追加）入力'!$E$467,"#0.000"))</f>
        <v/>
      </c>
      <c r="G673" s="131"/>
      <c r="H673" s="122"/>
      <c r="I673" s="122"/>
      <c r="J673" s="122"/>
      <c r="K673" s="122"/>
      <c r="L673" s="122"/>
      <c r="M673" s="122"/>
      <c r="N673" s="122"/>
      <c r="O673" s="122"/>
      <c r="P673" s="122"/>
      <c r="Q673" s="122"/>
      <c r="R673" s="122"/>
      <c r="S673" s="122"/>
      <c r="T673" s="122"/>
      <c r="U673" s="122"/>
      <c r="V673" s="146"/>
    </row>
    <row r="674" spans="1:22" s="119" customFormat="1" ht="14.1" customHeight="1">
      <c r="A674" s="301">
        <f t="shared" si="10"/>
        <v>673</v>
      </c>
      <c r="B674" s="346" t="s">
        <v>2106</v>
      </c>
      <c r="C674" s="346">
        <v>3</v>
      </c>
      <c r="D674" s="346">
        <v>5</v>
      </c>
      <c r="E674" s="121" t="s">
        <v>2193</v>
      </c>
      <c r="F674" s="131" t="str">
        <f>IF('建築物別概要（追加）入力'!$E$468="","",TEXT('建築物別概要（追加）入力'!$E$468,"#0.000"))</f>
        <v/>
      </c>
      <c r="G674" s="131"/>
      <c r="H674" s="122"/>
      <c r="I674" s="122"/>
      <c r="J674" s="122"/>
      <c r="K674" s="122"/>
      <c r="L674" s="122"/>
      <c r="M674" s="122"/>
      <c r="N674" s="122"/>
      <c r="O674" s="122"/>
      <c r="P674" s="122"/>
      <c r="Q674" s="122"/>
      <c r="R674" s="122"/>
      <c r="S674" s="122"/>
      <c r="T674" s="122"/>
      <c r="U674" s="122"/>
      <c r="V674" s="146"/>
    </row>
    <row r="675" spans="1:22" s="119" customFormat="1" ht="14.1" customHeight="1">
      <c r="A675" s="301">
        <f t="shared" si="10"/>
        <v>674</v>
      </c>
      <c r="B675" s="346" t="s">
        <v>2106</v>
      </c>
      <c r="C675" s="346">
        <v>3</v>
      </c>
      <c r="D675" s="346">
        <v>5</v>
      </c>
      <c r="E675" s="121" t="s">
        <v>2194</v>
      </c>
      <c r="F675" s="131" t="str">
        <f>IF('建築物別概要（追加）入力'!$E$469="","",TEXT('建築物別概要（追加）入力'!$E$469,"#0.000"))</f>
        <v/>
      </c>
      <c r="G675" s="131"/>
      <c r="H675" s="122"/>
      <c r="I675" s="122"/>
      <c r="J675" s="122"/>
      <c r="K675" s="122"/>
      <c r="L675" s="122"/>
      <c r="M675" s="122"/>
      <c r="N675" s="122"/>
      <c r="O675" s="122"/>
      <c r="P675" s="122"/>
      <c r="Q675" s="122"/>
      <c r="R675" s="122"/>
      <c r="S675" s="122"/>
      <c r="T675" s="122"/>
      <c r="U675" s="122"/>
      <c r="V675" s="146"/>
    </row>
    <row r="676" spans="1:22" s="119" customFormat="1" ht="14.1" customHeight="1">
      <c r="A676" s="301">
        <f t="shared" si="10"/>
        <v>675</v>
      </c>
      <c r="B676" s="346" t="s">
        <v>2106</v>
      </c>
      <c r="C676" s="346">
        <v>3</v>
      </c>
      <c r="D676" s="346">
        <v>5</v>
      </c>
      <c r="E676" s="121" t="s">
        <v>2195</v>
      </c>
      <c r="F676" s="131" t="str">
        <f>IF('建築物別概要（追加）入力'!$E$470="","",TEXT('建築物別概要（追加）入力'!$E$470,"#0.000"))</f>
        <v/>
      </c>
      <c r="G676" s="131"/>
      <c r="H676" s="122"/>
      <c r="I676" s="122"/>
      <c r="J676" s="122"/>
      <c r="K676" s="122"/>
      <c r="L676" s="122"/>
      <c r="M676" s="122"/>
      <c r="N676" s="122"/>
      <c r="O676" s="122"/>
      <c r="P676" s="122"/>
      <c r="Q676" s="122"/>
      <c r="R676" s="122"/>
      <c r="S676" s="122"/>
      <c r="T676" s="122"/>
      <c r="U676" s="122"/>
      <c r="V676" s="146"/>
    </row>
    <row r="677" spans="1:22" s="119" customFormat="1" ht="14.1" customHeight="1">
      <c r="A677" s="301">
        <f t="shared" si="10"/>
        <v>676</v>
      </c>
      <c r="B677" s="346" t="s">
        <v>2106</v>
      </c>
      <c r="C677" s="346">
        <v>3</v>
      </c>
      <c r="D677" s="346">
        <v>5</v>
      </c>
      <c r="E677" s="121" t="s">
        <v>2191</v>
      </c>
      <c r="F677" s="131" t="str">
        <f>IF($G$677=TRUE,"有",IF($H$677=TRUE,"無",""))</f>
        <v/>
      </c>
      <c r="G677" s="127" t="b">
        <v>0</v>
      </c>
      <c r="H677" s="127" t="b">
        <v>0</v>
      </c>
      <c r="I677" s="122"/>
      <c r="J677" s="122"/>
      <c r="K677" s="122"/>
      <c r="L677" s="122"/>
      <c r="M677" s="122"/>
      <c r="N677" s="122"/>
      <c r="O677" s="122"/>
      <c r="P677" s="122"/>
      <c r="Q677" s="122"/>
      <c r="R677" s="122"/>
      <c r="S677" s="122"/>
      <c r="T677" s="122"/>
      <c r="U677" s="122"/>
      <c r="V677" s="146"/>
    </row>
    <row r="678" spans="1:22" s="119" customFormat="1" ht="14.1" customHeight="1">
      <c r="A678" s="301">
        <f t="shared" si="10"/>
        <v>677</v>
      </c>
      <c r="B678" s="346" t="s">
        <v>2106</v>
      </c>
      <c r="C678" s="346">
        <v>3</v>
      </c>
      <c r="D678" s="346">
        <v>5</v>
      </c>
      <c r="E678" s="121" t="s">
        <v>2286</v>
      </c>
      <c r="F678" s="122" t="str">
        <f>IF($G$678=1,"",INDEX(主要用途!$C$2:$C$63,$G$678))</f>
        <v/>
      </c>
      <c r="G678" s="437">
        <v>1</v>
      </c>
      <c r="H678" s="127"/>
      <c r="I678" s="127"/>
      <c r="J678" s="127"/>
      <c r="K678" s="127"/>
      <c r="L678" s="127"/>
      <c r="M678" s="122"/>
      <c r="N678" s="122"/>
      <c r="O678" s="122"/>
      <c r="P678" s="122"/>
      <c r="Q678" s="145"/>
      <c r="R678" s="122"/>
      <c r="S678" s="122"/>
      <c r="T678" s="122"/>
      <c r="U678" s="122"/>
      <c r="V678" s="146"/>
    </row>
    <row r="679" spans="1:22" s="119" customFormat="1" ht="14.1" customHeight="1">
      <c r="A679" s="301">
        <f t="shared" si="10"/>
        <v>678</v>
      </c>
      <c r="B679" s="346" t="s">
        <v>2106</v>
      </c>
      <c r="C679" s="346">
        <v>3</v>
      </c>
      <c r="D679" s="346">
        <v>5</v>
      </c>
      <c r="E679" s="121" t="s">
        <v>2287</v>
      </c>
      <c r="F679" s="122" t="str">
        <f>IF($G$679=1,"",INDEX(主要用途!$C$2:$C$63,$G$679))</f>
        <v/>
      </c>
      <c r="G679" s="134">
        <v>1</v>
      </c>
      <c r="H679" s="134"/>
      <c r="I679" s="134"/>
      <c r="J679" s="134"/>
      <c r="K679" s="134"/>
      <c r="L679" s="134"/>
      <c r="M679" s="122"/>
      <c r="N679" s="122"/>
      <c r="O679" s="122"/>
      <c r="P679" s="122"/>
      <c r="Q679" s="145"/>
      <c r="R679" s="122"/>
      <c r="S679" s="122"/>
      <c r="T679" s="122"/>
      <c r="U679" s="122"/>
      <c r="V679" s="146"/>
    </row>
    <row r="680" spans="1:22" s="119" customFormat="1" ht="14.1" customHeight="1">
      <c r="A680" s="301">
        <f t="shared" si="10"/>
        <v>679</v>
      </c>
      <c r="B680" s="346" t="s">
        <v>2106</v>
      </c>
      <c r="C680" s="346">
        <v>3</v>
      </c>
      <c r="D680" s="346">
        <v>5</v>
      </c>
      <c r="E680" s="121" t="s">
        <v>2288</v>
      </c>
      <c r="F680" s="122" t="str">
        <f>IF($G$680=1,"",INDEX(主要用途!$C$2:$C$63,$G$680))</f>
        <v/>
      </c>
      <c r="G680" s="134">
        <v>1</v>
      </c>
      <c r="H680" s="134"/>
      <c r="I680" s="134"/>
      <c r="J680" s="134"/>
      <c r="K680" s="134"/>
      <c r="L680" s="134"/>
      <c r="M680" s="122"/>
      <c r="N680" s="122"/>
      <c r="O680" s="122"/>
      <c r="P680" s="122"/>
      <c r="Q680" s="145"/>
      <c r="R680" s="122"/>
      <c r="S680" s="122"/>
      <c r="T680" s="122"/>
      <c r="U680" s="122"/>
      <c r="V680" s="146"/>
    </row>
    <row r="681" spans="1:22" s="119" customFormat="1" ht="14.1" customHeight="1">
      <c r="A681" s="301">
        <f t="shared" si="10"/>
        <v>680</v>
      </c>
      <c r="B681" s="346" t="s">
        <v>2106</v>
      </c>
      <c r="C681" s="346">
        <v>3</v>
      </c>
      <c r="D681" s="346">
        <v>5</v>
      </c>
      <c r="E681" s="121" t="s">
        <v>2289</v>
      </c>
      <c r="F681" s="122" t="str">
        <f>IF($G$681=1,"",INDEX(主要用途!$C$2:$C$63,$G$681))</f>
        <v/>
      </c>
      <c r="G681" s="134">
        <v>1</v>
      </c>
      <c r="H681" s="134"/>
      <c r="I681" s="134"/>
      <c r="J681" s="134"/>
      <c r="K681" s="134"/>
      <c r="L681" s="134"/>
      <c r="M681" s="122"/>
      <c r="N681" s="122"/>
      <c r="O681" s="122"/>
      <c r="P681" s="122"/>
      <c r="Q681" s="145"/>
      <c r="R681" s="122"/>
      <c r="S681" s="122"/>
      <c r="T681" s="122"/>
      <c r="U681" s="122"/>
      <c r="V681" s="146"/>
    </row>
    <row r="682" spans="1:22" s="119" customFormat="1" ht="14.1" customHeight="1">
      <c r="A682" s="301">
        <f t="shared" si="10"/>
        <v>681</v>
      </c>
      <c r="B682" s="346" t="s">
        <v>2106</v>
      </c>
      <c r="C682" s="346">
        <v>3</v>
      </c>
      <c r="D682" s="346">
        <v>5</v>
      </c>
      <c r="E682" s="121" t="s">
        <v>2290</v>
      </c>
      <c r="F682" s="122" t="str">
        <f>IF($G$682=1,"",INDEX(主要用途!$C$2:$C$63,$G$682))</f>
        <v/>
      </c>
      <c r="G682" s="134">
        <v>1</v>
      </c>
      <c r="H682" s="134"/>
      <c r="I682" s="134"/>
      <c r="J682" s="134"/>
      <c r="K682" s="134"/>
      <c r="L682" s="134"/>
      <c r="M682" s="122"/>
      <c r="N682" s="122"/>
      <c r="O682" s="122"/>
      <c r="P682" s="122"/>
      <c r="Q682" s="145"/>
      <c r="R682" s="122"/>
      <c r="S682" s="122"/>
      <c r="T682" s="122"/>
      <c r="U682" s="122"/>
      <c r="V682" s="146"/>
    </row>
    <row r="683" spans="1:22" s="119" customFormat="1" ht="14.1" customHeight="1">
      <c r="A683" s="301">
        <f t="shared" si="10"/>
        <v>682</v>
      </c>
      <c r="B683" s="346" t="s">
        <v>2106</v>
      </c>
      <c r="C683" s="346">
        <v>3</v>
      </c>
      <c r="D683" s="346">
        <v>5</v>
      </c>
      <c r="E683" s="121" t="s">
        <v>2301</v>
      </c>
      <c r="F683" s="122" t="str">
        <f>IF($G$683=1,"",INDEX(主要用途!$C$2:$C$63,$G$683))</f>
        <v/>
      </c>
      <c r="G683" s="134">
        <v>1</v>
      </c>
      <c r="H683" s="134"/>
      <c r="I683" s="134"/>
      <c r="J683" s="134"/>
      <c r="K683" s="134"/>
      <c r="L683" s="134"/>
      <c r="M683" s="122"/>
      <c r="N683" s="122"/>
      <c r="O683" s="122"/>
      <c r="P683" s="122"/>
      <c r="Q683" s="145"/>
      <c r="R683" s="122"/>
      <c r="S683" s="122"/>
      <c r="T683" s="122"/>
      <c r="U683" s="122"/>
      <c r="V683" s="146"/>
    </row>
    <row r="684" spans="1:22" s="119" customFormat="1" ht="14.1" customHeight="1">
      <c r="A684" s="301">
        <f t="shared" si="10"/>
        <v>683</v>
      </c>
      <c r="B684" s="346" t="s">
        <v>2106</v>
      </c>
      <c r="C684" s="346">
        <v>3</v>
      </c>
      <c r="D684" s="346">
        <v>5</v>
      </c>
      <c r="E684" s="121" t="s">
        <v>2291</v>
      </c>
      <c r="F684" s="122" t="str">
        <f>IF('建築物別概要（追加）入力'!$K$474="","",'建築物別概要（追加）入力'!$K$474)</f>
        <v/>
      </c>
      <c r="G684" s="122"/>
      <c r="H684" s="122"/>
      <c r="I684" s="122"/>
      <c r="J684" s="122"/>
      <c r="K684" s="122"/>
      <c r="L684" s="122"/>
      <c r="M684" s="122"/>
      <c r="N684" s="122"/>
      <c r="O684" s="122"/>
      <c r="P684" s="122"/>
      <c r="Q684" s="122"/>
      <c r="R684" s="122"/>
      <c r="S684" s="122"/>
      <c r="T684" s="122"/>
      <c r="U684" s="122"/>
      <c r="V684" s="146"/>
    </row>
    <row r="685" spans="1:22" s="119" customFormat="1" ht="14.1" customHeight="1">
      <c r="A685" s="301">
        <f t="shared" si="10"/>
        <v>684</v>
      </c>
      <c r="B685" s="346" t="s">
        <v>2106</v>
      </c>
      <c r="C685" s="346">
        <v>3</v>
      </c>
      <c r="D685" s="346">
        <v>5</v>
      </c>
      <c r="E685" s="121" t="s">
        <v>2292</v>
      </c>
      <c r="F685" s="122" t="str">
        <f>IF('建築物別概要（追加）入力'!$K$475="","",'建築物別概要（追加）入力'!$K$475)</f>
        <v/>
      </c>
      <c r="G685" s="122"/>
      <c r="H685" s="122"/>
      <c r="I685" s="122"/>
      <c r="J685" s="122"/>
      <c r="K685" s="122"/>
      <c r="L685" s="122"/>
      <c r="M685" s="122"/>
      <c r="N685" s="122"/>
      <c r="O685" s="122"/>
      <c r="P685" s="122"/>
      <c r="Q685" s="122"/>
      <c r="R685" s="122"/>
      <c r="S685" s="122"/>
      <c r="T685" s="122"/>
      <c r="U685" s="122"/>
      <c r="V685" s="146"/>
    </row>
    <row r="686" spans="1:22" s="119" customFormat="1" ht="14.1" customHeight="1">
      <c r="A686" s="301">
        <f t="shared" si="10"/>
        <v>685</v>
      </c>
      <c r="B686" s="346" t="s">
        <v>2106</v>
      </c>
      <c r="C686" s="346">
        <v>3</v>
      </c>
      <c r="D686" s="346">
        <v>5</v>
      </c>
      <c r="E686" s="121" t="s">
        <v>2295</v>
      </c>
      <c r="F686" s="122" t="str">
        <f>IF('建築物別概要（追加）入力'!$K$476="","",'建築物別概要（追加）入力'!$K$476)</f>
        <v/>
      </c>
      <c r="G686" s="122"/>
      <c r="H686" s="122"/>
      <c r="I686" s="122"/>
      <c r="J686" s="122"/>
      <c r="K686" s="122"/>
      <c r="L686" s="122"/>
      <c r="M686" s="122"/>
      <c r="N686" s="122"/>
      <c r="O686" s="122"/>
      <c r="P686" s="122"/>
      <c r="Q686" s="122"/>
      <c r="R686" s="122"/>
      <c r="S686" s="122"/>
      <c r="T686" s="122"/>
      <c r="U686" s="122"/>
      <c r="V686" s="146"/>
    </row>
    <row r="687" spans="1:22" s="119" customFormat="1" ht="14.1" customHeight="1">
      <c r="A687" s="301">
        <f t="shared" si="10"/>
        <v>686</v>
      </c>
      <c r="B687" s="346" t="s">
        <v>2106</v>
      </c>
      <c r="C687" s="346">
        <v>3</v>
      </c>
      <c r="D687" s="346">
        <v>5</v>
      </c>
      <c r="E687" s="121" t="s">
        <v>2293</v>
      </c>
      <c r="F687" s="122" t="str">
        <f>IF('建築物別概要（追加）入力'!$K$477="","",'建築物別概要（追加）入力'!$K$477)</f>
        <v/>
      </c>
      <c r="G687" s="122"/>
      <c r="H687" s="122"/>
      <c r="I687" s="122"/>
      <c r="J687" s="122"/>
      <c r="K687" s="122"/>
      <c r="L687" s="122"/>
      <c r="M687" s="122"/>
      <c r="N687" s="122"/>
      <c r="O687" s="122"/>
      <c r="P687" s="122"/>
      <c r="Q687" s="122"/>
      <c r="R687" s="122"/>
      <c r="S687" s="122"/>
      <c r="T687" s="122"/>
      <c r="U687" s="122"/>
      <c r="V687" s="146"/>
    </row>
    <row r="688" spans="1:22" s="119" customFormat="1" ht="14.1" customHeight="1">
      <c r="A688" s="301">
        <f t="shared" si="10"/>
        <v>687</v>
      </c>
      <c r="B688" s="346" t="s">
        <v>2106</v>
      </c>
      <c r="C688" s="346">
        <v>3</v>
      </c>
      <c r="D688" s="346">
        <v>5</v>
      </c>
      <c r="E688" s="121" t="s">
        <v>2294</v>
      </c>
      <c r="F688" s="122" t="str">
        <f>IF('建築物別概要（追加）入力'!$K$478="","",'建築物別概要（追加）入力'!$K$478)</f>
        <v/>
      </c>
      <c r="G688" s="122"/>
      <c r="H688" s="122"/>
      <c r="I688" s="122"/>
      <c r="J688" s="122"/>
      <c r="K688" s="122"/>
      <c r="L688" s="122"/>
      <c r="M688" s="122"/>
      <c r="N688" s="122"/>
      <c r="O688" s="122"/>
      <c r="P688" s="122"/>
      <c r="Q688" s="122"/>
      <c r="R688" s="122"/>
      <c r="S688" s="122"/>
      <c r="T688" s="122"/>
      <c r="U688" s="122"/>
      <c r="V688" s="146"/>
    </row>
    <row r="689" spans="1:22" s="119" customFormat="1" ht="14.1" customHeight="1">
      <c r="A689" s="301">
        <f t="shared" si="10"/>
        <v>688</v>
      </c>
      <c r="B689" s="346" t="s">
        <v>2106</v>
      </c>
      <c r="C689" s="346">
        <v>3</v>
      </c>
      <c r="D689" s="346">
        <v>5</v>
      </c>
      <c r="E689" s="121" t="s">
        <v>2302</v>
      </c>
      <c r="F689" s="122" t="str">
        <f>IF('建築物別概要（追加）入力'!$K$479="","",'建築物別概要（追加）入力'!$K$479)</f>
        <v/>
      </c>
      <c r="G689" s="122"/>
      <c r="H689" s="122"/>
      <c r="I689" s="122"/>
      <c r="J689" s="122"/>
      <c r="K689" s="122"/>
      <c r="L689" s="122"/>
      <c r="M689" s="122"/>
      <c r="N689" s="122"/>
      <c r="O689" s="122"/>
      <c r="P689" s="122"/>
      <c r="Q689" s="122"/>
      <c r="R689" s="122"/>
      <c r="S689" s="122"/>
      <c r="T689" s="122"/>
      <c r="U689" s="122"/>
      <c r="V689" s="146"/>
    </row>
    <row r="690" spans="1:22" s="119" customFormat="1" ht="14.1" customHeight="1">
      <c r="A690" s="301">
        <f t="shared" si="10"/>
        <v>689</v>
      </c>
      <c r="B690" s="346" t="s">
        <v>2106</v>
      </c>
      <c r="C690" s="346">
        <v>3</v>
      </c>
      <c r="D690" s="346">
        <v>5</v>
      </c>
      <c r="E690" s="121" t="s">
        <v>2296</v>
      </c>
      <c r="F690" s="122" t="str">
        <f>IF('建築物別概要（追加）入力'!$V$474="","",TEXT('建築物別概要（追加）入力'!$V$474,"#0.00"))</f>
        <v/>
      </c>
      <c r="G690" s="152"/>
      <c r="H690" s="152"/>
      <c r="I690" s="152"/>
      <c r="J690" s="152"/>
      <c r="K690" s="152"/>
      <c r="L690" s="152"/>
      <c r="M690" s="122"/>
      <c r="N690" s="122"/>
      <c r="O690" s="122"/>
      <c r="P690" s="122"/>
      <c r="Q690" s="122"/>
      <c r="R690" s="122"/>
      <c r="S690" s="122"/>
      <c r="T690" s="122"/>
      <c r="U690" s="122"/>
      <c r="V690" s="146"/>
    </row>
    <row r="691" spans="1:22" s="119" customFormat="1" ht="14.1" customHeight="1">
      <c r="A691" s="301">
        <f t="shared" si="10"/>
        <v>690</v>
      </c>
      <c r="B691" s="346" t="s">
        <v>2106</v>
      </c>
      <c r="C691" s="346">
        <v>3</v>
      </c>
      <c r="D691" s="346">
        <v>5</v>
      </c>
      <c r="E691" s="121" t="s">
        <v>2297</v>
      </c>
      <c r="F691" s="122" t="str">
        <f>IF('建築物別概要（追加）入力'!$V$475="","",TEXT('建築物別概要（追加）入力'!$V$475,"#0.00"))</f>
        <v/>
      </c>
      <c r="G691" s="152"/>
      <c r="H691" s="152"/>
      <c r="I691" s="152"/>
      <c r="J691" s="152"/>
      <c r="K691" s="152"/>
      <c r="L691" s="152"/>
      <c r="M691" s="122"/>
      <c r="N691" s="122"/>
      <c r="O691" s="122"/>
      <c r="P691" s="122"/>
      <c r="Q691" s="122"/>
      <c r="R691" s="122"/>
      <c r="S691" s="122"/>
      <c r="T691" s="122"/>
      <c r="U691" s="122"/>
      <c r="V691" s="146"/>
    </row>
    <row r="692" spans="1:22" s="119" customFormat="1" ht="14.1" customHeight="1">
      <c r="A692" s="301">
        <f t="shared" si="10"/>
        <v>691</v>
      </c>
      <c r="B692" s="346" t="s">
        <v>2106</v>
      </c>
      <c r="C692" s="346">
        <v>3</v>
      </c>
      <c r="D692" s="346">
        <v>5</v>
      </c>
      <c r="E692" s="121" t="s">
        <v>2298</v>
      </c>
      <c r="F692" s="122" t="str">
        <f>IF('建築物別概要（追加）入力'!$V$476="","",TEXT('建築物別概要（追加）入力'!$V$476,"#0.00"))</f>
        <v/>
      </c>
      <c r="G692" s="152"/>
      <c r="H692" s="152"/>
      <c r="I692" s="152"/>
      <c r="J692" s="152"/>
      <c r="K692" s="152"/>
      <c r="L692" s="152"/>
      <c r="M692" s="122"/>
      <c r="N692" s="122"/>
      <c r="O692" s="122"/>
      <c r="P692" s="122"/>
      <c r="Q692" s="122"/>
      <c r="R692" s="122"/>
      <c r="S692" s="122"/>
      <c r="T692" s="122"/>
      <c r="U692" s="122"/>
      <c r="V692" s="146"/>
    </row>
    <row r="693" spans="1:22" s="119" customFormat="1" ht="14.1" customHeight="1">
      <c r="A693" s="301">
        <f t="shared" si="10"/>
        <v>692</v>
      </c>
      <c r="B693" s="346" t="s">
        <v>2106</v>
      </c>
      <c r="C693" s="346">
        <v>3</v>
      </c>
      <c r="D693" s="346">
        <v>5</v>
      </c>
      <c r="E693" s="121" t="s">
        <v>2299</v>
      </c>
      <c r="F693" s="122" t="str">
        <f>IF('建築物別概要（追加）入力'!$V$477="","",TEXT('建築物別概要（追加）入力'!$V$477,"#0.00"))</f>
        <v/>
      </c>
      <c r="G693" s="152"/>
      <c r="H693" s="152"/>
      <c r="I693" s="152"/>
      <c r="J693" s="152"/>
      <c r="K693" s="152"/>
      <c r="L693" s="152"/>
      <c r="M693" s="122"/>
      <c r="N693" s="122"/>
      <c r="O693" s="122"/>
      <c r="P693" s="122"/>
      <c r="Q693" s="122"/>
      <c r="R693" s="122"/>
      <c r="S693" s="122"/>
      <c r="T693" s="122"/>
      <c r="U693" s="122"/>
      <c r="V693" s="146"/>
    </row>
    <row r="694" spans="1:22" s="119" customFormat="1" ht="14.1" customHeight="1">
      <c r="A694" s="301">
        <f t="shared" si="10"/>
        <v>693</v>
      </c>
      <c r="B694" s="346" t="s">
        <v>2106</v>
      </c>
      <c r="C694" s="346">
        <v>3</v>
      </c>
      <c r="D694" s="346">
        <v>5</v>
      </c>
      <c r="E694" s="121" t="s">
        <v>2300</v>
      </c>
      <c r="F694" s="122" t="str">
        <f>IF('建築物別概要（追加）入力'!$V$478="","",TEXT('建築物別概要（追加）入力'!$V$478,"#0.00"))</f>
        <v/>
      </c>
      <c r="G694" s="152"/>
      <c r="H694" s="152"/>
      <c r="I694" s="152"/>
      <c r="J694" s="152"/>
      <c r="K694" s="152"/>
      <c r="L694" s="152"/>
      <c r="M694" s="122"/>
      <c r="N694" s="122"/>
      <c r="O694" s="122"/>
      <c r="P694" s="122"/>
      <c r="Q694" s="122"/>
      <c r="R694" s="122"/>
      <c r="S694" s="122"/>
      <c r="T694" s="122"/>
      <c r="U694" s="122"/>
      <c r="V694" s="146"/>
    </row>
    <row r="695" spans="1:22" s="119" customFormat="1" ht="14.1" customHeight="1">
      <c r="A695" s="301">
        <f t="shared" si="10"/>
        <v>694</v>
      </c>
      <c r="B695" s="346" t="s">
        <v>2106</v>
      </c>
      <c r="C695" s="346">
        <v>3</v>
      </c>
      <c r="D695" s="346">
        <v>5</v>
      </c>
      <c r="E695" s="121" t="s">
        <v>2303</v>
      </c>
      <c r="F695" s="122" t="str">
        <f>IF('建築物別概要（追加）入力'!$V$479="","",TEXT('建築物別概要（追加）入力'!$V$479,"#0.00"))</f>
        <v/>
      </c>
      <c r="G695" s="152"/>
      <c r="H695" s="152"/>
      <c r="I695" s="152"/>
      <c r="J695" s="152"/>
      <c r="K695" s="152"/>
      <c r="L695" s="152"/>
      <c r="M695" s="122"/>
      <c r="N695" s="122"/>
      <c r="O695" s="122"/>
      <c r="P695" s="122"/>
      <c r="Q695" s="122"/>
      <c r="R695" s="122"/>
      <c r="S695" s="122"/>
      <c r="T695" s="122"/>
      <c r="U695" s="122"/>
      <c r="V695" s="146"/>
    </row>
    <row r="696" spans="1:22" s="119" customFormat="1" ht="14.1" customHeight="1">
      <c r="A696" s="301">
        <f t="shared" si="10"/>
        <v>695</v>
      </c>
      <c r="B696" s="346" t="s">
        <v>2106</v>
      </c>
      <c r="C696" s="346">
        <v>3</v>
      </c>
      <c r="D696" s="346">
        <v>5</v>
      </c>
      <c r="E696" s="121" t="s">
        <v>1631</v>
      </c>
      <c r="F696" s="122" t="str">
        <f>IF('建築物別概要（追加）入力'!$E$481="","",'建築物別概要（追加）入力'!$E$481)</f>
        <v/>
      </c>
      <c r="G696" s="122"/>
      <c r="H696" s="122"/>
      <c r="I696" s="122"/>
      <c r="J696" s="122"/>
      <c r="K696" s="122"/>
      <c r="L696" s="122"/>
      <c r="M696" s="122"/>
      <c r="N696" s="122"/>
      <c r="O696" s="122"/>
      <c r="P696" s="122"/>
      <c r="Q696" s="122"/>
      <c r="R696" s="122"/>
      <c r="S696" s="122"/>
      <c r="T696" s="122"/>
      <c r="U696" s="122"/>
      <c r="V696" s="146"/>
    </row>
    <row r="697" spans="1:22" s="119" customFormat="1" ht="14.1" customHeight="1" thickBot="1">
      <c r="A697" s="302">
        <f t="shared" si="10"/>
        <v>696</v>
      </c>
      <c r="B697" s="347" t="s">
        <v>2106</v>
      </c>
      <c r="C697" s="347">
        <v>3</v>
      </c>
      <c r="D697" s="374">
        <v>5</v>
      </c>
      <c r="E697" s="154" t="s">
        <v>1630</v>
      </c>
      <c r="F697" s="155" t="str">
        <f>IF('建築物別概要（追加）入力'!$E$484="","",'建築物別概要（追加）入力'!$E$484)</f>
        <v/>
      </c>
      <c r="G697" s="155"/>
      <c r="H697" s="155"/>
      <c r="I697" s="155"/>
      <c r="J697" s="155"/>
      <c r="K697" s="155"/>
      <c r="L697" s="155"/>
      <c r="M697" s="155"/>
      <c r="N697" s="155"/>
      <c r="O697" s="155"/>
      <c r="P697" s="155"/>
      <c r="Q697" s="155"/>
      <c r="R697" s="155"/>
      <c r="S697" s="155"/>
      <c r="T697" s="155"/>
      <c r="U697" s="155"/>
      <c r="V697" s="158"/>
    </row>
    <row r="698" spans="1:22" s="119" customFormat="1" ht="14.1" customHeight="1">
      <c r="A698" s="309">
        <f t="shared" si="10"/>
        <v>697</v>
      </c>
      <c r="B698" s="348" t="s">
        <v>2106</v>
      </c>
      <c r="C698" s="348">
        <v>3</v>
      </c>
      <c r="D698" s="348">
        <v>6</v>
      </c>
      <c r="E698" s="147" t="s">
        <v>1983</v>
      </c>
      <c r="F698" s="156">
        <f>'建築物別概要（追加）入力'!$E$488</f>
        <v>3</v>
      </c>
      <c r="G698" s="156"/>
      <c r="H698" s="148"/>
      <c r="I698" s="148"/>
      <c r="J698" s="148"/>
      <c r="K698" s="148"/>
      <c r="L698" s="148"/>
      <c r="M698" s="148"/>
      <c r="N698" s="148"/>
      <c r="O698" s="148"/>
      <c r="P698" s="148"/>
      <c r="Q698" s="148"/>
      <c r="R698" s="148"/>
      <c r="S698" s="148"/>
      <c r="T698" s="148"/>
      <c r="U698" s="148"/>
      <c r="V698" s="157"/>
    </row>
    <row r="699" spans="1:22" s="119" customFormat="1" ht="14.1" customHeight="1">
      <c r="A699" s="301">
        <f t="shared" si="10"/>
        <v>698</v>
      </c>
      <c r="B699" s="346" t="s">
        <v>2106</v>
      </c>
      <c r="C699" s="346">
        <v>3</v>
      </c>
      <c r="D699" s="346">
        <v>6</v>
      </c>
      <c r="E699" s="121" t="s">
        <v>87</v>
      </c>
      <c r="F699" s="133" t="str">
        <f>IF('建築物別概要（追加）入力'!$E$489="","",'建築物別概要（追加）入力'!$E$489)</f>
        <v/>
      </c>
      <c r="G699" s="133"/>
      <c r="H699" s="122"/>
      <c r="I699" s="122"/>
      <c r="J699" s="122"/>
      <c r="K699" s="122"/>
      <c r="L699" s="122"/>
      <c r="M699" s="122"/>
      <c r="N699" s="122"/>
      <c r="O699" s="122"/>
      <c r="P699" s="122"/>
      <c r="Q699" s="122"/>
      <c r="R699" s="122"/>
      <c r="S699" s="122"/>
      <c r="T699" s="122"/>
      <c r="U699" s="122"/>
      <c r="V699" s="146"/>
    </row>
    <row r="700" spans="1:22" s="119" customFormat="1" ht="14.1" customHeight="1">
      <c r="A700" s="301">
        <f t="shared" si="10"/>
        <v>699</v>
      </c>
      <c r="B700" s="346" t="s">
        <v>2106</v>
      </c>
      <c r="C700" s="346">
        <v>3</v>
      </c>
      <c r="D700" s="346">
        <v>6</v>
      </c>
      <c r="E700" s="121" t="s">
        <v>2192</v>
      </c>
      <c r="F700" s="131" t="str">
        <f>IF('建築物別概要（追加）入力'!$E$490="","",TEXT('建築物別概要（追加）入力'!$E$490,"#0.000"))</f>
        <v/>
      </c>
      <c r="G700" s="131"/>
      <c r="H700" s="122"/>
      <c r="I700" s="122"/>
      <c r="J700" s="122"/>
      <c r="K700" s="122"/>
      <c r="L700" s="122"/>
      <c r="M700" s="122"/>
      <c r="N700" s="122"/>
      <c r="O700" s="122"/>
      <c r="P700" s="122"/>
      <c r="Q700" s="122"/>
      <c r="R700" s="122"/>
      <c r="S700" s="122"/>
      <c r="T700" s="122"/>
      <c r="U700" s="122"/>
      <c r="V700" s="146"/>
    </row>
    <row r="701" spans="1:22" s="119" customFormat="1" ht="14.1" customHeight="1">
      <c r="A701" s="301">
        <f t="shared" si="10"/>
        <v>700</v>
      </c>
      <c r="B701" s="346" t="s">
        <v>2106</v>
      </c>
      <c r="C701" s="346">
        <v>3</v>
      </c>
      <c r="D701" s="346">
        <v>6</v>
      </c>
      <c r="E701" s="121" t="s">
        <v>2193</v>
      </c>
      <c r="F701" s="131" t="str">
        <f>IF('建築物別概要（追加）入力'!$E$491="","",TEXT('建築物別概要（追加）入力'!$E$491,"#0.000"))</f>
        <v/>
      </c>
      <c r="G701" s="131"/>
      <c r="H701" s="122"/>
      <c r="I701" s="122"/>
      <c r="J701" s="122"/>
      <c r="K701" s="122"/>
      <c r="L701" s="122"/>
      <c r="M701" s="122"/>
      <c r="N701" s="122"/>
      <c r="O701" s="122"/>
      <c r="P701" s="122"/>
      <c r="Q701" s="122"/>
      <c r="R701" s="122"/>
      <c r="S701" s="122"/>
      <c r="T701" s="122"/>
      <c r="U701" s="122"/>
      <c r="V701" s="146"/>
    </row>
    <row r="702" spans="1:22" s="119" customFormat="1" ht="14.1" customHeight="1">
      <c r="A702" s="301">
        <f t="shared" si="10"/>
        <v>701</v>
      </c>
      <c r="B702" s="346" t="s">
        <v>2106</v>
      </c>
      <c r="C702" s="346">
        <v>3</v>
      </c>
      <c r="D702" s="346">
        <v>6</v>
      </c>
      <c r="E702" s="121" t="s">
        <v>2194</v>
      </c>
      <c r="F702" s="131" t="str">
        <f>IF('建築物別概要（追加）入力'!$E$492="","",TEXT('建築物別概要（追加）入力'!$E$492,"#0.000"))</f>
        <v/>
      </c>
      <c r="G702" s="131"/>
      <c r="H702" s="122"/>
      <c r="I702" s="122"/>
      <c r="J702" s="122"/>
      <c r="K702" s="122"/>
      <c r="L702" s="122"/>
      <c r="M702" s="122"/>
      <c r="N702" s="122"/>
      <c r="O702" s="122"/>
      <c r="P702" s="122"/>
      <c r="Q702" s="122"/>
      <c r="R702" s="122"/>
      <c r="S702" s="122"/>
      <c r="T702" s="122"/>
      <c r="U702" s="122"/>
      <c r="V702" s="146"/>
    </row>
    <row r="703" spans="1:22" s="119" customFormat="1" ht="14.1" customHeight="1">
      <c r="A703" s="301">
        <f t="shared" si="10"/>
        <v>702</v>
      </c>
      <c r="B703" s="346" t="s">
        <v>2106</v>
      </c>
      <c r="C703" s="346">
        <v>3</v>
      </c>
      <c r="D703" s="346">
        <v>6</v>
      </c>
      <c r="E703" s="121" t="s">
        <v>2195</v>
      </c>
      <c r="F703" s="131" t="str">
        <f>IF('建築物別概要（追加）入力'!$E$493="","",TEXT('建築物別概要（追加）入力'!$E$493,"#0.000"))</f>
        <v/>
      </c>
      <c r="G703" s="131"/>
      <c r="H703" s="122"/>
      <c r="I703" s="122"/>
      <c r="J703" s="122"/>
      <c r="K703" s="122"/>
      <c r="L703" s="122"/>
      <c r="M703" s="122"/>
      <c r="N703" s="122"/>
      <c r="O703" s="122"/>
      <c r="P703" s="122"/>
      <c r="Q703" s="122"/>
      <c r="R703" s="122"/>
      <c r="S703" s="122"/>
      <c r="T703" s="122"/>
      <c r="U703" s="122"/>
      <c r="V703" s="146"/>
    </row>
    <row r="704" spans="1:22" s="119" customFormat="1" ht="14.1" customHeight="1">
      <c r="A704" s="301">
        <f t="shared" si="10"/>
        <v>703</v>
      </c>
      <c r="B704" s="346" t="s">
        <v>2106</v>
      </c>
      <c r="C704" s="346">
        <v>3</v>
      </c>
      <c r="D704" s="346">
        <v>6</v>
      </c>
      <c r="E704" s="121" t="s">
        <v>2191</v>
      </c>
      <c r="F704" s="131" t="str">
        <f>IF($G$704=TRUE,"有",IF($H$704=TRUE,"無",""))</f>
        <v/>
      </c>
      <c r="G704" s="127" t="b">
        <v>0</v>
      </c>
      <c r="H704" s="127" t="b">
        <v>0</v>
      </c>
      <c r="I704" s="122"/>
      <c r="J704" s="122"/>
      <c r="K704" s="122"/>
      <c r="L704" s="122"/>
      <c r="M704" s="122"/>
      <c r="N704" s="122"/>
      <c r="O704" s="122"/>
      <c r="P704" s="122"/>
      <c r="Q704" s="122"/>
      <c r="R704" s="122"/>
      <c r="S704" s="122"/>
      <c r="T704" s="122"/>
      <c r="U704" s="122"/>
      <c r="V704" s="146"/>
    </row>
    <row r="705" spans="1:22" s="119" customFormat="1" ht="13.5" customHeight="1">
      <c r="A705" s="301">
        <f t="shared" si="10"/>
        <v>704</v>
      </c>
      <c r="B705" s="346" t="s">
        <v>2106</v>
      </c>
      <c r="C705" s="346">
        <v>3</v>
      </c>
      <c r="D705" s="346">
        <v>6</v>
      </c>
      <c r="E705" s="121" t="s">
        <v>2286</v>
      </c>
      <c r="F705" s="122" t="str">
        <f>IF($G$705=1,"",INDEX(主要用途!$C$2:$C$63,$G$705))</f>
        <v/>
      </c>
      <c r="G705" s="437">
        <v>1</v>
      </c>
      <c r="H705" s="437">
        <v>1</v>
      </c>
      <c r="I705" s="437">
        <v>1</v>
      </c>
      <c r="J705" s="437">
        <v>1</v>
      </c>
      <c r="K705" s="437">
        <v>1</v>
      </c>
      <c r="L705" s="437">
        <v>1</v>
      </c>
      <c r="M705" s="122"/>
      <c r="N705" s="122"/>
      <c r="O705" s="122"/>
      <c r="P705" s="122"/>
      <c r="Q705" s="145"/>
      <c r="R705" s="122"/>
      <c r="S705" s="122"/>
      <c r="T705" s="122"/>
      <c r="U705" s="122"/>
      <c r="V705" s="146"/>
    </row>
    <row r="706" spans="1:22" s="119" customFormat="1" ht="14.1" customHeight="1">
      <c r="A706" s="301">
        <f t="shared" si="10"/>
        <v>705</v>
      </c>
      <c r="B706" s="346" t="s">
        <v>2106</v>
      </c>
      <c r="C706" s="346">
        <v>3</v>
      </c>
      <c r="D706" s="346">
        <v>6</v>
      </c>
      <c r="E706" s="121" t="s">
        <v>2287</v>
      </c>
      <c r="F706" s="122" t="str">
        <f>IF($G$706=1,"",INDEX(主要用途!$C$2:$C$63,$G$706))</f>
        <v/>
      </c>
      <c r="G706" s="134">
        <v>1</v>
      </c>
      <c r="H706" s="134"/>
      <c r="I706" s="134"/>
      <c r="J706" s="134"/>
      <c r="K706" s="134"/>
      <c r="L706" s="134"/>
      <c r="M706" s="122"/>
      <c r="N706" s="122"/>
      <c r="O706" s="122"/>
      <c r="P706" s="122"/>
      <c r="Q706" s="145"/>
      <c r="R706" s="122"/>
      <c r="S706" s="122"/>
      <c r="T706" s="122"/>
      <c r="U706" s="122"/>
      <c r="V706" s="146"/>
    </row>
    <row r="707" spans="1:22" s="119" customFormat="1" ht="14.1" customHeight="1">
      <c r="A707" s="301">
        <f t="shared" ref="A707:A770" si="11">A706+1</f>
        <v>706</v>
      </c>
      <c r="B707" s="346" t="s">
        <v>2106</v>
      </c>
      <c r="C707" s="346">
        <v>3</v>
      </c>
      <c r="D707" s="346">
        <v>6</v>
      </c>
      <c r="E707" s="121" t="s">
        <v>2288</v>
      </c>
      <c r="F707" s="122" t="str">
        <f>IF($G$707=1,"",INDEX(主要用途!$C$2:$C$63,$G$707))</f>
        <v/>
      </c>
      <c r="G707" s="134">
        <v>1</v>
      </c>
      <c r="H707" s="134"/>
      <c r="I707" s="134"/>
      <c r="J707" s="134"/>
      <c r="K707" s="134"/>
      <c r="L707" s="134"/>
      <c r="M707" s="122"/>
      <c r="N707" s="122"/>
      <c r="O707" s="122"/>
      <c r="P707" s="122"/>
      <c r="Q707" s="145"/>
      <c r="R707" s="122"/>
      <c r="S707" s="122"/>
      <c r="T707" s="122"/>
      <c r="U707" s="122"/>
      <c r="V707" s="146"/>
    </row>
    <row r="708" spans="1:22" s="119" customFormat="1" ht="14.1" customHeight="1">
      <c r="A708" s="301">
        <f t="shared" si="11"/>
        <v>707</v>
      </c>
      <c r="B708" s="346" t="s">
        <v>2106</v>
      </c>
      <c r="C708" s="346">
        <v>3</v>
      </c>
      <c r="D708" s="346">
        <v>6</v>
      </c>
      <c r="E708" s="121" t="s">
        <v>2289</v>
      </c>
      <c r="F708" s="122" t="str">
        <f>IF($G$708=1,"",INDEX(主要用途!$C$2:$C$63,$G$708))</f>
        <v/>
      </c>
      <c r="G708" s="134">
        <v>1</v>
      </c>
      <c r="H708" s="134"/>
      <c r="I708" s="134"/>
      <c r="J708" s="134"/>
      <c r="K708" s="134"/>
      <c r="L708" s="134"/>
      <c r="M708" s="122"/>
      <c r="N708" s="122"/>
      <c r="O708" s="122"/>
      <c r="P708" s="122"/>
      <c r="Q708" s="145"/>
      <c r="R708" s="122"/>
      <c r="S708" s="122"/>
      <c r="T708" s="122"/>
      <c r="U708" s="122"/>
      <c r="V708" s="146"/>
    </row>
    <row r="709" spans="1:22" s="119" customFormat="1" ht="14.1" customHeight="1">
      <c r="A709" s="301">
        <f t="shared" si="11"/>
        <v>708</v>
      </c>
      <c r="B709" s="346" t="s">
        <v>2106</v>
      </c>
      <c r="C709" s="346">
        <v>3</v>
      </c>
      <c r="D709" s="346">
        <v>6</v>
      </c>
      <c r="E709" s="121" t="s">
        <v>2290</v>
      </c>
      <c r="F709" s="122" t="str">
        <f>IF($G$709=1,"",INDEX(主要用途!$C$2:$C$63,$G$709))</f>
        <v/>
      </c>
      <c r="G709" s="134">
        <v>1</v>
      </c>
      <c r="H709" s="134"/>
      <c r="I709" s="134"/>
      <c r="J709" s="134"/>
      <c r="K709" s="134"/>
      <c r="L709" s="134"/>
      <c r="M709" s="122"/>
      <c r="N709" s="122"/>
      <c r="O709" s="122"/>
      <c r="P709" s="122"/>
      <c r="Q709" s="145"/>
      <c r="R709" s="122"/>
      <c r="S709" s="122"/>
      <c r="T709" s="122"/>
      <c r="U709" s="122"/>
      <c r="V709" s="146"/>
    </row>
    <row r="710" spans="1:22" s="119" customFormat="1" ht="14.1" customHeight="1">
      <c r="A710" s="301">
        <f t="shared" si="11"/>
        <v>709</v>
      </c>
      <c r="B710" s="346" t="s">
        <v>2106</v>
      </c>
      <c r="C710" s="346">
        <v>3</v>
      </c>
      <c r="D710" s="346">
        <v>6</v>
      </c>
      <c r="E710" s="121" t="s">
        <v>2301</v>
      </c>
      <c r="F710" s="122" t="str">
        <f>IF($G$710=1,"",INDEX(主要用途!$C$2:$C$63,$G$710))</f>
        <v/>
      </c>
      <c r="G710" s="134">
        <v>1</v>
      </c>
      <c r="H710" s="134"/>
      <c r="I710" s="134"/>
      <c r="J710" s="134"/>
      <c r="K710" s="134"/>
      <c r="L710" s="134"/>
      <c r="M710" s="122"/>
      <c r="N710" s="122"/>
      <c r="O710" s="122"/>
      <c r="P710" s="122"/>
      <c r="Q710" s="145"/>
      <c r="R710" s="122"/>
      <c r="S710" s="122"/>
      <c r="T710" s="122"/>
      <c r="U710" s="122"/>
      <c r="V710" s="146"/>
    </row>
    <row r="711" spans="1:22" s="119" customFormat="1" ht="14.1" customHeight="1">
      <c r="A711" s="301">
        <f t="shared" si="11"/>
        <v>710</v>
      </c>
      <c r="B711" s="346" t="s">
        <v>2106</v>
      </c>
      <c r="C711" s="346">
        <v>3</v>
      </c>
      <c r="D711" s="346">
        <v>6</v>
      </c>
      <c r="E711" s="121" t="s">
        <v>2291</v>
      </c>
      <c r="F711" s="122" t="str">
        <f>IF('建築物別概要（追加）入力'!$K$497="","",'建築物別概要（追加）入力'!$K$497)</f>
        <v/>
      </c>
      <c r="G711" s="122"/>
      <c r="H711" s="122"/>
      <c r="I711" s="122"/>
      <c r="J711" s="122"/>
      <c r="K711" s="122"/>
      <c r="L711" s="122"/>
      <c r="M711" s="122"/>
      <c r="N711" s="122"/>
      <c r="O711" s="122"/>
      <c r="P711" s="122"/>
      <c r="Q711" s="122"/>
      <c r="R711" s="122"/>
      <c r="S711" s="122"/>
      <c r="T711" s="122"/>
      <c r="U711" s="122"/>
      <c r="V711" s="146"/>
    </row>
    <row r="712" spans="1:22" s="119" customFormat="1" ht="14.1" customHeight="1">
      <c r="A712" s="301">
        <f t="shared" si="11"/>
        <v>711</v>
      </c>
      <c r="B712" s="346" t="s">
        <v>2106</v>
      </c>
      <c r="C712" s="346">
        <v>3</v>
      </c>
      <c r="D712" s="346">
        <v>6</v>
      </c>
      <c r="E712" s="121" t="s">
        <v>2292</v>
      </c>
      <c r="F712" s="122" t="str">
        <f>IF('建築物別概要（追加）入力'!$K$498="","",'建築物別概要（追加）入力'!$K$498)</f>
        <v/>
      </c>
      <c r="G712" s="122"/>
      <c r="H712" s="122"/>
      <c r="I712" s="122"/>
      <c r="J712" s="122"/>
      <c r="K712" s="122"/>
      <c r="L712" s="122"/>
      <c r="M712" s="122"/>
      <c r="N712" s="122"/>
      <c r="O712" s="122"/>
      <c r="P712" s="122"/>
      <c r="Q712" s="122"/>
      <c r="R712" s="122"/>
      <c r="S712" s="122"/>
      <c r="T712" s="122"/>
      <c r="U712" s="122"/>
      <c r="V712" s="146"/>
    </row>
    <row r="713" spans="1:22" s="119" customFormat="1" ht="14.1" customHeight="1">
      <c r="A713" s="301">
        <f t="shared" si="11"/>
        <v>712</v>
      </c>
      <c r="B713" s="346" t="s">
        <v>2106</v>
      </c>
      <c r="C713" s="346">
        <v>3</v>
      </c>
      <c r="D713" s="346">
        <v>6</v>
      </c>
      <c r="E713" s="121" t="s">
        <v>2295</v>
      </c>
      <c r="F713" s="122" t="str">
        <f>IF('建築物別概要（追加）入力'!$K$499="","",'建築物別概要（追加）入力'!$K$499)</f>
        <v/>
      </c>
      <c r="G713" s="122"/>
      <c r="H713" s="122"/>
      <c r="I713" s="122"/>
      <c r="J713" s="122"/>
      <c r="K713" s="122"/>
      <c r="L713" s="122"/>
      <c r="M713" s="122"/>
      <c r="N713" s="122"/>
      <c r="O713" s="122"/>
      <c r="P713" s="122"/>
      <c r="Q713" s="122"/>
      <c r="R713" s="122"/>
      <c r="S713" s="122"/>
      <c r="T713" s="122"/>
      <c r="U713" s="122"/>
      <c r="V713" s="146"/>
    </row>
    <row r="714" spans="1:22" s="119" customFormat="1" ht="14.1" customHeight="1">
      <c r="A714" s="301">
        <f t="shared" si="11"/>
        <v>713</v>
      </c>
      <c r="B714" s="346" t="s">
        <v>2106</v>
      </c>
      <c r="C714" s="346">
        <v>3</v>
      </c>
      <c r="D714" s="346">
        <v>6</v>
      </c>
      <c r="E714" s="121" t="s">
        <v>2293</v>
      </c>
      <c r="F714" s="122" t="str">
        <f>IF('建築物別概要（追加）入力'!$K$500="","",'建築物別概要（追加）入力'!$K$500)</f>
        <v/>
      </c>
      <c r="G714" s="122"/>
      <c r="H714" s="122"/>
      <c r="I714" s="122"/>
      <c r="J714" s="122"/>
      <c r="K714" s="122"/>
      <c r="L714" s="122"/>
      <c r="M714" s="122"/>
      <c r="N714" s="122"/>
      <c r="O714" s="122"/>
      <c r="P714" s="122"/>
      <c r="Q714" s="122"/>
      <c r="R714" s="122"/>
      <c r="S714" s="122"/>
      <c r="T714" s="122"/>
      <c r="U714" s="122"/>
      <c r="V714" s="146"/>
    </row>
    <row r="715" spans="1:22" s="119" customFormat="1" ht="14.1" customHeight="1">
      <c r="A715" s="301">
        <f t="shared" si="11"/>
        <v>714</v>
      </c>
      <c r="B715" s="346" t="s">
        <v>2106</v>
      </c>
      <c r="C715" s="346">
        <v>3</v>
      </c>
      <c r="D715" s="346">
        <v>6</v>
      </c>
      <c r="E715" s="121" t="s">
        <v>2294</v>
      </c>
      <c r="F715" s="122" t="str">
        <f>IF('建築物別概要（追加）入力'!$K$501="","",'建築物別概要（追加）入力'!$K$501)</f>
        <v/>
      </c>
      <c r="G715" s="122"/>
      <c r="H715" s="122"/>
      <c r="I715" s="122"/>
      <c r="J715" s="122"/>
      <c r="K715" s="122"/>
      <c r="L715" s="122"/>
      <c r="M715" s="122"/>
      <c r="N715" s="122"/>
      <c r="O715" s="122"/>
      <c r="P715" s="122"/>
      <c r="Q715" s="122"/>
      <c r="R715" s="122"/>
      <c r="S715" s="122"/>
      <c r="T715" s="122"/>
      <c r="U715" s="122"/>
      <c r="V715" s="146"/>
    </row>
    <row r="716" spans="1:22" s="119" customFormat="1" ht="14.1" customHeight="1">
      <c r="A716" s="301">
        <f t="shared" si="11"/>
        <v>715</v>
      </c>
      <c r="B716" s="346" t="s">
        <v>2106</v>
      </c>
      <c r="C716" s="346">
        <v>3</v>
      </c>
      <c r="D716" s="346">
        <v>6</v>
      </c>
      <c r="E716" s="121" t="s">
        <v>2302</v>
      </c>
      <c r="F716" s="122" t="str">
        <f>IF('建築物別概要（追加）入力'!$K$502="","",'建築物別概要（追加）入力'!$K$502)</f>
        <v/>
      </c>
      <c r="G716" s="122"/>
      <c r="H716" s="122"/>
      <c r="I716" s="122"/>
      <c r="J716" s="122"/>
      <c r="K716" s="122"/>
      <c r="L716" s="122"/>
      <c r="M716" s="122"/>
      <c r="N716" s="122"/>
      <c r="O716" s="122"/>
      <c r="P716" s="122"/>
      <c r="Q716" s="122"/>
      <c r="R716" s="122"/>
      <c r="S716" s="122"/>
      <c r="T716" s="122"/>
      <c r="U716" s="122"/>
      <c r="V716" s="146"/>
    </row>
    <row r="717" spans="1:22" s="119" customFormat="1" ht="14.1" customHeight="1">
      <c r="A717" s="301">
        <f t="shared" si="11"/>
        <v>716</v>
      </c>
      <c r="B717" s="346" t="s">
        <v>2106</v>
      </c>
      <c r="C717" s="346">
        <v>3</v>
      </c>
      <c r="D717" s="346">
        <v>6</v>
      </c>
      <c r="E717" s="121" t="s">
        <v>2296</v>
      </c>
      <c r="F717" s="122" t="str">
        <f>IF('建築物別概要（追加）入力'!$V$497="","",TEXT('建築物別概要（追加）入力'!$V$497,"#0.00"))</f>
        <v/>
      </c>
      <c r="G717" s="152"/>
      <c r="H717" s="152"/>
      <c r="I717" s="152"/>
      <c r="J717" s="152"/>
      <c r="K717" s="152"/>
      <c r="L717" s="152"/>
      <c r="M717" s="122"/>
      <c r="N717" s="122"/>
      <c r="O717" s="122"/>
      <c r="P717" s="122"/>
      <c r="Q717" s="122"/>
      <c r="R717" s="122"/>
      <c r="S717" s="122"/>
      <c r="T717" s="122"/>
      <c r="U717" s="122"/>
      <c r="V717" s="146"/>
    </row>
    <row r="718" spans="1:22" s="119" customFormat="1" ht="14.1" customHeight="1">
      <c r="A718" s="301">
        <f t="shared" si="11"/>
        <v>717</v>
      </c>
      <c r="B718" s="346" t="s">
        <v>2106</v>
      </c>
      <c r="C718" s="346">
        <v>3</v>
      </c>
      <c r="D718" s="346">
        <v>6</v>
      </c>
      <c r="E718" s="121" t="s">
        <v>2297</v>
      </c>
      <c r="F718" s="122" t="str">
        <f>IF('建築物別概要（追加）入力'!$V$498="","",TEXT('建築物別概要（追加）入力'!$V$498,"#0.00"))</f>
        <v/>
      </c>
      <c r="G718" s="152"/>
      <c r="H718" s="152"/>
      <c r="I718" s="152"/>
      <c r="J718" s="152"/>
      <c r="K718" s="152"/>
      <c r="L718" s="152"/>
      <c r="M718" s="122"/>
      <c r="N718" s="122"/>
      <c r="O718" s="122"/>
      <c r="P718" s="122"/>
      <c r="Q718" s="122"/>
      <c r="R718" s="122"/>
      <c r="S718" s="122"/>
      <c r="T718" s="122"/>
      <c r="U718" s="122"/>
      <c r="V718" s="146"/>
    </row>
    <row r="719" spans="1:22" s="119" customFormat="1" ht="14.1" customHeight="1">
      <c r="A719" s="301">
        <f t="shared" si="11"/>
        <v>718</v>
      </c>
      <c r="B719" s="346" t="s">
        <v>2106</v>
      </c>
      <c r="C719" s="346">
        <v>3</v>
      </c>
      <c r="D719" s="346">
        <v>6</v>
      </c>
      <c r="E719" s="121" t="s">
        <v>2298</v>
      </c>
      <c r="F719" s="122" t="str">
        <f>IF('建築物別概要（追加）入力'!$V$499="","",TEXT('建築物別概要（追加）入力'!$V$499,"#0.00"))</f>
        <v/>
      </c>
      <c r="G719" s="152"/>
      <c r="H719" s="152"/>
      <c r="I719" s="152"/>
      <c r="J719" s="152"/>
      <c r="K719" s="152"/>
      <c r="L719" s="152"/>
      <c r="M719" s="122"/>
      <c r="N719" s="122"/>
      <c r="O719" s="122"/>
      <c r="P719" s="122"/>
      <c r="Q719" s="122"/>
      <c r="R719" s="122"/>
      <c r="S719" s="122"/>
      <c r="T719" s="122"/>
      <c r="U719" s="122"/>
      <c r="V719" s="146"/>
    </row>
    <row r="720" spans="1:22" s="119" customFormat="1" ht="14.1" customHeight="1">
      <c r="A720" s="301">
        <f t="shared" si="11"/>
        <v>719</v>
      </c>
      <c r="B720" s="346" t="s">
        <v>2106</v>
      </c>
      <c r="C720" s="346">
        <v>3</v>
      </c>
      <c r="D720" s="346">
        <v>6</v>
      </c>
      <c r="E720" s="121" t="s">
        <v>2299</v>
      </c>
      <c r="F720" s="122" t="str">
        <f>IF('建築物別概要（追加）入力'!$V$500="","",TEXT('建築物別概要（追加）入力'!$V$500,"#0.00"))</f>
        <v/>
      </c>
      <c r="G720" s="152"/>
      <c r="H720" s="152"/>
      <c r="I720" s="152"/>
      <c r="J720" s="152"/>
      <c r="K720" s="152"/>
      <c r="L720" s="152"/>
      <c r="M720" s="122"/>
      <c r="N720" s="122"/>
      <c r="O720" s="122"/>
      <c r="P720" s="122"/>
      <c r="Q720" s="122"/>
      <c r="R720" s="122"/>
      <c r="S720" s="122"/>
      <c r="T720" s="122"/>
      <c r="U720" s="122"/>
      <c r="V720" s="146"/>
    </row>
    <row r="721" spans="1:22" s="119" customFormat="1" ht="14.1" customHeight="1">
      <c r="A721" s="301">
        <f t="shared" si="11"/>
        <v>720</v>
      </c>
      <c r="B721" s="346" t="s">
        <v>2106</v>
      </c>
      <c r="C721" s="346">
        <v>3</v>
      </c>
      <c r="D721" s="346">
        <v>6</v>
      </c>
      <c r="E721" s="121" t="s">
        <v>2300</v>
      </c>
      <c r="F721" s="122" t="str">
        <f>IF('建築物別概要（追加）入力'!$V$501="","",TEXT('建築物別概要（追加）入力'!$V$501,"#0.00"))</f>
        <v/>
      </c>
      <c r="G721" s="152"/>
      <c r="H721" s="152"/>
      <c r="I721" s="152"/>
      <c r="J721" s="152"/>
      <c r="K721" s="152"/>
      <c r="L721" s="152"/>
      <c r="M721" s="122"/>
      <c r="N721" s="122"/>
      <c r="O721" s="122"/>
      <c r="P721" s="122"/>
      <c r="Q721" s="122"/>
      <c r="R721" s="122"/>
      <c r="S721" s="122"/>
      <c r="T721" s="122"/>
      <c r="U721" s="122"/>
      <c r="V721" s="146"/>
    </row>
    <row r="722" spans="1:22" s="119" customFormat="1" ht="14.1" customHeight="1">
      <c r="A722" s="301">
        <f t="shared" si="11"/>
        <v>721</v>
      </c>
      <c r="B722" s="346" t="s">
        <v>2106</v>
      </c>
      <c r="C722" s="346">
        <v>3</v>
      </c>
      <c r="D722" s="346">
        <v>6</v>
      </c>
      <c r="E722" s="121" t="s">
        <v>2303</v>
      </c>
      <c r="F722" s="122" t="str">
        <f>IF('建築物別概要（追加）入力'!$V$502="","",TEXT('建築物別概要（追加）入力'!$V$502,"#0.00"))</f>
        <v/>
      </c>
      <c r="G722" s="152"/>
      <c r="H722" s="152"/>
      <c r="I722" s="152"/>
      <c r="J722" s="152"/>
      <c r="K722" s="152"/>
      <c r="L722" s="152"/>
      <c r="M722" s="122"/>
      <c r="N722" s="122"/>
      <c r="O722" s="122"/>
      <c r="P722" s="122"/>
      <c r="Q722" s="122"/>
      <c r="R722" s="122"/>
      <c r="S722" s="122"/>
      <c r="T722" s="122"/>
      <c r="U722" s="122"/>
      <c r="V722" s="146"/>
    </row>
    <row r="723" spans="1:22" s="119" customFormat="1" ht="14.1" customHeight="1">
      <c r="A723" s="301">
        <f t="shared" si="11"/>
        <v>722</v>
      </c>
      <c r="B723" s="346" t="s">
        <v>2106</v>
      </c>
      <c r="C723" s="346">
        <v>3</v>
      </c>
      <c r="D723" s="346">
        <v>6</v>
      </c>
      <c r="E723" s="121" t="s">
        <v>1631</v>
      </c>
      <c r="F723" s="122" t="str">
        <f>IF('建築物別概要（追加）入力'!$E$504="","",'建築物別概要（追加）入力'!$E$504)</f>
        <v/>
      </c>
      <c r="G723" s="122"/>
      <c r="H723" s="122"/>
      <c r="I723" s="122"/>
      <c r="J723" s="122"/>
      <c r="K723" s="122"/>
      <c r="L723" s="122"/>
      <c r="M723" s="122"/>
      <c r="N723" s="122"/>
      <c r="O723" s="122"/>
      <c r="P723" s="122"/>
      <c r="Q723" s="122"/>
      <c r="R723" s="122"/>
      <c r="S723" s="122"/>
      <c r="T723" s="122"/>
      <c r="U723" s="122"/>
      <c r="V723" s="146"/>
    </row>
    <row r="724" spans="1:22" s="119" customFormat="1" ht="14.1" customHeight="1" thickBot="1">
      <c r="A724" s="302">
        <f t="shared" si="11"/>
        <v>723</v>
      </c>
      <c r="B724" s="347" t="s">
        <v>2106</v>
      </c>
      <c r="C724" s="347">
        <v>3</v>
      </c>
      <c r="D724" s="347">
        <v>6</v>
      </c>
      <c r="E724" s="136" t="s">
        <v>1630</v>
      </c>
      <c r="F724" s="137" t="str">
        <f>IF('建築物別概要（追加）入力'!$E$507="","",'建築物別概要（追加）入力'!$E$507)</f>
        <v/>
      </c>
      <c r="G724" s="137"/>
      <c r="H724" s="137"/>
      <c r="I724" s="137"/>
      <c r="J724" s="137"/>
      <c r="K724" s="137"/>
      <c r="L724" s="137"/>
      <c r="M724" s="137"/>
      <c r="N724" s="137"/>
      <c r="O724" s="137"/>
      <c r="P724" s="137"/>
      <c r="Q724" s="137"/>
      <c r="R724" s="137"/>
      <c r="S724" s="137"/>
      <c r="T724" s="137"/>
      <c r="U724" s="137"/>
      <c r="V724" s="153"/>
    </row>
    <row r="725" spans="1:22" s="119" customFormat="1" ht="14.1" customHeight="1">
      <c r="A725" s="309">
        <f t="shared" si="11"/>
        <v>724</v>
      </c>
      <c r="B725" s="348" t="s">
        <v>2106</v>
      </c>
      <c r="C725" s="348">
        <v>3</v>
      </c>
      <c r="D725" s="348">
        <v>7</v>
      </c>
      <c r="E725" s="149" t="s">
        <v>1983</v>
      </c>
      <c r="F725" s="150">
        <f>'建築物別概要（追加）入力'!$E$512</f>
        <v>3</v>
      </c>
      <c r="G725" s="150"/>
      <c r="H725" s="138"/>
      <c r="I725" s="138"/>
      <c r="J725" s="138"/>
      <c r="K725" s="138"/>
      <c r="L725" s="138"/>
      <c r="M725" s="138"/>
      <c r="N725" s="138"/>
      <c r="O725" s="138"/>
      <c r="P725" s="138"/>
      <c r="Q725" s="138"/>
      <c r="R725" s="138"/>
      <c r="S725" s="138"/>
      <c r="T725" s="138"/>
      <c r="U725" s="138"/>
      <c r="V725" s="151"/>
    </row>
    <row r="726" spans="1:22" s="119" customFormat="1" ht="14.1" customHeight="1">
      <c r="A726" s="301">
        <f t="shared" si="11"/>
        <v>725</v>
      </c>
      <c r="B726" s="346" t="s">
        <v>2106</v>
      </c>
      <c r="C726" s="346">
        <v>3</v>
      </c>
      <c r="D726" s="346">
        <v>7</v>
      </c>
      <c r="E726" s="121" t="s">
        <v>87</v>
      </c>
      <c r="F726" s="133" t="str">
        <f>IF('建築物別概要（追加）入力'!$E$513="","",'建築物別概要（追加）入力'!$E$513)</f>
        <v/>
      </c>
      <c r="G726" s="133"/>
      <c r="H726" s="122"/>
      <c r="I726" s="122"/>
      <c r="J726" s="122"/>
      <c r="K726" s="122"/>
      <c r="L726" s="122"/>
      <c r="M726" s="122"/>
      <c r="N726" s="122"/>
      <c r="O726" s="122"/>
      <c r="P726" s="122"/>
      <c r="Q726" s="122"/>
      <c r="R726" s="122"/>
      <c r="S726" s="122"/>
      <c r="T726" s="122"/>
      <c r="U726" s="122"/>
      <c r="V726" s="146"/>
    </row>
    <row r="727" spans="1:22" s="119" customFormat="1" ht="14.1" customHeight="1">
      <c r="A727" s="301">
        <f t="shared" si="11"/>
        <v>726</v>
      </c>
      <c r="B727" s="346" t="s">
        <v>2106</v>
      </c>
      <c r="C727" s="346">
        <v>3</v>
      </c>
      <c r="D727" s="346">
        <v>7</v>
      </c>
      <c r="E727" s="121" t="s">
        <v>2192</v>
      </c>
      <c r="F727" s="131" t="str">
        <f>IF('建築物別概要（追加）入力'!$E$514="","",TEXT('建築物別概要（追加）入力'!$E$514,"#0.000"))</f>
        <v/>
      </c>
      <c r="G727" s="131"/>
      <c r="H727" s="122"/>
      <c r="I727" s="122"/>
      <c r="J727" s="122"/>
      <c r="K727" s="122"/>
      <c r="L727" s="122"/>
      <c r="M727" s="122"/>
      <c r="N727" s="122"/>
      <c r="O727" s="122"/>
      <c r="P727" s="122"/>
      <c r="Q727" s="122"/>
      <c r="R727" s="122"/>
      <c r="S727" s="122"/>
      <c r="T727" s="122"/>
      <c r="U727" s="122"/>
      <c r="V727" s="146"/>
    </row>
    <row r="728" spans="1:22" s="119" customFormat="1" ht="14.1" customHeight="1">
      <c r="A728" s="301">
        <f t="shared" si="11"/>
        <v>727</v>
      </c>
      <c r="B728" s="346" t="s">
        <v>2106</v>
      </c>
      <c r="C728" s="346">
        <v>3</v>
      </c>
      <c r="D728" s="346">
        <v>7</v>
      </c>
      <c r="E728" s="121" t="s">
        <v>2193</v>
      </c>
      <c r="F728" s="131" t="str">
        <f>IF('建築物別概要（追加）入力'!$E$515="","",TEXT('建築物別概要（追加）入力'!$E$515,"#0.000"))</f>
        <v/>
      </c>
      <c r="G728" s="131"/>
      <c r="H728" s="122"/>
      <c r="I728" s="122"/>
      <c r="J728" s="122"/>
      <c r="K728" s="122"/>
      <c r="L728" s="122"/>
      <c r="M728" s="122"/>
      <c r="N728" s="122"/>
      <c r="O728" s="122"/>
      <c r="P728" s="122"/>
      <c r="Q728" s="122"/>
      <c r="R728" s="122"/>
      <c r="S728" s="122"/>
      <c r="T728" s="122"/>
      <c r="U728" s="122"/>
      <c r="V728" s="146"/>
    </row>
    <row r="729" spans="1:22" s="119" customFormat="1" ht="14.1" customHeight="1">
      <c r="A729" s="301">
        <f t="shared" si="11"/>
        <v>728</v>
      </c>
      <c r="B729" s="346" t="s">
        <v>2106</v>
      </c>
      <c r="C729" s="346">
        <v>3</v>
      </c>
      <c r="D729" s="346">
        <v>7</v>
      </c>
      <c r="E729" s="121" t="s">
        <v>2194</v>
      </c>
      <c r="F729" s="131" t="str">
        <f>IF('建築物別概要（追加）入力'!$E$516="","",TEXT('建築物別概要（追加）入力'!$E$516,"#0.000"))</f>
        <v/>
      </c>
      <c r="G729" s="131"/>
      <c r="H729" s="122"/>
      <c r="I729" s="122"/>
      <c r="J729" s="122"/>
      <c r="K729" s="122"/>
      <c r="L729" s="122"/>
      <c r="M729" s="122"/>
      <c r="N729" s="122"/>
      <c r="O729" s="122"/>
      <c r="P729" s="122"/>
      <c r="Q729" s="122"/>
      <c r="R729" s="122"/>
      <c r="S729" s="122"/>
      <c r="T729" s="122"/>
      <c r="U729" s="122"/>
      <c r="V729" s="146"/>
    </row>
    <row r="730" spans="1:22" s="119" customFormat="1" ht="14.1" customHeight="1">
      <c r="A730" s="301">
        <f t="shared" si="11"/>
        <v>729</v>
      </c>
      <c r="B730" s="346" t="s">
        <v>2106</v>
      </c>
      <c r="C730" s="346">
        <v>3</v>
      </c>
      <c r="D730" s="346">
        <v>7</v>
      </c>
      <c r="E730" s="121" t="s">
        <v>2195</v>
      </c>
      <c r="F730" s="131" t="str">
        <f>IF('建築物別概要（追加）入力'!$E$517="","",TEXT('建築物別概要（追加）入力'!$E$517,"#0.000"))</f>
        <v/>
      </c>
      <c r="G730" s="131"/>
      <c r="H730" s="122"/>
      <c r="I730" s="122"/>
      <c r="J730" s="122"/>
      <c r="K730" s="122"/>
      <c r="L730" s="122"/>
      <c r="M730" s="122"/>
      <c r="N730" s="122"/>
      <c r="O730" s="122"/>
      <c r="P730" s="122"/>
      <c r="Q730" s="122"/>
      <c r="R730" s="122"/>
      <c r="S730" s="122"/>
      <c r="T730" s="122"/>
      <c r="U730" s="122"/>
      <c r="V730" s="146"/>
    </row>
    <row r="731" spans="1:22" s="119" customFormat="1" ht="14.1" customHeight="1">
      <c r="A731" s="301">
        <f t="shared" si="11"/>
        <v>730</v>
      </c>
      <c r="B731" s="346" t="s">
        <v>2106</v>
      </c>
      <c r="C731" s="346">
        <v>3</v>
      </c>
      <c r="D731" s="346">
        <v>7</v>
      </c>
      <c r="E731" s="121" t="s">
        <v>2191</v>
      </c>
      <c r="F731" s="131" t="str">
        <f>IF($G$731=TRUE,"有",IF($H$731=TRUE,"無",""))</f>
        <v/>
      </c>
      <c r="G731" s="127" t="b">
        <v>0</v>
      </c>
      <c r="H731" s="127" t="b">
        <v>0</v>
      </c>
      <c r="I731" s="122"/>
      <c r="J731" s="122"/>
      <c r="K731" s="122"/>
      <c r="L731" s="122"/>
      <c r="M731" s="122"/>
      <c r="N731" s="122"/>
      <c r="O731" s="122"/>
      <c r="P731" s="122"/>
      <c r="Q731" s="122"/>
      <c r="R731" s="122"/>
      <c r="S731" s="122"/>
      <c r="T731" s="122"/>
      <c r="U731" s="122"/>
      <c r="V731" s="146"/>
    </row>
    <row r="732" spans="1:22" s="119" customFormat="1" ht="14.1" customHeight="1">
      <c r="A732" s="301">
        <f t="shared" si="11"/>
        <v>731</v>
      </c>
      <c r="B732" s="346" t="s">
        <v>2106</v>
      </c>
      <c r="C732" s="346">
        <v>3</v>
      </c>
      <c r="D732" s="346">
        <v>7</v>
      </c>
      <c r="E732" s="121" t="s">
        <v>2286</v>
      </c>
      <c r="F732" s="122" t="str">
        <f>IF($G$732=1,"",INDEX(主要用途!$C$2:$C$63,$G$732))</f>
        <v/>
      </c>
      <c r="G732" s="437">
        <v>1</v>
      </c>
      <c r="H732" s="127"/>
      <c r="I732" s="127"/>
      <c r="J732" s="127"/>
      <c r="K732" s="127"/>
      <c r="L732" s="127"/>
      <c r="M732" s="122"/>
      <c r="N732" s="122"/>
      <c r="O732" s="122"/>
      <c r="P732" s="122"/>
      <c r="Q732" s="145"/>
      <c r="R732" s="122"/>
      <c r="S732" s="122"/>
      <c r="T732" s="122"/>
      <c r="U732" s="122"/>
      <c r="V732" s="146"/>
    </row>
    <row r="733" spans="1:22" s="119" customFormat="1" ht="14.1" customHeight="1">
      <c r="A733" s="301">
        <f t="shared" si="11"/>
        <v>732</v>
      </c>
      <c r="B733" s="346" t="s">
        <v>2106</v>
      </c>
      <c r="C733" s="346">
        <v>3</v>
      </c>
      <c r="D733" s="346">
        <v>7</v>
      </c>
      <c r="E733" s="121" t="s">
        <v>2287</v>
      </c>
      <c r="F733" s="122" t="str">
        <f>IF($G$733=1,"",INDEX(主要用途!$C$2:$C$63,$G$733))</f>
        <v/>
      </c>
      <c r="G733" s="134">
        <v>1</v>
      </c>
      <c r="H733" s="134"/>
      <c r="I733" s="134"/>
      <c r="J733" s="134"/>
      <c r="K733" s="134"/>
      <c r="L733" s="134"/>
      <c r="M733" s="122"/>
      <c r="N733" s="122"/>
      <c r="O733" s="122"/>
      <c r="P733" s="122"/>
      <c r="Q733" s="145"/>
      <c r="R733" s="122"/>
      <c r="S733" s="122"/>
      <c r="T733" s="122"/>
      <c r="U733" s="122"/>
      <c r="V733" s="146"/>
    </row>
    <row r="734" spans="1:22" s="119" customFormat="1" ht="14.1" customHeight="1">
      <c r="A734" s="301">
        <f t="shared" si="11"/>
        <v>733</v>
      </c>
      <c r="B734" s="346" t="s">
        <v>2106</v>
      </c>
      <c r="C734" s="346">
        <v>3</v>
      </c>
      <c r="D734" s="346">
        <v>7</v>
      </c>
      <c r="E734" s="121" t="s">
        <v>2288</v>
      </c>
      <c r="F734" s="122" t="str">
        <f>IF($G$734=1,"",INDEX(主要用途!$C$2:$C$63,$G$734))</f>
        <v/>
      </c>
      <c r="G734" s="134">
        <v>1</v>
      </c>
      <c r="H734" s="134"/>
      <c r="I734" s="134"/>
      <c r="J734" s="134"/>
      <c r="K734" s="134"/>
      <c r="L734" s="134"/>
      <c r="M734" s="122"/>
      <c r="N734" s="122"/>
      <c r="O734" s="122"/>
      <c r="P734" s="122"/>
      <c r="Q734" s="145"/>
      <c r="R734" s="122"/>
      <c r="S734" s="122"/>
      <c r="T734" s="122"/>
      <c r="U734" s="122"/>
      <c r="V734" s="146"/>
    </row>
    <row r="735" spans="1:22" s="119" customFormat="1" ht="14.1" customHeight="1">
      <c r="A735" s="301">
        <f t="shared" si="11"/>
        <v>734</v>
      </c>
      <c r="B735" s="346" t="s">
        <v>2106</v>
      </c>
      <c r="C735" s="346">
        <v>3</v>
      </c>
      <c r="D735" s="346">
        <v>7</v>
      </c>
      <c r="E735" s="121" t="s">
        <v>2289</v>
      </c>
      <c r="F735" s="122" t="str">
        <f>IF($G$735=1,"",INDEX(主要用途!$C$2:$C$63,$G$735))</f>
        <v/>
      </c>
      <c r="G735" s="134">
        <v>1</v>
      </c>
      <c r="H735" s="134"/>
      <c r="I735" s="134"/>
      <c r="J735" s="134"/>
      <c r="K735" s="134"/>
      <c r="L735" s="134"/>
      <c r="M735" s="122"/>
      <c r="N735" s="122"/>
      <c r="O735" s="122"/>
      <c r="P735" s="122"/>
      <c r="Q735" s="145"/>
      <c r="R735" s="122"/>
      <c r="S735" s="122"/>
      <c r="T735" s="122"/>
      <c r="U735" s="122"/>
      <c r="V735" s="146"/>
    </row>
    <row r="736" spans="1:22" s="119" customFormat="1" ht="14.1" customHeight="1">
      <c r="A736" s="301">
        <f t="shared" si="11"/>
        <v>735</v>
      </c>
      <c r="B736" s="346" t="s">
        <v>2106</v>
      </c>
      <c r="C736" s="346">
        <v>3</v>
      </c>
      <c r="D736" s="346">
        <v>7</v>
      </c>
      <c r="E736" s="121" t="s">
        <v>2290</v>
      </c>
      <c r="F736" s="122" t="str">
        <f>IF($G$736=1,"",INDEX(主要用途!$C$2:$C$63,$G$736))</f>
        <v/>
      </c>
      <c r="G736" s="134">
        <v>1</v>
      </c>
      <c r="H736" s="134"/>
      <c r="I736" s="134"/>
      <c r="J736" s="134"/>
      <c r="K736" s="134"/>
      <c r="L736" s="134"/>
      <c r="M736" s="122"/>
      <c r="N736" s="122"/>
      <c r="O736" s="122"/>
      <c r="P736" s="122"/>
      <c r="Q736" s="145"/>
      <c r="R736" s="122"/>
      <c r="S736" s="122"/>
      <c r="T736" s="122"/>
      <c r="U736" s="122"/>
      <c r="V736" s="146"/>
    </row>
    <row r="737" spans="1:22" s="119" customFormat="1" ht="14.1" customHeight="1">
      <c r="A737" s="301">
        <f t="shared" si="11"/>
        <v>736</v>
      </c>
      <c r="B737" s="346" t="s">
        <v>2106</v>
      </c>
      <c r="C737" s="346">
        <v>3</v>
      </c>
      <c r="D737" s="346">
        <v>7</v>
      </c>
      <c r="E737" s="121" t="s">
        <v>2301</v>
      </c>
      <c r="F737" s="122" t="str">
        <f>IF($G$737=1,"",INDEX(主要用途!$C$2:$C$63,$G$737))</f>
        <v/>
      </c>
      <c r="G737" s="134">
        <v>1</v>
      </c>
      <c r="H737" s="134"/>
      <c r="I737" s="134"/>
      <c r="J737" s="134"/>
      <c r="K737" s="134"/>
      <c r="L737" s="134"/>
      <c r="M737" s="122"/>
      <c r="N737" s="122"/>
      <c r="O737" s="122"/>
      <c r="P737" s="122"/>
      <c r="Q737" s="145"/>
      <c r="R737" s="122"/>
      <c r="S737" s="122"/>
      <c r="T737" s="122"/>
      <c r="U737" s="122"/>
      <c r="V737" s="146"/>
    </row>
    <row r="738" spans="1:22" s="119" customFormat="1" ht="14.1" customHeight="1">
      <c r="A738" s="301">
        <f t="shared" si="11"/>
        <v>737</v>
      </c>
      <c r="B738" s="346" t="s">
        <v>2106</v>
      </c>
      <c r="C738" s="346">
        <v>3</v>
      </c>
      <c r="D738" s="346">
        <v>7</v>
      </c>
      <c r="E738" s="121" t="s">
        <v>2291</v>
      </c>
      <c r="F738" s="122" t="str">
        <f>IF('建築物別概要（追加）入力'!$K$521="","",'建築物別概要（追加）入力'!$K$521)</f>
        <v/>
      </c>
      <c r="G738" s="122"/>
      <c r="H738" s="122"/>
      <c r="I738" s="122"/>
      <c r="J738" s="122"/>
      <c r="K738" s="122"/>
      <c r="L738" s="122"/>
      <c r="M738" s="122"/>
      <c r="N738" s="122"/>
      <c r="O738" s="122"/>
      <c r="P738" s="122"/>
      <c r="Q738" s="122"/>
      <c r="R738" s="122"/>
      <c r="S738" s="122"/>
      <c r="T738" s="122"/>
      <c r="U738" s="122"/>
      <c r="V738" s="146"/>
    </row>
    <row r="739" spans="1:22" s="119" customFormat="1" ht="14.1" customHeight="1">
      <c r="A739" s="301">
        <f t="shared" si="11"/>
        <v>738</v>
      </c>
      <c r="B739" s="346" t="s">
        <v>2106</v>
      </c>
      <c r="C739" s="346">
        <v>3</v>
      </c>
      <c r="D739" s="346">
        <v>7</v>
      </c>
      <c r="E739" s="121" t="s">
        <v>2292</v>
      </c>
      <c r="F739" s="122" t="str">
        <f>IF('建築物別概要（追加）入力'!$K$522="","",'建築物別概要（追加）入力'!$K$522)</f>
        <v/>
      </c>
      <c r="G739" s="122"/>
      <c r="H739" s="122"/>
      <c r="I739" s="122"/>
      <c r="J739" s="122"/>
      <c r="K739" s="122"/>
      <c r="L739" s="122"/>
      <c r="M739" s="122"/>
      <c r="N739" s="122"/>
      <c r="O739" s="122"/>
      <c r="P739" s="122"/>
      <c r="Q739" s="122"/>
      <c r="R739" s="122"/>
      <c r="S739" s="122"/>
      <c r="T739" s="122"/>
      <c r="U739" s="122"/>
      <c r="V739" s="146"/>
    </row>
    <row r="740" spans="1:22" s="119" customFormat="1" ht="14.1" customHeight="1">
      <c r="A740" s="301">
        <f t="shared" si="11"/>
        <v>739</v>
      </c>
      <c r="B740" s="346" t="s">
        <v>2106</v>
      </c>
      <c r="C740" s="346">
        <v>3</v>
      </c>
      <c r="D740" s="346">
        <v>7</v>
      </c>
      <c r="E740" s="121" t="s">
        <v>2295</v>
      </c>
      <c r="F740" s="122" t="str">
        <f>IF('建築物別概要（追加）入力'!$K$523="","",'建築物別概要（追加）入力'!$K$523)</f>
        <v/>
      </c>
      <c r="G740" s="122"/>
      <c r="H740" s="122"/>
      <c r="I740" s="122"/>
      <c r="J740" s="122"/>
      <c r="K740" s="122"/>
      <c r="L740" s="122"/>
      <c r="M740" s="122"/>
      <c r="N740" s="122"/>
      <c r="O740" s="122"/>
      <c r="P740" s="122"/>
      <c r="Q740" s="122"/>
      <c r="R740" s="122"/>
      <c r="S740" s="122"/>
      <c r="T740" s="122"/>
      <c r="U740" s="122"/>
      <c r="V740" s="146"/>
    </row>
    <row r="741" spans="1:22" s="119" customFormat="1" ht="14.1" customHeight="1">
      <c r="A741" s="301">
        <f t="shared" si="11"/>
        <v>740</v>
      </c>
      <c r="B741" s="346" t="s">
        <v>2106</v>
      </c>
      <c r="C741" s="346">
        <v>3</v>
      </c>
      <c r="D741" s="346">
        <v>7</v>
      </c>
      <c r="E741" s="121" t="s">
        <v>2293</v>
      </c>
      <c r="F741" s="122" t="str">
        <f>IF('建築物別概要（追加）入力'!$K$524="","",'建築物別概要（追加）入力'!$K$524)</f>
        <v/>
      </c>
      <c r="G741" s="122"/>
      <c r="H741" s="122"/>
      <c r="I741" s="122"/>
      <c r="J741" s="122"/>
      <c r="K741" s="122"/>
      <c r="L741" s="122"/>
      <c r="M741" s="122"/>
      <c r="N741" s="122"/>
      <c r="O741" s="122"/>
      <c r="P741" s="122"/>
      <c r="Q741" s="122"/>
      <c r="R741" s="122"/>
      <c r="S741" s="122"/>
      <c r="T741" s="122"/>
      <c r="U741" s="122"/>
      <c r="V741" s="146"/>
    </row>
    <row r="742" spans="1:22" s="119" customFormat="1" ht="14.1" customHeight="1">
      <c r="A742" s="301">
        <f t="shared" si="11"/>
        <v>741</v>
      </c>
      <c r="B742" s="346" t="s">
        <v>2106</v>
      </c>
      <c r="C742" s="346">
        <v>3</v>
      </c>
      <c r="D742" s="346">
        <v>7</v>
      </c>
      <c r="E742" s="121" t="s">
        <v>2294</v>
      </c>
      <c r="F742" s="122" t="str">
        <f>IF('建築物別概要（追加）入力'!$K$525="","",'建築物別概要（追加）入力'!$K$525)</f>
        <v/>
      </c>
      <c r="G742" s="122"/>
      <c r="H742" s="122"/>
      <c r="I742" s="122"/>
      <c r="J742" s="122"/>
      <c r="K742" s="122"/>
      <c r="L742" s="122"/>
      <c r="M742" s="122"/>
      <c r="N742" s="122"/>
      <c r="O742" s="122"/>
      <c r="P742" s="122"/>
      <c r="Q742" s="122"/>
      <c r="R742" s="122"/>
      <c r="S742" s="122"/>
      <c r="T742" s="122"/>
      <c r="U742" s="122"/>
      <c r="V742" s="146"/>
    </row>
    <row r="743" spans="1:22" s="119" customFormat="1" ht="14.1" customHeight="1">
      <c r="A743" s="301">
        <f t="shared" si="11"/>
        <v>742</v>
      </c>
      <c r="B743" s="346" t="s">
        <v>2106</v>
      </c>
      <c r="C743" s="346">
        <v>3</v>
      </c>
      <c r="D743" s="346">
        <v>7</v>
      </c>
      <c r="E743" s="121" t="s">
        <v>2302</v>
      </c>
      <c r="F743" s="122" t="str">
        <f>IF('建築物別概要（追加）入力'!$K$526="","",'建築物別概要（追加）入力'!$K$526)</f>
        <v/>
      </c>
      <c r="G743" s="122"/>
      <c r="H743" s="122"/>
      <c r="I743" s="122"/>
      <c r="J743" s="122"/>
      <c r="K743" s="122"/>
      <c r="L743" s="122"/>
      <c r="M743" s="122"/>
      <c r="N743" s="122"/>
      <c r="O743" s="122"/>
      <c r="P743" s="122"/>
      <c r="Q743" s="122"/>
      <c r="R743" s="122"/>
      <c r="S743" s="122"/>
      <c r="T743" s="122"/>
      <c r="U743" s="122"/>
      <c r="V743" s="146"/>
    </row>
    <row r="744" spans="1:22" s="119" customFormat="1" ht="14.1" customHeight="1">
      <c r="A744" s="301">
        <f t="shared" si="11"/>
        <v>743</v>
      </c>
      <c r="B744" s="346" t="s">
        <v>2106</v>
      </c>
      <c r="C744" s="346">
        <v>3</v>
      </c>
      <c r="D744" s="346">
        <v>7</v>
      </c>
      <c r="E744" s="121" t="s">
        <v>2296</v>
      </c>
      <c r="F744" s="122" t="str">
        <f>IF('建築物別概要（追加）入力'!$V$521="","",TEXT('建築物別概要（追加）入力'!$V$521,"#0.00"))</f>
        <v/>
      </c>
      <c r="G744" s="152"/>
      <c r="H744" s="152"/>
      <c r="I744" s="152"/>
      <c r="J744" s="152"/>
      <c r="K744" s="152"/>
      <c r="L744" s="152"/>
      <c r="M744" s="122"/>
      <c r="N744" s="122"/>
      <c r="O744" s="122"/>
      <c r="P744" s="122"/>
      <c r="Q744" s="122"/>
      <c r="R744" s="122"/>
      <c r="S744" s="122"/>
      <c r="T744" s="122"/>
      <c r="U744" s="122"/>
      <c r="V744" s="146"/>
    </row>
    <row r="745" spans="1:22" s="119" customFormat="1" ht="14.1" customHeight="1">
      <c r="A745" s="301">
        <f t="shared" si="11"/>
        <v>744</v>
      </c>
      <c r="B745" s="346" t="s">
        <v>2106</v>
      </c>
      <c r="C745" s="346">
        <v>3</v>
      </c>
      <c r="D745" s="346">
        <v>7</v>
      </c>
      <c r="E745" s="121" t="s">
        <v>2297</v>
      </c>
      <c r="F745" s="122" t="str">
        <f>IF('建築物別概要（追加）入力'!$V$522="","",TEXT('建築物別概要（追加）入力'!$V$522,"#0.00"))</f>
        <v/>
      </c>
      <c r="G745" s="152"/>
      <c r="H745" s="152"/>
      <c r="I745" s="152"/>
      <c r="J745" s="152"/>
      <c r="K745" s="152"/>
      <c r="L745" s="152"/>
      <c r="M745" s="122"/>
      <c r="N745" s="122"/>
      <c r="O745" s="122"/>
      <c r="P745" s="122"/>
      <c r="Q745" s="122"/>
      <c r="R745" s="122"/>
      <c r="S745" s="122"/>
      <c r="T745" s="122"/>
      <c r="U745" s="122"/>
      <c r="V745" s="146"/>
    </row>
    <row r="746" spans="1:22" s="119" customFormat="1" ht="14.1" customHeight="1">
      <c r="A746" s="301">
        <f t="shared" si="11"/>
        <v>745</v>
      </c>
      <c r="B746" s="346" t="s">
        <v>2106</v>
      </c>
      <c r="C746" s="346">
        <v>3</v>
      </c>
      <c r="D746" s="346">
        <v>7</v>
      </c>
      <c r="E746" s="121" t="s">
        <v>2298</v>
      </c>
      <c r="F746" s="122" t="str">
        <f>IF('建築物別概要（追加）入力'!$V$523="","",TEXT('建築物別概要（追加）入力'!$V$523,"#0.00"))</f>
        <v/>
      </c>
      <c r="G746" s="152"/>
      <c r="H746" s="152"/>
      <c r="I746" s="152"/>
      <c r="J746" s="152"/>
      <c r="K746" s="152"/>
      <c r="L746" s="152"/>
      <c r="M746" s="122"/>
      <c r="N746" s="122"/>
      <c r="O746" s="122"/>
      <c r="P746" s="122"/>
      <c r="Q746" s="122"/>
      <c r="R746" s="122"/>
      <c r="S746" s="122"/>
      <c r="T746" s="122"/>
      <c r="U746" s="122"/>
      <c r="V746" s="146"/>
    </row>
    <row r="747" spans="1:22" s="119" customFormat="1" ht="14.1" customHeight="1">
      <c r="A747" s="301">
        <f t="shared" si="11"/>
        <v>746</v>
      </c>
      <c r="B747" s="346" t="s">
        <v>2106</v>
      </c>
      <c r="C747" s="346">
        <v>3</v>
      </c>
      <c r="D747" s="346">
        <v>7</v>
      </c>
      <c r="E747" s="121" t="s">
        <v>2299</v>
      </c>
      <c r="F747" s="122" t="str">
        <f>IF('建築物別概要（追加）入力'!$V$524="","",TEXT('建築物別概要（追加）入力'!$V$524,"#0.00"))</f>
        <v/>
      </c>
      <c r="G747" s="152"/>
      <c r="H747" s="152"/>
      <c r="I747" s="152"/>
      <c r="J747" s="152"/>
      <c r="K747" s="152"/>
      <c r="L747" s="152"/>
      <c r="M747" s="122"/>
      <c r="N747" s="122"/>
      <c r="O747" s="122"/>
      <c r="P747" s="122"/>
      <c r="Q747" s="122"/>
      <c r="R747" s="122"/>
      <c r="S747" s="122"/>
      <c r="T747" s="122"/>
      <c r="U747" s="122"/>
      <c r="V747" s="146"/>
    </row>
    <row r="748" spans="1:22" s="119" customFormat="1" ht="14.1" customHeight="1">
      <c r="A748" s="301">
        <f t="shared" si="11"/>
        <v>747</v>
      </c>
      <c r="B748" s="346" t="s">
        <v>2106</v>
      </c>
      <c r="C748" s="346">
        <v>3</v>
      </c>
      <c r="D748" s="346">
        <v>7</v>
      </c>
      <c r="E748" s="121" t="s">
        <v>2300</v>
      </c>
      <c r="F748" s="122" t="str">
        <f>IF('建築物別概要（追加）入力'!$V$525="","",TEXT('建築物別概要（追加）入力'!$V$525,"#0.00"))</f>
        <v/>
      </c>
      <c r="G748" s="152"/>
      <c r="H748" s="152"/>
      <c r="I748" s="152"/>
      <c r="J748" s="152"/>
      <c r="K748" s="152"/>
      <c r="L748" s="152"/>
      <c r="M748" s="122"/>
      <c r="N748" s="122"/>
      <c r="O748" s="122"/>
      <c r="P748" s="122"/>
      <c r="Q748" s="122"/>
      <c r="R748" s="122"/>
      <c r="S748" s="122"/>
      <c r="T748" s="122"/>
      <c r="U748" s="122"/>
      <c r="V748" s="146"/>
    </row>
    <row r="749" spans="1:22" s="119" customFormat="1" ht="14.1" customHeight="1">
      <c r="A749" s="301">
        <f t="shared" si="11"/>
        <v>748</v>
      </c>
      <c r="B749" s="346" t="s">
        <v>2106</v>
      </c>
      <c r="C749" s="346">
        <v>3</v>
      </c>
      <c r="D749" s="346">
        <v>7</v>
      </c>
      <c r="E749" s="121" t="s">
        <v>2303</v>
      </c>
      <c r="F749" s="122" t="str">
        <f>IF('建築物別概要（追加）入力'!$V$526="","",TEXT('建築物別概要（追加）入力'!$V$526,"#0.00"))</f>
        <v/>
      </c>
      <c r="G749" s="152"/>
      <c r="H749" s="152"/>
      <c r="I749" s="152"/>
      <c r="J749" s="152"/>
      <c r="K749" s="152"/>
      <c r="L749" s="152"/>
      <c r="M749" s="122"/>
      <c r="N749" s="122"/>
      <c r="O749" s="122"/>
      <c r="P749" s="122"/>
      <c r="Q749" s="122"/>
      <c r="R749" s="122"/>
      <c r="S749" s="122"/>
      <c r="T749" s="122"/>
      <c r="U749" s="122"/>
      <c r="V749" s="146"/>
    </row>
    <row r="750" spans="1:22" s="119" customFormat="1" ht="14.1" customHeight="1">
      <c r="A750" s="301">
        <f t="shared" si="11"/>
        <v>749</v>
      </c>
      <c r="B750" s="346" t="s">
        <v>2106</v>
      </c>
      <c r="C750" s="346">
        <v>3</v>
      </c>
      <c r="D750" s="346">
        <v>7</v>
      </c>
      <c r="E750" s="121" t="s">
        <v>1631</v>
      </c>
      <c r="F750" s="122" t="str">
        <f>IF('建築物別概要（追加）入力'!$E$528="","",'建築物別概要（追加）入力'!$E$528)</f>
        <v/>
      </c>
      <c r="G750" s="122"/>
      <c r="H750" s="122"/>
      <c r="I750" s="122"/>
      <c r="J750" s="122"/>
      <c r="K750" s="122"/>
      <c r="L750" s="122"/>
      <c r="M750" s="122"/>
      <c r="N750" s="122"/>
      <c r="O750" s="122"/>
      <c r="P750" s="122"/>
      <c r="Q750" s="122"/>
      <c r="R750" s="122"/>
      <c r="S750" s="122"/>
      <c r="T750" s="122"/>
      <c r="U750" s="122"/>
      <c r="V750" s="146"/>
    </row>
    <row r="751" spans="1:22" s="119" customFormat="1" ht="14.1" customHeight="1" thickBot="1">
      <c r="A751" s="302">
        <f t="shared" si="11"/>
        <v>750</v>
      </c>
      <c r="B751" s="347" t="s">
        <v>2106</v>
      </c>
      <c r="C751" s="347">
        <v>3</v>
      </c>
      <c r="D751" s="347">
        <v>7</v>
      </c>
      <c r="E751" s="136" t="s">
        <v>1630</v>
      </c>
      <c r="F751" s="137" t="str">
        <f>IF('建築物別概要（追加）入力'!$E$531="","",'建築物別概要（追加）入力'!$E$531)</f>
        <v/>
      </c>
      <c r="G751" s="137"/>
      <c r="H751" s="137"/>
      <c r="I751" s="137"/>
      <c r="J751" s="137"/>
      <c r="K751" s="137"/>
      <c r="L751" s="137"/>
      <c r="M751" s="137"/>
      <c r="N751" s="137"/>
      <c r="O751" s="137"/>
      <c r="P751" s="137"/>
      <c r="Q751" s="137"/>
      <c r="R751" s="137"/>
      <c r="S751" s="137"/>
      <c r="T751" s="137"/>
      <c r="U751" s="137"/>
      <c r="V751" s="153"/>
    </row>
    <row r="752" spans="1:22" s="119" customFormat="1" ht="14.1" customHeight="1">
      <c r="A752" s="335">
        <f t="shared" si="11"/>
        <v>751</v>
      </c>
      <c r="B752" s="358" t="s">
        <v>2109</v>
      </c>
      <c r="C752" s="358">
        <v>1</v>
      </c>
      <c r="D752" s="358"/>
      <c r="E752" s="343" t="s">
        <v>1983</v>
      </c>
      <c r="F752" s="420">
        <f>IF('確認申請書（建築）入力'!$F$631="","",'確認申請書（建築）入力'!$F$631)</f>
        <v>1</v>
      </c>
      <c r="G752" s="421"/>
      <c r="H752" s="421"/>
      <c r="I752" s="420"/>
      <c r="J752" s="420"/>
      <c r="K752" s="420"/>
      <c r="L752" s="420"/>
      <c r="M752" s="420"/>
      <c r="N752" s="420"/>
      <c r="O752" s="420"/>
      <c r="P752" s="420"/>
      <c r="Q752" s="420"/>
      <c r="R752" s="420"/>
      <c r="S752" s="420"/>
      <c r="T752" s="420"/>
      <c r="U752" s="420"/>
      <c r="V752" s="422"/>
    </row>
    <row r="753" spans="1:22" s="119" customFormat="1" ht="14.1" customHeight="1">
      <c r="A753" s="335">
        <f t="shared" si="11"/>
        <v>752</v>
      </c>
      <c r="B753" s="358" t="s">
        <v>2108</v>
      </c>
      <c r="C753" s="358">
        <v>1</v>
      </c>
      <c r="D753" s="358"/>
      <c r="E753" s="343" t="s">
        <v>2042</v>
      </c>
      <c r="F753" s="423" t="str">
        <f>IF('確認申請書（建築）入力'!$F$633="","",TEXT('確認申請書（建築）入力'!$F$633,"#0.00"))</f>
        <v/>
      </c>
      <c r="G753" s="421"/>
      <c r="H753" s="421"/>
      <c r="I753" s="420"/>
      <c r="J753" s="420"/>
      <c r="K753" s="420"/>
      <c r="L753" s="420"/>
      <c r="M753" s="420"/>
      <c r="N753" s="420"/>
      <c r="O753" s="420"/>
      <c r="P753" s="420"/>
      <c r="Q753" s="420"/>
      <c r="R753" s="420"/>
      <c r="S753" s="420"/>
      <c r="T753" s="420"/>
      <c r="U753" s="420"/>
      <c r="V753" s="422"/>
    </row>
    <row r="754" spans="1:22" s="119" customFormat="1" ht="14.1" customHeight="1">
      <c r="A754" s="335">
        <f t="shared" si="11"/>
        <v>753</v>
      </c>
      <c r="B754" s="358" t="s">
        <v>2108</v>
      </c>
      <c r="C754" s="358">
        <v>1</v>
      </c>
      <c r="D754" s="358"/>
      <c r="E754" s="343" t="s">
        <v>1995</v>
      </c>
      <c r="F754" s="423" t="str">
        <f>IF('確認申請書（建築）入力'!$I$636="","",TEXT('確認申請書（建築）入力'!$I$636,"#0.000"))</f>
        <v/>
      </c>
      <c r="G754" s="421"/>
      <c r="H754" s="421"/>
      <c r="I754" s="420"/>
      <c r="J754" s="420"/>
      <c r="K754" s="420"/>
      <c r="L754" s="420"/>
      <c r="M754" s="420"/>
      <c r="N754" s="420"/>
      <c r="O754" s="420"/>
      <c r="P754" s="420"/>
      <c r="Q754" s="420"/>
      <c r="R754" s="420"/>
      <c r="S754" s="420"/>
      <c r="T754" s="420"/>
      <c r="U754" s="420"/>
      <c r="V754" s="422"/>
    </row>
    <row r="755" spans="1:22" s="119" customFormat="1" ht="14.1" customHeight="1">
      <c r="A755" s="335">
        <f t="shared" si="11"/>
        <v>754</v>
      </c>
      <c r="B755" s="358" t="s">
        <v>2108</v>
      </c>
      <c r="C755" s="358">
        <v>1</v>
      </c>
      <c r="D755" s="358"/>
      <c r="E755" s="343" t="s">
        <v>1996</v>
      </c>
      <c r="F755" s="423" t="str">
        <f>IF('確認申請書（建築）入力'!$I$637="","",TEXT('確認申請書（建築）入力'!$I$637,"#0.000"))</f>
        <v/>
      </c>
      <c r="G755" s="421"/>
      <c r="H755" s="421"/>
      <c r="I755" s="420"/>
      <c r="J755" s="420"/>
      <c r="K755" s="420"/>
      <c r="L755" s="420"/>
      <c r="M755" s="420"/>
      <c r="N755" s="420"/>
      <c r="O755" s="420"/>
      <c r="P755" s="420"/>
      <c r="Q755" s="420"/>
      <c r="R755" s="420"/>
      <c r="S755" s="420"/>
      <c r="T755" s="420"/>
      <c r="U755" s="420"/>
      <c r="V755" s="422"/>
    </row>
    <row r="756" spans="1:22" s="119" customFormat="1" ht="14.1" customHeight="1">
      <c r="A756" s="335">
        <f t="shared" si="11"/>
        <v>755</v>
      </c>
      <c r="B756" s="358" t="s">
        <v>2108</v>
      </c>
      <c r="C756" s="358">
        <v>1</v>
      </c>
      <c r="D756" s="358"/>
      <c r="E756" s="343" t="s">
        <v>2081</v>
      </c>
      <c r="F756" s="420" t="str">
        <f>IF('確認申請書（建築）入力'!$I$638="","",'確認申請書（建築）入力'!$I$638)</f>
        <v/>
      </c>
      <c r="G756" s="421"/>
      <c r="H756" s="421"/>
      <c r="I756" s="420"/>
      <c r="J756" s="420"/>
      <c r="K756" s="420"/>
      <c r="L756" s="420"/>
      <c r="M756" s="420"/>
      <c r="N756" s="420"/>
      <c r="O756" s="420"/>
      <c r="P756" s="420"/>
      <c r="Q756" s="420"/>
      <c r="R756" s="420"/>
      <c r="S756" s="420"/>
      <c r="T756" s="420"/>
      <c r="U756" s="420"/>
      <c r="V756" s="422"/>
    </row>
    <row r="757" spans="1:22" s="119" customFormat="1" ht="14.1" customHeight="1">
      <c r="A757" s="335">
        <f t="shared" si="11"/>
        <v>756</v>
      </c>
      <c r="B757" s="358" t="s">
        <v>2108</v>
      </c>
      <c r="C757" s="358">
        <v>1</v>
      </c>
      <c r="D757" s="358"/>
      <c r="E757" s="343" t="s">
        <v>2082</v>
      </c>
      <c r="F757" s="420" t="str">
        <f>IF('確認申請書（建築）入力'!$Q$638="","",'確認申請書（建築）入力'!$Q$638)</f>
        <v/>
      </c>
      <c r="G757" s="421"/>
      <c r="H757" s="421"/>
      <c r="I757" s="420"/>
      <c r="J757" s="420"/>
      <c r="K757" s="420"/>
      <c r="L757" s="420"/>
      <c r="M757" s="420"/>
      <c r="N757" s="420"/>
      <c r="O757" s="420"/>
      <c r="P757" s="420"/>
      <c r="Q757" s="420"/>
      <c r="R757" s="420"/>
      <c r="S757" s="420"/>
      <c r="T757" s="420"/>
      <c r="U757" s="420"/>
      <c r="V757" s="422"/>
    </row>
    <row r="758" spans="1:22" s="119" customFormat="1" ht="14.1" customHeight="1">
      <c r="A758" s="335">
        <f t="shared" si="11"/>
        <v>757</v>
      </c>
      <c r="B758" s="358" t="s">
        <v>2108</v>
      </c>
      <c r="C758" s="358">
        <v>1</v>
      </c>
      <c r="D758" s="358"/>
      <c r="E758" s="343" t="s">
        <v>1990</v>
      </c>
      <c r="F758" s="424" t="str">
        <f>IF($G$758=1,"",INDEX(値一覧項目!$I$2:$I369,$G$758))</f>
        <v/>
      </c>
      <c r="G758" s="421">
        <v>1</v>
      </c>
      <c r="H758" s="421"/>
      <c r="I758" s="420"/>
      <c r="J758" s="420"/>
      <c r="K758" s="420"/>
      <c r="L758" s="420"/>
      <c r="M758" s="420"/>
      <c r="N758" s="420"/>
      <c r="O758" s="420"/>
      <c r="P758" s="420"/>
      <c r="Q758" s="420"/>
      <c r="R758" s="420"/>
      <c r="S758" s="420"/>
      <c r="T758" s="420"/>
      <c r="U758" s="420"/>
      <c r="V758" s="422"/>
    </row>
    <row r="759" spans="1:22" s="119" customFormat="1" ht="14.1" customHeight="1">
      <c r="A759" s="335">
        <f t="shared" si="11"/>
        <v>758</v>
      </c>
      <c r="B759" s="358" t="s">
        <v>2108</v>
      </c>
      <c r="C759" s="358">
        <v>1</v>
      </c>
      <c r="D759" s="358"/>
      <c r="E759" s="343" t="s">
        <v>2083</v>
      </c>
      <c r="F759" s="424" t="str">
        <f>IF($G$759=1,"",INDEX(値一覧項目!$I$2:$I370,$G$759))</f>
        <v/>
      </c>
      <c r="G759" s="421">
        <v>1</v>
      </c>
      <c r="H759" s="421"/>
      <c r="I759" s="420"/>
      <c r="J759" s="420"/>
      <c r="K759" s="420"/>
      <c r="L759" s="420"/>
      <c r="M759" s="420"/>
      <c r="N759" s="420"/>
      <c r="O759" s="420"/>
      <c r="P759" s="420"/>
      <c r="Q759" s="420"/>
      <c r="R759" s="420"/>
      <c r="S759" s="420"/>
      <c r="T759" s="420"/>
      <c r="U759" s="420"/>
      <c r="V759" s="422"/>
    </row>
    <row r="760" spans="1:22" s="119" customFormat="1" ht="14.1" customHeight="1">
      <c r="A760" s="335">
        <f t="shared" si="11"/>
        <v>759</v>
      </c>
      <c r="B760" s="358" t="s">
        <v>2108</v>
      </c>
      <c r="C760" s="358">
        <v>1</v>
      </c>
      <c r="D760" s="358"/>
      <c r="E760" s="343" t="s">
        <v>2084</v>
      </c>
      <c r="F760" s="425">
        <f>IF($G$760=TRUE,1,0)</f>
        <v>0</v>
      </c>
      <c r="G760" s="421" t="b">
        <v>0</v>
      </c>
      <c r="H760" s="421"/>
      <c r="I760" s="420"/>
      <c r="J760" s="420"/>
      <c r="K760" s="420"/>
      <c r="L760" s="420"/>
      <c r="M760" s="420"/>
      <c r="N760" s="420"/>
      <c r="O760" s="420"/>
      <c r="P760" s="420"/>
      <c r="Q760" s="420"/>
      <c r="R760" s="420"/>
      <c r="S760" s="420"/>
      <c r="T760" s="420"/>
      <c r="U760" s="420"/>
      <c r="V760" s="422"/>
    </row>
    <row r="761" spans="1:22" s="119" customFormat="1" ht="14.1" customHeight="1">
      <c r="A761" s="335">
        <f t="shared" si="11"/>
        <v>760</v>
      </c>
      <c r="B761" s="358" t="s">
        <v>2108</v>
      </c>
      <c r="C761" s="358">
        <v>1</v>
      </c>
      <c r="D761" s="358"/>
      <c r="E761" s="343" t="s">
        <v>2085</v>
      </c>
      <c r="F761" s="425">
        <f>IF($G$761=TRUE,1,0)</f>
        <v>0</v>
      </c>
      <c r="G761" s="421" t="b">
        <v>0</v>
      </c>
      <c r="H761" s="421"/>
      <c r="I761" s="420"/>
      <c r="J761" s="420"/>
      <c r="K761" s="420"/>
      <c r="L761" s="420"/>
      <c r="M761" s="420"/>
      <c r="N761" s="420"/>
      <c r="O761" s="420"/>
      <c r="P761" s="420"/>
      <c r="Q761" s="420"/>
      <c r="R761" s="420"/>
      <c r="S761" s="420"/>
      <c r="T761" s="420"/>
      <c r="U761" s="420"/>
      <c r="V761" s="422"/>
    </row>
    <row r="762" spans="1:22" s="119" customFormat="1" ht="14.1" customHeight="1">
      <c r="A762" s="335">
        <f t="shared" si="11"/>
        <v>761</v>
      </c>
      <c r="B762" s="358" t="s">
        <v>2108</v>
      </c>
      <c r="C762" s="358">
        <v>1</v>
      </c>
      <c r="D762" s="358"/>
      <c r="E762" s="343" t="s">
        <v>2086</v>
      </c>
      <c r="F762" s="425">
        <f>IF($G$762=TRUE,1,0)</f>
        <v>0</v>
      </c>
      <c r="G762" s="421" t="b">
        <v>0</v>
      </c>
      <c r="H762" s="421"/>
      <c r="I762" s="420"/>
      <c r="J762" s="420"/>
      <c r="K762" s="420"/>
      <c r="L762" s="420"/>
      <c r="M762" s="420"/>
      <c r="N762" s="420"/>
      <c r="O762" s="420"/>
      <c r="P762" s="420"/>
      <c r="Q762" s="420"/>
      <c r="R762" s="420"/>
      <c r="S762" s="420"/>
      <c r="T762" s="420"/>
      <c r="U762" s="420"/>
      <c r="V762" s="422"/>
    </row>
    <row r="763" spans="1:22" s="119" customFormat="1" ht="14.1" customHeight="1">
      <c r="A763" s="335">
        <f t="shared" si="11"/>
        <v>762</v>
      </c>
      <c r="B763" s="358" t="s">
        <v>2108</v>
      </c>
      <c r="C763" s="358">
        <v>1</v>
      </c>
      <c r="D763" s="358"/>
      <c r="E763" s="343" t="s">
        <v>2087</v>
      </c>
      <c r="F763" s="425">
        <f>IF($G$763=TRUE,1,0)</f>
        <v>0</v>
      </c>
      <c r="G763" s="421" t="b">
        <v>0</v>
      </c>
      <c r="H763" s="421"/>
      <c r="I763" s="420"/>
      <c r="J763" s="420"/>
      <c r="K763" s="420"/>
      <c r="L763" s="420"/>
      <c r="M763" s="420"/>
      <c r="N763" s="420"/>
      <c r="O763" s="420"/>
      <c r="P763" s="420"/>
      <c r="Q763" s="420"/>
      <c r="R763" s="420"/>
      <c r="S763" s="420"/>
      <c r="T763" s="420"/>
      <c r="U763" s="420"/>
      <c r="V763" s="422"/>
    </row>
    <row r="764" spans="1:22" s="119" customFormat="1" ht="14.1" customHeight="1">
      <c r="A764" s="335">
        <f t="shared" si="11"/>
        <v>763</v>
      </c>
      <c r="B764" s="358" t="s">
        <v>2108</v>
      </c>
      <c r="C764" s="358">
        <v>1</v>
      </c>
      <c r="D764" s="358"/>
      <c r="E764" s="343" t="s">
        <v>2088</v>
      </c>
      <c r="F764" s="425">
        <f>IF($G$764=TRUE,1,0)</f>
        <v>0</v>
      </c>
      <c r="G764" s="421" t="b">
        <v>0</v>
      </c>
      <c r="H764" s="421"/>
      <c r="I764" s="420"/>
      <c r="J764" s="420"/>
      <c r="K764" s="420"/>
      <c r="L764" s="420"/>
      <c r="M764" s="420"/>
      <c r="N764" s="420"/>
      <c r="O764" s="420"/>
      <c r="P764" s="420"/>
      <c r="Q764" s="420"/>
      <c r="R764" s="420"/>
      <c r="S764" s="420"/>
      <c r="T764" s="420"/>
      <c r="U764" s="420"/>
      <c r="V764" s="422"/>
    </row>
    <row r="765" spans="1:22" s="119" customFormat="1" ht="14.1" customHeight="1">
      <c r="A765" s="335">
        <f t="shared" si="11"/>
        <v>764</v>
      </c>
      <c r="B765" s="358" t="s">
        <v>2108</v>
      </c>
      <c r="C765" s="358">
        <v>1</v>
      </c>
      <c r="D765" s="358"/>
      <c r="E765" s="343" t="s">
        <v>2089</v>
      </c>
      <c r="F765" s="425">
        <f>IF($G$765=TRUE,1,0)</f>
        <v>0</v>
      </c>
      <c r="G765" s="421" t="b">
        <v>0</v>
      </c>
      <c r="H765" s="421"/>
      <c r="I765" s="420"/>
      <c r="J765" s="420"/>
      <c r="K765" s="420"/>
      <c r="L765" s="420"/>
      <c r="M765" s="420"/>
      <c r="N765" s="420"/>
      <c r="O765" s="420"/>
      <c r="P765" s="420"/>
      <c r="Q765" s="420"/>
      <c r="R765" s="420"/>
      <c r="S765" s="420"/>
      <c r="T765" s="420"/>
      <c r="U765" s="420"/>
      <c r="V765" s="422"/>
    </row>
    <row r="766" spans="1:22" s="119" customFormat="1" ht="14.1" customHeight="1">
      <c r="A766" s="335">
        <f t="shared" si="11"/>
        <v>765</v>
      </c>
      <c r="B766" s="358" t="s">
        <v>2108</v>
      </c>
      <c r="C766" s="358">
        <v>1</v>
      </c>
      <c r="D766" s="358"/>
      <c r="E766" s="343" t="s">
        <v>2090</v>
      </c>
      <c r="F766" s="425">
        <f>IF($G$766=TRUE,1,0)</f>
        <v>0</v>
      </c>
      <c r="G766" s="421" t="b">
        <v>0</v>
      </c>
      <c r="H766" s="421"/>
      <c r="I766" s="420"/>
      <c r="J766" s="420"/>
      <c r="K766" s="420"/>
      <c r="L766" s="420"/>
      <c r="M766" s="420"/>
      <c r="N766" s="420"/>
      <c r="O766" s="420"/>
      <c r="P766" s="420"/>
      <c r="Q766" s="420"/>
      <c r="R766" s="420"/>
      <c r="S766" s="420"/>
      <c r="T766" s="420"/>
      <c r="U766" s="420"/>
      <c r="V766" s="422"/>
    </row>
    <row r="767" spans="1:22" s="119" customFormat="1" ht="14.1" customHeight="1">
      <c r="A767" s="335">
        <f t="shared" si="11"/>
        <v>766</v>
      </c>
      <c r="B767" s="358" t="s">
        <v>2108</v>
      </c>
      <c r="C767" s="358">
        <v>1</v>
      </c>
      <c r="D767" s="358"/>
      <c r="E767" s="343" t="s">
        <v>2091</v>
      </c>
      <c r="F767" s="424" t="str">
        <f>IF('確認申請書（建築）入力'!$G$653="","",'確認申請書（建築）入力'!$G$653)</f>
        <v/>
      </c>
      <c r="G767" s="421"/>
      <c r="H767" s="421"/>
      <c r="I767" s="420"/>
      <c r="J767" s="420"/>
      <c r="K767" s="420"/>
      <c r="L767" s="420"/>
      <c r="M767" s="420"/>
      <c r="N767" s="420"/>
      <c r="O767" s="420"/>
      <c r="P767" s="420"/>
      <c r="Q767" s="420"/>
      <c r="R767" s="420"/>
      <c r="S767" s="420"/>
      <c r="T767" s="420"/>
      <c r="U767" s="420"/>
      <c r="V767" s="422"/>
    </row>
    <row r="768" spans="1:22" s="119" customFormat="1" ht="14.1" customHeight="1">
      <c r="A768" s="335">
        <f t="shared" si="11"/>
        <v>767</v>
      </c>
      <c r="B768" s="358" t="s">
        <v>2108</v>
      </c>
      <c r="C768" s="358">
        <v>1</v>
      </c>
      <c r="D768" s="358"/>
      <c r="E768" s="343" t="s">
        <v>2092</v>
      </c>
      <c r="F768" s="425">
        <f>IF($G$768=TRUE,1,0)</f>
        <v>0</v>
      </c>
      <c r="G768" s="421" t="b">
        <v>0</v>
      </c>
      <c r="H768" s="421"/>
      <c r="I768" s="420"/>
      <c r="J768" s="420"/>
      <c r="K768" s="420"/>
      <c r="L768" s="420"/>
      <c r="M768" s="420"/>
      <c r="N768" s="420"/>
      <c r="O768" s="420"/>
      <c r="P768" s="420"/>
      <c r="Q768" s="420"/>
      <c r="R768" s="420"/>
      <c r="S768" s="420"/>
      <c r="T768" s="420"/>
      <c r="U768" s="420"/>
      <c r="V768" s="422"/>
    </row>
    <row r="769" spans="1:22" s="119" customFormat="1" ht="14.1" customHeight="1">
      <c r="A769" s="335">
        <f t="shared" si="11"/>
        <v>768</v>
      </c>
      <c r="B769" s="358" t="s">
        <v>2108</v>
      </c>
      <c r="C769" s="358">
        <v>1</v>
      </c>
      <c r="D769" s="358"/>
      <c r="E769" s="343" t="s">
        <v>2075</v>
      </c>
      <c r="F769" s="420" t="str">
        <f>IF('確認申請書（建築）入力'!$T$656="","",'確認申請書（建築）入力'!$T$656)</f>
        <v/>
      </c>
      <c r="G769" s="421"/>
      <c r="H769" s="421"/>
      <c r="I769" s="420"/>
      <c r="J769" s="420"/>
      <c r="K769" s="420"/>
      <c r="L769" s="420"/>
      <c r="M769" s="420"/>
      <c r="N769" s="420"/>
      <c r="O769" s="420"/>
      <c r="P769" s="420"/>
      <c r="Q769" s="420"/>
      <c r="R769" s="420"/>
      <c r="S769" s="420"/>
      <c r="T769" s="420"/>
      <c r="U769" s="420"/>
      <c r="V769" s="422"/>
    </row>
    <row r="770" spans="1:22" s="119" customFormat="1" ht="14.1" customHeight="1">
      <c r="A770" s="335">
        <f t="shared" si="11"/>
        <v>769</v>
      </c>
      <c r="B770" s="358" t="s">
        <v>2108</v>
      </c>
      <c r="C770" s="358">
        <v>1</v>
      </c>
      <c r="D770" s="358"/>
      <c r="E770" s="343" t="s">
        <v>2093</v>
      </c>
      <c r="F770" s="425">
        <f>IF($G$770=TRUE,1,0)</f>
        <v>0</v>
      </c>
      <c r="G770" s="421" t="b">
        <v>0</v>
      </c>
      <c r="H770" s="421"/>
      <c r="I770" s="420"/>
      <c r="J770" s="420"/>
      <c r="K770" s="420"/>
      <c r="L770" s="420"/>
      <c r="M770" s="420"/>
      <c r="N770" s="420"/>
      <c r="O770" s="420"/>
      <c r="P770" s="420"/>
      <c r="Q770" s="420"/>
      <c r="R770" s="420"/>
      <c r="S770" s="420"/>
      <c r="T770" s="420"/>
      <c r="U770" s="420"/>
      <c r="V770" s="422"/>
    </row>
    <row r="771" spans="1:22" s="119" customFormat="1" ht="14.1" customHeight="1">
      <c r="A771" s="335">
        <f t="shared" ref="A771:A834" si="12">A770+1</f>
        <v>770</v>
      </c>
      <c r="B771" s="359" t="s">
        <v>2108</v>
      </c>
      <c r="C771" s="359">
        <v>1</v>
      </c>
      <c r="D771" s="359"/>
      <c r="E771" s="344" t="s">
        <v>2110</v>
      </c>
      <c r="F771" s="426" t="str">
        <f>IF('確認申請書（建築）入力'!$T$659="","",'確認申請書（建築）入力'!$T$659)</f>
        <v/>
      </c>
      <c r="G771" s="427"/>
      <c r="H771" s="427"/>
      <c r="I771" s="428"/>
      <c r="J771" s="428"/>
      <c r="K771" s="428"/>
      <c r="L771" s="428"/>
      <c r="M771" s="428"/>
      <c r="N771" s="428"/>
      <c r="O771" s="428"/>
      <c r="P771" s="428"/>
      <c r="Q771" s="428"/>
      <c r="R771" s="428"/>
      <c r="S771" s="428"/>
      <c r="T771" s="428"/>
      <c r="U771" s="428"/>
      <c r="V771" s="429"/>
    </row>
    <row r="772" spans="1:22" s="119" customFormat="1" ht="14.1" customHeight="1" thickBot="1">
      <c r="A772" s="430">
        <f t="shared" si="12"/>
        <v>771</v>
      </c>
      <c r="B772" s="359" t="s">
        <v>2108</v>
      </c>
      <c r="C772" s="359">
        <v>1</v>
      </c>
      <c r="D772" s="359"/>
      <c r="E772" s="344" t="s">
        <v>1630</v>
      </c>
      <c r="F772" s="426" t="str">
        <f>IF('確認申請書（建築）入力'!$E$661="","",'確認申請書（建築）入力'!$E$661)</f>
        <v/>
      </c>
      <c r="G772" s="427"/>
      <c r="H772" s="427"/>
      <c r="I772" s="428"/>
      <c r="J772" s="428"/>
      <c r="K772" s="428"/>
      <c r="L772" s="428"/>
      <c r="M772" s="428"/>
      <c r="N772" s="428"/>
      <c r="O772" s="428"/>
      <c r="P772" s="428"/>
      <c r="Q772" s="428"/>
      <c r="R772" s="428"/>
      <c r="S772" s="428"/>
      <c r="T772" s="428"/>
      <c r="U772" s="428"/>
      <c r="V772" s="429"/>
    </row>
    <row r="773" spans="1:22" s="119" customFormat="1" ht="14.1" customHeight="1">
      <c r="A773" s="382">
        <f t="shared" si="12"/>
        <v>772</v>
      </c>
      <c r="B773" s="345" t="s">
        <v>2108</v>
      </c>
      <c r="C773" s="345">
        <v>2</v>
      </c>
      <c r="D773" s="345"/>
      <c r="E773" s="147" t="s">
        <v>1983</v>
      </c>
      <c r="F773" s="148">
        <f>IF('建築物独立部分別概要（追加）入力'!$F$4="","",'建築物独立部分別概要（追加）入力'!$F$4)</f>
        <v>2</v>
      </c>
      <c r="G773" s="412"/>
      <c r="H773" s="412"/>
      <c r="I773" s="148"/>
      <c r="J773" s="148"/>
      <c r="K773" s="148"/>
      <c r="L773" s="148"/>
      <c r="M773" s="148"/>
      <c r="N773" s="148"/>
      <c r="O773" s="148"/>
      <c r="P773" s="148"/>
      <c r="Q773" s="148"/>
      <c r="R773" s="148"/>
      <c r="S773" s="148"/>
      <c r="T773" s="148"/>
      <c r="U773" s="148"/>
      <c r="V773" s="157"/>
    </row>
    <row r="774" spans="1:22" s="119" customFormat="1" ht="14.1" customHeight="1">
      <c r="A774" s="301">
        <f t="shared" si="12"/>
        <v>773</v>
      </c>
      <c r="B774" s="346" t="s">
        <v>2108</v>
      </c>
      <c r="C774" s="346">
        <v>2</v>
      </c>
      <c r="D774" s="346"/>
      <c r="E774" s="121" t="s">
        <v>2042</v>
      </c>
      <c r="F774" s="131" t="str">
        <f>IF('建築物独立部分別概要（追加）入力'!$F$6="","",TEXT('建築物独立部分別概要（追加）入力'!$F$6,"#0.00"))</f>
        <v/>
      </c>
      <c r="G774" s="127"/>
      <c r="H774" s="127"/>
      <c r="I774" s="122"/>
      <c r="J774" s="122"/>
      <c r="K774" s="122"/>
      <c r="L774" s="122"/>
      <c r="M774" s="122"/>
      <c r="N774" s="122"/>
      <c r="O774" s="122"/>
      <c r="P774" s="122"/>
      <c r="Q774" s="122"/>
      <c r="R774" s="122"/>
      <c r="S774" s="122"/>
      <c r="T774" s="122"/>
      <c r="U774" s="122"/>
      <c r="V774" s="146"/>
    </row>
    <row r="775" spans="1:22" s="119" customFormat="1" ht="14.1" customHeight="1">
      <c r="A775" s="301">
        <f t="shared" si="12"/>
        <v>774</v>
      </c>
      <c r="B775" s="346" t="s">
        <v>2108</v>
      </c>
      <c r="C775" s="346">
        <v>2</v>
      </c>
      <c r="D775" s="346"/>
      <c r="E775" s="121" t="s">
        <v>1995</v>
      </c>
      <c r="F775" s="131" t="str">
        <f>IF('建築物独立部分別概要（追加）入力'!$I$9="","",TEXT('建築物独立部分別概要（追加）入力'!$I$9,"#0.000"))</f>
        <v/>
      </c>
      <c r="G775" s="127"/>
      <c r="H775" s="127"/>
      <c r="I775" s="122"/>
      <c r="J775" s="122"/>
      <c r="K775" s="122"/>
      <c r="L775" s="122"/>
      <c r="M775" s="122"/>
      <c r="N775" s="122"/>
      <c r="O775" s="122"/>
      <c r="P775" s="122"/>
      <c r="Q775" s="122"/>
      <c r="R775" s="122"/>
      <c r="S775" s="122"/>
      <c r="T775" s="122"/>
      <c r="U775" s="122"/>
      <c r="V775" s="146"/>
    </row>
    <row r="776" spans="1:22" s="119" customFormat="1" ht="14.1" customHeight="1">
      <c r="A776" s="301">
        <f t="shared" si="12"/>
        <v>775</v>
      </c>
      <c r="B776" s="346" t="s">
        <v>2108</v>
      </c>
      <c r="C776" s="346">
        <v>2</v>
      </c>
      <c r="D776" s="346"/>
      <c r="E776" s="121" t="s">
        <v>1996</v>
      </c>
      <c r="F776" s="131" t="str">
        <f>IF('建築物独立部分別概要（追加）入力'!$I$10="","",TEXT('建築物独立部分別概要（追加）入力'!$I$10,"#0.000"))</f>
        <v/>
      </c>
      <c r="G776" s="127"/>
      <c r="H776" s="127"/>
      <c r="I776" s="122"/>
      <c r="J776" s="122"/>
      <c r="K776" s="122"/>
      <c r="L776" s="122"/>
      <c r="M776" s="122"/>
      <c r="N776" s="122"/>
      <c r="O776" s="122"/>
      <c r="P776" s="122"/>
      <c r="Q776" s="122"/>
      <c r="R776" s="122"/>
      <c r="S776" s="122"/>
      <c r="T776" s="122"/>
      <c r="U776" s="122"/>
      <c r="V776" s="146"/>
    </row>
    <row r="777" spans="1:22" s="119" customFormat="1" ht="14.1" customHeight="1">
      <c r="A777" s="301">
        <f t="shared" si="12"/>
        <v>776</v>
      </c>
      <c r="B777" s="346" t="s">
        <v>2108</v>
      </c>
      <c r="C777" s="346">
        <v>2</v>
      </c>
      <c r="D777" s="346"/>
      <c r="E777" s="121" t="s">
        <v>2081</v>
      </c>
      <c r="F777" s="122" t="str">
        <f>IF('建築物独立部分別概要（追加）入力'!$I$11="","",'建築物独立部分別概要（追加）入力'!$I$11)</f>
        <v/>
      </c>
      <c r="G777" s="127"/>
      <c r="H777" s="127"/>
      <c r="I777" s="122"/>
      <c r="J777" s="122"/>
      <c r="K777" s="122"/>
      <c r="L777" s="122"/>
      <c r="M777" s="122"/>
      <c r="N777" s="122"/>
      <c r="O777" s="122"/>
      <c r="P777" s="122"/>
      <c r="Q777" s="122"/>
      <c r="R777" s="122"/>
      <c r="S777" s="122"/>
      <c r="T777" s="122"/>
      <c r="U777" s="122"/>
      <c r="V777" s="146"/>
    </row>
    <row r="778" spans="1:22" s="119" customFormat="1" ht="14.1" customHeight="1">
      <c r="A778" s="301">
        <f t="shared" si="12"/>
        <v>777</v>
      </c>
      <c r="B778" s="346" t="s">
        <v>2108</v>
      </c>
      <c r="C778" s="346">
        <v>2</v>
      </c>
      <c r="D778" s="346"/>
      <c r="E778" s="121" t="s">
        <v>2082</v>
      </c>
      <c r="F778" s="122" t="str">
        <f>IF('建築物独立部分別概要（追加）入力'!$Q$11="","",'建築物独立部分別概要（追加）入力'!$Q$11)</f>
        <v/>
      </c>
      <c r="G778" s="127"/>
      <c r="H778" s="127"/>
      <c r="I778" s="122"/>
      <c r="J778" s="122"/>
      <c r="K778" s="122"/>
      <c r="L778" s="122"/>
      <c r="M778" s="122"/>
      <c r="N778" s="122"/>
      <c r="O778" s="122"/>
      <c r="P778" s="122"/>
      <c r="Q778" s="122"/>
      <c r="R778" s="122"/>
      <c r="S778" s="122"/>
      <c r="T778" s="122"/>
      <c r="U778" s="122"/>
      <c r="V778" s="146"/>
    </row>
    <row r="779" spans="1:22" s="119" customFormat="1" ht="14.1" customHeight="1">
      <c r="A779" s="301">
        <f t="shared" si="12"/>
        <v>778</v>
      </c>
      <c r="B779" s="346" t="s">
        <v>2108</v>
      </c>
      <c r="C779" s="346">
        <v>2</v>
      </c>
      <c r="D779" s="346"/>
      <c r="E779" s="121" t="s">
        <v>1990</v>
      </c>
      <c r="F779" s="131" t="str">
        <f>IF($G$779=1,"",INDEX(値一覧項目!$I$2:$I390,$G$779))</f>
        <v/>
      </c>
      <c r="G779" s="127">
        <v>1</v>
      </c>
      <c r="H779" s="127"/>
      <c r="I779" s="122"/>
      <c r="J779" s="122"/>
      <c r="K779" s="122"/>
      <c r="L779" s="122"/>
      <c r="M779" s="122"/>
      <c r="N779" s="122"/>
      <c r="O779" s="122"/>
      <c r="P779" s="122"/>
      <c r="Q779" s="122"/>
      <c r="R779" s="122"/>
      <c r="S779" s="122"/>
      <c r="T779" s="122"/>
      <c r="U779" s="122"/>
      <c r="V779" s="146"/>
    </row>
    <row r="780" spans="1:22" s="119" customFormat="1" ht="14.1" customHeight="1">
      <c r="A780" s="301">
        <f t="shared" si="12"/>
        <v>779</v>
      </c>
      <c r="B780" s="346" t="s">
        <v>2108</v>
      </c>
      <c r="C780" s="346">
        <v>2</v>
      </c>
      <c r="D780" s="346"/>
      <c r="E780" s="121" t="s">
        <v>2083</v>
      </c>
      <c r="F780" s="131" t="str">
        <f>IF($G$780=1,"",INDEX(値一覧項目!$I$2:$I391,$G$780))</f>
        <v/>
      </c>
      <c r="G780" s="127">
        <v>1</v>
      </c>
      <c r="H780" s="127"/>
      <c r="I780" s="122"/>
      <c r="J780" s="122"/>
      <c r="K780" s="122"/>
      <c r="L780" s="122"/>
      <c r="M780" s="122"/>
      <c r="N780" s="122"/>
      <c r="O780" s="122"/>
      <c r="P780" s="122"/>
      <c r="Q780" s="122"/>
      <c r="R780" s="122"/>
      <c r="S780" s="122"/>
      <c r="T780" s="122"/>
      <c r="U780" s="122"/>
      <c r="V780" s="146"/>
    </row>
    <row r="781" spans="1:22" s="119" customFormat="1" ht="14.1" customHeight="1">
      <c r="A781" s="301">
        <f t="shared" si="12"/>
        <v>780</v>
      </c>
      <c r="B781" s="346" t="s">
        <v>2108</v>
      </c>
      <c r="C781" s="346">
        <v>2</v>
      </c>
      <c r="D781" s="346"/>
      <c r="E781" s="121" t="s">
        <v>2084</v>
      </c>
      <c r="F781" s="413">
        <f>IF($G$781=TRUE,1,0)</f>
        <v>0</v>
      </c>
      <c r="G781" s="127" t="b">
        <v>0</v>
      </c>
      <c r="H781" s="127"/>
      <c r="I781" s="122"/>
      <c r="J781" s="122"/>
      <c r="K781" s="122"/>
      <c r="L781" s="122"/>
      <c r="M781" s="122"/>
      <c r="N781" s="122"/>
      <c r="O781" s="122"/>
      <c r="P781" s="122"/>
      <c r="Q781" s="122"/>
      <c r="R781" s="122"/>
      <c r="S781" s="122"/>
      <c r="T781" s="122"/>
      <c r="U781" s="122"/>
      <c r="V781" s="146"/>
    </row>
    <row r="782" spans="1:22" s="119" customFormat="1" ht="14.1" customHeight="1">
      <c r="A782" s="301">
        <f t="shared" si="12"/>
        <v>781</v>
      </c>
      <c r="B782" s="346" t="s">
        <v>2108</v>
      </c>
      <c r="C782" s="346">
        <v>2</v>
      </c>
      <c r="D782" s="346"/>
      <c r="E782" s="121" t="s">
        <v>2085</v>
      </c>
      <c r="F782" s="413">
        <f>IF($G$782=TRUE,1,0)</f>
        <v>0</v>
      </c>
      <c r="G782" s="127" t="b">
        <v>0</v>
      </c>
      <c r="H782" s="127"/>
      <c r="I782" s="122"/>
      <c r="J782" s="122"/>
      <c r="K782" s="122"/>
      <c r="L782" s="122"/>
      <c r="M782" s="122"/>
      <c r="N782" s="122"/>
      <c r="O782" s="122"/>
      <c r="P782" s="122"/>
      <c r="Q782" s="122"/>
      <c r="R782" s="122"/>
      <c r="S782" s="122"/>
      <c r="T782" s="122"/>
      <c r="U782" s="122"/>
      <c r="V782" s="146"/>
    </row>
    <row r="783" spans="1:22" s="119" customFormat="1" ht="14.1" customHeight="1">
      <c r="A783" s="301">
        <f t="shared" si="12"/>
        <v>782</v>
      </c>
      <c r="B783" s="346" t="s">
        <v>2108</v>
      </c>
      <c r="C783" s="346">
        <v>2</v>
      </c>
      <c r="D783" s="346"/>
      <c r="E783" s="121" t="s">
        <v>2086</v>
      </c>
      <c r="F783" s="413">
        <f>IF($G$783=TRUE,1,0)</f>
        <v>0</v>
      </c>
      <c r="G783" s="127" t="b">
        <v>0</v>
      </c>
      <c r="H783" s="127"/>
      <c r="I783" s="122"/>
      <c r="J783" s="122"/>
      <c r="K783" s="122"/>
      <c r="L783" s="122"/>
      <c r="M783" s="122"/>
      <c r="N783" s="122"/>
      <c r="O783" s="122"/>
      <c r="P783" s="122"/>
      <c r="Q783" s="122"/>
      <c r="R783" s="122"/>
      <c r="S783" s="122"/>
      <c r="T783" s="122"/>
      <c r="U783" s="122"/>
      <c r="V783" s="146"/>
    </row>
    <row r="784" spans="1:22" s="119" customFormat="1" ht="14.1" customHeight="1">
      <c r="A784" s="301">
        <f t="shared" si="12"/>
        <v>783</v>
      </c>
      <c r="B784" s="346" t="s">
        <v>2108</v>
      </c>
      <c r="C784" s="346">
        <v>2</v>
      </c>
      <c r="D784" s="346"/>
      <c r="E784" s="121" t="s">
        <v>2087</v>
      </c>
      <c r="F784" s="413">
        <f>IF($G$784=TRUE,1,0)</f>
        <v>0</v>
      </c>
      <c r="G784" s="127" t="b">
        <v>0</v>
      </c>
      <c r="H784" s="127"/>
      <c r="I784" s="122"/>
      <c r="J784" s="122"/>
      <c r="K784" s="122"/>
      <c r="L784" s="122"/>
      <c r="M784" s="122"/>
      <c r="N784" s="122"/>
      <c r="O784" s="122"/>
      <c r="P784" s="122"/>
      <c r="Q784" s="122"/>
      <c r="R784" s="122"/>
      <c r="S784" s="122"/>
      <c r="T784" s="122"/>
      <c r="U784" s="122"/>
      <c r="V784" s="146"/>
    </row>
    <row r="785" spans="1:22" s="119" customFormat="1" ht="14.1" customHeight="1">
      <c r="A785" s="301">
        <f t="shared" si="12"/>
        <v>784</v>
      </c>
      <c r="B785" s="346" t="s">
        <v>2108</v>
      </c>
      <c r="C785" s="346">
        <v>2</v>
      </c>
      <c r="D785" s="346"/>
      <c r="E785" s="121" t="s">
        <v>2088</v>
      </c>
      <c r="F785" s="413">
        <f>IF($G$785=TRUE,1,0)</f>
        <v>0</v>
      </c>
      <c r="G785" s="127" t="b">
        <v>0</v>
      </c>
      <c r="H785" s="127"/>
      <c r="I785" s="122"/>
      <c r="J785" s="122"/>
      <c r="K785" s="122"/>
      <c r="L785" s="122"/>
      <c r="M785" s="122"/>
      <c r="N785" s="122"/>
      <c r="O785" s="122"/>
      <c r="P785" s="122"/>
      <c r="Q785" s="122"/>
      <c r="R785" s="122"/>
      <c r="S785" s="122"/>
      <c r="T785" s="122"/>
      <c r="U785" s="122"/>
      <c r="V785" s="146"/>
    </row>
    <row r="786" spans="1:22" s="119" customFormat="1" ht="14.1" customHeight="1">
      <c r="A786" s="301">
        <f t="shared" si="12"/>
        <v>785</v>
      </c>
      <c r="B786" s="346" t="s">
        <v>2108</v>
      </c>
      <c r="C786" s="346">
        <v>2</v>
      </c>
      <c r="D786" s="346"/>
      <c r="E786" s="121" t="s">
        <v>2089</v>
      </c>
      <c r="F786" s="413">
        <f>IF($G$786=TRUE,1,0)</f>
        <v>0</v>
      </c>
      <c r="G786" s="127" t="b">
        <v>0</v>
      </c>
      <c r="H786" s="127"/>
      <c r="I786" s="122"/>
      <c r="J786" s="122"/>
      <c r="K786" s="122"/>
      <c r="L786" s="122"/>
      <c r="M786" s="122"/>
      <c r="N786" s="122"/>
      <c r="O786" s="122"/>
      <c r="P786" s="122"/>
      <c r="Q786" s="122"/>
      <c r="R786" s="122"/>
      <c r="S786" s="122"/>
      <c r="T786" s="122"/>
      <c r="U786" s="122"/>
      <c r="V786" s="146"/>
    </row>
    <row r="787" spans="1:22" s="119" customFormat="1" ht="14.1" customHeight="1">
      <c r="A787" s="301">
        <f t="shared" si="12"/>
        <v>786</v>
      </c>
      <c r="B787" s="346" t="s">
        <v>2108</v>
      </c>
      <c r="C787" s="346">
        <v>2</v>
      </c>
      <c r="D787" s="346"/>
      <c r="E787" s="121" t="s">
        <v>2090</v>
      </c>
      <c r="F787" s="413">
        <f>IF($G$787=TRUE,1,0)</f>
        <v>0</v>
      </c>
      <c r="G787" s="127" t="b">
        <v>0</v>
      </c>
      <c r="H787" s="127"/>
      <c r="I787" s="122"/>
      <c r="J787" s="122"/>
      <c r="K787" s="122"/>
      <c r="L787" s="122"/>
      <c r="M787" s="122"/>
      <c r="N787" s="122"/>
      <c r="O787" s="122"/>
      <c r="P787" s="122"/>
      <c r="Q787" s="122"/>
      <c r="R787" s="122"/>
      <c r="S787" s="122"/>
      <c r="T787" s="122"/>
      <c r="U787" s="122"/>
      <c r="V787" s="146"/>
    </row>
    <row r="788" spans="1:22" s="119" customFormat="1" ht="14.1" customHeight="1">
      <c r="A788" s="301">
        <f t="shared" si="12"/>
        <v>787</v>
      </c>
      <c r="B788" s="346" t="s">
        <v>2108</v>
      </c>
      <c r="C788" s="346">
        <v>2</v>
      </c>
      <c r="D788" s="346"/>
      <c r="E788" s="121" t="s">
        <v>2091</v>
      </c>
      <c r="F788" s="131" t="str">
        <f>IF('建築物独立部分別概要（追加）入力'!$G$26="","",'建築物独立部分別概要（追加）入力'!$G$26)</f>
        <v/>
      </c>
      <c r="G788" s="127"/>
      <c r="H788" s="127"/>
      <c r="I788" s="122"/>
      <c r="J788" s="122"/>
      <c r="K788" s="122"/>
      <c r="L788" s="122"/>
      <c r="M788" s="122"/>
      <c r="N788" s="122"/>
      <c r="O788" s="122"/>
      <c r="P788" s="122"/>
      <c r="Q788" s="122"/>
      <c r="R788" s="122"/>
      <c r="S788" s="122"/>
      <c r="T788" s="122"/>
      <c r="U788" s="122"/>
      <c r="V788" s="146"/>
    </row>
    <row r="789" spans="1:22" s="119" customFormat="1" ht="14.1" customHeight="1">
      <c r="A789" s="301">
        <f t="shared" si="12"/>
        <v>788</v>
      </c>
      <c r="B789" s="346" t="s">
        <v>2108</v>
      </c>
      <c r="C789" s="346">
        <v>2</v>
      </c>
      <c r="D789" s="346"/>
      <c r="E789" s="121" t="s">
        <v>2092</v>
      </c>
      <c r="F789" s="413">
        <f>IF($G$789=TRUE,1,0)</f>
        <v>0</v>
      </c>
      <c r="G789" s="127" t="b">
        <v>0</v>
      </c>
      <c r="H789" s="127"/>
      <c r="I789" s="122"/>
      <c r="J789" s="122"/>
      <c r="K789" s="122"/>
      <c r="L789" s="122"/>
      <c r="M789" s="122"/>
      <c r="N789" s="122"/>
      <c r="O789" s="122"/>
      <c r="P789" s="122"/>
      <c r="Q789" s="122"/>
      <c r="R789" s="122"/>
      <c r="S789" s="122"/>
      <c r="T789" s="122"/>
      <c r="U789" s="122"/>
      <c r="V789" s="146"/>
    </row>
    <row r="790" spans="1:22" s="119" customFormat="1" ht="14.1" customHeight="1">
      <c r="A790" s="301">
        <f t="shared" si="12"/>
        <v>789</v>
      </c>
      <c r="B790" s="346" t="s">
        <v>2108</v>
      </c>
      <c r="C790" s="346">
        <v>2</v>
      </c>
      <c r="D790" s="346"/>
      <c r="E790" s="121" t="s">
        <v>2075</v>
      </c>
      <c r="F790" s="414">
        <f>IF('建築物独立部分別概要（追加）入力'!$T$29="","",'建築物独立部分別概要（追加）入力'!$T$29)</f>
        <v>123</v>
      </c>
      <c r="G790" s="127"/>
      <c r="H790" s="127"/>
      <c r="I790" s="122"/>
      <c r="J790" s="122"/>
      <c r="K790" s="122"/>
      <c r="L790" s="122"/>
      <c r="M790" s="122"/>
      <c r="N790" s="122"/>
      <c r="O790" s="122"/>
      <c r="P790" s="122"/>
      <c r="Q790" s="122"/>
      <c r="R790" s="122"/>
      <c r="S790" s="122"/>
      <c r="T790" s="122"/>
      <c r="U790" s="122"/>
      <c r="V790" s="146"/>
    </row>
    <row r="791" spans="1:22" s="119" customFormat="1" ht="14.1" customHeight="1">
      <c r="A791" s="301">
        <f t="shared" si="12"/>
        <v>790</v>
      </c>
      <c r="B791" s="346" t="s">
        <v>2108</v>
      </c>
      <c r="C791" s="346">
        <v>2</v>
      </c>
      <c r="D791" s="346"/>
      <c r="E791" s="121" t="s">
        <v>2093</v>
      </c>
      <c r="F791" s="413">
        <f>IF($G$791=TRUE,1,0)</f>
        <v>0</v>
      </c>
      <c r="G791" s="127" t="b">
        <v>0</v>
      </c>
      <c r="H791" s="127"/>
      <c r="I791" s="122"/>
      <c r="J791" s="122"/>
      <c r="K791" s="122"/>
      <c r="L791" s="122"/>
      <c r="M791" s="122"/>
      <c r="N791" s="122"/>
      <c r="O791" s="122"/>
      <c r="P791" s="122"/>
      <c r="Q791" s="122"/>
      <c r="R791" s="122"/>
      <c r="S791" s="122"/>
      <c r="T791" s="122"/>
      <c r="U791" s="122"/>
      <c r="V791" s="146"/>
    </row>
    <row r="792" spans="1:22" s="119" customFormat="1" ht="14.1" customHeight="1">
      <c r="A792" s="301">
        <f t="shared" si="12"/>
        <v>791</v>
      </c>
      <c r="B792" s="415" t="s">
        <v>2108</v>
      </c>
      <c r="C792" s="415">
        <v>2</v>
      </c>
      <c r="D792" s="415"/>
      <c r="E792" s="154" t="s">
        <v>2110</v>
      </c>
      <c r="F792" s="416" t="str">
        <f>IF('建築物独立部分別概要（追加）入力'!$T$32="","",'建築物独立部分別概要（追加）入力'!$T$32)</f>
        <v/>
      </c>
      <c r="G792" s="417"/>
      <c r="H792" s="417"/>
      <c r="I792" s="155"/>
      <c r="J792" s="155"/>
      <c r="K792" s="155"/>
      <c r="L792" s="155"/>
      <c r="M792" s="155"/>
      <c r="N792" s="155"/>
      <c r="O792" s="155"/>
      <c r="P792" s="155"/>
      <c r="Q792" s="155"/>
      <c r="R792" s="155"/>
      <c r="S792" s="155"/>
      <c r="T792" s="155"/>
      <c r="U792" s="155"/>
      <c r="V792" s="158"/>
    </row>
    <row r="793" spans="1:22" s="119" customFormat="1" ht="14.1" customHeight="1" thickBot="1">
      <c r="A793" s="302">
        <f t="shared" si="12"/>
        <v>792</v>
      </c>
      <c r="B793" s="347" t="s">
        <v>2108</v>
      </c>
      <c r="C793" s="347">
        <v>2</v>
      </c>
      <c r="D793" s="347"/>
      <c r="E793" s="136" t="s">
        <v>1630</v>
      </c>
      <c r="F793" s="418" t="str">
        <f>IF('建築物独立部分別概要（追加）入力'!$E$34="","",'建築物独立部分別概要（追加）入力'!$E$34)</f>
        <v/>
      </c>
      <c r="G793" s="419"/>
      <c r="H793" s="419"/>
      <c r="I793" s="137"/>
      <c r="J793" s="137"/>
      <c r="K793" s="137"/>
      <c r="L793" s="137"/>
      <c r="M793" s="137"/>
      <c r="N793" s="137"/>
      <c r="O793" s="137"/>
      <c r="P793" s="137"/>
      <c r="Q793" s="137"/>
      <c r="R793" s="137"/>
      <c r="S793" s="137"/>
      <c r="T793" s="137"/>
      <c r="U793" s="137"/>
      <c r="V793" s="153"/>
    </row>
    <row r="794" spans="1:22" s="119" customFormat="1" ht="14.1" customHeight="1">
      <c r="A794" s="334">
        <f t="shared" si="12"/>
        <v>793</v>
      </c>
      <c r="B794" s="357" t="s">
        <v>2108</v>
      </c>
      <c r="C794" s="357">
        <v>3</v>
      </c>
      <c r="D794" s="357"/>
      <c r="E794" s="342" t="s">
        <v>1983</v>
      </c>
      <c r="F794" s="431">
        <f>IF('建築物独立部分別概要（追加）入力'!$F$39="","",'建築物独立部分別概要（追加）入力'!$F$39)</f>
        <v>3</v>
      </c>
      <c r="G794" s="432"/>
      <c r="H794" s="432"/>
      <c r="I794" s="431"/>
      <c r="J794" s="431"/>
      <c r="K794" s="431"/>
      <c r="L794" s="431"/>
      <c r="M794" s="431"/>
      <c r="N794" s="431"/>
      <c r="O794" s="431"/>
      <c r="P794" s="431"/>
      <c r="Q794" s="431"/>
      <c r="R794" s="431"/>
      <c r="S794" s="431"/>
      <c r="T794" s="431"/>
      <c r="U794" s="431"/>
      <c r="V794" s="433"/>
    </row>
    <row r="795" spans="1:22" s="119" customFormat="1" ht="14.1" customHeight="1">
      <c r="A795" s="335">
        <f t="shared" si="12"/>
        <v>794</v>
      </c>
      <c r="B795" s="358" t="s">
        <v>2108</v>
      </c>
      <c r="C795" s="358">
        <v>3</v>
      </c>
      <c r="D795" s="358"/>
      <c r="E795" s="343" t="s">
        <v>2042</v>
      </c>
      <c r="F795" s="424" t="str">
        <f>IF('建築物独立部分別概要（追加）入力'!$F$41="","",TEXT('建築物独立部分別概要（追加）入力'!$F$41,"#0.00"))</f>
        <v/>
      </c>
      <c r="G795" s="421"/>
      <c r="H795" s="421"/>
      <c r="I795" s="420"/>
      <c r="J795" s="420"/>
      <c r="K795" s="420"/>
      <c r="L795" s="420"/>
      <c r="M795" s="420"/>
      <c r="N795" s="420"/>
      <c r="O795" s="420"/>
      <c r="P795" s="420"/>
      <c r="Q795" s="420"/>
      <c r="R795" s="420"/>
      <c r="S795" s="420"/>
      <c r="T795" s="420"/>
      <c r="U795" s="420"/>
      <c r="V795" s="422"/>
    </row>
    <row r="796" spans="1:22" s="119" customFormat="1" ht="14.1" customHeight="1">
      <c r="A796" s="335">
        <f t="shared" si="12"/>
        <v>795</v>
      </c>
      <c r="B796" s="358" t="s">
        <v>2108</v>
      </c>
      <c r="C796" s="358">
        <v>3</v>
      </c>
      <c r="D796" s="358"/>
      <c r="E796" s="343" t="s">
        <v>1995</v>
      </c>
      <c r="F796" s="424" t="str">
        <f>IF('建築物独立部分別概要（追加）入力'!$I$44="","",TEXT('建築物独立部分別概要（追加）入力'!$I$44,"#0.000"))</f>
        <v/>
      </c>
      <c r="G796" s="421"/>
      <c r="H796" s="421"/>
      <c r="I796" s="420"/>
      <c r="J796" s="420"/>
      <c r="K796" s="420"/>
      <c r="L796" s="420"/>
      <c r="M796" s="420"/>
      <c r="N796" s="420"/>
      <c r="O796" s="420"/>
      <c r="P796" s="420"/>
      <c r="Q796" s="420"/>
      <c r="R796" s="420"/>
      <c r="S796" s="420"/>
      <c r="T796" s="420"/>
      <c r="U796" s="420"/>
      <c r="V796" s="422"/>
    </row>
    <row r="797" spans="1:22" s="119" customFormat="1" ht="14.1" customHeight="1">
      <c r="A797" s="335">
        <f t="shared" si="12"/>
        <v>796</v>
      </c>
      <c r="B797" s="358" t="s">
        <v>2108</v>
      </c>
      <c r="C797" s="358">
        <v>3</v>
      </c>
      <c r="D797" s="358"/>
      <c r="E797" s="343" t="s">
        <v>1996</v>
      </c>
      <c r="F797" s="424" t="str">
        <f>IF('建築物独立部分別概要（追加）入力'!$I$45="","",TEXT('建築物独立部分別概要（追加）入力'!$I$45,"#0.000"))</f>
        <v/>
      </c>
      <c r="G797" s="421"/>
      <c r="H797" s="421"/>
      <c r="I797" s="420"/>
      <c r="J797" s="420"/>
      <c r="K797" s="420"/>
      <c r="L797" s="420"/>
      <c r="M797" s="420"/>
      <c r="N797" s="420"/>
      <c r="O797" s="420"/>
      <c r="P797" s="420"/>
      <c r="Q797" s="420"/>
      <c r="R797" s="420"/>
      <c r="S797" s="420"/>
      <c r="T797" s="420"/>
      <c r="U797" s="420"/>
      <c r="V797" s="422"/>
    </row>
    <row r="798" spans="1:22" s="119" customFormat="1" ht="14.1" customHeight="1">
      <c r="A798" s="335">
        <f t="shared" si="12"/>
        <v>797</v>
      </c>
      <c r="B798" s="358" t="s">
        <v>2108</v>
      </c>
      <c r="C798" s="358">
        <v>3</v>
      </c>
      <c r="D798" s="358"/>
      <c r="E798" s="343" t="s">
        <v>2081</v>
      </c>
      <c r="F798" s="420" t="str">
        <f>IF('建築物独立部分別概要（追加）入力'!$I$46="","",'建築物独立部分別概要（追加）入力'!$I$46)</f>
        <v/>
      </c>
      <c r="G798" s="421"/>
      <c r="H798" s="421"/>
      <c r="I798" s="420"/>
      <c r="J798" s="420"/>
      <c r="K798" s="420"/>
      <c r="L798" s="420"/>
      <c r="M798" s="420"/>
      <c r="N798" s="420"/>
      <c r="O798" s="420"/>
      <c r="P798" s="420"/>
      <c r="Q798" s="420"/>
      <c r="R798" s="420"/>
      <c r="S798" s="420"/>
      <c r="T798" s="420"/>
      <c r="U798" s="420"/>
      <c r="V798" s="422"/>
    </row>
    <row r="799" spans="1:22" s="119" customFormat="1" ht="14.1" customHeight="1">
      <c r="A799" s="335">
        <f t="shared" si="12"/>
        <v>798</v>
      </c>
      <c r="B799" s="358" t="s">
        <v>2108</v>
      </c>
      <c r="C799" s="358">
        <v>3</v>
      </c>
      <c r="D799" s="358"/>
      <c r="E799" s="343" t="s">
        <v>2082</v>
      </c>
      <c r="F799" s="420" t="str">
        <f>IF('建築物独立部分別概要（追加）入力'!$Q$46="","",'建築物独立部分別概要（追加）入力'!$Q$46)</f>
        <v/>
      </c>
      <c r="G799" s="421"/>
      <c r="H799" s="421"/>
      <c r="I799" s="420"/>
      <c r="J799" s="420"/>
      <c r="K799" s="420"/>
      <c r="L799" s="420"/>
      <c r="M799" s="420"/>
      <c r="N799" s="420"/>
      <c r="O799" s="420"/>
      <c r="P799" s="420"/>
      <c r="Q799" s="420"/>
      <c r="R799" s="420"/>
      <c r="S799" s="420"/>
      <c r="T799" s="420"/>
      <c r="U799" s="420"/>
      <c r="V799" s="422"/>
    </row>
    <row r="800" spans="1:22" s="119" customFormat="1" ht="14.1" customHeight="1">
      <c r="A800" s="335">
        <f t="shared" si="12"/>
        <v>799</v>
      </c>
      <c r="B800" s="358" t="s">
        <v>2108</v>
      </c>
      <c r="C800" s="358">
        <v>3</v>
      </c>
      <c r="D800" s="358"/>
      <c r="E800" s="343" t="s">
        <v>1990</v>
      </c>
      <c r="F800" s="424" t="str">
        <f>IF($G$800=1,"",INDEX(値一覧項目!$I$2:$I411,$G$800))</f>
        <v/>
      </c>
      <c r="G800" s="421">
        <v>1</v>
      </c>
      <c r="H800" s="421"/>
      <c r="I800" s="420"/>
      <c r="J800" s="420"/>
      <c r="K800" s="420"/>
      <c r="L800" s="420"/>
      <c r="M800" s="420"/>
      <c r="N800" s="420"/>
      <c r="O800" s="420"/>
      <c r="P800" s="420"/>
      <c r="Q800" s="420"/>
      <c r="R800" s="420"/>
      <c r="S800" s="420"/>
      <c r="T800" s="420"/>
      <c r="U800" s="420"/>
      <c r="V800" s="422"/>
    </row>
    <row r="801" spans="1:22" s="119" customFormat="1" ht="14.1" customHeight="1">
      <c r="A801" s="335">
        <f t="shared" si="12"/>
        <v>800</v>
      </c>
      <c r="B801" s="358" t="s">
        <v>2108</v>
      </c>
      <c r="C801" s="358">
        <v>3</v>
      </c>
      <c r="D801" s="358"/>
      <c r="E801" s="343" t="s">
        <v>2083</v>
      </c>
      <c r="F801" s="424" t="str">
        <f>IF($G$801=1,"",INDEX(値一覧項目!$I$2:$I412,$G$801))</f>
        <v/>
      </c>
      <c r="G801" s="421">
        <v>1</v>
      </c>
      <c r="H801" s="421"/>
      <c r="I801" s="420"/>
      <c r="J801" s="420"/>
      <c r="K801" s="420"/>
      <c r="L801" s="420"/>
      <c r="M801" s="420"/>
      <c r="N801" s="420"/>
      <c r="O801" s="420"/>
      <c r="P801" s="420"/>
      <c r="Q801" s="420"/>
      <c r="R801" s="420"/>
      <c r="S801" s="420"/>
      <c r="T801" s="420"/>
      <c r="U801" s="420"/>
      <c r="V801" s="422"/>
    </row>
    <row r="802" spans="1:22" s="119" customFormat="1" ht="14.1" customHeight="1">
      <c r="A802" s="335">
        <f t="shared" si="12"/>
        <v>801</v>
      </c>
      <c r="B802" s="358" t="s">
        <v>2108</v>
      </c>
      <c r="C802" s="358">
        <v>3</v>
      </c>
      <c r="D802" s="358"/>
      <c r="E802" s="343" t="s">
        <v>2084</v>
      </c>
      <c r="F802" s="425">
        <f>IF($G$802=TRUE,1,0)</f>
        <v>0</v>
      </c>
      <c r="G802" s="421" t="b">
        <v>0</v>
      </c>
      <c r="H802" s="421"/>
      <c r="I802" s="420"/>
      <c r="J802" s="420"/>
      <c r="K802" s="420"/>
      <c r="L802" s="420"/>
      <c r="M802" s="420"/>
      <c r="N802" s="420"/>
      <c r="O802" s="420"/>
      <c r="P802" s="420"/>
      <c r="Q802" s="420"/>
      <c r="R802" s="420"/>
      <c r="S802" s="420"/>
      <c r="T802" s="420"/>
      <c r="U802" s="420"/>
      <c r="V802" s="422"/>
    </row>
    <row r="803" spans="1:22" s="119" customFormat="1" ht="14.1" customHeight="1">
      <c r="A803" s="335">
        <f t="shared" si="12"/>
        <v>802</v>
      </c>
      <c r="B803" s="358" t="s">
        <v>2108</v>
      </c>
      <c r="C803" s="358">
        <v>3</v>
      </c>
      <c r="D803" s="358"/>
      <c r="E803" s="343" t="s">
        <v>2085</v>
      </c>
      <c r="F803" s="425">
        <f>IF($G$803=TRUE,1,0)</f>
        <v>0</v>
      </c>
      <c r="G803" s="421" t="b">
        <v>0</v>
      </c>
      <c r="H803" s="421"/>
      <c r="I803" s="420"/>
      <c r="J803" s="420"/>
      <c r="K803" s="420"/>
      <c r="L803" s="420"/>
      <c r="M803" s="420"/>
      <c r="N803" s="420"/>
      <c r="O803" s="420"/>
      <c r="P803" s="420"/>
      <c r="Q803" s="420"/>
      <c r="R803" s="420"/>
      <c r="S803" s="420"/>
      <c r="T803" s="420"/>
      <c r="U803" s="420"/>
      <c r="V803" s="422"/>
    </row>
    <row r="804" spans="1:22" s="119" customFormat="1" ht="14.1" customHeight="1">
      <c r="A804" s="335">
        <f t="shared" si="12"/>
        <v>803</v>
      </c>
      <c r="B804" s="358" t="s">
        <v>2108</v>
      </c>
      <c r="C804" s="358">
        <v>3</v>
      </c>
      <c r="D804" s="358"/>
      <c r="E804" s="343" t="s">
        <v>2086</v>
      </c>
      <c r="F804" s="425">
        <f>IF($G$804=TRUE,1,0)</f>
        <v>0</v>
      </c>
      <c r="G804" s="421" t="b">
        <v>0</v>
      </c>
      <c r="H804" s="421"/>
      <c r="I804" s="420"/>
      <c r="J804" s="420"/>
      <c r="K804" s="420"/>
      <c r="L804" s="420"/>
      <c r="M804" s="420"/>
      <c r="N804" s="420"/>
      <c r="O804" s="420"/>
      <c r="P804" s="420"/>
      <c r="Q804" s="420"/>
      <c r="R804" s="420"/>
      <c r="S804" s="420"/>
      <c r="T804" s="420"/>
      <c r="U804" s="420"/>
      <c r="V804" s="422"/>
    </row>
    <row r="805" spans="1:22" s="119" customFormat="1" ht="14.1" customHeight="1">
      <c r="A805" s="335">
        <f t="shared" si="12"/>
        <v>804</v>
      </c>
      <c r="B805" s="358" t="s">
        <v>2108</v>
      </c>
      <c r="C805" s="358">
        <v>3</v>
      </c>
      <c r="D805" s="358"/>
      <c r="E805" s="343" t="s">
        <v>2087</v>
      </c>
      <c r="F805" s="425">
        <f>IF($G$805=TRUE,1,0)</f>
        <v>0</v>
      </c>
      <c r="G805" s="421" t="b">
        <v>0</v>
      </c>
      <c r="H805" s="421"/>
      <c r="I805" s="420"/>
      <c r="J805" s="420"/>
      <c r="K805" s="420"/>
      <c r="L805" s="420"/>
      <c r="M805" s="420"/>
      <c r="N805" s="420"/>
      <c r="O805" s="420"/>
      <c r="P805" s="420"/>
      <c r="Q805" s="420"/>
      <c r="R805" s="420"/>
      <c r="S805" s="420"/>
      <c r="T805" s="420"/>
      <c r="U805" s="420"/>
      <c r="V805" s="422"/>
    </row>
    <row r="806" spans="1:22" s="119" customFormat="1" ht="14.1" customHeight="1">
      <c r="A806" s="335">
        <f t="shared" si="12"/>
        <v>805</v>
      </c>
      <c r="B806" s="358" t="s">
        <v>2108</v>
      </c>
      <c r="C806" s="358">
        <v>3</v>
      </c>
      <c r="D806" s="358"/>
      <c r="E806" s="343" t="s">
        <v>2088</v>
      </c>
      <c r="F806" s="425">
        <f>IF($G$806=TRUE,1,0)</f>
        <v>0</v>
      </c>
      <c r="G806" s="421" t="b">
        <v>0</v>
      </c>
      <c r="H806" s="421"/>
      <c r="I806" s="420"/>
      <c r="J806" s="420"/>
      <c r="K806" s="420"/>
      <c r="L806" s="420"/>
      <c r="M806" s="420"/>
      <c r="N806" s="420"/>
      <c r="O806" s="420"/>
      <c r="P806" s="420"/>
      <c r="Q806" s="420"/>
      <c r="R806" s="420"/>
      <c r="S806" s="420"/>
      <c r="T806" s="420"/>
      <c r="U806" s="420"/>
      <c r="V806" s="422"/>
    </row>
    <row r="807" spans="1:22" s="119" customFormat="1" ht="14.1" customHeight="1">
      <c r="A807" s="335">
        <f t="shared" si="12"/>
        <v>806</v>
      </c>
      <c r="B807" s="358" t="s">
        <v>2108</v>
      </c>
      <c r="C807" s="358">
        <v>3</v>
      </c>
      <c r="D807" s="358"/>
      <c r="E807" s="343" t="s">
        <v>2089</v>
      </c>
      <c r="F807" s="425">
        <f>IF($G$807=TRUE,1,0)</f>
        <v>0</v>
      </c>
      <c r="G807" s="421" t="b">
        <v>0</v>
      </c>
      <c r="H807" s="421"/>
      <c r="I807" s="420"/>
      <c r="J807" s="420"/>
      <c r="K807" s="420"/>
      <c r="L807" s="420"/>
      <c r="M807" s="420"/>
      <c r="N807" s="420"/>
      <c r="O807" s="420"/>
      <c r="P807" s="420"/>
      <c r="Q807" s="420"/>
      <c r="R807" s="420"/>
      <c r="S807" s="420"/>
      <c r="T807" s="420"/>
      <c r="U807" s="420"/>
      <c r="V807" s="422"/>
    </row>
    <row r="808" spans="1:22" s="119" customFormat="1" ht="14.1" customHeight="1">
      <c r="A808" s="335">
        <f t="shared" si="12"/>
        <v>807</v>
      </c>
      <c r="B808" s="358" t="s">
        <v>2108</v>
      </c>
      <c r="C808" s="358">
        <v>3</v>
      </c>
      <c r="D808" s="358"/>
      <c r="E808" s="343" t="s">
        <v>2090</v>
      </c>
      <c r="F808" s="425">
        <f>IF($G$808=TRUE,1,0)</f>
        <v>0</v>
      </c>
      <c r="G808" s="421" t="b">
        <v>0</v>
      </c>
      <c r="H808" s="421"/>
      <c r="I808" s="420"/>
      <c r="J808" s="420"/>
      <c r="K808" s="420"/>
      <c r="L808" s="420"/>
      <c r="M808" s="420"/>
      <c r="N808" s="420"/>
      <c r="O808" s="420"/>
      <c r="P808" s="420"/>
      <c r="Q808" s="420"/>
      <c r="R808" s="420"/>
      <c r="S808" s="420"/>
      <c r="T808" s="420"/>
      <c r="U808" s="420"/>
      <c r="V808" s="422"/>
    </row>
    <row r="809" spans="1:22" s="119" customFormat="1" ht="14.1" customHeight="1">
      <c r="A809" s="335">
        <f t="shared" si="12"/>
        <v>808</v>
      </c>
      <c r="B809" s="358" t="s">
        <v>2108</v>
      </c>
      <c r="C809" s="358">
        <v>3</v>
      </c>
      <c r="D809" s="358"/>
      <c r="E809" s="343" t="s">
        <v>2091</v>
      </c>
      <c r="F809" s="424" t="str">
        <f>IF('建築物独立部分別概要（追加）入力'!$G$61="","",'建築物独立部分別概要（追加）入力'!$G$61)</f>
        <v/>
      </c>
      <c r="G809" s="421"/>
      <c r="H809" s="421"/>
      <c r="I809" s="420"/>
      <c r="J809" s="420"/>
      <c r="K809" s="420"/>
      <c r="L809" s="420"/>
      <c r="M809" s="420"/>
      <c r="N809" s="420"/>
      <c r="O809" s="420"/>
      <c r="P809" s="420"/>
      <c r="Q809" s="420"/>
      <c r="R809" s="420"/>
      <c r="S809" s="420"/>
      <c r="T809" s="420"/>
      <c r="U809" s="420"/>
      <c r="V809" s="422"/>
    </row>
    <row r="810" spans="1:22" s="119" customFormat="1" ht="14.1" customHeight="1">
      <c r="A810" s="335">
        <f t="shared" si="12"/>
        <v>809</v>
      </c>
      <c r="B810" s="358" t="s">
        <v>2108</v>
      </c>
      <c r="C810" s="358">
        <v>3</v>
      </c>
      <c r="D810" s="358"/>
      <c r="E810" s="343" t="s">
        <v>2092</v>
      </c>
      <c r="F810" s="425">
        <f>IF($G$810=TRUE,1,0)</f>
        <v>0</v>
      </c>
      <c r="G810" s="421" t="b">
        <v>0</v>
      </c>
      <c r="H810" s="421"/>
      <c r="I810" s="420"/>
      <c r="J810" s="420"/>
      <c r="K810" s="420"/>
      <c r="L810" s="420"/>
      <c r="M810" s="420"/>
      <c r="N810" s="420"/>
      <c r="O810" s="420"/>
      <c r="P810" s="420"/>
      <c r="Q810" s="420"/>
      <c r="R810" s="420"/>
      <c r="S810" s="420"/>
      <c r="T810" s="420"/>
      <c r="U810" s="420"/>
      <c r="V810" s="422"/>
    </row>
    <row r="811" spans="1:22" s="119" customFormat="1" ht="14.1" customHeight="1">
      <c r="A811" s="335">
        <f t="shared" si="12"/>
        <v>810</v>
      </c>
      <c r="B811" s="358" t="s">
        <v>2108</v>
      </c>
      <c r="C811" s="358">
        <v>3</v>
      </c>
      <c r="D811" s="358"/>
      <c r="E811" s="343" t="s">
        <v>2075</v>
      </c>
      <c r="F811" s="420" t="str">
        <f>IF('建築物独立部分別概要（追加）入力'!$T$64="","",'建築物独立部分別概要（追加）入力'!$T$64)</f>
        <v/>
      </c>
      <c r="G811" s="421"/>
      <c r="H811" s="421"/>
      <c r="I811" s="420"/>
      <c r="J811" s="420"/>
      <c r="K811" s="420"/>
      <c r="L811" s="420"/>
      <c r="M811" s="420"/>
      <c r="N811" s="420"/>
      <c r="O811" s="420"/>
      <c r="P811" s="420"/>
      <c r="Q811" s="420"/>
      <c r="R811" s="420"/>
      <c r="S811" s="420"/>
      <c r="T811" s="420"/>
      <c r="U811" s="420"/>
      <c r="V811" s="422"/>
    </row>
    <row r="812" spans="1:22" s="119" customFormat="1" ht="14.1" customHeight="1">
      <c r="A812" s="335">
        <f t="shared" si="12"/>
        <v>811</v>
      </c>
      <c r="B812" s="358" t="s">
        <v>2108</v>
      </c>
      <c r="C812" s="358">
        <v>3</v>
      </c>
      <c r="D812" s="358"/>
      <c r="E812" s="343" t="s">
        <v>2093</v>
      </c>
      <c r="F812" s="425">
        <f>IF($G$812=TRUE,1,0)</f>
        <v>0</v>
      </c>
      <c r="G812" s="421" t="b">
        <v>0</v>
      </c>
      <c r="H812" s="421"/>
      <c r="I812" s="420"/>
      <c r="J812" s="420"/>
      <c r="K812" s="420"/>
      <c r="L812" s="420"/>
      <c r="M812" s="420"/>
      <c r="N812" s="420"/>
      <c r="O812" s="420"/>
      <c r="P812" s="420"/>
      <c r="Q812" s="420"/>
      <c r="R812" s="420"/>
      <c r="S812" s="420"/>
      <c r="T812" s="420"/>
      <c r="U812" s="420"/>
      <c r="V812" s="422"/>
    </row>
    <row r="813" spans="1:22" s="119" customFormat="1" ht="14.1" customHeight="1">
      <c r="A813" s="335">
        <f t="shared" si="12"/>
        <v>812</v>
      </c>
      <c r="B813" s="359" t="s">
        <v>2108</v>
      </c>
      <c r="C813" s="359">
        <v>3</v>
      </c>
      <c r="D813" s="359"/>
      <c r="E813" s="344" t="s">
        <v>2110</v>
      </c>
      <c r="F813" s="426" t="str">
        <f>IF('建築物独立部分別概要（追加）入力'!$T$67="","",'建築物独立部分別概要（追加）入力'!$T$67)</f>
        <v/>
      </c>
      <c r="G813" s="427"/>
      <c r="H813" s="427"/>
      <c r="I813" s="428"/>
      <c r="J813" s="428"/>
      <c r="K813" s="428"/>
      <c r="L813" s="428"/>
      <c r="M813" s="428"/>
      <c r="N813" s="428"/>
      <c r="O813" s="428"/>
      <c r="P813" s="428"/>
      <c r="Q813" s="428"/>
      <c r="R813" s="428"/>
      <c r="S813" s="428"/>
      <c r="T813" s="428"/>
      <c r="U813" s="428"/>
      <c r="V813" s="429"/>
    </row>
    <row r="814" spans="1:22" s="119" customFormat="1" ht="14.1" customHeight="1">
      <c r="A814" s="430">
        <f t="shared" si="12"/>
        <v>813</v>
      </c>
      <c r="B814" s="359" t="s">
        <v>2108</v>
      </c>
      <c r="C814" s="359">
        <v>3</v>
      </c>
      <c r="D814" s="359"/>
      <c r="E814" s="344" t="s">
        <v>1630</v>
      </c>
      <c r="F814" s="426" t="str">
        <f>IF('建築物独立部分別概要（追加）入力'!$E$69="","",'建築物独立部分別概要（追加）入力'!$E$69)</f>
        <v/>
      </c>
      <c r="G814" s="427"/>
      <c r="H814" s="427"/>
      <c r="I814" s="428"/>
      <c r="J814" s="428"/>
      <c r="K814" s="428"/>
      <c r="L814" s="428"/>
      <c r="M814" s="428"/>
      <c r="N814" s="428"/>
      <c r="O814" s="428"/>
      <c r="P814" s="428"/>
      <c r="Q814" s="428"/>
      <c r="R814" s="428"/>
      <c r="S814" s="428"/>
      <c r="T814" s="428"/>
      <c r="U814" s="428"/>
      <c r="V814" s="429"/>
    </row>
    <row r="815" spans="1:22" ht="14.1" customHeight="1">
      <c r="A815" s="452">
        <f t="shared" si="12"/>
        <v>814</v>
      </c>
      <c r="B815" s="453" t="s">
        <v>2323</v>
      </c>
      <c r="C815" s="453">
        <v>1</v>
      </c>
      <c r="D815" s="453"/>
      <c r="E815" s="454" t="s">
        <v>2324</v>
      </c>
      <c r="F815" s="454">
        <f t="shared" ref="F815:F825" si="13">IF(G815=TRUE,1,0)</f>
        <v>0</v>
      </c>
      <c r="G815" s="454" t="b">
        <v>0</v>
      </c>
      <c r="H815" s="454"/>
      <c r="I815" s="454"/>
      <c r="J815" s="454"/>
      <c r="K815" s="454"/>
      <c r="L815" s="454"/>
      <c r="M815" s="454"/>
      <c r="N815" s="454"/>
      <c r="O815" s="454"/>
      <c r="P815" s="454"/>
      <c r="Q815" s="454"/>
      <c r="R815" s="454"/>
      <c r="S815" s="454"/>
      <c r="T815" s="454"/>
      <c r="U815" s="454"/>
      <c r="V815" s="455"/>
    </row>
    <row r="816" spans="1:22" ht="14.1" customHeight="1">
      <c r="A816" s="120">
        <f t="shared" si="12"/>
        <v>815</v>
      </c>
      <c r="B816" s="311" t="s">
        <v>2323</v>
      </c>
      <c r="C816" s="311">
        <v>1</v>
      </c>
      <c r="D816" s="311"/>
      <c r="E816" s="121" t="s">
        <v>2325</v>
      </c>
      <c r="F816" s="121">
        <f t="shared" si="13"/>
        <v>0</v>
      </c>
      <c r="G816" s="121" t="b">
        <v>0</v>
      </c>
      <c r="H816" s="121"/>
      <c r="I816" s="121"/>
      <c r="J816" s="121"/>
      <c r="K816" s="121"/>
      <c r="L816" s="121"/>
      <c r="M816" s="121"/>
      <c r="N816" s="121"/>
      <c r="O816" s="121"/>
      <c r="P816" s="121"/>
      <c r="Q816" s="121"/>
      <c r="R816" s="121"/>
      <c r="S816" s="121"/>
      <c r="T816" s="121"/>
      <c r="U816" s="121"/>
      <c r="V816" s="456"/>
    </row>
    <row r="817" spans="1:22" ht="14.1" customHeight="1">
      <c r="A817" s="120">
        <f t="shared" si="12"/>
        <v>816</v>
      </c>
      <c r="B817" s="311" t="s">
        <v>2323</v>
      </c>
      <c r="C817" s="311">
        <v>2</v>
      </c>
      <c r="D817" s="311"/>
      <c r="E817" s="121" t="s">
        <v>2324</v>
      </c>
      <c r="F817" s="121">
        <f t="shared" si="13"/>
        <v>0</v>
      </c>
      <c r="G817" s="121" t="b">
        <v>0</v>
      </c>
      <c r="H817" s="121"/>
      <c r="I817" s="121"/>
      <c r="J817" s="121"/>
      <c r="K817" s="121"/>
      <c r="L817" s="121"/>
      <c r="M817" s="121"/>
      <c r="N817" s="121"/>
      <c r="O817" s="121"/>
      <c r="P817" s="121"/>
      <c r="Q817" s="121"/>
      <c r="R817" s="121"/>
      <c r="S817" s="121"/>
      <c r="T817" s="121"/>
      <c r="U817" s="121"/>
      <c r="V817" s="456"/>
    </row>
    <row r="818" spans="1:22" ht="14.1" customHeight="1">
      <c r="A818" s="120">
        <f t="shared" si="12"/>
        <v>817</v>
      </c>
      <c r="B818" s="311" t="s">
        <v>2323</v>
      </c>
      <c r="C818" s="311">
        <v>2</v>
      </c>
      <c r="D818" s="311"/>
      <c r="E818" s="121" t="s">
        <v>2325</v>
      </c>
      <c r="F818" s="121">
        <f t="shared" si="13"/>
        <v>0</v>
      </c>
      <c r="G818" s="121" t="b">
        <v>0</v>
      </c>
      <c r="H818" s="121"/>
      <c r="I818" s="121"/>
      <c r="J818" s="121"/>
      <c r="K818" s="121"/>
      <c r="L818" s="121"/>
      <c r="M818" s="121"/>
      <c r="N818" s="121"/>
      <c r="O818" s="121"/>
      <c r="P818" s="121"/>
      <c r="Q818" s="121"/>
      <c r="R818" s="121"/>
      <c r="S818" s="121"/>
      <c r="T818" s="121"/>
      <c r="U818" s="121"/>
      <c r="V818" s="456"/>
    </row>
    <row r="819" spans="1:22" ht="14.1" customHeight="1">
      <c r="A819" s="120">
        <f t="shared" si="12"/>
        <v>818</v>
      </c>
      <c r="B819" s="311" t="s">
        <v>2323</v>
      </c>
      <c r="C819" s="311">
        <v>3</v>
      </c>
      <c r="D819" s="311"/>
      <c r="E819" s="121" t="s">
        <v>2324</v>
      </c>
      <c r="F819" s="121">
        <f t="shared" si="13"/>
        <v>0</v>
      </c>
      <c r="G819" s="121" t="b">
        <v>0</v>
      </c>
      <c r="H819" s="121"/>
      <c r="I819" s="121"/>
      <c r="J819" s="121"/>
      <c r="K819" s="121"/>
      <c r="L819" s="121"/>
      <c r="M819" s="121"/>
      <c r="N819" s="121"/>
      <c r="O819" s="121"/>
      <c r="P819" s="121"/>
      <c r="Q819" s="121"/>
      <c r="R819" s="121"/>
      <c r="S819" s="121"/>
      <c r="T819" s="121"/>
      <c r="U819" s="121"/>
      <c r="V819" s="456"/>
    </row>
    <row r="820" spans="1:22" ht="14.1" customHeight="1">
      <c r="A820" s="521">
        <f t="shared" si="12"/>
        <v>819</v>
      </c>
      <c r="B820" s="522" t="s">
        <v>2323</v>
      </c>
      <c r="C820" s="522">
        <v>3</v>
      </c>
      <c r="D820" s="522"/>
      <c r="E820" s="154" t="s">
        <v>2325</v>
      </c>
      <c r="F820" s="154">
        <f t="shared" si="13"/>
        <v>0</v>
      </c>
      <c r="G820" s="154" t="b">
        <v>0</v>
      </c>
      <c r="H820" s="154"/>
      <c r="I820" s="154"/>
      <c r="J820" s="154"/>
      <c r="K820" s="154"/>
      <c r="L820" s="154"/>
      <c r="M820" s="154"/>
      <c r="N820" s="154"/>
      <c r="O820" s="154"/>
      <c r="P820" s="154"/>
      <c r="Q820" s="154"/>
      <c r="R820" s="154"/>
      <c r="S820" s="154"/>
      <c r="T820" s="154"/>
      <c r="U820" s="154"/>
      <c r="V820" s="523"/>
    </row>
    <row r="821" spans="1:22" ht="14.1" customHeight="1">
      <c r="A821" s="527">
        <f t="shared" si="12"/>
        <v>820</v>
      </c>
      <c r="B821" s="524" t="s">
        <v>2104</v>
      </c>
      <c r="C821" s="524">
        <v>1</v>
      </c>
      <c r="D821" s="525"/>
      <c r="E821" s="525" t="s">
        <v>2866</v>
      </c>
      <c r="F821" s="525">
        <f t="shared" si="13"/>
        <v>0</v>
      </c>
      <c r="G821" s="525" t="b">
        <v>0</v>
      </c>
      <c r="H821" s="525"/>
      <c r="I821" s="525"/>
      <c r="J821" s="525"/>
      <c r="K821" s="525"/>
      <c r="L821" s="525"/>
      <c r="M821" s="525"/>
      <c r="N821" s="525"/>
      <c r="O821" s="525"/>
      <c r="P821" s="525"/>
      <c r="Q821" s="525"/>
      <c r="R821" s="525"/>
      <c r="S821" s="525"/>
      <c r="T821" s="525"/>
      <c r="U821" s="525"/>
      <c r="V821" s="526"/>
    </row>
    <row r="822" spans="1:22" ht="14.1" customHeight="1">
      <c r="A822" s="120">
        <f t="shared" si="12"/>
        <v>821</v>
      </c>
      <c r="B822" s="311" t="s">
        <v>2104</v>
      </c>
      <c r="C822" s="311">
        <v>1</v>
      </c>
      <c r="D822" s="121"/>
      <c r="E822" s="121" t="s">
        <v>2868</v>
      </c>
      <c r="F822" s="121">
        <f t="shared" si="13"/>
        <v>0</v>
      </c>
      <c r="G822" s="121" t="b">
        <v>0</v>
      </c>
      <c r="H822" s="121"/>
      <c r="I822" s="121"/>
      <c r="J822" s="121"/>
      <c r="K822" s="121"/>
      <c r="L822" s="121"/>
      <c r="M822" s="121"/>
      <c r="N822" s="121"/>
      <c r="O822" s="121"/>
      <c r="P822" s="121"/>
      <c r="Q822" s="121"/>
      <c r="R822" s="121"/>
      <c r="S822" s="121"/>
      <c r="T822" s="121"/>
      <c r="U822" s="121"/>
      <c r="V822" s="456"/>
    </row>
    <row r="823" spans="1:22" ht="14.1" customHeight="1">
      <c r="A823" s="120">
        <f t="shared" si="12"/>
        <v>822</v>
      </c>
      <c r="B823" s="311" t="s">
        <v>2104</v>
      </c>
      <c r="C823" s="311">
        <v>1</v>
      </c>
      <c r="D823" s="121"/>
      <c r="E823" s="121" t="s">
        <v>2870</v>
      </c>
      <c r="F823" s="121">
        <f t="shared" si="13"/>
        <v>0</v>
      </c>
      <c r="G823" s="121" t="b">
        <v>0</v>
      </c>
      <c r="H823" s="121"/>
      <c r="I823" s="121"/>
      <c r="J823" s="121"/>
      <c r="K823" s="121"/>
      <c r="L823" s="121"/>
      <c r="M823" s="121"/>
      <c r="N823" s="121"/>
      <c r="O823" s="121"/>
      <c r="P823" s="121"/>
      <c r="Q823" s="121"/>
      <c r="R823" s="121"/>
      <c r="S823" s="121"/>
      <c r="T823" s="121"/>
      <c r="U823" s="121"/>
      <c r="V823" s="456"/>
    </row>
    <row r="824" spans="1:22" ht="14.1" customHeight="1">
      <c r="A824" s="120">
        <f t="shared" si="12"/>
        <v>823</v>
      </c>
      <c r="B824" s="311" t="s">
        <v>2104</v>
      </c>
      <c r="C824" s="311">
        <v>1</v>
      </c>
      <c r="D824" s="121"/>
      <c r="E824" s="121" t="s">
        <v>2872</v>
      </c>
      <c r="F824" s="121">
        <f t="shared" si="13"/>
        <v>0</v>
      </c>
      <c r="G824" s="121" t="b">
        <v>0</v>
      </c>
      <c r="H824" s="121"/>
      <c r="I824" s="121"/>
      <c r="J824" s="121"/>
      <c r="K824" s="121"/>
      <c r="L824" s="121"/>
      <c r="M824" s="121"/>
      <c r="N824" s="121"/>
      <c r="O824" s="121"/>
      <c r="P824" s="121"/>
      <c r="Q824" s="121"/>
      <c r="R824" s="121"/>
      <c r="S824" s="121"/>
      <c r="T824" s="121"/>
      <c r="U824" s="121"/>
      <c r="V824" s="456"/>
    </row>
    <row r="825" spans="1:22" ht="14.1" customHeight="1">
      <c r="A825" s="120">
        <f t="shared" si="12"/>
        <v>824</v>
      </c>
      <c r="B825" s="311" t="s">
        <v>2104</v>
      </c>
      <c r="C825" s="311">
        <v>1</v>
      </c>
      <c r="D825" s="121"/>
      <c r="E825" s="121" t="s">
        <v>2874</v>
      </c>
      <c r="F825" s="121">
        <f t="shared" si="13"/>
        <v>0</v>
      </c>
      <c r="G825" s="121" t="b">
        <v>0</v>
      </c>
      <c r="H825" s="121"/>
      <c r="I825" s="121"/>
      <c r="J825" s="121"/>
      <c r="K825" s="121"/>
      <c r="L825" s="121"/>
      <c r="M825" s="121"/>
      <c r="N825" s="121"/>
      <c r="O825" s="121"/>
      <c r="P825" s="121"/>
      <c r="Q825" s="121"/>
      <c r="R825" s="121"/>
      <c r="S825" s="121"/>
      <c r="T825" s="121"/>
      <c r="U825" s="121"/>
      <c r="V825" s="456"/>
    </row>
    <row r="826" spans="1:22" ht="14.1" customHeight="1">
      <c r="A826" s="120">
        <f t="shared" si="12"/>
        <v>825</v>
      </c>
      <c r="B826" s="311" t="s">
        <v>2104</v>
      </c>
      <c r="C826" s="311">
        <v>1</v>
      </c>
      <c r="D826" s="121"/>
      <c r="E826" s="121" t="s">
        <v>2887</v>
      </c>
      <c r="F826" s="121" t="str">
        <f>IF('確認申請書（建築）入力'!$U$362="","",'確認申請書（建築）入力'!$U$362)</f>
        <v/>
      </c>
      <c r="G826" s="121">
        <v>2</v>
      </c>
      <c r="H826" s="121"/>
      <c r="I826" s="121"/>
      <c r="J826" s="121"/>
      <c r="K826" s="121"/>
      <c r="L826" s="121"/>
      <c r="M826" s="121"/>
      <c r="N826" s="121"/>
      <c r="O826" s="121"/>
      <c r="P826" s="121"/>
      <c r="Q826" s="121"/>
      <c r="R826" s="121"/>
      <c r="S826" s="121"/>
      <c r="T826" s="121"/>
      <c r="U826" s="121"/>
      <c r="V826" s="456"/>
    </row>
    <row r="827" spans="1:22" ht="14.1" customHeight="1">
      <c r="A827" s="120">
        <f t="shared" si="12"/>
        <v>826</v>
      </c>
      <c r="B827" s="311" t="s">
        <v>2104</v>
      </c>
      <c r="C827" s="311">
        <v>1</v>
      </c>
      <c r="D827" s="121"/>
      <c r="E827" s="121" t="s">
        <v>2876</v>
      </c>
      <c r="F827" s="121">
        <f t="shared" ref="F827:F837" si="14">IF(G827=TRUE,1,0)</f>
        <v>0</v>
      </c>
      <c r="G827" s="121" t="b">
        <v>0</v>
      </c>
      <c r="H827" s="121"/>
      <c r="I827" s="121"/>
      <c r="J827" s="121"/>
      <c r="K827" s="121"/>
      <c r="L827" s="121"/>
      <c r="M827" s="121"/>
      <c r="N827" s="121"/>
      <c r="O827" s="121"/>
      <c r="P827" s="121"/>
      <c r="Q827" s="121"/>
      <c r="R827" s="121"/>
      <c r="S827" s="121"/>
      <c r="T827" s="121"/>
      <c r="U827" s="121"/>
      <c r="V827" s="456"/>
    </row>
    <row r="828" spans="1:22" ht="14.1" customHeight="1">
      <c r="A828" s="120">
        <f t="shared" si="12"/>
        <v>827</v>
      </c>
      <c r="B828" s="311" t="s">
        <v>2104</v>
      </c>
      <c r="C828" s="311">
        <v>1</v>
      </c>
      <c r="D828" s="121"/>
      <c r="E828" s="121" t="s">
        <v>2878</v>
      </c>
      <c r="F828" s="121">
        <f t="shared" si="14"/>
        <v>0</v>
      </c>
      <c r="G828" s="121" t="b">
        <v>0</v>
      </c>
      <c r="H828" s="121"/>
      <c r="I828" s="121"/>
      <c r="J828" s="121"/>
      <c r="K828" s="121"/>
      <c r="L828" s="121"/>
      <c r="M828" s="121"/>
      <c r="N828" s="121"/>
      <c r="O828" s="121"/>
      <c r="P828" s="121"/>
      <c r="Q828" s="121"/>
      <c r="R828" s="121"/>
      <c r="S828" s="121"/>
      <c r="T828" s="121"/>
      <c r="U828" s="121"/>
      <c r="V828" s="456"/>
    </row>
    <row r="829" spans="1:22" ht="14.1" customHeight="1">
      <c r="A829" s="120">
        <f t="shared" si="12"/>
        <v>828</v>
      </c>
      <c r="B829" s="311" t="s">
        <v>2104</v>
      </c>
      <c r="C829" s="311">
        <v>1</v>
      </c>
      <c r="D829" s="121"/>
      <c r="E829" s="121" t="s">
        <v>2880</v>
      </c>
      <c r="F829" s="121">
        <f t="shared" si="14"/>
        <v>0</v>
      </c>
      <c r="G829" s="121" t="b">
        <v>0</v>
      </c>
      <c r="H829" s="121"/>
      <c r="I829" s="121"/>
      <c r="J829" s="121"/>
      <c r="K829" s="121"/>
      <c r="L829" s="121"/>
      <c r="M829" s="121"/>
      <c r="N829" s="121"/>
      <c r="O829" s="121"/>
      <c r="P829" s="121"/>
      <c r="Q829" s="121"/>
      <c r="R829" s="121"/>
      <c r="S829" s="121"/>
      <c r="T829" s="121"/>
      <c r="U829" s="121"/>
      <c r="V829" s="456"/>
    </row>
    <row r="830" spans="1:22" ht="14.1" customHeight="1">
      <c r="A830" s="120">
        <f t="shared" si="12"/>
        <v>829</v>
      </c>
      <c r="B830" s="311" t="s">
        <v>2104</v>
      </c>
      <c r="C830" s="311">
        <v>1</v>
      </c>
      <c r="D830" s="121"/>
      <c r="E830" s="121" t="s">
        <v>2882</v>
      </c>
      <c r="F830" s="121">
        <f t="shared" si="14"/>
        <v>0</v>
      </c>
      <c r="G830" s="121" t="b">
        <v>0</v>
      </c>
      <c r="H830" s="121"/>
      <c r="I830" s="121"/>
      <c r="J830" s="121"/>
      <c r="K830" s="121"/>
      <c r="L830" s="121"/>
      <c r="M830" s="121"/>
      <c r="N830" s="121"/>
      <c r="O830" s="121"/>
      <c r="P830" s="121"/>
      <c r="Q830" s="121"/>
      <c r="R830" s="121"/>
      <c r="S830" s="121"/>
      <c r="T830" s="121"/>
      <c r="U830" s="121"/>
      <c r="V830" s="456"/>
    </row>
    <row r="831" spans="1:22" ht="14.1" customHeight="1">
      <c r="A831" s="120">
        <f t="shared" si="12"/>
        <v>830</v>
      </c>
      <c r="B831" s="311" t="s">
        <v>2104</v>
      </c>
      <c r="C831" s="311">
        <v>1</v>
      </c>
      <c r="D831" s="121"/>
      <c r="E831" s="121" t="s">
        <v>2884</v>
      </c>
      <c r="F831" s="121">
        <f t="shared" si="14"/>
        <v>0</v>
      </c>
      <c r="G831" s="121" t="b">
        <v>0</v>
      </c>
      <c r="H831" s="121"/>
      <c r="I831" s="121"/>
      <c r="J831" s="121"/>
      <c r="K831" s="121"/>
      <c r="L831" s="121"/>
      <c r="M831" s="121"/>
      <c r="N831" s="121"/>
      <c r="O831" s="121"/>
      <c r="P831" s="121"/>
      <c r="Q831" s="121"/>
      <c r="R831" s="121"/>
      <c r="S831" s="121"/>
      <c r="T831" s="121"/>
      <c r="U831" s="121"/>
      <c r="V831" s="456"/>
    </row>
    <row r="832" spans="1:22" ht="14.1" customHeight="1">
      <c r="A832" s="457">
        <f t="shared" si="12"/>
        <v>831</v>
      </c>
      <c r="B832" s="458" t="s">
        <v>2104</v>
      </c>
      <c r="C832" s="458">
        <v>1</v>
      </c>
      <c r="D832" s="459"/>
      <c r="E832" s="459" t="s">
        <v>2886</v>
      </c>
      <c r="F832" s="459">
        <f t="shared" si="14"/>
        <v>0</v>
      </c>
      <c r="G832" s="459" t="b">
        <v>0</v>
      </c>
      <c r="H832" s="459"/>
      <c r="I832" s="459"/>
      <c r="J832" s="459"/>
      <c r="K832" s="459"/>
      <c r="L832" s="459"/>
      <c r="M832" s="459"/>
      <c r="N832" s="459"/>
      <c r="O832" s="459"/>
      <c r="P832" s="459"/>
      <c r="Q832" s="459"/>
      <c r="R832" s="459"/>
      <c r="S832" s="459"/>
      <c r="T832" s="459"/>
      <c r="U832" s="459"/>
      <c r="V832" s="460"/>
    </row>
    <row r="833" spans="1:22" ht="14.1" customHeight="1">
      <c r="A833" s="527">
        <f t="shared" si="12"/>
        <v>832</v>
      </c>
      <c r="B833" s="524" t="s">
        <v>2104</v>
      </c>
      <c r="C833" s="524">
        <v>2</v>
      </c>
      <c r="D833" s="525"/>
      <c r="E833" s="525" t="s">
        <v>2865</v>
      </c>
      <c r="F833" s="525">
        <f t="shared" si="14"/>
        <v>0</v>
      </c>
      <c r="G833" s="525" t="b">
        <v>0</v>
      </c>
      <c r="H833" s="525"/>
      <c r="I833" s="525"/>
      <c r="J833" s="525"/>
      <c r="K833" s="525"/>
      <c r="L833" s="525"/>
      <c r="M833" s="525"/>
      <c r="N833" s="525"/>
      <c r="O833" s="525"/>
      <c r="P833" s="525"/>
      <c r="Q833" s="525"/>
      <c r="R833" s="525"/>
      <c r="S833" s="525"/>
      <c r="T833" s="525"/>
      <c r="U833" s="525"/>
      <c r="V833" s="526"/>
    </row>
    <row r="834" spans="1:22" ht="14.1" customHeight="1">
      <c r="A834" s="120">
        <f t="shared" si="12"/>
        <v>833</v>
      </c>
      <c r="B834" s="311" t="s">
        <v>2104</v>
      </c>
      <c r="C834" s="311">
        <v>2</v>
      </c>
      <c r="D834" s="121"/>
      <c r="E834" s="121" t="s">
        <v>2867</v>
      </c>
      <c r="F834" s="121">
        <f t="shared" si="14"/>
        <v>0</v>
      </c>
      <c r="G834" s="121" t="b">
        <v>0</v>
      </c>
      <c r="H834" s="121"/>
      <c r="I834" s="121"/>
      <c r="J834" s="121"/>
      <c r="K834" s="121"/>
      <c r="L834" s="121"/>
      <c r="M834" s="121"/>
      <c r="N834" s="121"/>
      <c r="O834" s="121"/>
      <c r="P834" s="121"/>
      <c r="Q834" s="121"/>
      <c r="R834" s="121"/>
      <c r="S834" s="121"/>
      <c r="T834" s="121"/>
      <c r="U834" s="121"/>
      <c r="V834" s="456"/>
    </row>
    <row r="835" spans="1:22" ht="14.1" customHeight="1">
      <c r="A835" s="120">
        <f t="shared" ref="A835:A898" si="15">A834+1</f>
        <v>834</v>
      </c>
      <c r="B835" s="311" t="s">
        <v>2104</v>
      </c>
      <c r="C835" s="311">
        <v>2</v>
      </c>
      <c r="D835" s="121"/>
      <c r="E835" s="121" t="s">
        <v>2869</v>
      </c>
      <c r="F835" s="121">
        <f t="shared" si="14"/>
        <v>0</v>
      </c>
      <c r="G835" s="121" t="b">
        <v>0</v>
      </c>
      <c r="H835" s="121"/>
      <c r="I835" s="121"/>
      <c r="J835" s="121"/>
      <c r="K835" s="121"/>
      <c r="L835" s="121"/>
      <c r="M835" s="121"/>
      <c r="N835" s="121"/>
      <c r="O835" s="121"/>
      <c r="P835" s="121"/>
      <c r="Q835" s="121"/>
      <c r="R835" s="121"/>
      <c r="S835" s="121"/>
      <c r="T835" s="121"/>
      <c r="U835" s="121"/>
      <c r="V835" s="456"/>
    </row>
    <row r="836" spans="1:22" ht="14.1" customHeight="1">
      <c r="A836" s="120">
        <f t="shared" si="15"/>
        <v>835</v>
      </c>
      <c r="B836" s="311" t="s">
        <v>2104</v>
      </c>
      <c r="C836" s="311">
        <v>2</v>
      </c>
      <c r="D836" s="121"/>
      <c r="E836" s="121" t="s">
        <v>2871</v>
      </c>
      <c r="F836" s="121">
        <f t="shared" si="14"/>
        <v>0</v>
      </c>
      <c r="G836" s="121"/>
      <c r="H836" s="121"/>
      <c r="I836" s="121"/>
      <c r="J836" s="121"/>
      <c r="K836" s="121"/>
      <c r="L836" s="121"/>
      <c r="M836" s="121"/>
      <c r="N836" s="121"/>
      <c r="O836" s="121"/>
      <c r="P836" s="121"/>
      <c r="Q836" s="121"/>
      <c r="R836" s="121"/>
      <c r="S836" s="121"/>
      <c r="T836" s="121"/>
      <c r="U836" s="121"/>
      <c r="V836" s="456"/>
    </row>
    <row r="837" spans="1:22" ht="14.1" customHeight="1">
      <c r="A837" s="120">
        <f t="shared" si="15"/>
        <v>836</v>
      </c>
      <c r="B837" s="311" t="s">
        <v>2104</v>
      </c>
      <c r="C837" s="311">
        <v>2</v>
      </c>
      <c r="D837" s="121"/>
      <c r="E837" s="121" t="s">
        <v>2873</v>
      </c>
      <c r="F837" s="121">
        <f t="shared" si="14"/>
        <v>0</v>
      </c>
      <c r="G837" s="121"/>
      <c r="H837" s="121"/>
      <c r="I837" s="121"/>
      <c r="J837" s="121"/>
      <c r="K837" s="121"/>
      <c r="L837" s="121"/>
      <c r="M837" s="121"/>
      <c r="N837" s="121"/>
      <c r="O837" s="121"/>
      <c r="P837" s="121"/>
      <c r="Q837" s="121"/>
      <c r="R837" s="121"/>
      <c r="S837" s="121"/>
      <c r="T837" s="121"/>
      <c r="U837" s="121"/>
      <c r="V837" s="456"/>
    </row>
    <row r="838" spans="1:22" ht="14.1" customHeight="1">
      <c r="A838" s="120">
        <f t="shared" si="15"/>
        <v>837</v>
      </c>
      <c r="B838" s="311" t="s">
        <v>2104</v>
      </c>
      <c r="C838" s="311">
        <v>2</v>
      </c>
      <c r="D838" s="121"/>
      <c r="E838" s="121" t="s">
        <v>2887</v>
      </c>
      <c r="F838" s="121" t="str">
        <f>IF('建築物別概要（追加）入力'!$K$17="","",'建築物別概要（追加）入力'!$K$17)</f>
        <v/>
      </c>
      <c r="G838" s="121"/>
      <c r="H838" s="121"/>
      <c r="I838" s="121"/>
      <c r="J838" s="121"/>
      <c r="K838" s="121"/>
      <c r="L838" s="121"/>
      <c r="M838" s="121"/>
      <c r="N838" s="121"/>
      <c r="O838" s="121"/>
      <c r="P838" s="121"/>
      <c r="Q838" s="121"/>
      <c r="R838" s="121"/>
      <c r="S838" s="121"/>
      <c r="T838" s="121"/>
      <c r="U838" s="121"/>
      <c r="V838" s="456"/>
    </row>
    <row r="839" spans="1:22" ht="14.1" customHeight="1">
      <c r="A839" s="120">
        <f t="shared" si="15"/>
        <v>838</v>
      </c>
      <c r="B839" s="311" t="s">
        <v>2104</v>
      </c>
      <c r="C839" s="311">
        <v>2</v>
      </c>
      <c r="D839" s="121"/>
      <c r="E839" s="121" t="s">
        <v>2875</v>
      </c>
      <c r="F839" s="121">
        <f t="shared" ref="F839:F849" si="16">IF(G839=TRUE,1,0)</f>
        <v>0</v>
      </c>
      <c r="G839" s="121" t="b">
        <v>0</v>
      </c>
      <c r="H839" s="121"/>
      <c r="I839" s="121"/>
      <c r="J839" s="121"/>
      <c r="K839" s="121"/>
      <c r="L839" s="121"/>
      <c r="M839" s="121"/>
      <c r="N839" s="121"/>
      <c r="O839" s="121"/>
      <c r="P839" s="121"/>
      <c r="Q839" s="121"/>
      <c r="R839" s="121"/>
      <c r="S839" s="121"/>
      <c r="T839" s="121"/>
      <c r="U839" s="121"/>
      <c r="V839" s="456"/>
    </row>
    <row r="840" spans="1:22" ht="14.1" customHeight="1">
      <c r="A840" s="120">
        <f t="shared" si="15"/>
        <v>839</v>
      </c>
      <c r="B840" s="311" t="s">
        <v>2104</v>
      </c>
      <c r="C840" s="311">
        <v>2</v>
      </c>
      <c r="D840" s="121"/>
      <c r="E840" s="121" t="s">
        <v>2877</v>
      </c>
      <c r="F840" s="121">
        <f t="shared" si="16"/>
        <v>0</v>
      </c>
      <c r="G840" s="121" t="b">
        <v>0</v>
      </c>
      <c r="H840" s="121"/>
      <c r="I840" s="121"/>
      <c r="J840" s="121"/>
      <c r="K840" s="121"/>
      <c r="L840" s="121"/>
      <c r="M840" s="121"/>
      <c r="N840" s="121"/>
      <c r="O840" s="121"/>
      <c r="P840" s="121"/>
      <c r="Q840" s="121"/>
      <c r="R840" s="121"/>
      <c r="S840" s="121"/>
      <c r="T840" s="121"/>
      <c r="U840" s="121"/>
      <c r="V840" s="456"/>
    </row>
    <row r="841" spans="1:22" ht="14.1" customHeight="1">
      <c r="A841" s="120">
        <f t="shared" si="15"/>
        <v>840</v>
      </c>
      <c r="B841" s="311" t="s">
        <v>2104</v>
      </c>
      <c r="C841" s="311">
        <v>2</v>
      </c>
      <c r="D841" s="121"/>
      <c r="E841" s="121" t="s">
        <v>2879</v>
      </c>
      <c r="F841" s="121">
        <f t="shared" si="16"/>
        <v>0</v>
      </c>
      <c r="G841" s="121" t="b">
        <v>0</v>
      </c>
      <c r="H841" s="121"/>
      <c r="I841" s="121"/>
      <c r="J841" s="121"/>
      <c r="K841" s="121"/>
      <c r="L841" s="121"/>
      <c r="M841" s="121"/>
      <c r="N841" s="121"/>
      <c r="O841" s="121"/>
      <c r="P841" s="121"/>
      <c r="Q841" s="121"/>
      <c r="R841" s="121"/>
      <c r="S841" s="121"/>
      <c r="T841" s="121"/>
      <c r="U841" s="121"/>
      <c r="V841" s="456"/>
    </row>
    <row r="842" spans="1:22" ht="14.1" customHeight="1">
      <c r="A842" s="120">
        <f t="shared" si="15"/>
        <v>841</v>
      </c>
      <c r="B842" s="311" t="s">
        <v>2104</v>
      </c>
      <c r="C842" s="311">
        <v>2</v>
      </c>
      <c r="D842" s="121"/>
      <c r="E842" s="121" t="s">
        <v>2881</v>
      </c>
      <c r="F842" s="121">
        <f t="shared" si="16"/>
        <v>0</v>
      </c>
      <c r="G842" s="121"/>
      <c r="H842" s="121"/>
      <c r="I842" s="121"/>
      <c r="J842" s="121"/>
      <c r="K842" s="121"/>
      <c r="L842" s="121"/>
      <c r="M842" s="121"/>
      <c r="N842" s="121"/>
      <c r="O842" s="121"/>
      <c r="P842" s="121"/>
      <c r="Q842" s="121"/>
      <c r="R842" s="121"/>
      <c r="S842" s="121"/>
      <c r="T842" s="121"/>
      <c r="U842" s="121"/>
      <c r="V842" s="456"/>
    </row>
    <row r="843" spans="1:22" ht="14.1" customHeight="1">
      <c r="A843" s="120">
        <f t="shared" si="15"/>
        <v>842</v>
      </c>
      <c r="B843" s="311" t="s">
        <v>2104</v>
      </c>
      <c r="C843" s="311">
        <v>2</v>
      </c>
      <c r="D843" s="121"/>
      <c r="E843" s="121" t="s">
        <v>2883</v>
      </c>
      <c r="F843" s="121">
        <f t="shared" si="16"/>
        <v>0</v>
      </c>
      <c r="G843" s="121"/>
      <c r="H843" s="121"/>
      <c r="I843" s="121"/>
      <c r="J843" s="121"/>
      <c r="K843" s="121"/>
      <c r="L843" s="121"/>
      <c r="M843" s="121"/>
      <c r="N843" s="121"/>
      <c r="O843" s="121"/>
      <c r="P843" s="121"/>
      <c r="Q843" s="121"/>
      <c r="R843" s="121"/>
      <c r="S843" s="121"/>
      <c r="T843" s="121"/>
      <c r="U843" s="121"/>
      <c r="V843" s="456"/>
    </row>
    <row r="844" spans="1:22" ht="14.1" customHeight="1">
      <c r="A844" s="457">
        <f t="shared" si="15"/>
        <v>843</v>
      </c>
      <c r="B844" s="458" t="s">
        <v>2104</v>
      </c>
      <c r="C844" s="458">
        <v>2</v>
      </c>
      <c r="D844" s="459"/>
      <c r="E844" s="459" t="s">
        <v>2885</v>
      </c>
      <c r="F844" s="459">
        <f t="shared" si="16"/>
        <v>0</v>
      </c>
      <c r="G844" s="459"/>
      <c r="H844" s="459"/>
      <c r="I844" s="459"/>
      <c r="J844" s="459"/>
      <c r="K844" s="459"/>
      <c r="L844" s="459"/>
      <c r="M844" s="459"/>
      <c r="N844" s="459"/>
      <c r="O844" s="459"/>
      <c r="P844" s="459"/>
      <c r="Q844" s="459"/>
      <c r="R844" s="459"/>
      <c r="S844" s="459"/>
      <c r="T844" s="459"/>
      <c r="U844" s="459"/>
      <c r="V844" s="460"/>
    </row>
    <row r="845" spans="1:22" ht="14.1" customHeight="1">
      <c r="A845" s="527">
        <f t="shared" si="15"/>
        <v>844</v>
      </c>
      <c r="B845" s="524" t="s">
        <v>2104</v>
      </c>
      <c r="C845" s="524">
        <v>3</v>
      </c>
      <c r="D845" s="525"/>
      <c r="E845" s="525" t="s">
        <v>2865</v>
      </c>
      <c r="F845" s="525">
        <f t="shared" si="16"/>
        <v>0</v>
      </c>
      <c r="G845" s="525" t="b">
        <v>0</v>
      </c>
      <c r="H845" s="525"/>
      <c r="I845" s="525"/>
      <c r="J845" s="525"/>
      <c r="K845" s="525"/>
      <c r="L845" s="525"/>
      <c r="M845" s="525"/>
      <c r="N845" s="525"/>
      <c r="O845" s="525"/>
      <c r="P845" s="525"/>
      <c r="Q845" s="525"/>
      <c r="R845" s="525"/>
      <c r="S845" s="525"/>
      <c r="T845" s="525"/>
      <c r="U845" s="525"/>
      <c r="V845" s="526"/>
    </row>
    <row r="846" spans="1:22" ht="14.1" customHeight="1">
      <c r="A846" s="120">
        <f t="shared" si="15"/>
        <v>845</v>
      </c>
      <c r="B846" s="311" t="s">
        <v>2104</v>
      </c>
      <c r="C846" s="311">
        <v>3</v>
      </c>
      <c r="D846" s="121"/>
      <c r="E846" s="121" t="s">
        <v>2867</v>
      </c>
      <c r="F846" s="121">
        <f t="shared" si="16"/>
        <v>0</v>
      </c>
      <c r="G846" s="121" t="b">
        <v>0</v>
      </c>
      <c r="H846" s="121"/>
      <c r="I846" s="121"/>
      <c r="J846" s="121"/>
      <c r="K846" s="121"/>
      <c r="L846" s="121"/>
      <c r="M846" s="121"/>
      <c r="N846" s="121"/>
      <c r="O846" s="121"/>
      <c r="P846" s="121"/>
      <c r="Q846" s="121"/>
      <c r="R846" s="121"/>
      <c r="S846" s="121"/>
      <c r="T846" s="121"/>
      <c r="U846" s="121"/>
      <c r="V846" s="456"/>
    </row>
    <row r="847" spans="1:22" ht="14.1" customHeight="1">
      <c r="A847" s="120">
        <f t="shared" si="15"/>
        <v>846</v>
      </c>
      <c r="B847" s="311" t="s">
        <v>2104</v>
      </c>
      <c r="C847" s="311">
        <v>3</v>
      </c>
      <c r="D847" s="121"/>
      <c r="E847" s="121" t="s">
        <v>2869</v>
      </c>
      <c r="F847" s="121">
        <f t="shared" si="16"/>
        <v>0</v>
      </c>
      <c r="G847" s="121" t="b">
        <v>0</v>
      </c>
      <c r="H847" s="121"/>
      <c r="I847" s="121"/>
      <c r="J847" s="121"/>
      <c r="K847" s="121"/>
      <c r="L847" s="121"/>
      <c r="M847" s="121"/>
      <c r="N847" s="121"/>
      <c r="O847" s="121"/>
      <c r="P847" s="121"/>
      <c r="Q847" s="121"/>
      <c r="R847" s="121"/>
      <c r="S847" s="121"/>
      <c r="T847" s="121"/>
      <c r="U847" s="121"/>
      <c r="V847" s="456"/>
    </row>
    <row r="848" spans="1:22" ht="14.1" customHeight="1">
      <c r="A848" s="120">
        <f t="shared" si="15"/>
        <v>847</v>
      </c>
      <c r="B848" s="311" t="s">
        <v>2104</v>
      </c>
      <c r="C848" s="311">
        <v>3</v>
      </c>
      <c r="D848" s="121"/>
      <c r="E848" s="121" t="s">
        <v>2871</v>
      </c>
      <c r="F848" s="121">
        <f t="shared" si="16"/>
        <v>0</v>
      </c>
      <c r="G848" s="121" t="b">
        <v>0</v>
      </c>
      <c r="H848" s="121"/>
      <c r="I848" s="121"/>
      <c r="J848" s="121"/>
      <c r="K848" s="121"/>
      <c r="L848" s="121"/>
      <c r="M848" s="121"/>
      <c r="N848" s="121"/>
      <c r="O848" s="121"/>
      <c r="P848" s="121"/>
      <c r="Q848" s="121"/>
      <c r="R848" s="121"/>
      <c r="S848" s="121"/>
      <c r="T848" s="121"/>
      <c r="U848" s="121"/>
      <c r="V848" s="456"/>
    </row>
    <row r="849" spans="1:22" ht="14.1" customHeight="1">
      <c r="A849" s="120">
        <f t="shared" si="15"/>
        <v>848</v>
      </c>
      <c r="B849" s="311" t="s">
        <v>2104</v>
      </c>
      <c r="C849" s="311">
        <v>3</v>
      </c>
      <c r="D849" s="121"/>
      <c r="E849" s="121" t="s">
        <v>2873</v>
      </c>
      <c r="F849" s="121">
        <f t="shared" si="16"/>
        <v>0</v>
      </c>
      <c r="G849" s="121" t="b">
        <v>0</v>
      </c>
      <c r="H849" s="121"/>
      <c r="I849" s="121"/>
      <c r="J849" s="121"/>
      <c r="K849" s="121"/>
      <c r="L849" s="121"/>
      <c r="M849" s="121"/>
      <c r="N849" s="121"/>
      <c r="O849" s="121"/>
      <c r="P849" s="121"/>
      <c r="Q849" s="121"/>
      <c r="R849" s="121"/>
      <c r="S849" s="121"/>
      <c r="T849" s="121"/>
      <c r="U849" s="121"/>
      <c r="V849" s="456"/>
    </row>
    <row r="850" spans="1:22" ht="14.1" customHeight="1">
      <c r="A850" s="120">
        <f t="shared" si="15"/>
        <v>849</v>
      </c>
      <c r="B850" s="311" t="s">
        <v>2104</v>
      </c>
      <c r="C850" s="311">
        <v>3</v>
      </c>
      <c r="D850" s="121"/>
      <c r="E850" s="121" t="s">
        <v>2887</v>
      </c>
      <c r="F850" s="121" t="str">
        <f>IF('建築物別概要（追加）入力'!$K$295="","",'建築物別概要（追加）入力'!$K$295)</f>
        <v/>
      </c>
      <c r="G850" s="121"/>
      <c r="H850" s="121"/>
      <c r="I850" s="121"/>
      <c r="J850" s="121"/>
      <c r="K850" s="121"/>
      <c r="L850" s="121"/>
      <c r="M850" s="121"/>
      <c r="N850" s="121"/>
      <c r="O850" s="121"/>
      <c r="P850" s="121"/>
      <c r="Q850" s="121"/>
      <c r="R850" s="121"/>
      <c r="S850" s="121"/>
      <c r="T850" s="121"/>
      <c r="U850" s="121"/>
      <c r="V850" s="456"/>
    </row>
    <row r="851" spans="1:22" ht="14.1" customHeight="1">
      <c r="A851" s="120">
        <f t="shared" si="15"/>
        <v>850</v>
      </c>
      <c r="B851" s="311" t="s">
        <v>2104</v>
      </c>
      <c r="C851" s="311">
        <v>3</v>
      </c>
      <c r="D851" s="121"/>
      <c r="E851" s="121" t="s">
        <v>2875</v>
      </c>
      <c r="F851" s="121">
        <f t="shared" ref="F851:F874" si="17">IF(G851=TRUE,1,0)</f>
        <v>0</v>
      </c>
      <c r="G851" s="121" t="b">
        <v>0</v>
      </c>
      <c r="H851" s="121"/>
      <c r="I851" s="121"/>
      <c r="J851" s="121"/>
      <c r="K851" s="121"/>
      <c r="L851" s="121"/>
      <c r="M851" s="121"/>
      <c r="N851" s="121"/>
      <c r="O851" s="121"/>
      <c r="P851" s="121"/>
      <c r="Q851" s="121"/>
      <c r="R851" s="121"/>
      <c r="S851" s="121"/>
      <c r="T851" s="121"/>
      <c r="U851" s="121"/>
      <c r="V851" s="456"/>
    </row>
    <row r="852" spans="1:22" ht="14.1" customHeight="1">
      <c r="A852" s="120">
        <f t="shared" si="15"/>
        <v>851</v>
      </c>
      <c r="B852" s="311" t="s">
        <v>2104</v>
      </c>
      <c r="C852" s="311">
        <v>3</v>
      </c>
      <c r="D852" s="121"/>
      <c r="E852" s="121" t="s">
        <v>2877</v>
      </c>
      <c r="F852" s="121">
        <f t="shared" si="17"/>
        <v>0</v>
      </c>
      <c r="G852" s="121" t="b">
        <v>0</v>
      </c>
      <c r="H852" s="121"/>
      <c r="I852" s="121"/>
      <c r="J852" s="121"/>
      <c r="K852" s="121"/>
      <c r="L852" s="121"/>
      <c r="M852" s="121"/>
      <c r="N852" s="121"/>
      <c r="O852" s="121"/>
      <c r="P852" s="121"/>
      <c r="Q852" s="121"/>
      <c r="R852" s="121"/>
      <c r="S852" s="121"/>
      <c r="T852" s="121"/>
      <c r="U852" s="121"/>
      <c r="V852" s="456"/>
    </row>
    <row r="853" spans="1:22" ht="14.1" customHeight="1">
      <c r="A853" s="120">
        <f t="shared" si="15"/>
        <v>852</v>
      </c>
      <c r="B853" s="311" t="s">
        <v>2104</v>
      </c>
      <c r="C853" s="311">
        <v>3</v>
      </c>
      <c r="D853" s="121"/>
      <c r="E853" s="121" t="s">
        <v>2879</v>
      </c>
      <c r="F853" s="121">
        <f t="shared" si="17"/>
        <v>0</v>
      </c>
      <c r="G853" s="121" t="b">
        <v>0</v>
      </c>
      <c r="H853" s="121"/>
      <c r="I853" s="121"/>
      <c r="J853" s="121"/>
      <c r="K853" s="121"/>
      <c r="L853" s="121"/>
      <c r="M853" s="121"/>
      <c r="N853" s="121"/>
      <c r="O853" s="121"/>
      <c r="P853" s="121"/>
      <c r="Q853" s="121"/>
      <c r="R853" s="121"/>
      <c r="S853" s="121"/>
      <c r="T853" s="121"/>
      <c r="U853" s="121"/>
      <c r="V853" s="456"/>
    </row>
    <row r="854" spans="1:22" ht="14.1" customHeight="1">
      <c r="A854" s="120">
        <f t="shared" si="15"/>
        <v>853</v>
      </c>
      <c r="B854" s="311" t="s">
        <v>2104</v>
      </c>
      <c r="C854" s="311">
        <v>3</v>
      </c>
      <c r="D854" s="121"/>
      <c r="E854" s="121" t="s">
        <v>2881</v>
      </c>
      <c r="F854" s="121">
        <f t="shared" si="17"/>
        <v>0</v>
      </c>
      <c r="G854" s="121" t="b">
        <v>0</v>
      </c>
      <c r="H854" s="121"/>
      <c r="I854" s="121"/>
      <c r="J854" s="121"/>
      <c r="K854" s="121"/>
      <c r="L854" s="121"/>
      <c r="M854" s="121"/>
      <c r="N854" s="121"/>
      <c r="O854" s="121"/>
      <c r="P854" s="121"/>
      <c r="Q854" s="121"/>
      <c r="R854" s="121"/>
      <c r="S854" s="121"/>
      <c r="T854" s="121"/>
      <c r="U854" s="121"/>
      <c r="V854" s="456"/>
    </row>
    <row r="855" spans="1:22" ht="14.1" customHeight="1">
      <c r="A855" s="120">
        <f t="shared" si="15"/>
        <v>854</v>
      </c>
      <c r="B855" s="311" t="s">
        <v>2104</v>
      </c>
      <c r="C855" s="311">
        <v>3</v>
      </c>
      <c r="D855" s="121"/>
      <c r="E855" s="121" t="s">
        <v>2883</v>
      </c>
      <c r="F855" s="121">
        <f t="shared" si="17"/>
        <v>0</v>
      </c>
      <c r="G855" s="121" t="b">
        <v>0</v>
      </c>
      <c r="H855" s="121"/>
      <c r="I855" s="121"/>
      <c r="J855" s="121"/>
      <c r="K855" s="121"/>
      <c r="L855" s="121"/>
      <c r="M855" s="121"/>
      <c r="N855" s="121"/>
      <c r="O855" s="121"/>
      <c r="P855" s="121"/>
      <c r="Q855" s="121"/>
      <c r="R855" s="121"/>
      <c r="S855" s="121"/>
      <c r="T855" s="121"/>
      <c r="U855" s="121"/>
      <c r="V855" s="456"/>
    </row>
    <row r="856" spans="1:22" ht="14.1" customHeight="1">
      <c r="A856" s="457">
        <f t="shared" si="15"/>
        <v>855</v>
      </c>
      <c r="B856" s="458" t="s">
        <v>2104</v>
      </c>
      <c r="C856" s="458">
        <v>3</v>
      </c>
      <c r="D856" s="459"/>
      <c r="E856" s="459" t="s">
        <v>2885</v>
      </c>
      <c r="F856" s="459">
        <f t="shared" si="17"/>
        <v>0</v>
      </c>
      <c r="G856" s="459" t="b">
        <v>0</v>
      </c>
      <c r="H856" s="459"/>
      <c r="I856" s="459"/>
      <c r="J856" s="459"/>
      <c r="K856" s="459"/>
      <c r="L856" s="459"/>
      <c r="M856" s="459"/>
      <c r="N856" s="459"/>
      <c r="O856" s="459"/>
      <c r="P856" s="459"/>
      <c r="Q856" s="459"/>
      <c r="R856" s="459"/>
      <c r="S856" s="459"/>
      <c r="T856" s="459"/>
      <c r="U856" s="459"/>
      <c r="V856" s="460"/>
    </row>
    <row r="857" spans="1:22" ht="14.1" customHeight="1">
      <c r="A857" s="120">
        <f t="shared" si="15"/>
        <v>856</v>
      </c>
      <c r="B857" s="311" t="s">
        <v>2104</v>
      </c>
      <c r="C857" s="311">
        <v>1</v>
      </c>
      <c r="D857" s="121"/>
      <c r="E857" s="121" t="s">
        <v>2943</v>
      </c>
      <c r="F857" s="121">
        <f t="shared" si="17"/>
        <v>0</v>
      </c>
      <c r="G857" s="121" t="b">
        <v>0</v>
      </c>
      <c r="H857" s="121"/>
      <c r="I857" s="121"/>
      <c r="J857" s="121"/>
      <c r="K857" s="121"/>
      <c r="L857" s="121"/>
      <c r="M857" s="121"/>
      <c r="N857" s="121"/>
      <c r="O857" s="121"/>
      <c r="P857" s="121"/>
      <c r="Q857" s="121"/>
      <c r="R857" s="121"/>
      <c r="S857" s="121"/>
      <c r="T857" s="121"/>
      <c r="U857" s="121"/>
      <c r="V857" s="456"/>
    </row>
    <row r="858" spans="1:22" ht="14.1" customHeight="1">
      <c r="A858" s="120">
        <f t="shared" si="15"/>
        <v>857</v>
      </c>
      <c r="B858" s="311" t="s">
        <v>2104</v>
      </c>
      <c r="C858" s="311">
        <v>1</v>
      </c>
      <c r="D858" s="121"/>
      <c r="E858" s="121" t="s">
        <v>2944</v>
      </c>
      <c r="F858" s="121">
        <f t="shared" si="17"/>
        <v>0</v>
      </c>
      <c r="G858" s="121" t="b">
        <v>0</v>
      </c>
      <c r="H858" s="121"/>
      <c r="I858" s="121"/>
      <c r="J858" s="121"/>
      <c r="K858" s="121"/>
      <c r="L858" s="121"/>
      <c r="M858" s="121"/>
      <c r="N858" s="121"/>
      <c r="O858" s="121"/>
      <c r="P858" s="121"/>
      <c r="Q858" s="121"/>
      <c r="R858" s="121"/>
      <c r="S858" s="121"/>
      <c r="T858" s="121"/>
      <c r="U858" s="121"/>
      <c r="V858" s="456"/>
    </row>
    <row r="859" spans="1:22" ht="14.1" customHeight="1">
      <c r="A859" s="120">
        <f t="shared" si="15"/>
        <v>858</v>
      </c>
      <c r="B859" s="311" t="s">
        <v>2104</v>
      </c>
      <c r="C859" s="311">
        <v>1</v>
      </c>
      <c r="D859" s="121"/>
      <c r="E859" s="121" t="s">
        <v>2945</v>
      </c>
      <c r="F859" s="121">
        <f t="shared" si="17"/>
        <v>0</v>
      </c>
      <c r="G859" s="121" t="b">
        <v>0</v>
      </c>
      <c r="H859" s="121"/>
      <c r="I859" s="121"/>
      <c r="J859" s="121"/>
      <c r="K859" s="121"/>
      <c r="L859" s="121"/>
      <c r="M859" s="121"/>
      <c r="N859" s="121"/>
      <c r="O859" s="121"/>
      <c r="P859" s="121"/>
      <c r="Q859" s="121"/>
      <c r="R859" s="121"/>
      <c r="S859" s="121"/>
      <c r="T859" s="121"/>
      <c r="U859" s="121"/>
      <c r="V859" s="456"/>
    </row>
    <row r="860" spans="1:22" ht="14.1" customHeight="1">
      <c r="A860" s="120">
        <f t="shared" si="15"/>
        <v>859</v>
      </c>
      <c r="B860" s="311" t="s">
        <v>2104</v>
      </c>
      <c r="C860" s="311">
        <v>1</v>
      </c>
      <c r="D860" s="121"/>
      <c r="E860" s="121" t="s">
        <v>2946</v>
      </c>
      <c r="F860" s="121">
        <f t="shared" si="17"/>
        <v>0</v>
      </c>
      <c r="G860" s="121" t="b">
        <v>0</v>
      </c>
      <c r="H860" s="121"/>
      <c r="I860" s="121"/>
      <c r="J860" s="121"/>
      <c r="K860" s="121"/>
      <c r="L860" s="121"/>
      <c r="M860" s="121"/>
      <c r="N860" s="121"/>
      <c r="O860" s="121"/>
      <c r="P860" s="121"/>
      <c r="Q860" s="121"/>
      <c r="R860" s="121"/>
      <c r="S860" s="121"/>
      <c r="T860" s="121"/>
      <c r="U860" s="121"/>
      <c r="V860" s="456"/>
    </row>
    <row r="861" spans="1:22" ht="14.1" customHeight="1">
      <c r="A861" s="120">
        <f t="shared" si="15"/>
        <v>860</v>
      </c>
      <c r="B861" s="311" t="s">
        <v>2104</v>
      </c>
      <c r="C861" s="311">
        <v>1</v>
      </c>
      <c r="D861" s="121"/>
      <c r="E861" s="121" t="s">
        <v>2947</v>
      </c>
      <c r="F861" s="121">
        <f t="shared" si="17"/>
        <v>0</v>
      </c>
      <c r="G861" s="121" t="b">
        <v>0</v>
      </c>
      <c r="H861" s="121"/>
      <c r="I861" s="121"/>
      <c r="J861" s="121"/>
      <c r="K861" s="121"/>
      <c r="L861" s="121"/>
      <c r="M861" s="121"/>
      <c r="N861" s="121"/>
      <c r="O861" s="121"/>
      <c r="P861" s="121"/>
      <c r="Q861" s="121"/>
      <c r="R861" s="121"/>
      <c r="S861" s="121"/>
      <c r="T861" s="121"/>
      <c r="U861" s="121"/>
      <c r="V861" s="456"/>
    </row>
    <row r="862" spans="1:22" ht="14.1" customHeight="1">
      <c r="A862" s="457">
        <f t="shared" si="15"/>
        <v>861</v>
      </c>
      <c r="B862" s="458" t="s">
        <v>2104</v>
      </c>
      <c r="C862" s="458">
        <v>1</v>
      </c>
      <c r="D862" s="459"/>
      <c r="E862" s="459" t="s">
        <v>2948</v>
      </c>
      <c r="F862" s="459">
        <f t="shared" si="17"/>
        <v>0</v>
      </c>
      <c r="G862" s="459" t="b">
        <v>0</v>
      </c>
      <c r="H862" s="459"/>
      <c r="I862" s="459"/>
      <c r="J862" s="459"/>
      <c r="K862" s="459"/>
      <c r="L862" s="459"/>
      <c r="M862" s="459"/>
      <c r="N862" s="459"/>
      <c r="O862" s="459"/>
      <c r="P862" s="459"/>
      <c r="Q862" s="459"/>
      <c r="R862" s="459"/>
      <c r="S862" s="459"/>
      <c r="T862" s="459"/>
      <c r="U862" s="459"/>
      <c r="V862" s="460"/>
    </row>
    <row r="863" spans="1:22" ht="14.1" customHeight="1">
      <c r="A863" s="528">
        <f t="shared" si="15"/>
        <v>862</v>
      </c>
      <c r="B863" s="360" t="s">
        <v>2104</v>
      </c>
      <c r="C863" s="360">
        <v>2</v>
      </c>
      <c r="D863" s="149"/>
      <c r="E863" s="149" t="s">
        <v>2943</v>
      </c>
      <c r="F863" s="149">
        <f t="shared" si="17"/>
        <v>0</v>
      </c>
      <c r="G863" s="149" t="b">
        <v>0</v>
      </c>
      <c r="H863" s="149"/>
      <c r="I863" s="149"/>
      <c r="J863" s="149"/>
      <c r="K863" s="149"/>
      <c r="L863" s="149"/>
      <c r="M863" s="149"/>
      <c r="N863" s="149"/>
      <c r="O863" s="149"/>
      <c r="P863" s="149"/>
      <c r="Q863" s="149"/>
      <c r="R863" s="149"/>
      <c r="S863" s="149"/>
      <c r="T863" s="149"/>
      <c r="U863" s="149"/>
      <c r="V863" s="529"/>
    </row>
    <row r="864" spans="1:22" ht="14.1" customHeight="1">
      <c r="A864" s="120">
        <f t="shared" si="15"/>
        <v>863</v>
      </c>
      <c r="B864" s="311" t="s">
        <v>2104</v>
      </c>
      <c r="C864" s="311">
        <v>2</v>
      </c>
      <c r="D864" s="121"/>
      <c r="E864" s="121" t="s">
        <v>2944</v>
      </c>
      <c r="F864" s="121">
        <f t="shared" si="17"/>
        <v>0</v>
      </c>
      <c r="G864" s="121" t="b">
        <v>0</v>
      </c>
      <c r="H864" s="121"/>
      <c r="I864" s="121"/>
      <c r="J864" s="121"/>
      <c r="K864" s="121"/>
      <c r="L864" s="121"/>
      <c r="M864" s="121"/>
      <c r="N864" s="121"/>
      <c r="O864" s="121"/>
      <c r="P864" s="121"/>
      <c r="Q864" s="121"/>
      <c r="R864" s="121"/>
      <c r="S864" s="121"/>
      <c r="T864" s="121"/>
      <c r="U864" s="121"/>
      <c r="V864" s="456"/>
    </row>
    <row r="865" spans="1:22" ht="14.1" customHeight="1">
      <c r="A865" s="120">
        <f t="shared" si="15"/>
        <v>864</v>
      </c>
      <c r="B865" s="311" t="s">
        <v>2104</v>
      </c>
      <c r="C865" s="311">
        <v>2</v>
      </c>
      <c r="D865" s="121"/>
      <c r="E865" s="121" t="s">
        <v>2945</v>
      </c>
      <c r="F865" s="121">
        <f t="shared" si="17"/>
        <v>0</v>
      </c>
      <c r="G865" s="121" t="b">
        <v>0</v>
      </c>
      <c r="H865" s="121"/>
      <c r="I865" s="121"/>
      <c r="J865" s="121"/>
      <c r="K865" s="121"/>
      <c r="L865" s="121"/>
      <c r="M865" s="121"/>
      <c r="N865" s="121"/>
      <c r="O865" s="121"/>
      <c r="P865" s="121"/>
      <c r="Q865" s="121"/>
      <c r="R865" s="121"/>
      <c r="S865" s="121"/>
      <c r="T865" s="121"/>
      <c r="U865" s="121"/>
      <c r="V865" s="456"/>
    </row>
    <row r="866" spans="1:22" ht="14.1" customHeight="1">
      <c r="A866" s="120">
        <f t="shared" si="15"/>
        <v>865</v>
      </c>
      <c r="B866" s="311" t="s">
        <v>2104</v>
      </c>
      <c r="C866" s="311">
        <v>2</v>
      </c>
      <c r="D866" s="121"/>
      <c r="E866" s="121" t="s">
        <v>2946</v>
      </c>
      <c r="F866" s="121">
        <f t="shared" si="17"/>
        <v>0</v>
      </c>
      <c r="G866" s="121" t="b">
        <v>0</v>
      </c>
      <c r="H866" s="121"/>
      <c r="I866" s="121"/>
      <c r="J866" s="121"/>
      <c r="K866" s="121"/>
      <c r="L866" s="121"/>
      <c r="M866" s="121"/>
      <c r="N866" s="121"/>
      <c r="O866" s="121"/>
      <c r="P866" s="121"/>
      <c r="Q866" s="121"/>
      <c r="R866" s="121"/>
      <c r="S866" s="121"/>
      <c r="T866" s="121"/>
      <c r="U866" s="121"/>
      <c r="V866" s="456"/>
    </row>
    <row r="867" spans="1:22" ht="14.1" customHeight="1">
      <c r="A867" s="120">
        <f t="shared" si="15"/>
        <v>866</v>
      </c>
      <c r="B867" s="311" t="s">
        <v>2104</v>
      </c>
      <c r="C867" s="311">
        <v>2</v>
      </c>
      <c r="D867" s="121"/>
      <c r="E867" s="121" t="s">
        <v>2947</v>
      </c>
      <c r="F867" s="121">
        <f t="shared" si="17"/>
        <v>0</v>
      </c>
      <c r="G867" s="121" t="b">
        <v>0</v>
      </c>
      <c r="H867" s="121"/>
      <c r="I867" s="121"/>
      <c r="J867" s="121"/>
      <c r="K867" s="121"/>
      <c r="L867" s="121"/>
      <c r="M867" s="121"/>
      <c r="N867" s="121"/>
      <c r="O867" s="121"/>
      <c r="P867" s="121"/>
      <c r="Q867" s="121"/>
      <c r="R867" s="121"/>
      <c r="S867" s="121"/>
      <c r="T867" s="121"/>
      <c r="U867" s="121"/>
      <c r="V867" s="456"/>
    </row>
    <row r="868" spans="1:22" ht="14.1" customHeight="1">
      <c r="A868" s="521">
        <f t="shared" si="15"/>
        <v>867</v>
      </c>
      <c r="B868" s="522" t="s">
        <v>2104</v>
      </c>
      <c r="C868" s="522">
        <v>2</v>
      </c>
      <c r="D868" s="154"/>
      <c r="E868" s="154" t="s">
        <v>2948</v>
      </c>
      <c r="F868" s="154">
        <f t="shared" si="17"/>
        <v>0</v>
      </c>
      <c r="G868" s="154" t="b">
        <v>0</v>
      </c>
      <c r="H868" s="154"/>
      <c r="I868" s="154"/>
      <c r="J868" s="154"/>
      <c r="K868" s="154"/>
      <c r="L868" s="154"/>
      <c r="M868" s="154"/>
      <c r="N868" s="154"/>
      <c r="O868" s="154"/>
      <c r="P868" s="154"/>
      <c r="Q868" s="154"/>
      <c r="R868" s="154"/>
      <c r="S868" s="154"/>
      <c r="T868" s="154"/>
      <c r="U868" s="154"/>
      <c r="V868" s="523"/>
    </row>
    <row r="869" spans="1:22" ht="14.1" customHeight="1">
      <c r="A869" s="527">
        <f t="shared" si="15"/>
        <v>868</v>
      </c>
      <c r="B869" s="453" t="s">
        <v>2104</v>
      </c>
      <c r="C869" s="453">
        <v>3</v>
      </c>
      <c r="D869" s="454"/>
      <c r="E869" s="454" t="s">
        <v>2943</v>
      </c>
      <c r="F869" s="454">
        <f t="shared" si="17"/>
        <v>0</v>
      </c>
      <c r="G869" s="454" t="b">
        <v>0</v>
      </c>
      <c r="H869" s="454"/>
      <c r="I869" s="454"/>
      <c r="J869" s="454"/>
      <c r="K869" s="454"/>
      <c r="L869" s="454"/>
      <c r="M869" s="454"/>
      <c r="N869" s="454"/>
      <c r="O869" s="454"/>
      <c r="P869" s="454"/>
      <c r="Q869" s="454"/>
      <c r="R869" s="454"/>
      <c r="S869" s="454"/>
      <c r="T869" s="454"/>
      <c r="U869" s="454"/>
      <c r="V869" s="526"/>
    </row>
    <row r="870" spans="1:22" ht="14.1" customHeight="1">
      <c r="A870" s="120">
        <f t="shared" si="15"/>
        <v>869</v>
      </c>
      <c r="B870" s="311" t="s">
        <v>2104</v>
      </c>
      <c r="C870" s="311">
        <v>3</v>
      </c>
      <c r="D870" s="121"/>
      <c r="E870" s="121" t="s">
        <v>2944</v>
      </c>
      <c r="F870" s="121">
        <f t="shared" si="17"/>
        <v>0</v>
      </c>
      <c r="G870" s="121" t="b">
        <v>0</v>
      </c>
      <c r="H870" s="121"/>
      <c r="I870" s="121"/>
      <c r="J870" s="121"/>
      <c r="K870" s="121"/>
      <c r="L870" s="121"/>
      <c r="M870" s="121"/>
      <c r="N870" s="121"/>
      <c r="O870" s="121"/>
      <c r="P870" s="121"/>
      <c r="Q870" s="121"/>
      <c r="R870" s="121"/>
      <c r="S870" s="121"/>
      <c r="T870" s="121"/>
      <c r="U870" s="121"/>
      <c r="V870" s="456"/>
    </row>
    <row r="871" spans="1:22" ht="14.1" customHeight="1">
      <c r="A871" s="120">
        <f t="shared" si="15"/>
        <v>870</v>
      </c>
      <c r="B871" s="311" t="s">
        <v>2104</v>
      </c>
      <c r="C871" s="311">
        <v>3</v>
      </c>
      <c r="D871" s="121"/>
      <c r="E871" s="121" t="s">
        <v>2945</v>
      </c>
      <c r="F871" s="121">
        <f t="shared" si="17"/>
        <v>0</v>
      </c>
      <c r="G871" s="121" t="b">
        <v>0</v>
      </c>
      <c r="H871" s="121"/>
      <c r="I871" s="121"/>
      <c r="J871" s="121"/>
      <c r="K871" s="121"/>
      <c r="L871" s="121"/>
      <c r="M871" s="121"/>
      <c r="N871" s="121"/>
      <c r="O871" s="121"/>
      <c r="P871" s="121"/>
      <c r="Q871" s="121"/>
      <c r="R871" s="121"/>
      <c r="S871" s="121"/>
      <c r="T871" s="121"/>
      <c r="U871" s="121"/>
      <c r="V871" s="456"/>
    </row>
    <row r="872" spans="1:22" ht="14.1" customHeight="1">
      <c r="A872" s="120">
        <f t="shared" si="15"/>
        <v>871</v>
      </c>
      <c r="B872" s="311" t="s">
        <v>2104</v>
      </c>
      <c r="C872" s="311">
        <v>3</v>
      </c>
      <c r="D872" s="121"/>
      <c r="E872" s="121" t="s">
        <v>2946</v>
      </c>
      <c r="F872" s="121">
        <f t="shared" si="17"/>
        <v>0</v>
      </c>
      <c r="G872" s="121" t="b">
        <v>0</v>
      </c>
      <c r="H872" s="121"/>
      <c r="I872" s="121"/>
      <c r="J872" s="121"/>
      <c r="K872" s="121"/>
      <c r="L872" s="121"/>
      <c r="M872" s="121"/>
      <c r="N872" s="121"/>
      <c r="O872" s="121"/>
      <c r="P872" s="121"/>
      <c r="Q872" s="121"/>
      <c r="R872" s="121"/>
      <c r="S872" s="121"/>
      <c r="T872" s="121"/>
      <c r="U872" s="121"/>
      <c r="V872" s="456"/>
    </row>
    <row r="873" spans="1:22" ht="14.1" customHeight="1">
      <c r="A873" s="120">
        <f t="shared" si="15"/>
        <v>872</v>
      </c>
      <c r="B873" s="311" t="s">
        <v>2104</v>
      </c>
      <c r="C873" s="311">
        <v>3</v>
      </c>
      <c r="D873" s="121"/>
      <c r="E873" s="121" t="s">
        <v>2947</v>
      </c>
      <c r="F873" s="121">
        <f t="shared" si="17"/>
        <v>0</v>
      </c>
      <c r="G873" s="121" t="b">
        <v>0</v>
      </c>
      <c r="H873" s="121"/>
      <c r="I873" s="121"/>
      <c r="J873" s="121"/>
      <c r="K873" s="121"/>
      <c r="L873" s="121"/>
      <c r="M873" s="121"/>
      <c r="N873" s="121"/>
      <c r="O873" s="121"/>
      <c r="P873" s="121"/>
      <c r="Q873" s="121"/>
      <c r="R873" s="121"/>
      <c r="S873" s="121"/>
      <c r="T873" s="121"/>
      <c r="U873" s="121"/>
      <c r="V873" s="456"/>
    </row>
    <row r="874" spans="1:22" ht="14.1" customHeight="1" thickBot="1">
      <c r="A874" s="521">
        <f t="shared" si="15"/>
        <v>873</v>
      </c>
      <c r="B874" s="522" t="s">
        <v>2104</v>
      </c>
      <c r="C874" s="522">
        <v>3</v>
      </c>
      <c r="D874" s="154"/>
      <c r="E874" s="154" t="s">
        <v>2948</v>
      </c>
      <c r="F874" s="154">
        <f t="shared" si="17"/>
        <v>0</v>
      </c>
      <c r="G874" s="154" t="b">
        <v>0</v>
      </c>
      <c r="H874" s="154"/>
      <c r="I874" s="154"/>
      <c r="J874" s="154"/>
      <c r="K874" s="154"/>
      <c r="L874" s="154"/>
      <c r="M874" s="154"/>
      <c r="N874" s="154"/>
      <c r="O874" s="154"/>
      <c r="P874" s="154"/>
      <c r="Q874" s="154"/>
      <c r="R874" s="154"/>
      <c r="S874" s="154"/>
      <c r="T874" s="154"/>
      <c r="U874" s="154"/>
      <c r="V874" s="523"/>
    </row>
    <row r="875" spans="1:22" ht="14.1" customHeight="1">
      <c r="A875" s="599">
        <f t="shared" si="15"/>
        <v>874</v>
      </c>
      <c r="B875" s="600" t="s">
        <v>2104</v>
      </c>
      <c r="C875" s="600">
        <v>1</v>
      </c>
      <c r="D875" s="601"/>
      <c r="E875" s="601" t="s">
        <v>3139</v>
      </c>
      <c r="F875" s="601" t="str">
        <f>IF(INDEX(値一覧項目!$I$2:$I218,$G$875)="","",INDEX(値一覧項目!$I$2:$I218,$G$875))</f>
        <v/>
      </c>
      <c r="G875" s="601">
        <v>11</v>
      </c>
      <c r="H875" s="601"/>
      <c r="I875" s="601"/>
      <c r="J875" s="601"/>
      <c r="K875" s="601"/>
      <c r="L875" s="601"/>
      <c r="M875" s="601"/>
      <c r="N875" s="601"/>
      <c r="O875" s="601"/>
      <c r="P875" s="601"/>
      <c r="Q875" s="601"/>
      <c r="R875" s="601"/>
      <c r="S875" s="601"/>
      <c r="T875" s="601"/>
      <c r="U875" s="601"/>
      <c r="V875" s="602"/>
    </row>
    <row r="876" spans="1:22" ht="14.1" customHeight="1">
      <c r="A876" s="301">
        <f t="shared" si="15"/>
        <v>875</v>
      </c>
      <c r="B876" s="311" t="s">
        <v>2104</v>
      </c>
      <c r="C876" s="311">
        <v>2</v>
      </c>
      <c r="D876" s="121"/>
      <c r="E876" s="121" t="s">
        <v>3139</v>
      </c>
      <c r="F876" s="121" t="str">
        <f>IF(INDEX(値一覧項目!$I$2:$I218,$G$876)="","",INDEX(値一覧項目!$I$2:$I218,$G$876))</f>
        <v/>
      </c>
      <c r="G876" s="121">
        <v>1</v>
      </c>
      <c r="H876" s="121"/>
      <c r="I876" s="121"/>
      <c r="J876" s="121"/>
      <c r="K876" s="121"/>
      <c r="L876" s="121"/>
      <c r="M876" s="121"/>
      <c r="N876" s="121"/>
      <c r="O876" s="121"/>
      <c r="P876" s="121"/>
      <c r="Q876" s="121"/>
      <c r="R876" s="121"/>
      <c r="S876" s="121"/>
      <c r="T876" s="121"/>
      <c r="U876" s="121"/>
      <c r="V876" s="299"/>
    </row>
    <row r="877" spans="1:22" ht="14.1" customHeight="1">
      <c r="A877" s="301">
        <f t="shared" si="15"/>
        <v>876</v>
      </c>
      <c r="B877" s="311" t="s">
        <v>2104</v>
      </c>
      <c r="C877" s="311">
        <v>3</v>
      </c>
      <c r="D877" s="121"/>
      <c r="E877" s="121" t="s">
        <v>3139</v>
      </c>
      <c r="F877" s="121" t="str">
        <f>IF(INDEX(値一覧項目!$I$2:$I218,$G$877)="","",INDEX(値一覧項目!$I$2:$I218,$G$877))</f>
        <v/>
      </c>
      <c r="G877" s="121">
        <v>1</v>
      </c>
      <c r="H877" s="121"/>
      <c r="I877" s="121"/>
      <c r="J877" s="121"/>
      <c r="K877" s="121"/>
      <c r="L877" s="121"/>
      <c r="M877" s="121"/>
      <c r="N877" s="121"/>
      <c r="O877" s="121"/>
      <c r="P877" s="121"/>
      <c r="Q877" s="121"/>
      <c r="R877" s="121"/>
      <c r="S877" s="121"/>
      <c r="T877" s="121"/>
      <c r="U877" s="121"/>
      <c r="V877" s="299"/>
    </row>
    <row r="878" spans="1:22" ht="14.1" customHeight="1">
      <c r="A878" s="301">
        <f t="shared" si="15"/>
        <v>877</v>
      </c>
      <c r="B878" s="311" t="s">
        <v>2104</v>
      </c>
      <c r="C878" s="311">
        <v>1</v>
      </c>
      <c r="D878" s="121"/>
      <c r="E878" s="121" t="s">
        <v>3230</v>
      </c>
      <c r="F878" s="121">
        <f>IF($G$878=TRUE,1,0)</f>
        <v>0</v>
      </c>
      <c r="G878" s="121" t="b">
        <v>0</v>
      </c>
      <c r="H878" s="121"/>
      <c r="I878" s="121"/>
      <c r="J878" s="121"/>
      <c r="K878" s="121"/>
      <c r="L878" s="121"/>
      <c r="M878" s="121"/>
      <c r="N878" s="121"/>
      <c r="O878" s="121"/>
      <c r="P878" s="121"/>
      <c r="Q878" s="121"/>
      <c r="R878" s="121"/>
      <c r="S878" s="121"/>
      <c r="T878" s="121"/>
      <c r="U878" s="121"/>
      <c r="V878" s="299"/>
    </row>
    <row r="879" spans="1:22" ht="14.1" customHeight="1">
      <c r="A879" s="301">
        <f t="shared" si="15"/>
        <v>878</v>
      </c>
      <c r="B879" s="311" t="s">
        <v>2104</v>
      </c>
      <c r="C879" s="311">
        <v>2</v>
      </c>
      <c r="D879" s="121"/>
      <c r="E879" s="121" t="s">
        <v>3230</v>
      </c>
      <c r="F879" s="121">
        <f>IF($G$879=TRUE,1,0)</f>
        <v>0</v>
      </c>
      <c r="G879" s="121" t="b">
        <v>0</v>
      </c>
      <c r="H879" s="121"/>
      <c r="I879" s="121"/>
      <c r="J879" s="121"/>
      <c r="K879" s="121"/>
      <c r="L879" s="121"/>
      <c r="M879" s="121"/>
      <c r="N879" s="121"/>
      <c r="O879" s="121"/>
      <c r="P879" s="121"/>
      <c r="Q879" s="121"/>
      <c r="R879" s="121"/>
      <c r="S879" s="121"/>
      <c r="T879" s="121"/>
      <c r="U879" s="121"/>
      <c r="V879" s="299"/>
    </row>
    <row r="880" spans="1:22" ht="14.1" customHeight="1">
      <c r="A880" s="301">
        <f t="shared" si="15"/>
        <v>879</v>
      </c>
      <c r="B880" s="311" t="s">
        <v>2104</v>
      </c>
      <c r="C880" s="311">
        <v>3</v>
      </c>
      <c r="D880" s="121"/>
      <c r="E880" s="121" t="s">
        <v>3230</v>
      </c>
      <c r="F880" s="121">
        <f>IF($G$880=TRUE,1,0)</f>
        <v>0</v>
      </c>
      <c r="G880" s="121" t="b">
        <v>0</v>
      </c>
      <c r="H880" s="121"/>
      <c r="I880" s="121"/>
      <c r="J880" s="121"/>
      <c r="K880" s="121"/>
      <c r="L880" s="121"/>
      <c r="M880" s="121"/>
      <c r="N880" s="121"/>
      <c r="O880" s="121"/>
      <c r="P880" s="121"/>
      <c r="Q880" s="121"/>
      <c r="R880" s="121"/>
      <c r="S880" s="121"/>
      <c r="T880" s="121"/>
      <c r="U880" s="121"/>
      <c r="V880" s="299"/>
    </row>
    <row r="881" spans="1:22" ht="14.1" customHeight="1">
      <c r="A881" s="301">
        <f t="shared" si="15"/>
        <v>880</v>
      </c>
      <c r="B881" s="311" t="s">
        <v>2104</v>
      </c>
      <c r="C881" s="311">
        <v>1</v>
      </c>
      <c r="D881" s="121"/>
      <c r="E881" s="121" t="s">
        <v>3235</v>
      </c>
      <c r="F881" s="121">
        <f>IF($G$881=TRUE,1,0)</f>
        <v>0</v>
      </c>
      <c r="G881" s="121" t="b">
        <v>0</v>
      </c>
      <c r="H881" s="121"/>
      <c r="I881" s="121"/>
      <c r="J881" s="121"/>
      <c r="K881" s="121"/>
      <c r="L881" s="121"/>
      <c r="M881" s="121"/>
      <c r="N881" s="121"/>
      <c r="O881" s="121"/>
      <c r="P881" s="121"/>
      <c r="Q881" s="121"/>
      <c r="R881" s="121"/>
      <c r="S881" s="121"/>
      <c r="T881" s="121"/>
      <c r="U881" s="121"/>
      <c r="V881" s="299"/>
    </row>
    <row r="882" spans="1:22" ht="14.1" customHeight="1">
      <c r="A882" s="301">
        <f t="shared" si="15"/>
        <v>881</v>
      </c>
      <c r="B882" s="311" t="s">
        <v>2104</v>
      </c>
      <c r="C882" s="311">
        <v>2</v>
      </c>
      <c r="D882" s="121"/>
      <c r="E882" s="121" t="s">
        <v>3235</v>
      </c>
      <c r="F882" s="121">
        <f>IF($G$882=TRUE,1,0)</f>
        <v>0</v>
      </c>
      <c r="G882" s="121" t="b">
        <v>0</v>
      </c>
      <c r="H882" s="121"/>
      <c r="I882" s="121"/>
      <c r="J882" s="121"/>
      <c r="K882" s="121"/>
      <c r="L882" s="121"/>
      <c r="M882" s="121"/>
      <c r="N882" s="121"/>
      <c r="O882" s="121"/>
      <c r="P882" s="121"/>
      <c r="Q882" s="121"/>
      <c r="R882" s="121"/>
      <c r="S882" s="121"/>
      <c r="T882" s="121"/>
      <c r="U882" s="121"/>
      <c r="V882" s="299"/>
    </row>
    <row r="883" spans="1:22" ht="14.1" customHeight="1" thickBot="1">
      <c r="A883" s="302">
        <f t="shared" si="15"/>
        <v>882</v>
      </c>
      <c r="B883" s="374" t="s">
        <v>2104</v>
      </c>
      <c r="C883" s="374">
        <v>3</v>
      </c>
      <c r="D883" s="136"/>
      <c r="E883" s="136" t="s">
        <v>3235</v>
      </c>
      <c r="F883" s="136">
        <f>IF($G$883=TRUE,1,0)</f>
        <v>0</v>
      </c>
      <c r="G883" s="136" t="b">
        <v>0</v>
      </c>
      <c r="H883" s="136"/>
      <c r="I883" s="136"/>
      <c r="J883" s="136"/>
      <c r="K883" s="136"/>
      <c r="L883" s="136"/>
      <c r="M883" s="136"/>
      <c r="N883" s="136"/>
      <c r="O883" s="136"/>
      <c r="P883" s="136"/>
      <c r="Q883" s="136"/>
      <c r="R883" s="136"/>
      <c r="S883" s="136"/>
      <c r="T883" s="136"/>
      <c r="U883" s="136"/>
      <c r="V883" s="603"/>
    </row>
    <row r="884" spans="1:22" ht="14.1" customHeight="1">
      <c r="A884" s="599">
        <f t="shared" si="15"/>
        <v>883</v>
      </c>
      <c r="B884" s="600" t="s">
        <v>2105</v>
      </c>
      <c r="C884" s="600">
        <v>1</v>
      </c>
      <c r="D884" s="601"/>
      <c r="E884" s="601" t="s">
        <v>3226</v>
      </c>
      <c r="F884" s="601" t="str">
        <f>IF(INDEX(値一覧項目!$U$2:$U17,$G884)="","",INDEX(値一覧項目!$U$2:$U17,$G884))</f>
        <v/>
      </c>
      <c r="G884" s="601">
        <v>1</v>
      </c>
      <c r="H884" s="601"/>
      <c r="I884" s="601"/>
      <c r="J884" s="601"/>
      <c r="K884" s="601"/>
      <c r="L884" s="601"/>
      <c r="M884" s="601"/>
      <c r="N884" s="601"/>
      <c r="O884" s="601"/>
      <c r="P884" s="601"/>
      <c r="Q884" s="601"/>
      <c r="R884" s="601"/>
      <c r="S884" s="601"/>
      <c r="T884" s="601"/>
      <c r="U884" s="601"/>
      <c r="V884" s="602"/>
    </row>
    <row r="885" spans="1:22" ht="14.1" customHeight="1">
      <c r="A885" s="301">
        <f t="shared" si="15"/>
        <v>884</v>
      </c>
      <c r="B885" s="311" t="s">
        <v>2105</v>
      </c>
      <c r="C885" s="311">
        <v>1</v>
      </c>
      <c r="D885" s="121"/>
      <c r="E885" s="121" t="s">
        <v>3227</v>
      </c>
      <c r="F885" s="121" t="str">
        <f>IF('確認申請書（建築）入力'!$S$423="","",TEXT('確認申請書（建築）入力'!$S$423,"#0.00"))</f>
        <v/>
      </c>
      <c r="G885" s="121"/>
      <c r="H885" s="121"/>
      <c r="I885" s="121"/>
      <c r="J885" s="121"/>
      <c r="K885" s="121"/>
      <c r="L885" s="121"/>
      <c r="M885" s="121"/>
      <c r="N885" s="121"/>
      <c r="O885" s="121"/>
      <c r="P885" s="121"/>
      <c r="Q885" s="121"/>
      <c r="R885" s="121"/>
      <c r="S885" s="121"/>
      <c r="T885" s="121"/>
      <c r="U885" s="121"/>
      <c r="V885" s="299"/>
    </row>
    <row r="886" spans="1:22" ht="14.1" customHeight="1">
      <c r="A886" s="301">
        <f t="shared" si="15"/>
        <v>885</v>
      </c>
      <c r="B886" s="311" t="s">
        <v>2105</v>
      </c>
      <c r="C886" s="311">
        <v>1</v>
      </c>
      <c r="D886" s="121"/>
      <c r="E886" s="121" t="s">
        <v>3228</v>
      </c>
      <c r="F886" s="121" t="str">
        <f>IF('確認申請書（建築）入力'!$Y$423="","",TEXT('確認申請書（建築）入力'!$Y$423,"#0.00"))</f>
        <v/>
      </c>
      <c r="G886" s="121"/>
      <c r="H886" s="121"/>
      <c r="I886" s="121"/>
      <c r="J886" s="121"/>
      <c r="K886" s="121"/>
      <c r="L886" s="121"/>
      <c r="M886" s="121"/>
      <c r="N886" s="121"/>
      <c r="O886" s="121"/>
      <c r="P886" s="121"/>
      <c r="Q886" s="121"/>
      <c r="R886" s="121"/>
      <c r="S886" s="121"/>
      <c r="T886" s="121"/>
      <c r="U886" s="121"/>
      <c r="V886" s="299"/>
    </row>
    <row r="887" spans="1:22" ht="14.1" customHeight="1" thickBot="1">
      <c r="A887" s="302">
        <f t="shared" si="15"/>
        <v>886</v>
      </c>
      <c r="B887" s="374" t="s">
        <v>2105</v>
      </c>
      <c r="C887" s="374">
        <v>1</v>
      </c>
      <c r="D887" s="136"/>
      <c r="E887" s="136" t="s">
        <v>3229</v>
      </c>
      <c r="F887" s="136" t="str">
        <f>IF('確認申請書（建築）入力'!$AE$423=0,"",TEXT('確認申請書（建築）入力'!$AE$423,"#0.00"))</f>
        <v/>
      </c>
      <c r="G887" s="136"/>
      <c r="H887" s="136"/>
      <c r="I887" s="136"/>
      <c r="J887" s="136"/>
      <c r="K887" s="136"/>
      <c r="L887" s="136"/>
      <c r="M887" s="136"/>
      <c r="N887" s="136"/>
      <c r="O887" s="136"/>
      <c r="P887" s="136"/>
      <c r="Q887" s="136"/>
      <c r="R887" s="136"/>
      <c r="S887" s="136"/>
      <c r="T887" s="136"/>
      <c r="U887" s="136"/>
      <c r="V887" s="603"/>
    </row>
    <row r="888" spans="1:22" ht="14.1" customHeight="1">
      <c r="A888" s="599">
        <f t="shared" si="15"/>
        <v>887</v>
      </c>
      <c r="B888" s="600" t="s">
        <v>2105</v>
      </c>
      <c r="C888" s="600">
        <v>2</v>
      </c>
      <c r="D888" s="601"/>
      <c r="E888" s="601" t="s">
        <v>3226</v>
      </c>
      <c r="F888" s="601" t="str">
        <f>IF(INDEX(値一覧項目!$U$2:$U21,$G888)="","",INDEX(値一覧項目!$U$2:$U21,$G888))</f>
        <v/>
      </c>
      <c r="G888" s="601">
        <v>1</v>
      </c>
      <c r="H888" s="601"/>
      <c r="I888" s="601"/>
      <c r="J888" s="601"/>
      <c r="K888" s="601"/>
      <c r="L888" s="601"/>
      <c r="M888" s="601"/>
      <c r="N888" s="601"/>
      <c r="O888" s="601"/>
      <c r="P888" s="601"/>
      <c r="Q888" s="601"/>
      <c r="R888" s="601"/>
      <c r="S888" s="601"/>
      <c r="T888" s="601"/>
      <c r="U888" s="601"/>
      <c r="V888" s="602"/>
    </row>
    <row r="889" spans="1:22" ht="14.1" customHeight="1">
      <c r="A889" s="301">
        <f t="shared" si="15"/>
        <v>888</v>
      </c>
      <c r="B889" s="311" t="s">
        <v>2105</v>
      </c>
      <c r="C889" s="311">
        <v>2</v>
      </c>
      <c r="D889" s="121"/>
      <c r="E889" s="121" t="s">
        <v>3227</v>
      </c>
      <c r="F889" s="121" t="str">
        <f>IF('建築物別概要（追加）入力'!$J$77="","",TEXT('建築物別概要（追加）入力'!$J$77,"#0.00"))</f>
        <v/>
      </c>
      <c r="G889" s="121"/>
      <c r="H889" s="121"/>
      <c r="I889" s="121"/>
      <c r="J889" s="121"/>
      <c r="K889" s="121"/>
      <c r="L889" s="121"/>
      <c r="M889" s="121"/>
      <c r="N889" s="121"/>
      <c r="O889" s="121"/>
      <c r="P889" s="121"/>
      <c r="Q889" s="121"/>
      <c r="R889" s="121"/>
      <c r="S889" s="121"/>
      <c r="T889" s="121"/>
      <c r="U889" s="121"/>
      <c r="V889" s="299"/>
    </row>
    <row r="890" spans="1:22" ht="14.1" customHeight="1">
      <c r="A890" s="301">
        <f t="shared" si="15"/>
        <v>889</v>
      </c>
      <c r="B890" s="311" t="s">
        <v>2105</v>
      </c>
      <c r="C890" s="311">
        <v>2</v>
      </c>
      <c r="D890" s="121"/>
      <c r="E890" s="121" t="s">
        <v>3228</v>
      </c>
      <c r="F890" s="121" t="str">
        <f>IF('建築物別概要（追加）入力'!$P$77="","",TEXT('建築物別概要（追加）入力'!$P$77,"#0.00"))</f>
        <v/>
      </c>
      <c r="G890" s="121"/>
      <c r="H890" s="121"/>
      <c r="I890" s="121"/>
      <c r="J890" s="121"/>
      <c r="K890" s="121"/>
      <c r="L890" s="121"/>
      <c r="M890" s="121"/>
      <c r="N890" s="121"/>
      <c r="O890" s="121"/>
      <c r="P890" s="121"/>
      <c r="Q890" s="121"/>
      <c r="R890" s="121"/>
      <c r="S890" s="121"/>
      <c r="T890" s="121"/>
      <c r="U890" s="121"/>
      <c r="V890" s="299"/>
    </row>
    <row r="891" spans="1:22" ht="14.1" customHeight="1" thickBot="1">
      <c r="A891" s="302">
        <f t="shared" si="15"/>
        <v>890</v>
      </c>
      <c r="B891" s="374" t="s">
        <v>2105</v>
      </c>
      <c r="C891" s="374">
        <v>2</v>
      </c>
      <c r="D891" s="136"/>
      <c r="E891" s="136" t="s">
        <v>3229</v>
      </c>
      <c r="F891" s="136" t="str">
        <f>IF('建築物別概要（追加）入力'!$V$77=0,"",TEXT('建築物別概要（追加）入力'!$V$77,"#0.00"))</f>
        <v/>
      </c>
      <c r="G891" s="136"/>
      <c r="H891" s="136"/>
      <c r="I891" s="136"/>
      <c r="J891" s="136"/>
      <c r="K891" s="136"/>
      <c r="L891" s="136"/>
      <c r="M891" s="136"/>
      <c r="N891" s="136"/>
      <c r="O891" s="136"/>
      <c r="P891" s="136"/>
      <c r="Q891" s="136"/>
      <c r="R891" s="136"/>
      <c r="S891" s="136"/>
      <c r="T891" s="136"/>
      <c r="U891" s="136"/>
      <c r="V891" s="603"/>
    </row>
    <row r="892" spans="1:22" ht="14.1" customHeight="1">
      <c r="A892" s="599">
        <f t="shared" si="15"/>
        <v>891</v>
      </c>
      <c r="B892" s="600" t="s">
        <v>2105</v>
      </c>
      <c r="C892" s="600">
        <v>3</v>
      </c>
      <c r="D892" s="601"/>
      <c r="E892" s="601" t="s">
        <v>3226</v>
      </c>
      <c r="F892" s="601" t="str">
        <f>IF(INDEX(値一覧項目!$U$2:$U25,$G892)="","",INDEX(値一覧項目!$U$2:$U25,$G892))</f>
        <v/>
      </c>
      <c r="G892" s="601">
        <v>1</v>
      </c>
      <c r="H892" s="601"/>
      <c r="I892" s="601"/>
      <c r="J892" s="601"/>
      <c r="K892" s="601"/>
      <c r="L892" s="601"/>
      <c r="M892" s="601"/>
      <c r="N892" s="601"/>
      <c r="O892" s="601"/>
      <c r="P892" s="601"/>
      <c r="Q892" s="601"/>
      <c r="R892" s="601"/>
      <c r="S892" s="601"/>
      <c r="T892" s="601"/>
      <c r="U892" s="601"/>
      <c r="V892" s="602"/>
    </row>
    <row r="893" spans="1:22" ht="14.1" customHeight="1">
      <c r="A893" s="301">
        <f t="shared" si="15"/>
        <v>892</v>
      </c>
      <c r="B893" s="311" t="s">
        <v>2105</v>
      </c>
      <c r="C893" s="311">
        <v>3</v>
      </c>
      <c r="D893" s="121"/>
      <c r="E893" s="121" t="s">
        <v>3227</v>
      </c>
      <c r="F893" s="121" t="str">
        <f>IF('建築物別概要（追加）入力'!$J$356="","",TEXT('建築物別概要（追加）入力'!$J$356,"#0.00"))</f>
        <v/>
      </c>
      <c r="G893" s="121"/>
      <c r="H893" s="121"/>
      <c r="I893" s="121"/>
      <c r="J893" s="121"/>
      <c r="K893" s="121"/>
      <c r="L893" s="121"/>
      <c r="M893" s="121"/>
      <c r="N893" s="121"/>
      <c r="O893" s="121"/>
      <c r="P893" s="121"/>
      <c r="Q893" s="121"/>
      <c r="R893" s="121"/>
      <c r="S893" s="121"/>
      <c r="T893" s="121"/>
      <c r="U893" s="121"/>
      <c r="V893" s="299"/>
    </row>
    <row r="894" spans="1:22" ht="14.1" customHeight="1">
      <c r="A894" s="301">
        <f t="shared" si="15"/>
        <v>893</v>
      </c>
      <c r="B894" s="311" t="s">
        <v>2105</v>
      </c>
      <c r="C894" s="311">
        <v>3</v>
      </c>
      <c r="D894" s="121"/>
      <c r="E894" s="121" t="s">
        <v>3228</v>
      </c>
      <c r="F894" s="121" t="str">
        <f>IF('建築物別概要（追加）入力'!$P$356="","",TEXT('建築物別概要（追加）入力'!$P$356,"#0.00"))</f>
        <v/>
      </c>
      <c r="G894" s="121"/>
      <c r="H894" s="121"/>
      <c r="I894" s="121"/>
      <c r="J894" s="121"/>
      <c r="K894" s="121"/>
      <c r="L894" s="121"/>
      <c r="M894" s="121"/>
      <c r="N894" s="121"/>
      <c r="O894" s="121"/>
      <c r="P894" s="121"/>
      <c r="Q894" s="121"/>
      <c r="R894" s="121"/>
      <c r="S894" s="121"/>
      <c r="T894" s="121"/>
      <c r="U894" s="121"/>
      <c r="V894" s="299"/>
    </row>
    <row r="895" spans="1:22" ht="14.1" customHeight="1" thickBot="1">
      <c r="A895" s="302">
        <f t="shared" si="15"/>
        <v>894</v>
      </c>
      <c r="B895" s="374" t="s">
        <v>2105</v>
      </c>
      <c r="C895" s="374">
        <v>3</v>
      </c>
      <c r="D895" s="136"/>
      <c r="E895" s="136" t="s">
        <v>3229</v>
      </c>
      <c r="F895" s="136" t="str">
        <f>IF('建築物別概要（追加）入力'!$V$356=0,"",TEXT('建築物別概要（追加）入力'!$V$356,"#0.00"))</f>
        <v/>
      </c>
      <c r="G895" s="136"/>
      <c r="H895" s="136"/>
      <c r="I895" s="136"/>
      <c r="J895" s="136"/>
      <c r="K895" s="136"/>
      <c r="L895" s="136"/>
      <c r="M895" s="136"/>
      <c r="N895" s="136"/>
      <c r="O895" s="136"/>
      <c r="P895" s="136"/>
      <c r="Q895" s="136"/>
      <c r="R895" s="136"/>
      <c r="S895" s="136"/>
      <c r="T895" s="136"/>
      <c r="U895" s="136"/>
      <c r="V895" s="603"/>
    </row>
    <row r="896" spans="1:22" s="119" customFormat="1" ht="14.1" customHeight="1">
      <c r="A896" s="309">
        <f t="shared" si="15"/>
        <v>895</v>
      </c>
      <c r="B896" s="348" t="s">
        <v>2106</v>
      </c>
      <c r="C896" s="348">
        <v>1</v>
      </c>
      <c r="D896" s="348">
        <v>8</v>
      </c>
      <c r="E896" s="149" t="s">
        <v>1983</v>
      </c>
      <c r="F896" s="150">
        <f>'確認申請書（建築）入力'!$N$579</f>
        <v>1</v>
      </c>
      <c r="G896" s="150"/>
      <c r="H896" s="138"/>
      <c r="I896" s="138"/>
      <c r="J896" s="138"/>
      <c r="K896" s="138"/>
      <c r="L896" s="138"/>
      <c r="M896" s="138"/>
      <c r="N896" s="138"/>
      <c r="O896" s="138"/>
      <c r="P896" s="138"/>
      <c r="Q896" s="138"/>
      <c r="R896" s="138"/>
      <c r="S896" s="138"/>
      <c r="T896" s="138"/>
      <c r="U896" s="138"/>
      <c r="V896" s="151"/>
    </row>
    <row r="897" spans="1:22" s="119" customFormat="1" ht="14.1" customHeight="1">
      <c r="A897" s="301">
        <f t="shared" si="15"/>
        <v>896</v>
      </c>
      <c r="B897" s="346" t="s">
        <v>2106</v>
      </c>
      <c r="C897" s="346">
        <v>1</v>
      </c>
      <c r="D897" s="346">
        <v>8</v>
      </c>
      <c r="E897" s="121" t="s">
        <v>87</v>
      </c>
      <c r="F897" s="131" t="str">
        <f>IF('確認申請書（建築）入力'!$N$606="","",'確認申請書（建築）入力'!$N$606)</f>
        <v/>
      </c>
      <c r="G897" s="133"/>
      <c r="H897" s="122"/>
      <c r="I897" s="122"/>
      <c r="J897" s="122"/>
      <c r="K897" s="122"/>
      <c r="L897" s="122"/>
      <c r="M897" s="122"/>
      <c r="N897" s="122"/>
      <c r="O897" s="122"/>
      <c r="P897" s="122"/>
      <c r="Q897" s="122"/>
      <c r="R897" s="122"/>
      <c r="S897" s="122"/>
      <c r="T897" s="122"/>
      <c r="U897" s="122"/>
      <c r="V897" s="146"/>
    </row>
    <row r="898" spans="1:22" s="119" customFormat="1" ht="14.1" customHeight="1">
      <c r="A898" s="301">
        <f t="shared" si="15"/>
        <v>897</v>
      </c>
      <c r="B898" s="346" t="s">
        <v>2106</v>
      </c>
      <c r="C898" s="346">
        <v>1</v>
      </c>
      <c r="D898" s="346">
        <v>8</v>
      </c>
      <c r="E898" s="121" t="s">
        <v>2192</v>
      </c>
      <c r="F898" s="131" t="str">
        <f>IF('確認申請書（建築）入力'!$N$607="","",TEXT('確認申請書（建築）入力'!$N$607,"#0.000"))</f>
        <v/>
      </c>
      <c r="G898" s="131"/>
      <c r="H898" s="122"/>
      <c r="I898" s="122"/>
      <c r="J898" s="122"/>
      <c r="K898" s="122"/>
      <c r="L898" s="122"/>
      <c r="M898" s="122"/>
      <c r="N898" s="122"/>
      <c r="O898" s="122"/>
      <c r="P898" s="122"/>
      <c r="Q898" s="122"/>
      <c r="R898" s="122"/>
      <c r="S898" s="122"/>
      <c r="T898" s="122"/>
      <c r="U898" s="122"/>
      <c r="V898" s="146"/>
    </row>
    <row r="899" spans="1:22" s="119" customFormat="1" ht="14.1" customHeight="1">
      <c r="A899" s="301">
        <f t="shared" ref="A899:A962" si="18">A898+1</f>
        <v>898</v>
      </c>
      <c r="B899" s="346" t="s">
        <v>2106</v>
      </c>
      <c r="C899" s="346">
        <v>1</v>
      </c>
      <c r="D899" s="346">
        <v>8</v>
      </c>
      <c r="E899" s="121" t="s">
        <v>2193</v>
      </c>
      <c r="F899" s="131" t="str">
        <f>IF('確認申請書（建築）入力'!$N$608="","",TEXT('確認申請書（建築）入力'!$N$608,"#0.000"))</f>
        <v/>
      </c>
      <c r="G899" s="131"/>
      <c r="H899" s="122"/>
      <c r="I899" s="122"/>
      <c r="J899" s="122"/>
      <c r="K899" s="122"/>
      <c r="L899" s="122"/>
      <c r="M899" s="122"/>
      <c r="N899" s="122"/>
      <c r="O899" s="122"/>
      <c r="P899" s="122"/>
      <c r="Q899" s="122"/>
      <c r="R899" s="122"/>
      <c r="S899" s="122"/>
      <c r="T899" s="122"/>
      <c r="U899" s="122"/>
      <c r="V899" s="146"/>
    </row>
    <row r="900" spans="1:22" s="119" customFormat="1" ht="14.1" customHeight="1">
      <c r="A900" s="301">
        <f t="shared" si="18"/>
        <v>899</v>
      </c>
      <c r="B900" s="346" t="s">
        <v>2106</v>
      </c>
      <c r="C900" s="346">
        <v>1</v>
      </c>
      <c r="D900" s="346">
        <v>8</v>
      </c>
      <c r="E900" s="121" t="s">
        <v>2194</v>
      </c>
      <c r="F900" s="131" t="str">
        <f>IF('確認申請書（建築）入力'!$N$609="","",TEXT('確認申請書（建築）入力'!$N$609,"#0.000"))</f>
        <v/>
      </c>
      <c r="G900" s="131"/>
      <c r="H900" s="122"/>
      <c r="I900" s="122"/>
      <c r="J900" s="122"/>
      <c r="K900" s="122"/>
      <c r="L900" s="122"/>
      <c r="M900" s="122"/>
      <c r="N900" s="122"/>
      <c r="O900" s="122"/>
      <c r="P900" s="122"/>
      <c r="Q900" s="122"/>
      <c r="R900" s="122"/>
      <c r="S900" s="122"/>
      <c r="T900" s="122"/>
      <c r="U900" s="122"/>
      <c r="V900" s="146"/>
    </row>
    <row r="901" spans="1:22" s="119" customFormat="1" ht="14.1" customHeight="1">
      <c r="A901" s="301">
        <f t="shared" si="18"/>
        <v>900</v>
      </c>
      <c r="B901" s="346" t="s">
        <v>2106</v>
      </c>
      <c r="C901" s="346">
        <v>1</v>
      </c>
      <c r="D901" s="346">
        <v>8</v>
      </c>
      <c r="E901" s="121" t="s">
        <v>2195</v>
      </c>
      <c r="F901" s="131" t="str">
        <f>IF('確認申請書（建築）入力'!$N$610="","",TEXT('確認申請書（建築）入力'!$N$610,"#0.000"))</f>
        <v/>
      </c>
      <c r="G901" s="131"/>
      <c r="H901" s="122"/>
      <c r="I901" s="122"/>
      <c r="J901" s="122"/>
      <c r="K901" s="122"/>
      <c r="L901" s="122"/>
      <c r="M901" s="122"/>
      <c r="N901" s="122"/>
      <c r="O901" s="122"/>
      <c r="P901" s="122"/>
      <c r="Q901" s="122"/>
      <c r="R901" s="122"/>
      <c r="S901" s="122"/>
      <c r="T901" s="122"/>
      <c r="U901" s="122"/>
      <c r="V901" s="146"/>
    </row>
    <row r="902" spans="1:22" s="119" customFormat="1" ht="14.1" customHeight="1">
      <c r="A902" s="301">
        <f t="shared" si="18"/>
        <v>901</v>
      </c>
      <c r="B902" s="346" t="s">
        <v>2106</v>
      </c>
      <c r="C902" s="346">
        <v>1</v>
      </c>
      <c r="D902" s="346">
        <v>8</v>
      </c>
      <c r="E902" s="121" t="s">
        <v>2191</v>
      </c>
      <c r="F902" s="131" t="str">
        <f>IF($G$902=TRUE,"有",IF($H$902=TRUE,"無",""))</f>
        <v/>
      </c>
      <c r="G902" s="127" t="b">
        <v>0</v>
      </c>
      <c r="H902" s="127" t="b">
        <v>0</v>
      </c>
      <c r="I902" s="122"/>
      <c r="J902" s="122"/>
      <c r="K902" s="122"/>
      <c r="L902" s="122"/>
      <c r="M902" s="122"/>
      <c r="N902" s="122"/>
      <c r="O902" s="122"/>
      <c r="P902" s="122"/>
      <c r="Q902" s="122"/>
      <c r="R902" s="122"/>
      <c r="S902" s="122"/>
      <c r="T902" s="122"/>
      <c r="U902" s="122"/>
      <c r="V902" s="146"/>
    </row>
    <row r="903" spans="1:22" s="119" customFormat="1" ht="14.1" customHeight="1">
      <c r="A903" s="301">
        <f t="shared" si="18"/>
        <v>902</v>
      </c>
      <c r="B903" s="346" t="s">
        <v>2106</v>
      </c>
      <c r="C903" s="346">
        <v>1</v>
      </c>
      <c r="D903" s="346">
        <v>8</v>
      </c>
      <c r="E903" s="121" t="s">
        <v>2286</v>
      </c>
      <c r="F903" s="122" t="str">
        <f>IF($G$903=1,"",INDEX(主要用途!$C$2:$C$63,$G$903))</f>
        <v/>
      </c>
      <c r="G903" s="134">
        <v>1</v>
      </c>
      <c r="H903" s="134"/>
      <c r="I903" s="134"/>
      <c r="J903" s="134"/>
      <c r="K903" s="134"/>
      <c r="L903" s="134"/>
      <c r="M903" s="122"/>
      <c r="N903" s="122"/>
      <c r="O903" s="122"/>
      <c r="P903" s="122"/>
      <c r="Q903" s="145"/>
      <c r="R903" s="122"/>
      <c r="S903" s="122"/>
      <c r="T903" s="122"/>
      <c r="U903" s="122"/>
      <c r="V903" s="146"/>
    </row>
    <row r="904" spans="1:22" s="119" customFormat="1" ht="14.1" customHeight="1">
      <c r="A904" s="301">
        <f t="shared" si="18"/>
        <v>903</v>
      </c>
      <c r="B904" s="346" t="s">
        <v>2106</v>
      </c>
      <c r="C904" s="346">
        <v>1</v>
      </c>
      <c r="D904" s="346">
        <v>8</v>
      </c>
      <c r="E904" s="121" t="s">
        <v>2287</v>
      </c>
      <c r="F904" s="122" t="str">
        <f>IF($G$904=1,"",INDEX(主要用途!$C$2:$C$63,$G$904))</f>
        <v/>
      </c>
      <c r="G904" s="134">
        <v>1</v>
      </c>
      <c r="H904" s="134"/>
      <c r="I904" s="134"/>
      <c r="J904" s="134"/>
      <c r="K904" s="134"/>
      <c r="L904" s="134"/>
      <c r="M904" s="122"/>
      <c r="N904" s="122"/>
      <c r="O904" s="122"/>
      <c r="P904" s="122"/>
      <c r="Q904" s="145"/>
      <c r="R904" s="122"/>
      <c r="S904" s="122"/>
      <c r="T904" s="122"/>
      <c r="U904" s="122"/>
      <c r="V904" s="146"/>
    </row>
    <row r="905" spans="1:22" s="119" customFormat="1" ht="14.1" customHeight="1">
      <c r="A905" s="301">
        <f t="shared" si="18"/>
        <v>904</v>
      </c>
      <c r="B905" s="346" t="s">
        <v>2106</v>
      </c>
      <c r="C905" s="346">
        <v>1</v>
      </c>
      <c r="D905" s="346">
        <v>8</v>
      </c>
      <c r="E905" s="121" t="s">
        <v>2288</v>
      </c>
      <c r="F905" s="122" t="str">
        <f>IF($G$905=1,"",INDEX(主要用途!$C$2:$C$63,$G$905))</f>
        <v/>
      </c>
      <c r="G905" s="134">
        <v>1</v>
      </c>
      <c r="H905" s="134"/>
      <c r="I905" s="134"/>
      <c r="J905" s="134"/>
      <c r="K905" s="134"/>
      <c r="L905" s="134"/>
      <c r="M905" s="122"/>
      <c r="N905" s="122"/>
      <c r="O905" s="122"/>
      <c r="P905" s="122"/>
      <c r="Q905" s="145"/>
      <c r="R905" s="122"/>
      <c r="S905" s="122"/>
      <c r="T905" s="122"/>
      <c r="U905" s="122"/>
      <c r="V905" s="146"/>
    </row>
    <row r="906" spans="1:22" s="119" customFormat="1" ht="14.1" customHeight="1">
      <c r="A906" s="301">
        <f t="shared" si="18"/>
        <v>905</v>
      </c>
      <c r="B906" s="346" t="s">
        <v>2106</v>
      </c>
      <c r="C906" s="346">
        <v>1</v>
      </c>
      <c r="D906" s="346">
        <v>8</v>
      </c>
      <c r="E906" s="121" t="s">
        <v>2289</v>
      </c>
      <c r="F906" s="122" t="str">
        <f>IF($G$906=1,"",INDEX(主要用途!$C$2:$C$63,$G$906))</f>
        <v/>
      </c>
      <c r="G906" s="134">
        <v>1</v>
      </c>
      <c r="H906" s="134"/>
      <c r="I906" s="134"/>
      <c r="J906" s="134"/>
      <c r="K906" s="134"/>
      <c r="L906" s="134"/>
      <c r="M906" s="122"/>
      <c r="N906" s="122"/>
      <c r="O906" s="122"/>
      <c r="P906" s="122"/>
      <c r="Q906" s="145"/>
      <c r="R906" s="122"/>
      <c r="S906" s="122"/>
      <c r="T906" s="122"/>
      <c r="U906" s="122"/>
      <c r="V906" s="146"/>
    </row>
    <row r="907" spans="1:22" s="119" customFormat="1" ht="14.1" customHeight="1">
      <c r="A907" s="301">
        <f t="shared" si="18"/>
        <v>906</v>
      </c>
      <c r="B907" s="346" t="s">
        <v>2106</v>
      </c>
      <c r="C907" s="346">
        <v>1</v>
      </c>
      <c r="D907" s="346">
        <v>8</v>
      </c>
      <c r="E907" s="121" t="s">
        <v>2290</v>
      </c>
      <c r="F907" s="122" t="str">
        <f>IF($G$907=1,"",INDEX(主要用途!$C$2:$C$63,$G$907))</f>
        <v/>
      </c>
      <c r="G907" s="134">
        <v>1</v>
      </c>
      <c r="H907" s="134"/>
      <c r="I907" s="134"/>
      <c r="J907" s="134"/>
      <c r="K907" s="134"/>
      <c r="L907" s="134"/>
      <c r="M907" s="122"/>
      <c r="N907" s="122"/>
      <c r="O907" s="122"/>
      <c r="P907" s="122"/>
      <c r="Q907" s="145"/>
      <c r="R907" s="122"/>
      <c r="S907" s="122"/>
      <c r="T907" s="122"/>
      <c r="U907" s="122"/>
      <c r="V907" s="146"/>
    </row>
    <row r="908" spans="1:22" s="119" customFormat="1" ht="14.1" customHeight="1">
      <c r="A908" s="301">
        <f t="shared" si="18"/>
        <v>907</v>
      </c>
      <c r="B908" s="346" t="s">
        <v>2106</v>
      </c>
      <c r="C908" s="346">
        <v>1</v>
      </c>
      <c r="D908" s="346">
        <v>8</v>
      </c>
      <c r="E908" s="121" t="s">
        <v>2301</v>
      </c>
      <c r="F908" s="122" t="str">
        <f>IF($G$908=1,"",INDEX(主要用途!$C$2:$C$63,$G$908))</f>
        <v/>
      </c>
      <c r="G908" s="134">
        <v>1</v>
      </c>
      <c r="H908" s="134"/>
      <c r="I908" s="134"/>
      <c r="J908" s="134"/>
      <c r="K908" s="134"/>
      <c r="L908" s="134"/>
      <c r="M908" s="122"/>
      <c r="N908" s="122"/>
      <c r="O908" s="122"/>
      <c r="P908" s="122"/>
      <c r="Q908" s="145"/>
      <c r="R908" s="122"/>
      <c r="S908" s="122"/>
      <c r="T908" s="122"/>
      <c r="U908" s="122"/>
      <c r="V908" s="146"/>
    </row>
    <row r="909" spans="1:22" s="119" customFormat="1" ht="14.1" customHeight="1">
      <c r="A909" s="301">
        <f t="shared" si="18"/>
        <v>908</v>
      </c>
      <c r="B909" s="346" t="s">
        <v>2106</v>
      </c>
      <c r="C909" s="346">
        <v>1</v>
      </c>
      <c r="D909" s="346">
        <v>8</v>
      </c>
      <c r="E909" s="121" t="s">
        <v>2291</v>
      </c>
      <c r="F909" s="122" t="str">
        <f>IF('確認申請書（建築）入力'!$T$614="","",'確認申請書（建築）入力'!$T$614)</f>
        <v/>
      </c>
      <c r="G909" s="134"/>
      <c r="H909" s="134"/>
      <c r="I909" s="134"/>
      <c r="J909" s="134"/>
      <c r="K909" s="134"/>
      <c r="L909" s="134"/>
      <c r="M909" s="122"/>
      <c r="N909" s="122"/>
      <c r="O909" s="122"/>
      <c r="P909" s="122"/>
      <c r="Q909" s="122"/>
      <c r="R909" s="122"/>
      <c r="S909" s="122"/>
      <c r="T909" s="122"/>
      <c r="U909" s="122"/>
      <c r="V909" s="146"/>
    </row>
    <row r="910" spans="1:22" s="119" customFormat="1" ht="14.1" customHeight="1">
      <c r="A910" s="301">
        <f t="shared" si="18"/>
        <v>909</v>
      </c>
      <c r="B910" s="346" t="s">
        <v>2106</v>
      </c>
      <c r="C910" s="346">
        <v>1</v>
      </c>
      <c r="D910" s="346">
        <v>8</v>
      </c>
      <c r="E910" s="121" t="s">
        <v>2292</v>
      </c>
      <c r="F910" s="122" t="str">
        <f>IF('確認申請書（建築）入力'!$T$615="","",'確認申請書（建築）入力'!$T$615)</f>
        <v/>
      </c>
      <c r="G910" s="122"/>
      <c r="H910" s="122"/>
      <c r="I910" s="122"/>
      <c r="J910" s="122"/>
      <c r="K910" s="122"/>
      <c r="L910" s="122"/>
      <c r="M910" s="122"/>
      <c r="N910" s="122"/>
      <c r="O910" s="122"/>
      <c r="P910" s="122"/>
      <c r="Q910" s="122"/>
      <c r="R910" s="122"/>
      <c r="S910" s="122"/>
      <c r="T910" s="122"/>
      <c r="U910" s="122"/>
      <c r="V910" s="146"/>
    </row>
    <row r="911" spans="1:22" s="119" customFormat="1" ht="14.1" customHeight="1">
      <c r="A911" s="301">
        <f t="shared" si="18"/>
        <v>910</v>
      </c>
      <c r="B911" s="346" t="s">
        <v>2106</v>
      </c>
      <c r="C911" s="346">
        <v>1</v>
      </c>
      <c r="D911" s="346">
        <v>8</v>
      </c>
      <c r="E911" s="121" t="s">
        <v>2295</v>
      </c>
      <c r="F911" s="122" t="str">
        <f>IF('確認申請書（建築）入力'!$T$616="","",'確認申請書（建築）入力'!$T$616)</f>
        <v/>
      </c>
      <c r="G911" s="122"/>
      <c r="H911" s="122"/>
      <c r="I911" s="122"/>
      <c r="J911" s="122"/>
      <c r="K911" s="122"/>
      <c r="L911" s="122"/>
      <c r="M911" s="122"/>
      <c r="N911" s="122"/>
      <c r="O911" s="122"/>
      <c r="P911" s="122"/>
      <c r="Q911" s="122"/>
      <c r="R911" s="122"/>
      <c r="S911" s="122"/>
      <c r="T911" s="122"/>
      <c r="U911" s="122"/>
      <c r="V911" s="146"/>
    </row>
    <row r="912" spans="1:22" s="119" customFormat="1" ht="14.1" customHeight="1">
      <c r="A912" s="301">
        <f t="shared" si="18"/>
        <v>911</v>
      </c>
      <c r="B912" s="346" t="s">
        <v>2106</v>
      </c>
      <c r="C912" s="346">
        <v>1</v>
      </c>
      <c r="D912" s="346">
        <v>8</v>
      </c>
      <c r="E912" s="121" t="s">
        <v>2293</v>
      </c>
      <c r="F912" s="122" t="str">
        <f>IF('確認申請書（建築）入力'!$T$617="","",'確認申請書（建築）入力'!$T$617)</f>
        <v/>
      </c>
      <c r="G912" s="122"/>
      <c r="H912" s="122"/>
      <c r="I912" s="122"/>
      <c r="J912" s="122"/>
      <c r="K912" s="122"/>
      <c r="L912" s="122"/>
      <c r="M912" s="122"/>
      <c r="N912" s="122"/>
      <c r="O912" s="122"/>
      <c r="P912" s="122"/>
      <c r="Q912" s="122"/>
      <c r="R912" s="122"/>
      <c r="S912" s="122"/>
      <c r="T912" s="122"/>
      <c r="U912" s="122"/>
      <c r="V912" s="146"/>
    </row>
    <row r="913" spans="1:22" s="119" customFormat="1" ht="14.1" customHeight="1">
      <c r="A913" s="301">
        <f t="shared" si="18"/>
        <v>912</v>
      </c>
      <c r="B913" s="346" t="s">
        <v>2106</v>
      </c>
      <c r="C913" s="346">
        <v>1</v>
      </c>
      <c r="D913" s="346">
        <v>8</v>
      </c>
      <c r="E913" s="121" t="s">
        <v>2294</v>
      </c>
      <c r="F913" s="122" t="str">
        <f>IF('確認申請書（建築）入力'!$T$618="","",'確認申請書（建築）入力'!$T$618)</f>
        <v/>
      </c>
      <c r="G913" s="122"/>
      <c r="H913" s="122"/>
      <c r="I913" s="122"/>
      <c r="J913" s="122"/>
      <c r="K913" s="122"/>
      <c r="L913" s="122"/>
      <c r="M913" s="122"/>
      <c r="N913" s="122"/>
      <c r="O913" s="122"/>
      <c r="P913" s="122"/>
      <c r="Q913" s="122"/>
      <c r="R913" s="122"/>
      <c r="S913" s="122"/>
      <c r="T913" s="122"/>
      <c r="U913" s="122"/>
      <c r="V913" s="146"/>
    </row>
    <row r="914" spans="1:22" s="119" customFormat="1" ht="14.1" customHeight="1">
      <c r="A914" s="301">
        <f t="shared" si="18"/>
        <v>913</v>
      </c>
      <c r="B914" s="346" t="s">
        <v>2106</v>
      </c>
      <c r="C914" s="346">
        <v>1</v>
      </c>
      <c r="D914" s="346">
        <v>8</v>
      </c>
      <c r="E914" s="121" t="s">
        <v>2302</v>
      </c>
      <c r="F914" s="122" t="str">
        <f>IF('確認申請書（建築）入力'!$T$619="","",'確認申請書（建築）入力'!$T$619)</f>
        <v/>
      </c>
      <c r="G914" s="122"/>
      <c r="H914" s="122"/>
      <c r="I914" s="122"/>
      <c r="J914" s="122"/>
      <c r="K914" s="122"/>
      <c r="L914" s="122"/>
      <c r="M914" s="122"/>
      <c r="N914" s="122"/>
      <c r="O914" s="122"/>
      <c r="P914" s="122"/>
      <c r="Q914" s="122"/>
      <c r="R914" s="122"/>
      <c r="S914" s="122"/>
      <c r="T914" s="122"/>
      <c r="U914" s="122"/>
      <c r="V914" s="146"/>
    </row>
    <row r="915" spans="1:22" s="119" customFormat="1" ht="14.1" customHeight="1">
      <c r="A915" s="301">
        <f t="shared" si="18"/>
        <v>914</v>
      </c>
      <c r="B915" s="346" t="s">
        <v>2106</v>
      </c>
      <c r="C915" s="346">
        <v>1</v>
      </c>
      <c r="D915" s="346">
        <v>8</v>
      </c>
      <c r="E915" s="121" t="s">
        <v>2296</v>
      </c>
      <c r="F915" s="122" t="str">
        <f>IF('確認申請書（建築）入力'!$AE$614="","",TEXT('確認申請書（建築）入力'!$AE$614,"#0.00"))</f>
        <v/>
      </c>
      <c r="G915" s="152"/>
      <c r="H915" s="152"/>
      <c r="I915" s="152"/>
      <c r="J915" s="152"/>
      <c r="K915" s="152"/>
      <c r="L915" s="152"/>
      <c r="M915" s="122"/>
      <c r="N915" s="122"/>
      <c r="O915" s="122"/>
      <c r="P915" s="122"/>
      <c r="Q915" s="122"/>
      <c r="R915" s="122"/>
      <c r="S915" s="122"/>
      <c r="T915" s="122"/>
      <c r="U915" s="122"/>
      <c r="V915" s="146"/>
    </row>
    <row r="916" spans="1:22" s="119" customFormat="1" ht="14.1" customHeight="1">
      <c r="A916" s="301">
        <f t="shared" si="18"/>
        <v>915</v>
      </c>
      <c r="B916" s="346" t="s">
        <v>2106</v>
      </c>
      <c r="C916" s="346">
        <v>1</v>
      </c>
      <c r="D916" s="346">
        <v>8</v>
      </c>
      <c r="E916" s="121" t="s">
        <v>2297</v>
      </c>
      <c r="F916" s="122" t="str">
        <f>IF('確認申請書（建築）入力'!$AE$615="","",TEXT('確認申請書（建築）入力'!$AE$615,"#0.00"))</f>
        <v/>
      </c>
      <c r="G916" s="152"/>
      <c r="H916" s="152"/>
      <c r="I916" s="152"/>
      <c r="J916" s="152"/>
      <c r="K916" s="152"/>
      <c r="L916" s="152"/>
      <c r="M916" s="122"/>
      <c r="N916" s="122"/>
      <c r="O916" s="122"/>
      <c r="P916" s="122"/>
      <c r="Q916" s="122"/>
      <c r="R916" s="122"/>
      <c r="S916" s="122"/>
      <c r="T916" s="122"/>
      <c r="U916" s="122"/>
      <c r="V916" s="146"/>
    </row>
    <row r="917" spans="1:22" s="119" customFormat="1" ht="14.1" customHeight="1">
      <c r="A917" s="301">
        <f t="shared" si="18"/>
        <v>916</v>
      </c>
      <c r="B917" s="346" t="s">
        <v>2106</v>
      </c>
      <c r="C917" s="346">
        <v>1</v>
      </c>
      <c r="D917" s="346">
        <v>8</v>
      </c>
      <c r="E917" s="121" t="s">
        <v>2298</v>
      </c>
      <c r="F917" s="122" t="str">
        <f>IF('確認申請書（建築）入力'!$AE$616="","",TEXT('確認申請書（建築）入力'!$AE$616,"#0.00"))</f>
        <v/>
      </c>
      <c r="G917" s="152"/>
      <c r="H917" s="152"/>
      <c r="I917" s="152"/>
      <c r="J917" s="152"/>
      <c r="K917" s="152"/>
      <c r="L917" s="152"/>
      <c r="M917" s="122"/>
      <c r="N917" s="122"/>
      <c r="O917" s="122"/>
      <c r="P917" s="122"/>
      <c r="Q917" s="122"/>
      <c r="R917" s="122"/>
      <c r="S917" s="122"/>
      <c r="T917" s="122"/>
      <c r="U917" s="122"/>
      <c r="V917" s="146"/>
    </row>
    <row r="918" spans="1:22" s="119" customFormat="1" ht="14.1" customHeight="1">
      <c r="A918" s="301">
        <f t="shared" si="18"/>
        <v>917</v>
      </c>
      <c r="B918" s="346" t="s">
        <v>2106</v>
      </c>
      <c r="C918" s="346">
        <v>1</v>
      </c>
      <c r="D918" s="346">
        <v>8</v>
      </c>
      <c r="E918" s="121" t="s">
        <v>2299</v>
      </c>
      <c r="F918" s="122" t="str">
        <f>IF('確認申請書（建築）入力'!$AE$617="","",TEXT('確認申請書（建築）入力'!$AE$617,"#0.00"))</f>
        <v/>
      </c>
      <c r="G918" s="152"/>
      <c r="H918" s="152"/>
      <c r="I918" s="152"/>
      <c r="J918" s="152"/>
      <c r="K918" s="152"/>
      <c r="L918" s="152"/>
      <c r="M918" s="122"/>
      <c r="N918" s="122"/>
      <c r="O918" s="122"/>
      <c r="P918" s="122"/>
      <c r="Q918" s="122"/>
      <c r="R918" s="122"/>
      <c r="S918" s="122"/>
      <c r="T918" s="122"/>
      <c r="U918" s="122"/>
      <c r="V918" s="146"/>
    </row>
    <row r="919" spans="1:22" s="119" customFormat="1" ht="14.1" customHeight="1">
      <c r="A919" s="301">
        <f t="shared" si="18"/>
        <v>918</v>
      </c>
      <c r="B919" s="346" t="s">
        <v>2106</v>
      </c>
      <c r="C919" s="346">
        <v>1</v>
      </c>
      <c r="D919" s="346">
        <v>8</v>
      </c>
      <c r="E919" s="121" t="s">
        <v>2300</v>
      </c>
      <c r="F919" s="122" t="str">
        <f>IF('確認申請書（建築）入力'!$AE$618="","",TEXT('確認申請書（建築）入力'!$AE$618,"#0.00"))</f>
        <v/>
      </c>
      <c r="G919" s="152"/>
      <c r="H919" s="152"/>
      <c r="I919" s="152"/>
      <c r="J919" s="152"/>
      <c r="K919" s="152"/>
      <c r="L919" s="152"/>
      <c r="M919" s="122"/>
      <c r="N919" s="122"/>
      <c r="O919" s="122"/>
      <c r="P919" s="122"/>
      <c r="Q919" s="122"/>
      <c r="R919" s="122"/>
      <c r="S919" s="122"/>
      <c r="T919" s="122"/>
      <c r="U919" s="122"/>
      <c r="V919" s="146"/>
    </row>
    <row r="920" spans="1:22" s="119" customFormat="1" ht="14.1" customHeight="1">
      <c r="A920" s="301">
        <f t="shared" si="18"/>
        <v>919</v>
      </c>
      <c r="B920" s="346" t="s">
        <v>2106</v>
      </c>
      <c r="C920" s="346">
        <v>1</v>
      </c>
      <c r="D920" s="346">
        <v>8</v>
      </c>
      <c r="E920" s="121" t="s">
        <v>2303</v>
      </c>
      <c r="F920" s="122" t="str">
        <f>IF('確認申請書（建築）入力'!$AE$619="","",TEXT('確認申請書（建築）入力'!$AE$619,"#0.00"))</f>
        <v/>
      </c>
      <c r="G920" s="152"/>
      <c r="H920" s="152"/>
      <c r="I920" s="152"/>
      <c r="J920" s="152"/>
      <c r="K920" s="152"/>
      <c r="L920" s="152"/>
      <c r="M920" s="122"/>
      <c r="N920" s="122"/>
      <c r="O920" s="122"/>
      <c r="P920" s="122"/>
      <c r="Q920" s="122"/>
      <c r="R920" s="122"/>
      <c r="S920" s="122"/>
      <c r="T920" s="122"/>
      <c r="U920" s="122"/>
      <c r="V920" s="146"/>
    </row>
    <row r="921" spans="1:22" s="119" customFormat="1" ht="14.1" customHeight="1">
      <c r="A921" s="301">
        <f t="shared" si="18"/>
        <v>920</v>
      </c>
      <c r="B921" s="346" t="s">
        <v>2106</v>
      </c>
      <c r="C921" s="346">
        <v>1</v>
      </c>
      <c r="D921" s="346">
        <v>8</v>
      </c>
      <c r="E921" s="121" t="s">
        <v>1631</v>
      </c>
      <c r="F921" s="122" t="str">
        <f>IF('確認申請書（建築）入力'!$N$621="","",'確認申請書（建築）入力'!$N$621)</f>
        <v/>
      </c>
      <c r="G921" s="122"/>
      <c r="H921" s="122"/>
      <c r="I921" s="122"/>
      <c r="J921" s="122"/>
      <c r="K921" s="122"/>
      <c r="L921" s="122"/>
      <c r="M921" s="122"/>
      <c r="N921" s="122"/>
      <c r="O921" s="122"/>
      <c r="P921" s="122"/>
      <c r="Q921" s="122"/>
      <c r="R921" s="122"/>
      <c r="S921" s="122"/>
      <c r="T921" s="122"/>
      <c r="U921" s="122"/>
      <c r="V921" s="146"/>
    </row>
    <row r="922" spans="1:22" s="119" customFormat="1" ht="14.1" customHeight="1" thickBot="1">
      <c r="A922" s="302">
        <f t="shared" si="18"/>
        <v>921</v>
      </c>
      <c r="B922" s="347" t="s">
        <v>2106</v>
      </c>
      <c r="C922" s="347">
        <v>1</v>
      </c>
      <c r="D922" s="347">
        <v>8</v>
      </c>
      <c r="E922" s="136" t="s">
        <v>1630</v>
      </c>
      <c r="F922" s="137" t="str">
        <f>IF('確認申請書（建築）入力'!$N$624="","",'確認申請書（建築）入力'!$N$624)</f>
        <v/>
      </c>
      <c r="G922" s="137"/>
      <c r="H922" s="137"/>
      <c r="I922" s="137"/>
      <c r="J922" s="137"/>
      <c r="K922" s="137"/>
      <c r="L922" s="137"/>
      <c r="M922" s="137"/>
      <c r="N922" s="137"/>
      <c r="O922" s="137"/>
      <c r="P922" s="137"/>
      <c r="Q922" s="137"/>
      <c r="R922" s="137"/>
      <c r="S922" s="137"/>
      <c r="T922" s="137"/>
      <c r="U922" s="137"/>
      <c r="V922" s="153"/>
    </row>
    <row r="923" spans="1:22" s="119" customFormat="1" ht="14.1" customHeight="1">
      <c r="A923" s="309">
        <f t="shared" si="18"/>
        <v>922</v>
      </c>
      <c r="B923" s="348" t="s">
        <v>2106</v>
      </c>
      <c r="C923" s="348">
        <v>2</v>
      </c>
      <c r="D923" s="348">
        <v>8</v>
      </c>
      <c r="E923" s="147" t="s">
        <v>1983</v>
      </c>
      <c r="F923" s="156">
        <f>'建築物別概要（追加）入力'!$E$256</f>
        <v>2</v>
      </c>
      <c r="G923" s="156"/>
      <c r="H923" s="148"/>
      <c r="I923" s="148"/>
      <c r="J923" s="148"/>
      <c r="K923" s="148"/>
      <c r="L923" s="148"/>
      <c r="M923" s="148"/>
      <c r="N923" s="148"/>
      <c r="O923" s="148"/>
      <c r="P923" s="148"/>
      <c r="Q923" s="148"/>
      <c r="R923" s="148"/>
      <c r="S923" s="148"/>
      <c r="T923" s="148"/>
      <c r="U923" s="148"/>
      <c r="V923" s="157"/>
    </row>
    <row r="924" spans="1:22" s="119" customFormat="1" ht="14.1" customHeight="1">
      <c r="A924" s="301">
        <f t="shared" si="18"/>
        <v>923</v>
      </c>
      <c r="B924" s="346" t="s">
        <v>2106</v>
      </c>
      <c r="C924" s="346">
        <v>2</v>
      </c>
      <c r="D924" s="346">
        <v>8</v>
      </c>
      <c r="E924" s="121" t="s">
        <v>87</v>
      </c>
      <c r="F924" s="133" t="str">
        <f>IF('建築物別概要（追加）入力'!$E$257="","",'建築物別概要（追加）入力'!$E$257)</f>
        <v/>
      </c>
      <c r="G924" s="133"/>
      <c r="H924" s="122"/>
      <c r="I924" s="122"/>
      <c r="J924" s="122"/>
      <c r="K924" s="122"/>
      <c r="L924" s="122"/>
      <c r="M924" s="122"/>
      <c r="N924" s="122"/>
      <c r="O924" s="122"/>
      <c r="P924" s="122"/>
      <c r="Q924" s="122"/>
      <c r="R924" s="122"/>
      <c r="S924" s="122"/>
      <c r="T924" s="122"/>
      <c r="U924" s="122"/>
      <c r="V924" s="146"/>
    </row>
    <row r="925" spans="1:22" s="119" customFormat="1" ht="14.1" customHeight="1">
      <c r="A925" s="301">
        <f t="shared" si="18"/>
        <v>924</v>
      </c>
      <c r="B925" s="346" t="s">
        <v>2106</v>
      </c>
      <c r="C925" s="346">
        <v>2</v>
      </c>
      <c r="D925" s="346">
        <v>8</v>
      </c>
      <c r="E925" s="121" t="s">
        <v>2192</v>
      </c>
      <c r="F925" s="131" t="str">
        <f>IF('建築物別概要（追加）入力'!$E$258="","",'建築物別概要（追加）入力'!$E$258)</f>
        <v/>
      </c>
      <c r="G925" s="131"/>
      <c r="H925" s="122"/>
      <c r="I925" s="122"/>
      <c r="J925" s="122"/>
      <c r="K925" s="122"/>
      <c r="L925" s="122"/>
      <c r="M925" s="122"/>
      <c r="N925" s="122"/>
      <c r="O925" s="122"/>
      <c r="P925" s="122"/>
      <c r="Q925" s="122"/>
      <c r="R925" s="122"/>
      <c r="S925" s="122"/>
      <c r="T925" s="122"/>
      <c r="U925" s="122"/>
      <c r="V925" s="146"/>
    </row>
    <row r="926" spans="1:22" s="119" customFormat="1" ht="14.1" customHeight="1">
      <c r="A926" s="301">
        <f t="shared" si="18"/>
        <v>925</v>
      </c>
      <c r="B926" s="346" t="s">
        <v>2106</v>
      </c>
      <c r="C926" s="346">
        <v>2</v>
      </c>
      <c r="D926" s="346">
        <v>8</v>
      </c>
      <c r="E926" s="121" t="s">
        <v>2193</v>
      </c>
      <c r="F926" s="131" t="str">
        <f>IF('建築物別概要（追加）入力'!$E$259="","",'建築物別概要（追加）入力'!$E$259)</f>
        <v/>
      </c>
      <c r="G926" s="131"/>
      <c r="H926" s="122"/>
      <c r="I926" s="122"/>
      <c r="J926" s="122"/>
      <c r="K926" s="122"/>
      <c r="L926" s="122"/>
      <c r="M926" s="122"/>
      <c r="N926" s="122"/>
      <c r="O926" s="122"/>
      <c r="P926" s="122"/>
      <c r="Q926" s="122"/>
      <c r="R926" s="122"/>
      <c r="S926" s="122"/>
      <c r="T926" s="122"/>
      <c r="U926" s="122"/>
      <c r="V926" s="146"/>
    </row>
    <row r="927" spans="1:22" s="119" customFormat="1" ht="14.1" customHeight="1">
      <c r="A927" s="301">
        <f t="shared" si="18"/>
        <v>926</v>
      </c>
      <c r="B927" s="346" t="s">
        <v>2106</v>
      </c>
      <c r="C927" s="346">
        <v>2</v>
      </c>
      <c r="D927" s="346">
        <v>8</v>
      </c>
      <c r="E927" s="121" t="s">
        <v>2194</v>
      </c>
      <c r="F927" s="131" t="str">
        <f>IF('建築物別概要（追加）入力'!$E$260="","",'建築物別概要（追加）入力'!$E$260)</f>
        <v/>
      </c>
      <c r="G927" s="131"/>
      <c r="H927" s="122"/>
      <c r="I927" s="122"/>
      <c r="J927" s="122"/>
      <c r="K927" s="122"/>
      <c r="L927" s="122"/>
      <c r="M927" s="122"/>
      <c r="N927" s="122"/>
      <c r="O927" s="122"/>
      <c r="P927" s="122"/>
      <c r="Q927" s="122"/>
      <c r="R927" s="122"/>
      <c r="S927" s="122"/>
      <c r="T927" s="122"/>
      <c r="U927" s="122"/>
      <c r="V927" s="146"/>
    </row>
    <row r="928" spans="1:22" s="119" customFormat="1" ht="14.1" customHeight="1">
      <c r="A928" s="301">
        <f t="shared" si="18"/>
        <v>927</v>
      </c>
      <c r="B928" s="346" t="s">
        <v>2106</v>
      </c>
      <c r="C928" s="346">
        <v>2</v>
      </c>
      <c r="D928" s="346">
        <v>8</v>
      </c>
      <c r="E928" s="121" t="s">
        <v>2195</v>
      </c>
      <c r="F928" s="131" t="str">
        <f>IF('建築物別概要（追加）入力'!$E$261="","",'建築物別概要（追加）入力'!$E$261)</f>
        <v/>
      </c>
      <c r="G928" s="131"/>
      <c r="H928" s="122"/>
      <c r="I928" s="122"/>
      <c r="J928" s="122"/>
      <c r="K928" s="122"/>
      <c r="L928" s="122"/>
      <c r="M928" s="122"/>
      <c r="N928" s="122"/>
      <c r="O928" s="122"/>
      <c r="P928" s="122"/>
      <c r="Q928" s="122"/>
      <c r="R928" s="122"/>
      <c r="S928" s="122"/>
      <c r="T928" s="122"/>
      <c r="U928" s="122"/>
      <c r="V928" s="146"/>
    </row>
    <row r="929" spans="1:22" s="119" customFormat="1" ht="14.1" customHeight="1">
      <c r="A929" s="301">
        <f t="shared" si="18"/>
        <v>928</v>
      </c>
      <c r="B929" s="346" t="s">
        <v>2106</v>
      </c>
      <c r="C929" s="346">
        <v>2</v>
      </c>
      <c r="D929" s="346">
        <v>8</v>
      </c>
      <c r="E929" s="121" t="s">
        <v>2191</v>
      </c>
      <c r="F929" s="131" t="str">
        <f>IF($G$929=TRUE,"有",IF($H$929=TRUE,"無",""))</f>
        <v/>
      </c>
      <c r="G929" s="127" t="b">
        <v>0</v>
      </c>
      <c r="H929" s="127" t="b">
        <v>0</v>
      </c>
      <c r="I929" s="122"/>
      <c r="J929" s="122"/>
      <c r="K929" s="122"/>
      <c r="L929" s="122"/>
      <c r="M929" s="122"/>
      <c r="N929" s="122"/>
      <c r="O929" s="122"/>
      <c r="P929" s="122"/>
      <c r="Q929" s="122"/>
      <c r="R929" s="122"/>
      <c r="S929" s="122"/>
      <c r="T929" s="122"/>
      <c r="U929" s="122"/>
      <c r="V929" s="146"/>
    </row>
    <row r="930" spans="1:22" s="119" customFormat="1" ht="14.1" customHeight="1">
      <c r="A930" s="301">
        <f t="shared" si="18"/>
        <v>929</v>
      </c>
      <c r="B930" s="346" t="s">
        <v>2106</v>
      </c>
      <c r="C930" s="346">
        <v>2</v>
      </c>
      <c r="D930" s="346">
        <v>8</v>
      </c>
      <c r="E930" s="121" t="s">
        <v>2286</v>
      </c>
      <c r="F930" s="122" t="str">
        <f>IF($G$930=1,"",INDEX(主要用途!$C$2:$C$63,$G$930))</f>
        <v/>
      </c>
      <c r="G930" s="134">
        <v>1</v>
      </c>
      <c r="H930" s="134"/>
      <c r="I930" s="134"/>
      <c r="J930" s="134"/>
      <c r="K930" s="134"/>
      <c r="L930" s="134"/>
      <c r="M930" s="122"/>
      <c r="N930" s="122"/>
      <c r="O930" s="122"/>
      <c r="P930" s="122"/>
      <c r="Q930" s="145"/>
      <c r="R930" s="122"/>
      <c r="S930" s="122"/>
      <c r="T930" s="122"/>
      <c r="U930" s="122"/>
      <c r="V930" s="146"/>
    </row>
    <row r="931" spans="1:22" s="119" customFormat="1" ht="14.1" customHeight="1">
      <c r="A931" s="301">
        <f t="shared" si="18"/>
        <v>930</v>
      </c>
      <c r="B931" s="346" t="s">
        <v>2106</v>
      </c>
      <c r="C931" s="346">
        <v>2</v>
      </c>
      <c r="D931" s="346">
        <v>8</v>
      </c>
      <c r="E931" s="121" t="s">
        <v>2287</v>
      </c>
      <c r="F931" s="122" t="str">
        <f>IF($G$931=1,"",INDEX(主要用途!$C$2:$C$63,$G$931))</f>
        <v/>
      </c>
      <c r="G931" s="134">
        <v>1</v>
      </c>
      <c r="H931" s="134"/>
      <c r="I931" s="134"/>
      <c r="J931" s="134"/>
      <c r="K931" s="134"/>
      <c r="L931" s="134"/>
      <c r="M931" s="122"/>
      <c r="N931" s="122"/>
      <c r="O931" s="122"/>
      <c r="P931" s="122"/>
      <c r="Q931" s="145"/>
      <c r="R931" s="122"/>
      <c r="S931" s="122"/>
      <c r="T931" s="122"/>
      <c r="U931" s="122"/>
      <c r="V931" s="146"/>
    </row>
    <row r="932" spans="1:22" s="119" customFormat="1" ht="14.1" customHeight="1">
      <c r="A932" s="301">
        <f t="shared" si="18"/>
        <v>931</v>
      </c>
      <c r="B932" s="346" t="s">
        <v>2106</v>
      </c>
      <c r="C932" s="346">
        <v>2</v>
      </c>
      <c r="D932" s="346">
        <v>8</v>
      </c>
      <c r="E932" s="121" t="s">
        <v>2288</v>
      </c>
      <c r="F932" s="122" t="str">
        <f>IF($G$932=1,"",INDEX(主要用途!$C$2:$C$63,$G$932))</f>
        <v/>
      </c>
      <c r="G932" s="134">
        <v>1</v>
      </c>
      <c r="H932" s="134"/>
      <c r="I932" s="134"/>
      <c r="J932" s="134"/>
      <c r="K932" s="134"/>
      <c r="L932" s="134"/>
      <c r="M932" s="122"/>
      <c r="N932" s="122"/>
      <c r="O932" s="122"/>
      <c r="P932" s="122"/>
      <c r="Q932" s="145"/>
      <c r="R932" s="122"/>
      <c r="S932" s="122"/>
      <c r="T932" s="122"/>
      <c r="U932" s="122"/>
      <c r="V932" s="146"/>
    </row>
    <row r="933" spans="1:22" s="119" customFormat="1" ht="14.1" customHeight="1">
      <c r="A933" s="301">
        <f t="shared" si="18"/>
        <v>932</v>
      </c>
      <c r="B933" s="346" t="s">
        <v>2106</v>
      </c>
      <c r="C933" s="346">
        <v>2</v>
      </c>
      <c r="D933" s="346">
        <v>8</v>
      </c>
      <c r="E933" s="121" t="s">
        <v>2289</v>
      </c>
      <c r="F933" s="122" t="str">
        <f>IF($G$933=1,"",INDEX(主要用途!$C$2:$C$63,$G$933))</f>
        <v/>
      </c>
      <c r="G933" s="134">
        <v>1</v>
      </c>
      <c r="H933" s="134"/>
      <c r="I933" s="134"/>
      <c r="J933" s="134"/>
      <c r="K933" s="134"/>
      <c r="L933" s="134"/>
      <c r="M933" s="122"/>
      <c r="N933" s="122"/>
      <c r="O933" s="122"/>
      <c r="P933" s="122"/>
      <c r="Q933" s="145"/>
      <c r="R933" s="122"/>
      <c r="S933" s="122"/>
      <c r="T933" s="122"/>
      <c r="U933" s="122"/>
      <c r="V933" s="146"/>
    </row>
    <row r="934" spans="1:22" s="119" customFormat="1" ht="14.1" customHeight="1">
      <c r="A934" s="301">
        <f t="shared" si="18"/>
        <v>933</v>
      </c>
      <c r="B934" s="346" t="s">
        <v>2106</v>
      </c>
      <c r="C934" s="346">
        <v>2</v>
      </c>
      <c r="D934" s="346">
        <v>8</v>
      </c>
      <c r="E934" s="121" t="s">
        <v>2290</v>
      </c>
      <c r="F934" s="122" t="str">
        <f>IF($G$934=1,"",INDEX(主要用途!$C$2:$C$63,$G$934))</f>
        <v/>
      </c>
      <c r="G934" s="134">
        <v>1</v>
      </c>
      <c r="H934" s="134"/>
      <c r="I934" s="134"/>
      <c r="J934" s="134"/>
      <c r="K934" s="134"/>
      <c r="L934" s="134"/>
      <c r="M934" s="122"/>
      <c r="N934" s="122"/>
      <c r="O934" s="122"/>
      <c r="P934" s="122"/>
      <c r="Q934" s="145"/>
      <c r="R934" s="122"/>
      <c r="S934" s="122"/>
      <c r="T934" s="122"/>
      <c r="U934" s="122"/>
      <c r="V934" s="146"/>
    </row>
    <row r="935" spans="1:22" s="119" customFormat="1" ht="14.1" customHeight="1">
      <c r="A935" s="301">
        <f t="shared" si="18"/>
        <v>934</v>
      </c>
      <c r="B935" s="346" t="s">
        <v>2106</v>
      </c>
      <c r="C935" s="346">
        <v>2</v>
      </c>
      <c r="D935" s="346">
        <v>8</v>
      </c>
      <c r="E935" s="121" t="s">
        <v>2301</v>
      </c>
      <c r="F935" s="122" t="str">
        <f>IF($G$935=1,"",INDEX(主要用途!$C$2:$C$63,$G$935))</f>
        <v/>
      </c>
      <c r="G935" s="134">
        <v>1</v>
      </c>
      <c r="H935" s="134"/>
      <c r="I935" s="134"/>
      <c r="J935" s="134"/>
      <c r="K935" s="134"/>
      <c r="L935" s="134"/>
      <c r="M935" s="122"/>
      <c r="N935" s="122"/>
      <c r="O935" s="122"/>
      <c r="P935" s="122"/>
      <c r="Q935" s="145"/>
      <c r="R935" s="122"/>
      <c r="S935" s="122"/>
      <c r="T935" s="122"/>
      <c r="U935" s="122"/>
      <c r="V935" s="146"/>
    </row>
    <row r="936" spans="1:22" s="119" customFormat="1" ht="14.1" customHeight="1">
      <c r="A936" s="301">
        <f t="shared" si="18"/>
        <v>935</v>
      </c>
      <c r="B936" s="346" t="s">
        <v>2106</v>
      </c>
      <c r="C936" s="346">
        <v>2</v>
      </c>
      <c r="D936" s="346">
        <v>8</v>
      </c>
      <c r="E936" s="121" t="s">
        <v>2291</v>
      </c>
      <c r="F936" s="122" t="str">
        <f>IF('建築物別概要（追加）入力'!$K$265="","",'建築物別概要（追加）入力'!$K$265)</f>
        <v/>
      </c>
      <c r="G936" s="134"/>
      <c r="H936" s="134"/>
      <c r="I936" s="134"/>
      <c r="J936" s="134"/>
      <c r="K936" s="134"/>
      <c r="L936" s="134"/>
      <c r="M936" s="122"/>
      <c r="N936" s="122"/>
      <c r="O936" s="122"/>
      <c r="P936" s="122"/>
      <c r="Q936" s="122"/>
      <c r="R936" s="122"/>
      <c r="S936" s="122"/>
      <c r="T936" s="122"/>
      <c r="U936" s="122"/>
      <c r="V936" s="146"/>
    </row>
    <row r="937" spans="1:22" s="119" customFormat="1" ht="14.1" customHeight="1">
      <c r="A937" s="301">
        <f t="shared" si="18"/>
        <v>936</v>
      </c>
      <c r="B937" s="346" t="s">
        <v>2106</v>
      </c>
      <c r="C937" s="346">
        <v>2</v>
      </c>
      <c r="D937" s="346">
        <v>8</v>
      </c>
      <c r="E937" s="121" t="s">
        <v>2292</v>
      </c>
      <c r="F937" s="122" t="str">
        <f>IF('建築物別概要（追加）入力'!$K$266="","",'建築物別概要（追加）入力'!$K$266)</f>
        <v/>
      </c>
      <c r="G937" s="122"/>
      <c r="H937" s="122"/>
      <c r="I937" s="122"/>
      <c r="J937" s="122"/>
      <c r="K937" s="122"/>
      <c r="L937" s="122"/>
      <c r="M937" s="122"/>
      <c r="N937" s="122"/>
      <c r="O937" s="122"/>
      <c r="P937" s="122"/>
      <c r="Q937" s="122"/>
      <c r="R937" s="122"/>
      <c r="S937" s="122"/>
      <c r="T937" s="122"/>
      <c r="U937" s="122"/>
      <c r="V937" s="146"/>
    </row>
    <row r="938" spans="1:22" s="119" customFormat="1" ht="14.1" customHeight="1">
      <c r="A938" s="301">
        <f t="shared" si="18"/>
        <v>937</v>
      </c>
      <c r="B938" s="346" t="s">
        <v>2106</v>
      </c>
      <c r="C938" s="346">
        <v>2</v>
      </c>
      <c r="D938" s="346">
        <v>8</v>
      </c>
      <c r="E938" s="121" t="s">
        <v>2295</v>
      </c>
      <c r="F938" s="122" t="str">
        <f>IF('建築物別概要（追加）入力'!$K$267="","",'建築物別概要（追加）入力'!$K$267)</f>
        <v/>
      </c>
      <c r="G938" s="122"/>
      <c r="H938" s="122"/>
      <c r="I938" s="122"/>
      <c r="J938" s="122"/>
      <c r="K938" s="122"/>
      <c r="L938" s="122"/>
      <c r="M938" s="122"/>
      <c r="N938" s="122"/>
      <c r="O938" s="122"/>
      <c r="P938" s="122"/>
      <c r="Q938" s="122"/>
      <c r="R938" s="122"/>
      <c r="S938" s="122"/>
      <c r="T938" s="122"/>
      <c r="U938" s="122"/>
      <c r="V938" s="146"/>
    </row>
    <row r="939" spans="1:22" s="119" customFormat="1" ht="14.1" customHeight="1">
      <c r="A939" s="301">
        <f t="shared" si="18"/>
        <v>938</v>
      </c>
      <c r="B939" s="346" t="s">
        <v>2106</v>
      </c>
      <c r="C939" s="346">
        <v>2</v>
      </c>
      <c r="D939" s="346">
        <v>8</v>
      </c>
      <c r="E939" s="121" t="s">
        <v>2293</v>
      </c>
      <c r="F939" s="122" t="str">
        <f>IF('建築物別概要（追加）入力'!$K$268="","",'建築物別概要（追加）入力'!$K$268)</f>
        <v/>
      </c>
      <c r="G939" s="122"/>
      <c r="H939" s="122"/>
      <c r="I939" s="122"/>
      <c r="J939" s="122"/>
      <c r="K939" s="122"/>
      <c r="L939" s="122"/>
      <c r="M939" s="122"/>
      <c r="N939" s="122"/>
      <c r="O939" s="122"/>
      <c r="P939" s="122"/>
      <c r="Q939" s="122"/>
      <c r="R939" s="122"/>
      <c r="S939" s="122"/>
      <c r="T939" s="122"/>
      <c r="U939" s="122"/>
      <c r="V939" s="146"/>
    </row>
    <row r="940" spans="1:22" s="119" customFormat="1" ht="14.1" customHeight="1">
      <c r="A940" s="301">
        <f t="shared" si="18"/>
        <v>939</v>
      </c>
      <c r="B940" s="346" t="s">
        <v>2106</v>
      </c>
      <c r="C940" s="346">
        <v>2</v>
      </c>
      <c r="D940" s="346">
        <v>8</v>
      </c>
      <c r="E940" s="121" t="s">
        <v>2294</v>
      </c>
      <c r="F940" s="122" t="str">
        <f>IF('建築物別概要（追加）入力'!$K$269="","",'建築物別概要（追加）入力'!$K$269)</f>
        <v/>
      </c>
      <c r="G940" s="122"/>
      <c r="H940" s="122"/>
      <c r="I940" s="122"/>
      <c r="J940" s="122"/>
      <c r="K940" s="122"/>
      <c r="L940" s="122"/>
      <c r="M940" s="122"/>
      <c r="N940" s="122"/>
      <c r="O940" s="122"/>
      <c r="P940" s="122"/>
      <c r="Q940" s="122"/>
      <c r="R940" s="122"/>
      <c r="S940" s="122"/>
      <c r="T940" s="122"/>
      <c r="U940" s="122"/>
      <c r="V940" s="146"/>
    </row>
    <row r="941" spans="1:22" s="119" customFormat="1" ht="14.1" customHeight="1">
      <c r="A941" s="301">
        <f t="shared" si="18"/>
        <v>940</v>
      </c>
      <c r="B941" s="346" t="s">
        <v>2106</v>
      </c>
      <c r="C941" s="346">
        <v>2</v>
      </c>
      <c r="D941" s="346">
        <v>8</v>
      </c>
      <c r="E941" s="121" t="s">
        <v>2302</v>
      </c>
      <c r="F941" s="122" t="str">
        <f>IF('建築物別概要（追加）入力'!$K$270="","",'建築物別概要（追加）入力'!$K$270)</f>
        <v/>
      </c>
      <c r="G941" s="122"/>
      <c r="H941" s="122"/>
      <c r="I941" s="122"/>
      <c r="J941" s="122"/>
      <c r="K941" s="122"/>
      <c r="L941" s="122"/>
      <c r="M941" s="122"/>
      <c r="N941" s="122"/>
      <c r="O941" s="122"/>
      <c r="P941" s="122"/>
      <c r="Q941" s="122"/>
      <c r="R941" s="122"/>
      <c r="S941" s="122"/>
      <c r="T941" s="122"/>
      <c r="U941" s="122"/>
      <c r="V941" s="146"/>
    </row>
    <row r="942" spans="1:22" s="119" customFormat="1" ht="14.1" customHeight="1">
      <c r="A942" s="301">
        <f t="shared" si="18"/>
        <v>941</v>
      </c>
      <c r="B942" s="346" t="s">
        <v>2106</v>
      </c>
      <c r="C942" s="346">
        <v>2</v>
      </c>
      <c r="D942" s="346">
        <v>8</v>
      </c>
      <c r="E942" s="121" t="s">
        <v>2296</v>
      </c>
      <c r="F942" s="122" t="str">
        <f>IF('建築物別概要（追加）入力'!$V$265="","",TEXT('建築物別概要（追加）入力'!$V$265,"#0.00"))</f>
        <v/>
      </c>
      <c r="G942" s="152"/>
      <c r="H942" s="152"/>
      <c r="I942" s="152"/>
      <c r="J942" s="152"/>
      <c r="K942" s="152"/>
      <c r="L942" s="152"/>
      <c r="M942" s="122"/>
      <c r="N942" s="122"/>
      <c r="O942" s="122"/>
      <c r="P942" s="122"/>
      <c r="Q942" s="122"/>
      <c r="R942" s="122"/>
      <c r="S942" s="122"/>
      <c r="T942" s="122"/>
      <c r="U942" s="122"/>
      <c r="V942" s="146"/>
    </row>
    <row r="943" spans="1:22" s="119" customFormat="1" ht="14.1" customHeight="1">
      <c r="A943" s="301">
        <f t="shared" si="18"/>
        <v>942</v>
      </c>
      <c r="B943" s="346" t="s">
        <v>2106</v>
      </c>
      <c r="C943" s="346">
        <v>2</v>
      </c>
      <c r="D943" s="346">
        <v>8</v>
      </c>
      <c r="E943" s="121" t="s">
        <v>2297</v>
      </c>
      <c r="F943" s="122" t="str">
        <f>IF('建築物別概要（追加）入力'!$V$266="","",TEXT('建築物別概要（追加）入力'!$V$266,"#0.00"))</f>
        <v/>
      </c>
      <c r="G943" s="152"/>
      <c r="H943" s="152"/>
      <c r="I943" s="152"/>
      <c r="J943" s="152"/>
      <c r="K943" s="152"/>
      <c r="L943" s="152"/>
      <c r="M943" s="122"/>
      <c r="N943" s="122"/>
      <c r="O943" s="122"/>
      <c r="P943" s="122"/>
      <c r="Q943" s="122"/>
      <c r="R943" s="122"/>
      <c r="S943" s="122"/>
      <c r="T943" s="122"/>
      <c r="U943" s="122"/>
      <c r="V943" s="146"/>
    </row>
    <row r="944" spans="1:22" s="119" customFormat="1" ht="14.1" customHeight="1">
      <c r="A944" s="301">
        <f t="shared" si="18"/>
        <v>943</v>
      </c>
      <c r="B944" s="346" t="s">
        <v>2106</v>
      </c>
      <c r="C944" s="346">
        <v>2</v>
      </c>
      <c r="D944" s="346">
        <v>8</v>
      </c>
      <c r="E944" s="121" t="s">
        <v>2298</v>
      </c>
      <c r="F944" s="122" t="str">
        <f>IF('建築物別概要（追加）入力'!$V$267="","",TEXT('建築物別概要（追加）入力'!$V$267,"#0.00"))</f>
        <v/>
      </c>
      <c r="G944" s="152"/>
      <c r="H944" s="152"/>
      <c r="I944" s="152"/>
      <c r="J944" s="152"/>
      <c r="K944" s="152"/>
      <c r="L944" s="152"/>
      <c r="M944" s="122"/>
      <c r="N944" s="122"/>
      <c r="O944" s="122"/>
      <c r="P944" s="122"/>
      <c r="Q944" s="122"/>
      <c r="R944" s="122"/>
      <c r="S944" s="122"/>
      <c r="T944" s="122"/>
      <c r="U944" s="122"/>
      <c r="V944" s="146"/>
    </row>
    <row r="945" spans="1:22" s="119" customFormat="1" ht="14.1" customHeight="1">
      <c r="A945" s="301">
        <f t="shared" si="18"/>
        <v>944</v>
      </c>
      <c r="B945" s="346" t="s">
        <v>2106</v>
      </c>
      <c r="C945" s="346">
        <v>2</v>
      </c>
      <c r="D945" s="346">
        <v>8</v>
      </c>
      <c r="E945" s="121" t="s">
        <v>2299</v>
      </c>
      <c r="F945" s="122" t="str">
        <f>IF('建築物別概要（追加）入力'!$V$268="","",TEXT('建築物別概要（追加）入力'!$V$268,"#0.00"))</f>
        <v/>
      </c>
      <c r="G945" s="152"/>
      <c r="H945" s="152"/>
      <c r="I945" s="152"/>
      <c r="J945" s="152"/>
      <c r="K945" s="152"/>
      <c r="L945" s="152"/>
      <c r="M945" s="122"/>
      <c r="N945" s="122"/>
      <c r="O945" s="122"/>
      <c r="P945" s="122"/>
      <c r="Q945" s="122"/>
      <c r="R945" s="122"/>
      <c r="S945" s="122"/>
      <c r="T945" s="122"/>
      <c r="U945" s="122"/>
      <c r="V945" s="146"/>
    </row>
    <row r="946" spans="1:22" s="119" customFormat="1" ht="14.1" customHeight="1">
      <c r="A946" s="301">
        <f t="shared" si="18"/>
        <v>945</v>
      </c>
      <c r="B946" s="346" t="s">
        <v>2106</v>
      </c>
      <c r="C946" s="346">
        <v>2</v>
      </c>
      <c r="D946" s="346">
        <v>8</v>
      </c>
      <c r="E946" s="121" t="s">
        <v>2300</v>
      </c>
      <c r="F946" s="122" t="str">
        <f>IF('建築物別概要（追加）入力'!$V$269="","",TEXT('建築物別概要（追加）入力'!$V$269,"#0.00"))</f>
        <v/>
      </c>
      <c r="G946" s="152"/>
      <c r="H946" s="152"/>
      <c r="I946" s="152"/>
      <c r="J946" s="152"/>
      <c r="K946" s="152"/>
      <c r="L946" s="152"/>
      <c r="M946" s="122"/>
      <c r="N946" s="122"/>
      <c r="O946" s="122"/>
      <c r="P946" s="122"/>
      <c r="Q946" s="122"/>
      <c r="R946" s="122"/>
      <c r="S946" s="122"/>
      <c r="T946" s="122"/>
      <c r="U946" s="122"/>
      <c r="V946" s="146"/>
    </row>
    <row r="947" spans="1:22" s="119" customFormat="1" ht="14.1" customHeight="1">
      <c r="A947" s="301">
        <f t="shared" si="18"/>
        <v>946</v>
      </c>
      <c r="B947" s="346" t="s">
        <v>2106</v>
      </c>
      <c r="C947" s="346">
        <v>2</v>
      </c>
      <c r="D947" s="346">
        <v>8</v>
      </c>
      <c r="E947" s="121" t="s">
        <v>2303</v>
      </c>
      <c r="F947" s="122" t="str">
        <f>IF('建築物別概要（追加）入力'!$V$270="","",TEXT('建築物別概要（追加）入力'!$V$270,"#0.00"))</f>
        <v/>
      </c>
      <c r="G947" s="152"/>
      <c r="H947" s="152"/>
      <c r="I947" s="152"/>
      <c r="J947" s="152"/>
      <c r="K947" s="152"/>
      <c r="L947" s="152"/>
      <c r="M947" s="122"/>
      <c r="N947" s="122"/>
      <c r="O947" s="122"/>
      <c r="P947" s="122"/>
      <c r="Q947" s="122"/>
      <c r="R947" s="122"/>
      <c r="S947" s="122"/>
      <c r="T947" s="122"/>
      <c r="U947" s="122"/>
      <c r="V947" s="146"/>
    </row>
    <row r="948" spans="1:22" s="119" customFormat="1" ht="14.1" customHeight="1">
      <c r="A948" s="301">
        <f t="shared" si="18"/>
        <v>947</v>
      </c>
      <c r="B948" s="346" t="s">
        <v>2106</v>
      </c>
      <c r="C948" s="346">
        <v>2</v>
      </c>
      <c r="D948" s="346">
        <v>8</v>
      </c>
      <c r="E948" s="121" t="s">
        <v>1631</v>
      </c>
      <c r="F948" s="122" t="str">
        <f>IF('建築物別概要（追加）入力'!$E$272="","",'建築物別概要（追加）入力'!$E$272)</f>
        <v/>
      </c>
      <c r="G948" s="122"/>
      <c r="H948" s="122"/>
      <c r="I948" s="122"/>
      <c r="J948" s="122"/>
      <c r="K948" s="122"/>
      <c r="L948" s="122"/>
      <c r="M948" s="122"/>
      <c r="N948" s="122"/>
      <c r="O948" s="122"/>
      <c r="P948" s="122"/>
      <c r="Q948" s="122"/>
      <c r="R948" s="122"/>
      <c r="S948" s="122"/>
      <c r="T948" s="122"/>
      <c r="U948" s="122"/>
      <c r="V948" s="146"/>
    </row>
    <row r="949" spans="1:22" s="119" customFormat="1" ht="14.1" customHeight="1" thickBot="1">
      <c r="A949" s="302">
        <f t="shared" si="18"/>
        <v>948</v>
      </c>
      <c r="B949" s="347" t="s">
        <v>2106</v>
      </c>
      <c r="C949" s="347">
        <v>2</v>
      </c>
      <c r="D949" s="347">
        <v>8</v>
      </c>
      <c r="E949" s="136" t="s">
        <v>1630</v>
      </c>
      <c r="F949" s="137" t="str">
        <f>IF('建築物別概要（追加）入力'!$E$275="","",'建築物別概要（追加）入力'!$E$275)</f>
        <v/>
      </c>
      <c r="G949" s="137"/>
      <c r="H949" s="137"/>
      <c r="I949" s="137"/>
      <c r="J949" s="137"/>
      <c r="K949" s="137"/>
      <c r="L949" s="137"/>
      <c r="M949" s="137"/>
      <c r="N949" s="137"/>
      <c r="O949" s="137"/>
      <c r="P949" s="137"/>
      <c r="Q949" s="137"/>
      <c r="R949" s="137"/>
      <c r="S949" s="137"/>
      <c r="T949" s="137"/>
      <c r="U949" s="137"/>
      <c r="V949" s="153"/>
    </row>
    <row r="950" spans="1:22" s="119" customFormat="1" ht="14.1" customHeight="1">
      <c r="A950" s="309">
        <f t="shared" si="18"/>
        <v>949</v>
      </c>
      <c r="B950" s="348" t="s">
        <v>2106</v>
      </c>
      <c r="C950" s="348">
        <v>3</v>
      </c>
      <c r="D950" s="348">
        <v>8</v>
      </c>
      <c r="E950" s="147" t="s">
        <v>1983</v>
      </c>
      <c r="F950" s="156">
        <f>'建築物別概要（追加）入力'!$E535</f>
        <v>3</v>
      </c>
      <c r="G950" s="156"/>
      <c r="H950" s="148"/>
      <c r="I950" s="148"/>
      <c r="J950" s="148"/>
      <c r="K950" s="148"/>
      <c r="L950" s="148"/>
      <c r="M950" s="148"/>
      <c r="N950" s="148"/>
      <c r="O950" s="148"/>
      <c r="P950" s="148"/>
      <c r="Q950" s="148"/>
      <c r="R950" s="148"/>
      <c r="S950" s="148"/>
      <c r="T950" s="148"/>
      <c r="U950" s="148"/>
      <c r="V950" s="157"/>
    </row>
    <row r="951" spans="1:22" s="119" customFormat="1" ht="14.1" customHeight="1">
      <c r="A951" s="301">
        <f t="shared" si="18"/>
        <v>950</v>
      </c>
      <c r="B951" s="346" t="s">
        <v>2106</v>
      </c>
      <c r="C951" s="346">
        <v>3</v>
      </c>
      <c r="D951" s="346">
        <v>8</v>
      </c>
      <c r="E951" s="121" t="s">
        <v>87</v>
      </c>
      <c r="F951" s="133" t="str">
        <f>IF('建築物別概要（追加）入力'!$E536="","",'建築物別概要（追加）入力'!$E536)</f>
        <v/>
      </c>
      <c r="G951" s="133"/>
      <c r="H951" s="122"/>
      <c r="I951" s="122"/>
      <c r="J951" s="122"/>
      <c r="K951" s="122"/>
      <c r="L951" s="122"/>
      <c r="M951" s="122"/>
      <c r="N951" s="122"/>
      <c r="O951" s="122"/>
      <c r="P951" s="122"/>
      <c r="Q951" s="122"/>
      <c r="R951" s="122"/>
      <c r="S951" s="122"/>
      <c r="T951" s="122"/>
      <c r="U951" s="122"/>
      <c r="V951" s="146"/>
    </row>
    <row r="952" spans="1:22" s="119" customFormat="1" ht="14.1" customHeight="1">
      <c r="A952" s="301">
        <f t="shared" si="18"/>
        <v>951</v>
      </c>
      <c r="B952" s="346" t="s">
        <v>2106</v>
      </c>
      <c r="C952" s="346">
        <v>3</v>
      </c>
      <c r="D952" s="346">
        <v>8</v>
      </c>
      <c r="E952" s="121" t="s">
        <v>2192</v>
      </c>
      <c r="F952" s="131" t="str">
        <f>IF('建築物別概要（追加）入力'!$E537="","",'建築物別概要（追加）入力'!$E537)</f>
        <v/>
      </c>
      <c r="G952" s="131"/>
      <c r="H952" s="122"/>
      <c r="I952" s="122"/>
      <c r="J952" s="122"/>
      <c r="K952" s="122"/>
      <c r="L952" s="122"/>
      <c r="M952" s="122"/>
      <c r="N952" s="122"/>
      <c r="O952" s="122"/>
      <c r="P952" s="122"/>
      <c r="Q952" s="122"/>
      <c r="R952" s="122"/>
      <c r="S952" s="122"/>
      <c r="T952" s="122"/>
      <c r="U952" s="122"/>
      <c r="V952" s="146"/>
    </row>
    <row r="953" spans="1:22" s="119" customFormat="1" ht="14.1" customHeight="1">
      <c r="A953" s="301">
        <f t="shared" si="18"/>
        <v>952</v>
      </c>
      <c r="B953" s="346" t="s">
        <v>2106</v>
      </c>
      <c r="C953" s="346">
        <v>3</v>
      </c>
      <c r="D953" s="346">
        <v>8</v>
      </c>
      <c r="E953" s="121" t="s">
        <v>2193</v>
      </c>
      <c r="F953" s="131" t="str">
        <f>IF('建築物別概要（追加）入力'!$E538="","",'建築物別概要（追加）入力'!$E538)</f>
        <v/>
      </c>
      <c r="G953" s="131"/>
      <c r="H953" s="122"/>
      <c r="I953" s="122"/>
      <c r="J953" s="122"/>
      <c r="K953" s="122"/>
      <c r="L953" s="122"/>
      <c r="M953" s="122"/>
      <c r="N953" s="122"/>
      <c r="O953" s="122"/>
      <c r="P953" s="122"/>
      <c r="Q953" s="122"/>
      <c r="R953" s="122"/>
      <c r="S953" s="122"/>
      <c r="T953" s="122"/>
      <c r="U953" s="122"/>
      <c r="V953" s="146"/>
    </row>
    <row r="954" spans="1:22" s="119" customFormat="1" ht="14.1" customHeight="1">
      <c r="A954" s="301">
        <f t="shared" si="18"/>
        <v>953</v>
      </c>
      <c r="B954" s="346" t="s">
        <v>2106</v>
      </c>
      <c r="C954" s="346">
        <v>3</v>
      </c>
      <c r="D954" s="346">
        <v>8</v>
      </c>
      <c r="E954" s="121" t="s">
        <v>2194</v>
      </c>
      <c r="F954" s="131" t="str">
        <f>IF('建築物別概要（追加）入力'!$E539="","",'建築物別概要（追加）入力'!$E539)</f>
        <v/>
      </c>
      <c r="G954" s="131"/>
      <c r="H954" s="122"/>
      <c r="I954" s="122"/>
      <c r="J954" s="122"/>
      <c r="K954" s="122"/>
      <c r="L954" s="122"/>
      <c r="M954" s="122"/>
      <c r="N954" s="122"/>
      <c r="O954" s="122"/>
      <c r="P954" s="122"/>
      <c r="Q954" s="122"/>
      <c r="R954" s="122"/>
      <c r="S954" s="122"/>
      <c r="T954" s="122"/>
      <c r="U954" s="122"/>
      <c r="V954" s="146"/>
    </row>
    <row r="955" spans="1:22" s="119" customFormat="1" ht="14.1" customHeight="1">
      <c r="A955" s="301">
        <f t="shared" si="18"/>
        <v>954</v>
      </c>
      <c r="B955" s="346" t="s">
        <v>2106</v>
      </c>
      <c r="C955" s="346">
        <v>3</v>
      </c>
      <c r="D955" s="346">
        <v>8</v>
      </c>
      <c r="E955" s="121" t="s">
        <v>2195</v>
      </c>
      <c r="F955" s="131" t="str">
        <f>IF('建築物別概要（追加）入力'!$E540="","",'建築物別概要（追加）入力'!$E540)</f>
        <v/>
      </c>
      <c r="G955" s="131"/>
      <c r="H955" s="122"/>
      <c r="I955" s="122"/>
      <c r="J955" s="122"/>
      <c r="K955" s="122"/>
      <c r="L955" s="122"/>
      <c r="M955" s="122"/>
      <c r="N955" s="122"/>
      <c r="O955" s="122"/>
      <c r="P955" s="122"/>
      <c r="Q955" s="122"/>
      <c r="R955" s="122"/>
      <c r="S955" s="122"/>
      <c r="T955" s="122"/>
      <c r="U955" s="122"/>
      <c r="V955" s="146"/>
    </row>
    <row r="956" spans="1:22" s="119" customFormat="1" ht="14.1" customHeight="1">
      <c r="A956" s="301">
        <f t="shared" si="18"/>
        <v>955</v>
      </c>
      <c r="B956" s="346" t="s">
        <v>2106</v>
      </c>
      <c r="C956" s="346">
        <v>3</v>
      </c>
      <c r="D956" s="346">
        <v>8</v>
      </c>
      <c r="E956" s="121" t="s">
        <v>2191</v>
      </c>
      <c r="F956" s="131" t="str">
        <f>IF($G$956=TRUE,"有",IF($H$956=TRUE,"無",""))</f>
        <v/>
      </c>
      <c r="G956" s="127" t="b">
        <v>0</v>
      </c>
      <c r="H956" s="127" t="b">
        <v>0</v>
      </c>
      <c r="I956" s="122"/>
      <c r="J956" s="122"/>
      <c r="K956" s="122"/>
      <c r="L956" s="122"/>
      <c r="M956" s="122"/>
      <c r="N956" s="122"/>
      <c r="O956" s="122"/>
      <c r="P956" s="122"/>
      <c r="Q956" s="122"/>
      <c r="R956" s="122"/>
      <c r="S956" s="122"/>
      <c r="T956" s="122"/>
      <c r="U956" s="122"/>
      <c r="V956" s="146"/>
    </row>
    <row r="957" spans="1:22" s="119" customFormat="1" ht="14.1" customHeight="1">
      <c r="A957" s="301">
        <f t="shared" si="18"/>
        <v>956</v>
      </c>
      <c r="B957" s="346" t="s">
        <v>2106</v>
      </c>
      <c r="C957" s="346">
        <v>3</v>
      </c>
      <c r="D957" s="346">
        <v>8</v>
      </c>
      <c r="E957" s="121" t="s">
        <v>2286</v>
      </c>
      <c r="F957" s="122" t="str">
        <f>IF($G$930=1,"",INDEX(主要用途!$C$2:$C$63,$G$930))</f>
        <v/>
      </c>
      <c r="G957" s="134">
        <v>1</v>
      </c>
      <c r="H957" s="134"/>
      <c r="I957" s="134"/>
      <c r="J957" s="134"/>
      <c r="K957" s="134"/>
      <c r="L957" s="134"/>
      <c r="M957" s="122"/>
      <c r="N957" s="122"/>
      <c r="O957" s="122"/>
      <c r="P957" s="122"/>
      <c r="Q957" s="145"/>
      <c r="R957" s="122"/>
      <c r="S957" s="122"/>
      <c r="T957" s="122"/>
      <c r="U957" s="122"/>
      <c r="V957" s="146"/>
    </row>
    <row r="958" spans="1:22" s="119" customFormat="1" ht="14.1" customHeight="1">
      <c r="A958" s="301">
        <f t="shared" si="18"/>
        <v>957</v>
      </c>
      <c r="B958" s="346" t="s">
        <v>2106</v>
      </c>
      <c r="C958" s="346">
        <v>3</v>
      </c>
      <c r="D958" s="346">
        <v>8</v>
      </c>
      <c r="E958" s="121" t="s">
        <v>2287</v>
      </c>
      <c r="F958" s="122" t="str">
        <f>IF($G$931=1,"",INDEX(主要用途!$C$2:$C$63,$G$931))</f>
        <v/>
      </c>
      <c r="G958" s="134">
        <v>1</v>
      </c>
      <c r="H958" s="134"/>
      <c r="I958" s="134"/>
      <c r="J958" s="134"/>
      <c r="K958" s="134"/>
      <c r="L958" s="134"/>
      <c r="M958" s="122"/>
      <c r="N958" s="122"/>
      <c r="O958" s="122"/>
      <c r="P958" s="122"/>
      <c r="Q958" s="145"/>
      <c r="R958" s="122"/>
      <c r="S958" s="122"/>
      <c r="T958" s="122"/>
      <c r="U958" s="122"/>
      <c r="V958" s="146"/>
    </row>
    <row r="959" spans="1:22" s="119" customFormat="1" ht="14.1" customHeight="1">
      <c r="A959" s="301">
        <f t="shared" si="18"/>
        <v>958</v>
      </c>
      <c r="B959" s="346" t="s">
        <v>2106</v>
      </c>
      <c r="C959" s="346">
        <v>3</v>
      </c>
      <c r="D959" s="346">
        <v>8</v>
      </c>
      <c r="E959" s="121" t="s">
        <v>2288</v>
      </c>
      <c r="F959" s="122" t="str">
        <f>IF($G$932=1,"",INDEX(主要用途!$C$2:$C$63,$G$932))</f>
        <v/>
      </c>
      <c r="G959" s="134">
        <v>1</v>
      </c>
      <c r="H959" s="134"/>
      <c r="I959" s="134"/>
      <c r="J959" s="134"/>
      <c r="K959" s="134"/>
      <c r="L959" s="134"/>
      <c r="M959" s="122"/>
      <c r="N959" s="122"/>
      <c r="O959" s="122"/>
      <c r="P959" s="122"/>
      <c r="Q959" s="145"/>
      <c r="R959" s="122"/>
      <c r="S959" s="122"/>
      <c r="T959" s="122"/>
      <c r="U959" s="122"/>
      <c r="V959" s="146"/>
    </row>
    <row r="960" spans="1:22" s="119" customFormat="1" ht="14.1" customHeight="1">
      <c r="A960" s="301">
        <f t="shared" si="18"/>
        <v>959</v>
      </c>
      <c r="B960" s="346" t="s">
        <v>2106</v>
      </c>
      <c r="C960" s="346">
        <v>3</v>
      </c>
      <c r="D960" s="346">
        <v>8</v>
      </c>
      <c r="E960" s="121" t="s">
        <v>2289</v>
      </c>
      <c r="F960" s="122" t="str">
        <f>IF($G$933=1,"",INDEX(主要用途!$C$2:$C$63,$G$933))</f>
        <v/>
      </c>
      <c r="G960" s="134">
        <v>1</v>
      </c>
      <c r="H960" s="134"/>
      <c r="I960" s="134"/>
      <c r="J960" s="134"/>
      <c r="K960" s="134"/>
      <c r="L960" s="134"/>
      <c r="M960" s="122"/>
      <c r="N960" s="122"/>
      <c r="O960" s="122"/>
      <c r="P960" s="122"/>
      <c r="Q960" s="145"/>
      <c r="R960" s="122"/>
      <c r="S960" s="122"/>
      <c r="T960" s="122"/>
      <c r="U960" s="122"/>
      <c r="V960" s="146"/>
    </row>
    <row r="961" spans="1:22" s="119" customFormat="1" ht="14.1" customHeight="1">
      <c r="A961" s="301">
        <f t="shared" si="18"/>
        <v>960</v>
      </c>
      <c r="B961" s="346" t="s">
        <v>2106</v>
      </c>
      <c r="C961" s="346">
        <v>3</v>
      </c>
      <c r="D961" s="346">
        <v>8</v>
      </c>
      <c r="E961" s="121" t="s">
        <v>2290</v>
      </c>
      <c r="F961" s="122" t="str">
        <f>IF($G$934=1,"",INDEX(主要用途!$C$2:$C$63,$G$934))</f>
        <v/>
      </c>
      <c r="G961" s="134">
        <v>1</v>
      </c>
      <c r="H961" s="134"/>
      <c r="I961" s="134"/>
      <c r="J961" s="134"/>
      <c r="K961" s="134"/>
      <c r="L961" s="134"/>
      <c r="M961" s="122"/>
      <c r="N961" s="122"/>
      <c r="O961" s="122"/>
      <c r="P961" s="122"/>
      <c r="Q961" s="145"/>
      <c r="R961" s="122"/>
      <c r="S961" s="122"/>
      <c r="T961" s="122"/>
      <c r="U961" s="122"/>
      <c r="V961" s="146"/>
    </row>
    <row r="962" spans="1:22" s="119" customFormat="1" ht="14.1" customHeight="1">
      <c r="A962" s="301">
        <f t="shared" si="18"/>
        <v>961</v>
      </c>
      <c r="B962" s="346" t="s">
        <v>2106</v>
      </c>
      <c r="C962" s="346">
        <v>3</v>
      </c>
      <c r="D962" s="346">
        <v>8</v>
      </c>
      <c r="E962" s="121" t="s">
        <v>2301</v>
      </c>
      <c r="F962" s="122" t="str">
        <f>IF($G$935=1,"",INDEX(主要用途!$C$2:$C$63,$G$935))</f>
        <v/>
      </c>
      <c r="G962" s="134">
        <v>1</v>
      </c>
      <c r="H962" s="134"/>
      <c r="I962" s="134"/>
      <c r="J962" s="134"/>
      <c r="K962" s="134"/>
      <c r="L962" s="134"/>
      <c r="M962" s="122"/>
      <c r="N962" s="122"/>
      <c r="O962" s="122"/>
      <c r="P962" s="122"/>
      <c r="Q962" s="145"/>
      <c r="R962" s="122"/>
      <c r="S962" s="122"/>
      <c r="T962" s="122"/>
      <c r="U962" s="122"/>
      <c r="V962" s="146"/>
    </row>
    <row r="963" spans="1:22" s="119" customFormat="1" ht="14.1" customHeight="1">
      <c r="A963" s="301">
        <f t="shared" ref="A963:A988" si="19">A962+1</f>
        <v>962</v>
      </c>
      <c r="B963" s="346" t="s">
        <v>2106</v>
      </c>
      <c r="C963" s="346">
        <v>3</v>
      </c>
      <c r="D963" s="346">
        <v>8</v>
      </c>
      <c r="E963" s="121" t="s">
        <v>2291</v>
      </c>
      <c r="F963" s="122" t="str">
        <f>IF('建築物別概要（追加）入力'!$K$544="","",'建築物別概要（追加）入力'!$K$544)</f>
        <v/>
      </c>
      <c r="G963" s="134"/>
      <c r="H963" s="134"/>
      <c r="I963" s="134"/>
      <c r="J963" s="134"/>
      <c r="K963" s="134"/>
      <c r="L963" s="134"/>
      <c r="M963" s="122"/>
      <c r="N963" s="122"/>
      <c r="O963" s="122"/>
      <c r="P963" s="122"/>
      <c r="Q963" s="122"/>
      <c r="R963" s="122"/>
      <c r="S963" s="122"/>
      <c r="T963" s="122"/>
      <c r="U963" s="122"/>
      <c r="V963" s="146"/>
    </row>
    <row r="964" spans="1:22" s="119" customFormat="1" ht="14.1" customHeight="1">
      <c r="A964" s="301">
        <f t="shared" si="19"/>
        <v>963</v>
      </c>
      <c r="B964" s="346" t="s">
        <v>2106</v>
      </c>
      <c r="C964" s="346">
        <v>3</v>
      </c>
      <c r="D964" s="346">
        <v>8</v>
      </c>
      <c r="E964" s="121" t="s">
        <v>2292</v>
      </c>
      <c r="F964" s="122" t="str">
        <f>IF('建築物別概要（追加）入力'!$K$545="","",'建築物別概要（追加）入力'!$K$545)</f>
        <v/>
      </c>
      <c r="G964" s="122"/>
      <c r="H964" s="122"/>
      <c r="I964" s="122"/>
      <c r="J964" s="122"/>
      <c r="K964" s="122"/>
      <c r="L964" s="122"/>
      <c r="M964" s="122"/>
      <c r="N964" s="122"/>
      <c r="O964" s="122"/>
      <c r="P964" s="122"/>
      <c r="Q964" s="122"/>
      <c r="R964" s="122"/>
      <c r="S964" s="122"/>
      <c r="T964" s="122"/>
      <c r="U964" s="122"/>
      <c r="V964" s="146"/>
    </row>
    <row r="965" spans="1:22" s="119" customFormat="1" ht="14.1" customHeight="1">
      <c r="A965" s="301">
        <f t="shared" si="19"/>
        <v>964</v>
      </c>
      <c r="B965" s="346" t="s">
        <v>2106</v>
      </c>
      <c r="C965" s="346">
        <v>3</v>
      </c>
      <c r="D965" s="346">
        <v>8</v>
      </c>
      <c r="E965" s="121" t="s">
        <v>2295</v>
      </c>
      <c r="F965" s="122" t="str">
        <f>IF('建築物別概要（追加）入力'!$K$546="","",'建築物別概要（追加）入力'!$K$546)</f>
        <v/>
      </c>
      <c r="G965" s="122"/>
      <c r="H965" s="122"/>
      <c r="I965" s="122"/>
      <c r="J965" s="122"/>
      <c r="K965" s="122"/>
      <c r="L965" s="122"/>
      <c r="M965" s="122"/>
      <c r="N965" s="122"/>
      <c r="O965" s="122"/>
      <c r="P965" s="122"/>
      <c r="Q965" s="122"/>
      <c r="R965" s="122"/>
      <c r="S965" s="122"/>
      <c r="T965" s="122"/>
      <c r="U965" s="122"/>
      <c r="V965" s="146"/>
    </row>
    <row r="966" spans="1:22" s="119" customFormat="1" ht="14.1" customHeight="1">
      <c r="A966" s="301">
        <f t="shared" si="19"/>
        <v>965</v>
      </c>
      <c r="B966" s="346" t="s">
        <v>2106</v>
      </c>
      <c r="C966" s="346">
        <v>3</v>
      </c>
      <c r="D966" s="346">
        <v>8</v>
      </c>
      <c r="E966" s="121" t="s">
        <v>2293</v>
      </c>
      <c r="F966" s="122" t="str">
        <f>IF('建築物別概要（追加）入力'!$K$547="","",'建築物別概要（追加）入力'!$K$547)</f>
        <v/>
      </c>
      <c r="G966" s="122"/>
      <c r="H966" s="122"/>
      <c r="I966" s="122"/>
      <c r="J966" s="122"/>
      <c r="K966" s="122"/>
      <c r="L966" s="122"/>
      <c r="M966" s="122"/>
      <c r="N966" s="122"/>
      <c r="O966" s="122"/>
      <c r="P966" s="122"/>
      <c r="Q966" s="122"/>
      <c r="R966" s="122"/>
      <c r="S966" s="122"/>
      <c r="T966" s="122"/>
      <c r="U966" s="122"/>
      <c r="V966" s="146"/>
    </row>
    <row r="967" spans="1:22" s="119" customFormat="1" ht="14.1" customHeight="1">
      <c r="A967" s="301">
        <f t="shared" si="19"/>
        <v>966</v>
      </c>
      <c r="B967" s="346" t="s">
        <v>2106</v>
      </c>
      <c r="C967" s="346">
        <v>3</v>
      </c>
      <c r="D967" s="346">
        <v>8</v>
      </c>
      <c r="E967" s="121" t="s">
        <v>2294</v>
      </c>
      <c r="F967" s="122" t="str">
        <f>IF('建築物別概要（追加）入力'!$K$548="","",'建築物別概要（追加）入力'!$K$548)</f>
        <v/>
      </c>
      <c r="G967" s="122"/>
      <c r="H967" s="122"/>
      <c r="I967" s="122"/>
      <c r="J967" s="122"/>
      <c r="K967" s="122"/>
      <c r="L967" s="122"/>
      <c r="M967" s="122"/>
      <c r="N967" s="122"/>
      <c r="O967" s="122"/>
      <c r="P967" s="122"/>
      <c r="Q967" s="122"/>
      <c r="R967" s="122"/>
      <c r="S967" s="122"/>
      <c r="T967" s="122"/>
      <c r="U967" s="122"/>
      <c r="V967" s="146"/>
    </row>
    <row r="968" spans="1:22" s="119" customFormat="1" ht="14.1" customHeight="1">
      <c r="A968" s="301">
        <f t="shared" si="19"/>
        <v>967</v>
      </c>
      <c r="B968" s="346" t="s">
        <v>2106</v>
      </c>
      <c r="C968" s="346">
        <v>3</v>
      </c>
      <c r="D968" s="346">
        <v>8</v>
      </c>
      <c r="E968" s="121" t="s">
        <v>2302</v>
      </c>
      <c r="F968" s="122" t="str">
        <f>IF('建築物別概要（追加）入力'!$K$549="","",'建築物別概要（追加）入力'!$K$549)</f>
        <v/>
      </c>
      <c r="G968" s="122"/>
      <c r="H968" s="122"/>
      <c r="I968" s="122"/>
      <c r="J968" s="122"/>
      <c r="K968" s="122"/>
      <c r="L968" s="122"/>
      <c r="M968" s="122"/>
      <c r="N968" s="122"/>
      <c r="O968" s="122"/>
      <c r="P968" s="122"/>
      <c r="Q968" s="122"/>
      <c r="R968" s="122"/>
      <c r="S968" s="122"/>
      <c r="T968" s="122"/>
      <c r="U968" s="122"/>
      <c r="V968" s="146"/>
    </row>
    <row r="969" spans="1:22" s="119" customFormat="1" ht="14.1" customHeight="1">
      <c r="A969" s="301">
        <f t="shared" si="19"/>
        <v>968</v>
      </c>
      <c r="B969" s="346" t="s">
        <v>2106</v>
      </c>
      <c r="C969" s="346">
        <v>3</v>
      </c>
      <c r="D969" s="346">
        <v>8</v>
      </c>
      <c r="E969" s="121" t="s">
        <v>2296</v>
      </c>
      <c r="F969" s="122" t="str">
        <f>IF('建築物別概要（追加）入力'!$V$544="","",TEXT('建築物別概要（追加）入力'!$V$544,"#0.00"))</f>
        <v/>
      </c>
      <c r="G969" s="152"/>
      <c r="H969" s="152"/>
      <c r="I969" s="152"/>
      <c r="J969" s="152"/>
      <c r="K969" s="152"/>
      <c r="L969" s="152"/>
      <c r="M969" s="122"/>
      <c r="N969" s="122"/>
      <c r="O969" s="122"/>
      <c r="P969" s="122"/>
      <c r="Q969" s="122"/>
      <c r="R969" s="122"/>
      <c r="S969" s="122"/>
      <c r="T969" s="122"/>
      <c r="U969" s="122"/>
      <c r="V969" s="146"/>
    </row>
    <row r="970" spans="1:22" s="119" customFormat="1" ht="14.1" customHeight="1">
      <c r="A970" s="301">
        <f t="shared" si="19"/>
        <v>969</v>
      </c>
      <c r="B970" s="346" t="s">
        <v>2106</v>
      </c>
      <c r="C970" s="346">
        <v>3</v>
      </c>
      <c r="D970" s="346">
        <v>8</v>
      </c>
      <c r="E970" s="121" t="s">
        <v>2297</v>
      </c>
      <c r="F970" s="122" t="str">
        <f>IF('建築物別概要（追加）入力'!$V$545="","",TEXT('建築物別概要（追加）入力'!$V$545,"#0.00"))</f>
        <v/>
      </c>
      <c r="G970" s="152"/>
      <c r="H970" s="152"/>
      <c r="I970" s="152"/>
      <c r="J970" s="152"/>
      <c r="K970" s="152"/>
      <c r="L970" s="152"/>
      <c r="M970" s="122"/>
      <c r="N970" s="122"/>
      <c r="O970" s="122"/>
      <c r="P970" s="122"/>
      <c r="Q970" s="122"/>
      <c r="R970" s="122"/>
      <c r="S970" s="122"/>
      <c r="T970" s="122"/>
      <c r="U970" s="122"/>
      <c r="V970" s="146"/>
    </row>
    <row r="971" spans="1:22" s="119" customFormat="1" ht="14.1" customHeight="1">
      <c r="A971" s="301">
        <f t="shared" si="19"/>
        <v>970</v>
      </c>
      <c r="B971" s="346" t="s">
        <v>2106</v>
      </c>
      <c r="C971" s="346">
        <v>3</v>
      </c>
      <c r="D971" s="346">
        <v>8</v>
      </c>
      <c r="E971" s="121" t="s">
        <v>2298</v>
      </c>
      <c r="F971" s="122" t="str">
        <f>IF('建築物別概要（追加）入力'!$V$546="","",TEXT('建築物別概要（追加）入力'!$V$546,"#0.00"))</f>
        <v/>
      </c>
      <c r="G971" s="152"/>
      <c r="H971" s="152"/>
      <c r="I971" s="152"/>
      <c r="J971" s="152"/>
      <c r="K971" s="152"/>
      <c r="L971" s="152"/>
      <c r="M971" s="122"/>
      <c r="N971" s="122"/>
      <c r="O971" s="122"/>
      <c r="P971" s="122"/>
      <c r="Q971" s="122"/>
      <c r="R971" s="122"/>
      <c r="S971" s="122"/>
      <c r="T971" s="122"/>
      <c r="U971" s="122"/>
      <c r="V971" s="146"/>
    </row>
    <row r="972" spans="1:22" s="119" customFormat="1" ht="14.1" customHeight="1">
      <c r="A972" s="301">
        <f t="shared" si="19"/>
        <v>971</v>
      </c>
      <c r="B972" s="346" t="s">
        <v>2106</v>
      </c>
      <c r="C972" s="346">
        <v>3</v>
      </c>
      <c r="D972" s="346">
        <v>8</v>
      </c>
      <c r="E972" s="121" t="s">
        <v>2299</v>
      </c>
      <c r="F972" s="122" t="str">
        <f>IF('建築物別概要（追加）入力'!$V$547="","",TEXT('建築物別概要（追加）入力'!$V$547,"#0.00"))</f>
        <v/>
      </c>
      <c r="G972" s="152"/>
      <c r="H972" s="152"/>
      <c r="I972" s="152"/>
      <c r="J972" s="152"/>
      <c r="K972" s="152"/>
      <c r="L972" s="152"/>
      <c r="M972" s="122"/>
      <c r="N972" s="122"/>
      <c r="O972" s="122"/>
      <c r="P972" s="122"/>
      <c r="Q972" s="122"/>
      <c r="R972" s="122"/>
      <c r="S972" s="122"/>
      <c r="T972" s="122"/>
      <c r="U972" s="122"/>
      <c r="V972" s="146"/>
    </row>
    <row r="973" spans="1:22" s="119" customFormat="1" ht="14.1" customHeight="1">
      <c r="A973" s="301">
        <f t="shared" si="19"/>
        <v>972</v>
      </c>
      <c r="B973" s="346" t="s">
        <v>2106</v>
      </c>
      <c r="C973" s="346">
        <v>3</v>
      </c>
      <c r="D973" s="346">
        <v>8</v>
      </c>
      <c r="E973" s="121" t="s">
        <v>2300</v>
      </c>
      <c r="F973" s="122" t="str">
        <f>IF('建築物別概要（追加）入力'!$V$548="","",TEXT('建築物別概要（追加）入力'!$V$548,"#0.00"))</f>
        <v/>
      </c>
      <c r="G973" s="152"/>
      <c r="H973" s="152"/>
      <c r="I973" s="152"/>
      <c r="J973" s="152"/>
      <c r="K973" s="152"/>
      <c r="L973" s="152"/>
      <c r="M973" s="122"/>
      <c r="N973" s="122"/>
      <c r="O973" s="122"/>
      <c r="P973" s="122"/>
      <c r="Q973" s="122"/>
      <c r="R973" s="122"/>
      <c r="S973" s="122"/>
      <c r="T973" s="122"/>
      <c r="U973" s="122"/>
      <c r="V973" s="146"/>
    </row>
    <row r="974" spans="1:22" s="119" customFormat="1" ht="14.1" customHeight="1">
      <c r="A974" s="301">
        <f t="shared" si="19"/>
        <v>973</v>
      </c>
      <c r="B974" s="346" t="s">
        <v>2106</v>
      </c>
      <c r="C974" s="346">
        <v>3</v>
      </c>
      <c r="D974" s="346">
        <v>8</v>
      </c>
      <c r="E974" s="121" t="s">
        <v>2303</v>
      </c>
      <c r="F974" s="122" t="str">
        <f>IF('建築物別概要（追加）入力'!$V$549="","",TEXT('建築物別概要（追加）入力'!$V$549,"#0.00"))</f>
        <v/>
      </c>
      <c r="G974" s="152"/>
      <c r="H974" s="152"/>
      <c r="I974" s="152"/>
      <c r="J974" s="152"/>
      <c r="K974" s="152"/>
      <c r="L974" s="152"/>
      <c r="M974" s="122"/>
      <c r="N974" s="122"/>
      <c r="O974" s="122"/>
      <c r="P974" s="122"/>
      <c r="Q974" s="122"/>
      <c r="R974" s="122"/>
      <c r="S974" s="122"/>
      <c r="T974" s="122"/>
      <c r="U974" s="122"/>
      <c r="V974" s="146"/>
    </row>
    <row r="975" spans="1:22" s="119" customFormat="1" ht="14.1" customHeight="1">
      <c r="A975" s="301">
        <f t="shared" si="19"/>
        <v>974</v>
      </c>
      <c r="B975" s="346" t="s">
        <v>2106</v>
      </c>
      <c r="C975" s="346">
        <v>3</v>
      </c>
      <c r="D975" s="346">
        <v>8</v>
      </c>
      <c r="E975" s="121" t="s">
        <v>1631</v>
      </c>
      <c r="F975" s="122" t="str">
        <f>IF('建築物別概要（追加）入力'!$E$551="","",'建築物別概要（追加）入力'!$E$551)</f>
        <v/>
      </c>
      <c r="G975" s="122"/>
      <c r="H975" s="122"/>
      <c r="I975" s="122"/>
      <c r="J975" s="122"/>
      <c r="K975" s="122"/>
      <c r="L975" s="122"/>
      <c r="M975" s="122"/>
      <c r="N975" s="122"/>
      <c r="O975" s="122"/>
      <c r="P975" s="122"/>
      <c r="Q975" s="122"/>
      <c r="R975" s="122"/>
      <c r="S975" s="122"/>
      <c r="T975" s="122"/>
      <c r="U975" s="122"/>
      <c r="V975" s="146"/>
    </row>
    <row r="976" spans="1:22" s="119" customFormat="1" ht="14.1" customHeight="1" thickBot="1">
      <c r="A976" s="302">
        <f t="shared" si="19"/>
        <v>975</v>
      </c>
      <c r="B976" s="347" t="s">
        <v>2106</v>
      </c>
      <c r="C976" s="347">
        <v>3</v>
      </c>
      <c r="D976" s="347">
        <v>8</v>
      </c>
      <c r="E976" s="136" t="s">
        <v>1630</v>
      </c>
      <c r="F976" s="137" t="str">
        <f>IF('建築物別概要（追加）入力'!$E$554="","",'建築物別概要（追加）入力'!$E$554)</f>
        <v/>
      </c>
      <c r="G976" s="137"/>
      <c r="H976" s="137"/>
      <c r="I976" s="137"/>
      <c r="J976" s="137"/>
      <c r="K976" s="137"/>
      <c r="L976" s="137"/>
      <c r="M976" s="137"/>
      <c r="N976" s="137"/>
      <c r="O976" s="137"/>
      <c r="P976" s="137"/>
      <c r="Q976" s="137"/>
      <c r="R976" s="137"/>
      <c r="S976" s="137"/>
      <c r="T976" s="137"/>
      <c r="U976" s="137"/>
      <c r="V976" s="153"/>
    </row>
    <row r="977" spans="1:22" ht="14.1" customHeight="1">
      <c r="A977" s="360">
        <f t="shared" si="19"/>
        <v>976</v>
      </c>
      <c r="B977" s="360" t="s">
        <v>3637</v>
      </c>
      <c r="C977" s="360">
        <v>1</v>
      </c>
      <c r="D977" s="360"/>
      <c r="E977" s="149" t="s">
        <v>3670</v>
      </c>
      <c r="F977" s="619" t="str">
        <f>IF($G$977=TRUE,"1","")</f>
        <v/>
      </c>
      <c r="G977" s="138" t="b">
        <v>0</v>
      </c>
      <c r="H977" s="138"/>
      <c r="I977" s="138"/>
      <c r="J977" s="138"/>
      <c r="K977" s="138"/>
      <c r="L977" s="138"/>
      <c r="M977" s="138"/>
      <c r="N977" s="138"/>
      <c r="O977" s="138"/>
      <c r="P977" s="138"/>
      <c r="Q977" s="138"/>
      <c r="R977" s="138"/>
      <c r="S977" s="138"/>
      <c r="T977" s="138"/>
      <c r="U977" s="138"/>
      <c r="V977" s="620"/>
    </row>
    <row r="978" spans="1:22" ht="14.1" customHeight="1">
      <c r="A978" s="360">
        <f t="shared" si="19"/>
        <v>977</v>
      </c>
      <c r="B978" s="360" t="s">
        <v>3637</v>
      </c>
      <c r="C978" s="360">
        <v>1</v>
      </c>
      <c r="D978" s="360"/>
      <c r="E978" s="149" t="s">
        <v>3671</v>
      </c>
      <c r="F978" s="619" t="str">
        <f>IF($G$978=TRUE,"1","")</f>
        <v/>
      </c>
      <c r="G978" s="138" t="b">
        <v>0</v>
      </c>
      <c r="H978" s="138"/>
      <c r="I978" s="138"/>
      <c r="J978" s="138"/>
      <c r="K978" s="138"/>
      <c r="L978" s="138"/>
      <c r="M978" s="138"/>
      <c r="N978" s="138"/>
      <c r="O978" s="138"/>
      <c r="P978" s="138"/>
      <c r="Q978" s="138"/>
      <c r="R978" s="138"/>
      <c r="S978" s="138"/>
      <c r="T978" s="138"/>
      <c r="U978" s="138"/>
      <c r="V978" s="151"/>
    </row>
    <row r="979" spans="1:22" ht="14.1" customHeight="1">
      <c r="A979" s="360">
        <f t="shared" si="19"/>
        <v>978</v>
      </c>
      <c r="B979" s="311" t="s">
        <v>3637</v>
      </c>
      <c r="C979" s="311">
        <v>1</v>
      </c>
      <c r="D979" s="311"/>
      <c r="E979" s="121" t="s">
        <v>3672</v>
      </c>
      <c r="F979" s="618" t="str">
        <f>IF('確認申請書（建築）入力'!$G$400="","",'確認申請書（建築）入力'!$G$400)</f>
        <v/>
      </c>
      <c r="G979" s="121"/>
      <c r="H979" s="121"/>
      <c r="I979" s="121"/>
      <c r="J979" s="121"/>
      <c r="K979" s="121"/>
      <c r="L979" s="121"/>
      <c r="M979" s="121"/>
      <c r="N979" s="121"/>
      <c r="O979" s="121"/>
      <c r="P979" s="121"/>
      <c r="Q979" s="121"/>
      <c r="R979" s="121"/>
      <c r="S979" s="121"/>
      <c r="T979" s="121"/>
      <c r="U979" s="121"/>
      <c r="V979" s="299"/>
    </row>
    <row r="980" spans="1:22" ht="14.1" customHeight="1">
      <c r="A980" s="360">
        <f t="shared" si="19"/>
        <v>979</v>
      </c>
      <c r="B980" s="311" t="s">
        <v>3637</v>
      </c>
      <c r="C980" s="311">
        <v>1</v>
      </c>
      <c r="D980" s="311"/>
      <c r="E980" s="121" t="s">
        <v>3673</v>
      </c>
      <c r="F980" s="618" t="str">
        <f>IF('確認申請書（建築）入力'!$M$401="","",'確認申請書（建築）入力'!$M$401)</f>
        <v/>
      </c>
      <c r="G980" s="121"/>
      <c r="H980" s="121"/>
      <c r="I980" s="121"/>
      <c r="J980" s="121"/>
      <c r="K980" s="121"/>
      <c r="L980" s="121"/>
      <c r="M980" s="121"/>
      <c r="N980" s="121"/>
      <c r="O980" s="121"/>
      <c r="P980" s="121"/>
      <c r="Q980" s="121"/>
      <c r="R980" s="121"/>
      <c r="S980" s="121"/>
      <c r="T980" s="121"/>
      <c r="U980" s="121"/>
      <c r="V980" s="299"/>
    </row>
    <row r="981" spans="1:22" ht="14.1" customHeight="1">
      <c r="A981" s="360">
        <f t="shared" si="19"/>
        <v>980</v>
      </c>
      <c r="B981" s="360" t="s">
        <v>3637</v>
      </c>
      <c r="C981" s="360">
        <v>2</v>
      </c>
      <c r="D981" s="360"/>
      <c r="E981" s="149" t="s">
        <v>3670</v>
      </c>
      <c r="F981" s="619" t="str">
        <f>IF($G$981=TRUE,"1","")</f>
        <v/>
      </c>
      <c r="G981" s="138" t="b">
        <v>0</v>
      </c>
      <c r="H981" s="138"/>
      <c r="I981" s="138"/>
      <c r="J981" s="138"/>
      <c r="K981" s="138"/>
      <c r="L981" s="138"/>
      <c r="M981" s="138"/>
      <c r="N981" s="138"/>
      <c r="O981" s="138"/>
      <c r="P981" s="138"/>
      <c r="Q981" s="138"/>
      <c r="R981" s="138"/>
      <c r="S981" s="138"/>
      <c r="T981" s="138"/>
      <c r="U981" s="138"/>
      <c r="V981" s="146"/>
    </row>
    <row r="982" spans="1:22" ht="14.1" customHeight="1">
      <c r="A982" s="360">
        <f t="shared" si="19"/>
        <v>981</v>
      </c>
      <c r="B982" s="360" t="s">
        <v>3637</v>
      </c>
      <c r="C982" s="360">
        <v>2</v>
      </c>
      <c r="D982" s="360"/>
      <c r="E982" s="149" t="s">
        <v>3671</v>
      </c>
      <c r="F982" s="619" t="str">
        <f>IF($G$982=TRUE,"1","")</f>
        <v/>
      </c>
      <c r="G982" s="138" t="b">
        <v>0</v>
      </c>
      <c r="H982" s="138"/>
      <c r="I982" s="138"/>
      <c r="J982" s="138"/>
      <c r="K982" s="138"/>
      <c r="L982" s="138"/>
      <c r="M982" s="138"/>
      <c r="N982" s="138"/>
      <c r="O982" s="138"/>
      <c r="P982" s="138"/>
      <c r="Q982" s="138"/>
      <c r="R982" s="138"/>
      <c r="S982" s="138"/>
      <c r="T982" s="138"/>
      <c r="U982" s="138"/>
      <c r="V982" s="151"/>
    </row>
    <row r="983" spans="1:22" ht="14.1" customHeight="1">
      <c r="A983" s="360">
        <f t="shared" si="19"/>
        <v>982</v>
      </c>
      <c r="B983" s="311" t="s">
        <v>3637</v>
      </c>
      <c r="C983" s="311">
        <v>2</v>
      </c>
      <c r="D983" s="311"/>
      <c r="E983" s="121" t="s">
        <v>3672</v>
      </c>
      <c r="F983" s="618" t="str">
        <f>IF('建築物別概要（追加）入力'!$G$55="","",'建築物別概要（追加）入力'!$G$55)</f>
        <v/>
      </c>
      <c r="G983" s="121"/>
      <c r="H983" s="121"/>
      <c r="I983" s="121"/>
      <c r="J983" s="121"/>
      <c r="K983" s="121"/>
      <c r="L983" s="121"/>
      <c r="M983" s="121"/>
      <c r="N983" s="121"/>
      <c r="O983" s="121"/>
      <c r="P983" s="121"/>
      <c r="Q983" s="121"/>
      <c r="R983" s="121"/>
      <c r="S983" s="121"/>
      <c r="T983" s="121"/>
      <c r="U983" s="121"/>
      <c r="V983" s="299"/>
    </row>
    <row r="984" spans="1:22" ht="14.1" customHeight="1">
      <c r="A984" s="360">
        <f t="shared" si="19"/>
        <v>983</v>
      </c>
      <c r="B984" s="311" t="s">
        <v>3637</v>
      </c>
      <c r="C984" s="311">
        <v>2</v>
      </c>
      <c r="D984" s="311"/>
      <c r="E984" s="121" t="s">
        <v>3673</v>
      </c>
      <c r="F984" s="618" t="str">
        <f>IF('建築物別概要（追加）入力'!M56="","",'建築物別概要（追加）入力'!M56)</f>
        <v/>
      </c>
      <c r="G984" s="121"/>
      <c r="H984" s="121"/>
      <c r="I984" s="121"/>
      <c r="J984" s="121"/>
      <c r="K984" s="121"/>
      <c r="L984" s="121"/>
      <c r="M984" s="121"/>
      <c r="N984" s="121"/>
      <c r="O984" s="121"/>
      <c r="P984" s="121"/>
      <c r="Q984" s="121"/>
      <c r="R984" s="121"/>
      <c r="S984" s="121"/>
      <c r="T984" s="121"/>
      <c r="U984" s="121"/>
      <c r="V984" s="299"/>
    </row>
    <row r="985" spans="1:22" ht="14.1" customHeight="1">
      <c r="A985" s="360">
        <f t="shared" si="19"/>
        <v>984</v>
      </c>
      <c r="B985" s="360" t="s">
        <v>3637</v>
      </c>
      <c r="C985" s="360">
        <v>3</v>
      </c>
      <c r="D985" s="360"/>
      <c r="E985" s="149" t="s">
        <v>3670</v>
      </c>
      <c r="F985" s="619" t="str">
        <f>IF($G$985=TRUE,"1","")</f>
        <v/>
      </c>
      <c r="G985" s="138" t="b">
        <v>0</v>
      </c>
      <c r="H985" s="138"/>
      <c r="I985" s="138"/>
      <c r="J985" s="138"/>
      <c r="K985" s="138"/>
      <c r="L985" s="138"/>
      <c r="M985" s="138"/>
      <c r="N985" s="138"/>
      <c r="O985" s="138"/>
      <c r="P985" s="138"/>
      <c r="Q985" s="138"/>
      <c r="R985" s="138"/>
      <c r="S985" s="138"/>
      <c r="T985" s="138"/>
      <c r="U985" s="138"/>
      <c r="V985" s="151"/>
    </row>
    <row r="986" spans="1:22" ht="14.1" customHeight="1">
      <c r="A986" s="360">
        <f t="shared" si="19"/>
        <v>985</v>
      </c>
      <c r="B986" s="360" t="s">
        <v>3637</v>
      </c>
      <c r="C986" s="360">
        <v>3</v>
      </c>
      <c r="D986" s="360"/>
      <c r="E986" s="149" t="s">
        <v>3671</v>
      </c>
      <c r="F986" s="619" t="str">
        <f>IF($G$986=TRUE,"1","")</f>
        <v/>
      </c>
      <c r="G986" s="138" t="b">
        <v>0</v>
      </c>
      <c r="H986" s="138"/>
      <c r="I986" s="138"/>
      <c r="J986" s="138"/>
      <c r="K986" s="138"/>
      <c r="L986" s="138"/>
      <c r="M986" s="138"/>
      <c r="N986" s="138"/>
      <c r="O986" s="138"/>
      <c r="P986" s="138"/>
      <c r="Q986" s="138"/>
      <c r="R986" s="138"/>
      <c r="S986" s="138"/>
      <c r="T986" s="138"/>
      <c r="U986" s="138"/>
      <c r="V986" s="151"/>
    </row>
    <row r="987" spans="1:22" ht="14.1" customHeight="1">
      <c r="A987" s="360">
        <f t="shared" si="19"/>
        <v>986</v>
      </c>
      <c r="B987" s="311" t="s">
        <v>3637</v>
      </c>
      <c r="C987" s="311">
        <v>3</v>
      </c>
      <c r="D987" s="311"/>
      <c r="E987" s="121" t="s">
        <v>3672</v>
      </c>
      <c r="F987" s="618" t="str">
        <f>IF('建築物別概要（追加）入力'!$G$334="","",'建築物別概要（追加）入力'!$G$334)</f>
        <v/>
      </c>
      <c r="G987" s="121"/>
      <c r="H987" s="121"/>
      <c r="I987" s="121"/>
      <c r="J987" s="121"/>
      <c r="K987" s="121"/>
      <c r="L987" s="121"/>
      <c r="M987" s="121"/>
      <c r="N987" s="121"/>
      <c r="O987" s="121"/>
      <c r="P987" s="121"/>
      <c r="Q987" s="121"/>
      <c r="R987" s="121"/>
      <c r="S987" s="121"/>
      <c r="T987" s="121"/>
      <c r="U987" s="121"/>
      <c r="V987" s="299"/>
    </row>
    <row r="988" spans="1:22" ht="14.1" customHeight="1" thickBot="1">
      <c r="A988" s="374">
        <f t="shared" si="19"/>
        <v>987</v>
      </c>
      <c r="B988" s="374" t="s">
        <v>3637</v>
      </c>
      <c r="C988" s="374">
        <v>3</v>
      </c>
      <c r="D988" s="374"/>
      <c r="E988" s="136" t="s">
        <v>3673</v>
      </c>
      <c r="F988" s="618" t="str">
        <f>IF('建築物別概要（追加）入力'!M335="","",'建築物別概要（追加）入力'!M335)</f>
        <v/>
      </c>
      <c r="G988" s="136"/>
      <c r="H988" s="136"/>
      <c r="I988" s="136"/>
      <c r="J988" s="136"/>
      <c r="K988" s="136"/>
      <c r="L988" s="136"/>
      <c r="M988" s="136"/>
      <c r="N988" s="136"/>
      <c r="O988" s="136"/>
      <c r="P988" s="136"/>
      <c r="Q988" s="136"/>
      <c r="R988" s="136"/>
      <c r="S988" s="136"/>
      <c r="T988" s="136"/>
      <c r="U988" s="136"/>
      <c r="V988" s="603"/>
    </row>
  </sheetData>
  <autoFilter ref="A1:V976" xr:uid="{00000000-0009-0000-0000-000040000000}"/>
  <sortState xmlns:xlrd2="http://schemas.microsoft.com/office/spreadsheetml/2017/richdata2" ref="A3:V976">
    <sortCondition ref="C884:C895"/>
  </sortState>
  <phoneticPr fontId="2"/>
  <hyperlinks>
    <hyperlink ref="A1" location="作業メニュー!A1" display="出力列順" xr:uid="{00000000-0004-0000-40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1">
    <pageSetUpPr fitToPage="1"/>
  </sheetPr>
  <dimension ref="A1:AH237"/>
  <sheetViews>
    <sheetView workbookViewId="0">
      <selection activeCell="G1" sqref="G1:J1"/>
    </sheetView>
  </sheetViews>
  <sheetFormatPr defaultColWidth="2.875" defaultRowHeight="18" customHeight="1"/>
  <cols>
    <col min="1" max="1" width="10.625" style="447" customWidth="1"/>
    <col min="2" max="16384" width="2.875" style="96"/>
  </cols>
  <sheetData>
    <row r="1" spans="1:19" s="110" customFormat="1" ht="24" customHeight="1" thickBot="1">
      <c r="A1" s="446" t="s">
        <v>1900</v>
      </c>
      <c r="G1" s="2371" t="s">
        <v>64</v>
      </c>
      <c r="H1" s="2371"/>
      <c r="I1" s="2371"/>
      <c r="J1" s="2371"/>
      <c r="S1" s="114"/>
    </row>
    <row r="2" spans="1:19" ht="18" customHeight="1" thickTop="1">
      <c r="A2" s="447" t="s">
        <v>1899</v>
      </c>
    </row>
    <row r="3" spans="1:19" ht="18" customHeight="1">
      <c r="A3" s="447">
        <v>38875</v>
      </c>
      <c r="B3" s="96" t="s">
        <v>1898</v>
      </c>
    </row>
    <row r="4" spans="1:19" ht="18" customHeight="1">
      <c r="A4" s="447">
        <v>38882</v>
      </c>
      <c r="B4" s="96" t="s">
        <v>1897</v>
      </c>
    </row>
    <row r="5" spans="1:19" ht="18" customHeight="1">
      <c r="B5" s="96" t="s">
        <v>1896</v>
      </c>
    </row>
    <row r="6" spans="1:19" ht="18" customHeight="1">
      <c r="A6" s="447">
        <v>38979</v>
      </c>
      <c r="B6" s="96" t="s">
        <v>1895</v>
      </c>
    </row>
    <row r="7" spans="1:19" ht="18" customHeight="1">
      <c r="A7" s="447">
        <v>39000</v>
      </c>
      <c r="B7" s="96" t="s">
        <v>1894</v>
      </c>
    </row>
    <row r="8" spans="1:19" ht="18" customHeight="1">
      <c r="A8" s="447">
        <v>39017</v>
      </c>
      <c r="B8" s="96" t="s">
        <v>1893</v>
      </c>
    </row>
    <row r="9" spans="1:19" ht="18" customHeight="1">
      <c r="A9" s="447">
        <v>39052</v>
      </c>
      <c r="B9" s="96" t="s">
        <v>1892</v>
      </c>
    </row>
    <row r="11" spans="1:19" ht="18" customHeight="1">
      <c r="A11" s="447" t="s">
        <v>1891</v>
      </c>
    </row>
    <row r="12" spans="1:19" ht="18" customHeight="1">
      <c r="A12" s="447">
        <v>39105</v>
      </c>
      <c r="B12" s="96" t="s">
        <v>1890</v>
      </c>
    </row>
    <row r="13" spans="1:19" ht="18" customHeight="1">
      <c r="B13" s="96" t="s">
        <v>1889</v>
      </c>
    </row>
    <row r="14" spans="1:19" ht="18" customHeight="1">
      <c r="B14" s="96" t="s">
        <v>1888</v>
      </c>
    </row>
    <row r="15" spans="1:19" ht="18" customHeight="1">
      <c r="B15" s="96" t="s">
        <v>1887</v>
      </c>
    </row>
    <row r="16" spans="1:19" ht="18" customHeight="1">
      <c r="B16" s="96" t="s">
        <v>1886</v>
      </c>
    </row>
    <row r="17" spans="1:2" ht="18" customHeight="1">
      <c r="B17" s="96" t="s">
        <v>1885</v>
      </c>
    </row>
    <row r="18" spans="1:2" ht="18" customHeight="1">
      <c r="B18" s="96" t="s">
        <v>1884</v>
      </c>
    </row>
    <row r="19" spans="1:2" ht="18" customHeight="1">
      <c r="A19" s="447">
        <v>39122</v>
      </c>
      <c r="B19" s="96" t="s">
        <v>1883</v>
      </c>
    </row>
    <row r="20" spans="1:2" ht="18" customHeight="1">
      <c r="A20" s="447">
        <v>39139</v>
      </c>
      <c r="B20" s="96" t="s">
        <v>1882</v>
      </c>
    </row>
    <row r="21" spans="1:2" ht="18" customHeight="1">
      <c r="B21" s="96" t="s">
        <v>1881</v>
      </c>
    </row>
    <row r="22" spans="1:2" ht="18" customHeight="1">
      <c r="B22" s="96" t="s">
        <v>1880</v>
      </c>
    </row>
    <row r="23" spans="1:2" ht="18" customHeight="1">
      <c r="B23" s="96" t="s">
        <v>1879</v>
      </c>
    </row>
    <row r="24" spans="1:2" ht="18" customHeight="1">
      <c r="B24" s="96" t="s">
        <v>1878</v>
      </c>
    </row>
    <row r="25" spans="1:2" ht="18" customHeight="1">
      <c r="A25" s="447">
        <v>39173</v>
      </c>
      <c r="B25" s="96" t="s">
        <v>1877</v>
      </c>
    </row>
    <row r="26" spans="1:2" ht="18" customHeight="1">
      <c r="A26" s="447">
        <v>39245</v>
      </c>
      <c r="B26" s="96" t="s">
        <v>1876</v>
      </c>
    </row>
    <row r="27" spans="1:2" ht="18" customHeight="1">
      <c r="A27" s="447">
        <v>39252</v>
      </c>
      <c r="B27" s="96" t="s">
        <v>1875</v>
      </c>
    </row>
    <row r="28" spans="1:2" ht="18" customHeight="1">
      <c r="A28" s="447">
        <v>39266</v>
      </c>
      <c r="B28" s="96" t="s">
        <v>1874</v>
      </c>
    </row>
    <row r="29" spans="1:2" ht="18" customHeight="1">
      <c r="A29" s="447">
        <v>39269</v>
      </c>
      <c r="B29" s="96" t="s">
        <v>1873</v>
      </c>
    </row>
    <row r="30" spans="1:2" ht="18" customHeight="1">
      <c r="A30" s="447">
        <v>39275</v>
      </c>
      <c r="B30" s="96" t="s">
        <v>1872</v>
      </c>
    </row>
    <row r="31" spans="1:2" ht="18" customHeight="1">
      <c r="B31" s="96" t="s">
        <v>1871</v>
      </c>
    </row>
    <row r="32" spans="1:2" ht="18" customHeight="1">
      <c r="A32" s="447">
        <v>39296</v>
      </c>
      <c r="B32" s="96" t="s">
        <v>1870</v>
      </c>
    </row>
    <row r="33" spans="1:2" ht="18" customHeight="1">
      <c r="B33" s="96" t="s">
        <v>1869</v>
      </c>
    </row>
    <row r="34" spans="1:2" ht="18" customHeight="1">
      <c r="B34" s="96" t="s">
        <v>1868</v>
      </c>
    </row>
    <row r="35" spans="1:2" ht="18" customHeight="1">
      <c r="B35" s="96" t="s">
        <v>1867</v>
      </c>
    </row>
    <row r="36" spans="1:2" ht="18" customHeight="1">
      <c r="B36" s="96" t="s">
        <v>1866</v>
      </c>
    </row>
    <row r="37" spans="1:2" ht="18" customHeight="1">
      <c r="A37" s="447">
        <v>39300</v>
      </c>
      <c r="B37" s="96" t="s">
        <v>1865</v>
      </c>
    </row>
    <row r="38" spans="1:2" ht="18" customHeight="1">
      <c r="B38" s="96" t="s">
        <v>1864</v>
      </c>
    </row>
    <row r="39" spans="1:2" ht="18" customHeight="1">
      <c r="A39" s="447">
        <v>39321</v>
      </c>
      <c r="B39" s="96" t="s">
        <v>1863</v>
      </c>
    </row>
    <row r="40" spans="1:2" ht="18" customHeight="1">
      <c r="A40" s="447">
        <v>39343</v>
      </c>
      <c r="B40" s="96" t="s">
        <v>1862</v>
      </c>
    </row>
    <row r="41" spans="1:2" ht="18" customHeight="1">
      <c r="A41" s="447">
        <v>39360</v>
      </c>
      <c r="B41" s="96" t="s">
        <v>1861</v>
      </c>
    </row>
    <row r="42" spans="1:2" ht="18" customHeight="1">
      <c r="A42" s="447">
        <v>39400</v>
      </c>
      <c r="B42" s="96" t="s">
        <v>1860</v>
      </c>
    </row>
    <row r="44" spans="1:2" ht="18" customHeight="1">
      <c r="A44" s="447" t="s">
        <v>1859</v>
      </c>
    </row>
    <row r="45" spans="1:2" ht="18" customHeight="1">
      <c r="A45" s="447">
        <v>39552</v>
      </c>
      <c r="B45" s="96" t="s">
        <v>1858</v>
      </c>
    </row>
    <row r="46" spans="1:2" ht="18" customHeight="1">
      <c r="A46" s="447">
        <v>39560</v>
      </c>
      <c r="B46" s="96" t="s">
        <v>1857</v>
      </c>
    </row>
    <row r="47" spans="1:2" ht="18" customHeight="1">
      <c r="A47" s="447">
        <v>39619</v>
      </c>
      <c r="B47" s="96" t="s">
        <v>1856</v>
      </c>
    </row>
    <row r="48" spans="1:2" ht="18" customHeight="1">
      <c r="B48" s="96" t="s">
        <v>1855</v>
      </c>
    </row>
    <row r="49" spans="1:8" ht="18" customHeight="1">
      <c r="B49" s="96" t="s">
        <v>1854</v>
      </c>
    </row>
    <row r="50" spans="1:8" ht="18" customHeight="1">
      <c r="B50" s="96" t="s">
        <v>1853</v>
      </c>
    </row>
    <row r="51" spans="1:8" ht="18" customHeight="1">
      <c r="B51" s="96" t="s">
        <v>1852</v>
      </c>
    </row>
    <row r="52" spans="1:8" ht="18" customHeight="1">
      <c r="B52" s="96" t="s">
        <v>1851</v>
      </c>
    </row>
    <row r="53" spans="1:8" ht="18" customHeight="1">
      <c r="B53" s="96" t="s">
        <v>1845</v>
      </c>
    </row>
    <row r="54" spans="1:8" ht="18" customHeight="1">
      <c r="B54" s="96" t="s">
        <v>1850</v>
      </c>
    </row>
    <row r="55" spans="1:8" ht="18" customHeight="1">
      <c r="B55" s="96" t="s">
        <v>1849</v>
      </c>
    </row>
    <row r="56" spans="1:8" ht="18" customHeight="1">
      <c r="B56" s="96" t="s">
        <v>1848</v>
      </c>
    </row>
    <row r="57" spans="1:8" ht="18" customHeight="1">
      <c r="B57" s="96" t="s">
        <v>1847</v>
      </c>
      <c r="H57" s="96" t="s">
        <v>1846</v>
      </c>
    </row>
    <row r="58" spans="1:8" ht="18" customHeight="1">
      <c r="A58" s="447">
        <v>39645</v>
      </c>
      <c r="B58" s="96" t="s">
        <v>1845</v>
      </c>
      <c r="H58" s="96" t="s">
        <v>1844</v>
      </c>
    </row>
    <row r="59" spans="1:8" ht="18" customHeight="1">
      <c r="A59" s="447" t="s">
        <v>1843</v>
      </c>
    </row>
    <row r="60" spans="1:8" ht="18" customHeight="1">
      <c r="A60" s="447">
        <v>39819</v>
      </c>
      <c r="B60" s="96" t="s">
        <v>1839</v>
      </c>
    </row>
    <row r="61" spans="1:8" ht="18" customHeight="1">
      <c r="B61" s="96" t="s">
        <v>1842</v>
      </c>
    </row>
    <row r="62" spans="1:8" ht="18" customHeight="1">
      <c r="A62" s="447">
        <v>39868</v>
      </c>
      <c r="B62" s="96" t="s">
        <v>1841</v>
      </c>
    </row>
    <row r="63" spans="1:8" ht="18" customHeight="1">
      <c r="B63" s="96" t="s">
        <v>1840</v>
      </c>
    </row>
    <row r="64" spans="1:8" ht="18" customHeight="1">
      <c r="A64" s="447">
        <v>40127</v>
      </c>
      <c r="B64" s="96" t="s">
        <v>1839</v>
      </c>
    </row>
    <row r="65" spans="1:2" ht="18" customHeight="1">
      <c r="B65" s="96" t="s">
        <v>1827</v>
      </c>
    </row>
    <row r="66" spans="1:2" ht="18" customHeight="1">
      <c r="B66" s="96" t="s">
        <v>1838</v>
      </c>
    </row>
    <row r="67" spans="1:2" ht="18" customHeight="1">
      <c r="A67" s="447" t="s">
        <v>1837</v>
      </c>
    </row>
    <row r="68" spans="1:2" ht="18" customHeight="1">
      <c r="A68" s="447">
        <v>40240</v>
      </c>
      <c r="B68" s="96" t="s">
        <v>1836</v>
      </c>
    </row>
    <row r="69" spans="1:2" ht="18" customHeight="1">
      <c r="A69" s="447">
        <v>40323</v>
      </c>
      <c r="B69" s="96" t="s">
        <v>1835</v>
      </c>
    </row>
    <row r="70" spans="1:2" ht="18" customHeight="1">
      <c r="B70" s="96" t="s">
        <v>1823</v>
      </c>
    </row>
    <row r="71" spans="1:2" ht="18" customHeight="1">
      <c r="B71" s="96" t="s">
        <v>1822</v>
      </c>
    </row>
    <row r="72" spans="1:2" ht="18" customHeight="1">
      <c r="A72" s="447">
        <v>40328</v>
      </c>
      <c r="B72" s="96" t="s">
        <v>1834</v>
      </c>
    </row>
    <row r="73" spans="1:2" ht="18" customHeight="1">
      <c r="A73" s="447" t="s">
        <v>1833</v>
      </c>
    </row>
    <row r="74" spans="1:2" ht="18" customHeight="1">
      <c r="A74" s="447">
        <v>40948</v>
      </c>
      <c r="B74" s="96" t="s">
        <v>1832</v>
      </c>
    </row>
    <row r="75" spans="1:2" ht="18" customHeight="1">
      <c r="A75" s="447">
        <v>41172</v>
      </c>
      <c r="B75" s="96" t="s">
        <v>1831</v>
      </c>
    </row>
    <row r="76" spans="1:2" ht="18" customHeight="1">
      <c r="B76" s="96" t="s">
        <v>1830</v>
      </c>
    </row>
    <row r="77" spans="1:2" ht="18" customHeight="1">
      <c r="A77" s="447" t="s">
        <v>1829</v>
      </c>
    </row>
    <row r="78" spans="1:2" ht="18" customHeight="1">
      <c r="A78" s="447" t="s">
        <v>1828</v>
      </c>
    </row>
    <row r="79" spans="1:2" ht="18" customHeight="1">
      <c r="A79" s="447">
        <v>41730</v>
      </c>
      <c r="B79" s="96" t="s">
        <v>1827</v>
      </c>
    </row>
    <row r="80" spans="1:2" ht="18" customHeight="1">
      <c r="B80" s="96" t="s">
        <v>1826</v>
      </c>
    </row>
    <row r="81" spans="1:25" ht="18" customHeight="1">
      <c r="B81" s="96" t="s">
        <v>1825</v>
      </c>
    </row>
    <row r="82" spans="1:25" ht="18" customHeight="1">
      <c r="B82" s="96" t="s">
        <v>1824</v>
      </c>
    </row>
    <row r="83" spans="1:25" ht="18" customHeight="1">
      <c r="B83" s="96" t="s">
        <v>1823</v>
      </c>
    </row>
    <row r="84" spans="1:25" ht="18" customHeight="1">
      <c r="B84" s="96" t="s">
        <v>1822</v>
      </c>
    </row>
    <row r="85" spans="1:25" ht="18" customHeight="1">
      <c r="A85" s="447">
        <v>41821</v>
      </c>
      <c r="B85" s="115" t="s">
        <v>1931</v>
      </c>
    </row>
    <row r="86" spans="1:25" ht="18" customHeight="1">
      <c r="B86" s="115" t="s">
        <v>1821</v>
      </c>
    </row>
    <row r="87" spans="1:25" ht="18" customHeight="1">
      <c r="A87" s="447">
        <v>41852</v>
      </c>
      <c r="B87" s="115" t="s">
        <v>1820</v>
      </c>
    </row>
    <row r="88" spans="1:25" ht="18" customHeight="1">
      <c r="A88" s="447">
        <v>41992</v>
      </c>
      <c r="B88" s="96" t="s">
        <v>1960</v>
      </c>
    </row>
    <row r="89" spans="1:25" ht="18" customHeight="1">
      <c r="B89" s="96" t="s">
        <v>1961</v>
      </c>
    </row>
    <row r="90" spans="1:25" ht="18" customHeight="1">
      <c r="A90" s="447" t="s">
        <v>2168</v>
      </c>
    </row>
    <row r="91" spans="1:25" ht="18" customHeight="1">
      <c r="A91" s="447">
        <v>42156</v>
      </c>
      <c r="B91" s="96" t="s">
        <v>2183</v>
      </c>
    </row>
    <row r="92" spans="1:25" ht="18" customHeight="1">
      <c r="C92" s="96" t="s">
        <v>2170</v>
      </c>
      <c r="F92" s="96" t="s">
        <v>2171</v>
      </c>
      <c r="N92" s="96" t="s">
        <v>2169</v>
      </c>
    </row>
    <row r="93" spans="1:25" ht="18" customHeight="1">
      <c r="C93" s="96" t="s">
        <v>2172</v>
      </c>
      <c r="F93" s="369" t="s">
        <v>2173</v>
      </c>
    </row>
    <row r="94" spans="1:25" ht="18" customHeight="1">
      <c r="G94" s="96" t="s">
        <v>2174</v>
      </c>
      <c r="Y94" s="96" t="s">
        <v>2176</v>
      </c>
    </row>
    <row r="95" spans="1:25" ht="18" customHeight="1">
      <c r="G95" s="96" t="s">
        <v>2175</v>
      </c>
      <c r="U95" s="96" t="s">
        <v>2169</v>
      </c>
    </row>
    <row r="96" spans="1:25" ht="18" customHeight="1">
      <c r="C96" s="96" t="s">
        <v>2179</v>
      </c>
      <c r="F96" s="96" t="s">
        <v>2180</v>
      </c>
      <c r="K96" s="96" t="s">
        <v>2176</v>
      </c>
    </row>
    <row r="97" spans="1:34" ht="18" customHeight="1">
      <c r="F97" s="96" t="s">
        <v>2181</v>
      </c>
    </row>
    <row r="98" spans="1:34" ht="18" customHeight="1">
      <c r="G98" s="96" t="s">
        <v>2283</v>
      </c>
      <c r="AH98" s="96" t="s">
        <v>2182</v>
      </c>
    </row>
    <row r="99" spans="1:34" ht="18" customHeight="1">
      <c r="G99" s="96" t="s">
        <v>2282</v>
      </c>
      <c r="J99" s="96" t="s">
        <v>2176</v>
      </c>
    </row>
    <row r="100" spans="1:34" ht="18" customHeight="1">
      <c r="C100" s="96" t="s">
        <v>2177</v>
      </c>
      <c r="F100" s="96" t="s">
        <v>2178</v>
      </c>
    </row>
    <row r="101" spans="1:34" ht="18" customHeight="1">
      <c r="B101" s="96" t="s">
        <v>2184</v>
      </c>
      <c r="D101" s="96" t="s">
        <v>2185</v>
      </c>
    </row>
    <row r="102" spans="1:34" ht="18" customHeight="1">
      <c r="D102" s="96" t="s">
        <v>2186</v>
      </c>
    </row>
    <row r="103" spans="1:34" ht="18" customHeight="1">
      <c r="D103" s="96" t="s">
        <v>2187</v>
      </c>
    </row>
    <row r="104" spans="1:34" ht="18" customHeight="1">
      <c r="D104" s="96" t="s">
        <v>2188</v>
      </c>
    </row>
    <row r="105" spans="1:34" ht="18" customHeight="1">
      <c r="B105" s="96" t="s">
        <v>2279</v>
      </c>
      <c r="I105" s="96" t="s">
        <v>2280</v>
      </c>
    </row>
    <row r="107" spans="1:34" ht="18" customHeight="1">
      <c r="A107" s="447">
        <v>42257</v>
      </c>
      <c r="B107" s="96" t="s">
        <v>2310</v>
      </c>
    </row>
    <row r="108" spans="1:34" ht="18" customHeight="1">
      <c r="A108" s="447">
        <v>42278</v>
      </c>
      <c r="B108" s="96" t="s">
        <v>2311</v>
      </c>
    </row>
    <row r="109" spans="1:34" ht="18" customHeight="1">
      <c r="A109" s="447" t="s">
        <v>2312</v>
      </c>
    </row>
    <row r="110" spans="1:34" ht="18" customHeight="1">
      <c r="A110" s="447">
        <v>42370</v>
      </c>
      <c r="B110" s="96" t="s">
        <v>2313</v>
      </c>
    </row>
    <row r="111" spans="1:34" ht="18" customHeight="1">
      <c r="B111" s="96" t="s">
        <v>2314</v>
      </c>
    </row>
    <row r="112" spans="1:34" ht="18" customHeight="1">
      <c r="A112" s="447">
        <v>42430</v>
      </c>
      <c r="B112" s="96" t="s">
        <v>2315</v>
      </c>
      <c r="E112" s="96" t="s">
        <v>2316</v>
      </c>
      <c r="F112" s="96" t="s">
        <v>2317</v>
      </c>
    </row>
    <row r="113" spans="1:11" ht="18" customHeight="1">
      <c r="B113" s="96" t="s">
        <v>2318</v>
      </c>
    </row>
    <row r="114" spans="1:11" ht="18" customHeight="1">
      <c r="B114" s="96" t="s">
        <v>2319</v>
      </c>
      <c r="E114" s="96" t="s">
        <v>2320</v>
      </c>
    </row>
    <row r="115" spans="1:11" ht="18" customHeight="1">
      <c r="B115" s="96" t="s">
        <v>2321</v>
      </c>
    </row>
    <row r="116" spans="1:11" ht="18" customHeight="1">
      <c r="A116" s="447">
        <v>42522</v>
      </c>
      <c r="B116" s="96" t="s">
        <v>2333</v>
      </c>
      <c r="E116" s="96" t="s">
        <v>2334</v>
      </c>
    </row>
    <row r="117" spans="1:11" ht="18" customHeight="1">
      <c r="B117" s="96" t="s">
        <v>2335</v>
      </c>
      <c r="C117" s="96" t="s">
        <v>2336</v>
      </c>
    </row>
    <row r="118" spans="1:11" ht="18" customHeight="1">
      <c r="B118" s="96" t="s">
        <v>2337</v>
      </c>
      <c r="D118" s="96" t="s">
        <v>2338</v>
      </c>
    </row>
    <row r="119" spans="1:11" ht="18" customHeight="1">
      <c r="B119" s="96" t="s">
        <v>2339</v>
      </c>
      <c r="C119" s="96" t="s">
        <v>2340</v>
      </c>
    </row>
    <row r="120" spans="1:11" ht="18" customHeight="1">
      <c r="C120" s="96" t="s">
        <v>2341</v>
      </c>
    </row>
    <row r="121" spans="1:11" ht="18" customHeight="1">
      <c r="B121" s="96" t="s">
        <v>2342</v>
      </c>
    </row>
    <row r="122" spans="1:11" ht="18" customHeight="1">
      <c r="C122" s="96" t="s">
        <v>2343</v>
      </c>
    </row>
    <row r="123" spans="1:11" ht="18" customHeight="1">
      <c r="A123" s="447">
        <v>42541</v>
      </c>
      <c r="B123" s="96" t="s">
        <v>2356</v>
      </c>
    </row>
    <row r="124" spans="1:11" ht="18" customHeight="1">
      <c r="C124" s="96" t="s">
        <v>2357</v>
      </c>
      <c r="G124" s="96" t="s">
        <v>2358</v>
      </c>
      <c r="H124" s="96" t="s">
        <v>2359</v>
      </c>
    </row>
    <row r="125" spans="1:11" ht="18" customHeight="1">
      <c r="A125" s="447">
        <v>42583</v>
      </c>
      <c r="B125" s="96" t="s">
        <v>2360</v>
      </c>
      <c r="G125" s="369" t="s">
        <v>2361</v>
      </c>
    </row>
    <row r="126" spans="1:11" ht="18" customHeight="1">
      <c r="A126" s="447">
        <v>42644</v>
      </c>
      <c r="B126" s="96" t="s">
        <v>2395</v>
      </c>
      <c r="K126" s="96" t="s">
        <v>2399</v>
      </c>
    </row>
    <row r="127" spans="1:11" ht="18" customHeight="1">
      <c r="B127" s="447"/>
      <c r="C127" s="96" t="s">
        <v>2400</v>
      </c>
    </row>
    <row r="128" spans="1:11" ht="18" customHeight="1">
      <c r="B128" s="447"/>
      <c r="C128" s="96" t="s">
        <v>2396</v>
      </c>
    </row>
    <row r="129" spans="1:3" ht="18" customHeight="1">
      <c r="B129" s="447"/>
      <c r="C129" s="96" t="s">
        <v>2401</v>
      </c>
    </row>
    <row r="130" spans="1:3" ht="18" customHeight="1">
      <c r="B130" s="447"/>
      <c r="C130" s="96" t="s">
        <v>2397</v>
      </c>
    </row>
    <row r="131" spans="1:3" ht="18" customHeight="1">
      <c r="B131" s="447"/>
      <c r="C131" s="96" t="s">
        <v>2398</v>
      </c>
    </row>
    <row r="132" spans="1:3" ht="18" customHeight="1">
      <c r="A132" s="475">
        <v>42675</v>
      </c>
      <c r="B132" s="96" t="s">
        <v>2380</v>
      </c>
    </row>
    <row r="133" spans="1:3" ht="18" customHeight="1">
      <c r="B133" s="447"/>
      <c r="C133" s="96" t="s">
        <v>2382</v>
      </c>
    </row>
    <row r="134" spans="1:3" ht="18" customHeight="1">
      <c r="B134" s="447"/>
      <c r="C134" s="96" t="s">
        <v>2381</v>
      </c>
    </row>
    <row r="135" spans="1:3" ht="18" customHeight="1">
      <c r="B135" s="447"/>
      <c r="C135" s="96" t="s">
        <v>2385</v>
      </c>
    </row>
    <row r="136" spans="1:3" ht="18" customHeight="1">
      <c r="B136" s="447"/>
      <c r="C136" s="96" t="s">
        <v>2383</v>
      </c>
    </row>
    <row r="137" spans="1:3" ht="18" customHeight="1">
      <c r="B137" s="447"/>
      <c r="C137" s="96" t="s">
        <v>2384</v>
      </c>
    </row>
    <row r="138" spans="1:3" ht="18" customHeight="1">
      <c r="B138" s="447"/>
      <c r="C138" s="96" t="s">
        <v>2386</v>
      </c>
    </row>
    <row r="139" spans="1:3" ht="18" customHeight="1">
      <c r="B139" s="447"/>
      <c r="C139" s="96" t="s">
        <v>2387</v>
      </c>
    </row>
    <row r="140" spans="1:3" ht="18" customHeight="1">
      <c r="B140" s="447"/>
      <c r="C140" s="96" t="s">
        <v>2388</v>
      </c>
    </row>
    <row r="141" spans="1:3" ht="18" customHeight="1">
      <c r="B141" s="447"/>
      <c r="C141" s="96" t="s">
        <v>2389</v>
      </c>
    </row>
    <row r="142" spans="1:3" ht="18" customHeight="1">
      <c r="B142" s="447"/>
      <c r="C142" s="96" t="s">
        <v>2390</v>
      </c>
    </row>
    <row r="143" spans="1:3" ht="18" customHeight="1">
      <c r="B143" s="447"/>
      <c r="C143" s="96" t="s">
        <v>2391</v>
      </c>
    </row>
    <row r="144" spans="1:3" ht="18" customHeight="1">
      <c r="B144" s="447"/>
      <c r="C144" s="96" t="s">
        <v>2392</v>
      </c>
    </row>
    <row r="145" spans="1:3" ht="18" customHeight="1">
      <c r="B145" s="96" t="s">
        <v>2410</v>
      </c>
    </row>
    <row r="146" spans="1:3" ht="18" customHeight="1">
      <c r="A146" s="447" t="s">
        <v>2654</v>
      </c>
    </row>
    <row r="147" spans="1:3" ht="18" customHeight="1">
      <c r="A147" s="447">
        <v>42736</v>
      </c>
      <c r="B147" s="96" t="s">
        <v>2655</v>
      </c>
    </row>
    <row r="148" spans="1:3" ht="18" customHeight="1">
      <c r="A148" s="447">
        <v>42795</v>
      </c>
      <c r="B148" s="96" t="s">
        <v>2763</v>
      </c>
    </row>
    <row r="149" spans="1:3" ht="18" customHeight="1">
      <c r="C149" s="96" t="s">
        <v>2764</v>
      </c>
    </row>
    <row r="150" spans="1:3" ht="18" customHeight="1">
      <c r="A150" s="447">
        <v>43040</v>
      </c>
      <c r="B150" s="96" t="s">
        <v>2782</v>
      </c>
    </row>
    <row r="151" spans="1:3" ht="18" customHeight="1">
      <c r="A151" s="447" t="s">
        <v>2786</v>
      </c>
    </row>
    <row r="152" spans="1:3" ht="18" customHeight="1">
      <c r="A152" s="447">
        <v>43252</v>
      </c>
      <c r="B152" s="96" t="s">
        <v>2787</v>
      </c>
    </row>
    <row r="153" spans="1:3" ht="18" customHeight="1">
      <c r="A153" s="447">
        <v>43368</v>
      </c>
      <c r="B153" s="96" t="s">
        <v>2804</v>
      </c>
    </row>
    <row r="154" spans="1:3" ht="18" customHeight="1">
      <c r="C154" s="96" t="s">
        <v>2805</v>
      </c>
    </row>
    <row r="155" spans="1:3" ht="18" customHeight="1">
      <c r="C155" s="96" t="s">
        <v>2806</v>
      </c>
    </row>
    <row r="156" spans="1:3" ht="18" customHeight="1">
      <c r="C156" s="96" t="s">
        <v>2187</v>
      </c>
    </row>
    <row r="157" spans="1:3" ht="18" customHeight="1">
      <c r="C157" s="96" t="s">
        <v>2807</v>
      </c>
    </row>
    <row r="158" spans="1:3" ht="18" customHeight="1">
      <c r="A158" s="447" t="s">
        <v>2820</v>
      </c>
    </row>
    <row r="159" spans="1:3" ht="18" customHeight="1">
      <c r="A159" s="447">
        <v>43586</v>
      </c>
      <c r="B159" s="96" t="s">
        <v>2821</v>
      </c>
    </row>
    <row r="160" spans="1:3" ht="18" customHeight="1">
      <c r="A160" s="447">
        <v>43641</v>
      </c>
      <c r="B160" s="96" t="s">
        <v>2844</v>
      </c>
    </row>
    <row r="161" spans="1:14" ht="18" customHeight="1">
      <c r="B161" s="447"/>
      <c r="C161" s="96" t="s">
        <v>2843</v>
      </c>
    </row>
    <row r="162" spans="1:14" ht="18" customHeight="1">
      <c r="B162" s="447"/>
      <c r="C162" s="96" t="s">
        <v>2905</v>
      </c>
    </row>
    <row r="163" spans="1:14" ht="18" customHeight="1">
      <c r="C163" s="96" t="s">
        <v>2925</v>
      </c>
    </row>
    <row r="164" spans="1:14" ht="18" customHeight="1">
      <c r="C164" s="96" t="s">
        <v>2926</v>
      </c>
    </row>
    <row r="165" spans="1:14" ht="18" customHeight="1">
      <c r="A165" s="447" t="s">
        <v>2933</v>
      </c>
    </row>
    <row r="166" spans="1:14" ht="18" customHeight="1">
      <c r="A166" s="447">
        <v>43922</v>
      </c>
      <c r="B166" s="96" t="s">
        <v>2934</v>
      </c>
      <c r="H166" s="96" t="s">
        <v>2935</v>
      </c>
    </row>
    <row r="167" spans="1:14" ht="18" customHeight="1">
      <c r="B167" s="96" t="s">
        <v>2952</v>
      </c>
      <c r="G167" s="96" t="s">
        <v>2953</v>
      </c>
    </row>
    <row r="168" spans="1:14" ht="18" customHeight="1">
      <c r="B168" s="96" t="s">
        <v>2954</v>
      </c>
      <c r="G168" s="96" t="s">
        <v>2956</v>
      </c>
    </row>
    <row r="169" spans="1:14" ht="18" customHeight="1">
      <c r="B169" s="96" t="s">
        <v>2389</v>
      </c>
      <c r="G169" s="96" t="s">
        <v>2957</v>
      </c>
    </row>
    <row r="170" spans="1:14" ht="18" customHeight="1">
      <c r="B170" s="96" t="s">
        <v>2955</v>
      </c>
      <c r="G170" s="96" t="s">
        <v>2958</v>
      </c>
    </row>
    <row r="171" spans="1:14" ht="18" customHeight="1">
      <c r="A171" s="447">
        <v>43997</v>
      </c>
      <c r="B171" s="96" t="s">
        <v>2971</v>
      </c>
      <c r="G171" s="96" t="s">
        <v>2972</v>
      </c>
    </row>
    <row r="172" spans="1:14" ht="18" customHeight="1">
      <c r="A172" s="447">
        <v>44075</v>
      </c>
      <c r="B172" s="96" t="s">
        <v>3012</v>
      </c>
      <c r="I172" s="96" t="s">
        <v>2972</v>
      </c>
    </row>
    <row r="173" spans="1:14" ht="18" customHeight="1">
      <c r="B173" s="96" t="s">
        <v>3013</v>
      </c>
      <c r="I173" s="96" t="s">
        <v>2972</v>
      </c>
    </row>
    <row r="174" spans="1:14" ht="18" customHeight="1">
      <c r="B174" s="96" t="s">
        <v>3014</v>
      </c>
      <c r="I174" s="96" t="s">
        <v>2972</v>
      </c>
    </row>
    <row r="175" spans="1:14" ht="18" customHeight="1">
      <c r="B175" s="96" t="s">
        <v>3015</v>
      </c>
      <c r="I175" s="96" t="s">
        <v>2972</v>
      </c>
    </row>
    <row r="176" spans="1:14" ht="18" customHeight="1">
      <c r="B176" s="96" t="s">
        <v>3024</v>
      </c>
      <c r="E176" s="96" t="s">
        <v>3025</v>
      </c>
      <c r="H176" s="96" t="s">
        <v>3026</v>
      </c>
      <c r="L176" s="96" t="s">
        <v>3027</v>
      </c>
      <c r="N176" s="96" t="s">
        <v>3028</v>
      </c>
    </row>
    <row r="177" spans="1:14" ht="18" customHeight="1">
      <c r="H177" s="96" t="s">
        <v>3029</v>
      </c>
      <c r="M177" s="96" t="s">
        <v>3030</v>
      </c>
      <c r="N177" s="96" t="s">
        <v>3031</v>
      </c>
    </row>
    <row r="178" spans="1:14" ht="18" customHeight="1">
      <c r="H178" s="96" t="s">
        <v>3032</v>
      </c>
      <c r="M178" s="96" t="s">
        <v>3033</v>
      </c>
      <c r="N178" s="96" t="s">
        <v>3031</v>
      </c>
    </row>
    <row r="179" spans="1:14" ht="18" customHeight="1">
      <c r="A179" s="447">
        <v>44081</v>
      </c>
      <c r="B179" s="96" t="s">
        <v>3039</v>
      </c>
      <c r="H179" s="96" t="s">
        <v>2972</v>
      </c>
    </row>
    <row r="180" spans="1:14" ht="18" customHeight="1">
      <c r="B180" s="96" t="s">
        <v>3040</v>
      </c>
      <c r="H180" s="96" t="s">
        <v>2972</v>
      </c>
    </row>
    <row r="181" spans="1:14" ht="18" customHeight="1">
      <c r="A181" s="447" t="s">
        <v>3059</v>
      </c>
    </row>
    <row r="182" spans="1:14" ht="18" customHeight="1">
      <c r="A182" s="447">
        <v>44188</v>
      </c>
      <c r="B182" s="96" t="s">
        <v>3047</v>
      </c>
    </row>
    <row r="183" spans="1:14" ht="18" customHeight="1">
      <c r="B183" s="96" t="s">
        <v>3046</v>
      </c>
    </row>
    <row r="184" spans="1:14" ht="18" customHeight="1">
      <c r="B184" s="96" t="s">
        <v>2397</v>
      </c>
    </row>
    <row r="185" spans="1:14" ht="18" customHeight="1">
      <c r="B185" s="96" t="s">
        <v>2398</v>
      </c>
    </row>
    <row r="186" spans="1:14" ht="18" customHeight="1">
      <c r="B186" s="96" t="s">
        <v>3048</v>
      </c>
    </row>
    <row r="187" spans="1:14" ht="18" customHeight="1">
      <c r="B187" s="96" t="s">
        <v>3049</v>
      </c>
    </row>
    <row r="188" spans="1:14" ht="18" customHeight="1">
      <c r="B188" s="96" t="s">
        <v>3050</v>
      </c>
    </row>
    <row r="189" spans="1:14" ht="18" customHeight="1">
      <c r="A189" s="447">
        <v>44214</v>
      </c>
      <c r="B189" s="96" t="s">
        <v>3061</v>
      </c>
    </row>
    <row r="190" spans="1:14" ht="18" customHeight="1">
      <c r="B190" s="96" t="s">
        <v>3062</v>
      </c>
    </row>
    <row r="191" spans="1:14" ht="18" customHeight="1">
      <c r="B191" s="96" t="s">
        <v>2381</v>
      </c>
    </row>
    <row r="192" spans="1:14" ht="18" customHeight="1">
      <c r="B192" s="96" t="s">
        <v>2360</v>
      </c>
    </row>
    <row r="193" spans="1:2" ht="18" customHeight="1">
      <c r="B193" s="96" t="s">
        <v>2389</v>
      </c>
    </row>
    <row r="194" spans="1:2" ht="18" customHeight="1">
      <c r="B194" s="96" t="s">
        <v>2390</v>
      </c>
    </row>
    <row r="195" spans="1:2" ht="18" customHeight="1">
      <c r="B195" s="96" t="s">
        <v>3063</v>
      </c>
    </row>
    <row r="196" spans="1:2" ht="18" customHeight="1">
      <c r="B196" s="96" t="s">
        <v>3012</v>
      </c>
    </row>
    <row r="197" spans="1:2" ht="18" customHeight="1">
      <c r="B197" s="96" t="s">
        <v>3064</v>
      </c>
    </row>
    <row r="198" spans="1:2" ht="18" customHeight="1">
      <c r="B198" s="96" t="s">
        <v>2386</v>
      </c>
    </row>
    <row r="199" spans="1:2" ht="18" customHeight="1">
      <c r="B199" s="96" t="s">
        <v>2387</v>
      </c>
    </row>
    <row r="200" spans="1:2" ht="18" customHeight="1">
      <c r="B200" s="96" t="s">
        <v>3067</v>
      </c>
    </row>
    <row r="201" spans="1:2" ht="18" customHeight="1">
      <c r="B201" s="96" t="s">
        <v>3068</v>
      </c>
    </row>
    <row r="202" spans="1:2" ht="18" customHeight="1">
      <c r="B202" s="96" t="s">
        <v>3069</v>
      </c>
    </row>
    <row r="203" spans="1:2" ht="18" customHeight="1">
      <c r="A203" s="447">
        <v>44287</v>
      </c>
      <c r="B203" s="96" t="s">
        <v>3077</v>
      </c>
    </row>
    <row r="204" spans="1:2" ht="18" customHeight="1">
      <c r="B204" s="96" t="s">
        <v>3073</v>
      </c>
    </row>
    <row r="205" spans="1:2" ht="18" customHeight="1">
      <c r="B205" s="96" t="s">
        <v>3074</v>
      </c>
    </row>
    <row r="206" spans="1:2" ht="18" customHeight="1">
      <c r="B206" s="96" t="s">
        <v>3075</v>
      </c>
    </row>
    <row r="207" spans="1:2" ht="18" customHeight="1">
      <c r="B207" s="96" t="s">
        <v>3076</v>
      </c>
    </row>
    <row r="208" spans="1:2" ht="18" customHeight="1">
      <c r="A208" s="447">
        <v>44378</v>
      </c>
      <c r="B208" s="96" t="s">
        <v>3078</v>
      </c>
    </row>
    <row r="209" spans="1:2" ht="18" customHeight="1">
      <c r="B209" s="96" t="s">
        <v>3012</v>
      </c>
    </row>
    <row r="210" spans="1:2" ht="18" customHeight="1">
      <c r="B210" s="96" t="s">
        <v>2383</v>
      </c>
    </row>
    <row r="211" spans="1:2" ht="18" customHeight="1">
      <c r="A211" s="447">
        <v>44409</v>
      </c>
      <c r="B211" s="96" t="s">
        <v>3078</v>
      </c>
    </row>
    <row r="212" spans="1:2" ht="18" customHeight="1">
      <c r="B212" s="96" t="s">
        <v>3084</v>
      </c>
    </row>
    <row r="213" spans="1:2" ht="18" customHeight="1">
      <c r="A213" s="447" t="s">
        <v>3110</v>
      </c>
    </row>
    <row r="214" spans="1:2" ht="18" customHeight="1">
      <c r="A214" s="447">
        <v>44652</v>
      </c>
      <c r="B214" s="96" t="s">
        <v>3078</v>
      </c>
    </row>
    <row r="215" spans="1:2" ht="18" customHeight="1">
      <c r="B215" s="96" t="s">
        <v>2952</v>
      </c>
    </row>
    <row r="216" spans="1:2" ht="18" customHeight="1">
      <c r="B216" s="96" t="s">
        <v>3048</v>
      </c>
    </row>
    <row r="217" spans="1:2" ht="18" customHeight="1">
      <c r="A217" s="447" t="s">
        <v>3187</v>
      </c>
    </row>
    <row r="218" spans="1:2" ht="18" customHeight="1">
      <c r="A218" s="447">
        <v>45017</v>
      </c>
      <c r="B218" s="96" t="s">
        <v>3078</v>
      </c>
    </row>
    <row r="219" spans="1:2" ht="18" customHeight="1">
      <c r="B219" s="96" t="s">
        <v>2185</v>
      </c>
    </row>
    <row r="220" spans="1:2" ht="18" customHeight="1">
      <c r="B220" s="96" t="s">
        <v>2186</v>
      </c>
    </row>
    <row r="221" spans="1:2" ht="18" customHeight="1">
      <c r="B221" s="96" t="s">
        <v>2952</v>
      </c>
    </row>
    <row r="222" spans="1:2" ht="18" customHeight="1">
      <c r="A222" s="447">
        <v>45078</v>
      </c>
      <c r="B222" s="96" t="s">
        <v>3208</v>
      </c>
    </row>
    <row r="223" spans="1:2" ht="18" customHeight="1">
      <c r="B223" s="96" t="s">
        <v>3209</v>
      </c>
    </row>
    <row r="224" spans="1:2" ht="18" customHeight="1">
      <c r="A224" s="447" t="s">
        <v>3210</v>
      </c>
    </row>
    <row r="225" spans="1:4" ht="18" customHeight="1">
      <c r="A225" s="447">
        <v>45383</v>
      </c>
      <c r="B225" s="96" t="s">
        <v>2105</v>
      </c>
      <c r="D225" s="96" t="s">
        <v>3211</v>
      </c>
    </row>
    <row r="226" spans="1:4" ht="18" customHeight="1">
      <c r="D226" s="96" t="s">
        <v>3212</v>
      </c>
    </row>
    <row r="227" spans="1:4" ht="18" customHeight="1">
      <c r="A227" s="447">
        <v>45566</v>
      </c>
      <c r="B227" s="96" t="s">
        <v>3598</v>
      </c>
    </row>
    <row r="228" spans="1:4" ht="18" customHeight="1">
      <c r="B228" s="96" t="s">
        <v>3599</v>
      </c>
    </row>
    <row r="229" spans="1:4" ht="18" customHeight="1">
      <c r="B229" s="96" t="s">
        <v>3600</v>
      </c>
    </row>
    <row r="230" spans="1:4" ht="18" customHeight="1">
      <c r="A230" s="447" t="s">
        <v>3711</v>
      </c>
    </row>
    <row r="231" spans="1:4" ht="18" customHeight="1">
      <c r="A231" s="447">
        <v>45383</v>
      </c>
      <c r="B231" s="96" t="s">
        <v>3712</v>
      </c>
      <c r="D231" s="96" t="s">
        <v>3713</v>
      </c>
    </row>
    <row r="232" spans="1:4" ht="18" customHeight="1">
      <c r="B232" s="96" t="s">
        <v>3714</v>
      </c>
      <c r="D232" s="96" t="s">
        <v>3715</v>
      </c>
    </row>
    <row r="233" spans="1:4" ht="18" customHeight="1">
      <c r="D233" s="96" t="s">
        <v>3716</v>
      </c>
    </row>
    <row r="234" spans="1:4" ht="18" customHeight="1">
      <c r="B234" s="96" t="s">
        <v>2105</v>
      </c>
      <c r="D234" s="96" t="s">
        <v>3717</v>
      </c>
    </row>
    <row r="235" spans="1:4" ht="18" customHeight="1">
      <c r="B235" s="96" t="s">
        <v>3718</v>
      </c>
    </row>
    <row r="236" spans="1:4" ht="18" customHeight="1">
      <c r="B236" s="96" t="s">
        <v>3719</v>
      </c>
    </row>
    <row r="237" spans="1:4" ht="18" customHeight="1">
      <c r="B237" s="96" t="s">
        <v>3720</v>
      </c>
    </row>
  </sheetData>
  <mergeCells count="1">
    <mergeCell ref="G1:J1"/>
  </mergeCells>
  <phoneticPr fontId="2"/>
  <hyperlinks>
    <hyperlink ref="G1:J1" location="作業メニュー!A1" display="作業メニュー" xr:uid="{00000000-0004-0000-41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Y102"/>
  <sheetViews>
    <sheetView workbookViewId="0"/>
  </sheetViews>
  <sheetFormatPr defaultColWidth="9" defaultRowHeight="14.25"/>
  <cols>
    <col min="1" max="1" width="4.625" style="297" customWidth="1"/>
    <col min="2" max="2" width="29.5" style="284" bestFit="1" customWidth="1"/>
    <col min="3" max="3" width="9" style="284" customWidth="1"/>
    <col min="4" max="16384" width="9" style="285"/>
  </cols>
  <sheetData>
    <row r="1" spans="1:25" s="294" customFormat="1" ht="38.25" customHeight="1" thickBot="1">
      <c r="A1" s="296" t="s">
        <v>1920</v>
      </c>
      <c r="B1" s="293"/>
      <c r="C1" s="293"/>
      <c r="G1" s="113" t="s">
        <v>64</v>
      </c>
      <c r="H1" s="113"/>
      <c r="I1" s="113"/>
      <c r="J1" s="113"/>
      <c r="S1" s="295"/>
      <c r="T1" s="110" t="s">
        <v>549</v>
      </c>
    </row>
    <row r="2" spans="1:25" ht="14.25" customHeight="1" thickTop="1">
      <c r="A2" s="285"/>
    </row>
    <row r="3" spans="1:25" ht="14.25" customHeight="1">
      <c r="A3" s="285" t="s">
        <v>1919</v>
      </c>
    </row>
    <row r="4" spans="1:25" ht="14.25" customHeight="1"/>
    <row r="5" spans="1:25" ht="14.25" customHeight="1">
      <c r="B5" s="285" t="s">
        <v>60</v>
      </c>
      <c r="C5" s="284" t="s">
        <v>1902</v>
      </c>
      <c r="D5" s="284"/>
      <c r="J5" s="86"/>
      <c r="K5" s="86"/>
      <c r="L5" s="86"/>
      <c r="M5" s="86"/>
      <c r="N5" s="86"/>
      <c r="O5" s="86"/>
      <c r="P5" s="86"/>
      <c r="Q5" s="86"/>
      <c r="R5" s="86"/>
      <c r="S5" s="86"/>
      <c r="T5" s="86"/>
      <c r="U5" s="86"/>
      <c r="V5" s="86"/>
      <c r="W5" s="86"/>
      <c r="X5" s="86"/>
      <c r="Y5" s="86"/>
    </row>
    <row r="6" spans="1:25" ht="14.25" customHeight="1">
      <c r="B6" s="285" t="s">
        <v>58</v>
      </c>
      <c r="C6" s="284" t="s">
        <v>1902</v>
      </c>
      <c r="D6" s="284"/>
      <c r="K6" s="86"/>
      <c r="L6" s="86"/>
      <c r="M6" s="86"/>
      <c r="N6" s="86"/>
      <c r="O6" s="86"/>
      <c r="P6" s="86"/>
      <c r="Q6" s="86"/>
      <c r="R6" s="86"/>
      <c r="S6" s="86"/>
      <c r="T6" s="86"/>
      <c r="U6" s="86"/>
      <c r="V6" s="86"/>
      <c r="W6" s="86"/>
      <c r="X6" s="86"/>
      <c r="Y6" s="86"/>
    </row>
    <row r="7" spans="1:25" ht="14.25" customHeight="1">
      <c r="B7" s="285" t="s">
        <v>1918</v>
      </c>
      <c r="D7" s="284"/>
      <c r="E7" s="284" t="s">
        <v>1914</v>
      </c>
      <c r="K7" s="86"/>
      <c r="L7" s="86"/>
      <c r="M7" s="86"/>
      <c r="N7" s="86"/>
      <c r="O7" s="86"/>
      <c r="P7" s="86"/>
      <c r="Q7" s="86"/>
      <c r="R7" s="86"/>
      <c r="S7" s="86"/>
      <c r="T7" s="86"/>
      <c r="U7" s="86"/>
      <c r="V7" s="86"/>
      <c r="W7" s="86"/>
      <c r="X7" s="86"/>
      <c r="Y7" s="86"/>
    </row>
    <row r="8" spans="1:25" ht="14.25" customHeight="1">
      <c r="B8" s="285" t="s">
        <v>59</v>
      </c>
      <c r="C8" s="284" t="s">
        <v>1902</v>
      </c>
      <c r="D8" s="284" t="s">
        <v>1901</v>
      </c>
      <c r="G8" s="87"/>
      <c r="H8" s="87"/>
      <c r="I8" s="87"/>
      <c r="J8" s="86"/>
      <c r="K8" s="86"/>
      <c r="L8" s="86"/>
      <c r="M8" s="86"/>
      <c r="N8" s="86"/>
      <c r="O8" s="86"/>
      <c r="P8" s="86"/>
      <c r="Q8" s="86"/>
      <c r="R8" s="86"/>
      <c r="S8" s="86"/>
      <c r="T8" s="86"/>
      <c r="U8" s="86"/>
      <c r="V8" s="86"/>
      <c r="W8" s="86"/>
      <c r="X8" s="86"/>
      <c r="Y8" s="86"/>
    </row>
    <row r="9" spans="1:25" ht="14.25" customHeight="1">
      <c r="B9" s="86"/>
      <c r="C9" s="286"/>
      <c r="D9" s="286"/>
      <c r="E9" s="86"/>
      <c r="F9" s="86"/>
      <c r="G9" s="86"/>
      <c r="H9" s="86"/>
      <c r="I9" s="86"/>
      <c r="J9" s="86"/>
      <c r="K9" s="86"/>
      <c r="L9" s="86"/>
      <c r="M9" s="86"/>
      <c r="N9" s="86"/>
      <c r="O9" s="86"/>
      <c r="P9" s="86"/>
      <c r="Q9" s="86"/>
      <c r="R9" s="86"/>
      <c r="S9" s="86"/>
      <c r="T9" s="86"/>
      <c r="U9" s="86"/>
      <c r="V9" s="86"/>
      <c r="W9" s="86"/>
      <c r="X9" s="86"/>
      <c r="Y9" s="86"/>
    </row>
    <row r="10" spans="1:25" ht="14.25" customHeight="1">
      <c r="A10" s="298" t="s">
        <v>1937</v>
      </c>
      <c r="B10" s="285" t="s">
        <v>1917</v>
      </c>
      <c r="C10" s="284" t="s">
        <v>1902</v>
      </c>
      <c r="D10" s="284" t="s">
        <v>1901</v>
      </c>
      <c r="E10" s="284" t="s">
        <v>1914</v>
      </c>
      <c r="H10" s="86"/>
      <c r="I10" s="86"/>
      <c r="J10" s="86"/>
      <c r="P10" s="86"/>
      <c r="Q10" s="86"/>
      <c r="R10" s="86"/>
      <c r="S10" s="86"/>
    </row>
    <row r="11" spans="1:25" ht="14.25" customHeight="1">
      <c r="B11" s="285" t="s">
        <v>50</v>
      </c>
      <c r="D11" s="284"/>
      <c r="H11" s="86"/>
      <c r="I11" s="86"/>
      <c r="J11" s="86"/>
      <c r="O11" s="87"/>
      <c r="P11" s="86"/>
      <c r="Q11" s="86"/>
      <c r="R11" s="86"/>
      <c r="S11" s="86"/>
    </row>
    <row r="12" spans="1:25" ht="14.25" customHeight="1">
      <c r="B12" s="285" t="s">
        <v>49</v>
      </c>
      <c r="C12" s="284" t="s">
        <v>1902</v>
      </c>
      <c r="D12" s="284" t="s">
        <v>1901</v>
      </c>
      <c r="E12" s="284" t="s">
        <v>1914</v>
      </c>
      <c r="G12" s="86"/>
      <c r="H12" s="86"/>
      <c r="I12" s="86"/>
      <c r="J12" s="86"/>
      <c r="P12" s="86"/>
      <c r="Q12" s="86"/>
      <c r="R12" s="86"/>
      <c r="S12" s="86"/>
    </row>
    <row r="13" spans="1:25" ht="14.25" customHeight="1">
      <c r="B13" s="285" t="s">
        <v>40</v>
      </c>
      <c r="C13" s="284" t="s">
        <v>1902</v>
      </c>
      <c r="D13" s="284" t="s">
        <v>1901</v>
      </c>
      <c r="G13" s="86"/>
      <c r="H13" s="86"/>
      <c r="I13" s="86"/>
      <c r="J13" s="86"/>
      <c r="P13" s="86"/>
      <c r="Q13" s="86"/>
      <c r="R13" s="86"/>
      <c r="S13" s="86"/>
    </row>
    <row r="14" spans="1:25" ht="14.25" customHeight="1">
      <c r="B14" s="285" t="s">
        <v>1915</v>
      </c>
      <c r="D14" s="284"/>
      <c r="E14" s="284" t="s">
        <v>1914</v>
      </c>
      <c r="G14" s="86"/>
      <c r="H14" s="86"/>
      <c r="I14" s="86"/>
      <c r="J14" s="86"/>
      <c r="P14" s="86"/>
      <c r="Q14" s="86"/>
      <c r="R14" s="86"/>
      <c r="S14" s="86"/>
    </row>
    <row r="15" spans="1:25" ht="14.25" customHeight="1">
      <c r="A15" s="298" t="s">
        <v>823</v>
      </c>
      <c r="B15" s="285" t="s">
        <v>43</v>
      </c>
      <c r="C15" s="284" t="s">
        <v>1902</v>
      </c>
      <c r="D15" s="284" t="s">
        <v>1901</v>
      </c>
      <c r="H15" s="86"/>
      <c r="I15" s="86"/>
      <c r="J15" s="86"/>
      <c r="P15" s="86"/>
      <c r="Q15" s="86"/>
      <c r="R15" s="86"/>
      <c r="S15" s="86"/>
    </row>
    <row r="16" spans="1:25" ht="14.25" customHeight="1">
      <c r="B16" s="285" t="s">
        <v>34</v>
      </c>
      <c r="C16" s="284" t="s">
        <v>1902</v>
      </c>
      <c r="D16" s="284" t="s">
        <v>1901</v>
      </c>
      <c r="G16" s="86"/>
      <c r="H16" s="86"/>
      <c r="I16" s="86"/>
      <c r="J16" s="86"/>
      <c r="P16" s="86"/>
      <c r="Q16" s="86"/>
      <c r="R16" s="86"/>
      <c r="S16" s="86"/>
    </row>
    <row r="17" spans="1:25" ht="14.25" customHeight="1">
      <c r="A17" s="298" t="s">
        <v>821</v>
      </c>
      <c r="B17" s="285" t="s">
        <v>38</v>
      </c>
      <c r="C17" s="284" t="s">
        <v>1902</v>
      </c>
      <c r="D17" s="284" t="s">
        <v>1901</v>
      </c>
      <c r="G17" s="287"/>
      <c r="H17" s="86"/>
      <c r="I17" s="86"/>
      <c r="J17" s="86"/>
      <c r="O17" s="86"/>
      <c r="P17" s="86"/>
      <c r="Q17" s="86"/>
      <c r="R17" s="86"/>
      <c r="S17" s="86"/>
    </row>
    <row r="18" spans="1:25" ht="14.25" customHeight="1">
      <c r="B18" s="285" t="s">
        <v>34</v>
      </c>
      <c r="C18" s="284" t="s">
        <v>1902</v>
      </c>
      <c r="D18" s="284" t="s">
        <v>1901</v>
      </c>
      <c r="G18" s="86"/>
      <c r="H18" s="86"/>
      <c r="I18" s="86"/>
      <c r="J18" s="86"/>
      <c r="O18" s="86"/>
      <c r="P18" s="86"/>
      <c r="Q18" s="86"/>
      <c r="R18" s="86"/>
      <c r="S18" s="86"/>
      <c r="W18" s="86"/>
    </row>
    <row r="19" spans="1:25" ht="14.25" customHeight="1">
      <c r="A19" s="298" t="s">
        <v>820</v>
      </c>
      <c r="B19" s="285" t="s">
        <v>32</v>
      </c>
      <c r="C19" s="284" t="s">
        <v>1902</v>
      </c>
      <c r="D19" s="284" t="s">
        <v>1901</v>
      </c>
      <c r="H19" s="86"/>
      <c r="I19" s="86"/>
      <c r="J19" s="86"/>
      <c r="R19" s="86"/>
      <c r="S19" s="86"/>
      <c r="W19" s="86"/>
    </row>
    <row r="20" spans="1:25" ht="14.25" customHeight="1">
      <c r="B20" s="288" t="s">
        <v>29</v>
      </c>
      <c r="C20" s="285"/>
      <c r="D20" s="289"/>
      <c r="E20" s="290"/>
      <c r="F20" s="290"/>
      <c r="G20" s="87"/>
      <c r="H20" s="86"/>
      <c r="I20" s="86"/>
      <c r="J20" s="86"/>
      <c r="R20" s="86"/>
      <c r="S20" s="86"/>
    </row>
    <row r="21" spans="1:25" ht="14.25" customHeight="1">
      <c r="B21" s="285" t="s">
        <v>12</v>
      </c>
      <c r="C21" s="284" t="s">
        <v>1902</v>
      </c>
      <c r="D21" s="284" t="s">
        <v>1901</v>
      </c>
      <c r="G21" s="86"/>
      <c r="H21" s="86"/>
      <c r="I21" s="86"/>
      <c r="J21" s="86"/>
      <c r="O21" s="86"/>
      <c r="P21" s="86"/>
      <c r="Q21" s="86"/>
      <c r="R21" s="86"/>
      <c r="S21" s="86"/>
    </row>
    <row r="22" spans="1:25" ht="14.25" customHeight="1">
      <c r="A22" s="298" t="s">
        <v>818</v>
      </c>
      <c r="B22" s="285" t="s">
        <v>24</v>
      </c>
      <c r="C22" s="284" t="s">
        <v>1902</v>
      </c>
      <c r="D22" s="284" t="s">
        <v>1901</v>
      </c>
      <c r="H22" s="86"/>
      <c r="I22" s="86"/>
      <c r="J22" s="86"/>
      <c r="R22" s="86"/>
      <c r="S22" s="86"/>
    </row>
    <row r="23" spans="1:25" ht="14.25" customHeight="1">
      <c r="B23" s="62" t="s">
        <v>1916</v>
      </c>
      <c r="D23" s="291"/>
      <c r="E23" s="62"/>
      <c r="F23" s="62"/>
      <c r="G23" s="86"/>
      <c r="H23" s="86"/>
      <c r="I23" s="86"/>
      <c r="J23" s="86"/>
      <c r="R23" s="86"/>
      <c r="S23" s="86"/>
    </row>
    <row r="24" spans="1:25" ht="14.25" customHeight="1">
      <c r="B24" s="285" t="s">
        <v>12</v>
      </c>
      <c r="C24" s="284" t="s">
        <v>1902</v>
      </c>
      <c r="D24" s="284" t="s">
        <v>1901</v>
      </c>
      <c r="G24" s="86"/>
      <c r="H24" s="86"/>
      <c r="I24" s="86"/>
      <c r="J24" s="86"/>
      <c r="L24" s="86"/>
      <c r="M24" s="86"/>
      <c r="N24" s="86"/>
      <c r="O24" s="86"/>
      <c r="P24" s="86"/>
      <c r="Q24" s="86"/>
      <c r="R24" s="86"/>
      <c r="S24" s="86"/>
    </row>
    <row r="25" spans="1:25" ht="14.25" customHeight="1">
      <c r="A25" s="298" t="s">
        <v>1938</v>
      </c>
      <c r="B25" s="285" t="s">
        <v>52</v>
      </c>
      <c r="C25" s="284" t="s">
        <v>1902</v>
      </c>
      <c r="D25" s="284" t="s">
        <v>1901</v>
      </c>
      <c r="E25" s="86"/>
      <c r="F25" s="86"/>
      <c r="G25" s="86"/>
      <c r="H25" s="86"/>
      <c r="I25" s="86"/>
      <c r="J25" s="86"/>
      <c r="R25" s="86"/>
      <c r="S25" s="86"/>
    </row>
    <row r="26" spans="1:25" ht="14.25" customHeight="1">
      <c r="B26" s="285" t="s">
        <v>50</v>
      </c>
      <c r="D26" s="286"/>
      <c r="E26" s="86"/>
      <c r="F26" s="86"/>
      <c r="G26" s="86"/>
      <c r="H26" s="86"/>
      <c r="I26" s="86"/>
      <c r="J26" s="86"/>
      <c r="R26" s="86"/>
      <c r="S26" s="86"/>
    </row>
    <row r="27" spans="1:25" ht="14.25" customHeight="1">
      <c r="B27" s="285" t="s">
        <v>49</v>
      </c>
      <c r="C27" s="284" t="s">
        <v>1902</v>
      </c>
      <c r="D27" s="284" t="s">
        <v>1901</v>
      </c>
      <c r="E27" s="86"/>
      <c r="F27" s="86"/>
      <c r="G27" s="86"/>
      <c r="H27" s="86"/>
      <c r="I27" s="86"/>
      <c r="J27" s="86"/>
      <c r="K27" s="292"/>
      <c r="L27" s="87"/>
      <c r="M27" s="87"/>
      <c r="N27" s="87"/>
      <c r="O27" s="87"/>
      <c r="P27" s="87"/>
      <c r="Q27" s="87"/>
      <c r="R27" s="87"/>
      <c r="S27" s="86"/>
    </row>
    <row r="28" spans="1:25" ht="14.25" customHeight="1">
      <c r="B28" s="285" t="s">
        <v>40</v>
      </c>
      <c r="C28" s="284" t="s">
        <v>1902</v>
      </c>
      <c r="D28" s="284" t="s">
        <v>1901</v>
      </c>
      <c r="E28" s="86"/>
      <c r="F28" s="86"/>
      <c r="G28" s="86"/>
      <c r="H28" s="86"/>
      <c r="I28" s="86"/>
      <c r="J28" s="86"/>
      <c r="K28" s="86"/>
      <c r="L28" s="86"/>
      <c r="M28" s="86"/>
      <c r="N28" s="86"/>
      <c r="O28" s="86"/>
      <c r="P28" s="86"/>
      <c r="Q28" s="86"/>
      <c r="R28" s="86"/>
      <c r="S28" s="86"/>
      <c r="T28" s="86"/>
      <c r="U28" s="86"/>
      <c r="V28" s="86"/>
      <c r="W28" s="86"/>
      <c r="X28" s="86"/>
      <c r="Y28" s="86"/>
    </row>
    <row r="29" spans="1:25" ht="14.25" customHeight="1">
      <c r="A29" s="298" t="s">
        <v>1939</v>
      </c>
      <c r="B29" s="285" t="s">
        <v>15</v>
      </c>
      <c r="C29" s="284" t="s">
        <v>1902</v>
      </c>
      <c r="D29" s="284" t="s">
        <v>1901</v>
      </c>
      <c r="E29" s="86"/>
      <c r="F29" s="86"/>
      <c r="G29" s="86"/>
      <c r="H29" s="86"/>
      <c r="I29" s="86"/>
      <c r="J29" s="86"/>
      <c r="K29" s="86"/>
      <c r="L29" s="86"/>
      <c r="M29" s="86"/>
      <c r="N29" s="86"/>
      <c r="O29" s="86"/>
      <c r="P29" s="86"/>
      <c r="Q29" s="86"/>
      <c r="R29" s="86"/>
      <c r="S29" s="86"/>
      <c r="T29" s="86"/>
      <c r="U29" s="86"/>
      <c r="V29" s="86"/>
      <c r="W29" s="86"/>
      <c r="X29" s="86"/>
      <c r="Y29" s="86"/>
    </row>
    <row r="30" spans="1:25" ht="14.25" customHeight="1">
      <c r="B30" s="285" t="s">
        <v>14</v>
      </c>
      <c r="D30" s="286"/>
      <c r="E30" s="86"/>
      <c r="F30" s="86"/>
      <c r="G30" s="86"/>
      <c r="H30" s="86"/>
      <c r="I30" s="86"/>
      <c r="J30" s="86"/>
      <c r="K30" s="86"/>
      <c r="L30" s="86"/>
      <c r="M30" s="86"/>
      <c r="N30" s="86"/>
      <c r="O30" s="86"/>
      <c r="P30" s="86"/>
      <c r="Q30" s="86"/>
      <c r="R30" s="86"/>
      <c r="S30" s="86"/>
      <c r="T30" s="86"/>
      <c r="U30" s="86"/>
      <c r="V30" s="86"/>
      <c r="W30" s="86"/>
      <c r="X30" s="86"/>
      <c r="Y30" s="86"/>
    </row>
    <row r="31" spans="1:25" ht="14.25" customHeight="1">
      <c r="B31" s="285" t="s">
        <v>13</v>
      </c>
      <c r="C31" s="284" t="s">
        <v>1902</v>
      </c>
      <c r="D31" s="284" t="s">
        <v>1901</v>
      </c>
      <c r="E31" s="86"/>
      <c r="F31" s="86"/>
      <c r="G31" s="86"/>
      <c r="H31" s="86"/>
      <c r="I31" s="86"/>
      <c r="J31" s="86"/>
      <c r="K31" s="86"/>
      <c r="L31" s="86"/>
      <c r="M31" s="86"/>
      <c r="N31" s="86"/>
      <c r="O31" s="86"/>
      <c r="P31" s="86"/>
      <c r="Q31" s="86"/>
      <c r="R31" s="86"/>
      <c r="S31" s="86"/>
      <c r="T31" s="86"/>
      <c r="U31" s="86"/>
      <c r="V31" s="86"/>
      <c r="W31" s="86"/>
      <c r="X31" s="86"/>
      <c r="Y31" s="86"/>
    </row>
    <row r="32" spans="1:25" ht="14.25" customHeight="1">
      <c r="B32" s="285" t="s">
        <v>12</v>
      </c>
      <c r="C32" s="284" t="s">
        <v>1902</v>
      </c>
      <c r="D32" s="284" t="s">
        <v>1901</v>
      </c>
      <c r="E32" s="86"/>
      <c r="F32" s="86"/>
      <c r="G32" s="86"/>
      <c r="H32" s="86"/>
      <c r="I32" s="86"/>
      <c r="J32" s="86"/>
      <c r="K32" s="86"/>
      <c r="L32" s="86"/>
      <c r="M32" s="86"/>
      <c r="N32" s="86"/>
      <c r="O32" s="86"/>
      <c r="P32" s="86"/>
      <c r="Q32" s="86"/>
      <c r="R32" s="86"/>
      <c r="S32" s="86"/>
      <c r="T32" s="86"/>
      <c r="U32" s="86"/>
      <c r="V32" s="86"/>
      <c r="W32" s="86"/>
      <c r="X32" s="86"/>
      <c r="Y32" s="86"/>
    </row>
    <row r="33" spans="1:25" ht="14.25" customHeight="1">
      <c r="A33" s="298" t="s">
        <v>1940</v>
      </c>
      <c r="B33" s="285" t="s">
        <v>46</v>
      </c>
      <c r="C33" s="284" t="s">
        <v>1902</v>
      </c>
      <c r="D33" s="284" t="s">
        <v>1901</v>
      </c>
      <c r="E33" s="284" t="s">
        <v>1914</v>
      </c>
      <c r="I33" s="86"/>
      <c r="J33" s="86"/>
      <c r="L33" s="86"/>
      <c r="M33" s="86"/>
      <c r="N33" s="86"/>
      <c r="O33" s="86"/>
      <c r="P33" s="86"/>
      <c r="Q33" s="86"/>
      <c r="R33" s="86"/>
      <c r="S33" s="86"/>
      <c r="T33" s="86"/>
      <c r="U33" s="86"/>
      <c r="V33" s="86"/>
      <c r="W33" s="86"/>
      <c r="X33" s="86"/>
      <c r="Y33" s="86"/>
    </row>
    <row r="34" spans="1:25" ht="14.25" customHeight="1">
      <c r="B34" s="285" t="s">
        <v>50</v>
      </c>
      <c r="D34" s="284"/>
      <c r="F34" s="86"/>
      <c r="G34" s="86"/>
      <c r="H34" s="86"/>
      <c r="I34" s="86"/>
      <c r="J34" s="86"/>
      <c r="L34" s="86"/>
      <c r="M34" s="86"/>
      <c r="N34" s="86"/>
      <c r="O34" s="86"/>
      <c r="P34" s="86"/>
      <c r="Q34" s="86"/>
      <c r="R34" s="86"/>
      <c r="S34" s="86"/>
      <c r="T34" s="86"/>
      <c r="U34" s="86"/>
      <c r="V34" s="86"/>
      <c r="W34" s="86"/>
      <c r="X34" s="86"/>
      <c r="Y34" s="86"/>
    </row>
    <row r="35" spans="1:25" ht="14.25" customHeight="1">
      <c r="B35" s="285" t="s">
        <v>49</v>
      </c>
      <c r="C35" s="284" t="s">
        <v>1902</v>
      </c>
      <c r="D35" s="284" t="s">
        <v>1901</v>
      </c>
      <c r="E35" s="284" t="s">
        <v>1914</v>
      </c>
      <c r="F35" s="86"/>
      <c r="G35" s="86"/>
      <c r="H35" s="86"/>
      <c r="I35" s="86"/>
      <c r="J35" s="86"/>
      <c r="K35" s="86"/>
      <c r="L35" s="86"/>
      <c r="M35" s="86"/>
      <c r="N35" s="86"/>
      <c r="O35" s="86"/>
      <c r="P35" s="86"/>
      <c r="Q35" s="86"/>
      <c r="R35" s="86"/>
      <c r="S35" s="86"/>
      <c r="T35" s="86"/>
      <c r="U35" s="86"/>
      <c r="V35" s="86"/>
      <c r="W35" s="86"/>
      <c r="X35" s="86"/>
      <c r="Y35" s="86"/>
    </row>
    <row r="36" spans="1:25" ht="14.25" customHeight="1">
      <c r="B36" s="285" t="s">
        <v>1915</v>
      </c>
      <c r="D36" s="284"/>
      <c r="E36" s="284" t="s">
        <v>1914</v>
      </c>
      <c r="G36" s="86"/>
      <c r="H36" s="86"/>
      <c r="I36" s="86"/>
      <c r="J36" s="86"/>
      <c r="P36" s="86"/>
      <c r="Q36" s="86"/>
      <c r="R36" s="86"/>
      <c r="S36" s="86"/>
    </row>
    <row r="37" spans="1:25" ht="14.25" customHeight="1">
      <c r="A37" s="298" t="s">
        <v>1941</v>
      </c>
      <c r="B37" s="285" t="s">
        <v>36</v>
      </c>
      <c r="C37" s="284" t="s">
        <v>1902</v>
      </c>
      <c r="D37" s="284" t="s">
        <v>1901</v>
      </c>
      <c r="E37" s="284"/>
    </row>
    <row r="38" spans="1:25" ht="14.25" customHeight="1">
      <c r="A38" s="298" t="s">
        <v>1942</v>
      </c>
      <c r="B38" s="285" t="s">
        <v>28</v>
      </c>
      <c r="C38" s="284" t="s">
        <v>1902</v>
      </c>
      <c r="D38" s="284" t="s">
        <v>1901</v>
      </c>
    </row>
    <row r="39" spans="1:25" ht="14.25" customHeight="1">
      <c r="B39" s="62" t="s">
        <v>26</v>
      </c>
      <c r="D39" s="284"/>
    </row>
    <row r="40" spans="1:25" ht="14.25" customHeight="1">
      <c r="A40" s="298" t="s">
        <v>1943</v>
      </c>
      <c r="B40" s="285" t="s">
        <v>23</v>
      </c>
      <c r="C40" s="284" t="s">
        <v>1902</v>
      </c>
      <c r="D40" s="284" t="s">
        <v>1901</v>
      </c>
    </row>
    <row r="41" spans="1:25" ht="14.25" customHeight="1">
      <c r="A41" s="298" t="s">
        <v>1944</v>
      </c>
      <c r="B41" s="285" t="s">
        <v>20</v>
      </c>
      <c r="C41" s="284" t="s">
        <v>1902</v>
      </c>
      <c r="D41" s="284" t="s">
        <v>1901</v>
      </c>
    </row>
    <row r="42" spans="1:25" ht="14.25" customHeight="1">
      <c r="A42" s="298" t="s">
        <v>1945</v>
      </c>
      <c r="B42" s="285" t="s">
        <v>51</v>
      </c>
      <c r="C42" s="284" t="s">
        <v>1913</v>
      </c>
      <c r="D42" s="284" t="s">
        <v>1901</v>
      </c>
    </row>
    <row r="43" spans="1:25" ht="14.25" customHeight="1">
      <c r="B43" s="285" t="s">
        <v>50</v>
      </c>
      <c r="D43" s="284"/>
    </row>
    <row r="44" spans="1:25" ht="14.25" customHeight="1">
      <c r="B44" s="285" t="s">
        <v>49</v>
      </c>
      <c r="C44" s="284" t="s">
        <v>1913</v>
      </c>
      <c r="D44" s="284" t="s">
        <v>1901</v>
      </c>
    </row>
    <row r="45" spans="1:25" ht="14.25" customHeight="1">
      <c r="A45" s="298" t="s">
        <v>1946</v>
      </c>
      <c r="B45" s="285" t="s">
        <v>45</v>
      </c>
      <c r="C45" s="284" t="s">
        <v>1913</v>
      </c>
      <c r="D45" s="284" t="s">
        <v>1901</v>
      </c>
      <c r="E45" s="284" t="s">
        <v>1912</v>
      </c>
    </row>
    <row r="46" spans="1:25" ht="14.25" customHeight="1">
      <c r="B46" s="285" t="s">
        <v>50</v>
      </c>
      <c r="D46" s="284"/>
    </row>
    <row r="47" spans="1:25" ht="14.25" customHeight="1">
      <c r="B47" s="285" t="s">
        <v>49</v>
      </c>
      <c r="C47" s="284" t="s">
        <v>1913</v>
      </c>
      <c r="D47" s="284" t="s">
        <v>1901</v>
      </c>
      <c r="E47" s="284" t="s">
        <v>1912</v>
      </c>
    </row>
    <row r="48" spans="1:25" ht="14.25" customHeight="1">
      <c r="A48" s="298" t="s">
        <v>1947</v>
      </c>
      <c r="B48" s="285" t="s">
        <v>35</v>
      </c>
      <c r="C48" s="284" t="s">
        <v>1902</v>
      </c>
      <c r="D48" s="284" t="s">
        <v>1901</v>
      </c>
    </row>
    <row r="49" spans="1:6" ht="14.25" customHeight="1">
      <c r="A49" s="298" t="s">
        <v>1948</v>
      </c>
      <c r="B49" s="285" t="s">
        <v>1911</v>
      </c>
      <c r="D49" s="284"/>
      <c r="E49" s="284" t="s">
        <v>1910</v>
      </c>
    </row>
    <row r="50" spans="1:6" ht="14.25" customHeight="1">
      <c r="A50" s="298" t="s">
        <v>1949</v>
      </c>
      <c r="B50" s="285" t="s">
        <v>33</v>
      </c>
      <c r="C50" s="284" t="s">
        <v>1902</v>
      </c>
      <c r="D50" s="284" t="s">
        <v>1901</v>
      </c>
    </row>
    <row r="51" spans="1:6" ht="14.25" customHeight="1">
      <c r="A51" s="298" t="s">
        <v>1950</v>
      </c>
      <c r="B51" s="285" t="s">
        <v>30</v>
      </c>
      <c r="C51" s="284" t="s">
        <v>1902</v>
      </c>
      <c r="D51" s="284" t="s">
        <v>1901</v>
      </c>
    </row>
    <row r="52" spans="1:6" ht="14.25" customHeight="1">
      <c r="A52" s="298" t="s">
        <v>1951</v>
      </c>
      <c r="B52" s="285" t="s">
        <v>27</v>
      </c>
      <c r="C52" s="284" t="s">
        <v>1902</v>
      </c>
      <c r="D52" s="284" t="s">
        <v>1901</v>
      </c>
    </row>
    <row r="53" spans="1:6" ht="14.25" customHeight="1">
      <c r="A53" s="298" t="s">
        <v>1952</v>
      </c>
      <c r="B53" s="285" t="s">
        <v>25</v>
      </c>
      <c r="C53" s="284" t="s">
        <v>1902</v>
      </c>
      <c r="D53" s="284" t="s">
        <v>1901</v>
      </c>
    </row>
    <row r="54" spans="1:6" ht="14.25" customHeight="1">
      <c r="A54" s="298" t="s">
        <v>1953</v>
      </c>
      <c r="B54" s="285" t="s">
        <v>1909</v>
      </c>
      <c r="C54" s="284" t="s">
        <v>1902</v>
      </c>
      <c r="D54" s="284" t="s">
        <v>1901</v>
      </c>
    </row>
    <row r="55" spans="1:6" ht="14.25" customHeight="1">
      <c r="A55" s="298" t="s">
        <v>1954</v>
      </c>
      <c r="B55" s="285" t="s">
        <v>1908</v>
      </c>
      <c r="C55" s="284" t="s">
        <v>1902</v>
      </c>
      <c r="D55" s="284" t="s">
        <v>1901</v>
      </c>
    </row>
    <row r="56" spans="1:6" ht="14.25" customHeight="1">
      <c r="A56" s="298" t="s">
        <v>1955</v>
      </c>
      <c r="B56" s="285" t="s">
        <v>21</v>
      </c>
      <c r="C56" s="284" t="s">
        <v>1902</v>
      </c>
      <c r="D56" s="284" t="s">
        <v>1901</v>
      </c>
    </row>
    <row r="57" spans="1:6" ht="14.25" customHeight="1">
      <c r="A57" s="298" t="s">
        <v>1956</v>
      </c>
      <c r="B57" s="285" t="s">
        <v>19</v>
      </c>
      <c r="C57" s="284" t="s">
        <v>1902</v>
      </c>
      <c r="D57" s="284" t="s">
        <v>1901</v>
      </c>
    </row>
    <row r="58" spans="1:6" ht="14.25" customHeight="1">
      <c r="A58" s="298" t="s">
        <v>1957</v>
      </c>
      <c r="B58" s="285" t="s">
        <v>18</v>
      </c>
      <c r="D58" s="284"/>
      <c r="E58" s="284" t="s">
        <v>1906</v>
      </c>
      <c r="F58" s="284" t="s">
        <v>1907</v>
      </c>
    </row>
    <row r="59" spans="1:6" ht="14.25" customHeight="1">
      <c r="A59" s="298" t="s">
        <v>1958</v>
      </c>
      <c r="B59" s="285" t="s">
        <v>16</v>
      </c>
      <c r="D59" s="284"/>
      <c r="E59" s="284" t="s">
        <v>1906</v>
      </c>
    </row>
    <row r="60" spans="1:6" ht="14.25" customHeight="1">
      <c r="A60" s="298" t="s">
        <v>1959</v>
      </c>
      <c r="B60" s="285" t="s">
        <v>1905</v>
      </c>
      <c r="D60" s="284"/>
      <c r="E60" s="284" t="s">
        <v>1904</v>
      </c>
    </row>
    <row r="61" spans="1:6" ht="14.25" customHeight="1">
      <c r="B61" s="283"/>
      <c r="D61" s="284"/>
    </row>
    <row r="62" spans="1:6" ht="14.25" customHeight="1">
      <c r="B62" s="285" t="s">
        <v>8</v>
      </c>
      <c r="C62" s="284" t="s">
        <v>1903</v>
      </c>
      <c r="D62" s="284" t="s">
        <v>1901</v>
      </c>
    </row>
    <row r="63" spans="1:6" ht="14.25" customHeight="1">
      <c r="B63" s="285" t="s">
        <v>7</v>
      </c>
      <c r="C63" s="284" t="s">
        <v>1902</v>
      </c>
      <c r="D63" s="284" t="s">
        <v>1901</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2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BB645"/>
  <sheetViews>
    <sheetView workbookViewId="0">
      <selection activeCell="V1" sqref="V1"/>
    </sheetView>
  </sheetViews>
  <sheetFormatPr defaultColWidth="3.375" defaultRowHeight="13.5"/>
  <cols>
    <col min="1" max="28" width="3.375" style="927"/>
    <col min="29" max="29" width="3.625" style="926" customWidth="1"/>
    <col min="30" max="35" width="3.375" style="927"/>
    <col min="36" max="36" width="0" style="927" hidden="1" customWidth="1"/>
    <col min="37" max="16384" width="3.375" style="927"/>
  </cols>
  <sheetData>
    <row r="1" spans="1:31" s="920" customFormat="1" ht="38.25" customHeight="1" thickBot="1">
      <c r="A1" s="919" t="s">
        <v>3217</v>
      </c>
      <c r="V1" s="921" t="s">
        <v>64</v>
      </c>
      <c r="W1" s="921"/>
      <c r="X1" s="921"/>
      <c r="Y1" s="921"/>
      <c r="AC1" s="922"/>
      <c r="AD1" s="922"/>
      <c r="AE1" s="923" t="s">
        <v>487</v>
      </c>
    </row>
    <row r="2" spans="1:31" ht="18" customHeight="1" thickTop="1">
      <c r="A2" s="924"/>
      <c r="B2" s="925" t="str">
        <f>IF(作業メニュー!AM13=TRUE, "第四十二号様式（第八条の二の二及び第八条の二の六関係）　(A4)", "第二号様式（第一条の三、第三条、第三条の三関係）")</f>
        <v>第二号様式（第一条の三、第三条、第三条の三関係）</v>
      </c>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1" ht="18" customHeight="1">
      <c r="A3" s="924"/>
      <c r="B3" s="925"/>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1" ht="18" customHeight="1">
      <c r="A4" s="924"/>
      <c r="B4" s="925"/>
      <c r="C4" s="925"/>
      <c r="D4" s="925"/>
      <c r="E4" s="925"/>
      <c r="F4" s="926"/>
      <c r="G4" s="926"/>
      <c r="H4" s="928" t="str">
        <f>IF(作業メニュー!AM13=TRUE, "建築基準法第18条第２項又は第４項の規定による ", "")</f>
        <v/>
      </c>
      <c r="J4" s="926"/>
      <c r="K4" s="926"/>
      <c r="L4" s="926"/>
      <c r="M4" s="926"/>
      <c r="N4" s="926"/>
      <c r="O4" s="926"/>
      <c r="P4" s="926"/>
      <c r="Q4" s="926"/>
      <c r="R4" s="926"/>
      <c r="S4" s="926"/>
      <c r="T4" s="926"/>
      <c r="U4" s="926"/>
      <c r="V4" s="926"/>
      <c r="W4" s="926"/>
      <c r="X4" s="926"/>
      <c r="Y4" s="926"/>
      <c r="Z4" s="926"/>
      <c r="AA4" s="926"/>
    </row>
    <row r="5" spans="1:31" ht="18" customHeight="1">
      <c r="A5" s="926"/>
      <c r="B5" s="1655" t="str">
        <f>IF(作業メニュー!AM13=TRUE, "計画通知書　（建築物）", "確認申請書　（建築物）")</f>
        <v>確認申請書　（建築物）</v>
      </c>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row>
    <row r="6" spans="1:31" ht="18" customHeight="1">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1" ht="18" customHeight="1">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1" ht="18" customHeight="1">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1" ht="18" customHeight="1">
      <c r="A9" s="926"/>
      <c r="B9" s="926"/>
      <c r="C9" s="926" t="str">
        <f>IF(作業メニュー!AM13=TRUE, "　建築基準法第18条第２項又は第４項の規定により計画を通知します。", " 　 建築基準法第６条第１項又は第６条の２第１項の規定による確認を申請します。")</f>
        <v xml:space="preserve"> 　 建築基準法第６条第１項又は第６条の２第１項の規定による確認を申請します。</v>
      </c>
      <c r="D9" s="926"/>
      <c r="E9" s="926"/>
      <c r="F9" s="926"/>
      <c r="G9" s="926"/>
      <c r="H9" s="926"/>
      <c r="I9" s="926"/>
      <c r="J9" s="926"/>
      <c r="K9" s="926"/>
      <c r="L9" s="926"/>
      <c r="M9" s="926"/>
      <c r="N9" s="926"/>
      <c r="O9" s="926"/>
      <c r="P9" s="926"/>
      <c r="Q9" s="926"/>
      <c r="R9" s="926"/>
      <c r="S9" s="926"/>
      <c r="T9" s="926"/>
      <c r="U9" s="926"/>
      <c r="V9" s="926"/>
      <c r="W9" s="926"/>
      <c r="X9" s="926"/>
      <c r="Y9" s="926"/>
      <c r="Z9" s="926"/>
      <c r="AA9" s="926"/>
    </row>
    <row r="10" spans="1:31" ht="18" customHeight="1">
      <c r="A10" s="926"/>
      <c r="B10" s="926"/>
      <c r="C10" s="926" t="str">
        <f>IF(作業メニュー!AM13=TRUE, "", " この申請書及び添付図書に記載の事項は、事実に相違ありません。")</f>
        <v xml:space="preserve"> この申請書及び添付図書に記載の事項は、事実に相違ありません。</v>
      </c>
      <c r="D10" s="926"/>
      <c r="E10" s="926"/>
      <c r="F10" s="926"/>
      <c r="G10" s="926"/>
      <c r="H10" s="926"/>
      <c r="I10" s="926"/>
      <c r="J10" s="926"/>
      <c r="K10" s="926"/>
      <c r="L10" s="926"/>
      <c r="M10" s="926"/>
      <c r="N10" s="926"/>
      <c r="O10" s="926"/>
      <c r="P10" s="926"/>
      <c r="Q10" s="926"/>
      <c r="R10" s="926"/>
      <c r="S10" s="926"/>
      <c r="T10" s="926"/>
      <c r="U10" s="926"/>
      <c r="V10" s="926"/>
      <c r="W10" s="926"/>
      <c r="X10" s="926"/>
      <c r="Y10" s="926"/>
      <c r="Z10" s="926"/>
      <c r="AA10" s="926"/>
    </row>
    <row r="11" spans="1:31" ht="18" customHeight="1">
      <c r="A11" s="926"/>
      <c r="B11" s="926"/>
      <c r="C11" s="926"/>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row>
    <row r="12" spans="1:31" ht="18" customHeight="1">
      <c r="A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1" ht="18" customHeight="1">
      <c r="A13" s="926"/>
      <c r="B13" s="1676" t="str">
        <f>IF('確認申請書（建築）入力'!$M$4=0,"",'確認申請書（建築）入力'!$M$4)</f>
        <v>指定確認検査機関
　株式会社東日本住宅評価センター　様</v>
      </c>
      <c r="C13" s="1676"/>
      <c r="D13" s="1676"/>
      <c r="E13" s="1676"/>
      <c r="F13" s="1676"/>
      <c r="G13" s="1676"/>
      <c r="H13" s="1676"/>
      <c r="I13" s="1676"/>
      <c r="J13" s="1676"/>
      <c r="K13" s="1676"/>
      <c r="L13" s="1676"/>
      <c r="M13" s="1676"/>
      <c r="N13" s="1676"/>
      <c r="O13" s="1676"/>
      <c r="P13" s="1676"/>
      <c r="Q13" s="1676"/>
      <c r="R13" s="926"/>
      <c r="S13" s="926"/>
      <c r="T13" s="926"/>
      <c r="U13" s="926"/>
      <c r="V13" s="926"/>
      <c r="W13" s="926"/>
      <c r="X13" s="926"/>
      <c r="Y13" s="926"/>
      <c r="Z13" s="926"/>
      <c r="AA13" s="926"/>
    </row>
    <row r="14" spans="1:31" ht="18" customHeight="1">
      <c r="A14" s="926"/>
      <c r="B14" s="1676"/>
      <c r="C14" s="1676"/>
      <c r="D14" s="1676"/>
      <c r="E14" s="1676"/>
      <c r="F14" s="1676"/>
      <c r="G14" s="1676"/>
      <c r="H14" s="1676"/>
      <c r="I14" s="1676"/>
      <c r="J14" s="1676"/>
      <c r="K14" s="1676"/>
      <c r="L14" s="1676"/>
      <c r="M14" s="1676"/>
      <c r="N14" s="1676"/>
      <c r="O14" s="1676"/>
      <c r="P14" s="1676"/>
      <c r="Q14" s="1676"/>
      <c r="R14" s="926"/>
      <c r="S14" s="926"/>
      <c r="T14" s="926"/>
      <c r="U14" s="926"/>
      <c r="V14" s="926"/>
      <c r="W14" s="926"/>
      <c r="X14" s="926"/>
      <c r="Y14" s="926"/>
      <c r="Z14" s="926"/>
      <c r="AA14" s="926"/>
    </row>
    <row r="15" spans="1:31" ht="18" customHeight="1">
      <c r="A15" s="926"/>
      <c r="B15" s="926"/>
      <c r="C15" s="926"/>
      <c r="D15" s="926"/>
      <c r="E15" s="926"/>
      <c r="F15" s="926"/>
      <c r="G15" s="926"/>
      <c r="H15" s="926"/>
      <c r="I15" s="926"/>
      <c r="J15" s="926"/>
      <c r="K15" s="926"/>
      <c r="L15" s="926"/>
      <c r="M15" s="926"/>
      <c r="N15" s="926"/>
      <c r="O15" s="926"/>
      <c r="P15" s="930"/>
      <c r="Q15" s="930"/>
      <c r="R15" s="930"/>
      <c r="S15" s="930"/>
      <c r="T15" s="930"/>
      <c r="U15" s="930"/>
      <c r="V15" s="931" t="str">
        <f>IF(作業メニュー!AM13=TRUE, "第", "")</f>
        <v/>
      </c>
      <c r="W15" s="1712"/>
      <c r="X15" s="1712"/>
      <c r="Y15" s="1712"/>
      <c r="Z15" s="1712"/>
      <c r="AA15" s="1712"/>
      <c r="AB15" s="930" t="str">
        <f>IF(作業メニュー!AM13=TRUE, "号", "")</f>
        <v/>
      </c>
    </row>
    <row r="16" spans="1:31" ht="18" customHeight="1">
      <c r="A16" s="926"/>
      <c r="B16" s="932"/>
      <c r="C16" s="932"/>
      <c r="D16" s="932"/>
      <c r="E16" s="932"/>
      <c r="F16" s="932"/>
      <c r="G16" s="932"/>
      <c r="H16" s="932"/>
      <c r="I16" s="932"/>
      <c r="J16" s="932"/>
      <c r="K16" s="932"/>
      <c r="L16" s="932"/>
      <c r="M16" s="932"/>
      <c r="N16" s="932"/>
      <c r="O16" s="932"/>
      <c r="P16" s="932"/>
      <c r="Q16" s="932"/>
      <c r="R16" s="926"/>
      <c r="S16" s="926"/>
      <c r="T16" s="1664" t="str">
        <f>IF(OR(項目一覧!$C$168=0,項目一覧!$C$168=""),"　　　　　年　　　　月　　　　日",IF(項目一覧!$C$168&gt;=DATE(2019,5,1),"令和"&amp;IF(YEAR(項目一覧!$C$168)-2018=1,"元",YEAR(項目一覧!$C$168)-2018)&amp;"年"&amp;MONTH(項目一覧!$C$168)&amp;"月"&amp;DAY(項目一覧!$C$168)&amp;"日",項目一覧!$C$168))</f>
        <v>　　　　　年　　　　月　　　　日</v>
      </c>
      <c r="U16" s="1664"/>
      <c r="V16" s="1664"/>
      <c r="W16" s="1664"/>
      <c r="X16" s="1664"/>
      <c r="Y16" s="1664"/>
      <c r="Z16" s="1664"/>
      <c r="AA16" s="1664"/>
      <c r="AB16" s="1664"/>
    </row>
    <row r="17" spans="1:36" ht="18" customHeight="1">
      <c r="A17" s="926"/>
      <c r="B17" s="932"/>
      <c r="C17" s="932"/>
      <c r="D17" s="932"/>
      <c r="E17" s="932"/>
      <c r="F17" s="932"/>
      <c r="G17" s="932"/>
      <c r="H17" s="932"/>
      <c r="I17" s="932"/>
      <c r="J17" s="932"/>
      <c r="K17" s="932"/>
      <c r="L17" s="932"/>
      <c r="M17" s="932"/>
      <c r="N17" s="932"/>
      <c r="O17" s="932"/>
      <c r="P17" s="932"/>
      <c r="Q17" s="932"/>
      <c r="R17" s="926"/>
      <c r="S17" s="926"/>
      <c r="T17" s="926"/>
      <c r="U17" s="933"/>
      <c r="AB17" s="933"/>
    </row>
    <row r="18" spans="1:36" ht="18" customHeight="1">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row>
    <row r="19" spans="1:36" ht="18" customHeight="1">
      <c r="A19" s="926"/>
      <c r="B19" s="926"/>
      <c r="C19" s="926"/>
      <c r="D19" s="926"/>
      <c r="E19" s="926"/>
      <c r="F19" s="926"/>
      <c r="G19" s="926"/>
      <c r="H19" s="926"/>
      <c r="I19" s="926"/>
      <c r="K19" s="926"/>
      <c r="L19" s="926"/>
      <c r="M19" s="926"/>
      <c r="N19" s="926"/>
      <c r="O19" s="926"/>
      <c r="P19" s="934" t="str">
        <f>項目一覧!$C$183</f>
        <v/>
      </c>
      <c r="Q19" s="930"/>
      <c r="R19" s="930"/>
      <c r="S19" s="930"/>
      <c r="T19" s="930"/>
      <c r="U19" s="930"/>
      <c r="V19" s="930"/>
      <c r="W19" s="930"/>
      <c r="X19" s="930"/>
      <c r="Y19" s="930"/>
      <c r="Z19" s="930"/>
      <c r="AA19" s="930"/>
      <c r="AB19" s="926"/>
    </row>
    <row r="20" spans="1:36" ht="18" customHeight="1">
      <c r="A20" s="926"/>
      <c r="B20" s="926"/>
      <c r="C20" s="926"/>
      <c r="D20" s="926"/>
      <c r="E20" s="926"/>
      <c r="F20" s="926"/>
      <c r="G20" s="926"/>
      <c r="H20" s="926"/>
      <c r="I20" s="926"/>
      <c r="J20" s="926" t="str">
        <f>IF(作業メニュー!AM13=TRUE, "　通　知　者　官　職", "　申　請　者　　氏　　名")</f>
        <v>　申　請　者　　氏　　名</v>
      </c>
      <c r="P20" s="934" t="str">
        <f>項目一覧!$C$4</f>
        <v/>
      </c>
      <c r="Q20" s="926"/>
      <c r="R20" s="926"/>
      <c r="S20" s="926"/>
      <c r="T20" s="926"/>
      <c r="U20" s="926"/>
      <c r="V20" s="926"/>
      <c r="W20" s="926"/>
      <c r="X20" s="926"/>
      <c r="AA20" s="926"/>
    </row>
    <row r="21" spans="1:36" ht="18" customHeight="1">
      <c r="A21" s="926"/>
      <c r="B21" s="926"/>
      <c r="C21" s="926"/>
      <c r="D21" s="926"/>
      <c r="E21" s="926"/>
      <c r="F21" s="926"/>
      <c r="G21" s="926"/>
      <c r="H21" s="926"/>
      <c r="I21" s="926"/>
      <c r="J21" s="1713"/>
      <c r="K21" s="1713"/>
      <c r="L21" s="1713"/>
      <c r="M21" s="1713"/>
      <c r="N21" s="1713"/>
      <c r="O21" s="1713"/>
      <c r="P21" s="930"/>
      <c r="Q21" s="930"/>
      <c r="R21" s="930"/>
      <c r="S21" s="930"/>
      <c r="T21" s="930"/>
      <c r="U21" s="930"/>
      <c r="V21" s="930"/>
      <c r="W21" s="930"/>
      <c r="X21" s="930"/>
      <c r="Y21" s="930"/>
      <c r="Z21" s="930"/>
      <c r="AA21" s="930"/>
      <c r="AB21" s="930"/>
    </row>
    <row r="22" spans="1:36" ht="18" customHeight="1">
      <c r="A22" s="926"/>
      <c r="B22" s="926"/>
      <c r="C22" s="926"/>
      <c r="D22" s="926"/>
      <c r="E22" s="926"/>
      <c r="F22" s="926"/>
      <c r="G22" s="926"/>
      <c r="H22" s="926"/>
      <c r="I22" s="926"/>
      <c r="J22" s="926"/>
      <c r="K22" s="926"/>
      <c r="L22" s="926"/>
      <c r="M22" s="1713" t="str">
        <f>IF(AJ22=TRUE,"氏名　","")</f>
        <v/>
      </c>
      <c r="N22" s="1713"/>
      <c r="O22" s="1713"/>
      <c r="P22" s="934" t="str">
        <f>IF(AJ22=TRUE,項目一覧!$C$173,"")</f>
        <v/>
      </c>
      <c r="Q22" s="926"/>
      <c r="R22" s="926"/>
      <c r="S22" s="926"/>
      <c r="T22" s="926"/>
      <c r="U22" s="926"/>
      <c r="V22" s="926"/>
      <c r="W22" s="926"/>
      <c r="X22" s="926"/>
      <c r="AA22" s="926"/>
      <c r="AE22" s="926"/>
      <c r="AJ22" s="924" t="b">
        <v>0</v>
      </c>
    </row>
    <row r="23" spans="1:36" ht="18" customHeight="1">
      <c r="A23" s="926"/>
      <c r="B23" s="926"/>
      <c r="C23" s="926"/>
      <c r="D23" s="926"/>
      <c r="E23" s="926"/>
      <c r="F23" s="926"/>
      <c r="G23" s="926"/>
      <c r="H23" s="926"/>
      <c r="I23" s="926"/>
      <c r="P23" s="930"/>
      <c r="Q23" s="930"/>
      <c r="R23" s="930"/>
      <c r="S23" s="930"/>
      <c r="T23" s="930"/>
      <c r="U23" s="930"/>
      <c r="V23" s="930"/>
      <c r="W23" s="930"/>
      <c r="X23" s="930"/>
      <c r="Y23" s="930"/>
      <c r="Z23" s="930"/>
      <c r="AA23" s="930"/>
      <c r="AB23" s="930"/>
    </row>
    <row r="24" spans="1:36" ht="18" customHeight="1">
      <c r="A24" s="926"/>
      <c r="B24" s="926"/>
      <c r="C24" s="926"/>
      <c r="D24" s="926"/>
      <c r="E24" s="926"/>
      <c r="F24" s="926"/>
      <c r="G24" s="926"/>
      <c r="H24" s="926"/>
      <c r="I24" s="926"/>
      <c r="J24" s="926"/>
      <c r="K24" s="926"/>
      <c r="L24" s="926"/>
      <c r="M24" s="1713" t="str">
        <f>IF(AJ24=TRUE,"氏名　","")</f>
        <v/>
      </c>
      <c r="N24" s="1713"/>
      <c r="O24" s="1713"/>
      <c r="P24" s="926" t="str">
        <f>IF(AJ24=TRUE,項目一覧!$C$178,"")</f>
        <v/>
      </c>
      <c r="Q24" s="926"/>
      <c r="R24" s="926"/>
      <c r="S24" s="926"/>
      <c r="T24" s="926"/>
      <c r="U24" s="926"/>
      <c r="V24" s="926"/>
      <c r="W24" s="926"/>
      <c r="X24" s="926"/>
      <c r="AA24" s="926"/>
      <c r="AJ24" s="936" t="b">
        <v>0</v>
      </c>
    </row>
    <row r="25" spans="1:36" ht="18" customHeight="1">
      <c r="A25" s="926"/>
      <c r="B25" s="926"/>
      <c r="C25" s="926"/>
      <c r="D25" s="926"/>
      <c r="E25" s="926"/>
      <c r="F25" s="926"/>
      <c r="G25" s="926"/>
      <c r="H25" s="926"/>
      <c r="I25" s="926"/>
      <c r="J25" s="926"/>
      <c r="K25" s="926"/>
      <c r="L25" s="926"/>
      <c r="M25" s="926"/>
      <c r="N25" s="926"/>
      <c r="O25" s="926"/>
      <c r="P25" s="930"/>
      <c r="Q25" s="930"/>
      <c r="R25" s="930"/>
      <c r="S25" s="930"/>
      <c r="T25" s="930"/>
      <c r="U25" s="930"/>
      <c r="V25" s="930"/>
      <c r="W25" s="930"/>
      <c r="X25" s="930"/>
      <c r="Y25" s="930"/>
      <c r="Z25" s="930"/>
      <c r="AA25" s="930"/>
      <c r="AB25" s="930"/>
    </row>
    <row r="26" spans="1:36" ht="18" customHeight="1">
      <c r="A26" s="926"/>
      <c r="B26" s="926"/>
      <c r="C26" s="926"/>
      <c r="D26" s="926"/>
      <c r="E26" s="926"/>
      <c r="F26" s="926"/>
      <c r="G26" s="926"/>
      <c r="H26" s="926"/>
      <c r="I26" s="926"/>
      <c r="J26" s="926"/>
      <c r="K26" s="926"/>
      <c r="L26" s="926"/>
      <c r="M26" s="1713" t="str">
        <f>IF(AJ26=TRUE,"氏名　","")</f>
        <v/>
      </c>
      <c r="N26" s="1713"/>
      <c r="O26" s="1713"/>
      <c r="P26" s="926" t="str">
        <f>IF(AJ26=TRUE,項目一覧!$C$184,"")</f>
        <v/>
      </c>
      <c r="Q26" s="926"/>
      <c r="R26" s="926"/>
      <c r="S26" s="926"/>
      <c r="T26" s="926"/>
      <c r="U26" s="926"/>
      <c r="V26" s="926"/>
      <c r="W26" s="926"/>
      <c r="X26" s="926"/>
      <c r="AA26" s="926"/>
      <c r="AJ26" s="936" t="b">
        <v>0</v>
      </c>
    </row>
    <row r="27" spans="1:36" ht="18" customHeight="1">
      <c r="A27" s="926"/>
      <c r="B27" s="926"/>
      <c r="C27" s="926"/>
      <c r="D27" s="926"/>
      <c r="E27" s="926"/>
      <c r="F27" s="926"/>
      <c r="G27" s="926"/>
      <c r="H27" s="926"/>
      <c r="I27" s="926"/>
      <c r="J27" s="926"/>
      <c r="K27" s="926"/>
      <c r="L27" s="926"/>
      <c r="M27" s="935"/>
      <c r="N27" s="935"/>
      <c r="O27" s="935"/>
      <c r="P27" s="926"/>
      <c r="Q27" s="926"/>
      <c r="R27" s="926"/>
      <c r="S27" s="926"/>
      <c r="T27" s="926"/>
      <c r="U27" s="926"/>
      <c r="V27" s="926"/>
      <c r="W27" s="926"/>
      <c r="X27" s="926"/>
      <c r="AA27" s="926"/>
      <c r="AJ27" s="936"/>
    </row>
    <row r="28" spans="1:36" ht="18" customHeight="1">
      <c r="A28" s="926"/>
      <c r="B28" s="926"/>
      <c r="C28" s="926"/>
      <c r="D28" s="926"/>
      <c r="E28" s="926"/>
      <c r="F28" s="926"/>
      <c r="G28" s="926"/>
      <c r="H28" s="926"/>
      <c r="I28" s="926"/>
      <c r="P28" s="930"/>
      <c r="Q28" s="930"/>
      <c r="R28" s="930"/>
      <c r="S28" s="930"/>
      <c r="T28" s="930"/>
      <c r="U28" s="930"/>
      <c r="V28" s="930"/>
      <c r="W28" s="930"/>
      <c r="X28" s="930"/>
      <c r="Y28" s="930"/>
      <c r="Z28" s="930"/>
      <c r="AA28" s="930"/>
      <c r="AB28" s="930"/>
    </row>
    <row r="29" spans="1:36" ht="18" customHeight="1">
      <c r="A29" s="937"/>
      <c r="B29" s="937"/>
      <c r="C29" s="937"/>
      <c r="D29" s="937"/>
      <c r="E29" s="937"/>
      <c r="F29" s="937"/>
      <c r="G29" s="937"/>
      <c r="H29" s="937"/>
      <c r="I29" s="937"/>
      <c r="J29" s="937"/>
      <c r="K29" s="937"/>
      <c r="L29" s="937"/>
      <c r="M29" s="937"/>
      <c r="N29" s="937"/>
      <c r="O29" s="937"/>
      <c r="P29" s="938"/>
      <c r="Q29" s="938"/>
      <c r="R29" s="938"/>
      <c r="S29" s="938"/>
      <c r="T29" s="938"/>
      <c r="U29" s="938"/>
      <c r="V29" s="938"/>
      <c r="W29" s="938"/>
      <c r="X29" s="938"/>
      <c r="Y29" s="938"/>
      <c r="Z29" s="938"/>
      <c r="AA29" s="938"/>
      <c r="AB29" s="939"/>
    </row>
    <row r="30" spans="1:36" ht="18" customHeight="1">
      <c r="A30" s="926"/>
      <c r="B30" s="926"/>
      <c r="C30" s="926"/>
      <c r="D30" s="926"/>
      <c r="E30" s="926"/>
      <c r="F30" s="926"/>
      <c r="G30" s="926"/>
      <c r="H30" s="926"/>
      <c r="I30" s="926"/>
      <c r="J30" s="926"/>
      <c r="K30" s="926"/>
      <c r="L30" s="926"/>
      <c r="M30" s="926"/>
      <c r="N30" s="926"/>
      <c r="O30" s="926"/>
      <c r="P30" s="934" t="str">
        <f>項目一覧!$C$30</f>
        <v/>
      </c>
      <c r="Q30" s="930"/>
      <c r="R30" s="930"/>
      <c r="S30" s="930"/>
      <c r="T30" s="930"/>
      <c r="U30" s="930"/>
      <c r="V30" s="930"/>
      <c r="W30" s="930"/>
      <c r="X30" s="930"/>
      <c r="Y30" s="930"/>
      <c r="Z30" s="930"/>
      <c r="AA30" s="930"/>
    </row>
    <row r="31" spans="1:36" ht="18" customHeight="1">
      <c r="A31" s="926"/>
      <c r="B31" s="926"/>
      <c r="C31" s="926"/>
      <c r="D31" s="926"/>
      <c r="E31" s="926"/>
      <c r="F31" s="926"/>
      <c r="G31" s="926"/>
      <c r="H31" s="926"/>
      <c r="I31" s="926"/>
      <c r="J31" s="926" t="s">
        <v>439</v>
      </c>
      <c r="K31" s="926"/>
      <c r="L31" s="926"/>
      <c r="M31" s="926"/>
      <c r="N31" s="926"/>
      <c r="O31" s="926"/>
      <c r="P31" s="934" t="str">
        <f>項目一覧!$C$25</f>
        <v/>
      </c>
      <c r="Q31" s="926"/>
      <c r="R31" s="926"/>
      <c r="S31" s="926"/>
      <c r="T31" s="926"/>
      <c r="U31" s="926"/>
      <c r="V31" s="926"/>
      <c r="W31" s="926"/>
      <c r="X31" s="926"/>
      <c r="AA31" s="926"/>
    </row>
    <row r="32" spans="1:36" ht="18" customHeight="1">
      <c r="A32" s="926"/>
      <c r="B32" s="926"/>
      <c r="C32" s="926"/>
      <c r="D32" s="926"/>
      <c r="E32" s="926"/>
      <c r="F32" s="926"/>
      <c r="G32" s="926"/>
      <c r="H32" s="926"/>
      <c r="I32" s="926"/>
      <c r="J32" s="926"/>
      <c r="K32" s="926"/>
      <c r="L32" s="926"/>
      <c r="M32" s="926"/>
      <c r="N32" s="926"/>
      <c r="O32" s="926"/>
      <c r="P32" s="926"/>
      <c r="Q32" s="926"/>
      <c r="R32" s="926"/>
      <c r="S32" s="926"/>
      <c r="T32" s="926"/>
      <c r="U32" s="926"/>
      <c r="V32" s="926"/>
      <c r="W32" s="926"/>
      <c r="X32" s="926"/>
      <c r="AA32" s="926"/>
    </row>
    <row r="33" spans="1:28" ht="18" customHeight="1">
      <c r="A33" s="926"/>
      <c r="B33" s="926"/>
      <c r="C33" s="926"/>
      <c r="D33" s="926"/>
      <c r="E33" s="926"/>
      <c r="F33" s="926"/>
      <c r="G33" s="926"/>
      <c r="H33" s="926"/>
      <c r="I33" s="926"/>
      <c r="J33" s="926"/>
      <c r="K33" s="926"/>
      <c r="L33" s="926"/>
      <c r="M33" s="926"/>
      <c r="N33" s="926"/>
      <c r="O33" s="926"/>
      <c r="P33" s="926"/>
      <c r="Q33" s="926"/>
      <c r="R33" s="926"/>
      <c r="S33" s="926"/>
      <c r="T33" s="926"/>
      <c r="U33" s="926"/>
      <c r="V33" s="926"/>
      <c r="W33" s="926"/>
      <c r="X33" s="926"/>
      <c r="AA33" s="926"/>
    </row>
    <row r="34" spans="1:28" ht="18"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AA34" s="926"/>
    </row>
    <row r="35" spans="1:28" ht="18"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AA35" s="926"/>
    </row>
    <row r="36" spans="1:28" ht="18"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AA36" s="926"/>
    </row>
    <row r="37" spans="1:28" ht="18" customHeight="1">
      <c r="A37" s="926"/>
      <c r="B37" s="926"/>
      <c r="C37" s="926"/>
      <c r="D37" s="926"/>
      <c r="E37" s="926"/>
      <c r="F37" s="926"/>
      <c r="G37" s="926"/>
      <c r="H37" s="926"/>
      <c r="I37" s="940"/>
      <c r="J37" s="926"/>
      <c r="K37" s="926"/>
      <c r="L37" s="926"/>
      <c r="M37" s="926"/>
      <c r="N37" s="926"/>
      <c r="O37" s="926"/>
      <c r="P37" s="941"/>
      <c r="Q37" s="941"/>
      <c r="R37" s="941"/>
      <c r="S37" s="941"/>
      <c r="T37" s="941"/>
      <c r="U37" s="941"/>
      <c r="V37" s="941"/>
      <c r="W37" s="941"/>
      <c r="X37" s="941"/>
      <c r="Y37" s="941"/>
      <c r="Z37" s="941"/>
      <c r="AA37" s="941"/>
      <c r="AB37" s="926"/>
    </row>
    <row r="38" spans="1:28" ht="24" customHeight="1">
      <c r="A38" s="926"/>
      <c r="B38" s="1669" t="s">
        <v>438</v>
      </c>
      <c r="C38" s="1670"/>
      <c r="D38" s="1670"/>
      <c r="E38" s="1670"/>
      <c r="F38" s="1670"/>
      <c r="G38" s="1670"/>
      <c r="H38" s="1671"/>
      <c r="I38" s="943" t="str">
        <f>IF(作業メニュー!AM13=TRUE, "※　消防関係通知欄", "※　消防関係同意欄")</f>
        <v>※　消防関係同意欄</v>
      </c>
      <c r="J38" s="944"/>
      <c r="K38" s="945"/>
      <c r="L38" s="945"/>
      <c r="M38" s="945"/>
      <c r="N38" s="946"/>
      <c r="O38" s="1669" t="s">
        <v>437</v>
      </c>
      <c r="P38" s="1670"/>
      <c r="Q38" s="1670"/>
      <c r="R38" s="1670"/>
      <c r="S38" s="1670"/>
      <c r="T38" s="1671"/>
      <c r="U38" s="1669" t="s">
        <v>436</v>
      </c>
      <c r="V38" s="1670"/>
      <c r="W38" s="1670"/>
      <c r="X38" s="1670"/>
      <c r="Y38" s="1670"/>
      <c r="Z38" s="1670"/>
      <c r="AA38" s="1670"/>
      <c r="AB38" s="1671"/>
    </row>
    <row r="39" spans="1:28" ht="24" customHeight="1">
      <c r="A39" s="926"/>
      <c r="B39" s="1666"/>
      <c r="C39" s="1667"/>
      <c r="D39" s="1667"/>
      <c r="E39" s="1667"/>
      <c r="F39" s="1667"/>
      <c r="G39" s="1667"/>
      <c r="H39" s="1668"/>
      <c r="I39" s="947"/>
      <c r="J39" s="926"/>
      <c r="K39" s="926"/>
      <c r="L39" s="926"/>
      <c r="M39" s="926"/>
      <c r="N39" s="948"/>
      <c r="O39" s="1696" t="s">
        <v>435</v>
      </c>
      <c r="P39" s="1697"/>
      <c r="Q39" s="1697"/>
      <c r="R39" s="1697"/>
      <c r="S39" s="1697"/>
      <c r="T39" s="1698"/>
      <c r="U39" s="1669" t="s">
        <v>2824</v>
      </c>
      <c r="V39" s="1670"/>
      <c r="W39" s="1670"/>
      <c r="X39" s="1670"/>
      <c r="Y39" s="1670"/>
      <c r="Z39" s="1670"/>
      <c r="AA39" s="1670"/>
      <c r="AB39" s="1671"/>
    </row>
    <row r="40" spans="1:28" ht="24" customHeight="1">
      <c r="A40" s="926"/>
      <c r="B40" s="949"/>
      <c r="C40" s="926"/>
      <c r="D40" s="926"/>
      <c r="E40" s="926"/>
      <c r="F40" s="926"/>
      <c r="G40" s="926"/>
      <c r="H40" s="950"/>
      <c r="I40" s="926"/>
      <c r="J40" s="926"/>
      <c r="K40" s="926"/>
      <c r="L40" s="926"/>
      <c r="M40" s="926"/>
      <c r="N40" s="948"/>
      <c r="O40" s="1657"/>
      <c r="P40" s="1658"/>
      <c r="Q40" s="1658"/>
      <c r="R40" s="1658"/>
      <c r="S40" s="1658"/>
      <c r="T40" s="1659"/>
      <c r="U40" s="1678" t="s">
        <v>2797</v>
      </c>
      <c r="V40" s="1679"/>
      <c r="W40" s="1679"/>
      <c r="X40" s="1679"/>
      <c r="Y40" s="1679"/>
      <c r="Z40" s="1679"/>
      <c r="AA40" s="1679"/>
      <c r="AB40" s="1680"/>
    </row>
    <row r="41" spans="1:28" ht="24" customHeight="1">
      <c r="A41" s="926"/>
      <c r="B41" s="949"/>
      <c r="C41" s="926"/>
      <c r="D41" s="926"/>
      <c r="E41" s="926"/>
      <c r="F41" s="926"/>
      <c r="G41" s="926"/>
      <c r="H41" s="950"/>
      <c r="I41" s="926"/>
      <c r="J41" s="926"/>
      <c r="K41" s="926"/>
      <c r="L41" s="926"/>
      <c r="M41" s="926"/>
      <c r="N41" s="948"/>
      <c r="O41" s="1657"/>
      <c r="P41" s="1658"/>
      <c r="Q41" s="1658"/>
      <c r="R41" s="1658"/>
      <c r="S41" s="1658"/>
      <c r="T41" s="1659"/>
      <c r="U41" s="1681"/>
      <c r="V41" s="1682"/>
      <c r="W41" s="1682"/>
      <c r="X41" s="1682"/>
      <c r="Y41" s="1682"/>
      <c r="Z41" s="1682"/>
      <c r="AA41" s="1682"/>
      <c r="AB41" s="1683"/>
    </row>
    <row r="42" spans="1:28" ht="18" customHeight="1">
      <c r="A42" s="926"/>
      <c r="B42" s="949"/>
      <c r="C42" s="926"/>
      <c r="D42" s="926"/>
      <c r="E42" s="926"/>
      <c r="F42" s="926"/>
      <c r="G42" s="926"/>
      <c r="H42" s="950"/>
      <c r="I42" s="926"/>
      <c r="J42" s="926"/>
      <c r="K42" s="926"/>
      <c r="L42" s="926"/>
      <c r="M42" s="926"/>
      <c r="N42" s="948"/>
      <c r="O42" s="1657"/>
      <c r="P42" s="1658"/>
      <c r="Q42" s="1658"/>
      <c r="R42" s="1658"/>
      <c r="S42" s="1658"/>
      <c r="T42" s="1659"/>
      <c r="U42" s="951"/>
      <c r="V42" s="952"/>
      <c r="W42" s="952"/>
      <c r="X42" s="952"/>
      <c r="Y42" s="952"/>
      <c r="Z42" s="952"/>
      <c r="AA42" s="952"/>
      <c r="AB42" s="953"/>
    </row>
    <row r="43" spans="1:28" ht="18" customHeight="1">
      <c r="A43" s="926"/>
      <c r="B43" s="949"/>
      <c r="C43" s="926"/>
      <c r="D43" s="926"/>
      <c r="E43" s="926"/>
      <c r="F43" s="926"/>
      <c r="G43" s="926"/>
      <c r="H43" s="950"/>
      <c r="I43" s="926"/>
      <c r="J43" s="926"/>
      <c r="K43" s="926"/>
      <c r="L43" s="926"/>
      <c r="M43" s="926"/>
      <c r="N43" s="948"/>
      <c r="O43" s="1657"/>
      <c r="P43" s="1658"/>
      <c r="Q43" s="1658"/>
      <c r="R43" s="1658"/>
      <c r="S43" s="1658"/>
      <c r="T43" s="1659"/>
      <c r="U43" s="1657" t="s">
        <v>2394</v>
      </c>
      <c r="V43" s="1658"/>
      <c r="W43" s="1658"/>
      <c r="X43" s="1658"/>
      <c r="Y43" s="1658"/>
      <c r="Z43" s="1658"/>
      <c r="AA43" s="1658"/>
      <c r="AB43" s="1659"/>
    </row>
    <row r="44" spans="1:28" ht="18" customHeight="1">
      <c r="A44" s="926"/>
      <c r="B44" s="954"/>
      <c r="C44" s="955"/>
      <c r="D44" s="955"/>
      <c r="E44" s="955"/>
      <c r="F44" s="955"/>
      <c r="G44" s="955"/>
      <c r="H44" s="956"/>
      <c r="I44" s="955"/>
      <c r="J44" s="955"/>
      <c r="K44" s="955"/>
      <c r="L44" s="955"/>
      <c r="M44" s="955"/>
      <c r="N44" s="956"/>
      <c r="O44" s="1660"/>
      <c r="P44" s="1661"/>
      <c r="Q44" s="1661"/>
      <c r="R44" s="1661"/>
      <c r="S44" s="1661"/>
      <c r="T44" s="1662"/>
      <c r="U44" s="1660"/>
      <c r="V44" s="1661"/>
      <c r="W44" s="1661"/>
      <c r="X44" s="1661"/>
      <c r="Y44" s="1661"/>
      <c r="Z44" s="1661"/>
      <c r="AA44" s="1661"/>
      <c r="AB44" s="1662"/>
    </row>
    <row r="45" spans="1:28" ht="18" customHeight="1">
      <c r="A45" s="926"/>
      <c r="B45" s="926"/>
      <c r="C45" s="926"/>
      <c r="D45" s="926"/>
      <c r="E45" s="926"/>
      <c r="F45" s="926"/>
      <c r="G45" s="926"/>
      <c r="H45" s="926"/>
      <c r="I45" s="926"/>
      <c r="J45" s="926"/>
      <c r="K45" s="926"/>
      <c r="L45" s="926"/>
      <c r="M45" s="926"/>
      <c r="N45" s="926"/>
      <c r="O45" s="926"/>
      <c r="P45" s="926"/>
      <c r="Q45" s="926"/>
      <c r="R45" s="926"/>
      <c r="S45" s="926"/>
      <c r="T45" s="926"/>
      <c r="U45" s="932"/>
      <c r="V45" s="932"/>
      <c r="W45" s="932"/>
      <c r="X45" s="932"/>
      <c r="Y45" s="932"/>
      <c r="Z45" s="932"/>
      <c r="AA45" s="932"/>
      <c r="AB45" s="932"/>
    </row>
    <row r="46" spans="1:28" ht="18" customHeight="1">
      <c r="A46" s="926"/>
      <c r="B46" s="926"/>
      <c r="C46" s="926"/>
      <c r="D46" s="926"/>
      <c r="E46" s="926"/>
      <c r="F46" s="926"/>
      <c r="G46" s="926"/>
      <c r="H46" s="926"/>
      <c r="I46" s="926"/>
      <c r="J46" s="926"/>
      <c r="K46" s="926"/>
      <c r="L46" s="926"/>
      <c r="M46" s="926"/>
      <c r="N46" s="926"/>
      <c r="O46" s="926"/>
      <c r="P46" s="926"/>
      <c r="Q46" s="926"/>
      <c r="R46" s="926"/>
      <c r="S46" s="926"/>
      <c r="T46" s="926"/>
      <c r="U46" s="932"/>
      <c r="V46" s="932"/>
      <c r="W46" s="932"/>
      <c r="X46" s="932"/>
      <c r="Y46" s="932"/>
      <c r="Z46" s="932"/>
      <c r="AA46" s="932"/>
      <c r="AB46" s="932"/>
    </row>
    <row r="47" spans="1:28" ht="18" customHeight="1">
      <c r="A47" s="926"/>
      <c r="B47" s="926"/>
      <c r="C47" s="926"/>
      <c r="D47" s="926"/>
      <c r="E47" s="926"/>
      <c r="F47" s="926"/>
      <c r="G47" s="926"/>
      <c r="H47" s="926"/>
      <c r="I47" s="926"/>
      <c r="J47" s="926"/>
      <c r="K47" s="926"/>
      <c r="L47" s="926"/>
      <c r="M47" s="926"/>
      <c r="N47" s="926"/>
      <c r="O47" s="926"/>
      <c r="P47" s="926"/>
      <c r="Q47" s="926"/>
      <c r="R47" s="926"/>
      <c r="S47" s="926"/>
      <c r="T47" s="926"/>
      <c r="U47" s="932"/>
      <c r="V47" s="932"/>
      <c r="W47" s="932"/>
      <c r="X47" s="932"/>
      <c r="Y47" s="932"/>
      <c r="Z47" s="932"/>
      <c r="AA47" s="932"/>
      <c r="AB47" s="932"/>
    </row>
    <row r="48" spans="1:28" ht="15.95" customHeight="1">
      <c r="A48" s="926"/>
      <c r="B48" s="926"/>
      <c r="C48" s="926"/>
      <c r="D48" s="926"/>
      <c r="E48" s="926"/>
      <c r="F48" s="926"/>
      <c r="G48" s="926"/>
      <c r="H48" s="926"/>
      <c r="I48" s="926"/>
      <c r="J48" s="926"/>
      <c r="K48" s="926"/>
      <c r="L48" s="926"/>
      <c r="M48" s="926"/>
      <c r="N48" s="926"/>
      <c r="O48" s="926"/>
      <c r="P48" s="926"/>
      <c r="Q48" s="926"/>
      <c r="R48" s="926"/>
      <c r="S48" s="926"/>
      <c r="T48" s="926"/>
      <c r="U48" s="932"/>
      <c r="V48" s="932"/>
      <c r="W48" s="932"/>
      <c r="X48" s="932"/>
      <c r="Y48" s="932"/>
      <c r="Z48" s="932"/>
      <c r="AA48" s="932"/>
      <c r="AB48" s="932"/>
    </row>
    <row r="49" spans="1:28" ht="15.95" customHeight="1">
      <c r="A49" s="1656" t="s">
        <v>434</v>
      </c>
      <c r="B49" s="1656"/>
      <c r="C49" s="1656"/>
      <c r="D49" s="1656"/>
      <c r="E49" s="1656"/>
      <c r="F49" s="1656"/>
      <c r="G49" s="1656"/>
      <c r="H49" s="1656"/>
      <c r="I49" s="1656"/>
      <c r="J49" s="1656"/>
      <c r="K49" s="1656"/>
      <c r="L49" s="1656"/>
      <c r="M49" s="1656"/>
      <c r="N49" s="1656"/>
      <c r="O49" s="1656"/>
      <c r="P49" s="1656"/>
      <c r="Q49" s="1656"/>
      <c r="R49" s="1656"/>
      <c r="S49" s="1656"/>
      <c r="T49" s="1656"/>
      <c r="U49" s="1656"/>
      <c r="V49" s="1656"/>
      <c r="W49" s="1656"/>
      <c r="X49" s="1656"/>
      <c r="Y49" s="1656"/>
      <c r="Z49" s="1656"/>
      <c r="AA49" s="1656"/>
    </row>
    <row r="50" spans="1:28" ht="15.95" customHeight="1">
      <c r="A50" s="958"/>
      <c r="B50" s="958" t="s">
        <v>433</v>
      </c>
      <c r="C50" s="958"/>
      <c r="D50" s="958"/>
      <c r="E50" s="958"/>
      <c r="F50" s="958"/>
      <c r="G50" s="958"/>
      <c r="H50" s="958"/>
      <c r="I50" s="958"/>
      <c r="J50" s="958"/>
      <c r="K50" s="958"/>
      <c r="L50" s="958"/>
      <c r="M50" s="958"/>
      <c r="N50" s="958"/>
      <c r="O50" s="958"/>
      <c r="P50" s="958"/>
      <c r="Q50" s="958"/>
      <c r="R50" s="958"/>
      <c r="S50" s="958"/>
      <c r="T50" s="958"/>
      <c r="U50" s="958"/>
      <c r="V50" s="958"/>
      <c r="W50" s="958"/>
      <c r="X50" s="958"/>
      <c r="Y50" s="958"/>
      <c r="Z50" s="958"/>
      <c r="AA50" s="958"/>
    </row>
    <row r="51" spans="1:28" ht="15.95" customHeight="1">
      <c r="A51" s="959" t="s">
        <v>200</v>
      </c>
      <c r="B51" s="929" t="s">
        <v>432</v>
      </c>
      <c r="C51" s="929"/>
      <c r="D51" s="929"/>
      <c r="E51" s="929"/>
      <c r="F51" s="929"/>
      <c r="G51" s="929"/>
      <c r="H51" s="929"/>
      <c r="I51" s="929"/>
      <c r="J51" s="929"/>
      <c r="K51" s="929"/>
      <c r="L51" s="929"/>
      <c r="M51" s="929"/>
      <c r="N51" s="929"/>
      <c r="O51" s="929"/>
      <c r="P51" s="929"/>
      <c r="Q51" s="929"/>
      <c r="R51" s="929"/>
      <c r="S51" s="929"/>
      <c r="T51" s="929"/>
      <c r="U51" s="960"/>
      <c r="V51" s="960"/>
      <c r="W51" s="960"/>
      <c r="X51" s="960"/>
      <c r="Y51" s="960"/>
      <c r="Z51" s="960"/>
      <c r="AA51" s="960"/>
    </row>
    <row r="52" spans="1:28" ht="18" customHeight="1">
      <c r="A52" s="959"/>
      <c r="B52" s="929" t="s">
        <v>431</v>
      </c>
      <c r="C52" s="929"/>
      <c r="D52" s="929"/>
      <c r="E52" s="929"/>
      <c r="F52" s="929"/>
      <c r="G52" s="929"/>
      <c r="H52" s="929" t="str">
        <f>IF(項目一覧!$C$21=0,"",項目一覧!$C$21&amp;"  ")&amp;IF(項目一覧!$C$5=0,"",項目一覧!$C$5)</f>
        <v xml:space="preserve">  </v>
      </c>
      <c r="J52" s="929"/>
      <c r="K52" s="929"/>
      <c r="L52" s="929"/>
      <c r="M52" s="929"/>
      <c r="N52" s="929"/>
      <c r="O52" s="929"/>
      <c r="P52" s="929"/>
      <c r="Q52" s="929"/>
      <c r="R52" s="929"/>
      <c r="S52" s="929"/>
      <c r="T52" s="929"/>
      <c r="U52" s="929"/>
      <c r="V52" s="929"/>
      <c r="W52" s="929"/>
      <c r="X52" s="929"/>
      <c r="Y52" s="929"/>
      <c r="Z52" s="929"/>
      <c r="AA52" s="929"/>
    </row>
    <row r="53" spans="1:28" ht="18" customHeight="1">
      <c r="A53" s="959"/>
      <c r="B53" s="929" t="s">
        <v>408</v>
      </c>
      <c r="C53" s="929"/>
      <c r="D53" s="929"/>
      <c r="E53" s="929"/>
      <c r="F53" s="929"/>
      <c r="G53" s="929"/>
      <c r="H53" s="929" t="str">
        <f>IF(項目一覧!$C$183=0,"",項目一覧!$C$183&amp;"  ")&amp;IF(項目一覧!$C$4=0,"",項目一覧!$C$4)</f>
        <v xml:space="preserve">  </v>
      </c>
      <c r="J53" s="929"/>
      <c r="K53" s="929"/>
      <c r="L53" s="929"/>
      <c r="M53" s="929"/>
      <c r="N53" s="929"/>
      <c r="O53" s="929"/>
      <c r="P53" s="929"/>
      <c r="Q53" s="929"/>
      <c r="R53" s="929"/>
      <c r="S53" s="929"/>
      <c r="T53" s="929"/>
      <c r="U53" s="929"/>
      <c r="V53" s="929"/>
      <c r="W53" s="929"/>
      <c r="X53" s="929"/>
      <c r="Y53" s="929"/>
      <c r="Z53" s="929"/>
      <c r="AA53" s="929"/>
    </row>
    <row r="54" spans="1:28" ht="18" customHeight="1">
      <c r="A54" s="959"/>
      <c r="B54" s="929" t="s">
        <v>399</v>
      </c>
      <c r="C54" s="929"/>
      <c r="D54" s="929"/>
      <c r="E54" s="929"/>
      <c r="F54" s="929"/>
      <c r="G54" s="929"/>
      <c r="H54" s="961" t="str">
        <f>項目一覧!$C$6</f>
        <v/>
      </c>
      <c r="I54" s="962"/>
      <c r="J54" s="961"/>
      <c r="K54" s="961"/>
      <c r="L54" s="961"/>
      <c r="M54" s="961"/>
      <c r="N54" s="961"/>
      <c r="O54" s="961"/>
      <c r="P54" s="961"/>
      <c r="Q54" s="961"/>
      <c r="R54" s="961"/>
      <c r="S54" s="961"/>
      <c r="T54" s="961"/>
      <c r="U54" s="961"/>
      <c r="V54" s="961"/>
      <c r="W54" s="961"/>
      <c r="X54" s="961"/>
      <c r="Y54" s="961"/>
      <c r="Z54" s="961"/>
      <c r="AA54" s="961"/>
      <c r="AB54" s="962"/>
    </row>
    <row r="55" spans="1:28" ht="18" customHeight="1">
      <c r="A55" s="959"/>
      <c r="B55" s="929" t="s">
        <v>430</v>
      </c>
      <c r="C55" s="929"/>
      <c r="D55" s="929"/>
      <c r="E55" s="929"/>
      <c r="F55" s="929"/>
      <c r="G55" s="929"/>
      <c r="H55" s="1665" t="str">
        <f>項目一覧!$C$7</f>
        <v/>
      </c>
      <c r="I55" s="1665"/>
      <c r="J55" s="1665"/>
      <c r="K55" s="1665"/>
      <c r="L55" s="1665"/>
      <c r="M55" s="1665"/>
      <c r="N55" s="1665"/>
      <c r="O55" s="1665"/>
      <c r="P55" s="1665"/>
      <c r="Q55" s="1665"/>
      <c r="R55" s="1665"/>
      <c r="S55" s="1665"/>
      <c r="T55" s="1665"/>
      <c r="U55" s="1665"/>
      <c r="V55" s="1665"/>
      <c r="W55" s="1665"/>
      <c r="X55" s="1665"/>
      <c r="Y55" s="1665"/>
      <c r="Z55" s="1665"/>
      <c r="AA55" s="1665"/>
      <c r="AB55" s="1665"/>
    </row>
    <row r="56" spans="1:28" ht="18" customHeight="1">
      <c r="A56" s="963"/>
      <c r="B56" s="958" t="s">
        <v>397</v>
      </c>
      <c r="C56" s="958"/>
      <c r="D56" s="958"/>
      <c r="E56" s="958"/>
      <c r="F56" s="958"/>
      <c r="G56" s="958"/>
      <c r="H56" s="964" t="str">
        <f>項目一覧!$C$8</f>
        <v/>
      </c>
      <c r="I56" s="965"/>
      <c r="J56" s="964"/>
      <c r="K56" s="964"/>
      <c r="L56" s="964"/>
      <c r="M56" s="964"/>
      <c r="N56" s="964"/>
      <c r="O56" s="964"/>
      <c r="P56" s="964"/>
      <c r="Q56" s="964"/>
      <c r="R56" s="964"/>
      <c r="S56" s="964"/>
      <c r="T56" s="964"/>
      <c r="U56" s="964"/>
      <c r="V56" s="964"/>
      <c r="W56" s="964"/>
      <c r="X56" s="964"/>
      <c r="Y56" s="964"/>
      <c r="Z56" s="964"/>
      <c r="AA56" s="964"/>
      <c r="AB56" s="962"/>
    </row>
    <row r="57" spans="1:28" ht="15.95" customHeight="1">
      <c r="A57" s="959" t="s">
        <v>200</v>
      </c>
      <c r="B57" s="929" t="s">
        <v>429</v>
      </c>
      <c r="C57" s="929"/>
      <c r="D57" s="929"/>
      <c r="E57" s="929"/>
      <c r="F57" s="929"/>
      <c r="G57" s="929"/>
      <c r="H57" s="929"/>
      <c r="I57" s="929"/>
      <c r="J57" s="929"/>
      <c r="K57" s="929"/>
      <c r="L57" s="929"/>
      <c r="M57" s="929"/>
      <c r="N57" s="929"/>
      <c r="O57" s="929"/>
      <c r="P57" s="929"/>
      <c r="Q57" s="929"/>
      <c r="R57" s="929"/>
      <c r="S57" s="929"/>
      <c r="T57" s="929"/>
      <c r="U57" s="929"/>
      <c r="V57" s="929"/>
      <c r="W57" s="929"/>
      <c r="X57" s="929"/>
      <c r="Y57" s="929"/>
      <c r="Z57" s="929"/>
      <c r="AA57" s="929"/>
    </row>
    <row r="58" spans="1:28" ht="18" customHeight="1">
      <c r="A58" s="959"/>
      <c r="B58" s="929" t="s">
        <v>409</v>
      </c>
      <c r="C58" s="929"/>
      <c r="D58" s="929"/>
      <c r="E58" s="929"/>
      <c r="F58" s="929"/>
      <c r="G58" s="929"/>
      <c r="H58" s="966" t="str">
        <f>IF(項目一覧!$C$9=0,"","("&amp;項目一覧!$C$9&amp;") 建築士  （"&amp;項目一覧!$C$10&amp;"）登録　第　 "&amp;項目一覧!$C$11&amp;"　号")</f>
        <v>() 建築士  （）登録　第　 　号</v>
      </c>
      <c r="J58" s="929"/>
      <c r="K58" s="929"/>
      <c r="L58" s="929"/>
      <c r="M58" s="929"/>
      <c r="N58" s="929"/>
      <c r="O58" s="929"/>
      <c r="P58" s="929"/>
      <c r="Q58" s="929"/>
      <c r="R58" s="929"/>
      <c r="S58" s="929"/>
      <c r="T58" s="929"/>
      <c r="U58" s="929"/>
      <c r="V58" s="929"/>
      <c r="W58" s="929"/>
      <c r="X58" s="929"/>
      <c r="Y58" s="929"/>
      <c r="Z58" s="929"/>
      <c r="AA58" s="929"/>
    </row>
    <row r="59" spans="1:28" ht="18" customHeight="1">
      <c r="A59" s="959"/>
      <c r="B59" s="929" t="s">
        <v>408</v>
      </c>
      <c r="C59" s="929"/>
      <c r="D59" s="929"/>
      <c r="E59" s="929"/>
      <c r="F59" s="929"/>
      <c r="G59" s="929"/>
      <c r="H59" s="961" t="str">
        <f>項目一覧!$C$12</f>
        <v/>
      </c>
      <c r="I59" s="962"/>
      <c r="J59" s="961"/>
      <c r="K59" s="961"/>
      <c r="L59" s="961"/>
      <c r="M59" s="961"/>
      <c r="N59" s="961"/>
      <c r="O59" s="961"/>
      <c r="P59" s="961"/>
      <c r="Q59" s="961"/>
      <c r="R59" s="961"/>
      <c r="S59" s="961"/>
      <c r="T59" s="961"/>
      <c r="U59" s="961"/>
      <c r="V59" s="961"/>
      <c r="W59" s="961"/>
      <c r="X59" s="961"/>
      <c r="Y59" s="961"/>
      <c r="Z59" s="961"/>
      <c r="AA59" s="961"/>
      <c r="AB59" s="962"/>
    </row>
    <row r="60" spans="1:28" ht="18" customHeight="1">
      <c r="A60" s="959"/>
      <c r="B60" s="929" t="s">
        <v>407</v>
      </c>
      <c r="C60" s="929"/>
      <c r="D60" s="929"/>
      <c r="E60" s="929"/>
      <c r="F60" s="929"/>
      <c r="G60" s="929"/>
      <c r="H60" s="967" t="str">
        <f>IF(項目一覧!$C$13=0,"","("&amp;項目一覧!$C$13&amp;") 建築士事務所  （"&amp;項目一覧!$C$14&amp;"）知事登録　第　 "&amp;項目一覧!$C$15&amp;"　号")</f>
        <v>() 建築士事務所  （）知事登録　第　 　号</v>
      </c>
      <c r="I60" s="962"/>
      <c r="J60" s="961"/>
      <c r="K60" s="961"/>
      <c r="L60" s="961"/>
      <c r="M60" s="961"/>
      <c r="N60" s="961"/>
      <c r="O60" s="961"/>
      <c r="P60" s="961"/>
      <c r="Q60" s="961"/>
      <c r="R60" s="961"/>
      <c r="S60" s="961"/>
      <c r="T60" s="961"/>
      <c r="U60" s="961"/>
      <c r="V60" s="961"/>
      <c r="W60" s="961"/>
      <c r="X60" s="961"/>
      <c r="Y60" s="961"/>
      <c r="Z60" s="961"/>
      <c r="AA60" s="961"/>
      <c r="AB60" s="962"/>
    </row>
    <row r="61" spans="1:28" ht="18" customHeight="1">
      <c r="A61" s="959"/>
      <c r="B61" s="929"/>
      <c r="C61" s="929"/>
      <c r="D61" s="929"/>
      <c r="E61" s="929"/>
      <c r="F61" s="929"/>
      <c r="G61" s="929"/>
      <c r="H61" s="961" t="str">
        <f>項目一覧!$C$16</f>
        <v/>
      </c>
      <c r="I61" s="962"/>
      <c r="J61" s="961"/>
      <c r="K61" s="961"/>
      <c r="L61" s="961"/>
      <c r="M61" s="961"/>
      <c r="N61" s="961"/>
      <c r="O61" s="961"/>
      <c r="P61" s="961"/>
      <c r="Q61" s="961"/>
      <c r="R61" s="961"/>
      <c r="S61" s="961"/>
      <c r="T61" s="961"/>
      <c r="U61" s="961"/>
      <c r="V61" s="961"/>
      <c r="W61" s="961"/>
      <c r="X61" s="961"/>
      <c r="Y61" s="961"/>
      <c r="Z61" s="961"/>
      <c r="AA61" s="961"/>
      <c r="AB61" s="962"/>
    </row>
    <row r="62" spans="1:28" ht="18" customHeight="1">
      <c r="A62" s="959"/>
      <c r="B62" s="929" t="s">
        <v>406</v>
      </c>
      <c r="C62" s="929"/>
      <c r="D62" s="929"/>
      <c r="E62" s="929"/>
      <c r="F62" s="929"/>
      <c r="G62" s="929"/>
      <c r="H62" s="961" t="str">
        <f>項目一覧!$C$17</f>
        <v/>
      </c>
      <c r="I62" s="962"/>
      <c r="J62" s="961"/>
      <c r="K62" s="961"/>
      <c r="L62" s="961"/>
      <c r="M62" s="961"/>
      <c r="N62" s="961"/>
      <c r="O62" s="961"/>
      <c r="P62" s="961"/>
      <c r="Q62" s="961"/>
      <c r="R62" s="961"/>
      <c r="S62" s="961"/>
      <c r="T62" s="961"/>
      <c r="U62" s="961"/>
      <c r="V62" s="961"/>
      <c r="W62" s="961"/>
      <c r="X62" s="961"/>
      <c r="Y62" s="961"/>
      <c r="Z62" s="961"/>
      <c r="AA62" s="961"/>
      <c r="AB62" s="962"/>
    </row>
    <row r="63" spans="1:28" ht="18" customHeight="1">
      <c r="A63" s="959"/>
      <c r="B63" s="929" t="s">
        <v>405</v>
      </c>
      <c r="C63" s="929"/>
      <c r="D63" s="929"/>
      <c r="E63" s="929"/>
      <c r="F63" s="929"/>
      <c r="G63" s="929"/>
      <c r="H63" s="1665" t="str">
        <f>項目一覧!$C$18</f>
        <v/>
      </c>
      <c r="I63" s="1665"/>
      <c r="J63" s="1665"/>
      <c r="K63" s="1665"/>
      <c r="L63" s="1665"/>
      <c r="M63" s="1665"/>
      <c r="N63" s="1665"/>
      <c r="O63" s="1665"/>
      <c r="P63" s="1665"/>
      <c r="Q63" s="1665"/>
      <c r="R63" s="1665"/>
      <c r="S63" s="1665"/>
      <c r="T63" s="1665"/>
      <c r="U63" s="1665"/>
      <c r="V63" s="1665"/>
      <c r="W63" s="1665"/>
      <c r="X63" s="1665"/>
      <c r="Y63" s="1665"/>
      <c r="Z63" s="1665"/>
      <c r="AA63" s="1665"/>
      <c r="AB63" s="1665"/>
    </row>
    <row r="64" spans="1:28" ht="18" customHeight="1">
      <c r="A64" s="963"/>
      <c r="B64" s="958" t="s">
        <v>404</v>
      </c>
      <c r="C64" s="958"/>
      <c r="D64" s="958"/>
      <c r="E64" s="958"/>
      <c r="F64" s="958"/>
      <c r="G64" s="958"/>
      <c r="H64" s="964" t="str">
        <f>項目一覧!$C$19</f>
        <v/>
      </c>
      <c r="I64" s="965"/>
      <c r="J64" s="964"/>
      <c r="K64" s="964"/>
      <c r="L64" s="964"/>
      <c r="M64" s="964"/>
      <c r="N64" s="964"/>
      <c r="O64" s="964"/>
      <c r="P64" s="964"/>
      <c r="Q64" s="964"/>
      <c r="R64" s="964"/>
      <c r="S64" s="964"/>
      <c r="T64" s="964"/>
      <c r="U64" s="964"/>
      <c r="V64" s="964"/>
      <c r="W64" s="964"/>
      <c r="X64" s="964"/>
      <c r="Y64" s="964"/>
      <c r="Z64" s="964"/>
      <c r="AA64" s="964"/>
      <c r="AB64" s="962"/>
    </row>
    <row r="65" spans="1:29" ht="15.95" customHeight="1">
      <c r="A65" s="959" t="s">
        <v>200</v>
      </c>
      <c r="B65" s="929" t="s">
        <v>428</v>
      </c>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29"/>
    </row>
    <row r="66" spans="1:29" ht="15.95" customHeight="1">
      <c r="A66" s="959"/>
      <c r="B66" s="929" t="s">
        <v>427</v>
      </c>
      <c r="C66" s="929"/>
      <c r="D66" s="929"/>
      <c r="E66" s="929"/>
      <c r="F66" s="929"/>
      <c r="G66" s="929"/>
      <c r="H66" s="929"/>
      <c r="I66" s="929"/>
      <c r="J66" s="929"/>
      <c r="K66" s="929"/>
      <c r="L66" s="929"/>
      <c r="M66" s="929"/>
      <c r="N66" s="929"/>
      <c r="O66" s="929"/>
      <c r="P66" s="929"/>
      <c r="Q66" s="929"/>
      <c r="R66" s="929"/>
      <c r="S66" s="929"/>
      <c r="T66" s="929"/>
      <c r="U66" s="929"/>
      <c r="V66" s="929"/>
      <c r="W66" s="929"/>
      <c r="X66" s="929"/>
      <c r="Y66" s="929"/>
      <c r="Z66" s="929"/>
      <c r="AA66" s="929"/>
    </row>
    <row r="67" spans="1:29" ht="18" customHeight="1">
      <c r="A67" s="959"/>
      <c r="B67" s="929" t="s">
        <v>409</v>
      </c>
      <c r="C67" s="929"/>
      <c r="D67" s="929"/>
      <c r="E67" s="929"/>
      <c r="F67" s="929"/>
      <c r="G67" s="929"/>
      <c r="H67" s="967" t="str">
        <f>IF(項目一覧!$C$22=0,"","("&amp;項目一覧!$C$22&amp;") 建築士  （"&amp;項目一覧!$C$23&amp;"）登録　第　 "&amp;項目一覧!$C$24&amp;"　号")</f>
        <v>() 建築士  （）登録　第　 　号</v>
      </c>
      <c r="I67" s="962"/>
      <c r="J67" s="961"/>
      <c r="K67" s="961"/>
      <c r="L67" s="961"/>
      <c r="M67" s="961"/>
      <c r="N67" s="961"/>
      <c r="O67" s="961"/>
      <c r="P67" s="961"/>
      <c r="Q67" s="961"/>
      <c r="R67" s="961"/>
      <c r="S67" s="961"/>
      <c r="T67" s="961"/>
      <c r="U67" s="961"/>
      <c r="V67" s="961"/>
      <c r="W67" s="961"/>
      <c r="X67" s="961"/>
      <c r="Y67" s="961"/>
      <c r="Z67" s="961"/>
      <c r="AA67" s="961"/>
      <c r="AB67" s="962"/>
    </row>
    <row r="68" spans="1:29" ht="18" customHeight="1">
      <c r="A68" s="959"/>
      <c r="B68" s="929" t="s">
        <v>408</v>
      </c>
      <c r="C68" s="929"/>
      <c r="D68" s="929"/>
      <c r="E68" s="929"/>
      <c r="F68" s="929"/>
      <c r="G68" s="929"/>
      <c r="H68" s="961" t="str">
        <f>項目一覧!$C$25</f>
        <v/>
      </c>
      <c r="I68" s="962"/>
      <c r="J68" s="961"/>
      <c r="K68" s="961"/>
      <c r="L68" s="961"/>
      <c r="M68" s="961"/>
      <c r="N68" s="961"/>
      <c r="O68" s="961"/>
      <c r="P68" s="961"/>
      <c r="Q68" s="961"/>
      <c r="R68" s="961"/>
      <c r="S68" s="961"/>
      <c r="T68" s="961"/>
      <c r="U68" s="961"/>
      <c r="V68" s="961"/>
      <c r="W68" s="961"/>
      <c r="X68" s="961"/>
      <c r="Y68" s="961"/>
      <c r="Z68" s="961"/>
      <c r="AA68" s="961"/>
      <c r="AB68" s="962"/>
    </row>
    <row r="69" spans="1:29" ht="18" customHeight="1">
      <c r="A69" s="968"/>
      <c r="B69" s="929" t="s">
        <v>407</v>
      </c>
      <c r="C69" s="929"/>
      <c r="D69" s="929"/>
      <c r="E69" s="929"/>
      <c r="F69" s="929"/>
      <c r="G69" s="929"/>
      <c r="H69" s="969" t="str">
        <f>IF(項目一覧!$C$27=0,"","("&amp;項目一覧!$C$27&amp;") 建築士事務所  （"&amp;項目一覧!$C$28&amp;"）知事登録　第　 "&amp;項目一覧!$C$29&amp;"　号")</f>
        <v>() 建築士事務所  （）知事登録　第　 　号</v>
      </c>
      <c r="I69" s="962"/>
      <c r="J69" s="962"/>
      <c r="K69" s="962"/>
      <c r="L69" s="962"/>
      <c r="M69" s="962"/>
      <c r="N69" s="962"/>
      <c r="O69" s="962"/>
      <c r="P69" s="962"/>
      <c r="Q69" s="962"/>
      <c r="R69" s="962"/>
      <c r="S69" s="962"/>
      <c r="T69" s="962"/>
      <c r="U69" s="962"/>
      <c r="V69" s="962"/>
      <c r="W69" s="962"/>
      <c r="X69" s="962"/>
      <c r="Y69" s="962"/>
      <c r="Z69" s="962"/>
      <c r="AA69" s="962"/>
      <c r="AB69" s="962"/>
    </row>
    <row r="70" spans="1:29" ht="18" customHeight="1">
      <c r="A70" s="968"/>
      <c r="B70" s="929"/>
      <c r="C70" s="929"/>
      <c r="D70" s="929"/>
      <c r="E70" s="929"/>
      <c r="F70" s="929"/>
      <c r="G70" s="929"/>
      <c r="H70" s="961" t="str">
        <f>項目一覧!$C$30</f>
        <v/>
      </c>
      <c r="I70" s="962"/>
      <c r="J70" s="961"/>
      <c r="K70" s="961"/>
      <c r="L70" s="961"/>
      <c r="M70" s="961"/>
      <c r="N70" s="961"/>
      <c r="O70" s="961"/>
      <c r="P70" s="961"/>
      <c r="Q70" s="961"/>
      <c r="R70" s="961"/>
      <c r="S70" s="961"/>
      <c r="T70" s="961"/>
      <c r="U70" s="961"/>
      <c r="V70" s="961"/>
      <c r="W70" s="961"/>
      <c r="X70" s="961"/>
      <c r="Y70" s="961"/>
      <c r="Z70" s="961"/>
      <c r="AA70" s="961"/>
      <c r="AB70" s="962"/>
    </row>
    <row r="71" spans="1:29" ht="18" customHeight="1">
      <c r="A71" s="968"/>
      <c r="B71" s="929" t="s">
        <v>406</v>
      </c>
      <c r="C71" s="929"/>
      <c r="D71" s="929"/>
      <c r="E71" s="929"/>
      <c r="F71" s="929"/>
      <c r="G71" s="929"/>
      <c r="H71" s="961" t="str">
        <f>項目一覧!$C$31</f>
        <v/>
      </c>
      <c r="I71" s="962"/>
      <c r="J71" s="961"/>
      <c r="K71" s="961"/>
      <c r="L71" s="961"/>
      <c r="M71" s="961"/>
      <c r="N71" s="961"/>
      <c r="O71" s="961"/>
      <c r="P71" s="961"/>
      <c r="Q71" s="961"/>
      <c r="R71" s="961"/>
      <c r="S71" s="961"/>
      <c r="T71" s="961"/>
      <c r="U71" s="961"/>
      <c r="V71" s="961"/>
      <c r="W71" s="961"/>
      <c r="X71" s="961"/>
      <c r="Y71" s="961"/>
      <c r="Z71" s="961"/>
      <c r="AA71" s="961"/>
      <c r="AB71" s="962"/>
    </row>
    <row r="72" spans="1:29" ht="18" customHeight="1">
      <c r="A72" s="968"/>
      <c r="B72" s="929" t="s">
        <v>405</v>
      </c>
      <c r="C72" s="929"/>
      <c r="D72" s="929"/>
      <c r="E72" s="929"/>
      <c r="F72" s="929"/>
      <c r="G72" s="929"/>
      <c r="H72" s="1665" t="str">
        <f>項目一覧!$C$32</f>
        <v/>
      </c>
      <c r="I72" s="1665"/>
      <c r="J72" s="1665"/>
      <c r="K72" s="1665"/>
      <c r="L72" s="1665"/>
      <c r="M72" s="1665"/>
      <c r="N72" s="1665"/>
      <c r="O72" s="1665"/>
      <c r="P72" s="1665"/>
      <c r="Q72" s="1665"/>
      <c r="R72" s="1665"/>
      <c r="S72" s="1665"/>
      <c r="T72" s="1665"/>
      <c r="U72" s="1665"/>
      <c r="V72" s="1665"/>
      <c r="W72" s="1665"/>
      <c r="X72" s="1665"/>
      <c r="Y72" s="1665"/>
      <c r="Z72" s="1665"/>
      <c r="AA72" s="1665"/>
      <c r="AB72" s="1665"/>
    </row>
    <row r="73" spans="1:29" ht="18" customHeight="1">
      <c r="A73" s="968"/>
      <c r="B73" s="929" t="s">
        <v>404</v>
      </c>
      <c r="C73" s="929"/>
      <c r="D73" s="929"/>
      <c r="E73" s="929"/>
      <c r="F73" s="929"/>
      <c r="G73" s="929"/>
      <c r="H73" s="961" t="str">
        <f>項目一覧!$C$33</f>
        <v/>
      </c>
      <c r="I73" s="962"/>
      <c r="J73" s="961"/>
      <c r="K73" s="961"/>
      <c r="L73" s="961"/>
      <c r="M73" s="961"/>
      <c r="N73" s="961"/>
      <c r="O73" s="961"/>
      <c r="P73" s="961"/>
      <c r="Q73" s="961"/>
      <c r="R73" s="961"/>
      <c r="S73" s="961"/>
      <c r="T73" s="961"/>
      <c r="U73" s="961"/>
      <c r="V73" s="961"/>
      <c r="W73" s="961"/>
      <c r="X73" s="961"/>
      <c r="Y73" s="961"/>
      <c r="Z73" s="961"/>
      <c r="AA73" s="961"/>
      <c r="AB73" s="962"/>
    </row>
    <row r="74" spans="1:29" ht="18" customHeight="1">
      <c r="A74" s="968"/>
      <c r="B74" s="925" t="s">
        <v>425</v>
      </c>
      <c r="C74" s="929"/>
      <c r="D74" s="929"/>
      <c r="E74" s="929"/>
      <c r="F74" s="929"/>
      <c r="G74" s="929"/>
      <c r="H74" s="961"/>
      <c r="I74" s="962"/>
      <c r="J74" s="1675" t="str">
        <f>項目一覧!$C$35</f>
        <v/>
      </c>
      <c r="K74" s="1675"/>
      <c r="L74" s="1675"/>
      <c r="M74" s="1675"/>
      <c r="N74" s="1675"/>
      <c r="O74" s="1675"/>
      <c r="P74" s="1675"/>
      <c r="Q74" s="1675"/>
      <c r="R74" s="1675"/>
      <c r="S74" s="1675"/>
      <c r="T74" s="1675"/>
      <c r="U74" s="1675"/>
      <c r="V74" s="1675"/>
      <c r="W74" s="1675"/>
      <c r="X74" s="1675"/>
      <c r="Y74" s="1675"/>
      <c r="Z74" s="1675"/>
      <c r="AA74" s="1675"/>
      <c r="AB74" s="1675"/>
      <c r="AC74" s="971"/>
    </row>
    <row r="75" spans="1:29" ht="18" customHeight="1">
      <c r="A75" s="968"/>
      <c r="B75" s="929"/>
      <c r="C75" s="929"/>
      <c r="D75" s="929"/>
      <c r="E75" s="929"/>
      <c r="F75" s="929"/>
      <c r="G75" s="929"/>
      <c r="H75" s="961"/>
      <c r="I75" s="970"/>
      <c r="J75" s="1675"/>
      <c r="K75" s="1675"/>
      <c r="L75" s="1675"/>
      <c r="M75" s="1675"/>
      <c r="N75" s="1675"/>
      <c r="O75" s="1675"/>
      <c r="P75" s="1675"/>
      <c r="Q75" s="1675"/>
      <c r="R75" s="1675"/>
      <c r="S75" s="1675"/>
      <c r="T75" s="1675"/>
      <c r="U75" s="1675"/>
      <c r="V75" s="1675"/>
      <c r="W75" s="1675"/>
      <c r="X75" s="1675"/>
      <c r="Y75" s="1675"/>
      <c r="Z75" s="1675"/>
      <c r="AA75" s="1675"/>
      <c r="AB75" s="1675"/>
      <c r="AC75" s="971"/>
    </row>
    <row r="76" spans="1:29" ht="15.95" customHeight="1">
      <c r="A76" s="959"/>
      <c r="B76" s="929" t="s">
        <v>426</v>
      </c>
      <c r="C76" s="929"/>
      <c r="D76" s="929"/>
      <c r="E76" s="929"/>
      <c r="F76" s="929"/>
      <c r="G76" s="929"/>
      <c r="H76" s="961"/>
      <c r="I76" s="961"/>
      <c r="J76" s="961"/>
      <c r="K76" s="961"/>
      <c r="L76" s="961"/>
      <c r="M76" s="961"/>
      <c r="N76" s="961"/>
      <c r="O76" s="961"/>
      <c r="P76" s="961"/>
      <c r="Q76" s="961"/>
      <c r="R76" s="961"/>
      <c r="S76" s="961"/>
      <c r="T76" s="961"/>
      <c r="U76" s="961"/>
      <c r="V76" s="961"/>
      <c r="W76" s="961"/>
      <c r="X76" s="961"/>
      <c r="Y76" s="961"/>
      <c r="Z76" s="961"/>
      <c r="AA76" s="961"/>
      <c r="AB76" s="962"/>
    </row>
    <row r="77" spans="1:29" ht="18" customHeight="1">
      <c r="A77" s="959"/>
      <c r="B77" s="929" t="s">
        <v>409</v>
      </c>
      <c r="C77" s="929"/>
      <c r="D77" s="929"/>
      <c r="E77" s="929"/>
      <c r="F77" s="929"/>
      <c r="G77" s="929"/>
      <c r="H77" s="967" t="str">
        <f>IF(項目一覧!$C$189=0,"","("&amp;項目一覧!$C$189&amp;") 建築士  （"&amp;項目一覧!$C$190&amp;"）登録　第　 "&amp;項目一覧!$C$191&amp;"　号")</f>
        <v>() 建築士  （）登録　第　 　号</v>
      </c>
      <c r="I77" s="962"/>
      <c r="J77" s="961"/>
      <c r="K77" s="961"/>
      <c r="L77" s="961"/>
      <c r="M77" s="961"/>
      <c r="N77" s="961"/>
      <c r="O77" s="961"/>
      <c r="P77" s="961"/>
      <c r="Q77" s="961"/>
      <c r="R77" s="961"/>
      <c r="S77" s="961"/>
      <c r="T77" s="961"/>
      <c r="U77" s="961"/>
      <c r="V77" s="961"/>
      <c r="W77" s="961"/>
      <c r="X77" s="961"/>
      <c r="Y77" s="961"/>
      <c r="Z77" s="961"/>
      <c r="AA77" s="961"/>
      <c r="AB77" s="962"/>
    </row>
    <row r="78" spans="1:29" ht="18" customHeight="1">
      <c r="A78" s="959"/>
      <c r="B78" s="929" t="s">
        <v>408</v>
      </c>
      <c r="C78" s="929"/>
      <c r="D78" s="929"/>
      <c r="E78" s="929"/>
      <c r="F78" s="929"/>
      <c r="G78" s="929"/>
      <c r="H78" s="961" t="str">
        <f>項目一覧!$C$192</f>
        <v/>
      </c>
      <c r="I78" s="962"/>
      <c r="J78" s="961"/>
      <c r="K78" s="961"/>
      <c r="L78" s="961"/>
      <c r="M78" s="961"/>
      <c r="N78" s="961"/>
      <c r="O78" s="961"/>
      <c r="P78" s="961"/>
      <c r="Q78" s="961"/>
      <c r="R78" s="961"/>
      <c r="S78" s="961"/>
      <c r="T78" s="961"/>
      <c r="U78" s="961"/>
      <c r="V78" s="961"/>
      <c r="W78" s="961"/>
      <c r="X78" s="961"/>
      <c r="Y78" s="961"/>
      <c r="Z78" s="961"/>
      <c r="AA78" s="961"/>
      <c r="AB78" s="962"/>
    </row>
    <row r="79" spans="1:29" ht="18" customHeight="1">
      <c r="A79" s="968"/>
      <c r="B79" s="929" t="s">
        <v>407</v>
      </c>
      <c r="C79" s="929"/>
      <c r="D79" s="929"/>
      <c r="E79" s="929"/>
      <c r="F79" s="929"/>
      <c r="G79" s="929"/>
      <c r="H79" s="969" t="str">
        <f>IF(項目一覧!$C$194=0,"","("&amp;項目一覧!$C$194&amp;") 建築士事務所  （"&amp;項目一覧!$C$195&amp;"）知事登録　第　 "&amp;項目一覧!$C$196&amp;"　号")</f>
        <v>() 建築士事務所  （）知事登録　第　 　号</v>
      </c>
      <c r="I79" s="962"/>
      <c r="J79" s="962"/>
      <c r="K79" s="962"/>
      <c r="L79" s="962"/>
      <c r="M79" s="962"/>
      <c r="N79" s="962"/>
      <c r="O79" s="962"/>
      <c r="P79" s="962"/>
      <c r="Q79" s="962"/>
      <c r="R79" s="962"/>
      <c r="S79" s="962"/>
      <c r="T79" s="962"/>
      <c r="U79" s="962"/>
      <c r="V79" s="962"/>
      <c r="W79" s="962"/>
      <c r="X79" s="962"/>
      <c r="Y79" s="962"/>
      <c r="Z79" s="962"/>
      <c r="AA79" s="962"/>
      <c r="AB79" s="962"/>
    </row>
    <row r="80" spans="1:29" ht="18" customHeight="1">
      <c r="A80" s="968"/>
      <c r="B80" s="929"/>
      <c r="C80" s="929"/>
      <c r="D80" s="929"/>
      <c r="E80" s="929"/>
      <c r="F80" s="929"/>
      <c r="G80" s="929"/>
      <c r="H80" s="961" t="str">
        <f>項目一覧!$C$197</f>
        <v/>
      </c>
      <c r="I80" s="962"/>
      <c r="J80" s="961"/>
      <c r="K80" s="961"/>
      <c r="L80" s="961"/>
      <c r="M80" s="961"/>
      <c r="N80" s="961"/>
      <c r="O80" s="961"/>
      <c r="P80" s="961"/>
      <c r="Q80" s="961"/>
      <c r="R80" s="961"/>
      <c r="S80" s="961"/>
      <c r="T80" s="961"/>
      <c r="U80" s="961"/>
      <c r="V80" s="961"/>
      <c r="W80" s="961"/>
      <c r="X80" s="961"/>
      <c r="Y80" s="961"/>
      <c r="Z80" s="961"/>
      <c r="AA80" s="961"/>
      <c r="AB80" s="962"/>
    </row>
    <row r="81" spans="1:30" ht="18" customHeight="1">
      <c r="A81" s="968"/>
      <c r="B81" s="929" t="s">
        <v>406</v>
      </c>
      <c r="C81" s="929"/>
      <c r="D81" s="929"/>
      <c r="E81" s="929"/>
      <c r="F81" s="929"/>
      <c r="G81" s="929"/>
      <c r="H81" s="961" t="str">
        <f>項目一覧!$C$198</f>
        <v/>
      </c>
      <c r="I81" s="962"/>
      <c r="J81" s="961"/>
      <c r="K81" s="961"/>
      <c r="L81" s="961"/>
      <c r="M81" s="961"/>
      <c r="N81" s="961"/>
      <c r="O81" s="961"/>
      <c r="P81" s="961"/>
      <c r="Q81" s="961"/>
      <c r="R81" s="961"/>
      <c r="S81" s="961"/>
      <c r="T81" s="961"/>
      <c r="U81" s="961"/>
      <c r="V81" s="961"/>
      <c r="W81" s="961"/>
      <c r="X81" s="961"/>
      <c r="Y81" s="961"/>
      <c r="Z81" s="961"/>
      <c r="AA81" s="961"/>
      <c r="AB81" s="962"/>
    </row>
    <row r="82" spans="1:30" ht="18" customHeight="1">
      <c r="A82" s="968"/>
      <c r="B82" s="929" t="s">
        <v>405</v>
      </c>
      <c r="C82" s="929"/>
      <c r="D82" s="929"/>
      <c r="E82" s="929"/>
      <c r="F82" s="929"/>
      <c r="G82" s="929"/>
      <c r="H82" s="1665" t="str">
        <f>項目一覧!$C$199</f>
        <v/>
      </c>
      <c r="I82" s="1665"/>
      <c r="J82" s="1665"/>
      <c r="K82" s="1665"/>
      <c r="L82" s="1665"/>
      <c r="M82" s="1665"/>
      <c r="N82" s="1665"/>
      <c r="O82" s="1665"/>
      <c r="P82" s="1665"/>
      <c r="Q82" s="1665"/>
      <c r="R82" s="1665"/>
      <c r="S82" s="1665"/>
      <c r="T82" s="1665"/>
      <c r="U82" s="1665"/>
      <c r="V82" s="1665"/>
      <c r="W82" s="1665"/>
      <c r="X82" s="1665"/>
      <c r="Y82" s="1665"/>
      <c r="Z82" s="1665"/>
      <c r="AA82" s="1665"/>
      <c r="AB82" s="1665"/>
    </row>
    <row r="83" spans="1:30" ht="18" customHeight="1">
      <c r="A83" s="968"/>
      <c r="B83" s="929" t="s">
        <v>404</v>
      </c>
      <c r="C83" s="929"/>
      <c r="D83" s="929"/>
      <c r="E83" s="929"/>
      <c r="F83" s="929"/>
      <c r="G83" s="929"/>
      <c r="H83" s="961" t="str">
        <f>項目一覧!$C$200</f>
        <v/>
      </c>
      <c r="I83" s="962"/>
      <c r="J83" s="961"/>
      <c r="K83" s="961"/>
      <c r="L83" s="961"/>
      <c r="M83" s="961"/>
      <c r="N83" s="961"/>
      <c r="O83" s="961"/>
      <c r="P83" s="961"/>
      <c r="Q83" s="961"/>
      <c r="R83" s="961"/>
      <c r="S83" s="961"/>
      <c r="T83" s="961"/>
      <c r="U83" s="961"/>
      <c r="V83" s="961"/>
      <c r="W83" s="961"/>
      <c r="X83" s="961"/>
      <c r="Y83" s="961"/>
      <c r="Z83" s="961"/>
      <c r="AA83" s="961"/>
      <c r="AB83" s="962"/>
    </row>
    <row r="84" spans="1:30" ht="18" customHeight="1">
      <c r="A84" s="968"/>
      <c r="B84" s="925" t="s">
        <v>425</v>
      </c>
      <c r="C84" s="929"/>
      <c r="D84" s="929"/>
      <c r="E84" s="929"/>
      <c r="F84" s="929"/>
      <c r="G84" s="929"/>
      <c r="H84" s="929"/>
      <c r="I84" s="929"/>
      <c r="J84" s="1675" t="str">
        <f>項目一覧!$C$202</f>
        <v/>
      </c>
      <c r="K84" s="1675"/>
      <c r="L84" s="1675"/>
      <c r="M84" s="1675"/>
      <c r="N84" s="1675"/>
      <c r="O84" s="1675"/>
      <c r="P84" s="1675"/>
      <c r="Q84" s="1675"/>
      <c r="R84" s="1675"/>
      <c r="S84" s="1675"/>
      <c r="T84" s="1675"/>
      <c r="U84" s="1675"/>
      <c r="V84" s="1675"/>
      <c r="W84" s="1675"/>
      <c r="X84" s="1675"/>
      <c r="Y84" s="1675"/>
      <c r="Z84" s="1675"/>
      <c r="AA84" s="1675"/>
      <c r="AB84" s="971"/>
      <c r="AC84" s="971"/>
      <c r="AD84" s="971"/>
    </row>
    <row r="85" spans="1:30" ht="18" customHeight="1">
      <c r="A85" s="959"/>
      <c r="B85" s="929"/>
      <c r="C85" s="929"/>
      <c r="D85" s="929"/>
      <c r="E85" s="929"/>
      <c r="F85" s="929"/>
      <c r="G85" s="929"/>
      <c r="H85" s="929"/>
      <c r="I85" s="929"/>
      <c r="J85" s="1675"/>
      <c r="K85" s="1675"/>
      <c r="L85" s="1675"/>
      <c r="M85" s="1675"/>
      <c r="N85" s="1675"/>
      <c r="O85" s="1675"/>
      <c r="P85" s="1675"/>
      <c r="Q85" s="1675"/>
      <c r="R85" s="1675"/>
      <c r="S85" s="1675"/>
      <c r="T85" s="1675"/>
      <c r="U85" s="1675"/>
      <c r="V85" s="1675"/>
      <c r="W85" s="1675"/>
      <c r="X85" s="1675"/>
      <c r="Y85" s="1675"/>
      <c r="Z85" s="1675"/>
      <c r="AA85" s="1675"/>
      <c r="AB85" s="971"/>
      <c r="AC85" s="971"/>
      <c r="AD85" s="971"/>
    </row>
    <row r="86" spans="1:30" ht="18" customHeight="1">
      <c r="A86" s="959"/>
      <c r="B86" s="929" t="s">
        <v>409</v>
      </c>
      <c r="C86" s="929"/>
      <c r="D86" s="929"/>
      <c r="E86" s="929"/>
      <c r="F86" s="929"/>
      <c r="G86" s="929"/>
      <c r="H86" s="967" t="str">
        <f>IF(項目一覧!$C$203=0,"","("&amp;項目一覧!$C$203&amp;") 建築士  （"&amp;項目一覧!$C$204&amp;"）登録　第　 "&amp;項目一覧!$C$205&amp;"　号")</f>
        <v>() 建築士  （）登録　第　 　号</v>
      </c>
      <c r="I86" s="962"/>
      <c r="J86" s="961"/>
      <c r="K86" s="961"/>
      <c r="L86" s="961"/>
      <c r="M86" s="961"/>
      <c r="N86" s="961"/>
      <c r="O86" s="961"/>
      <c r="P86" s="961"/>
      <c r="Q86" s="961"/>
      <c r="R86" s="961"/>
      <c r="S86" s="961"/>
      <c r="T86" s="961"/>
      <c r="U86" s="961"/>
      <c r="V86" s="961"/>
      <c r="W86" s="961"/>
      <c r="X86" s="961"/>
      <c r="Y86" s="961"/>
      <c r="Z86" s="961"/>
      <c r="AA86" s="961"/>
      <c r="AB86" s="962"/>
    </row>
    <row r="87" spans="1:30" ht="18" customHeight="1">
      <c r="A87" s="959"/>
      <c r="B87" s="929" t="s">
        <v>408</v>
      </c>
      <c r="C87" s="929"/>
      <c r="D87" s="929"/>
      <c r="E87" s="929"/>
      <c r="F87" s="929"/>
      <c r="G87" s="929"/>
      <c r="H87" s="961" t="str">
        <f>項目一覧!$C$206</f>
        <v/>
      </c>
      <c r="I87" s="962"/>
      <c r="J87" s="961"/>
      <c r="K87" s="961"/>
      <c r="L87" s="961"/>
      <c r="M87" s="961"/>
      <c r="N87" s="961"/>
      <c r="O87" s="961"/>
      <c r="P87" s="961"/>
      <c r="Q87" s="961"/>
      <c r="R87" s="961"/>
      <c r="S87" s="961"/>
      <c r="T87" s="961"/>
      <c r="U87" s="961"/>
      <c r="V87" s="961"/>
      <c r="W87" s="961"/>
      <c r="X87" s="961"/>
      <c r="Y87" s="961"/>
      <c r="Z87" s="961"/>
      <c r="AA87" s="961"/>
      <c r="AB87" s="962"/>
    </row>
    <row r="88" spans="1:30" ht="18" customHeight="1">
      <c r="A88" s="968"/>
      <c r="B88" s="929" t="s">
        <v>407</v>
      </c>
      <c r="C88" s="929"/>
      <c r="D88" s="929"/>
      <c r="E88" s="929"/>
      <c r="F88" s="929"/>
      <c r="G88" s="929"/>
      <c r="H88" s="969" t="str">
        <f>IF(項目一覧!$C$208=0,"","("&amp;項目一覧!$C$208&amp;") 建築士事務所  （"&amp;項目一覧!$C$209&amp;"）知事登録　第　 "&amp;項目一覧!$C$210&amp;"　号")</f>
        <v>() 建築士事務所  （）知事登録　第　 　号</v>
      </c>
      <c r="I88" s="962"/>
      <c r="J88" s="962"/>
      <c r="K88" s="962"/>
      <c r="L88" s="962"/>
      <c r="M88" s="962"/>
      <c r="N88" s="962"/>
      <c r="O88" s="962"/>
      <c r="P88" s="962"/>
      <c r="Q88" s="962"/>
      <c r="R88" s="962"/>
      <c r="S88" s="962"/>
      <c r="T88" s="962"/>
      <c r="U88" s="962"/>
      <c r="V88" s="962"/>
      <c r="W88" s="962"/>
      <c r="X88" s="962"/>
      <c r="Y88" s="962"/>
      <c r="Z88" s="962"/>
      <c r="AA88" s="962"/>
      <c r="AB88" s="962"/>
    </row>
    <row r="89" spans="1:30" ht="18" customHeight="1">
      <c r="A89" s="968"/>
      <c r="B89" s="929"/>
      <c r="C89" s="929"/>
      <c r="D89" s="929"/>
      <c r="E89" s="929"/>
      <c r="F89" s="929"/>
      <c r="G89" s="929"/>
      <c r="H89" s="961" t="str">
        <f>項目一覧!$C$211</f>
        <v/>
      </c>
      <c r="I89" s="962"/>
      <c r="J89" s="961"/>
      <c r="K89" s="961"/>
      <c r="L89" s="961"/>
      <c r="M89" s="961"/>
      <c r="N89" s="961"/>
      <c r="O89" s="961"/>
      <c r="P89" s="961"/>
      <c r="Q89" s="961"/>
      <c r="R89" s="961"/>
      <c r="S89" s="961"/>
      <c r="T89" s="961"/>
      <c r="U89" s="961"/>
      <c r="V89" s="961"/>
      <c r="W89" s="961"/>
      <c r="X89" s="961"/>
      <c r="Y89" s="961"/>
      <c r="Z89" s="961"/>
      <c r="AA89" s="961"/>
      <c r="AB89" s="962"/>
    </row>
    <row r="90" spans="1:30" ht="18" customHeight="1">
      <c r="A90" s="968"/>
      <c r="B90" s="929" t="s">
        <v>406</v>
      </c>
      <c r="C90" s="929"/>
      <c r="D90" s="929"/>
      <c r="E90" s="929"/>
      <c r="F90" s="929"/>
      <c r="G90" s="929"/>
      <c r="H90" s="961" t="str">
        <f>項目一覧!$C$212</f>
        <v/>
      </c>
      <c r="I90" s="962"/>
      <c r="J90" s="961"/>
      <c r="K90" s="961"/>
      <c r="L90" s="961"/>
      <c r="M90" s="961"/>
      <c r="N90" s="961"/>
      <c r="O90" s="961"/>
      <c r="P90" s="961"/>
      <c r="Q90" s="961"/>
      <c r="R90" s="961"/>
      <c r="S90" s="961"/>
      <c r="T90" s="961"/>
      <c r="U90" s="961"/>
      <c r="V90" s="961"/>
      <c r="W90" s="961"/>
      <c r="X90" s="961"/>
      <c r="Y90" s="961"/>
      <c r="Z90" s="961"/>
      <c r="AA90" s="961"/>
      <c r="AB90" s="962"/>
    </row>
    <row r="91" spans="1:30" ht="18" customHeight="1">
      <c r="A91" s="968"/>
      <c r="B91" s="929" t="s">
        <v>405</v>
      </c>
      <c r="C91" s="929"/>
      <c r="D91" s="929"/>
      <c r="E91" s="929"/>
      <c r="F91" s="929"/>
      <c r="G91" s="929"/>
      <c r="H91" s="1665" t="str">
        <f>項目一覧!$C$213</f>
        <v/>
      </c>
      <c r="I91" s="1665"/>
      <c r="J91" s="1665"/>
      <c r="K91" s="1665"/>
      <c r="L91" s="1665"/>
      <c r="M91" s="1665"/>
      <c r="N91" s="1665"/>
      <c r="O91" s="1665"/>
      <c r="P91" s="1665"/>
      <c r="Q91" s="1665"/>
      <c r="R91" s="1665"/>
      <c r="S91" s="1665"/>
      <c r="T91" s="1665"/>
      <c r="U91" s="1665"/>
      <c r="V91" s="1665"/>
      <c r="W91" s="1665"/>
      <c r="X91" s="1665"/>
      <c r="Y91" s="1665"/>
      <c r="Z91" s="1665"/>
      <c r="AA91" s="1665"/>
      <c r="AB91" s="1665"/>
    </row>
    <row r="92" spans="1:30" ht="18" customHeight="1">
      <c r="A92" s="968"/>
      <c r="B92" s="929" t="s">
        <v>404</v>
      </c>
      <c r="C92" s="929"/>
      <c r="D92" s="929"/>
      <c r="E92" s="929"/>
      <c r="F92" s="929"/>
      <c r="G92" s="929"/>
      <c r="H92" s="961" t="str">
        <f>項目一覧!$C$214</f>
        <v/>
      </c>
      <c r="I92" s="962"/>
      <c r="J92" s="961"/>
      <c r="K92" s="961"/>
      <c r="L92" s="961"/>
      <c r="M92" s="961"/>
      <c r="N92" s="961"/>
      <c r="O92" s="961"/>
      <c r="P92" s="961"/>
      <c r="Q92" s="961"/>
      <c r="R92" s="961"/>
      <c r="S92" s="961"/>
      <c r="T92" s="961"/>
      <c r="U92" s="961"/>
      <c r="V92" s="961"/>
      <c r="W92" s="961"/>
      <c r="X92" s="961"/>
      <c r="Y92" s="961"/>
      <c r="Z92" s="961"/>
      <c r="AA92" s="961"/>
      <c r="AB92" s="962"/>
    </row>
    <row r="93" spans="1:30" ht="18" customHeight="1">
      <c r="A93" s="968"/>
      <c r="B93" s="925" t="s">
        <v>425</v>
      </c>
      <c r="C93" s="929"/>
      <c r="D93" s="929"/>
      <c r="E93" s="929"/>
      <c r="F93" s="929"/>
      <c r="G93" s="929"/>
      <c r="H93" s="961"/>
      <c r="I93" s="961"/>
      <c r="J93" s="1675" t="str">
        <f>項目一覧!$C$216</f>
        <v/>
      </c>
      <c r="K93" s="1675"/>
      <c r="L93" s="1675"/>
      <c r="M93" s="1675"/>
      <c r="N93" s="1675"/>
      <c r="O93" s="1675"/>
      <c r="P93" s="1675"/>
      <c r="Q93" s="1675"/>
      <c r="R93" s="1675"/>
      <c r="S93" s="1675"/>
      <c r="T93" s="1675"/>
      <c r="U93" s="1675"/>
      <c r="V93" s="1675"/>
      <c r="W93" s="1675"/>
      <c r="X93" s="1675"/>
      <c r="Y93" s="1675"/>
      <c r="Z93" s="1675"/>
      <c r="AA93" s="1675"/>
      <c r="AB93" s="970"/>
      <c r="AC93" s="971"/>
      <c r="AD93" s="971"/>
    </row>
    <row r="94" spans="1:30" ht="18" customHeight="1">
      <c r="A94" s="959"/>
      <c r="B94" s="929"/>
      <c r="C94" s="929"/>
      <c r="D94" s="929"/>
      <c r="E94" s="929"/>
      <c r="F94" s="929"/>
      <c r="G94" s="929"/>
      <c r="H94" s="961"/>
      <c r="I94" s="961"/>
      <c r="J94" s="1675"/>
      <c r="K94" s="1675"/>
      <c r="L94" s="1675"/>
      <c r="M94" s="1675"/>
      <c r="N94" s="1675"/>
      <c r="O94" s="1675"/>
      <c r="P94" s="1675"/>
      <c r="Q94" s="1675"/>
      <c r="R94" s="1675"/>
      <c r="S94" s="1675"/>
      <c r="T94" s="1675"/>
      <c r="U94" s="1675"/>
      <c r="V94" s="1675"/>
      <c r="W94" s="1675"/>
      <c r="X94" s="1675"/>
      <c r="Y94" s="1675"/>
      <c r="Z94" s="1675"/>
      <c r="AA94" s="1675"/>
      <c r="AB94" s="970"/>
      <c r="AC94" s="971"/>
      <c r="AD94" s="971"/>
    </row>
    <row r="95" spans="1:30" ht="18" customHeight="1">
      <c r="A95" s="959"/>
      <c r="B95" s="929" t="s">
        <v>409</v>
      </c>
      <c r="C95" s="929"/>
      <c r="D95" s="929"/>
      <c r="E95" s="929"/>
      <c r="F95" s="929"/>
      <c r="G95" s="929"/>
      <c r="H95" s="967" t="str">
        <f>IF(項目一覧!$C$217=0,"","("&amp;項目一覧!$C$217&amp;") 建築士  （"&amp;項目一覧!$C$218&amp;"）登録　第　 "&amp;項目一覧!$C$219&amp;"　号")</f>
        <v>() 建築士  （）登録　第　 　号</v>
      </c>
      <c r="I95" s="962"/>
      <c r="J95" s="961"/>
      <c r="K95" s="961"/>
      <c r="L95" s="961"/>
      <c r="M95" s="961"/>
      <c r="N95" s="961"/>
      <c r="O95" s="961"/>
      <c r="P95" s="961"/>
      <c r="Q95" s="961"/>
      <c r="R95" s="961"/>
      <c r="S95" s="961"/>
      <c r="T95" s="961"/>
      <c r="U95" s="961"/>
      <c r="V95" s="961"/>
      <c r="W95" s="961"/>
      <c r="X95" s="961"/>
      <c r="Y95" s="961"/>
      <c r="Z95" s="961"/>
      <c r="AA95" s="961"/>
      <c r="AB95" s="962"/>
    </row>
    <row r="96" spans="1:30" ht="18" customHeight="1">
      <c r="A96" s="959"/>
      <c r="B96" s="929" t="s">
        <v>408</v>
      </c>
      <c r="C96" s="929"/>
      <c r="D96" s="929"/>
      <c r="E96" s="929"/>
      <c r="F96" s="929"/>
      <c r="G96" s="929"/>
      <c r="H96" s="961" t="str">
        <f>項目一覧!$C$220</f>
        <v/>
      </c>
      <c r="I96" s="962"/>
      <c r="J96" s="961"/>
      <c r="K96" s="961"/>
      <c r="L96" s="961"/>
      <c r="M96" s="961"/>
      <c r="N96" s="961"/>
      <c r="O96" s="961"/>
      <c r="P96" s="961"/>
      <c r="Q96" s="961"/>
      <c r="R96" s="961"/>
      <c r="S96" s="961"/>
      <c r="T96" s="961"/>
      <c r="U96" s="961"/>
      <c r="V96" s="961"/>
      <c r="W96" s="961"/>
      <c r="X96" s="961"/>
      <c r="Y96" s="961"/>
      <c r="Z96" s="961"/>
      <c r="AA96" s="961"/>
      <c r="AB96" s="962"/>
    </row>
    <row r="97" spans="1:30" ht="18" customHeight="1">
      <c r="A97" s="968"/>
      <c r="B97" s="929" t="s">
        <v>407</v>
      </c>
      <c r="C97" s="929"/>
      <c r="D97" s="929"/>
      <c r="E97" s="929"/>
      <c r="F97" s="929"/>
      <c r="G97" s="929"/>
      <c r="H97" s="969" t="str">
        <f>IF(項目一覧!$C$222=0,"","("&amp;項目一覧!$C$222&amp;") 建築士事務所  （"&amp;項目一覧!$C$223&amp;"）知事登録　第　 "&amp;項目一覧!$C$224&amp;"　号")</f>
        <v>() 建築士事務所  （）知事登録　第　 　号</v>
      </c>
      <c r="I97" s="962"/>
      <c r="J97" s="962"/>
      <c r="K97" s="962"/>
      <c r="L97" s="962"/>
      <c r="M97" s="962"/>
      <c r="N97" s="962"/>
      <c r="O97" s="962"/>
      <c r="P97" s="962"/>
      <c r="Q97" s="962"/>
      <c r="R97" s="962"/>
      <c r="S97" s="962"/>
      <c r="T97" s="962"/>
      <c r="U97" s="962"/>
      <c r="V97" s="962"/>
      <c r="W97" s="962"/>
      <c r="X97" s="962"/>
      <c r="Y97" s="962"/>
      <c r="Z97" s="962"/>
      <c r="AA97" s="962"/>
      <c r="AB97" s="962"/>
    </row>
    <row r="98" spans="1:30" ht="18" customHeight="1">
      <c r="A98" s="968"/>
      <c r="B98" s="929"/>
      <c r="C98" s="929"/>
      <c r="D98" s="929"/>
      <c r="E98" s="929"/>
      <c r="F98" s="929"/>
      <c r="G98" s="929"/>
      <c r="H98" s="961" t="str">
        <f>項目一覧!$C$225</f>
        <v/>
      </c>
      <c r="I98" s="962"/>
      <c r="J98" s="961"/>
      <c r="K98" s="961"/>
      <c r="L98" s="961"/>
      <c r="M98" s="961"/>
      <c r="N98" s="961"/>
      <c r="O98" s="961"/>
      <c r="P98" s="961"/>
      <c r="Q98" s="961"/>
      <c r="R98" s="961"/>
      <c r="S98" s="961"/>
      <c r="T98" s="961"/>
      <c r="U98" s="961"/>
      <c r="V98" s="961"/>
      <c r="W98" s="961"/>
      <c r="X98" s="961"/>
      <c r="Y98" s="961"/>
      <c r="Z98" s="961"/>
      <c r="AA98" s="961"/>
      <c r="AB98" s="962"/>
    </row>
    <row r="99" spans="1:30" ht="18" customHeight="1">
      <c r="A99" s="968"/>
      <c r="B99" s="929" t="s">
        <v>406</v>
      </c>
      <c r="C99" s="929"/>
      <c r="D99" s="929"/>
      <c r="E99" s="929"/>
      <c r="F99" s="929"/>
      <c r="G99" s="929"/>
      <c r="H99" s="961" t="str">
        <f>項目一覧!$C$226</f>
        <v/>
      </c>
      <c r="I99" s="962"/>
      <c r="J99" s="961"/>
      <c r="K99" s="961"/>
      <c r="L99" s="961"/>
      <c r="M99" s="961"/>
      <c r="N99" s="961"/>
      <c r="O99" s="961"/>
      <c r="P99" s="961"/>
      <c r="Q99" s="961"/>
      <c r="R99" s="961"/>
      <c r="S99" s="961"/>
      <c r="T99" s="961"/>
      <c r="U99" s="961"/>
      <c r="V99" s="961"/>
      <c r="W99" s="961"/>
      <c r="X99" s="961"/>
      <c r="Y99" s="961"/>
      <c r="Z99" s="961"/>
      <c r="AA99" s="961"/>
      <c r="AB99" s="962"/>
    </row>
    <row r="100" spans="1:30" ht="18" customHeight="1">
      <c r="A100" s="968"/>
      <c r="B100" s="929" t="s">
        <v>405</v>
      </c>
      <c r="C100" s="929"/>
      <c r="D100" s="929"/>
      <c r="E100" s="929"/>
      <c r="F100" s="929"/>
      <c r="G100" s="929"/>
      <c r="H100" s="1665" t="str">
        <f>項目一覧!$C$227</f>
        <v/>
      </c>
      <c r="I100" s="1665"/>
      <c r="J100" s="1665"/>
      <c r="K100" s="1665"/>
      <c r="L100" s="1665"/>
      <c r="M100" s="1665"/>
      <c r="N100" s="1665"/>
      <c r="O100" s="1665"/>
      <c r="P100" s="1665"/>
      <c r="Q100" s="1665"/>
      <c r="R100" s="1665"/>
      <c r="S100" s="1665"/>
      <c r="T100" s="1665"/>
      <c r="U100" s="1665"/>
      <c r="V100" s="1665"/>
      <c r="W100" s="1665"/>
      <c r="X100" s="1665"/>
      <c r="Y100" s="1665"/>
      <c r="Z100" s="1665"/>
      <c r="AA100" s="1665"/>
      <c r="AB100" s="1665"/>
    </row>
    <row r="101" spans="1:30" ht="18" customHeight="1">
      <c r="A101" s="968"/>
      <c r="B101" s="929" t="s">
        <v>404</v>
      </c>
      <c r="C101" s="929"/>
      <c r="D101" s="929"/>
      <c r="E101" s="929"/>
      <c r="F101" s="929"/>
      <c r="G101" s="929"/>
      <c r="H101" s="961" t="str">
        <f>項目一覧!$C$228</f>
        <v/>
      </c>
      <c r="I101" s="962"/>
      <c r="J101" s="961"/>
      <c r="K101" s="961"/>
      <c r="L101" s="961"/>
      <c r="M101" s="961"/>
      <c r="N101" s="961"/>
      <c r="O101" s="961"/>
      <c r="P101" s="961"/>
      <c r="Q101" s="961"/>
      <c r="R101" s="961"/>
      <c r="S101" s="961"/>
      <c r="T101" s="961"/>
      <c r="U101" s="961"/>
      <c r="V101" s="961"/>
      <c r="W101" s="961"/>
      <c r="X101" s="961"/>
      <c r="Y101" s="961"/>
      <c r="Z101" s="961"/>
      <c r="AA101" s="961"/>
      <c r="AB101" s="962"/>
    </row>
    <row r="102" spans="1:30" ht="18" customHeight="1">
      <c r="A102" s="968"/>
      <c r="B102" s="925" t="s">
        <v>425</v>
      </c>
      <c r="C102" s="929"/>
      <c r="D102" s="929"/>
      <c r="E102" s="929"/>
      <c r="F102" s="929"/>
      <c r="G102" s="929"/>
      <c r="H102" s="929"/>
      <c r="I102" s="929"/>
      <c r="J102" s="1675" t="str">
        <f>項目一覧!$C$230</f>
        <v/>
      </c>
      <c r="K102" s="1675"/>
      <c r="L102" s="1675"/>
      <c r="M102" s="1675"/>
      <c r="N102" s="1675"/>
      <c r="O102" s="1675"/>
      <c r="P102" s="1675"/>
      <c r="Q102" s="1675"/>
      <c r="R102" s="1675"/>
      <c r="S102" s="1675"/>
      <c r="T102" s="1675"/>
      <c r="U102" s="1675"/>
      <c r="V102" s="1675"/>
      <c r="W102" s="1675"/>
      <c r="X102" s="1675"/>
      <c r="Y102" s="1675"/>
      <c r="Z102" s="1675"/>
      <c r="AA102" s="1675"/>
      <c r="AB102" s="971"/>
      <c r="AC102" s="971"/>
      <c r="AD102" s="971"/>
    </row>
    <row r="103" spans="1:30" ht="18" customHeight="1">
      <c r="A103" s="968"/>
      <c r="B103" s="929"/>
      <c r="C103" s="929"/>
      <c r="D103" s="929"/>
      <c r="E103" s="929"/>
      <c r="F103" s="929"/>
      <c r="G103" s="929"/>
      <c r="H103" s="929"/>
      <c r="I103" s="929"/>
      <c r="J103" s="1675"/>
      <c r="K103" s="1675"/>
      <c r="L103" s="1675"/>
      <c r="M103" s="1675"/>
      <c r="N103" s="1675"/>
      <c r="O103" s="1675"/>
      <c r="P103" s="1675"/>
      <c r="Q103" s="1675"/>
      <c r="R103" s="1675"/>
      <c r="S103" s="1675"/>
      <c r="T103" s="1675"/>
      <c r="U103" s="1675"/>
      <c r="V103" s="1675"/>
      <c r="W103" s="1675"/>
      <c r="X103" s="1675"/>
      <c r="Y103" s="1675"/>
      <c r="Z103" s="1675"/>
      <c r="AA103" s="1675"/>
      <c r="AB103" s="971"/>
      <c r="AC103" s="971"/>
      <c r="AD103" s="971"/>
    </row>
    <row r="104" spans="1:30" ht="15.95" customHeight="1">
      <c r="A104" s="968"/>
      <c r="B104" s="929" t="s">
        <v>224</v>
      </c>
      <c r="C104" s="929"/>
      <c r="D104" s="929"/>
      <c r="E104" s="929"/>
      <c r="F104" s="929"/>
      <c r="G104" s="929"/>
      <c r="H104" s="972"/>
      <c r="I104" s="972"/>
      <c r="J104" s="972"/>
      <c r="K104" s="972"/>
      <c r="L104" s="972"/>
      <c r="M104" s="972"/>
      <c r="N104" s="972"/>
      <c r="O104" s="972"/>
      <c r="P104" s="972"/>
      <c r="Q104" s="972"/>
      <c r="R104" s="972"/>
      <c r="S104" s="972"/>
      <c r="T104" s="972"/>
      <c r="U104" s="972"/>
      <c r="V104" s="972"/>
      <c r="W104" s="972"/>
      <c r="X104" s="972"/>
      <c r="Y104" s="972"/>
      <c r="Z104" s="972"/>
      <c r="AA104" s="972"/>
      <c r="AB104" s="972"/>
    </row>
    <row r="105" spans="1:30" ht="15.95" customHeight="1">
      <c r="A105" s="968"/>
      <c r="B105" s="929" t="s">
        <v>223</v>
      </c>
      <c r="C105" s="929"/>
      <c r="D105" s="929"/>
      <c r="E105" s="929"/>
      <c r="F105" s="929"/>
      <c r="G105" s="929"/>
      <c r="H105" s="972"/>
      <c r="I105" s="972"/>
      <c r="J105" s="972"/>
      <c r="K105" s="972"/>
      <c r="L105" s="972"/>
      <c r="M105" s="972"/>
      <c r="N105" s="972"/>
      <c r="O105" s="972"/>
      <c r="P105" s="972"/>
      <c r="Q105" s="972"/>
      <c r="R105" s="972"/>
      <c r="S105" s="972"/>
      <c r="T105" s="972"/>
      <c r="U105" s="972"/>
      <c r="V105" s="972"/>
      <c r="W105" s="972"/>
      <c r="X105" s="972"/>
      <c r="Y105" s="972"/>
      <c r="Z105" s="972"/>
      <c r="AA105" s="972"/>
      <c r="AB105" s="972"/>
    </row>
    <row r="106" spans="1:30" ht="18" customHeight="1">
      <c r="A106" s="968"/>
      <c r="B106" s="959" t="str">
        <f>IF(項目一覧!$D$316=TRUE,"■","□")</f>
        <v>□</v>
      </c>
      <c r="C106" s="929" t="s">
        <v>424</v>
      </c>
      <c r="D106" s="929"/>
      <c r="E106" s="929"/>
      <c r="F106" s="929"/>
      <c r="G106" s="929"/>
      <c r="H106" s="972"/>
      <c r="I106" s="972"/>
      <c r="J106" s="972"/>
      <c r="K106" s="972"/>
      <c r="L106" s="972"/>
      <c r="M106" s="972"/>
      <c r="N106" s="972"/>
      <c r="O106" s="972"/>
      <c r="P106" s="972"/>
      <c r="Q106" s="972"/>
      <c r="R106" s="972"/>
      <c r="S106" s="972"/>
      <c r="T106" s="972"/>
      <c r="U106" s="972"/>
      <c r="V106" s="972"/>
      <c r="W106" s="972"/>
      <c r="X106" s="972"/>
      <c r="Y106" s="972"/>
      <c r="Z106" s="972"/>
      <c r="AA106" s="972"/>
      <c r="AB106" s="972"/>
    </row>
    <row r="107" spans="1:30" ht="18" customHeight="1">
      <c r="A107" s="968"/>
      <c r="B107" s="968"/>
      <c r="C107" s="929" t="s">
        <v>401</v>
      </c>
      <c r="D107" s="929"/>
      <c r="E107" s="929"/>
      <c r="F107" s="929"/>
      <c r="G107" s="929"/>
      <c r="H107" s="961" t="str">
        <f>項目一覧!$C$317</f>
        <v/>
      </c>
      <c r="I107" s="972"/>
      <c r="J107" s="972"/>
      <c r="K107" s="972"/>
      <c r="L107" s="972"/>
      <c r="M107" s="972"/>
      <c r="N107" s="972"/>
      <c r="O107" s="972"/>
      <c r="P107" s="972"/>
      <c r="Q107" s="972"/>
      <c r="R107" s="972"/>
      <c r="S107" s="972"/>
      <c r="T107" s="972"/>
      <c r="U107" s="972"/>
      <c r="V107" s="972"/>
      <c r="W107" s="972"/>
      <c r="X107" s="972"/>
      <c r="Y107" s="972"/>
      <c r="Z107" s="972"/>
      <c r="AA107" s="972"/>
      <c r="AB107" s="972"/>
    </row>
    <row r="108" spans="1:30" ht="18" customHeight="1">
      <c r="A108" s="968"/>
      <c r="B108" s="968"/>
      <c r="C108" s="929" t="s">
        <v>419</v>
      </c>
      <c r="D108" s="929"/>
      <c r="E108" s="929"/>
      <c r="F108" s="929" t="s">
        <v>422</v>
      </c>
      <c r="G108" s="929"/>
      <c r="H108" s="929"/>
      <c r="I108" s="972"/>
      <c r="J108" s="972"/>
      <c r="K108" s="972"/>
      <c r="L108" s="972"/>
      <c r="M108" s="961" t="str">
        <f>項目一覧!$C$318</f>
        <v/>
      </c>
      <c r="N108" s="929"/>
      <c r="O108" s="972" t="s">
        <v>111</v>
      </c>
      <c r="P108" s="972"/>
      <c r="Q108" s="972"/>
      <c r="R108" s="972"/>
      <c r="S108" s="972"/>
      <c r="T108" s="972"/>
      <c r="U108" s="972"/>
      <c r="V108" s="972"/>
      <c r="W108" s="972"/>
      <c r="X108" s="972"/>
      <c r="Y108" s="972"/>
      <c r="Z108" s="972"/>
    </row>
    <row r="109" spans="1:30" ht="18" customHeight="1">
      <c r="A109" s="968"/>
      <c r="B109" s="959" t="str">
        <f>IF(項目一覧!$D$319=TRUE,"■","□")</f>
        <v>□</v>
      </c>
      <c r="C109" s="929" t="s">
        <v>423</v>
      </c>
      <c r="D109" s="929"/>
      <c r="E109" s="929"/>
      <c r="F109" s="929"/>
      <c r="G109" s="929"/>
      <c r="H109" s="972"/>
      <c r="I109" s="972"/>
      <c r="J109" s="972"/>
      <c r="K109" s="972"/>
      <c r="L109" s="972"/>
      <c r="M109" s="972"/>
      <c r="N109" s="972"/>
      <c r="O109" s="972"/>
      <c r="P109" s="972"/>
      <c r="Q109" s="972"/>
      <c r="R109" s="972"/>
      <c r="S109" s="972"/>
      <c r="T109" s="972"/>
      <c r="U109" s="972"/>
      <c r="V109" s="972"/>
      <c r="W109" s="972"/>
      <c r="X109" s="972"/>
      <c r="Y109" s="972"/>
    </row>
    <row r="110" spans="1:30" ht="18" customHeight="1">
      <c r="A110" s="968"/>
      <c r="B110" s="968"/>
      <c r="C110" s="929" t="s">
        <v>401</v>
      </c>
      <c r="D110" s="929"/>
      <c r="E110" s="929"/>
      <c r="F110" s="929"/>
      <c r="G110" s="929"/>
      <c r="H110" s="961" t="str">
        <f>項目一覧!$C$320</f>
        <v/>
      </c>
      <c r="I110" s="972"/>
      <c r="J110" s="972"/>
      <c r="K110" s="972"/>
      <c r="L110" s="972"/>
      <c r="M110" s="972"/>
      <c r="N110" s="972"/>
      <c r="O110" s="972"/>
      <c r="P110" s="972"/>
      <c r="Q110" s="972"/>
      <c r="R110" s="972"/>
      <c r="S110" s="972"/>
      <c r="T110" s="972"/>
      <c r="U110" s="972"/>
      <c r="V110" s="972"/>
      <c r="W110" s="972"/>
      <c r="X110" s="972"/>
      <c r="Y110" s="972"/>
    </row>
    <row r="111" spans="1:30" ht="18" customHeight="1">
      <c r="A111" s="968"/>
      <c r="B111" s="968"/>
      <c r="C111" s="929" t="s">
        <v>419</v>
      </c>
      <c r="D111" s="929"/>
      <c r="E111" s="929"/>
      <c r="F111" s="929" t="s">
        <v>422</v>
      </c>
      <c r="G111" s="929"/>
      <c r="H111" s="929"/>
      <c r="I111" s="972"/>
      <c r="J111" s="972"/>
      <c r="K111" s="972"/>
      <c r="L111" s="972"/>
      <c r="M111" s="961" t="str">
        <f>項目一覧!$C$321</f>
        <v/>
      </c>
      <c r="N111" s="929"/>
      <c r="O111" s="972" t="s">
        <v>111</v>
      </c>
      <c r="P111" s="972"/>
      <c r="Q111" s="972"/>
      <c r="R111" s="972"/>
      <c r="S111" s="972"/>
      <c r="T111" s="972"/>
      <c r="U111" s="972"/>
      <c r="V111" s="972"/>
      <c r="W111" s="972"/>
      <c r="X111" s="972"/>
      <c r="Y111" s="972"/>
      <c r="Z111" s="972"/>
    </row>
    <row r="112" spans="1:30" ht="18" customHeight="1">
      <c r="A112" s="968"/>
      <c r="B112" s="959" t="s">
        <v>2219</v>
      </c>
      <c r="C112" s="929" t="s">
        <v>421</v>
      </c>
      <c r="D112" s="929"/>
      <c r="E112" s="929"/>
      <c r="F112" s="929"/>
      <c r="G112" s="929"/>
      <c r="H112" s="972"/>
      <c r="I112" s="972"/>
      <c r="J112" s="972"/>
      <c r="K112" s="972"/>
      <c r="L112" s="972"/>
      <c r="M112" s="972"/>
      <c r="N112" s="972"/>
      <c r="O112" s="972"/>
      <c r="P112" s="972"/>
      <c r="Q112" s="972"/>
      <c r="R112" s="972"/>
      <c r="S112" s="972"/>
      <c r="T112" s="972"/>
      <c r="U112" s="972"/>
      <c r="V112" s="972"/>
      <c r="W112" s="972"/>
      <c r="X112" s="972"/>
      <c r="Y112" s="972"/>
    </row>
    <row r="113" spans="1:28" ht="18" customHeight="1">
      <c r="A113" s="968"/>
      <c r="B113" s="968"/>
      <c r="C113" s="929" t="s">
        <v>401</v>
      </c>
      <c r="D113" s="929"/>
      <c r="E113" s="929"/>
      <c r="F113" s="929"/>
      <c r="G113" s="929"/>
      <c r="H113" s="929"/>
      <c r="I113" s="972"/>
      <c r="J113" s="972"/>
      <c r="K113" s="972"/>
      <c r="L113" s="972"/>
      <c r="M113" s="972"/>
      <c r="N113" s="972"/>
      <c r="O113" s="972"/>
      <c r="P113" s="972"/>
      <c r="Q113" s="972"/>
      <c r="R113" s="972"/>
      <c r="S113" s="972"/>
      <c r="T113" s="972"/>
      <c r="U113" s="972"/>
      <c r="V113" s="972"/>
      <c r="W113" s="972"/>
      <c r="X113" s="972"/>
      <c r="Y113" s="972"/>
    </row>
    <row r="114" spans="1:28" ht="18" customHeight="1">
      <c r="A114" s="968"/>
      <c r="B114" s="968"/>
      <c r="C114" s="929" t="s">
        <v>419</v>
      </c>
      <c r="D114" s="929"/>
      <c r="E114" s="929"/>
      <c r="F114" s="929" t="s">
        <v>418</v>
      </c>
      <c r="G114" s="929"/>
      <c r="H114" s="929"/>
      <c r="I114" s="972"/>
      <c r="J114" s="972"/>
      <c r="K114" s="972"/>
      <c r="L114" s="972"/>
      <c r="M114" s="973"/>
      <c r="N114" s="929"/>
      <c r="O114" s="972" t="s">
        <v>111</v>
      </c>
      <c r="P114" s="972"/>
      <c r="Q114" s="972"/>
      <c r="R114" s="972"/>
      <c r="S114" s="972"/>
      <c r="T114" s="972"/>
      <c r="U114" s="972"/>
      <c r="V114" s="972"/>
      <c r="W114" s="972"/>
      <c r="X114" s="972"/>
      <c r="Y114" s="972"/>
      <c r="Z114" s="972"/>
    </row>
    <row r="115" spans="1:28" ht="18" customHeight="1">
      <c r="A115" s="968"/>
      <c r="B115" s="968"/>
      <c r="C115" s="929" t="s">
        <v>401</v>
      </c>
      <c r="D115" s="929"/>
      <c r="E115" s="929"/>
      <c r="F115" s="929"/>
      <c r="G115" s="929"/>
      <c r="H115" s="929"/>
      <c r="I115" s="972"/>
      <c r="J115" s="972"/>
      <c r="K115" s="972"/>
      <c r="L115" s="972"/>
      <c r="M115" s="972"/>
      <c r="N115" s="972"/>
      <c r="O115" s="972"/>
      <c r="P115" s="972"/>
      <c r="Q115" s="972"/>
      <c r="R115" s="972"/>
      <c r="S115" s="972"/>
      <c r="T115" s="972"/>
      <c r="U115" s="972"/>
      <c r="V115" s="972"/>
      <c r="W115" s="972"/>
      <c r="X115" s="972"/>
      <c r="Y115" s="972"/>
    </row>
    <row r="116" spans="1:28" ht="18" customHeight="1">
      <c r="A116" s="968"/>
      <c r="B116" s="968"/>
      <c r="C116" s="929" t="s">
        <v>419</v>
      </c>
      <c r="D116" s="929"/>
      <c r="E116" s="929"/>
      <c r="F116" s="929" t="s">
        <v>418</v>
      </c>
      <c r="G116" s="929"/>
      <c r="H116" s="929"/>
      <c r="I116" s="972"/>
      <c r="J116" s="972"/>
      <c r="K116" s="972"/>
      <c r="L116" s="972"/>
      <c r="M116" s="973"/>
      <c r="N116" s="929"/>
      <c r="O116" s="972" t="s">
        <v>111</v>
      </c>
      <c r="P116" s="972"/>
      <c r="Q116" s="972"/>
      <c r="R116" s="972"/>
      <c r="S116" s="972"/>
      <c r="T116" s="972"/>
      <c r="U116" s="972"/>
      <c r="V116" s="972"/>
      <c r="W116" s="972"/>
      <c r="X116" s="972"/>
      <c r="Y116" s="972"/>
      <c r="Z116" s="972"/>
    </row>
    <row r="117" spans="1:28" ht="18" customHeight="1">
      <c r="A117" s="968"/>
      <c r="B117" s="968"/>
      <c r="C117" s="929" t="s">
        <v>401</v>
      </c>
      <c r="D117" s="929"/>
      <c r="E117" s="929"/>
      <c r="F117" s="929"/>
      <c r="G117" s="929"/>
      <c r="H117" s="929"/>
      <c r="I117" s="972"/>
      <c r="J117" s="972"/>
      <c r="K117" s="972"/>
      <c r="L117" s="972"/>
      <c r="M117" s="972"/>
      <c r="N117" s="972"/>
      <c r="O117" s="972"/>
      <c r="P117" s="972"/>
      <c r="Q117" s="972"/>
      <c r="R117" s="972"/>
      <c r="S117" s="972"/>
      <c r="T117" s="972"/>
      <c r="U117" s="972"/>
      <c r="V117" s="972"/>
      <c r="W117" s="972"/>
      <c r="X117" s="972"/>
      <c r="Y117" s="972"/>
    </row>
    <row r="118" spans="1:28" ht="18" customHeight="1">
      <c r="A118" s="968"/>
      <c r="B118" s="968"/>
      <c r="C118" s="929" t="s">
        <v>419</v>
      </c>
      <c r="D118" s="929"/>
      <c r="E118" s="929"/>
      <c r="F118" s="929" t="s">
        <v>418</v>
      </c>
      <c r="G118" s="929"/>
      <c r="H118" s="929"/>
      <c r="I118" s="972"/>
      <c r="J118" s="972"/>
      <c r="K118" s="972"/>
      <c r="L118" s="972"/>
      <c r="M118" s="973"/>
      <c r="N118" s="929"/>
      <c r="O118" s="972" t="s">
        <v>111</v>
      </c>
      <c r="P118" s="972"/>
      <c r="Q118" s="972"/>
      <c r="R118" s="972"/>
      <c r="S118" s="972"/>
      <c r="T118" s="972"/>
      <c r="U118" s="972"/>
      <c r="V118" s="972"/>
      <c r="W118" s="972"/>
      <c r="X118" s="972"/>
      <c r="Y118" s="972"/>
      <c r="Z118" s="972"/>
    </row>
    <row r="119" spans="1:28" ht="18" customHeight="1">
      <c r="A119" s="968"/>
      <c r="B119" s="959" t="s">
        <v>2219</v>
      </c>
      <c r="C119" s="929" t="s">
        <v>420</v>
      </c>
      <c r="D119" s="929"/>
      <c r="E119" s="929"/>
      <c r="F119" s="929"/>
      <c r="G119" s="929"/>
      <c r="H119" s="972"/>
      <c r="I119" s="972"/>
      <c r="J119" s="972"/>
      <c r="K119" s="972"/>
      <c r="L119" s="972"/>
      <c r="M119" s="972"/>
      <c r="N119" s="972"/>
      <c r="O119" s="972"/>
      <c r="P119" s="972"/>
      <c r="Q119" s="972"/>
      <c r="R119" s="972"/>
      <c r="S119" s="972"/>
      <c r="T119" s="972"/>
      <c r="U119" s="972"/>
      <c r="V119" s="972"/>
      <c r="W119" s="972"/>
      <c r="X119" s="972"/>
      <c r="Y119" s="972"/>
    </row>
    <row r="120" spans="1:28" ht="18" customHeight="1">
      <c r="A120" s="968"/>
      <c r="B120" s="968"/>
      <c r="C120" s="929" t="s">
        <v>401</v>
      </c>
      <c r="D120" s="929"/>
      <c r="E120" s="929"/>
      <c r="F120" s="929"/>
      <c r="G120" s="929"/>
      <c r="H120" s="929"/>
      <c r="I120" s="972"/>
      <c r="J120" s="972"/>
      <c r="K120" s="972"/>
      <c r="L120" s="972"/>
      <c r="M120" s="972"/>
      <c r="N120" s="972"/>
      <c r="O120" s="972"/>
      <c r="P120" s="972"/>
      <c r="Q120" s="972"/>
      <c r="R120" s="972"/>
      <c r="S120" s="972"/>
      <c r="T120" s="972"/>
      <c r="U120" s="972"/>
      <c r="V120" s="972"/>
      <c r="W120" s="972"/>
      <c r="X120" s="972"/>
      <c r="Y120" s="972"/>
    </row>
    <row r="121" spans="1:28" ht="18" customHeight="1">
      <c r="A121" s="968"/>
      <c r="B121" s="968"/>
      <c r="C121" s="929" t="s">
        <v>419</v>
      </c>
      <c r="D121" s="929"/>
      <c r="E121" s="929"/>
      <c r="F121" s="929" t="s">
        <v>418</v>
      </c>
      <c r="G121" s="929"/>
      <c r="H121" s="929"/>
      <c r="I121" s="972"/>
      <c r="J121" s="972"/>
      <c r="K121" s="972"/>
      <c r="L121" s="972"/>
      <c r="M121" s="973"/>
      <c r="N121" s="929"/>
      <c r="O121" s="972" t="s">
        <v>111</v>
      </c>
      <c r="P121" s="972"/>
      <c r="Q121" s="972"/>
      <c r="R121" s="972"/>
      <c r="S121" s="972"/>
      <c r="T121" s="972"/>
      <c r="U121" s="972"/>
      <c r="V121" s="972"/>
      <c r="W121" s="972"/>
      <c r="X121" s="972"/>
      <c r="Y121" s="972"/>
      <c r="Z121" s="972"/>
    </row>
    <row r="122" spans="1:28" ht="18" customHeight="1">
      <c r="A122" s="968"/>
      <c r="B122" s="968"/>
      <c r="C122" s="929" t="s">
        <v>401</v>
      </c>
      <c r="D122" s="929"/>
      <c r="E122" s="929"/>
      <c r="F122" s="929"/>
      <c r="G122" s="929"/>
      <c r="H122" s="929"/>
      <c r="I122" s="972"/>
      <c r="J122" s="972"/>
      <c r="K122" s="972"/>
      <c r="L122" s="972"/>
      <c r="M122" s="972"/>
      <c r="N122" s="972"/>
      <c r="O122" s="972"/>
      <c r="P122" s="972"/>
      <c r="Q122" s="972"/>
      <c r="R122" s="972"/>
      <c r="S122" s="972"/>
      <c r="T122" s="972"/>
      <c r="U122" s="972"/>
      <c r="V122" s="972"/>
      <c r="W122" s="972"/>
      <c r="X122" s="972"/>
      <c r="Y122" s="972"/>
    </row>
    <row r="123" spans="1:28" ht="18" customHeight="1">
      <c r="A123" s="968"/>
      <c r="B123" s="968"/>
      <c r="C123" s="929" t="s">
        <v>419</v>
      </c>
      <c r="D123" s="929"/>
      <c r="E123" s="929"/>
      <c r="F123" s="929" t="s">
        <v>418</v>
      </c>
      <c r="G123" s="929"/>
      <c r="H123" s="929"/>
      <c r="I123" s="972"/>
      <c r="J123" s="972"/>
      <c r="K123" s="972"/>
      <c r="L123" s="972"/>
      <c r="M123" s="973"/>
      <c r="N123" s="929"/>
      <c r="O123" s="972" t="s">
        <v>111</v>
      </c>
      <c r="P123" s="972"/>
      <c r="Q123" s="972"/>
      <c r="R123" s="972"/>
      <c r="S123" s="972"/>
      <c r="T123" s="972"/>
      <c r="U123" s="972"/>
      <c r="V123" s="972"/>
      <c r="W123" s="972"/>
      <c r="X123" s="972"/>
      <c r="Y123" s="972"/>
      <c r="Z123" s="972"/>
    </row>
    <row r="124" spans="1:28" ht="18" customHeight="1">
      <c r="A124" s="968"/>
      <c r="B124" s="968"/>
      <c r="C124" s="929" t="s">
        <v>401</v>
      </c>
      <c r="D124" s="929"/>
      <c r="E124" s="929"/>
      <c r="F124" s="929"/>
      <c r="G124" s="929"/>
      <c r="H124" s="929"/>
      <c r="I124" s="972"/>
      <c r="J124" s="972"/>
      <c r="K124" s="972"/>
      <c r="L124" s="972"/>
      <c r="M124" s="972"/>
      <c r="N124" s="972"/>
      <c r="O124" s="972"/>
      <c r="P124" s="972"/>
      <c r="Q124" s="972"/>
      <c r="R124" s="972"/>
      <c r="S124" s="972"/>
      <c r="T124" s="972"/>
      <c r="U124" s="972"/>
      <c r="V124" s="972"/>
      <c r="W124" s="972"/>
      <c r="X124" s="972"/>
      <c r="Y124" s="972"/>
    </row>
    <row r="125" spans="1:28" ht="18" customHeight="1">
      <c r="A125" s="968"/>
      <c r="B125" s="968"/>
      <c r="C125" s="929" t="s">
        <v>419</v>
      </c>
      <c r="D125" s="929"/>
      <c r="E125" s="929"/>
      <c r="F125" s="929" t="s">
        <v>418</v>
      </c>
      <c r="G125" s="929"/>
      <c r="H125" s="929"/>
      <c r="I125" s="972"/>
      <c r="J125" s="972"/>
      <c r="K125" s="972"/>
      <c r="L125" s="972"/>
      <c r="M125" s="973"/>
      <c r="N125" s="929"/>
      <c r="O125" s="972" t="s">
        <v>111</v>
      </c>
      <c r="P125" s="972"/>
      <c r="Q125" s="972"/>
      <c r="R125" s="972"/>
      <c r="S125" s="972"/>
      <c r="T125" s="972"/>
      <c r="U125" s="972"/>
      <c r="V125" s="972"/>
      <c r="W125" s="972"/>
      <c r="X125" s="972"/>
      <c r="Y125" s="972"/>
      <c r="Z125" s="972"/>
    </row>
    <row r="126" spans="1:28" ht="18" customHeight="1">
      <c r="A126" s="974"/>
      <c r="B126" s="958"/>
      <c r="C126" s="958"/>
      <c r="D126" s="958"/>
      <c r="E126" s="958"/>
      <c r="F126" s="958"/>
      <c r="G126" s="958"/>
      <c r="H126" s="975"/>
      <c r="I126" s="975"/>
      <c r="J126" s="975"/>
      <c r="K126" s="975"/>
      <c r="L126" s="975"/>
      <c r="M126" s="975"/>
      <c r="N126" s="975"/>
      <c r="O126" s="975"/>
      <c r="P126" s="975"/>
      <c r="Q126" s="975"/>
      <c r="R126" s="975"/>
      <c r="S126" s="975"/>
      <c r="T126" s="975"/>
      <c r="U126" s="975"/>
      <c r="V126" s="975"/>
      <c r="W126" s="975"/>
      <c r="X126" s="975"/>
      <c r="Y126" s="975"/>
      <c r="Z126" s="975"/>
      <c r="AA126" s="975"/>
      <c r="AB126" s="975"/>
    </row>
    <row r="127" spans="1:28" ht="15.95" customHeight="1">
      <c r="A127" s="959" t="s">
        <v>441</v>
      </c>
      <c r="B127" s="929" t="s">
        <v>417</v>
      </c>
      <c r="C127" s="929"/>
      <c r="D127" s="929"/>
      <c r="E127" s="929"/>
      <c r="F127" s="929"/>
      <c r="G127" s="929"/>
      <c r="H127" s="929"/>
      <c r="I127" s="929"/>
      <c r="J127" s="929"/>
      <c r="K127" s="929"/>
      <c r="L127" s="929"/>
      <c r="M127" s="929"/>
      <c r="N127" s="929"/>
      <c r="O127" s="929"/>
      <c r="P127" s="929"/>
      <c r="Q127" s="929"/>
      <c r="R127" s="929"/>
      <c r="S127" s="929"/>
      <c r="T127" s="929"/>
      <c r="U127" s="929"/>
      <c r="V127" s="929"/>
      <c r="W127" s="929"/>
      <c r="X127" s="929"/>
      <c r="Y127" s="929"/>
      <c r="Z127" s="929"/>
      <c r="AA127" s="929"/>
    </row>
    <row r="128" spans="1:28" ht="18" customHeight="1">
      <c r="A128" s="959"/>
      <c r="B128" s="929" t="s">
        <v>416</v>
      </c>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row>
    <row r="129" spans="1:29" ht="18" customHeight="1">
      <c r="A129" s="968"/>
      <c r="B129" s="929" t="s">
        <v>401</v>
      </c>
      <c r="C129" s="929"/>
      <c r="D129" s="929"/>
      <c r="E129" s="929"/>
      <c r="F129" s="929"/>
      <c r="G129" s="929"/>
      <c r="H129" s="961" t="str">
        <f>項目一覧!$C$36</f>
        <v/>
      </c>
      <c r="I129" s="962"/>
      <c r="J129" s="961"/>
      <c r="K129" s="961"/>
      <c r="L129" s="961"/>
      <c r="M129" s="961"/>
      <c r="N129" s="961"/>
      <c r="O129" s="961"/>
      <c r="P129" s="961"/>
      <c r="Q129" s="961"/>
      <c r="R129" s="961"/>
      <c r="S129" s="961"/>
      <c r="T129" s="961"/>
      <c r="U129" s="961"/>
      <c r="V129" s="961"/>
      <c r="W129" s="961"/>
      <c r="X129" s="961"/>
      <c r="Y129" s="961"/>
      <c r="Z129" s="961"/>
      <c r="AA129" s="961"/>
      <c r="AB129" s="962"/>
      <c r="AC129" s="934"/>
    </row>
    <row r="130" spans="1:29" ht="18" customHeight="1">
      <c r="A130" s="968"/>
      <c r="B130" s="929" t="s">
        <v>414</v>
      </c>
      <c r="C130" s="929"/>
      <c r="D130" s="929"/>
      <c r="E130" s="929"/>
      <c r="F130" s="929"/>
      <c r="G130" s="929"/>
      <c r="H130" s="961" t="str">
        <f>項目一覧!$C$37</f>
        <v/>
      </c>
      <c r="I130" s="962"/>
      <c r="J130" s="961"/>
      <c r="K130" s="961"/>
      <c r="L130" s="961"/>
      <c r="M130" s="961"/>
      <c r="N130" s="961"/>
      <c r="O130" s="961"/>
      <c r="P130" s="961"/>
      <c r="Q130" s="961"/>
      <c r="R130" s="961"/>
      <c r="S130" s="961"/>
      <c r="T130" s="961"/>
      <c r="U130" s="961"/>
      <c r="V130" s="961"/>
      <c r="W130" s="961"/>
      <c r="X130" s="961"/>
      <c r="Y130" s="961"/>
      <c r="Z130" s="961"/>
      <c r="AA130" s="961"/>
      <c r="AB130" s="962"/>
      <c r="AC130" s="934"/>
    </row>
    <row r="131" spans="1:29" ht="18" customHeight="1">
      <c r="A131" s="968"/>
      <c r="B131" s="929" t="s">
        <v>399</v>
      </c>
      <c r="C131" s="929"/>
      <c r="D131" s="929"/>
      <c r="E131" s="929"/>
      <c r="F131" s="929"/>
      <c r="G131" s="929"/>
      <c r="H131" s="961" t="str">
        <f>項目一覧!$C$38</f>
        <v/>
      </c>
      <c r="I131" s="962"/>
      <c r="J131" s="961"/>
      <c r="K131" s="961"/>
      <c r="L131" s="961"/>
      <c r="M131" s="961"/>
      <c r="N131" s="961"/>
      <c r="O131" s="961"/>
      <c r="P131" s="961"/>
      <c r="Q131" s="961"/>
      <c r="R131" s="961"/>
      <c r="S131" s="961"/>
      <c r="T131" s="961"/>
      <c r="U131" s="961"/>
      <c r="V131" s="961"/>
      <c r="W131" s="961"/>
      <c r="X131" s="961"/>
      <c r="Y131" s="961"/>
      <c r="Z131" s="961"/>
      <c r="AA131" s="961"/>
      <c r="AB131" s="962"/>
      <c r="AC131" s="934"/>
    </row>
    <row r="132" spans="1:29" ht="18" customHeight="1">
      <c r="A132" s="968"/>
      <c r="B132" s="929" t="s">
        <v>398</v>
      </c>
      <c r="C132" s="929"/>
      <c r="D132" s="929"/>
      <c r="E132" s="929"/>
      <c r="F132" s="929"/>
      <c r="G132" s="929"/>
      <c r="H132" s="1665" t="str">
        <f>項目一覧!$C$39</f>
        <v/>
      </c>
      <c r="I132" s="1665"/>
      <c r="J132" s="1665"/>
      <c r="K132" s="1665"/>
      <c r="L132" s="1665"/>
      <c r="M132" s="1665"/>
      <c r="N132" s="1665"/>
      <c r="O132" s="1665"/>
      <c r="P132" s="1665"/>
      <c r="Q132" s="1665"/>
      <c r="R132" s="1665"/>
      <c r="S132" s="1665"/>
      <c r="T132" s="1665"/>
      <c r="U132" s="1665"/>
      <c r="V132" s="1665"/>
      <c r="W132" s="1665"/>
      <c r="X132" s="1665"/>
      <c r="Y132" s="1665"/>
      <c r="Z132" s="1665"/>
      <c r="AA132" s="1665"/>
      <c r="AB132" s="1665"/>
      <c r="AC132" s="934"/>
    </row>
    <row r="133" spans="1:29" ht="18" customHeight="1">
      <c r="A133" s="968"/>
      <c r="B133" s="929" t="s">
        <v>397</v>
      </c>
      <c r="C133" s="929"/>
      <c r="D133" s="929"/>
      <c r="E133" s="929"/>
      <c r="F133" s="929"/>
      <c r="G133" s="929"/>
      <c r="H133" s="961" t="str">
        <f>項目一覧!$C$40</f>
        <v/>
      </c>
      <c r="I133" s="962"/>
      <c r="J133" s="961"/>
      <c r="K133" s="961"/>
      <c r="L133" s="961"/>
      <c r="M133" s="961"/>
      <c r="N133" s="961"/>
      <c r="O133" s="961"/>
      <c r="P133" s="961"/>
      <c r="Q133" s="961"/>
      <c r="R133" s="961"/>
      <c r="S133" s="961"/>
      <c r="T133" s="961"/>
      <c r="U133" s="961"/>
      <c r="V133" s="961"/>
      <c r="W133" s="961"/>
      <c r="X133" s="961"/>
      <c r="Y133" s="961"/>
      <c r="Z133" s="961"/>
      <c r="AA133" s="961"/>
      <c r="AB133" s="962"/>
      <c r="AC133" s="934"/>
    </row>
    <row r="134" spans="1:29" ht="18" customHeight="1">
      <c r="A134" s="968"/>
      <c r="B134" s="929" t="s">
        <v>413</v>
      </c>
      <c r="C134" s="929"/>
      <c r="D134" s="929"/>
      <c r="E134" s="929"/>
      <c r="F134" s="929"/>
      <c r="G134" s="929"/>
      <c r="H134" s="1672" t="str">
        <f>項目一覧!$C$41</f>
        <v/>
      </c>
      <c r="I134" s="1672"/>
      <c r="J134" s="1672"/>
      <c r="K134" s="1672"/>
      <c r="L134" s="1672"/>
      <c r="M134" s="1672"/>
      <c r="N134" s="1672"/>
      <c r="O134" s="1672"/>
      <c r="P134" s="1672"/>
      <c r="Q134" s="1672"/>
      <c r="R134" s="1672"/>
      <c r="S134" s="961"/>
      <c r="T134" s="961"/>
      <c r="U134" s="961"/>
      <c r="V134" s="961"/>
      <c r="W134" s="961"/>
      <c r="X134" s="961"/>
      <c r="Y134" s="961"/>
      <c r="Z134" s="961"/>
      <c r="AA134" s="961"/>
      <c r="AB134" s="962"/>
      <c r="AC134" s="934"/>
    </row>
    <row r="135" spans="1:29" ht="18" customHeight="1">
      <c r="A135" s="968"/>
      <c r="B135" s="925" t="s">
        <v>412</v>
      </c>
      <c r="C135" s="929"/>
      <c r="D135" s="929"/>
      <c r="E135" s="929"/>
      <c r="F135" s="929"/>
      <c r="G135" s="929"/>
      <c r="H135" s="961"/>
      <c r="I135" s="1673" t="str">
        <f>項目一覧!$C$42</f>
        <v/>
      </c>
      <c r="J135" s="1673"/>
      <c r="K135" s="1673"/>
      <c r="L135" s="1673"/>
      <c r="M135" s="1673"/>
      <c r="N135" s="1673"/>
      <c r="O135" s="1673"/>
      <c r="P135" s="1673"/>
      <c r="Q135" s="1673"/>
      <c r="R135" s="1673"/>
      <c r="S135" s="1673"/>
      <c r="T135" s="1673"/>
      <c r="U135" s="1673"/>
      <c r="V135" s="1673"/>
      <c r="W135" s="1673"/>
      <c r="X135" s="1673"/>
      <c r="Y135" s="1673"/>
      <c r="Z135" s="1673"/>
      <c r="AA135" s="1673"/>
      <c r="AB135" s="1673"/>
      <c r="AC135" s="1673"/>
    </row>
    <row r="136" spans="1:29" ht="18" customHeight="1">
      <c r="A136" s="968"/>
      <c r="B136" s="929"/>
      <c r="C136" s="929"/>
      <c r="D136" s="929"/>
      <c r="E136" s="929"/>
      <c r="F136" s="929"/>
      <c r="G136" s="929"/>
      <c r="H136" s="961"/>
      <c r="I136" s="1673"/>
      <c r="J136" s="1673"/>
      <c r="K136" s="1673"/>
      <c r="L136" s="1673"/>
      <c r="M136" s="1673"/>
      <c r="N136" s="1673"/>
      <c r="O136" s="1673"/>
      <c r="P136" s="1673"/>
      <c r="Q136" s="1673"/>
      <c r="R136" s="1673"/>
      <c r="S136" s="1673"/>
      <c r="T136" s="1673"/>
      <c r="U136" s="1673"/>
      <c r="V136" s="1673"/>
      <c r="W136" s="1673"/>
      <c r="X136" s="1673"/>
      <c r="Y136" s="1673"/>
      <c r="Z136" s="1673"/>
      <c r="AA136" s="1673"/>
      <c r="AB136" s="1673"/>
      <c r="AC136" s="1673"/>
    </row>
    <row r="137" spans="1:29" ht="18" customHeight="1">
      <c r="A137" s="959"/>
      <c r="B137" s="929" t="s">
        <v>415</v>
      </c>
      <c r="C137" s="929"/>
      <c r="D137" s="929"/>
      <c r="E137" s="929"/>
      <c r="F137" s="929"/>
      <c r="G137" s="929"/>
      <c r="H137" s="929"/>
      <c r="I137" s="929"/>
      <c r="J137" s="929"/>
      <c r="K137" s="929"/>
      <c r="L137" s="929"/>
      <c r="M137" s="929"/>
      <c r="N137" s="929"/>
      <c r="O137" s="929"/>
      <c r="P137" s="929"/>
      <c r="Q137" s="929"/>
      <c r="R137" s="929"/>
      <c r="S137" s="929"/>
      <c r="T137" s="929"/>
      <c r="U137" s="929"/>
      <c r="V137" s="929"/>
      <c r="W137" s="929"/>
      <c r="X137" s="929"/>
      <c r="Y137" s="929"/>
      <c r="Z137" s="929"/>
      <c r="AA137" s="929"/>
    </row>
    <row r="138" spans="1:29" ht="18" customHeight="1">
      <c r="A138" s="968"/>
      <c r="B138" s="929" t="s">
        <v>401</v>
      </c>
      <c r="C138" s="929"/>
      <c r="D138" s="929"/>
      <c r="E138" s="929"/>
      <c r="F138" s="929"/>
      <c r="G138" s="929"/>
      <c r="H138" s="961" t="str">
        <f>項目一覧!$C$231</f>
        <v/>
      </c>
      <c r="I138" s="962"/>
      <c r="J138" s="961"/>
      <c r="K138" s="961"/>
      <c r="L138" s="961"/>
      <c r="M138" s="961"/>
      <c r="N138" s="961"/>
      <c r="O138" s="961"/>
      <c r="P138" s="961"/>
      <c r="Q138" s="961"/>
      <c r="R138" s="961"/>
      <c r="S138" s="961"/>
      <c r="T138" s="961"/>
      <c r="U138" s="961"/>
      <c r="V138" s="961"/>
      <c r="W138" s="961"/>
      <c r="X138" s="961"/>
      <c r="Y138" s="961"/>
      <c r="Z138" s="961"/>
      <c r="AA138" s="961"/>
      <c r="AB138" s="962"/>
      <c r="AC138" s="934"/>
    </row>
    <row r="139" spans="1:29" ht="18" customHeight="1">
      <c r="A139" s="968"/>
      <c r="B139" s="929" t="s">
        <v>414</v>
      </c>
      <c r="C139" s="929"/>
      <c r="D139" s="929"/>
      <c r="E139" s="929"/>
      <c r="F139" s="929"/>
      <c r="G139" s="929"/>
      <c r="H139" s="961" t="str">
        <f>項目一覧!$C$232</f>
        <v/>
      </c>
      <c r="I139" s="962"/>
      <c r="J139" s="961"/>
      <c r="K139" s="961"/>
      <c r="L139" s="961"/>
      <c r="M139" s="961"/>
      <c r="N139" s="961"/>
      <c r="O139" s="961"/>
      <c r="P139" s="961"/>
      <c r="Q139" s="961"/>
      <c r="R139" s="961"/>
      <c r="S139" s="961"/>
      <c r="T139" s="961"/>
      <c r="U139" s="961"/>
      <c r="V139" s="961"/>
      <c r="W139" s="961"/>
      <c r="X139" s="961"/>
      <c r="Y139" s="961"/>
      <c r="Z139" s="961"/>
      <c r="AA139" s="961"/>
      <c r="AB139" s="962"/>
      <c r="AC139" s="934"/>
    </row>
    <row r="140" spans="1:29" ht="18" customHeight="1">
      <c r="A140" s="968"/>
      <c r="B140" s="929" t="s">
        <v>399</v>
      </c>
      <c r="C140" s="929"/>
      <c r="D140" s="929"/>
      <c r="E140" s="929"/>
      <c r="F140" s="929"/>
      <c r="G140" s="929"/>
      <c r="H140" s="961" t="str">
        <f>項目一覧!$C$233</f>
        <v/>
      </c>
      <c r="I140" s="962"/>
      <c r="J140" s="961"/>
      <c r="K140" s="961"/>
      <c r="L140" s="961"/>
      <c r="M140" s="961"/>
      <c r="N140" s="961"/>
      <c r="O140" s="961"/>
      <c r="P140" s="961"/>
      <c r="Q140" s="961"/>
      <c r="R140" s="961"/>
      <c r="S140" s="961"/>
      <c r="T140" s="961"/>
      <c r="U140" s="961"/>
      <c r="V140" s="961"/>
      <c r="W140" s="961"/>
      <c r="X140" s="961"/>
      <c r="Y140" s="961"/>
      <c r="Z140" s="961"/>
      <c r="AA140" s="961"/>
      <c r="AB140" s="962"/>
      <c r="AC140" s="934"/>
    </row>
    <row r="141" spans="1:29" ht="18" customHeight="1">
      <c r="A141" s="968"/>
      <c r="B141" s="929" t="s">
        <v>398</v>
      </c>
      <c r="C141" s="929"/>
      <c r="D141" s="929"/>
      <c r="E141" s="929"/>
      <c r="F141" s="929"/>
      <c r="G141" s="929"/>
      <c r="H141" s="1665" t="str">
        <f>項目一覧!$C$234</f>
        <v/>
      </c>
      <c r="I141" s="1665"/>
      <c r="J141" s="1665"/>
      <c r="K141" s="1665"/>
      <c r="L141" s="1665"/>
      <c r="M141" s="1665"/>
      <c r="N141" s="1665"/>
      <c r="O141" s="1665"/>
      <c r="P141" s="1665"/>
      <c r="Q141" s="1665"/>
      <c r="R141" s="1665"/>
      <c r="S141" s="1665"/>
      <c r="T141" s="1665"/>
      <c r="U141" s="1665"/>
      <c r="V141" s="1665"/>
      <c r="W141" s="1665"/>
      <c r="X141" s="1665"/>
      <c r="Y141" s="1665"/>
      <c r="Z141" s="1665"/>
      <c r="AA141" s="1665"/>
      <c r="AB141" s="1665"/>
      <c r="AC141" s="934"/>
    </row>
    <row r="142" spans="1:29" ht="18" customHeight="1">
      <c r="A142" s="968"/>
      <c r="B142" s="929" t="s">
        <v>397</v>
      </c>
      <c r="C142" s="929"/>
      <c r="D142" s="929"/>
      <c r="E142" s="929"/>
      <c r="F142" s="929"/>
      <c r="G142" s="929"/>
      <c r="H142" s="961" t="str">
        <f>項目一覧!$C$235</f>
        <v/>
      </c>
      <c r="I142" s="962"/>
      <c r="J142" s="961"/>
      <c r="K142" s="961"/>
      <c r="L142" s="961"/>
      <c r="M142" s="961"/>
      <c r="N142" s="961"/>
      <c r="O142" s="961"/>
      <c r="P142" s="961"/>
      <c r="Q142" s="961"/>
      <c r="R142" s="961"/>
      <c r="S142" s="961"/>
      <c r="T142" s="961"/>
      <c r="U142" s="961"/>
      <c r="V142" s="961"/>
      <c r="W142" s="961"/>
      <c r="X142" s="961"/>
      <c r="Y142" s="961"/>
      <c r="Z142" s="961"/>
      <c r="AA142" s="961"/>
      <c r="AB142" s="962"/>
      <c r="AC142" s="934"/>
    </row>
    <row r="143" spans="1:29" ht="18" customHeight="1">
      <c r="A143" s="968"/>
      <c r="B143" s="929" t="s">
        <v>413</v>
      </c>
      <c r="C143" s="929"/>
      <c r="D143" s="929"/>
      <c r="E143" s="929"/>
      <c r="F143" s="929"/>
      <c r="G143" s="929"/>
      <c r="H143" s="961" t="str">
        <f>項目一覧!$C$236</f>
        <v/>
      </c>
      <c r="I143" s="962"/>
      <c r="J143" s="961"/>
      <c r="K143" s="961"/>
      <c r="L143" s="961"/>
      <c r="M143" s="961"/>
      <c r="N143" s="961"/>
      <c r="O143" s="961"/>
      <c r="P143" s="961"/>
      <c r="Q143" s="961"/>
      <c r="R143" s="961"/>
      <c r="S143" s="961"/>
      <c r="T143" s="961"/>
      <c r="U143" s="961"/>
      <c r="V143" s="961"/>
      <c r="W143" s="961"/>
      <c r="X143" s="961"/>
      <c r="Y143" s="961"/>
      <c r="Z143" s="961"/>
      <c r="AA143" s="961"/>
      <c r="AB143" s="962"/>
      <c r="AC143" s="934"/>
    </row>
    <row r="144" spans="1:29" ht="18" customHeight="1">
      <c r="A144" s="968"/>
      <c r="B144" s="925" t="s">
        <v>412</v>
      </c>
      <c r="C144" s="929"/>
      <c r="D144" s="929"/>
      <c r="E144" s="929"/>
      <c r="F144" s="929"/>
      <c r="G144" s="929"/>
      <c r="H144" s="961"/>
      <c r="I144" s="1673" t="str">
        <f>項目一覧!$C$237</f>
        <v/>
      </c>
      <c r="J144" s="1673"/>
      <c r="K144" s="1673"/>
      <c r="L144" s="1673"/>
      <c r="M144" s="1673"/>
      <c r="N144" s="1673"/>
      <c r="O144" s="1673"/>
      <c r="P144" s="1673"/>
      <c r="Q144" s="1673"/>
      <c r="R144" s="1673"/>
      <c r="S144" s="1673"/>
      <c r="T144" s="1673"/>
      <c r="U144" s="1673"/>
      <c r="V144" s="1673"/>
      <c r="W144" s="1673"/>
      <c r="X144" s="1673"/>
      <c r="Y144" s="1673"/>
      <c r="Z144" s="1673"/>
      <c r="AA144" s="1673"/>
      <c r="AB144" s="1673"/>
      <c r="AC144" s="1673"/>
    </row>
    <row r="145" spans="1:29" ht="18" customHeight="1">
      <c r="A145" s="959"/>
      <c r="B145" s="929"/>
      <c r="C145" s="929"/>
      <c r="D145" s="929"/>
      <c r="E145" s="929"/>
      <c r="F145" s="929"/>
      <c r="G145" s="929"/>
      <c r="H145" s="961"/>
      <c r="I145" s="1673"/>
      <c r="J145" s="1673"/>
      <c r="K145" s="1673"/>
      <c r="L145" s="1673"/>
      <c r="M145" s="1673"/>
      <c r="N145" s="1673"/>
      <c r="O145" s="1673"/>
      <c r="P145" s="1673"/>
      <c r="Q145" s="1673"/>
      <c r="R145" s="1673"/>
      <c r="S145" s="1673"/>
      <c r="T145" s="1673"/>
      <c r="U145" s="1673"/>
      <c r="V145" s="1673"/>
      <c r="W145" s="1673"/>
      <c r="X145" s="1673"/>
      <c r="Y145" s="1673"/>
      <c r="Z145" s="1673"/>
      <c r="AA145" s="1673"/>
      <c r="AB145" s="1673"/>
      <c r="AC145" s="1673"/>
    </row>
    <row r="146" spans="1:29" ht="18" customHeight="1">
      <c r="A146" s="968"/>
      <c r="B146" s="929" t="s">
        <v>401</v>
      </c>
      <c r="C146" s="929"/>
      <c r="D146" s="929"/>
      <c r="E146" s="929"/>
      <c r="F146" s="929"/>
      <c r="G146" s="929"/>
      <c r="H146" s="961" t="str">
        <f>項目一覧!$C$238</f>
        <v/>
      </c>
      <c r="I146" s="962"/>
      <c r="J146" s="961"/>
      <c r="K146" s="961"/>
      <c r="L146" s="961"/>
      <c r="M146" s="961"/>
      <c r="N146" s="961"/>
      <c r="O146" s="961"/>
      <c r="P146" s="961"/>
      <c r="Q146" s="961"/>
      <c r="R146" s="961"/>
      <c r="S146" s="961"/>
      <c r="T146" s="961"/>
      <c r="U146" s="961"/>
      <c r="V146" s="961"/>
      <c r="W146" s="961"/>
      <c r="X146" s="961"/>
      <c r="Y146" s="961"/>
      <c r="Z146" s="961"/>
      <c r="AA146" s="961"/>
      <c r="AB146" s="962"/>
      <c r="AC146" s="934"/>
    </row>
    <row r="147" spans="1:29" ht="18" customHeight="1">
      <c r="A147" s="968"/>
      <c r="B147" s="929" t="s">
        <v>414</v>
      </c>
      <c r="C147" s="929"/>
      <c r="D147" s="929"/>
      <c r="E147" s="929"/>
      <c r="F147" s="929"/>
      <c r="G147" s="929"/>
      <c r="H147" s="961" t="str">
        <f>項目一覧!$C$239</f>
        <v/>
      </c>
      <c r="I147" s="962"/>
      <c r="J147" s="961"/>
      <c r="K147" s="961"/>
      <c r="L147" s="961"/>
      <c r="M147" s="961"/>
      <c r="N147" s="961"/>
      <c r="O147" s="961"/>
      <c r="P147" s="961"/>
      <c r="Q147" s="961"/>
      <c r="R147" s="961"/>
      <c r="S147" s="961"/>
      <c r="T147" s="961"/>
      <c r="U147" s="961"/>
      <c r="V147" s="961"/>
      <c r="W147" s="961"/>
      <c r="X147" s="961"/>
      <c r="Y147" s="961"/>
      <c r="Z147" s="961"/>
      <c r="AA147" s="961"/>
      <c r="AB147" s="962"/>
      <c r="AC147" s="934"/>
    </row>
    <row r="148" spans="1:29" ht="18" customHeight="1">
      <c r="A148" s="968"/>
      <c r="B148" s="929" t="s">
        <v>399</v>
      </c>
      <c r="C148" s="929"/>
      <c r="D148" s="929"/>
      <c r="E148" s="929"/>
      <c r="F148" s="929"/>
      <c r="G148" s="929"/>
      <c r="H148" s="961" t="str">
        <f>項目一覧!$C$240</f>
        <v/>
      </c>
      <c r="I148" s="962"/>
      <c r="J148" s="961"/>
      <c r="K148" s="961"/>
      <c r="L148" s="961"/>
      <c r="M148" s="961"/>
      <c r="N148" s="961"/>
      <c r="O148" s="961"/>
      <c r="P148" s="961"/>
      <c r="Q148" s="961"/>
      <c r="R148" s="961"/>
      <c r="S148" s="961"/>
      <c r="T148" s="961"/>
      <c r="U148" s="961"/>
      <c r="V148" s="961"/>
      <c r="W148" s="961"/>
      <c r="X148" s="961"/>
      <c r="Y148" s="961"/>
      <c r="Z148" s="961"/>
      <c r="AA148" s="961"/>
      <c r="AB148" s="962"/>
      <c r="AC148" s="934"/>
    </row>
    <row r="149" spans="1:29" ht="18" customHeight="1">
      <c r="A149" s="968"/>
      <c r="B149" s="929" t="s">
        <v>398</v>
      </c>
      <c r="C149" s="929"/>
      <c r="D149" s="929"/>
      <c r="E149" s="929"/>
      <c r="F149" s="929"/>
      <c r="G149" s="929"/>
      <c r="H149" s="1665" t="str">
        <f>項目一覧!$C$241</f>
        <v/>
      </c>
      <c r="I149" s="1665"/>
      <c r="J149" s="1665"/>
      <c r="K149" s="1665"/>
      <c r="L149" s="1665"/>
      <c r="M149" s="1665"/>
      <c r="N149" s="1665"/>
      <c r="O149" s="1665"/>
      <c r="P149" s="1665"/>
      <c r="Q149" s="1665"/>
      <c r="R149" s="1665"/>
      <c r="S149" s="1665"/>
      <c r="T149" s="1665"/>
      <c r="U149" s="1665"/>
      <c r="V149" s="1665"/>
      <c r="W149" s="1665"/>
      <c r="X149" s="1665"/>
      <c r="Y149" s="1665"/>
      <c r="Z149" s="1665"/>
      <c r="AA149" s="1665"/>
      <c r="AB149" s="1665"/>
      <c r="AC149" s="934"/>
    </row>
    <row r="150" spans="1:29" ht="18" customHeight="1">
      <c r="A150" s="968"/>
      <c r="B150" s="929" t="s">
        <v>397</v>
      </c>
      <c r="C150" s="929"/>
      <c r="D150" s="929"/>
      <c r="E150" s="929"/>
      <c r="F150" s="929"/>
      <c r="G150" s="929"/>
      <c r="H150" s="961" t="str">
        <f>項目一覧!$C$242</f>
        <v/>
      </c>
      <c r="I150" s="962"/>
      <c r="J150" s="961"/>
      <c r="K150" s="961"/>
      <c r="L150" s="961"/>
      <c r="M150" s="961"/>
      <c r="N150" s="961"/>
      <c r="O150" s="961"/>
      <c r="P150" s="961"/>
      <c r="Q150" s="961"/>
      <c r="R150" s="961"/>
      <c r="S150" s="961"/>
      <c r="T150" s="961"/>
      <c r="U150" s="961"/>
      <c r="V150" s="961"/>
      <c r="W150" s="961"/>
      <c r="X150" s="961"/>
      <c r="Y150" s="961"/>
      <c r="Z150" s="961"/>
      <c r="AA150" s="961"/>
      <c r="AB150" s="962"/>
      <c r="AC150" s="934"/>
    </row>
    <row r="151" spans="1:29" ht="18" customHeight="1">
      <c r="A151" s="968"/>
      <c r="B151" s="929" t="s">
        <v>413</v>
      </c>
      <c r="C151" s="929"/>
      <c r="D151" s="929"/>
      <c r="E151" s="929"/>
      <c r="F151" s="929"/>
      <c r="G151" s="929"/>
      <c r="H151" s="961" t="str">
        <f>項目一覧!$C$243</f>
        <v/>
      </c>
      <c r="I151" s="962"/>
      <c r="J151" s="961"/>
      <c r="K151" s="961"/>
      <c r="L151" s="961"/>
      <c r="M151" s="961"/>
      <c r="N151" s="961"/>
      <c r="O151" s="961"/>
      <c r="P151" s="961"/>
      <c r="Q151" s="961"/>
      <c r="R151" s="961"/>
      <c r="S151" s="961"/>
      <c r="T151" s="961"/>
      <c r="U151" s="961"/>
      <c r="V151" s="961"/>
      <c r="W151" s="961"/>
      <c r="X151" s="961"/>
      <c r="Y151" s="961"/>
      <c r="Z151" s="961"/>
      <c r="AA151" s="961"/>
      <c r="AB151" s="962"/>
      <c r="AC151" s="934"/>
    </row>
    <row r="152" spans="1:29" ht="18" customHeight="1">
      <c r="A152" s="968"/>
      <c r="B152" s="925" t="s">
        <v>412</v>
      </c>
      <c r="C152" s="929"/>
      <c r="D152" s="929"/>
      <c r="E152" s="929"/>
      <c r="F152" s="929"/>
      <c r="G152" s="929"/>
      <c r="H152" s="961"/>
      <c r="I152" s="1673" t="str">
        <f>項目一覧!$C$244</f>
        <v/>
      </c>
      <c r="J152" s="1673"/>
      <c r="K152" s="1673"/>
      <c r="L152" s="1673"/>
      <c r="M152" s="1673"/>
      <c r="N152" s="1673"/>
      <c r="O152" s="1673"/>
      <c r="P152" s="1673"/>
      <c r="Q152" s="1673"/>
      <c r="R152" s="1673"/>
      <c r="S152" s="1673"/>
      <c r="T152" s="1673"/>
      <c r="U152" s="1673"/>
      <c r="V152" s="1673"/>
      <c r="W152" s="1673"/>
      <c r="X152" s="1673"/>
      <c r="Y152" s="1673"/>
      <c r="Z152" s="1673"/>
      <c r="AA152" s="1673"/>
      <c r="AB152" s="1673"/>
      <c r="AC152" s="1673"/>
    </row>
    <row r="153" spans="1:29" ht="18" customHeight="1">
      <c r="A153" s="959"/>
      <c r="B153" s="929"/>
      <c r="C153" s="929"/>
      <c r="D153" s="929"/>
      <c r="E153" s="929"/>
      <c r="F153" s="929"/>
      <c r="G153" s="929"/>
      <c r="H153" s="961"/>
      <c r="I153" s="1673"/>
      <c r="J153" s="1673"/>
      <c r="K153" s="1673"/>
      <c r="L153" s="1673"/>
      <c r="M153" s="1673"/>
      <c r="N153" s="1673"/>
      <c r="O153" s="1673"/>
      <c r="P153" s="1673"/>
      <c r="Q153" s="1673"/>
      <c r="R153" s="1673"/>
      <c r="S153" s="1673"/>
      <c r="T153" s="1673"/>
      <c r="U153" s="1673"/>
      <c r="V153" s="1673"/>
      <c r="W153" s="1673"/>
      <c r="X153" s="1673"/>
      <c r="Y153" s="1673"/>
      <c r="Z153" s="1673"/>
      <c r="AA153" s="1673"/>
      <c r="AB153" s="1673"/>
      <c r="AC153" s="1673"/>
    </row>
    <row r="154" spans="1:29" ht="18" customHeight="1">
      <c r="A154" s="968"/>
      <c r="B154" s="929" t="s">
        <v>401</v>
      </c>
      <c r="C154" s="929"/>
      <c r="D154" s="929"/>
      <c r="E154" s="929"/>
      <c r="F154" s="929"/>
      <c r="G154" s="929"/>
      <c r="H154" s="961" t="str">
        <f>項目一覧!$C$245</f>
        <v/>
      </c>
      <c r="I154" s="962"/>
      <c r="J154" s="961"/>
      <c r="K154" s="961"/>
      <c r="L154" s="961"/>
      <c r="M154" s="961"/>
      <c r="N154" s="961"/>
      <c r="O154" s="961"/>
      <c r="P154" s="961"/>
      <c r="Q154" s="961"/>
      <c r="R154" s="961"/>
      <c r="S154" s="961"/>
      <c r="T154" s="961"/>
      <c r="U154" s="961"/>
      <c r="V154" s="961"/>
      <c r="W154" s="961"/>
      <c r="X154" s="961"/>
      <c r="Y154" s="961"/>
      <c r="Z154" s="961"/>
      <c r="AA154" s="961"/>
      <c r="AB154" s="962"/>
      <c r="AC154" s="934"/>
    </row>
    <row r="155" spans="1:29" ht="18" customHeight="1">
      <c r="A155" s="968"/>
      <c r="B155" s="929" t="s">
        <v>414</v>
      </c>
      <c r="C155" s="929"/>
      <c r="D155" s="929"/>
      <c r="E155" s="929"/>
      <c r="F155" s="929"/>
      <c r="G155" s="929"/>
      <c r="H155" s="961" t="str">
        <f>項目一覧!$C$246</f>
        <v/>
      </c>
      <c r="I155" s="962"/>
      <c r="J155" s="961"/>
      <c r="K155" s="961"/>
      <c r="L155" s="961"/>
      <c r="M155" s="961"/>
      <c r="N155" s="961"/>
      <c r="O155" s="961"/>
      <c r="P155" s="961"/>
      <c r="Q155" s="961"/>
      <c r="R155" s="961"/>
      <c r="S155" s="961"/>
      <c r="T155" s="961"/>
      <c r="U155" s="961"/>
      <c r="V155" s="961"/>
      <c r="W155" s="961"/>
      <c r="X155" s="961"/>
      <c r="Y155" s="961"/>
      <c r="Z155" s="961"/>
      <c r="AA155" s="961"/>
      <c r="AB155" s="962"/>
      <c r="AC155" s="934"/>
    </row>
    <row r="156" spans="1:29" ht="18" customHeight="1">
      <c r="A156" s="968"/>
      <c r="B156" s="929" t="s">
        <v>399</v>
      </c>
      <c r="C156" s="929"/>
      <c r="D156" s="929"/>
      <c r="E156" s="929"/>
      <c r="F156" s="929"/>
      <c r="G156" s="929"/>
      <c r="H156" s="961" t="str">
        <f>項目一覧!$C$247</f>
        <v/>
      </c>
      <c r="I156" s="962"/>
      <c r="J156" s="961"/>
      <c r="K156" s="961"/>
      <c r="L156" s="961"/>
      <c r="M156" s="961"/>
      <c r="N156" s="961"/>
      <c r="O156" s="961"/>
      <c r="P156" s="961"/>
      <c r="Q156" s="961"/>
      <c r="R156" s="961"/>
      <c r="S156" s="961"/>
      <c r="T156" s="961"/>
      <c r="U156" s="961"/>
      <c r="V156" s="961"/>
      <c r="W156" s="961"/>
      <c r="X156" s="961"/>
      <c r="Y156" s="961"/>
      <c r="Z156" s="961"/>
      <c r="AA156" s="961"/>
      <c r="AB156" s="962"/>
      <c r="AC156" s="934"/>
    </row>
    <row r="157" spans="1:29" ht="18" customHeight="1">
      <c r="A157" s="968"/>
      <c r="B157" s="929" t="s">
        <v>398</v>
      </c>
      <c r="C157" s="929"/>
      <c r="D157" s="929"/>
      <c r="E157" s="929"/>
      <c r="F157" s="929"/>
      <c r="G157" s="929"/>
      <c r="H157" s="1665" t="str">
        <f>項目一覧!$C$248</f>
        <v/>
      </c>
      <c r="I157" s="1665"/>
      <c r="J157" s="1665"/>
      <c r="K157" s="1665"/>
      <c r="L157" s="1665"/>
      <c r="M157" s="1665"/>
      <c r="N157" s="1665"/>
      <c r="O157" s="1665"/>
      <c r="P157" s="1665"/>
      <c r="Q157" s="1665"/>
      <c r="R157" s="1665"/>
      <c r="S157" s="1665"/>
      <c r="T157" s="1665"/>
      <c r="U157" s="1665"/>
      <c r="V157" s="1665"/>
      <c r="W157" s="1665"/>
      <c r="X157" s="1665"/>
      <c r="Y157" s="1665"/>
      <c r="Z157" s="1665"/>
      <c r="AA157" s="1665"/>
      <c r="AB157" s="1665"/>
      <c r="AC157" s="934"/>
    </row>
    <row r="158" spans="1:29" ht="18" customHeight="1">
      <c r="A158" s="968"/>
      <c r="B158" s="929" t="s">
        <v>397</v>
      </c>
      <c r="C158" s="929"/>
      <c r="D158" s="929"/>
      <c r="E158" s="929"/>
      <c r="F158" s="929"/>
      <c r="G158" s="929"/>
      <c r="H158" s="961" t="str">
        <f>項目一覧!$C$249</f>
        <v/>
      </c>
      <c r="I158" s="962"/>
      <c r="J158" s="961"/>
      <c r="K158" s="961"/>
      <c r="L158" s="961"/>
      <c r="M158" s="961"/>
      <c r="N158" s="961"/>
      <c r="O158" s="961"/>
      <c r="P158" s="961"/>
      <c r="Q158" s="961"/>
      <c r="R158" s="961"/>
      <c r="S158" s="961"/>
      <c r="T158" s="961"/>
      <c r="U158" s="961"/>
      <c r="V158" s="961"/>
      <c r="W158" s="961"/>
      <c r="X158" s="961"/>
      <c r="Y158" s="961"/>
      <c r="Z158" s="961"/>
      <c r="AA158" s="961"/>
      <c r="AB158" s="962"/>
      <c r="AC158" s="934"/>
    </row>
    <row r="159" spans="1:29" ht="18" customHeight="1">
      <c r="A159" s="968"/>
      <c r="B159" s="929" t="s">
        <v>413</v>
      </c>
      <c r="C159" s="929"/>
      <c r="D159" s="929"/>
      <c r="E159" s="929"/>
      <c r="F159" s="929"/>
      <c r="G159" s="929"/>
      <c r="H159" s="961" t="str">
        <f>項目一覧!$C$250</f>
        <v/>
      </c>
      <c r="I159" s="962"/>
      <c r="J159" s="961"/>
      <c r="K159" s="961"/>
      <c r="L159" s="961"/>
      <c r="M159" s="961"/>
      <c r="N159" s="961"/>
      <c r="O159" s="961"/>
      <c r="P159" s="961"/>
      <c r="Q159" s="961"/>
      <c r="R159" s="961"/>
      <c r="S159" s="961"/>
      <c r="T159" s="961"/>
      <c r="U159" s="961"/>
      <c r="V159" s="961"/>
      <c r="W159" s="961"/>
      <c r="X159" s="961"/>
      <c r="Y159" s="961"/>
      <c r="Z159" s="961"/>
      <c r="AA159" s="961"/>
      <c r="AB159" s="962"/>
      <c r="AC159" s="934"/>
    </row>
    <row r="160" spans="1:29" ht="18" customHeight="1">
      <c r="A160" s="968"/>
      <c r="B160" s="925" t="s">
        <v>412</v>
      </c>
      <c r="C160" s="929"/>
      <c r="D160" s="929"/>
      <c r="E160" s="929"/>
      <c r="F160" s="929"/>
      <c r="G160" s="929"/>
      <c r="H160" s="961"/>
      <c r="I160" s="1673" t="str">
        <f>項目一覧!$C$251</f>
        <v/>
      </c>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row>
    <row r="161" spans="1:29" ht="18" customHeight="1">
      <c r="A161" s="974"/>
      <c r="B161" s="958"/>
      <c r="C161" s="958"/>
      <c r="D161" s="958"/>
      <c r="E161" s="958"/>
      <c r="F161" s="958"/>
      <c r="G161" s="958"/>
      <c r="H161" s="96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row>
    <row r="162" spans="1:29" ht="15.95" customHeight="1">
      <c r="A162" s="959" t="s">
        <v>309</v>
      </c>
      <c r="B162" s="929" t="s">
        <v>411</v>
      </c>
      <c r="C162" s="929"/>
      <c r="D162" s="929"/>
      <c r="E162" s="929"/>
      <c r="F162" s="929"/>
      <c r="G162" s="929"/>
      <c r="H162" s="929"/>
      <c r="I162" s="929"/>
      <c r="J162" s="929"/>
      <c r="K162" s="929"/>
      <c r="L162" s="929"/>
      <c r="M162" s="929"/>
      <c r="N162" s="929"/>
      <c r="O162" s="929"/>
      <c r="P162" s="929"/>
      <c r="Q162" s="929"/>
      <c r="R162" s="929"/>
      <c r="S162" s="929"/>
      <c r="T162" s="929"/>
      <c r="U162" s="929"/>
      <c r="V162" s="929"/>
      <c r="W162" s="929"/>
      <c r="X162" s="929"/>
      <c r="Y162" s="929"/>
      <c r="Z162" s="929"/>
      <c r="AA162" s="929"/>
    </row>
    <row r="163" spans="1:29" ht="15.95" customHeight="1">
      <c r="A163" s="959"/>
      <c r="B163" s="929" t="s">
        <v>212</v>
      </c>
      <c r="C163" s="929"/>
      <c r="D163" s="929"/>
      <c r="E163" s="929"/>
      <c r="F163" s="929"/>
      <c r="G163" s="929"/>
      <c r="H163" s="929"/>
      <c r="I163" s="929"/>
      <c r="J163" s="929"/>
      <c r="K163" s="929"/>
      <c r="L163" s="929"/>
      <c r="M163" s="929"/>
      <c r="N163" s="929"/>
      <c r="O163" s="929"/>
      <c r="P163" s="929"/>
      <c r="Q163" s="929"/>
      <c r="R163" s="929"/>
      <c r="S163" s="929"/>
      <c r="T163" s="929"/>
      <c r="U163" s="929"/>
      <c r="V163" s="929"/>
      <c r="W163" s="929"/>
      <c r="X163" s="929"/>
      <c r="Y163" s="929"/>
      <c r="Z163" s="929"/>
      <c r="AA163" s="929"/>
    </row>
    <row r="164" spans="1:29" ht="18" customHeight="1">
      <c r="A164" s="968"/>
      <c r="B164" s="929" t="s">
        <v>409</v>
      </c>
      <c r="C164" s="929"/>
      <c r="D164" s="929"/>
      <c r="E164" s="929"/>
      <c r="F164" s="929"/>
      <c r="G164" s="929"/>
      <c r="H164" s="967" t="str">
        <f>IF(項目一覧!$C$43=0,"","("&amp;項目一覧!$C$43&amp;") 建築士  （"&amp;項目一覧!$C$44&amp;"）登録　第　 "&amp;項目一覧!$C$45&amp;"　号")</f>
        <v>() 建築士  （）登録　第　 　号</v>
      </c>
      <c r="I164" s="962"/>
      <c r="J164" s="961"/>
      <c r="K164" s="961"/>
      <c r="L164" s="961"/>
      <c r="M164" s="961"/>
      <c r="N164" s="961"/>
      <c r="O164" s="961"/>
      <c r="P164" s="961"/>
      <c r="Q164" s="961"/>
      <c r="R164" s="961"/>
      <c r="S164" s="961"/>
      <c r="T164" s="961"/>
      <c r="U164" s="961"/>
      <c r="V164" s="961"/>
      <c r="W164" s="961"/>
      <c r="X164" s="961"/>
      <c r="Y164" s="961"/>
      <c r="Z164" s="961"/>
      <c r="AA164" s="961"/>
      <c r="AB164" s="962"/>
    </row>
    <row r="165" spans="1:29" ht="18" customHeight="1">
      <c r="A165" s="968"/>
      <c r="B165" s="929" t="s">
        <v>408</v>
      </c>
      <c r="C165" s="929"/>
      <c r="D165" s="929"/>
      <c r="E165" s="929"/>
      <c r="F165" s="929"/>
      <c r="G165" s="929"/>
      <c r="H165" s="961" t="str">
        <f>項目一覧!$C$46</f>
        <v/>
      </c>
      <c r="I165" s="962"/>
      <c r="J165" s="961"/>
      <c r="K165" s="961"/>
      <c r="L165" s="961"/>
      <c r="M165" s="961"/>
      <c r="N165" s="961"/>
      <c r="O165" s="961"/>
      <c r="P165" s="961"/>
      <c r="Q165" s="961"/>
      <c r="R165" s="961"/>
      <c r="S165" s="961"/>
      <c r="T165" s="961"/>
      <c r="U165" s="961"/>
      <c r="V165" s="961"/>
      <c r="W165" s="961"/>
      <c r="X165" s="961"/>
      <c r="Y165" s="961"/>
      <c r="Z165" s="961"/>
      <c r="AA165" s="961"/>
      <c r="AB165" s="962"/>
    </row>
    <row r="166" spans="1:29" ht="18" customHeight="1">
      <c r="A166" s="968"/>
      <c r="B166" s="929" t="s">
        <v>407</v>
      </c>
      <c r="C166" s="929"/>
      <c r="D166" s="929"/>
      <c r="E166" s="929"/>
      <c r="F166" s="929"/>
      <c r="G166" s="929"/>
      <c r="H166" s="967" t="str">
        <f>IF(項目一覧!$C$47=0,"","("&amp;項目一覧!$C$47&amp;") 建築士事務所  （"&amp;項目一覧!$C$48&amp;"）知事登録　第　 "&amp;項目一覧!$C$49&amp;"　号")</f>
        <v>() 建築士事務所  （）知事登録　第　 　号</v>
      </c>
      <c r="I166" s="962"/>
      <c r="J166" s="961"/>
      <c r="K166" s="961"/>
      <c r="L166" s="961"/>
      <c r="M166" s="961"/>
      <c r="N166" s="961"/>
      <c r="O166" s="961"/>
      <c r="P166" s="961"/>
      <c r="Q166" s="961"/>
      <c r="R166" s="961"/>
      <c r="S166" s="961"/>
      <c r="T166" s="961"/>
      <c r="U166" s="961"/>
      <c r="V166" s="961"/>
      <c r="W166" s="961"/>
      <c r="X166" s="961"/>
      <c r="Y166" s="961"/>
      <c r="Z166" s="961"/>
      <c r="AA166" s="961"/>
      <c r="AB166" s="962"/>
    </row>
    <row r="167" spans="1:29" ht="18" customHeight="1">
      <c r="A167" s="968"/>
      <c r="B167" s="929"/>
      <c r="C167" s="929"/>
      <c r="D167" s="929"/>
      <c r="E167" s="929"/>
      <c r="F167" s="929"/>
      <c r="G167" s="929"/>
      <c r="H167" s="961" t="str">
        <f>項目一覧!$C$50</f>
        <v/>
      </c>
      <c r="I167" s="962"/>
      <c r="J167" s="961"/>
      <c r="K167" s="961"/>
      <c r="L167" s="961"/>
      <c r="M167" s="961"/>
      <c r="N167" s="961"/>
      <c r="O167" s="961"/>
      <c r="P167" s="961"/>
      <c r="Q167" s="961"/>
      <c r="R167" s="961"/>
      <c r="S167" s="961"/>
      <c r="T167" s="961"/>
      <c r="U167" s="961"/>
      <c r="V167" s="961"/>
      <c r="W167" s="961"/>
      <c r="X167" s="961"/>
      <c r="Y167" s="961"/>
      <c r="Z167" s="961"/>
      <c r="AA167" s="961"/>
      <c r="AB167" s="962"/>
    </row>
    <row r="168" spans="1:29" ht="18" customHeight="1">
      <c r="A168" s="968"/>
      <c r="B168" s="929" t="s">
        <v>406</v>
      </c>
      <c r="C168" s="929"/>
      <c r="D168" s="929"/>
      <c r="E168" s="929"/>
      <c r="F168" s="929"/>
      <c r="G168" s="929"/>
      <c r="H168" s="961" t="str">
        <f>項目一覧!$C$51</f>
        <v/>
      </c>
      <c r="I168" s="962"/>
      <c r="J168" s="961"/>
      <c r="K168" s="961"/>
      <c r="L168" s="961"/>
      <c r="M168" s="961"/>
      <c r="N168" s="961"/>
      <c r="O168" s="961"/>
      <c r="P168" s="961"/>
      <c r="Q168" s="961"/>
      <c r="R168" s="961"/>
      <c r="S168" s="961"/>
      <c r="T168" s="961"/>
      <c r="U168" s="961"/>
      <c r="V168" s="961"/>
      <c r="W168" s="961"/>
      <c r="X168" s="961"/>
      <c r="Y168" s="961"/>
      <c r="Z168" s="961"/>
      <c r="AA168" s="961"/>
      <c r="AB168" s="962"/>
    </row>
    <row r="169" spans="1:29" ht="18" customHeight="1">
      <c r="A169" s="968"/>
      <c r="B169" s="929" t="s">
        <v>405</v>
      </c>
      <c r="C169" s="929"/>
      <c r="D169" s="929"/>
      <c r="E169" s="929"/>
      <c r="F169" s="929"/>
      <c r="G169" s="929"/>
      <c r="H169" s="1665" t="str">
        <f>項目一覧!$C$52</f>
        <v/>
      </c>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row>
    <row r="170" spans="1:29" ht="18" customHeight="1">
      <c r="A170" s="968"/>
      <c r="B170" s="929" t="s">
        <v>404</v>
      </c>
      <c r="C170" s="929"/>
      <c r="D170" s="929"/>
      <c r="E170" s="929"/>
      <c r="F170" s="929"/>
      <c r="G170" s="929"/>
      <c r="H170" s="961" t="str">
        <f>項目一覧!$C$53</f>
        <v/>
      </c>
      <c r="I170" s="962"/>
      <c r="J170" s="961"/>
      <c r="K170" s="961"/>
      <c r="L170" s="961"/>
      <c r="M170" s="961"/>
      <c r="N170" s="961"/>
      <c r="O170" s="961"/>
      <c r="P170" s="961"/>
      <c r="Q170" s="961"/>
      <c r="R170" s="961"/>
      <c r="S170" s="961"/>
      <c r="T170" s="961"/>
      <c r="U170" s="961"/>
      <c r="V170" s="961"/>
      <c r="W170" s="961"/>
      <c r="X170" s="961"/>
      <c r="Y170" s="961"/>
      <c r="Z170" s="961"/>
      <c r="AA170" s="961"/>
      <c r="AB170" s="962"/>
    </row>
    <row r="171" spans="1:29" ht="18" customHeight="1">
      <c r="A171" s="968"/>
      <c r="B171" s="977" t="s">
        <v>403</v>
      </c>
      <c r="C171" s="929"/>
      <c r="D171" s="929"/>
      <c r="E171" s="929"/>
      <c r="F171" s="929"/>
      <c r="G171" s="929"/>
      <c r="H171" s="961"/>
      <c r="I171" s="1673" t="str">
        <f>項目一覧!$C$54</f>
        <v/>
      </c>
      <c r="J171" s="1673"/>
      <c r="K171" s="1673"/>
      <c r="L171" s="1673"/>
      <c r="M171" s="1673"/>
      <c r="N171" s="1673"/>
      <c r="O171" s="1673"/>
      <c r="P171" s="1673"/>
      <c r="Q171" s="1673"/>
      <c r="R171" s="1673"/>
      <c r="S171" s="1673"/>
      <c r="T171" s="1673"/>
      <c r="U171" s="1673"/>
      <c r="V171" s="1673"/>
      <c r="W171" s="1673"/>
      <c r="X171" s="1673"/>
      <c r="Y171" s="1673"/>
      <c r="Z171" s="1673"/>
      <c r="AA171" s="1673"/>
      <c r="AB171" s="1673"/>
    </row>
    <row r="172" spans="1:29" ht="18" customHeight="1">
      <c r="A172" s="968"/>
      <c r="B172" s="925"/>
      <c r="C172" s="929"/>
      <c r="D172" s="929"/>
      <c r="E172" s="929"/>
      <c r="F172" s="929"/>
      <c r="G172" s="929"/>
      <c r="H172" s="961"/>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row>
    <row r="173" spans="1:29" ht="15.95" customHeight="1">
      <c r="A173" s="959"/>
      <c r="B173" s="929" t="s">
        <v>410</v>
      </c>
      <c r="C173" s="929"/>
      <c r="D173" s="929"/>
      <c r="E173" s="929"/>
      <c r="F173" s="929"/>
      <c r="G173" s="929"/>
      <c r="H173" s="961"/>
      <c r="I173" s="961"/>
      <c r="J173" s="961"/>
      <c r="K173" s="961"/>
      <c r="L173" s="961"/>
      <c r="M173" s="961"/>
      <c r="N173" s="961"/>
      <c r="O173" s="961"/>
      <c r="P173" s="961"/>
      <c r="Q173" s="961"/>
      <c r="R173" s="961"/>
      <c r="S173" s="961"/>
      <c r="T173" s="961"/>
      <c r="U173" s="961"/>
      <c r="V173" s="961"/>
      <c r="W173" s="961"/>
      <c r="X173" s="961"/>
      <c r="Y173" s="961"/>
      <c r="Z173" s="961"/>
      <c r="AA173" s="961"/>
      <c r="AB173" s="962"/>
    </row>
    <row r="174" spans="1:29" ht="18" customHeight="1">
      <c r="A174" s="968"/>
      <c r="B174" s="929" t="s">
        <v>409</v>
      </c>
      <c r="C174" s="929"/>
      <c r="D174" s="929"/>
      <c r="E174" s="929"/>
      <c r="F174" s="929"/>
      <c r="G174" s="929"/>
      <c r="H174" s="967" t="str">
        <f>IF(項目一覧!$C$252=0,"","("&amp;項目一覧!$C$252&amp;") 建築士  （"&amp;項目一覧!$C$253&amp;"）登録　第　 "&amp;項目一覧!$C$254&amp;"　号")</f>
        <v>() 建築士  （）登録　第　 　号</v>
      </c>
      <c r="I174" s="962"/>
      <c r="J174" s="961"/>
      <c r="K174" s="961"/>
      <c r="L174" s="961"/>
      <c r="M174" s="961"/>
      <c r="N174" s="961"/>
      <c r="O174" s="961"/>
      <c r="P174" s="961"/>
      <c r="Q174" s="961"/>
      <c r="R174" s="961"/>
      <c r="S174" s="961"/>
      <c r="T174" s="961"/>
      <c r="U174" s="961"/>
      <c r="V174" s="961"/>
      <c r="W174" s="961"/>
      <c r="X174" s="961"/>
      <c r="Y174" s="961"/>
      <c r="Z174" s="961"/>
      <c r="AA174" s="961"/>
      <c r="AB174" s="962"/>
    </row>
    <row r="175" spans="1:29" ht="18" customHeight="1">
      <c r="A175" s="968"/>
      <c r="B175" s="929" t="s">
        <v>408</v>
      </c>
      <c r="C175" s="929"/>
      <c r="D175" s="929"/>
      <c r="E175" s="929"/>
      <c r="F175" s="929"/>
      <c r="G175" s="929"/>
      <c r="H175" s="961" t="str">
        <f>項目一覧!$C$255</f>
        <v/>
      </c>
      <c r="I175" s="962"/>
      <c r="J175" s="961"/>
      <c r="K175" s="961"/>
      <c r="L175" s="961"/>
      <c r="M175" s="961"/>
      <c r="N175" s="961"/>
      <c r="O175" s="961"/>
      <c r="P175" s="961"/>
      <c r="Q175" s="961"/>
      <c r="R175" s="961"/>
      <c r="S175" s="961"/>
      <c r="T175" s="961"/>
      <c r="U175" s="961"/>
      <c r="V175" s="961"/>
      <c r="W175" s="961"/>
      <c r="X175" s="961"/>
      <c r="Y175" s="961"/>
      <c r="Z175" s="961"/>
      <c r="AA175" s="961"/>
      <c r="AB175" s="962"/>
    </row>
    <row r="176" spans="1:29" ht="18" customHeight="1">
      <c r="A176" s="968"/>
      <c r="B176" s="929" t="s">
        <v>407</v>
      </c>
      <c r="C176" s="929"/>
      <c r="D176" s="929"/>
      <c r="E176" s="929"/>
      <c r="F176" s="929"/>
      <c r="G176" s="929"/>
      <c r="H176" s="967" t="str">
        <f>IF(項目一覧!$C$256=0,"","("&amp;項目一覧!$C$256&amp;") 建築士事務所  （"&amp;項目一覧!$C$257&amp;"）知事登録　第　 "&amp;項目一覧!$C$258&amp;"　号")</f>
        <v>() 建築士事務所  （）知事登録　第　 　号</v>
      </c>
      <c r="I176" s="962"/>
      <c r="J176" s="961"/>
      <c r="K176" s="961"/>
      <c r="L176" s="961"/>
      <c r="M176" s="961"/>
      <c r="N176" s="961"/>
      <c r="O176" s="961"/>
      <c r="P176" s="961"/>
      <c r="Q176" s="961"/>
      <c r="R176" s="961"/>
      <c r="S176" s="961"/>
      <c r="T176" s="961"/>
      <c r="U176" s="961"/>
      <c r="V176" s="961"/>
      <c r="W176" s="961"/>
      <c r="X176" s="961"/>
      <c r="Y176" s="961"/>
      <c r="Z176" s="961"/>
      <c r="AA176" s="961"/>
      <c r="AB176" s="962"/>
    </row>
    <row r="177" spans="1:28" ht="18" customHeight="1">
      <c r="A177" s="968"/>
      <c r="B177" s="929"/>
      <c r="C177" s="929"/>
      <c r="D177" s="929"/>
      <c r="E177" s="929"/>
      <c r="F177" s="929"/>
      <c r="G177" s="929"/>
      <c r="H177" s="961" t="str">
        <f>項目一覧!$C$259</f>
        <v/>
      </c>
      <c r="I177" s="962"/>
      <c r="J177" s="961"/>
      <c r="K177" s="961"/>
      <c r="L177" s="961"/>
      <c r="M177" s="961"/>
      <c r="N177" s="961"/>
      <c r="O177" s="961"/>
      <c r="P177" s="961"/>
      <c r="Q177" s="961"/>
      <c r="R177" s="961"/>
      <c r="S177" s="961"/>
      <c r="T177" s="961"/>
      <c r="U177" s="961"/>
      <c r="V177" s="961"/>
      <c r="W177" s="961"/>
      <c r="X177" s="961"/>
      <c r="Y177" s="961"/>
      <c r="Z177" s="961"/>
      <c r="AA177" s="961"/>
      <c r="AB177" s="962"/>
    </row>
    <row r="178" spans="1:28" ht="18" customHeight="1">
      <c r="A178" s="968"/>
      <c r="B178" s="929" t="s">
        <v>406</v>
      </c>
      <c r="C178" s="929"/>
      <c r="D178" s="929"/>
      <c r="E178" s="929"/>
      <c r="F178" s="929"/>
      <c r="G178" s="929"/>
      <c r="H178" s="961" t="str">
        <f>項目一覧!$C$260</f>
        <v/>
      </c>
      <c r="I178" s="962"/>
      <c r="J178" s="961"/>
      <c r="K178" s="961"/>
      <c r="L178" s="961"/>
      <c r="M178" s="961"/>
      <c r="N178" s="961"/>
      <c r="O178" s="961"/>
      <c r="P178" s="961"/>
      <c r="Q178" s="961"/>
      <c r="R178" s="961"/>
      <c r="S178" s="961"/>
      <c r="T178" s="961"/>
      <c r="U178" s="961"/>
      <c r="V178" s="961"/>
      <c r="W178" s="961"/>
      <c r="X178" s="961"/>
      <c r="Y178" s="961"/>
      <c r="Z178" s="961"/>
      <c r="AA178" s="961"/>
      <c r="AB178" s="962"/>
    </row>
    <row r="179" spans="1:28" ht="18" customHeight="1">
      <c r="A179" s="968"/>
      <c r="B179" s="929" t="s">
        <v>405</v>
      </c>
      <c r="C179" s="929"/>
      <c r="D179" s="929"/>
      <c r="E179" s="929"/>
      <c r="F179" s="929"/>
      <c r="G179" s="929"/>
      <c r="H179" s="1665" t="str">
        <f>項目一覧!$C$261</f>
        <v/>
      </c>
      <c r="I179" s="1665"/>
      <c r="J179" s="1665"/>
      <c r="K179" s="1665"/>
      <c r="L179" s="1665"/>
      <c r="M179" s="1665"/>
      <c r="N179" s="1665"/>
      <c r="O179" s="1665"/>
      <c r="P179" s="1665"/>
      <c r="Q179" s="1665"/>
      <c r="R179" s="1665"/>
      <c r="S179" s="1665"/>
      <c r="T179" s="1665"/>
      <c r="U179" s="1665"/>
      <c r="V179" s="1665"/>
      <c r="W179" s="1665"/>
      <c r="X179" s="1665"/>
      <c r="Y179" s="1665"/>
      <c r="Z179" s="1665"/>
      <c r="AA179" s="1665"/>
      <c r="AB179" s="1665"/>
    </row>
    <row r="180" spans="1:28" ht="18" customHeight="1">
      <c r="A180" s="968"/>
      <c r="B180" s="929" t="s">
        <v>404</v>
      </c>
      <c r="C180" s="929"/>
      <c r="D180" s="929"/>
      <c r="E180" s="929"/>
      <c r="F180" s="929"/>
      <c r="G180" s="929"/>
      <c r="H180" s="961" t="str">
        <f>項目一覧!$C$262</f>
        <v/>
      </c>
      <c r="I180" s="962"/>
      <c r="J180" s="961"/>
      <c r="K180" s="961"/>
      <c r="L180" s="961"/>
      <c r="M180" s="961"/>
      <c r="N180" s="961"/>
      <c r="O180" s="961"/>
      <c r="P180" s="961"/>
      <c r="Q180" s="961"/>
      <c r="R180" s="961"/>
      <c r="S180" s="961"/>
      <c r="T180" s="961"/>
      <c r="U180" s="961"/>
      <c r="V180" s="961"/>
      <c r="W180" s="961"/>
      <c r="X180" s="961"/>
      <c r="Y180" s="961"/>
      <c r="Z180" s="961"/>
      <c r="AA180" s="961"/>
      <c r="AB180" s="962"/>
    </row>
    <row r="181" spans="1:28" ht="18" customHeight="1">
      <c r="A181" s="968"/>
      <c r="B181" s="977" t="s">
        <v>403</v>
      </c>
      <c r="C181" s="929"/>
      <c r="D181" s="929"/>
      <c r="E181" s="929"/>
      <c r="F181" s="929"/>
      <c r="G181" s="929"/>
      <c r="H181" s="961"/>
      <c r="I181" s="1673" t="str">
        <f>項目一覧!$C$263</f>
        <v/>
      </c>
      <c r="J181" s="1673"/>
      <c r="K181" s="1673"/>
      <c r="L181" s="1673"/>
      <c r="M181" s="1673"/>
      <c r="N181" s="1673"/>
      <c r="O181" s="1673"/>
      <c r="P181" s="1673"/>
      <c r="Q181" s="1673"/>
      <c r="R181" s="1673"/>
      <c r="S181" s="1673"/>
      <c r="T181" s="1673"/>
      <c r="U181" s="1673"/>
      <c r="V181" s="1673"/>
      <c r="W181" s="1673"/>
      <c r="X181" s="1673"/>
      <c r="Y181" s="1673"/>
      <c r="Z181" s="1673"/>
      <c r="AA181" s="1673"/>
      <c r="AB181" s="1673"/>
    </row>
    <row r="182" spans="1:28" ht="18" customHeight="1">
      <c r="A182" s="959"/>
      <c r="B182" s="929"/>
      <c r="C182" s="929"/>
      <c r="D182" s="929"/>
      <c r="E182" s="929"/>
      <c r="F182" s="929"/>
      <c r="G182" s="929"/>
      <c r="H182" s="961"/>
      <c r="I182" s="1673"/>
      <c r="J182" s="1673"/>
      <c r="K182" s="1673"/>
      <c r="L182" s="1673"/>
      <c r="M182" s="1673"/>
      <c r="N182" s="1673"/>
      <c r="O182" s="1673"/>
      <c r="P182" s="1673"/>
      <c r="Q182" s="1673"/>
      <c r="R182" s="1673"/>
      <c r="S182" s="1673"/>
      <c r="T182" s="1673"/>
      <c r="U182" s="1673"/>
      <c r="V182" s="1673"/>
      <c r="W182" s="1673"/>
      <c r="X182" s="1673"/>
      <c r="Y182" s="1673"/>
      <c r="Z182" s="1673"/>
      <c r="AA182" s="1673"/>
      <c r="AB182" s="1673"/>
    </row>
    <row r="183" spans="1:28" ht="18" customHeight="1">
      <c r="A183" s="968"/>
      <c r="B183" s="929" t="s">
        <v>409</v>
      </c>
      <c r="C183" s="929"/>
      <c r="D183" s="929"/>
      <c r="E183" s="929"/>
      <c r="F183" s="929"/>
      <c r="G183" s="929"/>
      <c r="H183" s="967" t="str">
        <f>IF(項目一覧!$C$264=0,"","("&amp;項目一覧!$C$264&amp;") 建築士  （"&amp;項目一覧!$C$265&amp;"）登録　第　 "&amp;項目一覧!$C$266&amp;"　号")</f>
        <v>() 建築士  （）登録　第　 　号</v>
      </c>
      <c r="I183" s="962"/>
      <c r="J183" s="961"/>
      <c r="K183" s="961"/>
      <c r="L183" s="961"/>
      <c r="M183" s="961"/>
      <c r="N183" s="961"/>
      <c r="O183" s="961"/>
      <c r="P183" s="961"/>
      <c r="Q183" s="961"/>
      <c r="R183" s="961"/>
      <c r="S183" s="961"/>
      <c r="T183" s="961"/>
      <c r="U183" s="961"/>
      <c r="V183" s="961"/>
      <c r="W183" s="961"/>
      <c r="X183" s="961"/>
      <c r="Y183" s="961"/>
      <c r="Z183" s="961"/>
      <c r="AA183" s="961"/>
      <c r="AB183" s="962"/>
    </row>
    <row r="184" spans="1:28" ht="18" customHeight="1">
      <c r="A184" s="968"/>
      <c r="B184" s="929" t="s">
        <v>408</v>
      </c>
      <c r="C184" s="929"/>
      <c r="D184" s="929"/>
      <c r="E184" s="929"/>
      <c r="F184" s="929"/>
      <c r="G184" s="929"/>
      <c r="H184" s="961" t="str">
        <f>項目一覧!$C$267</f>
        <v/>
      </c>
      <c r="I184" s="962"/>
      <c r="J184" s="961"/>
      <c r="K184" s="961"/>
      <c r="L184" s="961"/>
      <c r="M184" s="961"/>
      <c r="N184" s="961"/>
      <c r="O184" s="961"/>
      <c r="P184" s="961"/>
      <c r="Q184" s="961"/>
      <c r="R184" s="961"/>
      <c r="S184" s="961"/>
      <c r="T184" s="961"/>
      <c r="U184" s="961"/>
      <c r="V184" s="961"/>
      <c r="W184" s="961"/>
      <c r="X184" s="961"/>
      <c r="Y184" s="961"/>
      <c r="Z184" s="961"/>
      <c r="AA184" s="961"/>
      <c r="AB184" s="962"/>
    </row>
    <row r="185" spans="1:28" ht="18" customHeight="1">
      <c r="A185" s="968"/>
      <c r="B185" s="929" t="s">
        <v>407</v>
      </c>
      <c r="C185" s="929"/>
      <c r="D185" s="929"/>
      <c r="E185" s="929"/>
      <c r="F185" s="929"/>
      <c r="G185" s="929"/>
      <c r="H185" s="967" t="str">
        <f>IF(項目一覧!$C$268=0,"","("&amp;項目一覧!$C$268&amp;") 建築士事務所  （"&amp;項目一覧!$C$269&amp;"）知事登録　第　 "&amp;項目一覧!$C$270&amp;"　号")</f>
        <v>() 建築士事務所  （）知事登録　第　 　号</v>
      </c>
      <c r="I185" s="962"/>
      <c r="J185" s="961"/>
      <c r="K185" s="961"/>
      <c r="L185" s="961"/>
      <c r="M185" s="961"/>
      <c r="N185" s="961"/>
      <c r="O185" s="961"/>
      <c r="P185" s="961"/>
      <c r="Q185" s="961"/>
      <c r="R185" s="961"/>
      <c r="S185" s="961"/>
      <c r="T185" s="961"/>
      <c r="U185" s="961"/>
      <c r="V185" s="961"/>
      <c r="W185" s="961"/>
      <c r="X185" s="961"/>
      <c r="Y185" s="961"/>
      <c r="Z185" s="961"/>
      <c r="AA185" s="961"/>
      <c r="AB185" s="962"/>
    </row>
    <row r="186" spans="1:28" ht="18" customHeight="1">
      <c r="A186" s="968"/>
      <c r="B186" s="929"/>
      <c r="C186" s="929"/>
      <c r="D186" s="929"/>
      <c r="E186" s="929"/>
      <c r="F186" s="929"/>
      <c r="G186" s="929"/>
      <c r="H186" s="961" t="str">
        <f>項目一覧!$C$271</f>
        <v/>
      </c>
      <c r="I186" s="962"/>
      <c r="J186" s="961"/>
      <c r="K186" s="961"/>
      <c r="L186" s="961"/>
      <c r="M186" s="961"/>
      <c r="N186" s="961"/>
      <c r="O186" s="961"/>
      <c r="P186" s="961"/>
      <c r="Q186" s="961"/>
      <c r="R186" s="961"/>
      <c r="S186" s="961"/>
      <c r="T186" s="961"/>
      <c r="U186" s="961"/>
      <c r="V186" s="961"/>
      <c r="W186" s="961"/>
      <c r="X186" s="961"/>
      <c r="Y186" s="961"/>
      <c r="Z186" s="961"/>
      <c r="AA186" s="961"/>
      <c r="AB186" s="962"/>
    </row>
    <row r="187" spans="1:28" ht="18" customHeight="1">
      <c r="A187" s="968"/>
      <c r="B187" s="929" t="s">
        <v>406</v>
      </c>
      <c r="C187" s="929"/>
      <c r="D187" s="929"/>
      <c r="E187" s="929"/>
      <c r="F187" s="929"/>
      <c r="G187" s="929"/>
      <c r="H187" s="961" t="str">
        <f>項目一覧!$C$272</f>
        <v/>
      </c>
      <c r="I187" s="962"/>
      <c r="J187" s="961"/>
      <c r="K187" s="961"/>
      <c r="L187" s="961"/>
      <c r="M187" s="961"/>
      <c r="N187" s="961"/>
      <c r="O187" s="961"/>
      <c r="P187" s="961"/>
      <c r="Q187" s="961"/>
      <c r="R187" s="961"/>
      <c r="S187" s="961"/>
      <c r="T187" s="961"/>
      <c r="U187" s="961"/>
      <c r="V187" s="961"/>
      <c r="W187" s="961"/>
      <c r="X187" s="961"/>
      <c r="Y187" s="961"/>
      <c r="Z187" s="961"/>
      <c r="AA187" s="961"/>
      <c r="AB187" s="962"/>
    </row>
    <row r="188" spans="1:28" ht="18" customHeight="1">
      <c r="A188" s="968"/>
      <c r="B188" s="929" t="s">
        <v>405</v>
      </c>
      <c r="C188" s="929"/>
      <c r="D188" s="929"/>
      <c r="E188" s="929"/>
      <c r="F188" s="929"/>
      <c r="G188" s="929"/>
      <c r="H188" s="1665" t="str">
        <f>項目一覧!$C$273</f>
        <v/>
      </c>
      <c r="I188" s="1665"/>
      <c r="J188" s="1665"/>
      <c r="K188" s="1665"/>
      <c r="L188" s="1665"/>
      <c r="M188" s="1665"/>
      <c r="N188" s="1665"/>
      <c r="O188" s="1665"/>
      <c r="P188" s="1665"/>
      <c r="Q188" s="1665"/>
      <c r="R188" s="1665"/>
      <c r="S188" s="1665"/>
      <c r="T188" s="1665"/>
      <c r="U188" s="1665"/>
      <c r="V188" s="1665"/>
      <c r="W188" s="1665"/>
      <c r="X188" s="1665"/>
      <c r="Y188" s="1665"/>
      <c r="Z188" s="1665"/>
      <c r="AA188" s="1665"/>
      <c r="AB188" s="1665"/>
    </row>
    <row r="189" spans="1:28" ht="18" customHeight="1">
      <c r="A189" s="968"/>
      <c r="B189" s="929" t="s">
        <v>404</v>
      </c>
      <c r="C189" s="929"/>
      <c r="D189" s="929"/>
      <c r="E189" s="929"/>
      <c r="F189" s="929"/>
      <c r="G189" s="929"/>
      <c r="H189" s="961" t="str">
        <f>項目一覧!$C$274</f>
        <v/>
      </c>
      <c r="I189" s="962"/>
      <c r="J189" s="961"/>
      <c r="K189" s="961"/>
      <c r="L189" s="961"/>
      <c r="M189" s="961"/>
      <c r="N189" s="961"/>
      <c r="O189" s="961"/>
      <c r="P189" s="961"/>
      <c r="Q189" s="961"/>
      <c r="R189" s="961"/>
      <c r="S189" s="961"/>
      <c r="T189" s="961"/>
      <c r="U189" s="961"/>
      <c r="V189" s="961"/>
      <c r="W189" s="961"/>
      <c r="X189" s="961"/>
      <c r="Y189" s="961"/>
      <c r="Z189" s="961"/>
      <c r="AA189" s="961"/>
      <c r="AB189" s="962"/>
    </row>
    <row r="190" spans="1:28" ht="18" customHeight="1">
      <c r="A190" s="968"/>
      <c r="B190" s="977" t="s">
        <v>403</v>
      </c>
      <c r="C190" s="929"/>
      <c r="D190" s="929"/>
      <c r="E190" s="929"/>
      <c r="F190" s="929"/>
      <c r="G190" s="929"/>
      <c r="H190" s="961"/>
      <c r="I190" s="1673" t="str">
        <f>項目一覧!$C$275</f>
        <v/>
      </c>
      <c r="J190" s="1673"/>
      <c r="K190" s="1673"/>
      <c r="L190" s="1673"/>
      <c r="M190" s="1673"/>
      <c r="N190" s="1673"/>
      <c r="O190" s="1673"/>
      <c r="P190" s="1673"/>
      <c r="Q190" s="1673"/>
      <c r="R190" s="1673"/>
      <c r="S190" s="1673"/>
      <c r="T190" s="1673"/>
      <c r="U190" s="1673"/>
      <c r="V190" s="1673"/>
      <c r="W190" s="1673"/>
      <c r="X190" s="1673"/>
      <c r="Y190" s="1673"/>
      <c r="Z190" s="1673"/>
      <c r="AA190" s="1673"/>
      <c r="AB190" s="1673"/>
    </row>
    <row r="191" spans="1:28" ht="18" customHeight="1">
      <c r="A191" s="959"/>
      <c r="B191" s="929"/>
      <c r="C191" s="929"/>
      <c r="D191" s="929"/>
      <c r="E191" s="929"/>
      <c r="F191" s="929"/>
      <c r="G191" s="929"/>
      <c r="H191" s="961"/>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row>
    <row r="192" spans="1:28" ht="18" customHeight="1">
      <c r="A192" s="968"/>
      <c r="B192" s="929" t="s">
        <v>409</v>
      </c>
      <c r="C192" s="929"/>
      <c r="D192" s="929"/>
      <c r="E192" s="929"/>
      <c r="F192" s="929"/>
      <c r="G192" s="929"/>
      <c r="H192" s="967" t="str">
        <f>IF(項目一覧!$C$276=0,"","("&amp;項目一覧!$C$276&amp;") 建築士  （"&amp;項目一覧!$C$277&amp;"）登録　第　 "&amp;項目一覧!$C$278&amp;"　号")</f>
        <v>() 建築士  （）登録　第　 　号</v>
      </c>
      <c r="I192" s="962"/>
      <c r="J192" s="961"/>
      <c r="K192" s="961"/>
      <c r="L192" s="961"/>
      <c r="M192" s="961"/>
      <c r="N192" s="961"/>
      <c r="O192" s="961"/>
      <c r="P192" s="961"/>
      <c r="Q192" s="961"/>
      <c r="R192" s="961"/>
      <c r="S192" s="961"/>
      <c r="T192" s="961"/>
      <c r="U192" s="961"/>
      <c r="V192" s="961"/>
      <c r="W192" s="961"/>
      <c r="X192" s="961"/>
      <c r="Y192" s="961"/>
      <c r="Z192" s="961"/>
      <c r="AA192" s="961"/>
      <c r="AB192" s="962"/>
    </row>
    <row r="193" spans="1:28" ht="18" customHeight="1">
      <c r="A193" s="968"/>
      <c r="B193" s="929" t="s">
        <v>408</v>
      </c>
      <c r="C193" s="929"/>
      <c r="D193" s="929"/>
      <c r="E193" s="929"/>
      <c r="F193" s="929"/>
      <c r="G193" s="929"/>
      <c r="H193" s="961" t="str">
        <f>項目一覧!$C$279</f>
        <v/>
      </c>
      <c r="I193" s="962"/>
      <c r="J193" s="961"/>
      <c r="K193" s="961"/>
      <c r="L193" s="961"/>
      <c r="M193" s="961"/>
      <c r="N193" s="961"/>
      <c r="O193" s="961"/>
      <c r="P193" s="961"/>
      <c r="Q193" s="961"/>
      <c r="R193" s="961"/>
      <c r="S193" s="961"/>
      <c r="T193" s="961"/>
      <c r="U193" s="961"/>
      <c r="V193" s="961"/>
      <c r="W193" s="961"/>
      <c r="X193" s="961"/>
      <c r="Y193" s="961"/>
      <c r="Z193" s="961"/>
      <c r="AA193" s="961"/>
      <c r="AB193" s="962"/>
    </row>
    <row r="194" spans="1:28" ht="18" customHeight="1">
      <c r="A194" s="968"/>
      <c r="B194" s="929" t="s">
        <v>407</v>
      </c>
      <c r="C194" s="929"/>
      <c r="D194" s="929"/>
      <c r="E194" s="929"/>
      <c r="F194" s="929"/>
      <c r="G194" s="929"/>
      <c r="H194" s="967" t="str">
        <f>IF(項目一覧!$C$280=0,"","("&amp;項目一覧!$C$280&amp;") 建築士事務所  （"&amp;項目一覧!$C$281&amp;"）知事登録　第　 "&amp;項目一覧!$C$282&amp;"　号")</f>
        <v>() 建築士事務所  （）知事登録　第　 　号</v>
      </c>
      <c r="I194" s="962"/>
      <c r="J194" s="961"/>
      <c r="K194" s="961"/>
      <c r="L194" s="961"/>
      <c r="M194" s="961"/>
      <c r="N194" s="961"/>
      <c r="O194" s="961"/>
      <c r="P194" s="961"/>
      <c r="Q194" s="961"/>
      <c r="R194" s="961"/>
      <c r="S194" s="961"/>
      <c r="T194" s="961"/>
      <c r="U194" s="961"/>
      <c r="V194" s="961"/>
      <c r="W194" s="961"/>
      <c r="X194" s="961"/>
      <c r="Y194" s="961"/>
      <c r="Z194" s="961"/>
      <c r="AA194" s="961"/>
      <c r="AB194" s="962"/>
    </row>
    <row r="195" spans="1:28" ht="18" customHeight="1">
      <c r="A195" s="968"/>
      <c r="B195" s="929"/>
      <c r="C195" s="929"/>
      <c r="D195" s="929"/>
      <c r="E195" s="929"/>
      <c r="F195" s="929"/>
      <c r="G195" s="929"/>
      <c r="H195" s="961" t="str">
        <f>項目一覧!$C$283</f>
        <v/>
      </c>
      <c r="I195" s="962"/>
      <c r="J195" s="961"/>
      <c r="K195" s="961"/>
      <c r="L195" s="961"/>
      <c r="M195" s="961"/>
      <c r="N195" s="961"/>
      <c r="O195" s="961"/>
      <c r="P195" s="961"/>
      <c r="Q195" s="961"/>
      <c r="R195" s="961"/>
      <c r="S195" s="961"/>
      <c r="T195" s="961"/>
      <c r="U195" s="961"/>
      <c r="V195" s="961"/>
      <c r="W195" s="961"/>
      <c r="X195" s="961"/>
      <c r="Y195" s="961"/>
      <c r="Z195" s="961"/>
      <c r="AA195" s="961"/>
      <c r="AB195" s="962"/>
    </row>
    <row r="196" spans="1:28" ht="18" customHeight="1">
      <c r="A196" s="968"/>
      <c r="B196" s="929" t="s">
        <v>406</v>
      </c>
      <c r="C196" s="929"/>
      <c r="D196" s="929"/>
      <c r="E196" s="929"/>
      <c r="F196" s="929"/>
      <c r="G196" s="929"/>
      <c r="H196" s="961" t="str">
        <f>項目一覧!$C$284</f>
        <v/>
      </c>
      <c r="I196" s="962"/>
      <c r="J196" s="961"/>
      <c r="K196" s="961"/>
      <c r="L196" s="961"/>
      <c r="M196" s="961"/>
      <c r="N196" s="961"/>
      <c r="O196" s="961"/>
      <c r="P196" s="961"/>
      <c r="Q196" s="961"/>
      <c r="R196" s="961"/>
      <c r="S196" s="961"/>
      <c r="T196" s="961"/>
      <c r="U196" s="961"/>
      <c r="V196" s="961"/>
      <c r="W196" s="961"/>
      <c r="X196" s="961"/>
      <c r="Y196" s="961"/>
      <c r="Z196" s="961"/>
      <c r="AA196" s="961"/>
      <c r="AB196" s="962"/>
    </row>
    <row r="197" spans="1:28" ht="18" customHeight="1">
      <c r="A197" s="968"/>
      <c r="B197" s="929" t="s">
        <v>405</v>
      </c>
      <c r="C197" s="929"/>
      <c r="D197" s="929"/>
      <c r="E197" s="929"/>
      <c r="F197" s="929"/>
      <c r="G197" s="929"/>
      <c r="H197" s="1665" t="str">
        <f>項目一覧!$C$285</f>
        <v/>
      </c>
      <c r="I197" s="1665"/>
      <c r="J197" s="1665"/>
      <c r="K197" s="1665"/>
      <c r="L197" s="1665"/>
      <c r="M197" s="1665"/>
      <c r="N197" s="1665"/>
      <c r="O197" s="1665"/>
      <c r="P197" s="1665"/>
      <c r="Q197" s="1665"/>
      <c r="R197" s="1665"/>
      <c r="S197" s="1665"/>
      <c r="T197" s="1665"/>
      <c r="U197" s="1665"/>
      <c r="V197" s="1665"/>
      <c r="W197" s="1665"/>
      <c r="X197" s="1665"/>
      <c r="Y197" s="1665"/>
      <c r="Z197" s="1665"/>
      <c r="AA197" s="1665"/>
      <c r="AB197" s="1665"/>
    </row>
    <row r="198" spans="1:28" ht="18" customHeight="1">
      <c r="A198" s="968"/>
      <c r="B198" s="929" t="s">
        <v>404</v>
      </c>
      <c r="C198" s="929"/>
      <c r="D198" s="929"/>
      <c r="E198" s="929"/>
      <c r="F198" s="929"/>
      <c r="G198" s="929"/>
      <c r="H198" s="961" t="str">
        <f>項目一覧!$C$286</f>
        <v/>
      </c>
      <c r="I198" s="962"/>
      <c r="J198" s="961"/>
      <c r="K198" s="961"/>
      <c r="L198" s="961"/>
      <c r="M198" s="961"/>
      <c r="N198" s="961"/>
      <c r="O198" s="961"/>
      <c r="P198" s="961"/>
      <c r="Q198" s="961"/>
      <c r="R198" s="961"/>
      <c r="S198" s="961"/>
      <c r="T198" s="961"/>
      <c r="U198" s="961"/>
      <c r="V198" s="961"/>
      <c r="W198" s="961"/>
      <c r="X198" s="961"/>
      <c r="Y198" s="961"/>
      <c r="Z198" s="961"/>
      <c r="AA198" s="961"/>
      <c r="AB198" s="962"/>
    </row>
    <row r="199" spans="1:28" ht="18" customHeight="1">
      <c r="A199" s="968"/>
      <c r="B199" s="977" t="s">
        <v>403</v>
      </c>
      <c r="C199" s="929"/>
      <c r="D199" s="929"/>
      <c r="E199" s="929"/>
      <c r="F199" s="929"/>
      <c r="G199" s="929"/>
      <c r="H199" s="961"/>
      <c r="I199" s="1673" t="str">
        <f>項目一覧!$C$287</f>
        <v/>
      </c>
      <c r="J199" s="1673"/>
      <c r="K199" s="1673"/>
      <c r="L199" s="1673"/>
      <c r="M199" s="1673"/>
      <c r="N199" s="1673"/>
      <c r="O199" s="1673"/>
      <c r="P199" s="1673"/>
      <c r="Q199" s="1673"/>
      <c r="R199" s="1673"/>
      <c r="S199" s="1673"/>
      <c r="T199" s="1673"/>
      <c r="U199" s="1673"/>
      <c r="V199" s="1673"/>
      <c r="W199" s="1673"/>
      <c r="X199" s="1673"/>
      <c r="Y199" s="1673"/>
      <c r="Z199" s="1673"/>
      <c r="AA199" s="1673"/>
      <c r="AB199" s="1673"/>
    </row>
    <row r="200" spans="1:28" ht="18" customHeight="1">
      <c r="A200" s="974"/>
      <c r="B200" s="958"/>
      <c r="C200" s="958"/>
      <c r="D200" s="958"/>
      <c r="E200" s="958"/>
      <c r="F200" s="958"/>
      <c r="G200" s="958"/>
      <c r="H200" s="964"/>
      <c r="I200" s="1677"/>
      <c r="J200" s="1677"/>
      <c r="K200" s="1677"/>
      <c r="L200" s="1677"/>
      <c r="M200" s="1677"/>
      <c r="N200" s="1677"/>
      <c r="O200" s="1677"/>
      <c r="P200" s="1677"/>
      <c r="Q200" s="1677"/>
      <c r="R200" s="1677"/>
      <c r="S200" s="1677"/>
      <c r="T200" s="1677"/>
      <c r="U200" s="1677"/>
      <c r="V200" s="1677"/>
      <c r="W200" s="1677"/>
      <c r="X200" s="1677"/>
      <c r="Y200" s="1677"/>
      <c r="Z200" s="1677"/>
      <c r="AA200" s="1677"/>
      <c r="AB200" s="1677"/>
    </row>
    <row r="201" spans="1:28" ht="15.95" customHeight="1">
      <c r="A201" s="959" t="s">
        <v>309</v>
      </c>
      <c r="B201" s="929" t="s">
        <v>402</v>
      </c>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29"/>
      <c r="Z201" s="929"/>
      <c r="AA201" s="929"/>
    </row>
    <row r="202" spans="1:28" ht="18" customHeight="1">
      <c r="A202" s="968"/>
      <c r="B202" s="929" t="s">
        <v>401</v>
      </c>
      <c r="C202" s="929"/>
      <c r="D202" s="929"/>
      <c r="E202" s="929"/>
      <c r="F202" s="961"/>
      <c r="G202" s="961"/>
      <c r="H202" s="961" t="str">
        <f>項目一覧!$C$55</f>
        <v/>
      </c>
      <c r="I202" s="962"/>
      <c r="J202" s="961"/>
      <c r="K202" s="961"/>
      <c r="L202" s="961"/>
      <c r="M202" s="961"/>
      <c r="N202" s="961"/>
      <c r="O202" s="961"/>
      <c r="P202" s="961"/>
      <c r="Q202" s="961"/>
      <c r="R202" s="961"/>
      <c r="S202" s="961"/>
      <c r="T202" s="961"/>
      <c r="U202" s="961"/>
      <c r="V202" s="978"/>
      <c r="W202" s="978"/>
      <c r="X202" s="978"/>
      <c r="Y202" s="961"/>
      <c r="Z202" s="961"/>
      <c r="AA202" s="961"/>
      <c r="AB202" s="962"/>
    </row>
    <row r="203" spans="1:28" ht="18" customHeight="1">
      <c r="A203" s="968"/>
      <c r="B203" s="929" t="s">
        <v>400</v>
      </c>
      <c r="C203" s="929"/>
      <c r="D203" s="929"/>
      <c r="E203" s="929"/>
      <c r="F203" s="961"/>
      <c r="G203" s="961"/>
      <c r="H203" s="969" t="str">
        <f>IF(項目一覧!$C$56=0,"","建設業の許可   ("&amp;項目一覧!$C$56&amp;")  第  （"&amp;項目一覧!$C$57&amp;"）　　 "&amp;項目一覧!$C$58&amp;"　号")</f>
        <v>建設業の許可   ()  第  （）　　 　号</v>
      </c>
      <c r="I203" s="962"/>
      <c r="J203" s="961"/>
      <c r="K203" s="961"/>
      <c r="L203" s="961"/>
      <c r="M203" s="961"/>
      <c r="N203" s="961"/>
      <c r="O203" s="961"/>
      <c r="P203" s="961"/>
      <c r="Q203" s="961"/>
      <c r="R203" s="961"/>
      <c r="S203" s="961"/>
      <c r="T203" s="961"/>
      <c r="U203" s="961"/>
      <c r="V203" s="961"/>
      <c r="W203" s="961"/>
      <c r="X203" s="961"/>
      <c r="Y203" s="961"/>
      <c r="Z203" s="961"/>
      <c r="AA203" s="961"/>
      <c r="AB203" s="962"/>
    </row>
    <row r="204" spans="1:28" ht="18" customHeight="1">
      <c r="A204" s="968"/>
      <c r="B204" s="929"/>
      <c r="C204" s="929"/>
      <c r="D204" s="929"/>
      <c r="E204" s="929"/>
      <c r="F204" s="961"/>
      <c r="G204" s="961"/>
      <c r="H204" s="961" t="str">
        <f>項目一覧!$C$59</f>
        <v/>
      </c>
      <c r="I204" s="962"/>
      <c r="J204" s="961"/>
      <c r="K204" s="961"/>
      <c r="L204" s="961"/>
      <c r="M204" s="961"/>
      <c r="N204" s="961"/>
      <c r="O204" s="961"/>
      <c r="P204" s="961"/>
      <c r="Q204" s="961"/>
      <c r="R204" s="961"/>
      <c r="S204" s="961"/>
      <c r="T204" s="961"/>
      <c r="U204" s="961"/>
      <c r="V204" s="961"/>
      <c r="W204" s="961"/>
      <c r="X204" s="961"/>
      <c r="Y204" s="961"/>
      <c r="Z204" s="961"/>
      <c r="AA204" s="961"/>
      <c r="AB204" s="962"/>
    </row>
    <row r="205" spans="1:28" ht="18" customHeight="1">
      <c r="A205" s="968"/>
      <c r="B205" s="929" t="s">
        <v>399</v>
      </c>
      <c r="C205" s="929"/>
      <c r="D205" s="929"/>
      <c r="E205" s="929"/>
      <c r="F205" s="961"/>
      <c r="G205" s="961"/>
      <c r="H205" s="961" t="str">
        <f>項目一覧!$C$60</f>
        <v/>
      </c>
      <c r="I205" s="962"/>
      <c r="J205" s="961"/>
      <c r="K205" s="961"/>
      <c r="L205" s="961"/>
      <c r="M205" s="961"/>
      <c r="N205" s="961"/>
      <c r="O205" s="961"/>
      <c r="P205" s="961"/>
      <c r="Q205" s="961"/>
      <c r="R205" s="961"/>
      <c r="S205" s="961"/>
      <c r="T205" s="961"/>
      <c r="U205" s="961"/>
      <c r="V205" s="961"/>
      <c r="W205" s="961"/>
      <c r="X205" s="961"/>
      <c r="Y205" s="961"/>
      <c r="Z205" s="961"/>
      <c r="AA205" s="961"/>
      <c r="AB205" s="962"/>
    </row>
    <row r="206" spans="1:28" ht="18" customHeight="1">
      <c r="A206" s="968"/>
      <c r="B206" s="929" t="s">
        <v>398</v>
      </c>
      <c r="C206" s="929"/>
      <c r="D206" s="929"/>
      <c r="E206" s="929"/>
      <c r="F206" s="961"/>
      <c r="G206" s="961"/>
      <c r="H206" s="1665" t="str">
        <f>項目一覧!$C$61</f>
        <v/>
      </c>
      <c r="I206" s="1665"/>
      <c r="J206" s="1665"/>
      <c r="K206" s="1665"/>
      <c r="L206" s="1665"/>
      <c r="M206" s="1665"/>
      <c r="N206" s="1665"/>
      <c r="O206" s="1665"/>
      <c r="P206" s="1665"/>
      <c r="Q206" s="1665"/>
      <c r="R206" s="1665"/>
      <c r="S206" s="1665"/>
      <c r="T206" s="1665"/>
      <c r="U206" s="1665"/>
      <c r="V206" s="1665"/>
      <c r="W206" s="1665"/>
      <c r="X206" s="1665"/>
      <c r="Y206" s="1665"/>
      <c r="Z206" s="1665"/>
      <c r="AA206" s="1665"/>
      <c r="AB206" s="1665"/>
    </row>
    <row r="207" spans="1:28" ht="18" customHeight="1">
      <c r="A207" s="929"/>
      <c r="B207" s="929" t="s">
        <v>397</v>
      </c>
      <c r="C207" s="929"/>
      <c r="D207" s="929"/>
      <c r="E207" s="929"/>
      <c r="F207" s="961"/>
      <c r="G207" s="961"/>
      <c r="H207" s="961" t="str">
        <f>項目一覧!$C$62</f>
        <v/>
      </c>
      <c r="I207" s="962"/>
      <c r="J207" s="961"/>
      <c r="K207" s="961"/>
      <c r="L207" s="961"/>
      <c r="M207" s="961"/>
      <c r="N207" s="961"/>
      <c r="O207" s="961"/>
      <c r="P207" s="961"/>
      <c r="Q207" s="961"/>
      <c r="R207" s="961"/>
      <c r="S207" s="961"/>
      <c r="T207" s="961"/>
      <c r="U207" s="961"/>
      <c r="V207" s="961"/>
      <c r="W207" s="961"/>
      <c r="X207" s="961"/>
      <c r="Y207" s="961"/>
      <c r="Z207" s="961"/>
      <c r="AA207" s="961"/>
      <c r="AB207" s="962"/>
    </row>
    <row r="208" spans="1:28" ht="9.9499999999999993" customHeight="1">
      <c r="A208" s="929"/>
      <c r="B208" s="929"/>
      <c r="C208" s="929"/>
      <c r="D208" s="929"/>
      <c r="E208" s="929"/>
      <c r="F208" s="961"/>
      <c r="G208" s="961"/>
      <c r="H208" s="961"/>
      <c r="I208" s="962"/>
      <c r="J208" s="961"/>
      <c r="K208" s="961"/>
      <c r="L208" s="961"/>
      <c r="M208" s="961"/>
      <c r="N208" s="961"/>
      <c r="O208" s="961"/>
      <c r="P208" s="961"/>
      <c r="Q208" s="961"/>
      <c r="R208" s="961"/>
      <c r="S208" s="961"/>
      <c r="T208" s="961"/>
      <c r="U208" s="961"/>
      <c r="V208" s="961"/>
      <c r="W208" s="961"/>
      <c r="X208" s="961"/>
      <c r="Y208" s="961"/>
      <c r="Z208" s="961"/>
      <c r="AA208" s="961"/>
      <c r="AB208" s="962"/>
    </row>
    <row r="209" spans="1:28" ht="17.100000000000001" customHeight="1">
      <c r="A209" s="929"/>
      <c r="B209" s="929" t="s">
        <v>3138</v>
      </c>
      <c r="C209" s="929"/>
      <c r="D209" s="929"/>
      <c r="E209" s="929"/>
      <c r="F209" s="961"/>
      <c r="G209" s="961"/>
      <c r="H209" s="961"/>
      <c r="I209" s="962"/>
      <c r="J209" s="961"/>
      <c r="K209" s="961"/>
      <c r="L209" s="961"/>
      <c r="M209" s="961"/>
      <c r="N209" s="961"/>
      <c r="O209" s="961"/>
      <c r="P209" s="961"/>
      <c r="Q209" s="961"/>
      <c r="R209" s="961"/>
      <c r="S209" s="961"/>
      <c r="T209" s="961"/>
      <c r="U209" s="961"/>
      <c r="V209" s="961"/>
      <c r="W209" s="961"/>
      <c r="X209" s="961"/>
      <c r="Y209" s="961"/>
      <c r="Z209" s="961"/>
      <c r="AA209" s="961"/>
      <c r="AB209" s="961"/>
    </row>
    <row r="210" spans="1:28" ht="17.100000000000001" customHeight="1">
      <c r="A210" s="968"/>
      <c r="B210" s="929" t="s">
        <v>401</v>
      </c>
      <c r="C210" s="929"/>
      <c r="D210" s="929"/>
      <c r="E210" s="929"/>
      <c r="F210" s="961"/>
      <c r="G210" s="961"/>
      <c r="H210" s="961" t="str">
        <f>項目一覧!C363</f>
        <v/>
      </c>
      <c r="I210" s="962"/>
      <c r="J210" s="961"/>
      <c r="K210" s="961"/>
      <c r="L210" s="961"/>
      <c r="M210" s="961"/>
      <c r="N210" s="961"/>
      <c r="O210" s="961"/>
      <c r="P210" s="961"/>
      <c r="Q210" s="961"/>
      <c r="R210" s="961"/>
      <c r="S210" s="961"/>
      <c r="T210" s="961"/>
      <c r="U210" s="961"/>
      <c r="V210" s="961"/>
      <c r="W210" s="961"/>
      <c r="X210" s="961"/>
      <c r="Y210" s="961"/>
      <c r="Z210" s="961"/>
      <c r="AA210" s="961"/>
      <c r="AB210" s="962"/>
    </row>
    <row r="211" spans="1:28" ht="17.100000000000001" customHeight="1">
      <c r="A211" s="968"/>
      <c r="B211" s="929" t="s">
        <v>400</v>
      </c>
      <c r="C211" s="929"/>
      <c r="D211" s="929"/>
      <c r="E211" s="929"/>
      <c r="F211" s="961"/>
      <c r="G211" s="961"/>
      <c r="H211" s="969" t="str">
        <f>IF(項目一覧!C363=0,"","建設業の許可   ("&amp;項目一覧!C364&amp;")  第  （"&amp;項目一覧!C365&amp;"）　　 "&amp;項目一覧!C366&amp;"　号")</f>
        <v>建設業の許可   ()  第  （）　　 　号</v>
      </c>
      <c r="I211" s="962"/>
      <c r="J211" s="961"/>
      <c r="K211" s="961"/>
      <c r="L211" s="961"/>
      <c r="M211" s="961"/>
      <c r="N211" s="961"/>
      <c r="O211" s="961"/>
      <c r="P211" s="961"/>
      <c r="Q211" s="961"/>
      <c r="R211" s="961"/>
      <c r="S211" s="961"/>
      <c r="T211" s="961"/>
      <c r="U211" s="961"/>
      <c r="V211" s="961"/>
      <c r="W211" s="961"/>
      <c r="X211" s="961"/>
      <c r="Y211" s="961"/>
      <c r="Z211" s="961"/>
      <c r="AA211" s="961"/>
      <c r="AB211" s="962"/>
    </row>
    <row r="212" spans="1:28" ht="17.100000000000001" customHeight="1">
      <c r="A212" s="968"/>
      <c r="B212" s="929"/>
      <c r="C212" s="929"/>
      <c r="D212" s="929"/>
      <c r="E212" s="929"/>
      <c r="F212" s="961"/>
      <c r="G212" s="961"/>
      <c r="H212" s="961" t="str">
        <f>項目一覧!C367</f>
        <v/>
      </c>
      <c r="I212" s="962"/>
      <c r="J212" s="961"/>
      <c r="K212" s="961"/>
      <c r="L212" s="961"/>
      <c r="M212" s="961"/>
      <c r="N212" s="961"/>
      <c r="O212" s="961"/>
      <c r="P212" s="961"/>
      <c r="Q212" s="961"/>
      <c r="R212" s="961"/>
      <c r="S212" s="961"/>
      <c r="T212" s="961"/>
      <c r="U212" s="961"/>
      <c r="V212" s="961"/>
      <c r="W212" s="961"/>
      <c r="X212" s="961"/>
      <c r="Y212" s="961"/>
      <c r="Z212" s="961"/>
      <c r="AA212" s="961"/>
      <c r="AB212" s="962"/>
    </row>
    <row r="213" spans="1:28" ht="17.100000000000001" customHeight="1">
      <c r="A213" s="968"/>
      <c r="B213" s="929" t="s">
        <v>399</v>
      </c>
      <c r="C213" s="929"/>
      <c r="D213" s="929"/>
      <c r="E213" s="929"/>
      <c r="F213" s="961"/>
      <c r="G213" s="961"/>
      <c r="H213" s="961" t="str">
        <f>項目一覧!C368</f>
        <v/>
      </c>
      <c r="I213" s="962"/>
      <c r="J213" s="961"/>
      <c r="K213" s="961"/>
      <c r="L213" s="961"/>
      <c r="M213" s="961"/>
      <c r="N213" s="961"/>
      <c r="O213" s="961"/>
      <c r="P213" s="961"/>
      <c r="Q213" s="961"/>
      <c r="R213" s="961"/>
      <c r="S213" s="961"/>
      <c r="T213" s="961"/>
      <c r="U213" s="961"/>
      <c r="V213" s="961"/>
      <c r="W213" s="961"/>
      <c r="X213" s="961"/>
      <c r="Y213" s="961"/>
      <c r="Z213" s="961"/>
      <c r="AA213" s="961"/>
      <c r="AB213" s="962"/>
    </row>
    <row r="214" spans="1:28" ht="17.100000000000001" customHeight="1">
      <c r="A214" s="968"/>
      <c r="B214" s="929" t="s">
        <v>398</v>
      </c>
      <c r="C214" s="929"/>
      <c r="D214" s="929"/>
      <c r="E214" s="929"/>
      <c r="F214" s="961"/>
      <c r="G214" s="961"/>
      <c r="H214" s="1665" t="str">
        <f>項目一覧!C369</f>
        <v/>
      </c>
      <c r="I214" s="1665"/>
      <c r="J214" s="1665"/>
      <c r="K214" s="1665"/>
      <c r="L214" s="1665"/>
      <c r="M214" s="1665"/>
      <c r="N214" s="1665"/>
      <c r="O214" s="1665"/>
      <c r="P214" s="1665"/>
      <c r="Q214" s="1665"/>
      <c r="R214" s="1665"/>
      <c r="S214" s="1665"/>
      <c r="T214" s="1665"/>
      <c r="U214" s="1665"/>
      <c r="V214" s="1665"/>
      <c r="W214" s="1665"/>
      <c r="X214" s="1665"/>
      <c r="Y214" s="1665"/>
      <c r="Z214" s="1665"/>
      <c r="AA214" s="1665"/>
      <c r="AB214" s="1665"/>
    </row>
    <row r="215" spans="1:28" ht="17.100000000000001" customHeight="1">
      <c r="A215" s="979"/>
      <c r="B215" s="979" t="s">
        <v>397</v>
      </c>
      <c r="C215" s="979"/>
      <c r="D215" s="979"/>
      <c r="E215" s="979"/>
      <c r="F215" s="980"/>
      <c r="G215" s="980"/>
      <c r="H215" s="980" t="str">
        <f>項目一覧!C370</f>
        <v/>
      </c>
      <c r="I215" s="981"/>
      <c r="J215" s="980"/>
      <c r="K215" s="980"/>
      <c r="L215" s="980"/>
      <c r="M215" s="980"/>
      <c r="N215" s="980"/>
      <c r="O215" s="980"/>
      <c r="P215" s="980"/>
      <c r="Q215" s="980"/>
      <c r="R215" s="980"/>
      <c r="S215" s="980"/>
      <c r="T215" s="980"/>
      <c r="U215" s="980"/>
      <c r="V215" s="980"/>
      <c r="W215" s="980"/>
      <c r="X215" s="980"/>
      <c r="Y215" s="980"/>
      <c r="Z215" s="980"/>
      <c r="AA215" s="980"/>
      <c r="AB215" s="980"/>
    </row>
    <row r="216" spans="1:28" ht="18" customHeight="1">
      <c r="A216" s="982" t="s">
        <v>109</v>
      </c>
      <c r="B216" s="960" t="s">
        <v>1968</v>
      </c>
      <c r="C216" s="929"/>
      <c r="D216" s="929"/>
      <c r="E216" s="929"/>
      <c r="F216" s="961"/>
      <c r="G216" s="961"/>
      <c r="H216" s="961"/>
      <c r="I216" s="962"/>
      <c r="J216" s="961"/>
      <c r="K216" s="961"/>
      <c r="L216" s="983"/>
      <c r="M216" s="961"/>
      <c r="N216" s="961"/>
      <c r="O216" s="984"/>
      <c r="P216" s="961"/>
      <c r="Q216" s="961"/>
      <c r="R216" s="961"/>
      <c r="S216" s="961"/>
      <c r="T216" s="961"/>
      <c r="U216" s="961"/>
      <c r="V216" s="961"/>
      <c r="W216" s="961"/>
      <c r="X216" s="961"/>
      <c r="Y216" s="961"/>
      <c r="Z216" s="961"/>
      <c r="AA216" s="961"/>
      <c r="AB216" s="961"/>
    </row>
    <row r="217" spans="1:28" ht="18" customHeight="1">
      <c r="A217" s="959"/>
      <c r="B217" s="929"/>
      <c r="C217" s="983" t="str">
        <f>IF(項目一覧!$D$342=TRUE,"■","□")</f>
        <v>□</v>
      </c>
      <c r="D217" s="961" t="s">
        <v>1969</v>
      </c>
      <c r="E217" s="961"/>
      <c r="F217" s="961"/>
      <c r="G217" s="984" t="s">
        <v>1972</v>
      </c>
      <c r="H217" s="961" t="str">
        <f>IF(項目一覧!$C$343="","",項目一覧!$C$343)</f>
        <v/>
      </c>
      <c r="I217" s="962"/>
      <c r="J217" s="961"/>
      <c r="K217" s="961"/>
      <c r="L217" s="983"/>
      <c r="M217" s="961"/>
      <c r="N217" s="961"/>
      <c r="O217" s="984"/>
      <c r="P217" s="961"/>
      <c r="Q217" s="961"/>
      <c r="R217" s="961"/>
      <c r="S217" s="961"/>
      <c r="T217" s="961"/>
      <c r="U217" s="961"/>
      <c r="V217" s="961"/>
      <c r="W217" s="961"/>
      <c r="X217" s="961"/>
      <c r="Y217" s="961"/>
      <c r="Z217" s="961" t="s">
        <v>1976</v>
      </c>
      <c r="AA217" s="961"/>
      <c r="AB217" s="961"/>
    </row>
    <row r="218" spans="1:28" ht="18" customHeight="1">
      <c r="A218" s="929"/>
      <c r="B218" s="929"/>
      <c r="C218" s="983" t="str">
        <f>IF(項目一覧!$E$342=TRUE,"■","□")</f>
        <v>□</v>
      </c>
      <c r="D218" s="961" t="s">
        <v>1970</v>
      </c>
      <c r="E218" s="929"/>
      <c r="F218" s="961"/>
      <c r="G218" s="984" t="s">
        <v>1972</v>
      </c>
      <c r="H218" s="961" t="str">
        <f>IF(項目一覧!$C$344="","",項目一覧!$C$344)</f>
        <v/>
      </c>
      <c r="I218" s="962"/>
      <c r="J218" s="961"/>
      <c r="K218" s="961"/>
      <c r="L218" s="983"/>
      <c r="M218" s="961"/>
      <c r="N218" s="961"/>
      <c r="O218" s="984"/>
      <c r="P218" s="961"/>
      <c r="Q218" s="961"/>
      <c r="R218" s="961"/>
      <c r="S218" s="961"/>
      <c r="T218" s="961"/>
      <c r="U218" s="961"/>
      <c r="V218" s="961"/>
      <c r="W218" s="961"/>
      <c r="X218" s="961"/>
      <c r="Y218" s="961"/>
      <c r="Z218" s="961" t="s">
        <v>1976</v>
      </c>
      <c r="AA218" s="961"/>
      <c r="AB218" s="961"/>
    </row>
    <row r="219" spans="1:28" ht="18" customHeight="1">
      <c r="A219" s="958"/>
      <c r="B219" s="958"/>
      <c r="C219" s="985" t="str">
        <f>IF(項目一覧!$F$342=TRUE,"■","□")</f>
        <v>□</v>
      </c>
      <c r="D219" s="964" t="s">
        <v>1971</v>
      </c>
      <c r="E219" s="958"/>
      <c r="F219" s="964"/>
      <c r="G219" s="964"/>
      <c r="H219" s="964"/>
      <c r="I219" s="965"/>
      <c r="J219" s="964"/>
      <c r="K219" s="964"/>
      <c r="L219" s="985"/>
      <c r="M219" s="964"/>
      <c r="N219" s="964"/>
      <c r="O219" s="964"/>
      <c r="P219" s="964"/>
      <c r="Q219" s="964"/>
      <c r="R219" s="964"/>
      <c r="S219" s="964"/>
      <c r="T219" s="964"/>
      <c r="U219" s="964"/>
      <c r="V219" s="964"/>
      <c r="W219" s="964"/>
      <c r="X219" s="964"/>
      <c r="Y219" s="964"/>
      <c r="Z219" s="964"/>
      <c r="AA219" s="964"/>
      <c r="AB219" s="964"/>
    </row>
    <row r="220" spans="1:28" ht="18" customHeight="1">
      <c r="A220" s="959" t="s">
        <v>109</v>
      </c>
      <c r="B220" s="929" t="s">
        <v>2669</v>
      </c>
      <c r="C220" s="929"/>
      <c r="D220" s="929"/>
      <c r="E220" s="929"/>
      <c r="F220" s="961"/>
      <c r="G220" s="961"/>
      <c r="H220" s="961"/>
      <c r="I220" s="962"/>
      <c r="J220" s="961"/>
      <c r="K220" s="961"/>
      <c r="N220" s="961"/>
      <c r="AB220" s="961"/>
    </row>
    <row r="221" spans="1:28" ht="18" customHeight="1">
      <c r="A221" s="959"/>
      <c r="B221" s="929"/>
      <c r="C221" s="983" t="str">
        <f>IF(項目一覧!$D$349=TRUE,"■","□")</f>
        <v>□</v>
      </c>
      <c r="D221" s="961" t="s">
        <v>2769</v>
      </c>
      <c r="E221" s="961"/>
      <c r="F221" s="984"/>
      <c r="G221" s="984" t="s">
        <v>1972</v>
      </c>
      <c r="H221" s="929" t="str">
        <f>項目一覧!$C$350&amp;"　"&amp;項目一覧!$C$351</f>
        <v>　</v>
      </c>
      <c r="I221" s="962"/>
      <c r="J221" s="961"/>
      <c r="K221" s="961"/>
      <c r="L221" s="983"/>
      <c r="M221" s="961"/>
      <c r="N221" s="961"/>
      <c r="O221" s="984"/>
      <c r="P221" s="986"/>
      <c r="Q221" s="986"/>
      <c r="R221" s="986"/>
      <c r="S221" s="986"/>
      <c r="T221" s="986"/>
      <c r="U221" s="986"/>
      <c r="V221" s="986"/>
      <c r="W221" s="986"/>
      <c r="X221" s="986"/>
      <c r="Y221" s="986"/>
      <c r="Z221" s="961" t="s">
        <v>1976</v>
      </c>
      <c r="AA221" s="961"/>
      <c r="AB221" s="961"/>
    </row>
    <row r="222" spans="1:28" ht="18" customHeight="1">
      <c r="A222" s="929"/>
      <c r="B222" s="929"/>
      <c r="C222" s="983" t="str">
        <f>IF(項目一覧!$E$349=TRUE,"■","□")</f>
        <v>□</v>
      </c>
      <c r="D222" s="961" t="s">
        <v>2770</v>
      </c>
      <c r="E222" s="961"/>
      <c r="F222" s="984"/>
      <c r="G222" s="984" t="s">
        <v>1972</v>
      </c>
      <c r="H222" s="929" t="str">
        <f>項目一覧!$C$352&amp;"　"&amp;項目一覧!$C$353</f>
        <v>　</v>
      </c>
      <c r="I222" s="962"/>
      <c r="J222" s="961"/>
      <c r="K222" s="961"/>
      <c r="L222" s="983"/>
      <c r="M222" s="961"/>
      <c r="N222" s="961"/>
      <c r="O222" s="984"/>
      <c r="P222" s="986"/>
      <c r="Q222" s="986"/>
      <c r="R222" s="986"/>
      <c r="S222" s="986"/>
      <c r="T222" s="986"/>
      <c r="U222" s="986"/>
      <c r="V222" s="986"/>
      <c r="W222" s="986"/>
      <c r="X222" s="986"/>
      <c r="Y222" s="986"/>
      <c r="Z222" s="961" t="s">
        <v>1976</v>
      </c>
      <c r="AA222" s="961"/>
      <c r="AB222" s="961"/>
    </row>
    <row r="223" spans="1:28" ht="18" customHeight="1">
      <c r="A223" s="929"/>
      <c r="B223" s="929"/>
      <c r="C223" s="983" t="str">
        <f>IF(項目一覧!$F$349=TRUE,"■","□")</f>
        <v>□</v>
      </c>
      <c r="D223" s="961" t="s">
        <v>2664</v>
      </c>
      <c r="E223" s="961"/>
      <c r="F223" s="987"/>
      <c r="G223" s="987" t="s">
        <v>1972</v>
      </c>
      <c r="H223" s="1663" t="str">
        <f>項目一覧!$C$354</f>
        <v/>
      </c>
      <c r="I223" s="1663"/>
      <c r="J223" s="1663"/>
      <c r="K223" s="1663"/>
      <c r="L223" s="1663"/>
      <c r="M223" s="1663"/>
      <c r="N223" s="1663"/>
      <c r="O223" s="1663"/>
      <c r="P223" s="1663"/>
      <c r="Q223" s="1663"/>
      <c r="R223" s="1663"/>
      <c r="S223" s="1663"/>
      <c r="T223" s="1663"/>
      <c r="U223" s="1663"/>
      <c r="V223" s="1663"/>
      <c r="W223" s="1663"/>
      <c r="X223" s="1663"/>
      <c r="Y223" s="1663"/>
      <c r="Z223" s="964" t="s">
        <v>1976</v>
      </c>
      <c r="AA223" s="961"/>
      <c r="AB223" s="964"/>
    </row>
    <row r="224" spans="1:28" ht="18" customHeight="1">
      <c r="A224" s="988" t="s">
        <v>309</v>
      </c>
      <c r="B224" s="989" t="s">
        <v>2670</v>
      </c>
      <c r="C224" s="990"/>
      <c r="D224" s="990"/>
      <c r="E224" s="990"/>
      <c r="F224" s="1694" t="str">
        <f>項目一覧!$C$66</f>
        <v/>
      </c>
      <c r="G224" s="1694"/>
      <c r="H224" s="1694"/>
      <c r="I224" s="1694"/>
      <c r="J224" s="1694"/>
      <c r="K224" s="1694"/>
      <c r="L224" s="1694"/>
      <c r="M224" s="1694"/>
      <c r="N224" s="1694"/>
      <c r="O224" s="1694"/>
      <c r="P224" s="1694"/>
      <c r="Q224" s="1694"/>
      <c r="R224" s="1694"/>
      <c r="S224" s="1694"/>
      <c r="T224" s="1694"/>
      <c r="U224" s="1694"/>
      <c r="V224" s="1694"/>
      <c r="W224" s="1694"/>
      <c r="X224" s="1694"/>
      <c r="Y224" s="1694"/>
      <c r="Z224" s="1694"/>
      <c r="AA224" s="1694"/>
      <c r="AB224" s="991"/>
    </row>
    <row r="225" spans="1:29" ht="18" customHeight="1">
      <c r="A225" s="992"/>
      <c r="B225" s="993"/>
      <c r="C225" s="993"/>
      <c r="D225" s="993"/>
      <c r="E225" s="993"/>
      <c r="F225" s="1695"/>
      <c r="G225" s="1695"/>
      <c r="H225" s="1695"/>
      <c r="I225" s="1695"/>
      <c r="J225" s="1695"/>
      <c r="K225" s="1695"/>
      <c r="L225" s="1695"/>
      <c r="M225" s="1695"/>
      <c r="N225" s="1695"/>
      <c r="O225" s="1695"/>
      <c r="P225" s="1695"/>
      <c r="Q225" s="1695"/>
      <c r="R225" s="1695"/>
      <c r="S225" s="1695"/>
      <c r="T225" s="1695"/>
      <c r="U225" s="1695"/>
      <c r="V225" s="1695"/>
      <c r="W225" s="1695"/>
      <c r="X225" s="1695"/>
      <c r="Y225" s="1695"/>
      <c r="Z225" s="1695"/>
      <c r="AA225" s="1695"/>
      <c r="AB225" s="981"/>
    </row>
    <row r="226" spans="1:29" ht="15.95" customHeight="1">
      <c r="A226" s="929"/>
      <c r="B226" s="929"/>
      <c r="C226" s="929"/>
      <c r="D226" s="929"/>
      <c r="E226" s="929"/>
      <c r="F226" s="961"/>
      <c r="G226" s="961"/>
      <c r="H226" s="961"/>
      <c r="I226" s="961"/>
      <c r="J226" s="961"/>
      <c r="K226" s="961"/>
      <c r="L226" s="961"/>
      <c r="M226" s="961"/>
      <c r="N226" s="961"/>
      <c r="O226" s="961"/>
      <c r="P226" s="961"/>
      <c r="Q226" s="961"/>
      <c r="R226" s="961"/>
      <c r="S226" s="961"/>
      <c r="T226" s="961"/>
      <c r="U226" s="961"/>
      <c r="V226" s="961"/>
      <c r="W226" s="961"/>
      <c r="X226" s="961"/>
      <c r="Y226" s="961"/>
      <c r="Z226" s="961"/>
      <c r="AA226" s="961"/>
      <c r="AB226" s="962"/>
      <c r="AC226" s="994"/>
    </row>
    <row r="227" spans="1:29" ht="15.95" customHeight="1">
      <c r="A227" s="959"/>
      <c r="B227" s="929"/>
      <c r="C227" s="929"/>
      <c r="D227" s="929"/>
      <c r="E227" s="929"/>
      <c r="F227" s="961"/>
      <c r="G227" s="961"/>
      <c r="H227" s="961"/>
      <c r="I227" s="961"/>
      <c r="J227" s="961"/>
      <c r="K227" s="961"/>
      <c r="L227" s="961"/>
      <c r="M227" s="961"/>
      <c r="N227" s="961"/>
      <c r="O227" s="961"/>
      <c r="P227" s="961"/>
      <c r="Q227" s="961"/>
      <c r="R227" s="961"/>
      <c r="S227" s="961"/>
      <c r="T227" s="961"/>
      <c r="U227" s="961"/>
      <c r="V227" s="961"/>
      <c r="W227" s="961"/>
      <c r="X227" s="961"/>
      <c r="Y227" s="961"/>
      <c r="Z227" s="961"/>
      <c r="AA227" s="961"/>
      <c r="AB227" s="962"/>
      <c r="AC227" s="994"/>
    </row>
    <row r="228" spans="1:29" ht="18" customHeight="1">
      <c r="A228" s="959"/>
      <c r="B228" s="929"/>
      <c r="C228" s="929"/>
      <c r="D228" s="929"/>
      <c r="E228" s="929"/>
      <c r="F228" s="961"/>
      <c r="G228" s="961"/>
      <c r="H228" s="961"/>
      <c r="I228" s="962"/>
      <c r="J228" s="961"/>
      <c r="K228" s="961"/>
      <c r="L228" s="961"/>
      <c r="M228" s="961"/>
      <c r="N228" s="961"/>
      <c r="O228" s="961"/>
      <c r="P228" s="961"/>
      <c r="Q228" s="961"/>
      <c r="R228" s="961"/>
      <c r="S228" s="961"/>
      <c r="T228" s="961"/>
      <c r="U228" s="961"/>
      <c r="V228" s="961"/>
      <c r="W228" s="961"/>
      <c r="X228" s="961"/>
      <c r="Y228" s="961"/>
      <c r="Z228" s="961"/>
      <c r="AA228" s="961"/>
      <c r="AB228" s="962"/>
      <c r="AC228" s="994"/>
    </row>
    <row r="229" spans="1:29" ht="18" customHeight="1">
      <c r="A229" s="959"/>
      <c r="B229" s="929"/>
      <c r="C229" s="929"/>
      <c r="D229" s="929"/>
      <c r="E229" s="929"/>
      <c r="F229" s="961"/>
      <c r="G229" s="961"/>
      <c r="H229" s="961"/>
      <c r="I229" s="962"/>
      <c r="J229" s="961"/>
      <c r="K229" s="961"/>
      <c r="L229" s="961"/>
      <c r="M229" s="961"/>
      <c r="N229" s="961"/>
      <c r="O229" s="961"/>
      <c r="P229" s="961"/>
      <c r="Q229" s="961"/>
      <c r="R229" s="961"/>
      <c r="S229" s="961"/>
      <c r="T229" s="961"/>
      <c r="U229" s="961"/>
      <c r="V229" s="961"/>
      <c r="W229" s="961"/>
      <c r="X229" s="961"/>
      <c r="Y229" s="961"/>
      <c r="Z229" s="961"/>
      <c r="AA229" s="961"/>
      <c r="AB229" s="962"/>
      <c r="AC229" s="994"/>
    </row>
    <row r="230" spans="1:29" ht="18" customHeight="1">
      <c r="A230" s="959"/>
      <c r="B230" s="929"/>
      <c r="C230" s="929"/>
      <c r="D230" s="929"/>
      <c r="E230" s="929"/>
      <c r="F230" s="961"/>
      <c r="G230" s="961"/>
      <c r="H230" s="961"/>
      <c r="I230" s="962"/>
      <c r="J230" s="961"/>
      <c r="K230" s="961"/>
      <c r="L230" s="961"/>
      <c r="M230" s="961"/>
      <c r="N230" s="961"/>
      <c r="O230" s="961"/>
      <c r="P230" s="961"/>
      <c r="Q230" s="961"/>
      <c r="R230" s="961"/>
      <c r="S230" s="961"/>
      <c r="T230" s="961"/>
      <c r="U230" s="961"/>
      <c r="V230" s="961"/>
      <c r="W230" s="961"/>
      <c r="X230" s="961"/>
      <c r="Y230" s="961"/>
      <c r="Z230" s="961"/>
      <c r="AA230" s="961"/>
      <c r="AB230" s="962"/>
      <c r="AC230" s="994"/>
    </row>
    <row r="231" spans="1:29" ht="18" customHeight="1">
      <c r="A231" s="959"/>
      <c r="B231" s="929"/>
      <c r="C231" s="929"/>
      <c r="D231" s="929"/>
      <c r="E231" s="929"/>
      <c r="F231" s="961"/>
      <c r="G231" s="961"/>
      <c r="H231" s="1684"/>
      <c r="I231" s="1684"/>
      <c r="J231" s="1684"/>
      <c r="K231" s="1684"/>
      <c r="L231" s="1684"/>
      <c r="M231" s="1684"/>
      <c r="N231" s="1684"/>
      <c r="O231" s="1684"/>
      <c r="P231" s="1684"/>
      <c r="Q231" s="1684"/>
      <c r="R231" s="1684"/>
      <c r="S231" s="1684"/>
      <c r="T231" s="1684"/>
      <c r="U231" s="1684"/>
      <c r="V231" s="1684"/>
      <c r="W231" s="1684"/>
      <c r="X231" s="1684"/>
      <c r="Y231" s="1684"/>
      <c r="Z231" s="1684"/>
      <c r="AA231" s="1684"/>
      <c r="AB231" s="1684"/>
      <c r="AC231" s="994"/>
    </row>
    <row r="232" spans="1:29" ht="18" customHeight="1">
      <c r="A232" s="959"/>
      <c r="B232" s="929"/>
      <c r="C232" s="929"/>
      <c r="D232" s="929"/>
      <c r="E232" s="929"/>
      <c r="F232" s="961"/>
      <c r="G232" s="961"/>
      <c r="H232" s="961"/>
      <c r="I232" s="962"/>
      <c r="J232" s="961"/>
      <c r="K232" s="961"/>
      <c r="L232" s="961"/>
      <c r="M232" s="961"/>
      <c r="N232" s="961"/>
      <c r="O232" s="961"/>
      <c r="P232" s="961"/>
      <c r="Q232" s="961"/>
      <c r="R232" s="961"/>
      <c r="S232" s="961"/>
      <c r="T232" s="961"/>
      <c r="U232" s="961"/>
      <c r="V232" s="961"/>
      <c r="W232" s="961"/>
      <c r="X232" s="961"/>
      <c r="Y232" s="961"/>
      <c r="Z232" s="961"/>
      <c r="AA232" s="961"/>
      <c r="AB232" s="962"/>
      <c r="AC232" s="994"/>
    </row>
    <row r="233" spans="1:29" ht="15.95" customHeight="1">
      <c r="F233" s="962"/>
      <c r="G233" s="962"/>
      <c r="H233" s="962"/>
      <c r="I233" s="962"/>
      <c r="J233" s="962"/>
      <c r="K233" s="962"/>
      <c r="L233" s="962"/>
      <c r="M233" s="962"/>
      <c r="N233" s="962"/>
      <c r="O233" s="962"/>
      <c r="P233" s="962"/>
      <c r="Q233" s="962"/>
      <c r="R233" s="962"/>
      <c r="S233" s="962"/>
      <c r="T233" s="962"/>
      <c r="U233" s="962"/>
      <c r="V233" s="962"/>
      <c r="W233" s="962"/>
      <c r="X233" s="962"/>
      <c r="Y233" s="962"/>
      <c r="Z233" s="962"/>
      <c r="AA233" s="962"/>
      <c r="AB233" s="962"/>
      <c r="AC233" s="994"/>
    </row>
    <row r="234" spans="1:29" ht="15.95" customHeight="1">
      <c r="A234" s="959"/>
      <c r="B234" s="929"/>
      <c r="C234" s="929"/>
      <c r="D234" s="929"/>
      <c r="E234" s="929"/>
      <c r="F234" s="961"/>
      <c r="G234" s="961"/>
      <c r="H234" s="961"/>
      <c r="I234" s="961"/>
      <c r="J234" s="961"/>
      <c r="K234" s="961"/>
      <c r="L234" s="961"/>
      <c r="M234" s="961"/>
      <c r="N234" s="961"/>
      <c r="O234" s="961"/>
      <c r="P234" s="961"/>
      <c r="Q234" s="961"/>
      <c r="R234" s="961"/>
      <c r="S234" s="961"/>
      <c r="T234" s="961"/>
      <c r="U234" s="961"/>
      <c r="V234" s="961"/>
      <c r="W234" s="961"/>
      <c r="X234" s="961"/>
      <c r="Y234" s="961"/>
      <c r="Z234" s="961"/>
      <c r="AA234" s="961"/>
      <c r="AB234" s="962"/>
      <c r="AC234" s="994"/>
    </row>
    <row r="235" spans="1:29" ht="18" customHeight="1">
      <c r="A235" s="959"/>
      <c r="B235" s="929"/>
      <c r="C235" s="929"/>
      <c r="D235" s="929"/>
      <c r="E235" s="929"/>
      <c r="F235" s="961"/>
      <c r="G235" s="961"/>
      <c r="H235" s="961"/>
      <c r="I235" s="961"/>
      <c r="J235" s="961"/>
      <c r="K235" s="961"/>
      <c r="L235" s="961"/>
      <c r="M235" s="961"/>
      <c r="N235" s="961"/>
      <c r="O235" s="961"/>
      <c r="P235" s="961"/>
      <c r="Q235" s="961"/>
      <c r="R235" s="961"/>
      <c r="S235" s="961"/>
      <c r="T235" s="961"/>
      <c r="U235" s="961"/>
      <c r="V235" s="961"/>
      <c r="W235" s="961"/>
      <c r="X235" s="961"/>
      <c r="Y235" s="961"/>
      <c r="Z235" s="961"/>
      <c r="AA235" s="961"/>
      <c r="AB235" s="962"/>
      <c r="AC235" s="994"/>
    </row>
    <row r="236" spans="1:29" ht="18" customHeight="1">
      <c r="A236" s="959"/>
      <c r="B236" s="929"/>
      <c r="C236" s="929"/>
      <c r="D236" s="929"/>
      <c r="E236" s="929"/>
      <c r="F236" s="961"/>
      <c r="G236" s="961"/>
      <c r="H236" s="961"/>
      <c r="I236" s="961"/>
      <c r="J236" s="961"/>
      <c r="K236" s="961"/>
      <c r="L236" s="961"/>
      <c r="M236" s="961"/>
      <c r="N236" s="961"/>
      <c r="O236" s="961"/>
      <c r="P236" s="961"/>
      <c r="Q236" s="961"/>
      <c r="R236" s="961"/>
      <c r="S236" s="961"/>
      <c r="T236" s="961"/>
      <c r="U236" s="961"/>
      <c r="V236" s="961"/>
      <c r="W236" s="961"/>
      <c r="X236" s="961"/>
      <c r="Y236" s="961"/>
      <c r="Z236" s="961"/>
      <c r="AA236" s="961"/>
      <c r="AB236" s="962"/>
      <c r="AC236" s="994"/>
    </row>
    <row r="237" spans="1:29" ht="18" customHeight="1">
      <c r="A237" s="959"/>
      <c r="B237" s="929"/>
      <c r="C237" s="929"/>
      <c r="D237" s="929"/>
      <c r="E237" s="929"/>
      <c r="F237" s="929"/>
      <c r="G237" s="929"/>
      <c r="H237" s="961"/>
      <c r="I237" s="961"/>
      <c r="J237" s="961"/>
      <c r="K237" s="961"/>
      <c r="L237" s="961"/>
      <c r="M237" s="961"/>
      <c r="N237" s="961"/>
      <c r="O237" s="961"/>
      <c r="P237" s="961"/>
      <c r="Q237" s="961"/>
      <c r="R237" s="961"/>
      <c r="S237" s="961"/>
      <c r="T237" s="961"/>
      <c r="U237" s="961"/>
      <c r="V237" s="961"/>
      <c r="W237" s="961"/>
      <c r="X237" s="961"/>
      <c r="Y237" s="961"/>
      <c r="Z237" s="961"/>
      <c r="AA237" s="961"/>
      <c r="AB237" s="962"/>
      <c r="AC237" s="994"/>
    </row>
    <row r="238" spans="1:29" ht="18" customHeight="1">
      <c r="A238" s="959"/>
      <c r="B238" s="929"/>
      <c r="C238" s="929"/>
      <c r="D238" s="929"/>
      <c r="E238" s="929"/>
      <c r="F238" s="929"/>
      <c r="G238" s="929"/>
      <c r="H238" s="1684"/>
      <c r="I238" s="1684"/>
      <c r="J238" s="1684"/>
      <c r="K238" s="1684"/>
      <c r="L238" s="1684"/>
      <c r="M238" s="1684"/>
      <c r="N238" s="1684"/>
      <c r="O238" s="1684"/>
      <c r="P238" s="1684"/>
      <c r="Q238" s="1684"/>
      <c r="R238" s="1684"/>
      <c r="S238" s="1684"/>
      <c r="T238" s="1684"/>
      <c r="U238" s="1684"/>
      <c r="V238" s="1684"/>
      <c r="W238" s="1684"/>
      <c r="X238" s="1684"/>
      <c r="Y238" s="1684"/>
      <c r="Z238" s="1684"/>
      <c r="AA238" s="1684"/>
      <c r="AB238" s="1684"/>
      <c r="AC238" s="994"/>
    </row>
    <row r="239" spans="1:29" ht="18" customHeight="1">
      <c r="A239" s="959"/>
      <c r="B239" s="929"/>
      <c r="C239" s="929"/>
      <c r="D239" s="929"/>
      <c r="E239" s="929"/>
      <c r="F239" s="929"/>
      <c r="G239" s="929"/>
      <c r="H239" s="961"/>
      <c r="I239" s="961"/>
      <c r="J239" s="961"/>
      <c r="K239" s="961"/>
      <c r="L239" s="961"/>
      <c r="M239" s="961"/>
      <c r="N239" s="961"/>
      <c r="O239" s="961"/>
      <c r="P239" s="961"/>
      <c r="Q239" s="961"/>
      <c r="R239" s="961"/>
      <c r="S239" s="961"/>
      <c r="T239" s="961"/>
      <c r="U239" s="961"/>
      <c r="V239" s="961"/>
      <c r="W239" s="961"/>
      <c r="X239" s="961"/>
      <c r="Y239" s="961"/>
      <c r="Z239" s="961"/>
      <c r="AA239" s="961"/>
      <c r="AB239" s="962"/>
      <c r="AC239" s="994"/>
    </row>
    <row r="240" spans="1:29" ht="15.95" customHeight="1">
      <c r="H240" s="962"/>
      <c r="I240" s="962"/>
      <c r="J240" s="962"/>
      <c r="K240" s="962"/>
      <c r="L240" s="962"/>
      <c r="M240" s="962"/>
      <c r="N240" s="962"/>
      <c r="O240" s="962"/>
      <c r="P240" s="962"/>
      <c r="Q240" s="962"/>
      <c r="R240" s="962"/>
      <c r="S240" s="962"/>
      <c r="T240" s="962"/>
      <c r="U240" s="962"/>
      <c r="V240" s="962"/>
      <c r="W240" s="962"/>
      <c r="X240" s="962"/>
      <c r="Y240" s="962"/>
      <c r="Z240" s="962"/>
      <c r="AA240" s="962"/>
      <c r="AB240" s="962"/>
      <c r="AC240" s="994"/>
    </row>
    <row r="241" spans="1:29" ht="15.95" customHeight="1">
      <c r="A241" s="959"/>
      <c r="B241" s="929"/>
      <c r="C241" s="929"/>
      <c r="D241" s="929"/>
      <c r="E241" s="929"/>
      <c r="F241" s="929"/>
      <c r="G241" s="929"/>
      <c r="H241" s="961"/>
      <c r="I241" s="961"/>
      <c r="J241" s="961"/>
      <c r="K241" s="961"/>
      <c r="L241" s="961"/>
      <c r="M241" s="961"/>
      <c r="N241" s="961"/>
      <c r="O241" s="961"/>
      <c r="P241" s="961"/>
      <c r="Q241" s="961"/>
      <c r="R241" s="961"/>
      <c r="S241" s="961"/>
      <c r="T241" s="961"/>
      <c r="U241" s="961"/>
      <c r="V241" s="961"/>
      <c r="W241" s="961"/>
      <c r="X241" s="961"/>
      <c r="Y241" s="961"/>
      <c r="Z241" s="961"/>
      <c r="AA241" s="961"/>
      <c r="AB241" s="962"/>
      <c r="AC241" s="994"/>
    </row>
    <row r="242" spans="1:29" ht="18" customHeight="1">
      <c r="A242" s="959"/>
      <c r="B242" s="929"/>
      <c r="C242" s="929"/>
      <c r="D242" s="929"/>
      <c r="E242" s="929"/>
      <c r="F242" s="929"/>
      <c r="G242" s="929"/>
      <c r="H242" s="961"/>
      <c r="I242" s="961"/>
      <c r="J242" s="961"/>
      <c r="K242" s="961"/>
      <c r="L242" s="961"/>
      <c r="M242" s="961"/>
      <c r="N242" s="961"/>
      <c r="O242" s="961"/>
      <c r="P242" s="961"/>
      <c r="Q242" s="961"/>
      <c r="R242" s="961"/>
      <c r="S242" s="961"/>
      <c r="T242" s="961"/>
      <c r="U242" s="961"/>
      <c r="V242" s="961"/>
      <c r="W242" s="961"/>
      <c r="X242" s="961"/>
      <c r="Y242" s="961"/>
      <c r="Z242" s="961"/>
      <c r="AA242" s="961"/>
      <c r="AB242" s="962"/>
      <c r="AC242" s="994"/>
    </row>
    <row r="243" spans="1:29" ht="18" customHeight="1">
      <c r="A243" s="959"/>
      <c r="B243" s="929"/>
      <c r="C243" s="929"/>
      <c r="D243" s="929"/>
      <c r="E243" s="929"/>
      <c r="F243" s="929"/>
      <c r="G243" s="929"/>
      <c r="H243" s="961"/>
      <c r="I243" s="961"/>
      <c r="J243" s="961"/>
      <c r="K243" s="961"/>
      <c r="L243" s="961"/>
      <c r="M243" s="961"/>
      <c r="N243" s="961"/>
      <c r="O243" s="961"/>
      <c r="P243" s="961"/>
      <c r="Q243" s="961"/>
      <c r="R243" s="961"/>
      <c r="S243" s="961"/>
      <c r="T243" s="961"/>
      <c r="U243" s="961"/>
      <c r="V243" s="961"/>
      <c r="W243" s="961"/>
      <c r="X243" s="961"/>
      <c r="Y243" s="961"/>
      <c r="Z243" s="961"/>
      <c r="AA243" s="961"/>
      <c r="AB243" s="962"/>
      <c r="AC243" s="994"/>
    </row>
    <row r="244" spans="1:29" ht="18" customHeight="1">
      <c r="A244" s="959"/>
      <c r="B244" s="929"/>
      <c r="C244" s="929"/>
      <c r="D244" s="929"/>
      <c r="E244" s="929"/>
      <c r="F244" s="929"/>
      <c r="G244" s="929"/>
      <c r="H244" s="961"/>
      <c r="I244" s="961"/>
      <c r="J244" s="961"/>
      <c r="K244" s="961"/>
      <c r="L244" s="961"/>
      <c r="M244" s="961"/>
      <c r="N244" s="961"/>
      <c r="O244" s="961"/>
      <c r="P244" s="961"/>
      <c r="Q244" s="961"/>
      <c r="R244" s="961"/>
      <c r="S244" s="961"/>
      <c r="T244" s="961"/>
      <c r="U244" s="961"/>
      <c r="V244" s="961"/>
      <c r="W244" s="961"/>
      <c r="X244" s="961"/>
      <c r="Y244" s="961"/>
      <c r="Z244" s="961"/>
      <c r="AA244" s="961"/>
      <c r="AB244" s="962"/>
      <c r="AC244" s="994"/>
    </row>
    <row r="245" spans="1:29" ht="18" customHeight="1">
      <c r="A245" s="959"/>
      <c r="B245" s="929"/>
      <c r="C245" s="929"/>
      <c r="D245" s="929"/>
      <c r="E245" s="929"/>
      <c r="F245" s="929"/>
      <c r="G245" s="929"/>
      <c r="H245" s="1684"/>
      <c r="I245" s="1684"/>
      <c r="J245" s="1684"/>
      <c r="K245" s="1684"/>
      <c r="L245" s="1684"/>
      <c r="M245" s="1684"/>
      <c r="N245" s="1684"/>
      <c r="O245" s="1684"/>
      <c r="P245" s="1684"/>
      <c r="Q245" s="1684"/>
      <c r="R245" s="1684"/>
      <c r="S245" s="1684"/>
      <c r="T245" s="1684"/>
      <c r="U245" s="1684"/>
      <c r="V245" s="1684"/>
      <c r="W245" s="1684"/>
      <c r="X245" s="1684"/>
      <c r="Y245" s="1684"/>
      <c r="Z245" s="1684"/>
      <c r="AA245" s="1684"/>
      <c r="AB245" s="1684"/>
      <c r="AC245" s="994"/>
    </row>
    <row r="246" spans="1:29" ht="18" customHeight="1">
      <c r="A246" s="959"/>
      <c r="B246" s="929"/>
      <c r="C246" s="929"/>
      <c r="D246" s="929"/>
      <c r="E246" s="929"/>
      <c r="F246" s="929"/>
      <c r="G246" s="929"/>
      <c r="H246" s="961"/>
      <c r="I246" s="929"/>
      <c r="J246" s="929"/>
      <c r="K246" s="929"/>
      <c r="L246" s="929"/>
      <c r="M246" s="929"/>
      <c r="N246" s="929"/>
      <c r="O246" s="929"/>
      <c r="P246" s="929"/>
      <c r="Q246" s="929"/>
      <c r="R246" s="929"/>
      <c r="S246" s="929"/>
      <c r="T246" s="929"/>
      <c r="U246" s="929"/>
      <c r="V246" s="929"/>
      <c r="W246" s="929"/>
      <c r="X246" s="929"/>
      <c r="Y246" s="929"/>
      <c r="Z246" s="929"/>
      <c r="AA246" s="929"/>
      <c r="AC246" s="994"/>
    </row>
    <row r="247" spans="1:29" ht="18" customHeight="1"/>
    <row r="248" spans="1:29" ht="15.95" customHeight="1">
      <c r="A248" s="1656" t="s">
        <v>395</v>
      </c>
      <c r="B248" s="1656"/>
      <c r="C248" s="1656"/>
      <c r="D248" s="1656"/>
      <c r="E248" s="1656"/>
      <c r="F248" s="1656"/>
      <c r="G248" s="1656"/>
      <c r="H248" s="1656"/>
      <c r="I248" s="1656"/>
      <c r="J248" s="1656"/>
      <c r="K248" s="1656"/>
      <c r="L248" s="1656"/>
      <c r="M248" s="1656"/>
      <c r="N248" s="1656"/>
      <c r="O248" s="1656"/>
      <c r="P248" s="1656"/>
      <c r="Q248" s="1656"/>
      <c r="R248" s="1656"/>
      <c r="S248" s="1656"/>
      <c r="T248" s="1656"/>
      <c r="U248" s="1656"/>
      <c r="V248" s="1656"/>
      <c r="W248" s="1656"/>
      <c r="X248" s="1656"/>
      <c r="Y248" s="1656"/>
      <c r="Z248" s="1656"/>
      <c r="AA248" s="1656"/>
    </row>
    <row r="249" spans="1:29" ht="15.95" customHeight="1">
      <c r="A249" s="958"/>
      <c r="B249" s="958" t="s">
        <v>193</v>
      </c>
      <c r="C249" s="958"/>
      <c r="D249" s="958"/>
      <c r="E249" s="958"/>
      <c r="F249" s="958"/>
      <c r="G249" s="958"/>
      <c r="H249" s="958"/>
      <c r="I249" s="958"/>
      <c r="J249" s="958"/>
      <c r="K249" s="958"/>
      <c r="L249" s="958"/>
      <c r="M249" s="958"/>
      <c r="N249" s="958"/>
      <c r="O249" s="958"/>
      <c r="P249" s="958"/>
      <c r="Q249" s="958"/>
      <c r="R249" s="958"/>
      <c r="S249" s="958"/>
      <c r="T249" s="958"/>
      <c r="U249" s="958"/>
      <c r="V249" s="958"/>
      <c r="W249" s="958"/>
      <c r="X249" s="958"/>
      <c r="Y249" s="958"/>
      <c r="Z249" s="958"/>
      <c r="AA249" s="958"/>
    </row>
    <row r="250" spans="1:29" ht="15" customHeight="1">
      <c r="A250" s="982" t="s">
        <v>309</v>
      </c>
      <c r="B250" s="960" t="s">
        <v>394</v>
      </c>
      <c r="C250" s="960"/>
      <c r="D250" s="960"/>
      <c r="E250" s="960"/>
      <c r="F250" s="960"/>
      <c r="G250" s="1622" t="str">
        <f>IF(項目一覧!$C$69=0,"",IF(項目一覧!$C$71=0,項目一覧!$C$69&amp;項目一覧!$C$70,項目一覧!$C$69&amp;項目一覧!$C$70&amp;項目一覧!$C$71))</f>
        <v/>
      </c>
      <c r="H250" s="1622"/>
      <c r="I250" s="1622"/>
      <c r="J250" s="1622"/>
      <c r="K250" s="1622"/>
      <c r="L250" s="1622"/>
      <c r="M250" s="1622"/>
      <c r="N250" s="1622"/>
      <c r="O250" s="1622"/>
      <c r="P250" s="1622"/>
      <c r="Q250" s="1622"/>
      <c r="R250" s="1622"/>
      <c r="S250" s="1622"/>
      <c r="T250" s="1622"/>
      <c r="U250" s="1622"/>
      <c r="V250" s="1622"/>
      <c r="W250" s="1622"/>
      <c r="X250" s="1622"/>
      <c r="Y250" s="1622"/>
      <c r="Z250" s="1622"/>
      <c r="AA250" s="1622"/>
    </row>
    <row r="251" spans="1:29" ht="15" customHeight="1">
      <c r="A251" s="959"/>
      <c r="B251" s="929"/>
      <c r="C251" s="929"/>
      <c r="D251" s="929"/>
      <c r="E251" s="929"/>
      <c r="F251" s="929"/>
      <c r="G251" s="1685"/>
      <c r="H251" s="1685"/>
      <c r="I251" s="1685"/>
      <c r="J251" s="1685"/>
      <c r="K251" s="1685"/>
      <c r="L251" s="1685"/>
      <c r="M251" s="1685"/>
      <c r="N251" s="1685"/>
      <c r="O251" s="1685"/>
      <c r="P251" s="1685"/>
      <c r="Q251" s="1685"/>
      <c r="R251" s="1685"/>
      <c r="S251" s="1685"/>
      <c r="T251" s="1685"/>
      <c r="U251" s="1685"/>
      <c r="V251" s="1685"/>
      <c r="W251" s="1685"/>
      <c r="X251" s="1685"/>
      <c r="Y251" s="1685"/>
      <c r="Z251" s="1685"/>
      <c r="AA251" s="1685"/>
    </row>
    <row r="252" spans="1:29" ht="15" customHeight="1">
      <c r="A252" s="963"/>
      <c r="B252" s="958"/>
      <c r="C252" s="958"/>
      <c r="D252" s="958"/>
      <c r="E252" s="958"/>
      <c r="F252" s="958"/>
      <c r="G252" s="1688"/>
      <c r="H252" s="1688"/>
      <c r="I252" s="1688"/>
      <c r="J252" s="1688"/>
      <c r="K252" s="1688"/>
      <c r="L252" s="1688"/>
      <c r="M252" s="1688"/>
      <c r="N252" s="1688"/>
      <c r="O252" s="1688"/>
      <c r="P252" s="1688"/>
      <c r="Q252" s="1688"/>
      <c r="R252" s="1688"/>
      <c r="S252" s="1688"/>
      <c r="T252" s="1688"/>
      <c r="U252" s="1688"/>
      <c r="V252" s="1688"/>
      <c r="W252" s="1688"/>
      <c r="X252" s="1688"/>
      <c r="Y252" s="1688"/>
      <c r="Z252" s="1688"/>
      <c r="AA252" s="1688"/>
    </row>
    <row r="253" spans="1:29" ht="15" customHeight="1">
      <c r="A253" s="982" t="s">
        <v>309</v>
      </c>
      <c r="B253" s="960" t="s">
        <v>393</v>
      </c>
      <c r="C253" s="960"/>
      <c r="D253" s="960"/>
      <c r="E253" s="960"/>
      <c r="F253" s="960"/>
      <c r="G253" s="1622" t="str">
        <f>IF(項目一覧!$C$72=0,"",IF(項目一覧!$C$74=0,項目一覧!$C$72&amp;項目一覧!$C$73,項目一覧!$C$72&amp;項目一覧!$C$73&amp;項目一覧!$C$74))</f>
        <v/>
      </c>
      <c r="H253" s="1622"/>
      <c r="I253" s="1622"/>
      <c r="J253" s="1622"/>
      <c r="K253" s="1622"/>
      <c r="L253" s="1622"/>
      <c r="M253" s="1622"/>
      <c r="N253" s="1622"/>
      <c r="O253" s="1622"/>
      <c r="P253" s="1622"/>
      <c r="Q253" s="1622"/>
      <c r="R253" s="1622"/>
      <c r="S253" s="1622"/>
      <c r="T253" s="1622"/>
      <c r="U253" s="1622"/>
      <c r="V253" s="1622"/>
      <c r="W253" s="1622"/>
      <c r="X253" s="1622"/>
      <c r="Y253" s="1622"/>
      <c r="Z253" s="1622"/>
      <c r="AA253" s="1622"/>
    </row>
    <row r="254" spans="1:29" ht="15" customHeight="1">
      <c r="A254" s="959"/>
      <c r="B254" s="929"/>
      <c r="C254" s="929"/>
      <c r="D254" s="929"/>
      <c r="E254" s="929"/>
      <c r="F254" s="929"/>
      <c r="G254" s="1685"/>
      <c r="H254" s="1685"/>
      <c r="I254" s="1685"/>
      <c r="J254" s="1685"/>
      <c r="K254" s="1685"/>
      <c r="L254" s="1685"/>
      <c r="M254" s="1685"/>
      <c r="N254" s="1685"/>
      <c r="O254" s="1685"/>
      <c r="P254" s="1685"/>
      <c r="Q254" s="1685"/>
      <c r="R254" s="1685"/>
      <c r="S254" s="1685"/>
      <c r="T254" s="1685"/>
      <c r="U254" s="1685"/>
      <c r="V254" s="1685"/>
      <c r="W254" s="1685"/>
      <c r="X254" s="1685"/>
      <c r="Y254" s="1685"/>
      <c r="Z254" s="1685"/>
      <c r="AA254" s="1685"/>
    </row>
    <row r="255" spans="1:29" ht="15" customHeight="1">
      <c r="A255" s="959"/>
      <c r="B255" s="929"/>
      <c r="C255" s="929"/>
      <c r="D255" s="929"/>
      <c r="E255" s="929"/>
      <c r="F255" s="929"/>
      <c r="G255" s="1688"/>
      <c r="H255" s="1688"/>
      <c r="I255" s="1688"/>
      <c r="J255" s="1688"/>
      <c r="K255" s="1688"/>
      <c r="L255" s="1688"/>
      <c r="M255" s="1688"/>
      <c r="N255" s="1688"/>
      <c r="O255" s="1688"/>
      <c r="P255" s="1688"/>
      <c r="Q255" s="1688"/>
      <c r="R255" s="1688"/>
      <c r="S255" s="1688"/>
      <c r="T255" s="1688"/>
      <c r="U255" s="1688"/>
      <c r="V255" s="1688"/>
      <c r="W255" s="1688"/>
      <c r="X255" s="1688"/>
      <c r="Y255" s="1688"/>
      <c r="Z255" s="1688"/>
      <c r="AA255" s="1688"/>
    </row>
    <row r="256" spans="1:29" ht="17.100000000000001" customHeight="1">
      <c r="A256" s="982" t="s">
        <v>309</v>
      </c>
      <c r="B256" s="960" t="s">
        <v>392</v>
      </c>
      <c r="C256" s="960"/>
      <c r="D256" s="960"/>
      <c r="E256" s="960"/>
      <c r="F256" s="960"/>
      <c r="G256" s="960"/>
      <c r="H256" s="960"/>
      <c r="I256" s="960"/>
      <c r="J256" s="960"/>
      <c r="K256" s="960"/>
      <c r="L256" s="960"/>
      <c r="M256" s="960"/>
      <c r="N256" s="960"/>
      <c r="O256" s="960"/>
      <c r="P256" s="960"/>
      <c r="Q256" s="960"/>
      <c r="R256" s="960"/>
      <c r="S256" s="960"/>
      <c r="T256" s="960"/>
      <c r="U256" s="960"/>
      <c r="V256" s="960"/>
      <c r="W256" s="960"/>
      <c r="X256" s="960"/>
      <c r="Y256" s="960"/>
      <c r="Z256" s="960"/>
      <c r="AA256" s="960"/>
    </row>
    <row r="257" spans="1:27" ht="17.100000000000001" customHeight="1">
      <c r="A257" s="959"/>
      <c r="B257" s="929"/>
      <c r="C257" s="929"/>
      <c r="D257" s="959" t="str">
        <f>IF(項目一覧!$D$75=TRUE,"■","□")</f>
        <v>□</v>
      </c>
      <c r="E257" s="929" t="s">
        <v>189</v>
      </c>
      <c r="F257" s="926"/>
      <c r="G257" s="929"/>
      <c r="H257" s="929"/>
      <c r="I257" s="929"/>
      <c r="J257" s="929"/>
      <c r="K257" s="929" t="str">
        <f>IF(項目一覧!$D$76=TRUE,"（■","（□")&amp;"市街化区域"</f>
        <v>（□市街化区域</v>
      </c>
      <c r="L257" s="929"/>
      <c r="M257" s="929"/>
      <c r="N257" s="929"/>
      <c r="O257" s="929"/>
      <c r="P257" s="929" t="str">
        <f>IF(項目一覧!$E$76=TRUE,"■","□")&amp;"市街化調整区域"</f>
        <v>□市街化調整区域</v>
      </c>
      <c r="Q257" s="929"/>
      <c r="R257" s="929"/>
      <c r="S257" s="929"/>
      <c r="T257" s="929"/>
      <c r="V257" s="929" t="str">
        <f>IF(項目一覧!$F$76=TRUE,"■","□")&amp;"区域区分非設定）"</f>
        <v>□区域区分非設定）</v>
      </c>
      <c r="W257" s="929"/>
      <c r="X257" s="929"/>
      <c r="Y257" s="929"/>
      <c r="Z257" s="959"/>
      <c r="AA257" s="929"/>
    </row>
    <row r="258" spans="1:27" ht="17.100000000000001" customHeight="1">
      <c r="A258" s="959"/>
      <c r="B258" s="929"/>
      <c r="C258" s="929"/>
      <c r="D258" s="959" t="str">
        <f>IF(項目一覧!$E$75=TRUE,"■","□")</f>
        <v>□</v>
      </c>
      <c r="E258" s="929" t="s">
        <v>391</v>
      </c>
      <c r="F258" s="926"/>
      <c r="G258" s="929"/>
      <c r="H258" s="958"/>
      <c r="I258" s="958"/>
      <c r="J258" s="958"/>
      <c r="K258" s="963" t="str">
        <f>IF(項目一覧!$F$75=TRUE,"■","□")</f>
        <v>□</v>
      </c>
      <c r="L258" s="958" t="s">
        <v>390</v>
      </c>
      <c r="O258" s="958"/>
      <c r="P258" s="958"/>
      <c r="Q258" s="958"/>
      <c r="R258" s="958"/>
      <c r="S258" s="958"/>
      <c r="T258" s="958"/>
      <c r="U258" s="958"/>
      <c r="V258" s="958"/>
      <c r="W258" s="958"/>
      <c r="X258" s="958"/>
      <c r="Y258" s="958"/>
      <c r="Z258" s="959"/>
      <c r="AA258" s="929"/>
    </row>
    <row r="259" spans="1:27" ht="18" customHeight="1">
      <c r="A259" s="995" t="s">
        <v>309</v>
      </c>
      <c r="B259" s="996" t="s">
        <v>389</v>
      </c>
      <c r="C259" s="996"/>
      <c r="D259" s="996"/>
      <c r="E259" s="996"/>
      <c r="F259" s="996"/>
      <c r="G259" s="996"/>
      <c r="H259" s="996"/>
      <c r="I259" s="995" t="str">
        <f>IF(項目一覧!$D$78=TRUE,"■","□")</f>
        <v>□</v>
      </c>
      <c r="J259" s="996" t="s">
        <v>181</v>
      </c>
      <c r="K259" s="996"/>
      <c r="L259" s="996"/>
      <c r="M259" s="996"/>
      <c r="N259" s="996"/>
      <c r="O259" s="995" t="str">
        <f>IF(項目一覧!$E$78=TRUE,"■","□")</f>
        <v>□</v>
      </c>
      <c r="P259" s="996" t="s">
        <v>180</v>
      </c>
      <c r="Q259" s="996"/>
      <c r="R259" s="996"/>
      <c r="S259" s="996"/>
      <c r="T259" s="996"/>
      <c r="U259" s="995" t="str">
        <f>IF(項目一覧!$F$78=TRUE,"■","□")</f>
        <v>□</v>
      </c>
      <c r="V259" s="996" t="s">
        <v>388</v>
      </c>
      <c r="W259" s="996"/>
      <c r="X259" s="958"/>
      <c r="Y259" s="958"/>
      <c r="Z259" s="996"/>
      <c r="AA259" s="996"/>
    </row>
    <row r="260" spans="1:27" ht="17.100000000000001" customHeight="1">
      <c r="A260" s="982" t="s">
        <v>309</v>
      </c>
      <c r="B260" s="960" t="s">
        <v>387</v>
      </c>
      <c r="C260" s="960"/>
      <c r="D260" s="960"/>
      <c r="E260" s="960"/>
      <c r="F260" s="960"/>
      <c r="G260" s="960"/>
      <c r="H260" s="960"/>
      <c r="I260" s="960"/>
      <c r="J260" s="960"/>
      <c r="K260" s="960"/>
      <c r="L260" s="960"/>
      <c r="N260" s="960"/>
      <c r="O260" s="960"/>
      <c r="P260" s="960"/>
      <c r="Q260" s="960"/>
      <c r="R260" s="960"/>
      <c r="S260" s="960"/>
      <c r="T260" s="960"/>
      <c r="U260" s="960"/>
      <c r="V260" s="960"/>
      <c r="W260" s="960"/>
      <c r="X260" s="960"/>
      <c r="Y260" s="960"/>
      <c r="Z260" s="960"/>
      <c r="AA260" s="960"/>
    </row>
    <row r="261" spans="1:27" ht="17.100000000000001" customHeight="1">
      <c r="A261" s="959"/>
      <c r="B261" s="929"/>
      <c r="C261" s="929"/>
      <c r="D261" s="1685" t="str">
        <f>IF(項目一覧!$C$80=0,"",項目一覧!$C$80&amp;"　 ")&amp;IF(項目一覧!$C$81=0,"",項目一覧!$C$81&amp;"　 ")&amp;IF(項目一覧!$C$82=0,"",項目一覧!$C$82&amp;"　 ")&amp;IF(項目一覧!$C$83=0,"",項目一覧!$C$83&amp;"　 ")&amp;IF(項目一覧!$C$84=0,"",項目一覧!$C$84&amp;"　 ")&amp;IF(項目一覧!$C$85=0,"",項目一覧!$C$85)</f>
        <v xml:space="preserve">　 　 　 　 　 </v>
      </c>
      <c r="E261" s="1686"/>
      <c r="F261" s="1686"/>
      <c r="G261" s="1686"/>
      <c r="H261" s="1686"/>
      <c r="I261" s="1686"/>
      <c r="J261" s="1686"/>
      <c r="K261" s="1686"/>
      <c r="L261" s="1686"/>
      <c r="M261" s="1686"/>
      <c r="N261" s="1686"/>
      <c r="O261" s="1686"/>
      <c r="P261" s="1686"/>
      <c r="Q261" s="1686"/>
      <c r="R261" s="1686"/>
      <c r="S261" s="1686"/>
      <c r="T261" s="1686"/>
      <c r="U261" s="1686"/>
      <c r="V261" s="1686"/>
      <c r="W261" s="1686"/>
      <c r="X261" s="1686"/>
      <c r="Y261" s="1686"/>
      <c r="Z261" s="1686"/>
      <c r="AA261" s="1686"/>
    </row>
    <row r="262" spans="1:27" ht="17.100000000000001" customHeight="1">
      <c r="A262" s="959"/>
      <c r="B262" s="929"/>
      <c r="C262" s="929"/>
      <c r="D262" s="1687"/>
      <c r="E262" s="1687"/>
      <c r="F262" s="1687"/>
      <c r="G262" s="1687"/>
      <c r="H262" s="1687"/>
      <c r="I262" s="1687"/>
      <c r="J262" s="1687"/>
      <c r="K262" s="1687"/>
      <c r="L262" s="1687"/>
      <c r="M262" s="1687"/>
      <c r="N262" s="1687"/>
      <c r="O262" s="1687"/>
      <c r="P262" s="1687"/>
      <c r="Q262" s="1687"/>
      <c r="R262" s="1687"/>
      <c r="S262" s="1687"/>
      <c r="T262" s="1687"/>
      <c r="U262" s="1687"/>
      <c r="V262" s="1687"/>
      <c r="W262" s="1687"/>
      <c r="X262" s="1687"/>
      <c r="Y262" s="1687"/>
      <c r="Z262" s="1687"/>
      <c r="AA262" s="1687"/>
    </row>
    <row r="263" spans="1:27" ht="17.100000000000001" customHeight="1">
      <c r="A263" s="982" t="s">
        <v>309</v>
      </c>
      <c r="B263" s="960" t="s">
        <v>386</v>
      </c>
      <c r="C263" s="960"/>
      <c r="D263" s="960"/>
      <c r="E263" s="960"/>
      <c r="F263" s="960"/>
      <c r="G263" s="960"/>
      <c r="H263" s="960"/>
      <c r="I263" s="960"/>
      <c r="J263" s="960"/>
      <c r="K263" s="960"/>
      <c r="L263" s="960"/>
      <c r="M263" s="960"/>
      <c r="N263" s="960"/>
      <c r="O263" s="960"/>
      <c r="P263" s="960"/>
      <c r="Q263" s="960"/>
      <c r="R263" s="960"/>
      <c r="S263" s="960"/>
      <c r="T263" s="960"/>
      <c r="U263" s="960"/>
      <c r="V263" s="960"/>
      <c r="W263" s="960"/>
      <c r="X263" s="960"/>
      <c r="Y263" s="960"/>
      <c r="Z263" s="960"/>
      <c r="AA263" s="960"/>
    </row>
    <row r="264" spans="1:27" ht="17.100000000000001" customHeight="1">
      <c r="A264" s="959"/>
      <c r="B264" s="929" t="s">
        <v>385</v>
      </c>
      <c r="C264" s="929"/>
      <c r="D264" s="929"/>
      <c r="E264" s="929"/>
      <c r="F264" s="929"/>
      <c r="G264" s="929"/>
      <c r="H264" s="929"/>
      <c r="I264" s="929"/>
      <c r="J264" s="929"/>
      <c r="K264" s="929"/>
      <c r="L264" s="929"/>
      <c r="M264" s="929"/>
      <c r="N264" s="1691" t="str">
        <f>項目一覧!$C$86</f>
        <v/>
      </c>
      <c r="O264" s="1692"/>
      <c r="P264" s="1692"/>
      <c r="Q264" s="1692"/>
      <c r="R264" s="929" t="s">
        <v>383</v>
      </c>
      <c r="S264" s="929"/>
      <c r="T264" s="929"/>
      <c r="U264" s="929"/>
      <c r="V264" s="929"/>
      <c r="W264" s="929"/>
      <c r="X264" s="929"/>
      <c r="Y264" s="929"/>
      <c r="Z264" s="929"/>
      <c r="AA264" s="929"/>
    </row>
    <row r="265" spans="1:27" ht="17.100000000000001" customHeight="1">
      <c r="A265" s="959"/>
      <c r="B265" s="929" t="s">
        <v>384</v>
      </c>
      <c r="C265" s="929"/>
      <c r="D265" s="929"/>
      <c r="E265" s="929"/>
      <c r="F265" s="929"/>
      <c r="G265" s="929"/>
      <c r="H265" s="929"/>
      <c r="I265" s="929"/>
      <c r="J265" s="929"/>
      <c r="K265" s="929"/>
      <c r="L265" s="929"/>
      <c r="M265" s="929"/>
      <c r="N265" s="1689" t="str">
        <f>項目一覧!$C$87</f>
        <v/>
      </c>
      <c r="O265" s="1690"/>
      <c r="P265" s="1690"/>
      <c r="Q265" s="1690"/>
      <c r="R265" s="929" t="s">
        <v>383</v>
      </c>
      <c r="S265" s="929"/>
      <c r="T265" s="929"/>
      <c r="U265" s="929"/>
      <c r="V265" s="929"/>
      <c r="W265" s="929"/>
      <c r="X265" s="929"/>
      <c r="Y265" s="929"/>
      <c r="Z265" s="929"/>
      <c r="AA265" s="929"/>
    </row>
    <row r="266" spans="1:27" ht="15.95" customHeight="1">
      <c r="A266" s="982" t="s">
        <v>309</v>
      </c>
      <c r="B266" s="960" t="s">
        <v>382</v>
      </c>
      <c r="C266" s="960"/>
      <c r="D266" s="960"/>
      <c r="E266" s="960"/>
      <c r="F266" s="960"/>
      <c r="G266" s="960"/>
      <c r="H266" s="960"/>
      <c r="I266" s="960"/>
      <c r="J266" s="960"/>
      <c r="K266" s="960"/>
      <c r="L266" s="960"/>
      <c r="M266" s="960"/>
      <c r="N266" s="960"/>
      <c r="O266" s="960"/>
      <c r="P266" s="960"/>
      <c r="Q266" s="960"/>
      <c r="R266" s="960"/>
      <c r="S266" s="960"/>
      <c r="T266" s="960"/>
      <c r="U266" s="960"/>
      <c r="V266" s="960"/>
      <c r="W266" s="960"/>
      <c r="X266" s="960"/>
      <c r="Y266" s="960"/>
      <c r="Z266" s="960"/>
      <c r="AA266" s="960"/>
    </row>
    <row r="267" spans="1:27" ht="18" customHeight="1">
      <c r="A267" s="959"/>
      <c r="B267" s="929" t="s">
        <v>381</v>
      </c>
      <c r="C267" s="929"/>
      <c r="D267" s="929"/>
      <c r="E267" s="929"/>
      <c r="F267" s="973" t="s">
        <v>373</v>
      </c>
      <c r="G267" s="998" t="s">
        <v>315</v>
      </c>
      <c r="H267" s="1624" t="str">
        <f>項目一覧!$C$88</f>
        <v/>
      </c>
      <c r="I267" s="1648"/>
      <c r="J267" s="1648"/>
      <c r="K267" s="1648"/>
      <c r="L267" s="998" t="s">
        <v>376</v>
      </c>
      <c r="M267" s="1624" t="str">
        <f>項目一覧!$C$89</f>
        <v/>
      </c>
      <c r="N267" s="1648"/>
      <c r="O267" s="1648"/>
      <c r="P267" s="1648"/>
      <c r="Q267" s="998" t="s">
        <v>376</v>
      </c>
      <c r="R267" s="1624" t="str">
        <f>項目一覧!$C$90</f>
        <v/>
      </c>
      <c r="S267" s="1648"/>
      <c r="T267" s="1648"/>
      <c r="U267" s="1648"/>
      <c r="V267" s="998" t="s">
        <v>376</v>
      </c>
      <c r="W267" s="1624" t="str">
        <f>項目一覧!$C$91</f>
        <v/>
      </c>
      <c r="X267" s="1648"/>
      <c r="Y267" s="1648"/>
      <c r="Z267" s="1648"/>
      <c r="AA267" s="968" t="s">
        <v>380</v>
      </c>
    </row>
    <row r="268" spans="1:27" ht="18" customHeight="1">
      <c r="A268" s="959"/>
      <c r="B268" s="929"/>
      <c r="C268" s="929"/>
      <c r="D268" s="929"/>
      <c r="E268" s="929"/>
      <c r="F268" s="973" t="s">
        <v>372</v>
      </c>
      <c r="G268" s="998" t="s">
        <v>315</v>
      </c>
      <c r="H268" s="1624" t="str">
        <f>項目一覧!$C$92</f>
        <v/>
      </c>
      <c r="I268" s="1648"/>
      <c r="J268" s="1648"/>
      <c r="K268" s="1648"/>
      <c r="L268" s="998" t="s">
        <v>376</v>
      </c>
      <c r="M268" s="1624" t="str">
        <f>項目一覧!$C$93</f>
        <v/>
      </c>
      <c r="N268" s="1648"/>
      <c r="O268" s="1648"/>
      <c r="P268" s="1648"/>
      <c r="Q268" s="998" t="s">
        <v>376</v>
      </c>
      <c r="R268" s="1624" t="str">
        <f>項目一覧!$C$94</f>
        <v/>
      </c>
      <c r="S268" s="1648"/>
      <c r="T268" s="1648"/>
      <c r="U268" s="1648"/>
      <c r="V268" s="998" t="s">
        <v>376</v>
      </c>
      <c r="W268" s="1624" t="str">
        <f>項目一覧!$C$95</f>
        <v/>
      </c>
      <c r="X268" s="1648"/>
      <c r="Y268" s="1648"/>
      <c r="Z268" s="1648"/>
      <c r="AA268" s="968" t="s">
        <v>380</v>
      </c>
    </row>
    <row r="269" spans="1:27" ht="18" customHeight="1">
      <c r="A269" s="959"/>
      <c r="B269" s="929" t="s">
        <v>379</v>
      </c>
      <c r="C269" s="929"/>
      <c r="D269" s="929"/>
      <c r="E269" s="929"/>
      <c r="F269" s="973"/>
      <c r="G269" s="998" t="s">
        <v>315</v>
      </c>
      <c r="H269" s="1647" t="str">
        <f>項目一覧!$C$96</f>
        <v/>
      </c>
      <c r="I269" s="1647"/>
      <c r="J269" s="1647"/>
      <c r="K269" s="1647"/>
      <c r="L269" s="998" t="s">
        <v>376</v>
      </c>
      <c r="M269" s="1647" t="str">
        <f>項目一覧!$C$97</f>
        <v/>
      </c>
      <c r="N269" s="1647"/>
      <c r="O269" s="1647"/>
      <c r="P269" s="1647"/>
      <c r="Q269" s="998" t="s">
        <v>376</v>
      </c>
      <c r="R269" s="1647" t="str">
        <f>項目一覧!$C$98</f>
        <v/>
      </c>
      <c r="S269" s="1647"/>
      <c r="T269" s="1647"/>
      <c r="U269" s="1647"/>
      <c r="V269" s="998" t="s">
        <v>376</v>
      </c>
      <c r="W269" s="1647" t="str">
        <f>項目一覧!$C$99</f>
        <v/>
      </c>
      <c r="X269" s="1650"/>
      <c r="Y269" s="1650"/>
      <c r="Z269" s="1650"/>
      <c r="AA269" s="968" t="s">
        <v>310</v>
      </c>
    </row>
    <row r="270" spans="1:27" ht="18" customHeight="1">
      <c r="A270" s="959"/>
      <c r="B270" s="929" t="s">
        <v>378</v>
      </c>
      <c r="C270" s="929"/>
      <c r="D270" s="929"/>
      <c r="E270" s="929"/>
      <c r="F270" s="973"/>
      <c r="G270" s="929"/>
      <c r="H270" s="929"/>
      <c r="I270" s="929"/>
      <c r="J270" s="929"/>
      <c r="K270" s="929"/>
      <c r="L270" s="929"/>
      <c r="M270" s="929"/>
      <c r="N270" s="929"/>
      <c r="O270" s="929"/>
      <c r="P270" s="929"/>
      <c r="Q270" s="929"/>
      <c r="R270" s="929"/>
      <c r="S270" s="929"/>
      <c r="T270" s="929"/>
      <c r="U270" s="929"/>
      <c r="V270" s="929"/>
      <c r="W270" s="929"/>
      <c r="X270" s="929"/>
      <c r="Y270" s="929"/>
      <c r="Z270" s="929"/>
      <c r="AA270" s="968"/>
    </row>
    <row r="271" spans="1:27" ht="18" customHeight="1">
      <c r="A271" s="959"/>
      <c r="B271" s="929"/>
      <c r="C271" s="929"/>
      <c r="D271" s="929"/>
      <c r="E271" s="929"/>
      <c r="F271" s="973"/>
      <c r="G271" s="998" t="s">
        <v>315</v>
      </c>
      <c r="H271" s="1624" t="str">
        <f>項目一覧!$C$100</f>
        <v/>
      </c>
      <c r="I271" s="1648"/>
      <c r="J271" s="1648"/>
      <c r="K271" s="1648"/>
      <c r="L271" s="998" t="s">
        <v>376</v>
      </c>
      <c r="M271" s="1624" t="str">
        <f>項目一覧!$C$101</f>
        <v/>
      </c>
      <c r="N271" s="1648"/>
      <c r="O271" s="1648"/>
      <c r="P271" s="1648"/>
      <c r="Q271" s="998" t="s">
        <v>376</v>
      </c>
      <c r="R271" s="1624" t="str">
        <f>項目一覧!$C$102</f>
        <v/>
      </c>
      <c r="S271" s="1648"/>
      <c r="T271" s="1648"/>
      <c r="U271" s="1648"/>
      <c r="V271" s="998" t="s">
        <v>376</v>
      </c>
      <c r="W271" s="1624" t="str">
        <f>項目一覧!$C$103</f>
        <v/>
      </c>
      <c r="X271" s="1648"/>
      <c r="Y271" s="1648"/>
      <c r="Z271" s="1648"/>
      <c r="AA271" s="968" t="s">
        <v>375</v>
      </c>
    </row>
    <row r="272" spans="1:27" ht="18" customHeight="1">
      <c r="A272" s="959"/>
      <c r="B272" s="929" t="s">
        <v>377</v>
      </c>
      <c r="C272" s="929"/>
      <c r="D272" s="929"/>
      <c r="E272" s="929"/>
      <c r="F272" s="973"/>
      <c r="G272" s="929"/>
      <c r="H272" s="929"/>
      <c r="I272" s="929"/>
      <c r="J272" s="929"/>
      <c r="K272" s="929"/>
      <c r="L272" s="929"/>
      <c r="M272" s="929"/>
      <c r="N272" s="929"/>
      <c r="O272" s="929"/>
      <c r="P272" s="929"/>
      <c r="Q272" s="929"/>
      <c r="R272" s="929"/>
      <c r="S272" s="929"/>
      <c r="T272" s="929"/>
      <c r="U272" s="929"/>
      <c r="V272" s="929"/>
      <c r="W272" s="926"/>
      <c r="X272" s="929"/>
      <c r="Y272" s="929"/>
      <c r="Z272" s="926"/>
      <c r="AA272" s="999"/>
    </row>
    <row r="273" spans="1:27" ht="18" customHeight="1">
      <c r="A273" s="959"/>
      <c r="B273" s="929"/>
      <c r="C273" s="929"/>
      <c r="D273" s="929"/>
      <c r="E273" s="929"/>
      <c r="F273" s="973"/>
      <c r="G273" s="998" t="s">
        <v>315</v>
      </c>
      <c r="H273" s="1624" t="str">
        <f>項目一覧!$C$104</f>
        <v/>
      </c>
      <c r="I273" s="1648"/>
      <c r="J273" s="1648"/>
      <c r="K273" s="1648"/>
      <c r="L273" s="998" t="s">
        <v>376</v>
      </c>
      <c r="M273" s="1624" t="str">
        <f>項目一覧!$C$105</f>
        <v/>
      </c>
      <c r="N273" s="1648"/>
      <c r="O273" s="1648"/>
      <c r="P273" s="1648"/>
      <c r="Q273" s="998" t="s">
        <v>376</v>
      </c>
      <c r="R273" s="1624" t="str">
        <f>項目一覧!$C$106</f>
        <v/>
      </c>
      <c r="S273" s="1648"/>
      <c r="T273" s="1648"/>
      <c r="U273" s="1648"/>
      <c r="V273" s="998" t="s">
        <v>376</v>
      </c>
      <c r="W273" s="1624" t="str">
        <f>項目一覧!$C$107</f>
        <v/>
      </c>
      <c r="X273" s="1648"/>
      <c r="Y273" s="1648"/>
      <c r="Z273" s="1648"/>
      <c r="AA273" s="968" t="s">
        <v>375</v>
      </c>
    </row>
    <row r="274" spans="1:27" ht="18" customHeight="1">
      <c r="A274" s="959"/>
      <c r="B274" s="929" t="s">
        <v>374</v>
      </c>
      <c r="C274" s="929"/>
      <c r="D274" s="929"/>
      <c r="E274" s="929"/>
      <c r="F274" s="929"/>
      <c r="G274" s="929"/>
      <c r="H274" s="929"/>
      <c r="I274" s="973" t="s">
        <v>373</v>
      </c>
      <c r="J274" s="929"/>
      <c r="K274" s="929"/>
      <c r="L274" s="929"/>
      <c r="M274" s="929"/>
      <c r="N274" s="1624" t="str">
        <f>項目一覧!$C$108</f>
        <v/>
      </c>
      <c r="O274" s="1648"/>
      <c r="P274" s="1648"/>
      <c r="Q274" s="1648"/>
      <c r="R274" s="929" t="s">
        <v>371</v>
      </c>
      <c r="S274" s="929"/>
      <c r="T274" s="929"/>
      <c r="U274" s="929"/>
      <c r="V274" s="929"/>
      <c r="W274" s="929"/>
      <c r="X274" s="926"/>
      <c r="Y274" s="929"/>
      <c r="Z274" s="929"/>
      <c r="AA274" s="929"/>
    </row>
    <row r="275" spans="1:27" ht="18" customHeight="1">
      <c r="A275" s="959"/>
      <c r="B275" s="929"/>
      <c r="C275" s="929"/>
      <c r="D275" s="929"/>
      <c r="E275" s="929"/>
      <c r="F275" s="929"/>
      <c r="G275" s="929"/>
      <c r="H275" s="929"/>
      <c r="I275" s="973" t="s">
        <v>372</v>
      </c>
      <c r="J275" s="929"/>
      <c r="K275" s="929"/>
      <c r="L275" s="929"/>
      <c r="M275" s="929"/>
      <c r="N275" s="1624" t="str">
        <f>項目一覧!$C$109</f>
        <v/>
      </c>
      <c r="O275" s="1648"/>
      <c r="P275" s="1648"/>
      <c r="Q275" s="1648"/>
      <c r="R275" s="929" t="s">
        <v>371</v>
      </c>
      <c r="S275" s="929"/>
      <c r="T275" s="929"/>
      <c r="U275" s="929"/>
      <c r="V275" s="929"/>
      <c r="W275" s="929"/>
      <c r="X275" s="929"/>
      <c r="Y275" s="929"/>
      <c r="Z275" s="929"/>
      <c r="AA275" s="929"/>
    </row>
    <row r="276" spans="1:27" ht="18" customHeight="1">
      <c r="A276" s="959"/>
      <c r="B276" s="929" t="s">
        <v>370</v>
      </c>
      <c r="C276" s="929"/>
      <c r="D276" s="929"/>
      <c r="E276" s="929"/>
      <c r="F276" s="929"/>
      <c r="G276" s="929"/>
      <c r="H276" s="929"/>
      <c r="I276" s="973"/>
      <c r="J276" s="929"/>
      <c r="K276" s="929"/>
      <c r="L276" s="929"/>
      <c r="M276" s="929"/>
      <c r="N276" s="929"/>
      <c r="O276" s="929"/>
      <c r="P276" s="929"/>
      <c r="Q276" s="1627" t="str">
        <f>項目一覧!$C$110</f>
        <v/>
      </c>
      <c r="R276" s="1656"/>
      <c r="S276" s="1656"/>
      <c r="T276" s="1656"/>
      <c r="U276" s="929" t="s">
        <v>368</v>
      </c>
      <c r="V276" s="929"/>
      <c r="W276" s="929"/>
      <c r="X276" s="929"/>
      <c r="Y276" s="929"/>
      <c r="Z276" s="929"/>
      <c r="AA276" s="929"/>
    </row>
    <row r="277" spans="1:27" ht="18" customHeight="1">
      <c r="A277" s="959"/>
      <c r="B277" s="929" t="s">
        <v>369</v>
      </c>
      <c r="C277" s="929"/>
      <c r="D277" s="929"/>
      <c r="E277" s="929"/>
      <c r="F277" s="929"/>
      <c r="G277" s="929"/>
      <c r="H277" s="929"/>
      <c r="I277" s="973"/>
      <c r="J277" s="929"/>
      <c r="K277" s="929"/>
      <c r="L277" s="929"/>
      <c r="M277" s="929"/>
      <c r="N277" s="929"/>
      <c r="O277" s="929"/>
      <c r="P277" s="929"/>
      <c r="Q277" s="1627" t="str">
        <f>項目一覧!$C$111</f>
        <v/>
      </c>
      <c r="R277" s="1656"/>
      <c r="S277" s="1656"/>
      <c r="T277" s="1656"/>
      <c r="U277" s="929" t="s">
        <v>368</v>
      </c>
      <c r="V277" s="929"/>
      <c r="W277" s="929"/>
      <c r="X277" s="929"/>
      <c r="Y277" s="929"/>
      <c r="Z277" s="929"/>
      <c r="AA277" s="929"/>
    </row>
    <row r="278" spans="1:27" ht="18" customHeight="1">
      <c r="A278" s="959"/>
      <c r="B278" s="929" t="s">
        <v>367</v>
      </c>
      <c r="C278" s="929"/>
      <c r="D278" s="929"/>
      <c r="E278" s="929"/>
      <c r="F278" s="961" t="str">
        <f>項目一覧!$C$112</f>
        <v/>
      </c>
      <c r="G278" s="929"/>
      <c r="H278" s="929"/>
      <c r="I278" s="929"/>
      <c r="J278" s="929"/>
      <c r="K278" s="929"/>
      <c r="L278" s="929"/>
      <c r="M278" s="929"/>
      <c r="N278" s="929"/>
      <c r="O278" s="929"/>
      <c r="P278" s="929"/>
      <c r="Q278" s="929"/>
      <c r="R278" s="929"/>
      <c r="S278" s="929"/>
      <c r="T278" s="929"/>
      <c r="U278" s="929"/>
      <c r="V278" s="929"/>
      <c r="W278" s="929"/>
      <c r="X278" s="929"/>
      <c r="Y278" s="929"/>
      <c r="Z278" s="929"/>
      <c r="AA278" s="929"/>
    </row>
    <row r="279" spans="1:27" ht="15" customHeight="1">
      <c r="A279" s="982" t="s">
        <v>309</v>
      </c>
      <c r="B279" s="960" t="s">
        <v>366</v>
      </c>
      <c r="C279" s="960"/>
      <c r="D279" s="960"/>
      <c r="E279" s="960"/>
      <c r="F279" s="960"/>
      <c r="G279" s="1000" t="s">
        <v>365</v>
      </c>
      <c r="H279" s="960"/>
      <c r="I279" s="1001" t="str">
        <f>項目一覧!$C$113</f>
        <v/>
      </c>
      <c r="J279" s="960"/>
      <c r="K279" s="960" t="s">
        <v>364</v>
      </c>
      <c r="L279" s="1649" t="str">
        <f>項目一覧!$C$114</f>
        <v/>
      </c>
      <c r="M279" s="1649"/>
      <c r="N279" s="1649"/>
      <c r="O279" s="1649"/>
      <c r="P279" s="1649"/>
      <c r="Q279" s="1649"/>
      <c r="R279" s="1649"/>
      <c r="S279" s="1649"/>
      <c r="T279" s="1649"/>
      <c r="U279" s="1649"/>
      <c r="V279" s="1649"/>
      <c r="W279" s="1649"/>
      <c r="X279" s="1649"/>
      <c r="Y279" s="1649"/>
      <c r="Z279" s="1649"/>
      <c r="AA279" s="1649"/>
    </row>
    <row r="280" spans="1:27" ht="15" customHeight="1">
      <c r="A280" s="959"/>
      <c r="B280" s="929"/>
      <c r="C280" s="929"/>
      <c r="D280" s="929"/>
      <c r="E280" s="929"/>
      <c r="F280" s="929"/>
      <c r="G280" s="1002" t="str">
        <f>IF(I280=0,"","（区分")</f>
        <v>（区分</v>
      </c>
      <c r="H280" s="929"/>
      <c r="I280" s="961" t="str">
        <f>項目一覧!$C$337</f>
        <v/>
      </c>
      <c r="J280" s="929"/>
      <c r="K280" s="929" t="str">
        <f>IF(I280=0,"",")")</f>
        <v>)</v>
      </c>
      <c r="L280" s="1675" t="str">
        <f>項目一覧!$C$338</f>
        <v/>
      </c>
      <c r="M280" s="1675"/>
      <c r="N280" s="1675"/>
      <c r="O280" s="1675"/>
      <c r="P280" s="1675"/>
      <c r="Q280" s="1675"/>
      <c r="R280" s="1675"/>
      <c r="S280" s="1675"/>
      <c r="T280" s="1675"/>
      <c r="U280" s="1675"/>
      <c r="V280" s="1675"/>
      <c r="W280" s="1675"/>
      <c r="X280" s="1675"/>
      <c r="Y280" s="1675"/>
      <c r="Z280" s="1675"/>
      <c r="AA280" s="1675"/>
    </row>
    <row r="281" spans="1:27" ht="15" customHeight="1">
      <c r="A281" s="959"/>
      <c r="B281" s="929"/>
      <c r="C281" s="929"/>
      <c r="D281" s="929"/>
      <c r="E281" s="929"/>
      <c r="F281" s="929"/>
      <c r="G281" s="1002" t="str">
        <f>IF(I281=0,"","（区分")</f>
        <v>（区分</v>
      </c>
      <c r="H281" s="929"/>
      <c r="I281" s="961" t="str">
        <f>項目一覧!$C$339</f>
        <v/>
      </c>
      <c r="J281" s="929"/>
      <c r="K281" s="929" t="str">
        <f>IF(I281=0,"",")")</f>
        <v>)</v>
      </c>
      <c r="L281" s="1675" t="str">
        <f>項目一覧!$C$340</f>
        <v/>
      </c>
      <c r="M281" s="1675"/>
      <c r="N281" s="1675"/>
      <c r="O281" s="1675"/>
      <c r="P281" s="1675"/>
      <c r="Q281" s="1675"/>
      <c r="R281" s="1675"/>
      <c r="S281" s="1675"/>
      <c r="T281" s="1675"/>
      <c r="U281" s="1675"/>
      <c r="V281" s="1675"/>
      <c r="W281" s="1675"/>
      <c r="X281" s="1675"/>
      <c r="Y281" s="1675"/>
      <c r="Z281" s="1675"/>
      <c r="AA281" s="1675"/>
    </row>
    <row r="282" spans="1:27" ht="15" customHeight="1">
      <c r="A282" s="959"/>
      <c r="B282" s="929"/>
      <c r="C282" s="929"/>
      <c r="D282" s="929"/>
      <c r="E282" s="929"/>
      <c r="F282" s="929"/>
      <c r="G282" s="1002"/>
      <c r="H282" s="929"/>
      <c r="I282" s="929"/>
      <c r="J282" s="929"/>
      <c r="K282" s="929"/>
      <c r="L282" s="1644">
        <f>項目一覧!$C$115</f>
        <v>0</v>
      </c>
      <c r="M282" s="1644"/>
      <c r="N282" s="1644"/>
      <c r="O282" s="1644"/>
      <c r="P282" s="1644"/>
      <c r="Q282" s="1644"/>
      <c r="R282" s="1644"/>
      <c r="S282" s="1644"/>
      <c r="T282" s="1644"/>
      <c r="U282" s="1644"/>
      <c r="V282" s="1644"/>
      <c r="W282" s="1644"/>
      <c r="X282" s="1644"/>
      <c r="Y282" s="1644"/>
      <c r="Z282" s="1644"/>
      <c r="AA282" s="1644"/>
    </row>
    <row r="283" spans="1:27" ht="15.95" customHeight="1">
      <c r="A283" s="982" t="s">
        <v>309</v>
      </c>
      <c r="B283" s="960" t="s">
        <v>363</v>
      </c>
      <c r="C283" s="960"/>
      <c r="D283" s="960"/>
      <c r="E283" s="960"/>
      <c r="F283" s="960"/>
      <c r="G283" s="960"/>
      <c r="H283" s="960"/>
      <c r="I283" s="960"/>
      <c r="J283" s="960"/>
      <c r="K283" s="960"/>
      <c r="L283" s="929"/>
      <c r="M283" s="929"/>
      <c r="N283" s="929"/>
      <c r="O283" s="929"/>
      <c r="P283" s="929"/>
      <c r="Q283" s="929"/>
      <c r="R283" s="929"/>
      <c r="S283" s="929"/>
      <c r="T283" s="929"/>
      <c r="U283" s="929"/>
      <c r="V283" s="929"/>
      <c r="W283" s="929"/>
      <c r="X283" s="929"/>
      <c r="Y283" s="929"/>
      <c r="Z283" s="929"/>
      <c r="AA283" s="929"/>
    </row>
    <row r="284" spans="1:27" ht="18" customHeight="1">
      <c r="A284" s="959"/>
      <c r="B284" s="959" t="str">
        <f>IF(項目一覧!$D$116=TRUE,"■","□")</f>
        <v>□</v>
      </c>
      <c r="C284" s="929" t="s">
        <v>308</v>
      </c>
      <c r="D284" s="929"/>
      <c r="E284" s="959" t="str">
        <f>IF(項目一覧!$E$116=TRUE,"■","□")</f>
        <v>□</v>
      </c>
      <c r="F284" s="929" t="s">
        <v>307</v>
      </c>
      <c r="G284" s="929"/>
      <c r="H284" s="963" t="str">
        <f>IF(項目一覧!$F$116=TRUE,"■","□")</f>
        <v>□</v>
      </c>
      <c r="I284" s="958" t="s">
        <v>306</v>
      </c>
      <c r="J284" s="958"/>
      <c r="K284" s="963" t="str">
        <f>IF(項目一覧!$G$116=TRUE,"■","□")</f>
        <v>□</v>
      </c>
      <c r="L284" s="958" t="s">
        <v>305</v>
      </c>
      <c r="M284" s="958"/>
      <c r="N284" s="963" t="str">
        <f>IF(項目一覧!$H$116=TRUE,"■","□")</f>
        <v>□</v>
      </c>
      <c r="O284" s="958" t="s">
        <v>304</v>
      </c>
      <c r="P284" s="958"/>
      <c r="Q284" s="958"/>
      <c r="R284" s="963" t="str">
        <f>IF(項目一覧!$I$116=TRUE,"■","□")</f>
        <v>□</v>
      </c>
      <c r="S284" s="958" t="s">
        <v>303</v>
      </c>
      <c r="T284" s="958"/>
      <c r="U284" s="958"/>
      <c r="V284" s="958"/>
      <c r="W284" s="963" t="str">
        <f>IF(項目一覧!$J$116=TRUE,"■","□")</f>
        <v>□</v>
      </c>
      <c r="X284" s="974" t="s">
        <v>302</v>
      </c>
      <c r="Y284" s="958"/>
      <c r="Z284" s="958"/>
      <c r="AA284" s="955"/>
    </row>
    <row r="285" spans="1:27" ht="15.95" customHeight="1">
      <c r="A285" s="982" t="s">
        <v>340</v>
      </c>
      <c r="B285" s="960" t="s">
        <v>362</v>
      </c>
      <c r="C285" s="960"/>
      <c r="D285" s="960"/>
      <c r="E285" s="960"/>
      <c r="F285" s="960"/>
      <c r="G285" s="960"/>
      <c r="H285" s="926"/>
      <c r="I285" s="998" t="s">
        <v>334</v>
      </c>
      <c r="J285" s="1693" t="s">
        <v>107</v>
      </c>
      <c r="K285" s="1693"/>
      <c r="L285" s="1693"/>
      <c r="M285" s="1693"/>
      <c r="N285" s="1693"/>
      <c r="O285" s="998" t="s">
        <v>333</v>
      </c>
      <c r="P285" s="1693" t="s">
        <v>360</v>
      </c>
      <c r="Q285" s="1693"/>
      <c r="R285" s="1693"/>
      <c r="S285" s="1693"/>
      <c r="T285" s="1693"/>
      <c r="U285" s="998" t="s">
        <v>333</v>
      </c>
      <c r="V285" s="1693" t="s">
        <v>359</v>
      </c>
      <c r="W285" s="1693"/>
      <c r="X285" s="1693"/>
      <c r="Y285" s="1693"/>
      <c r="Z285" s="1693"/>
      <c r="AA285" s="968" t="s">
        <v>358</v>
      </c>
    </row>
    <row r="286" spans="1:27" ht="18" customHeight="1">
      <c r="A286" s="959"/>
      <c r="B286" s="929" t="s">
        <v>2220</v>
      </c>
      <c r="C286" s="929" t="s">
        <v>3198</v>
      </c>
      <c r="D286" s="929"/>
      <c r="E286" s="929"/>
      <c r="F286" s="929"/>
      <c r="G286" s="929"/>
      <c r="H286" s="926"/>
      <c r="I286" s="998" t="s">
        <v>334</v>
      </c>
      <c r="J286" s="1624" t="str">
        <f>項目一覧!$C$117</f>
        <v/>
      </c>
      <c r="K286" s="1624"/>
      <c r="L286" s="1624"/>
      <c r="M286" s="1624"/>
      <c r="N286" s="1624"/>
      <c r="O286" s="998" t="s">
        <v>333</v>
      </c>
      <c r="P286" s="1624" t="str">
        <f>項目一覧!$C$118</f>
        <v/>
      </c>
      <c r="Q286" s="1624"/>
      <c r="R286" s="1624"/>
      <c r="S286" s="1624"/>
      <c r="T286" s="1624"/>
      <c r="U286" s="998" t="s">
        <v>333</v>
      </c>
      <c r="V286" s="1624" t="str">
        <f>項目一覧!$C$119</f>
        <v/>
      </c>
      <c r="W286" s="1624"/>
      <c r="X286" s="1624"/>
      <c r="Y286" s="1624"/>
      <c r="Z286" s="1624"/>
      <c r="AA286" s="968" t="s">
        <v>346</v>
      </c>
    </row>
    <row r="287" spans="1:27" ht="17.100000000000001" customHeight="1">
      <c r="A287" s="959"/>
      <c r="B287" s="929" t="s">
        <v>2239</v>
      </c>
      <c r="C287" s="929" t="s">
        <v>3195</v>
      </c>
      <c r="D287" s="929"/>
      <c r="E287" s="929"/>
      <c r="F287" s="929"/>
      <c r="G287" s="929"/>
      <c r="H287" s="926"/>
    </row>
    <row r="288" spans="1:27" ht="17.100000000000001" customHeight="1">
      <c r="A288" s="959"/>
      <c r="B288" s="929"/>
      <c r="C288" s="929"/>
      <c r="D288" s="929"/>
      <c r="E288" s="929"/>
      <c r="F288" s="929"/>
      <c r="G288" s="929"/>
      <c r="H288" s="926"/>
      <c r="I288" s="998" t="s">
        <v>139</v>
      </c>
      <c r="J288" s="1652" t="str">
        <f>項目一覧!$C$374</f>
        <v/>
      </c>
      <c r="K288" s="1652"/>
      <c r="L288" s="1652"/>
      <c r="M288" s="1652"/>
      <c r="N288" s="1652"/>
      <c r="O288" s="998" t="s">
        <v>149</v>
      </c>
      <c r="P288" s="1652" t="str">
        <f>項目一覧!$C$375</f>
        <v/>
      </c>
      <c r="Q288" s="1652"/>
      <c r="R288" s="1652"/>
      <c r="S288" s="1652"/>
      <c r="T288" s="1652"/>
      <c r="U288" s="998" t="s">
        <v>149</v>
      </c>
      <c r="V288" s="1652" t="str">
        <f>項目一覧!$C$376</f>
        <v/>
      </c>
      <c r="W288" s="1652"/>
      <c r="X288" s="1652"/>
      <c r="Y288" s="1652"/>
      <c r="Z288" s="1652"/>
      <c r="AA288" s="968" t="s">
        <v>346</v>
      </c>
    </row>
    <row r="289" spans="1:27" ht="18" customHeight="1">
      <c r="A289" s="959"/>
      <c r="B289" s="929" t="s">
        <v>357</v>
      </c>
      <c r="C289" s="929" t="s">
        <v>3199</v>
      </c>
      <c r="D289" s="929"/>
      <c r="E289" s="929"/>
      <c r="F289" s="929"/>
      <c r="G289" s="929"/>
      <c r="H289" s="958"/>
      <c r="I289" s="1004"/>
      <c r="J289" s="958"/>
      <c r="K289" s="1651" t="str">
        <f>項目一覧!$C$120</f>
        <v>0.00</v>
      </c>
      <c r="L289" s="1651"/>
      <c r="M289" s="1651"/>
      <c r="N289" s="1651"/>
      <c r="O289" s="1004" t="s">
        <v>342</v>
      </c>
      <c r="P289" s="958"/>
      <c r="Q289" s="958"/>
      <c r="R289" s="958"/>
      <c r="S289" s="958"/>
      <c r="T289" s="958"/>
      <c r="U289" s="1004"/>
      <c r="V289" s="958"/>
      <c r="W289" s="958"/>
      <c r="X289" s="958"/>
      <c r="Y289" s="958"/>
      <c r="Z289" s="958"/>
      <c r="AA289" s="1004"/>
    </row>
    <row r="290" spans="1:27" ht="15.95" customHeight="1">
      <c r="A290" s="982" t="s">
        <v>340</v>
      </c>
      <c r="B290" s="960" t="s">
        <v>361</v>
      </c>
      <c r="C290" s="960"/>
      <c r="D290" s="960"/>
      <c r="E290" s="960"/>
      <c r="F290" s="960"/>
      <c r="G290" s="960"/>
      <c r="H290" s="926"/>
      <c r="I290" s="998" t="s">
        <v>334</v>
      </c>
      <c r="J290" s="1627" t="s">
        <v>107</v>
      </c>
      <c r="K290" s="1627"/>
      <c r="L290" s="1627"/>
      <c r="M290" s="1627"/>
      <c r="N290" s="1627"/>
      <c r="O290" s="998" t="s">
        <v>333</v>
      </c>
      <c r="P290" s="1627" t="s">
        <v>360</v>
      </c>
      <c r="Q290" s="1627"/>
      <c r="R290" s="1627"/>
      <c r="S290" s="1627"/>
      <c r="T290" s="1627"/>
      <c r="U290" s="998" t="s">
        <v>333</v>
      </c>
      <c r="V290" s="1627" t="s">
        <v>359</v>
      </c>
      <c r="W290" s="1627"/>
      <c r="X290" s="1627"/>
      <c r="Y290" s="1627"/>
      <c r="Z290" s="1627"/>
      <c r="AA290" s="968" t="s">
        <v>358</v>
      </c>
    </row>
    <row r="291" spans="1:27" ht="18" customHeight="1">
      <c r="A291" s="959"/>
      <c r="B291" s="929" t="s">
        <v>2240</v>
      </c>
      <c r="C291" s="929" t="s">
        <v>2241</v>
      </c>
      <c r="D291" s="929"/>
      <c r="E291" s="929"/>
      <c r="F291" s="929"/>
      <c r="G291" s="929"/>
      <c r="H291" s="998"/>
      <c r="I291" s="998" t="s">
        <v>334</v>
      </c>
      <c r="J291" s="1624" t="str">
        <f>項目一覧!$C$121</f>
        <v/>
      </c>
      <c r="K291" s="1624"/>
      <c r="L291" s="1624"/>
      <c r="M291" s="1624"/>
      <c r="N291" s="1624"/>
      <c r="O291" s="998" t="s">
        <v>333</v>
      </c>
      <c r="P291" s="1624" t="str">
        <f>項目一覧!$C$122</f>
        <v/>
      </c>
      <c r="Q291" s="1624"/>
      <c r="R291" s="1624"/>
      <c r="S291" s="1624"/>
      <c r="T291" s="1624"/>
      <c r="U291" s="998" t="s">
        <v>333</v>
      </c>
      <c r="V291" s="1624" t="str">
        <f>項目一覧!$C$123</f>
        <v/>
      </c>
      <c r="W291" s="1624"/>
      <c r="X291" s="1624"/>
      <c r="Y291" s="1624"/>
      <c r="Z291" s="1624"/>
      <c r="AA291" s="968" t="s">
        <v>346</v>
      </c>
    </row>
    <row r="292" spans="1:27" ht="18" customHeight="1">
      <c r="A292" s="959"/>
      <c r="B292" s="929" t="s">
        <v>2260</v>
      </c>
      <c r="C292" s="929" t="s">
        <v>2810</v>
      </c>
      <c r="D292" s="929"/>
      <c r="E292" s="929"/>
      <c r="F292" s="929"/>
      <c r="G292" s="929"/>
      <c r="H292" s="998"/>
      <c r="I292" s="998"/>
      <c r="J292" s="1005"/>
      <c r="K292" s="1005"/>
      <c r="L292" s="1005"/>
      <c r="M292" s="1005"/>
      <c r="N292" s="1005"/>
      <c r="O292" s="998"/>
      <c r="P292" s="1005"/>
      <c r="Q292" s="1005"/>
      <c r="R292" s="1005"/>
      <c r="S292" s="1005"/>
      <c r="T292" s="1005"/>
      <c r="U292" s="998"/>
      <c r="V292" s="1005"/>
      <c r="W292" s="1005"/>
      <c r="X292" s="1005"/>
      <c r="Y292" s="1005"/>
      <c r="Z292" s="1005"/>
      <c r="AA292" s="968"/>
    </row>
    <row r="293" spans="1:27" ht="18" customHeight="1">
      <c r="A293" s="959"/>
      <c r="C293" s="929"/>
      <c r="D293" s="929"/>
      <c r="E293" s="929"/>
      <c r="F293" s="929"/>
      <c r="G293" s="929"/>
      <c r="H293" s="998"/>
      <c r="I293" s="998" t="s">
        <v>334</v>
      </c>
      <c r="J293" s="1624" t="str">
        <f>項目一覧!$C$124</f>
        <v/>
      </c>
      <c r="K293" s="1624"/>
      <c r="L293" s="1624"/>
      <c r="M293" s="1624"/>
      <c r="N293" s="1624"/>
      <c r="O293" s="998" t="s">
        <v>333</v>
      </c>
      <c r="P293" s="1624" t="str">
        <f>項目一覧!$C$125</f>
        <v/>
      </c>
      <c r="Q293" s="1624"/>
      <c r="R293" s="1624"/>
      <c r="S293" s="1624"/>
      <c r="T293" s="1624"/>
      <c r="U293" s="998" t="s">
        <v>333</v>
      </c>
      <c r="V293" s="1624" t="str">
        <f>項目一覧!$C$126</f>
        <v/>
      </c>
      <c r="W293" s="1624"/>
      <c r="X293" s="1624"/>
      <c r="Y293" s="1624"/>
      <c r="Z293" s="1624"/>
      <c r="AA293" s="968" t="s">
        <v>346</v>
      </c>
    </row>
    <row r="294" spans="1:27" ht="18" customHeight="1">
      <c r="A294" s="959"/>
      <c r="B294" s="929" t="s">
        <v>357</v>
      </c>
      <c r="C294" s="929" t="s">
        <v>356</v>
      </c>
      <c r="D294" s="929"/>
      <c r="E294" s="929"/>
      <c r="F294" s="929"/>
      <c r="G294" s="929"/>
      <c r="H294" s="998"/>
    </row>
    <row r="295" spans="1:27" ht="18" customHeight="1">
      <c r="A295" s="959"/>
      <c r="B295" s="929"/>
      <c r="C295" s="929"/>
      <c r="D295" s="929"/>
      <c r="E295" s="929"/>
      <c r="F295" s="929"/>
      <c r="G295" s="929"/>
      <c r="H295" s="998"/>
      <c r="I295" s="998" t="s">
        <v>334</v>
      </c>
      <c r="J295" s="1624" t="str">
        <f>項目一覧!$C$334</f>
        <v/>
      </c>
      <c r="K295" s="1624"/>
      <c r="L295" s="1624"/>
      <c r="M295" s="1624"/>
      <c r="N295" s="1624"/>
      <c r="O295" s="998" t="s">
        <v>333</v>
      </c>
      <c r="P295" s="1624" t="str">
        <f>項目一覧!$C$335</f>
        <v/>
      </c>
      <c r="Q295" s="1624"/>
      <c r="R295" s="1624"/>
      <c r="S295" s="1624"/>
      <c r="T295" s="1624"/>
      <c r="U295" s="998" t="s">
        <v>333</v>
      </c>
      <c r="V295" s="1624" t="str">
        <f>項目一覧!$C$336</f>
        <v/>
      </c>
      <c r="W295" s="1624"/>
      <c r="X295" s="1624"/>
      <c r="Y295" s="1624"/>
      <c r="Z295" s="1624"/>
      <c r="AA295" s="968" t="s">
        <v>346</v>
      </c>
    </row>
    <row r="296" spans="1:27" ht="18" customHeight="1">
      <c r="A296" s="959"/>
      <c r="B296" s="929" t="s">
        <v>483</v>
      </c>
      <c r="C296" s="929" t="s">
        <v>2811</v>
      </c>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row>
    <row r="297" spans="1:27" ht="18" customHeight="1">
      <c r="A297" s="959"/>
      <c r="B297" s="929"/>
      <c r="C297" s="929"/>
      <c r="D297" s="929"/>
      <c r="E297" s="929"/>
      <c r="F297" s="929"/>
      <c r="G297" s="929"/>
      <c r="H297" s="929"/>
      <c r="I297" s="998" t="s">
        <v>334</v>
      </c>
      <c r="J297" s="1624" t="str">
        <f>項目一覧!$C$127</f>
        <v/>
      </c>
      <c r="K297" s="1624"/>
      <c r="L297" s="1624"/>
      <c r="M297" s="1624"/>
      <c r="N297" s="1624"/>
      <c r="O297" s="998" t="s">
        <v>333</v>
      </c>
      <c r="P297" s="1624" t="str">
        <f>項目一覧!$C$128</f>
        <v/>
      </c>
      <c r="Q297" s="1624"/>
      <c r="R297" s="1624"/>
      <c r="S297" s="1624"/>
      <c r="T297" s="1624"/>
      <c r="U297" s="998" t="s">
        <v>333</v>
      </c>
      <c r="V297" s="1624" t="str">
        <f>項目一覧!$C$129</f>
        <v/>
      </c>
      <c r="W297" s="1624"/>
      <c r="X297" s="1624"/>
      <c r="Y297" s="1624"/>
      <c r="Z297" s="1624"/>
      <c r="AA297" s="968" t="s">
        <v>346</v>
      </c>
    </row>
    <row r="298" spans="1:27" ht="17.100000000000001" customHeight="1">
      <c r="A298" s="959"/>
      <c r="B298" s="929" t="s">
        <v>482</v>
      </c>
      <c r="C298" s="1006" t="s">
        <v>3179</v>
      </c>
      <c r="D298" s="929"/>
      <c r="E298" s="929"/>
      <c r="F298" s="929"/>
      <c r="G298" s="929"/>
      <c r="H298" s="929"/>
      <c r="I298" s="998" t="s">
        <v>139</v>
      </c>
      <c r="J298" s="1645" t="str">
        <f>項目一覧!$C$368</f>
        <v/>
      </c>
      <c r="K298" s="1645"/>
      <c r="L298" s="1645"/>
      <c r="M298" s="1645"/>
      <c r="N298" s="1645"/>
      <c r="O298" s="998" t="s">
        <v>149</v>
      </c>
      <c r="P298" s="1645" t="str">
        <f>項目一覧!$C$369</f>
        <v/>
      </c>
      <c r="Q298" s="1645"/>
      <c r="R298" s="1645"/>
      <c r="S298" s="1645"/>
      <c r="T298" s="1645"/>
      <c r="U298" s="998" t="s">
        <v>149</v>
      </c>
      <c r="V298" s="1646" t="str">
        <f>項目一覧!$C$370</f>
        <v/>
      </c>
      <c r="W298" s="1646"/>
      <c r="X298" s="1646"/>
      <c r="Y298" s="1646"/>
      <c r="Z298" s="1646"/>
      <c r="AA298" s="968" t="s">
        <v>346</v>
      </c>
    </row>
    <row r="299" spans="1:27" ht="18" customHeight="1">
      <c r="A299" s="959"/>
      <c r="B299" s="929" t="s">
        <v>481</v>
      </c>
      <c r="C299" s="929" t="s">
        <v>353</v>
      </c>
      <c r="D299" s="929"/>
      <c r="E299" s="929"/>
      <c r="F299" s="929"/>
      <c r="G299" s="929"/>
      <c r="H299" s="929"/>
      <c r="I299" s="998" t="s">
        <v>334</v>
      </c>
      <c r="J299" s="1624" t="str">
        <f>項目一覧!$C$130</f>
        <v/>
      </c>
      <c r="K299" s="1624"/>
      <c r="L299" s="1624"/>
      <c r="M299" s="1624"/>
      <c r="N299" s="1624"/>
      <c r="O299" s="998" t="s">
        <v>333</v>
      </c>
      <c r="P299" s="1624" t="str">
        <f>項目一覧!$C$131</f>
        <v/>
      </c>
      <c r="Q299" s="1624"/>
      <c r="R299" s="1624"/>
      <c r="S299" s="1624"/>
      <c r="T299" s="1624"/>
      <c r="U299" s="998" t="s">
        <v>333</v>
      </c>
      <c r="V299" s="1624" t="str">
        <f>項目一覧!$C$132</f>
        <v/>
      </c>
      <c r="W299" s="1624"/>
      <c r="X299" s="1624"/>
      <c r="Y299" s="1624"/>
      <c r="Z299" s="1624"/>
      <c r="AA299" s="968" t="s">
        <v>346</v>
      </c>
    </row>
    <row r="300" spans="1:27" ht="18" customHeight="1">
      <c r="A300" s="959"/>
      <c r="B300" s="929" t="s">
        <v>480</v>
      </c>
      <c r="C300" s="929" t="s">
        <v>351</v>
      </c>
      <c r="D300" s="929"/>
      <c r="E300" s="929"/>
      <c r="F300" s="929"/>
      <c r="G300" s="929"/>
      <c r="H300" s="929"/>
      <c r="I300" s="998" t="s">
        <v>334</v>
      </c>
      <c r="J300" s="1624" t="str">
        <f>項目一覧!$C$322</f>
        <v/>
      </c>
      <c r="K300" s="1624"/>
      <c r="L300" s="1624"/>
      <c r="M300" s="1624"/>
      <c r="N300" s="1624"/>
      <c r="O300" s="998" t="s">
        <v>333</v>
      </c>
      <c r="P300" s="1624" t="str">
        <f>項目一覧!$C$323</f>
        <v/>
      </c>
      <c r="Q300" s="1624"/>
      <c r="R300" s="1624"/>
      <c r="S300" s="1624"/>
      <c r="T300" s="1624"/>
      <c r="U300" s="998" t="s">
        <v>333</v>
      </c>
      <c r="V300" s="1624" t="str">
        <f>項目一覧!$C$324</f>
        <v/>
      </c>
      <c r="W300" s="1624"/>
      <c r="X300" s="1624"/>
      <c r="Y300" s="1624"/>
      <c r="Z300" s="1624"/>
      <c r="AA300" s="968" t="s">
        <v>346</v>
      </c>
    </row>
    <row r="301" spans="1:27" ht="18" customHeight="1">
      <c r="A301" s="959"/>
      <c r="B301" s="929" t="s">
        <v>479</v>
      </c>
      <c r="C301" s="929" t="s">
        <v>350</v>
      </c>
      <c r="D301" s="929"/>
      <c r="E301" s="929"/>
      <c r="F301" s="929"/>
      <c r="G301" s="929"/>
      <c r="H301" s="929"/>
      <c r="I301" s="998" t="s">
        <v>334</v>
      </c>
      <c r="J301" s="1624" t="str">
        <f>項目一覧!$C$325</f>
        <v/>
      </c>
      <c r="K301" s="1624"/>
      <c r="L301" s="1624"/>
      <c r="M301" s="1624"/>
      <c r="N301" s="1624"/>
      <c r="O301" s="998" t="s">
        <v>333</v>
      </c>
      <c r="P301" s="1624" t="str">
        <f>項目一覧!$C$326</f>
        <v/>
      </c>
      <c r="Q301" s="1624"/>
      <c r="R301" s="1624"/>
      <c r="S301" s="1624"/>
      <c r="T301" s="1624"/>
      <c r="U301" s="998" t="s">
        <v>333</v>
      </c>
      <c r="V301" s="1624" t="str">
        <f>項目一覧!$C$327</f>
        <v/>
      </c>
      <c r="W301" s="1624"/>
      <c r="X301" s="1624"/>
      <c r="Y301" s="1624"/>
      <c r="Z301" s="1624"/>
      <c r="AA301" s="968" t="s">
        <v>346</v>
      </c>
    </row>
    <row r="302" spans="1:27" ht="18" customHeight="1">
      <c r="A302" s="959"/>
      <c r="B302" s="929" t="s">
        <v>478</v>
      </c>
      <c r="C302" s="929" t="s">
        <v>349</v>
      </c>
      <c r="D302" s="929"/>
      <c r="E302" s="929"/>
      <c r="F302" s="929"/>
      <c r="G302" s="929"/>
      <c r="H302" s="929"/>
      <c r="I302" s="998" t="s">
        <v>334</v>
      </c>
      <c r="J302" s="1624" t="str">
        <f>項目一覧!$C$328</f>
        <v/>
      </c>
      <c r="K302" s="1624"/>
      <c r="L302" s="1624"/>
      <c r="M302" s="1624"/>
      <c r="N302" s="1624"/>
      <c r="O302" s="998" t="s">
        <v>333</v>
      </c>
      <c r="P302" s="1624" t="str">
        <f>項目一覧!$C$329</f>
        <v/>
      </c>
      <c r="Q302" s="1624"/>
      <c r="R302" s="1624"/>
      <c r="S302" s="1624"/>
      <c r="T302" s="1624"/>
      <c r="U302" s="998" t="s">
        <v>333</v>
      </c>
      <c r="V302" s="1624" t="str">
        <f>項目一覧!$C$330</f>
        <v/>
      </c>
      <c r="W302" s="1624"/>
      <c r="X302" s="1624"/>
      <c r="Y302" s="1624"/>
      <c r="Z302" s="1624"/>
      <c r="AA302" s="968" t="s">
        <v>346</v>
      </c>
    </row>
    <row r="303" spans="1:27" ht="18" customHeight="1">
      <c r="A303" s="959"/>
      <c r="B303" s="929" t="s">
        <v>3181</v>
      </c>
      <c r="C303" s="929" t="s">
        <v>348</v>
      </c>
      <c r="D303" s="929"/>
      <c r="E303" s="929"/>
      <c r="F303" s="929"/>
      <c r="G303" s="929"/>
      <c r="H303" s="929"/>
      <c r="I303" s="998" t="s">
        <v>334</v>
      </c>
      <c r="J303" s="1624" t="str">
        <f>項目一覧!$C$331</f>
        <v/>
      </c>
      <c r="K303" s="1624"/>
      <c r="L303" s="1624"/>
      <c r="M303" s="1624"/>
      <c r="N303" s="1624"/>
      <c r="O303" s="998" t="s">
        <v>333</v>
      </c>
      <c r="P303" s="1624" t="str">
        <f>項目一覧!$C$332</f>
        <v/>
      </c>
      <c r="Q303" s="1624"/>
      <c r="R303" s="1624"/>
      <c r="S303" s="1624"/>
      <c r="T303" s="1624"/>
      <c r="U303" s="998" t="s">
        <v>333</v>
      </c>
      <c r="V303" s="1624" t="str">
        <f>項目一覧!$C$333</f>
        <v/>
      </c>
      <c r="W303" s="1624"/>
      <c r="X303" s="1624"/>
      <c r="Y303" s="1624"/>
      <c r="Z303" s="1624"/>
      <c r="AA303" s="968" t="s">
        <v>346</v>
      </c>
    </row>
    <row r="304" spans="1:27" ht="18" customHeight="1">
      <c r="A304" s="959"/>
      <c r="B304" s="929" t="s">
        <v>3182</v>
      </c>
      <c r="C304" s="929" t="s">
        <v>2795</v>
      </c>
      <c r="D304" s="929"/>
      <c r="E304" s="929"/>
      <c r="F304" s="929"/>
      <c r="G304" s="929"/>
      <c r="H304" s="929"/>
      <c r="I304" s="998" t="s">
        <v>334</v>
      </c>
      <c r="J304" s="1645" t="str">
        <f>項目一覧!$C$355</f>
        <v/>
      </c>
      <c r="K304" s="1645"/>
      <c r="L304" s="1645"/>
      <c r="M304" s="1645"/>
      <c r="N304" s="1645"/>
      <c r="O304" s="998" t="s">
        <v>333</v>
      </c>
      <c r="P304" s="1645" t="str">
        <f>項目一覧!$C$356</f>
        <v/>
      </c>
      <c r="Q304" s="1645"/>
      <c r="R304" s="1645"/>
      <c r="S304" s="1645"/>
      <c r="T304" s="1645"/>
      <c r="U304" s="998" t="s">
        <v>333</v>
      </c>
      <c r="V304" s="1646" t="str">
        <f>項目一覧!$C$357</f>
        <v/>
      </c>
      <c r="W304" s="1646"/>
      <c r="X304" s="1646"/>
      <c r="Y304" s="1646"/>
      <c r="Z304" s="1646"/>
      <c r="AA304" s="968" t="s">
        <v>346</v>
      </c>
    </row>
    <row r="305" spans="1:27" ht="17.100000000000001" customHeight="1">
      <c r="A305" s="959"/>
      <c r="B305" s="929" t="s">
        <v>3183</v>
      </c>
      <c r="C305" s="1006" t="s">
        <v>3180</v>
      </c>
      <c r="D305" s="929"/>
      <c r="E305" s="929"/>
      <c r="F305" s="929"/>
      <c r="G305" s="929"/>
      <c r="H305" s="929"/>
      <c r="I305" s="998" t="s">
        <v>139</v>
      </c>
      <c r="J305" s="1645" t="str">
        <f>項目一覧!$C$371</f>
        <v/>
      </c>
      <c r="K305" s="1645"/>
      <c r="L305" s="1645"/>
      <c r="M305" s="1645"/>
      <c r="N305" s="1645"/>
      <c r="O305" s="998" t="s">
        <v>149</v>
      </c>
      <c r="P305" s="1645" t="str">
        <f>項目一覧!$C$372</f>
        <v/>
      </c>
      <c r="Q305" s="1645"/>
      <c r="R305" s="1645"/>
      <c r="S305" s="1645"/>
      <c r="T305" s="1645"/>
      <c r="U305" s="998" t="s">
        <v>149</v>
      </c>
      <c r="V305" s="1646" t="str">
        <f>項目一覧!$C$373</f>
        <v/>
      </c>
      <c r="W305" s="1646"/>
      <c r="X305" s="1646"/>
      <c r="Y305" s="1646"/>
      <c r="Z305" s="1646"/>
      <c r="AA305" s="968" t="s">
        <v>346</v>
      </c>
    </row>
    <row r="306" spans="1:27" ht="18" customHeight="1">
      <c r="A306" s="959"/>
      <c r="B306" s="929" t="s">
        <v>3184</v>
      </c>
      <c r="C306" s="929" t="s">
        <v>347</v>
      </c>
      <c r="D306" s="929"/>
      <c r="E306" s="929"/>
      <c r="F306" s="929"/>
      <c r="G306" s="929"/>
      <c r="H306" s="929"/>
      <c r="I306" s="998" t="s">
        <v>334</v>
      </c>
      <c r="J306" s="1624" t="str">
        <f>項目一覧!$C$133</f>
        <v/>
      </c>
      <c r="K306" s="1624"/>
      <c r="L306" s="1624"/>
      <c r="M306" s="1624"/>
      <c r="N306" s="1624"/>
      <c r="O306" s="998" t="s">
        <v>333</v>
      </c>
      <c r="P306" s="1624" t="str">
        <f>項目一覧!$C$134</f>
        <v/>
      </c>
      <c r="Q306" s="1624"/>
      <c r="R306" s="1624"/>
      <c r="S306" s="1624"/>
      <c r="T306" s="1624"/>
      <c r="U306" s="998" t="s">
        <v>333</v>
      </c>
      <c r="V306" s="1624" t="str">
        <f>項目一覧!$C$135</f>
        <v/>
      </c>
      <c r="W306" s="1624"/>
      <c r="X306" s="1624"/>
      <c r="Y306" s="1624"/>
      <c r="Z306" s="1624"/>
      <c r="AA306" s="968" t="s">
        <v>346</v>
      </c>
    </row>
    <row r="307" spans="1:27" ht="18" customHeight="1">
      <c r="A307" s="959"/>
      <c r="B307" s="929" t="s">
        <v>3185</v>
      </c>
      <c r="C307" s="929" t="s">
        <v>2812</v>
      </c>
      <c r="D307" s="929"/>
      <c r="E307" s="929"/>
      <c r="F307" s="929"/>
      <c r="G307" s="929"/>
      <c r="H307" s="929"/>
      <c r="I307" s="998" t="s">
        <v>139</v>
      </c>
      <c r="J307" s="1624" t="str">
        <f>項目一覧!$C$345</f>
        <v/>
      </c>
      <c r="K307" s="1624"/>
      <c r="L307" s="1624"/>
      <c r="M307" s="1624"/>
      <c r="N307" s="1624"/>
      <c r="O307" s="998" t="s">
        <v>149</v>
      </c>
      <c r="P307" s="1624" t="str">
        <f>項目一覧!$C$346</f>
        <v/>
      </c>
      <c r="Q307" s="1624"/>
      <c r="R307" s="1624"/>
      <c r="S307" s="1624"/>
      <c r="T307" s="1624"/>
      <c r="U307" s="998" t="s">
        <v>149</v>
      </c>
      <c r="V307" s="1701" t="str">
        <f>項目一覧!$C$347</f>
        <v/>
      </c>
      <c r="W307" s="1701"/>
      <c r="X307" s="1701"/>
      <c r="Y307" s="1701"/>
      <c r="Z307" s="1701"/>
      <c r="AA307" s="968" t="s">
        <v>346</v>
      </c>
    </row>
    <row r="308" spans="1:27" ht="18" customHeight="1">
      <c r="A308" s="959"/>
      <c r="B308" s="929" t="s">
        <v>3177</v>
      </c>
      <c r="C308" s="929" t="s">
        <v>345</v>
      </c>
      <c r="D308" s="929"/>
      <c r="E308" s="929"/>
      <c r="F308" s="929"/>
      <c r="G308" s="929"/>
      <c r="H308" s="929"/>
      <c r="I308" s="929"/>
      <c r="J308" s="929"/>
      <c r="K308" s="929"/>
      <c r="L308" s="929"/>
      <c r="M308" s="1627" t="str">
        <f>項目一覧!$C$136</f>
        <v/>
      </c>
      <c r="N308" s="1627"/>
      <c r="O308" s="1627"/>
      <c r="P308" s="1627"/>
      <c r="Q308" s="1627"/>
      <c r="R308" s="929" t="s">
        <v>344</v>
      </c>
      <c r="S308" s="929"/>
      <c r="T308" s="929"/>
      <c r="U308" s="929"/>
      <c r="V308" s="929"/>
      <c r="W308" s="929"/>
      <c r="X308" s="929"/>
      <c r="Y308" s="929"/>
      <c r="Z308" s="929"/>
      <c r="AA308" s="929"/>
    </row>
    <row r="309" spans="1:27" ht="18" customHeight="1">
      <c r="A309" s="963"/>
      <c r="B309" s="958" t="s">
        <v>3178</v>
      </c>
      <c r="C309" s="958" t="s">
        <v>343</v>
      </c>
      <c r="D309" s="958"/>
      <c r="E309" s="958"/>
      <c r="F309" s="958"/>
      <c r="G309" s="958"/>
      <c r="H309" s="958"/>
      <c r="I309" s="958"/>
      <c r="J309" s="958"/>
      <c r="K309" s="958"/>
      <c r="L309" s="958"/>
      <c r="M309" s="1651" t="str">
        <f>項目一覧!$C$137</f>
        <v/>
      </c>
      <c r="N309" s="1651"/>
      <c r="O309" s="1651"/>
      <c r="P309" s="1651"/>
      <c r="Q309" s="1651"/>
      <c r="R309" s="958" t="s">
        <v>342</v>
      </c>
      <c r="S309" s="958"/>
      <c r="T309" s="958"/>
      <c r="U309" s="958"/>
      <c r="V309" s="958"/>
      <c r="W309" s="958"/>
      <c r="X309" s="958"/>
      <c r="Y309" s="958"/>
      <c r="Z309" s="958"/>
      <c r="AA309" s="958"/>
    </row>
    <row r="310" spans="1:27" ht="15.95" customHeight="1">
      <c r="A310" s="959" t="s">
        <v>340</v>
      </c>
      <c r="B310" s="929" t="s">
        <v>341</v>
      </c>
      <c r="C310" s="929"/>
      <c r="D310" s="929"/>
      <c r="E310" s="929"/>
      <c r="F310" s="929"/>
      <c r="G310" s="929"/>
      <c r="H310" s="929"/>
      <c r="I310" s="929"/>
      <c r="J310" s="929"/>
      <c r="K310" s="929"/>
      <c r="L310" s="929"/>
      <c r="M310" s="929"/>
      <c r="N310" s="929"/>
      <c r="O310" s="929"/>
      <c r="P310" s="929"/>
      <c r="Q310" s="929"/>
      <c r="R310" s="929"/>
      <c r="S310" s="929"/>
      <c r="T310" s="929"/>
      <c r="U310" s="929"/>
      <c r="V310" s="929"/>
      <c r="W310" s="929"/>
      <c r="X310" s="929"/>
      <c r="Y310" s="929"/>
      <c r="Z310" s="929"/>
      <c r="AA310" s="929"/>
    </row>
    <row r="311" spans="1:27" ht="18" customHeight="1">
      <c r="A311" s="959"/>
      <c r="B311" s="929" t="s">
        <v>2220</v>
      </c>
      <c r="C311" s="929" t="s">
        <v>2251</v>
      </c>
      <c r="D311" s="929"/>
      <c r="E311" s="929"/>
      <c r="F311" s="929"/>
      <c r="G311" s="929"/>
      <c r="H311" s="929"/>
      <c r="I311" s="929"/>
      <c r="J311" s="929"/>
      <c r="K311" s="929"/>
      <c r="L311" s="1699" t="str">
        <f>項目一覧!$C$138</f>
        <v xml:space="preserve"> </v>
      </c>
      <c r="M311" s="1699"/>
      <c r="N311" s="1699"/>
      <c r="O311" s="1699"/>
      <c r="P311" s="929"/>
      <c r="Q311" s="929"/>
      <c r="R311" s="929"/>
      <c r="S311" s="929"/>
      <c r="T311" s="929"/>
      <c r="U311" s="929"/>
      <c r="V311" s="929"/>
      <c r="W311" s="929"/>
      <c r="X311" s="929"/>
      <c r="Y311" s="929"/>
      <c r="Z311" s="929"/>
      <c r="AA311" s="929"/>
    </row>
    <row r="312" spans="1:27" ht="18" customHeight="1">
      <c r="A312" s="963"/>
      <c r="B312" s="958" t="s">
        <v>2239</v>
      </c>
      <c r="C312" s="958" t="s">
        <v>2252</v>
      </c>
      <c r="D312" s="958"/>
      <c r="E312" s="958"/>
      <c r="F312" s="958"/>
      <c r="G312" s="958"/>
      <c r="H312" s="958"/>
      <c r="I312" s="958"/>
      <c r="J312" s="958"/>
      <c r="K312" s="958"/>
      <c r="L312" s="1700" t="str">
        <f>項目一覧!$C$139</f>
        <v>0</v>
      </c>
      <c r="M312" s="1700"/>
      <c r="N312" s="1700"/>
      <c r="O312" s="1700"/>
      <c r="P312" s="958"/>
      <c r="Q312" s="958"/>
      <c r="R312" s="958"/>
      <c r="S312" s="958"/>
      <c r="T312" s="958"/>
      <c r="U312" s="958"/>
      <c r="V312" s="958"/>
      <c r="W312" s="958"/>
      <c r="X312" s="958"/>
      <c r="Y312" s="958"/>
      <c r="Z312" s="958"/>
      <c r="AA312" s="958"/>
    </row>
    <row r="313" spans="1:27" ht="15.95" customHeight="1">
      <c r="A313" s="959" t="s">
        <v>340</v>
      </c>
      <c r="B313" s="929" t="s">
        <v>339</v>
      </c>
      <c r="C313" s="929"/>
      <c r="D313" s="929"/>
      <c r="E313" s="929"/>
      <c r="F313" s="929"/>
      <c r="G313" s="929"/>
      <c r="H313" s="929"/>
      <c r="I313" s="998" t="s">
        <v>293</v>
      </c>
      <c r="J313" s="1627" t="s">
        <v>338</v>
      </c>
      <c r="K313" s="1627"/>
      <c r="L313" s="1627"/>
      <c r="M313" s="1627"/>
      <c r="N313" s="1627"/>
      <c r="O313" s="998" t="s">
        <v>333</v>
      </c>
      <c r="P313" s="1627" t="s">
        <v>143</v>
      </c>
      <c r="Q313" s="1627"/>
      <c r="R313" s="1627"/>
      <c r="S313" s="1627"/>
      <c r="T313" s="1627"/>
      <c r="U313" s="929" t="s">
        <v>314</v>
      </c>
      <c r="V313" s="929"/>
      <c r="W313" s="929"/>
      <c r="X313" s="929"/>
      <c r="Y313" s="929"/>
      <c r="Z313" s="929"/>
      <c r="AA313" s="929"/>
    </row>
    <row r="314" spans="1:27" ht="18" customHeight="1">
      <c r="A314" s="959"/>
      <c r="B314" s="929" t="s">
        <v>2244</v>
      </c>
      <c r="C314" s="929" t="s">
        <v>2245</v>
      </c>
      <c r="D314" s="929"/>
      <c r="E314" s="929"/>
      <c r="F314" s="929"/>
      <c r="G314" s="929"/>
      <c r="H314" s="929"/>
      <c r="I314" s="998" t="s">
        <v>334</v>
      </c>
      <c r="J314" s="1703" t="str">
        <f>項目一覧!$C$140</f>
        <v/>
      </c>
      <c r="K314" s="1703"/>
      <c r="L314" s="1703"/>
      <c r="M314" s="1703"/>
      <c r="N314" s="1703"/>
      <c r="O314" s="998" t="s">
        <v>333</v>
      </c>
      <c r="P314" s="1703" t="str">
        <f>項目一覧!$C$141</f>
        <v/>
      </c>
      <c r="Q314" s="1703"/>
      <c r="R314" s="1703"/>
      <c r="S314" s="1703"/>
      <c r="T314" s="1703"/>
      <c r="U314" s="929" t="s">
        <v>337</v>
      </c>
      <c r="V314" s="929"/>
      <c r="W314" s="929"/>
      <c r="X314" s="929"/>
      <c r="Y314" s="929"/>
      <c r="Z314" s="929"/>
      <c r="AA314" s="929"/>
    </row>
    <row r="315" spans="1:27" ht="18" customHeight="1">
      <c r="A315" s="959"/>
      <c r="B315" s="929" t="s">
        <v>2246</v>
      </c>
      <c r="C315" s="929" t="s">
        <v>2247</v>
      </c>
      <c r="D315" s="929"/>
      <c r="E315" s="929"/>
      <c r="F315" s="929"/>
      <c r="G315" s="929" t="s">
        <v>335</v>
      </c>
      <c r="H315" s="929"/>
      <c r="I315" s="998" t="s">
        <v>334</v>
      </c>
      <c r="J315" s="1627" t="str">
        <f>項目一覧!C142</f>
        <v/>
      </c>
      <c r="K315" s="1627"/>
      <c r="L315" s="1627"/>
      <c r="M315" s="1627"/>
      <c r="N315" s="1627"/>
      <c r="O315" s="998" t="s">
        <v>333</v>
      </c>
      <c r="P315" s="1627" t="str">
        <f>項目一覧!C143</f>
        <v/>
      </c>
      <c r="Q315" s="1627"/>
      <c r="R315" s="1627"/>
      <c r="S315" s="1627"/>
      <c r="T315" s="1627"/>
      <c r="U315" s="929" t="s">
        <v>332</v>
      </c>
      <c r="V315" s="929"/>
      <c r="W315" s="929"/>
      <c r="X315" s="929"/>
      <c r="Y315" s="929"/>
      <c r="Z315" s="929"/>
      <c r="AA315" s="929"/>
    </row>
    <row r="316" spans="1:27" ht="18" customHeight="1">
      <c r="A316" s="959"/>
      <c r="B316" s="929"/>
      <c r="C316" s="929"/>
      <c r="D316" s="929"/>
      <c r="E316" s="929"/>
      <c r="F316" s="929"/>
      <c r="G316" s="929" t="s">
        <v>331</v>
      </c>
      <c r="H316" s="929"/>
      <c r="I316" s="998" t="s">
        <v>319</v>
      </c>
      <c r="J316" s="1627" t="str">
        <f>項目一覧!C144</f>
        <v/>
      </c>
      <c r="K316" s="1627"/>
      <c r="L316" s="1627"/>
      <c r="M316" s="1627"/>
      <c r="N316" s="1627"/>
      <c r="O316" s="998" t="s">
        <v>330</v>
      </c>
      <c r="P316" s="1627" t="str">
        <f>項目一覧!C145</f>
        <v/>
      </c>
      <c r="Q316" s="1627"/>
      <c r="R316" s="1627"/>
      <c r="S316" s="1627"/>
      <c r="T316" s="1627"/>
      <c r="U316" s="929" t="s">
        <v>320</v>
      </c>
      <c r="V316" s="929"/>
      <c r="W316" s="929"/>
      <c r="X316" s="929"/>
      <c r="Y316" s="929"/>
      <c r="Z316" s="929"/>
      <c r="AA316" s="929"/>
    </row>
    <row r="317" spans="1:27" ht="18" customHeight="1">
      <c r="A317" s="959"/>
      <c r="B317" s="929" t="s">
        <v>2248</v>
      </c>
      <c r="C317" s="929" t="s">
        <v>2249</v>
      </c>
      <c r="D317" s="929"/>
      <c r="E317" s="929"/>
      <c r="F317" s="929"/>
      <c r="G317" s="968"/>
      <c r="H317" s="929"/>
      <c r="I317" s="1672" t="str">
        <f>項目一覧!$C$146</f>
        <v/>
      </c>
      <c r="J317" s="1672"/>
      <c r="K317" s="1672"/>
      <c r="L317" s="1672"/>
      <c r="M317" s="1672"/>
      <c r="N317" s="1672"/>
      <c r="O317" s="1672"/>
      <c r="P317" s="1702" t="str">
        <f>IF(項目一覧!$C$149="","","一部　"&amp;項目一覧!$C$149)</f>
        <v/>
      </c>
      <c r="Q317" s="1702"/>
      <c r="R317" s="1702"/>
      <c r="S317" s="1702"/>
      <c r="T317" s="1702"/>
      <c r="U317" s="1702"/>
      <c r="V317" s="1702"/>
      <c r="W317" s="926"/>
      <c r="X317" s="929"/>
      <c r="Y317" s="929"/>
      <c r="Z317" s="929"/>
      <c r="AA317" s="929"/>
    </row>
    <row r="318" spans="1:27" ht="18" customHeight="1">
      <c r="A318" s="959"/>
      <c r="B318" s="929" t="s">
        <v>2242</v>
      </c>
      <c r="C318" s="929" t="s">
        <v>2243</v>
      </c>
      <c r="D318" s="929"/>
      <c r="E318" s="929"/>
      <c r="F318" s="929"/>
      <c r="G318" s="929"/>
      <c r="H318" s="929"/>
      <c r="I318" s="929"/>
      <c r="J318" s="929"/>
      <c r="K318" s="929"/>
      <c r="L318" s="929"/>
      <c r="M318" s="929"/>
      <c r="N318" s="929"/>
      <c r="O318" s="929"/>
      <c r="P318" s="929"/>
      <c r="Q318" s="959" t="str">
        <f>IF(項目一覧!$D$152=TRUE,"■","□")</f>
        <v>□</v>
      </c>
      <c r="R318" s="926" t="s">
        <v>328</v>
      </c>
      <c r="S318" s="926"/>
      <c r="T318" s="959" t="str">
        <f>IF(項目一覧!$E$152=TRUE,"■","□")</f>
        <v>□</v>
      </c>
      <c r="U318" s="926" t="s">
        <v>327</v>
      </c>
      <c r="V318" s="926"/>
      <c r="W318" s="929"/>
      <c r="X318" s="929"/>
      <c r="Y318" s="929"/>
      <c r="Z318" s="929"/>
      <c r="AA318" s="929"/>
    </row>
    <row r="319" spans="1:27" ht="18" customHeight="1">
      <c r="A319" s="959"/>
      <c r="B319" s="929" t="s">
        <v>2261</v>
      </c>
      <c r="C319" s="929" t="s">
        <v>2250</v>
      </c>
      <c r="D319" s="929"/>
      <c r="E319" s="929"/>
      <c r="F319" s="929"/>
      <c r="G319" s="929"/>
      <c r="H319" s="929"/>
      <c r="I319" s="929"/>
      <c r="J319" s="959"/>
      <c r="K319" s="929" t="str">
        <f>IF(項目一覧!$D$153=TRUE,"■","□")&amp;"道路高さ制限不適用 "&amp;IF(項目一覧!$E$153=TRUE,"■","□")&amp;"隣地高さ制限不適用"&amp;IF(項目一覧!$F$153=TRUE,"■","□")&amp;"北側高さ制限不適用"</f>
        <v>□道路高さ制限不適用 □隣地高さ制限不適用□北側高さ制限不適用</v>
      </c>
      <c r="L319" s="929"/>
      <c r="M319" s="929"/>
      <c r="N319" s="929"/>
      <c r="O319" s="929"/>
      <c r="P319" s="959"/>
      <c r="Q319" s="929"/>
      <c r="R319" s="926"/>
      <c r="S319" s="929"/>
      <c r="T319" s="929"/>
      <c r="U319" s="929"/>
      <c r="V319" s="959"/>
      <c r="W319" s="929"/>
      <c r="X319" s="929"/>
      <c r="Y319" s="926"/>
      <c r="Z319" s="929"/>
      <c r="AA319" s="929"/>
    </row>
    <row r="320" spans="1:27" ht="18" customHeight="1">
      <c r="A320" s="982" t="s">
        <v>323</v>
      </c>
      <c r="B320" s="960" t="s">
        <v>326</v>
      </c>
      <c r="C320" s="960"/>
      <c r="D320" s="960"/>
      <c r="E320" s="960"/>
      <c r="F320" s="960"/>
      <c r="G320" s="960"/>
      <c r="H320" s="1622" t="str">
        <f>項目一覧!$C$154</f>
        <v/>
      </c>
      <c r="I320" s="1622"/>
      <c r="J320" s="1622"/>
      <c r="K320" s="1622"/>
      <c r="L320" s="1622"/>
      <c r="M320" s="1622"/>
      <c r="N320" s="1622"/>
      <c r="O320" s="1622"/>
      <c r="P320" s="1622"/>
      <c r="Q320" s="1622"/>
      <c r="R320" s="1622"/>
      <c r="S320" s="1622"/>
      <c r="T320" s="1622"/>
      <c r="U320" s="1622"/>
      <c r="V320" s="1622"/>
      <c r="W320" s="1622"/>
      <c r="X320" s="1622"/>
      <c r="Y320" s="1622"/>
      <c r="Z320" s="1622"/>
      <c r="AA320" s="1622"/>
    </row>
    <row r="321" spans="1:54" ht="18" customHeight="1">
      <c r="A321" s="959"/>
      <c r="B321" s="929"/>
      <c r="C321" s="929"/>
      <c r="D321" s="929"/>
      <c r="E321" s="929"/>
      <c r="F321" s="929"/>
      <c r="G321" s="929"/>
      <c r="H321" s="1685"/>
      <c r="I321" s="1685"/>
      <c r="J321" s="1685"/>
      <c r="K321" s="1685"/>
      <c r="L321" s="1685"/>
      <c r="M321" s="1685"/>
      <c r="N321" s="1685"/>
      <c r="O321" s="1685"/>
      <c r="P321" s="1685"/>
      <c r="Q321" s="1685"/>
      <c r="R321" s="1685"/>
      <c r="S321" s="1685"/>
      <c r="T321" s="1685"/>
      <c r="U321" s="1685"/>
      <c r="V321" s="1685"/>
      <c r="W321" s="1685"/>
      <c r="X321" s="1685"/>
      <c r="Y321" s="1685"/>
      <c r="Z321" s="1685"/>
      <c r="AA321" s="1685"/>
    </row>
    <row r="322" spans="1:54" ht="18" customHeight="1">
      <c r="A322" s="959"/>
      <c r="B322" s="929"/>
      <c r="C322" s="929"/>
      <c r="D322" s="929"/>
      <c r="E322" s="929"/>
      <c r="F322" s="929"/>
      <c r="G322" s="929"/>
      <c r="H322" s="1688"/>
      <c r="I322" s="1688"/>
      <c r="J322" s="1688"/>
      <c r="K322" s="1688"/>
      <c r="L322" s="1688"/>
      <c r="M322" s="1688"/>
      <c r="N322" s="1688"/>
      <c r="O322" s="1688"/>
      <c r="P322" s="1688"/>
      <c r="Q322" s="1688"/>
      <c r="R322" s="1688"/>
      <c r="S322" s="1688"/>
      <c r="T322" s="1688"/>
      <c r="U322" s="1688"/>
      <c r="V322" s="1688"/>
      <c r="W322" s="1688"/>
      <c r="X322" s="1688"/>
      <c r="Y322" s="1688"/>
      <c r="Z322" s="1688"/>
      <c r="AA322" s="1688"/>
    </row>
    <row r="323" spans="1:54" ht="20.100000000000001" customHeight="1">
      <c r="A323" s="995" t="s">
        <v>323</v>
      </c>
      <c r="B323" s="996" t="s">
        <v>325</v>
      </c>
      <c r="C323" s="996"/>
      <c r="D323" s="996"/>
      <c r="E323" s="996"/>
      <c r="F323" s="996"/>
      <c r="G323" s="996"/>
      <c r="H323" s="996"/>
      <c r="I323" s="996"/>
      <c r="J323" s="996" t="str">
        <f>IF(項目一覧!$C$155="","",IF(項目一覧!$C$155&lt;DATE(2019,5,1),"平成","令和"))</f>
        <v/>
      </c>
      <c r="K323" s="996"/>
      <c r="L323" s="1007" t="str">
        <f>IF(項目一覧!$C$155="","",IF(項目一覧!$C$155&lt;DATE(2019,5,1),YEAR(項目一覧!$C$155)-1988,IF(YEAR(項目一覧!$C$155)-2018=1,"元",YEAR(項目一覧!$C$155)-2018)))</f>
        <v/>
      </c>
      <c r="M323" s="996" t="s">
        <v>318</v>
      </c>
      <c r="N323" s="995" t="str">
        <f>IF(項目一覧!$C$155="","",MONTH(項目一覧!$C$155))</f>
        <v/>
      </c>
      <c r="O323" s="996" t="s">
        <v>317</v>
      </c>
      <c r="P323" s="995" t="str">
        <f>IF(項目一覧!$C$155="","",DAY(項目一覧!$C$155))</f>
        <v/>
      </c>
      <c r="Q323" s="996" t="s">
        <v>316</v>
      </c>
      <c r="R323" s="996"/>
      <c r="S323" s="945"/>
      <c r="T323" s="945"/>
      <c r="U323" s="996"/>
      <c r="V323" s="996"/>
      <c r="W323" s="996"/>
      <c r="X323" s="996"/>
      <c r="Y323" s="996"/>
      <c r="Z323" s="996"/>
      <c r="AA323" s="996"/>
    </row>
    <row r="324" spans="1:54" ht="20.100000000000001" customHeight="1">
      <c r="A324" s="995" t="s">
        <v>323</v>
      </c>
      <c r="B324" s="996" t="s">
        <v>324</v>
      </c>
      <c r="C324" s="996"/>
      <c r="D324" s="996"/>
      <c r="E324" s="996"/>
      <c r="F324" s="996"/>
      <c r="G324" s="996"/>
      <c r="H324" s="996"/>
      <c r="I324" s="996"/>
      <c r="J324" s="958" t="str">
        <f>IF(項目一覧!$C$156="","",IF(項目一覧!$C$156&lt;DATE(2019,5,1),"平成","令和"))</f>
        <v/>
      </c>
      <c r="K324" s="996"/>
      <c r="L324" s="1007" t="str">
        <f>IF(項目一覧!$C$156="","",IF(項目一覧!$C$156&lt;DATE(2019,5,1),YEAR(項目一覧!$C$156)-1988,IF(YEAR(項目一覧!$C$156)-2018=1,"元",YEAR(項目一覧!$C$156)-2018)))</f>
        <v/>
      </c>
      <c r="M324" s="996" t="s">
        <v>318</v>
      </c>
      <c r="N324" s="995" t="str">
        <f>IF(項目一覧!$C$156="","",MONTH(項目一覧!$C$156))</f>
        <v/>
      </c>
      <c r="O324" s="996" t="s">
        <v>317</v>
      </c>
      <c r="P324" s="995" t="str">
        <f>IF(項目一覧!$C$156="","",DAY(項目一覧!$C$156))</f>
        <v/>
      </c>
      <c r="Q324" s="996" t="s">
        <v>316</v>
      </c>
      <c r="R324" s="996"/>
      <c r="S324" s="945"/>
      <c r="T324" s="945"/>
      <c r="U324" s="996"/>
      <c r="V324" s="996"/>
      <c r="W324" s="996"/>
      <c r="X324" s="996"/>
      <c r="Y324" s="996"/>
      <c r="Z324" s="996"/>
      <c r="AA324" s="996"/>
    </row>
    <row r="325" spans="1:54" ht="15.95" customHeight="1">
      <c r="A325" s="959" t="s">
        <v>323</v>
      </c>
      <c r="B325" s="929" t="s">
        <v>322</v>
      </c>
      <c r="C325" s="929"/>
      <c r="D325" s="929"/>
      <c r="E325" s="929"/>
      <c r="F325" s="929"/>
      <c r="G325" s="929"/>
      <c r="H325" s="929"/>
      <c r="I325" s="929"/>
      <c r="J325" s="929"/>
      <c r="K325" s="929"/>
      <c r="L325" s="998"/>
      <c r="M325" s="929"/>
      <c r="N325" s="929"/>
      <c r="O325" s="929"/>
      <c r="P325" s="929"/>
      <c r="Q325" s="929"/>
      <c r="R325" s="929"/>
      <c r="S325" s="926"/>
      <c r="T325" s="926"/>
      <c r="U325" s="929" t="s">
        <v>321</v>
      </c>
      <c r="V325" s="929"/>
      <c r="W325" s="929"/>
      <c r="X325" s="929"/>
      <c r="Y325" s="929"/>
      <c r="Z325" s="929"/>
      <c r="AA325" s="929"/>
    </row>
    <row r="326" spans="1:54" ht="18" customHeight="1">
      <c r="A326" s="959"/>
      <c r="B326" s="929"/>
      <c r="C326" s="929"/>
      <c r="D326" s="929"/>
      <c r="E326" s="998" t="s">
        <v>319</v>
      </c>
      <c r="F326" s="1620" t="str">
        <f>項目一覧!$C$157</f>
        <v/>
      </c>
      <c r="G326" s="1620"/>
      <c r="H326" s="1620"/>
      <c r="I326" s="998" t="s">
        <v>320</v>
      </c>
      <c r="J326" s="929" t="str">
        <f>IF(項目一覧!$C$158="","",IF(項目一覧!$C$158&lt;DATE(2019,5,1),"平成","令和"))</f>
        <v/>
      </c>
      <c r="K326" s="929"/>
      <c r="L326" s="998" t="str">
        <f>IF(項目一覧!$C$158="","",IF(項目一覧!$C$158&lt;DATE(2019,5,1),YEAR(項目一覧!$C$158)-1988,IF(YEAR(項目一覧!$C$158)-2018=1,"元",YEAR(項目一覧!$C$158)-2018)))</f>
        <v/>
      </c>
      <c r="M326" s="929" t="s">
        <v>318</v>
      </c>
      <c r="N326" s="929" t="str">
        <f>IF(項目一覧!$C$158="","",MONTH(項目一覧!$C$158))</f>
        <v/>
      </c>
      <c r="O326" s="929" t="s">
        <v>317</v>
      </c>
      <c r="P326" s="929" t="str">
        <f>IF(項目一覧!$C$158="","",DAY(項目一覧!$C$158))</f>
        <v/>
      </c>
      <c r="Q326" s="929" t="s">
        <v>316</v>
      </c>
      <c r="R326" s="998" t="s">
        <v>319</v>
      </c>
      <c r="S326" s="1714" t="str">
        <f>項目一覧!$C$159</f>
        <v/>
      </c>
      <c r="T326" s="1714"/>
      <c r="U326" s="1714"/>
      <c r="V326" s="1714"/>
      <c r="W326" s="1714"/>
      <c r="X326" s="1714"/>
      <c r="Y326" s="1714"/>
      <c r="Z326" s="1714"/>
      <c r="AA326" s="998" t="s">
        <v>320</v>
      </c>
    </row>
    <row r="327" spans="1:54" ht="18" customHeight="1">
      <c r="A327" s="926"/>
      <c r="B327" s="926"/>
      <c r="C327" s="926"/>
      <c r="D327" s="926"/>
      <c r="E327" s="998" t="s">
        <v>293</v>
      </c>
      <c r="F327" s="1620" t="str">
        <f>項目一覧!$C$160</f>
        <v/>
      </c>
      <c r="G327" s="1620"/>
      <c r="H327" s="1620"/>
      <c r="I327" s="998" t="s">
        <v>314</v>
      </c>
      <c r="J327" s="929" t="str">
        <f>IF(項目一覧!$C$161="","",IF(項目一覧!$C$161&lt;DATE(2019,5,1),"平成","令和"))</f>
        <v/>
      </c>
      <c r="K327" s="929"/>
      <c r="L327" s="998" t="str">
        <f>IF(項目一覧!$C$161="","",IF(項目一覧!$C$161&lt;DATE(2019,5,1),YEAR(項目一覧!$C$161)-1988,IF(YEAR(項目一覧!$C$161)-2018=1,"元",YEAR(項目一覧!$C$161)-2018)))</f>
        <v/>
      </c>
      <c r="M327" s="929" t="s">
        <v>318</v>
      </c>
      <c r="N327" s="929" t="str">
        <f>IF(項目一覧!$C$161="","",MONTH(項目一覧!$C$161))</f>
        <v/>
      </c>
      <c r="O327" s="929" t="s">
        <v>317</v>
      </c>
      <c r="P327" s="929" t="str">
        <f>IF(項目一覧!$C$161="","",DAY(項目一覧!$C$161))</f>
        <v/>
      </c>
      <c r="Q327" s="929" t="s">
        <v>316</v>
      </c>
      <c r="R327" s="998" t="s">
        <v>319</v>
      </c>
      <c r="S327" s="1714" t="str">
        <f>項目一覧!$C$162</f>
        <v/>
      </c>
      <c r="T327" s="1714"/>
      <c r="U327" s="1714"/>
      <c r="V327" s="1714"/>
      <c r="W327" s="1714"/>
      <c r="X327" s="1714"/>
      <c r="Y327" s="1714"/>
      <c r="Z327" s="1714"/>
      <c r="AA327" s="957" t="s">
        <v>314</v>
      </c>
    </row>
    <row r="328" spans="1:54" ht="18" customHeight="1">
      <c r="A328" s="993"/>
      <c r="B328" s="993"/>
      <c r="C328" s="993"/>
      <c r="D328" s="993"/>
      <c r="E328" s="1009" t="s">
        <v>293</v>
      </c>
      <c r="F328" s="1716" t="str">
        <f>項目一覧!$C$163</f>
        <v/>
      </c>
      <c r="G328" s="1716"/>
      <c r="H328" s="1716"/>
      <c r="I328" s="1009" t="s">
        <v>314</v>
      </c>
      <c r="J328" s="979" t="str">
        <f>IF(項目一覧!$C$164="","",IF(項目一覧!$C$164&lt;DATE(2019,5,1),"平成","令和"))</f>
        <v/>
      </c>
      <c r="K328" s="979"/>
      <c r="L328" s="1009" t="str">
        <f>IF(項目一覧!$C$164="","",IF(項目一覧!$C$164&lt;DATE(2019,5,1),YEAR(項目一覧!$C$164)-1988,IF(YEAR(項目一覧!$C$164)-2018=1,"元",YEAR(項目一覧!$C$164)-2018)))</f>
        <v/>
      </c>
      <c r="M328" s="979" t="s">
        <v>318</v>
      </c>
      <c r="N328" s="979" t="str">
        <f>IF(項目一覧!$C$164="","",MONTH(項目一覧!$C$164))</f>
        <v/>
      </c>
      <c r="O328" s="979" t="s">
        <v>317</v>
      </c>
      <c r="P328" s="979" t="str">
        <f>IF(項目一覧!$C$164="","",DAY(項目一覧!$C$164))</f>
        <v/>
      </c>
      <c r="Q328" s="979" t="s">
        <v>316</v>
      </c>
      <c r="R328" s="1009" t="s">
        <v>315</v>
      </c>
      <c r="S328" s="1715" t="str">
        <f>項目一覧!$C$165</f>
        <v/>
      </c>
      <c r="T328" s="1715"/>
      <c r="U328" s="1715"/>
      <c r="V328" s="1715"/>
      <c r="W328" s="1715"/>
      <c r="X328" s="1715"/>
      <c r="Y328" s="1715"/>
      <c r="Z328" s="1715"/>
      <c r="AA328" s="1012" t="s">
        <v>314</v>
      </c>
    </row>
    <row r="329" spans="1:54" s="926" customFormat="1" ht="18" customHeight="1">
      <c r="A329" s="1013" t="s">
        <v>109</v>
      </c>
      <c r="B329" s="1006" t="s">
        <v>3656</v>
      </c>
      <c r="C329" s="1014"/>
      <c r="D329" s="1014"/>
      <c r="E329" s="1014"/>
      <c r="F329" s="1014"/>
      <c r="G329" s="1014"/>
      <c r="H329" s="1014"/>
      <c r="I329" s="1014"/>
      <c r="J329" s="1014"/>
      <c r="K329" s="1014"/>
      <c r="L329" s="929"/>
      <c r="M329" s="998"/>
      <c r="N329" s="998"/>
      <c r="O329" s="998"/>
      <c r="P329" s="998"/>
      <c r="Q329" s="998"/>
      <c r="R329" s="929"/>
      <c r="S329" s="1015"/>
      <c r="T329" s="1015"/>
      <c r="U329" s="1015"/>
      <c r="V329" s="1015"/>
      <c r="W329" s="1015"/>
      <c r="X329" s="1015"/>
      <c r="Y329" s="929"/>
      <c r="Z329" s="929"/>
      <c r="AA329" s="929"/>
      <c r="AB329" s="929"/>
      <c r="AC329" s="929"/>
      <c r="AD329" s="929"/>
      <c r="AE329" s="929"/>
      <c r="AF329" s="929"/>
      <c r="AG329" s="929"/>
      <c r="AH329" s="929"/>
      <c r="AI329" s="929"/>
      <c r="AJ329" s="929"/>
      <c r="AK329" s="929"/>
      <c r="AL329" s="929"/>
      <c r="AP329" s="1006"/>
      <c r="AQ329" s="929"/>
      <c r="AR329" s="929"/>
      <c r="AS329" s="929"/>
      <c r="AT329" s="929"/>
      <c r="AU329" s="929"/>
      <c r="AV329" s="929"/>
      <c r="AW329" s="929"/>
      <c r="AX329" s="929"/>
      <c r="AY329" s="929"/>
      <c r="AZ329" s="929"/>
      <c r="BA329" s="929"/>
      <c r="BB329" s="929"/>
    </row>
    <row r="330" spans="1:54" s="926" customFormat="1" ht="18" customHeight="1">
      <c r="A330" s="1014"/>
      <c r="B330" s="1006" t="s">
        <v>3665</v>
      </c>
      <c r="C330" s="1014"/>
      <c r="D330" s="1014"/>
      <c r="E330" s="1014"/>
      <c r="F330" s="1014"/>
      <c r="G330" s="959" t="str">
        <f>IF(項目一覧!$D$377=TRUE,"■","□")</f>
        <v>□</v>
      </c>
      <c r="H330" s="929" t="s">
        <v>2776</v>
      </c>
      <c r="I330" s="1014"/>
      <c r="J330" s="959" t="str">
        <f>IF(項目一覧!$E$377=TRUE,"■","□")</f>
        <v>□</v>
      </c>
      <c r="K330" s="929" t="s">
        <v>2778</v>
      </c>
      <c r="L330" s="929"/>
      <c r="M330" s="998"/>
      <c r="N330" s="998"/>
      <c r="O330" s="998"/>
      <c r="P330" s="998"/>
      <c r="Q330" s="998"/>
      <c r="R330" s="929"/>
      <c r="S330" s="1015"/>
      <c r="T330" s="1015"/>
      <c r="U330" s="1015"/>
      <c r="V330" s="1015"/>
      <c r="W330" s="1015"/>
      <c r="X330" s="1015"/>
      <c r="Y330" s="929"/>
      <c r="Z330" s="929"/>
      <c r="AA330" s="929"/>
      <c r="AB330" s="929"/>
      <c r="AC330" s="929"/>
      <c r="AD330" s="929"/>
      <c r="AE330" s="929"/>
      <c r="AF330" s="929"/>
      <c r="AG330" s="929"/>
      <c r="AH330" s="929"/>
      <c r="AI330" s="929"/>
      <c r="AJ330" s="929"/>
      <c r="AK330" s="929"/>
      <c r="AL330" s="929"/>
      <c r="AP330" s="1006"/>
      <c r="AQ330" s="929"/>
      <c r="AR330" s="929"/>
      <c r="AS330" s="929"/>
      <c r="AT330" s="929"/>
      <c r="AU330" s="929"/>
      <c r="AV330" s="929"/>
      <c r="AW330" s="929"/>
      <c r="AX330" s="929"/>
      <c r="AY330" s="929"/>
      <c r="AZ330" s="929"/>
      <c r="BA330" s="929"/>
      <c r="BB330" s="929"/>
    </row>
    <row r="331" spans="1:54" s="926" customFormat="1" ht="18" customHeight="1">
      <c r="A331" s="1014"/>
      <c r="B331" s="1006" t="s">
        <v>3666</v>
      </c>
      <c r="C331" s="1014"/>
      <c r="D331" s="1014"/>
      <c r="E331" s="1014"/>
      <c r="F331" s="1014"/>
      <c r="G331" s="1014"/>
      <c r="H331" s="1014"/>
      <c r="I331" s="1014"/>
      <c r="J331" s="1014"/>
      <c r="K331" s="1014"/>
      <c r="L331" s="929"/>
      <c r="M331" s="998"/>
      <c r="N331" s="998"/>
      <c r="O331" s="998"/>
      <c r="P331" s="998"/>
      <c r="Q331" s="998"/>
      <c r="R331" s="929"/>
      <c r="S331" s="1015"/>
      <c r="T331" s="1015"/>
      <c r="U331" s="1015"/>
      <c r="V331" s="1015"/>
      <c r="W331" s="1015"/>
      <c r="X331" s="1015"/>
      <c r="Y331" s="929"/>
      <c r="Z331" s="929"/>
      <c r="AA331" s="929"/>
      <c r="AB331" s="929"/>
      <c r="AC331" s="929"/>
      <c r="AD331" s="929"/>
      <c r="AE331" s="929"/>
      <c r="AF331" s="929"/>
      <c r="AG331" s="929"/>
      <c r="AH331" s="929"/>
      <c r="AI331" s="929"/>
      <c r="AJ331" s="929"/>
      <c r="AK331" s="929"/>
      <c r="AL331" s="929"/>
      <c r="AP331" s="1006"/>
      <c r="AQ331" s="929"/>
      <c r="AR331" s="929"/>
      <c r="AS331" s="929"/>
      <c r="AT331" s="929"/>
      <c r="AU331" s="929"/>
      <c r="AV331" s="929"/>
      <c r="AW331" s="929"/>
      <c r="AX331" s="929"/>
      <c r="AY331" s="929"/>
      <c r="AZ331" s="929"/>
      <c r="BA331" s="929"/>
      <c r="BB331" s="929"/>
    </row>
    <row r="332" spans="1:54" s="926" customFormat="1" ht="18" customHeight="1">
      <c r="A332" s="1014"/>
      <c r="B332" s="1014"/>
      <c r="C332" s="959" t="str">
        <f>IF(項目一覧!$D$378=TRUE,"■","□")</f>
        <v>□</v>
      </c>
      <c r="D332" s="1006" t="s">
        <v>3613</v>
      </c>
      <c r="E332" s="1014"/>
      <c r="F332" s="1014"/>
      <c r="G332" s="1014"/>
      <c r="H332" s="1014"/>
      <c r="I332" s="1014"/>
      <c r="J332" s="1014"/>
      <c r="K332" s="1014"/>
      <c r="L332" s="929"/>
      <c r="M332" s="998"/>
      <c r="N332" s="998"/>
      <c r="O332" s="998"/>
      <c r="P332" s="998"/>
      <c r="Q332" s="998"/>
      <c r="R332" s="929"/>
      <c r="S332" s="1015"/>
      <c r="T332" s="1015"/>
      <c r="U332" s="1015"/>
      <c r="V332" s="1015"/>
      <c r="W332" s="1015"/>
      <c r="X332" s="1015"/>
      <c r="Y332" s="929"/>
      <c r="Z332" s="929"/>
      <c r="AA332" s="929"/>
      <c r="AB332" s="929"/>
      <c r="AC332" s="929"/>
      <c r="AD332" s="929"/>
      <c r="AE332" s="929"/>
      <c r="AF332" s="929"/>
      <c r="AG332" s="929"/>
      <c r="AH332" s="929"/>
      <c r="AI332" s="929"/>
      <c r="AJ332" s="929"/>
      <c r="AK332" s="929"/>
      <c r="AL332" s="929"/>
      <c r="AP332" s="1006"/>
      <c r="AQ332" s="929"/>
      <c r="AR332" s="929"/>
      <c r="AS332" s="929"/>
      <c r="AT332" s="929"/>
      <c r="AU332" s="929"/>
      <c r="AV332" s="929"/>
      <c r="AW332" s="929"/>
      <c r="AX332" s="929"/>
      <c r="AY332" s="929"/>
      <c r="AZ332" s="929"/>
      <c r="BA332" s="929"/>
      <c r="BB332" s="929"/>
    </row>
    <row r="333" spans="1:54" s="926" customFormat="1" ht="18" customHeight="1">
      <c r="A333" s="1014"/>
      <c r="B333" s="1014"/>
      <c r="C333" s="959" t="str">
        <f>IF(項目一覧!$E$378=TRUE,"■","□")</f>
        <v>□</v>
      </c>
      <c r="D333" s="1006" t="s">
        <v>1977</v>
      </c>
      <c r="E333" s="1014"/>
      <c r="F333" s="1014"/>
      <c r="G333" s="1014"/>
      <c r="H333" s="1014"/>
      <c r="I333" s="1014"/>
      <c r="J333" s="1014"/>
      <c r="K333" s="1014"/>
      <c r="L333" s="929"/>
      <c r="M333" s="998"/>
      <c r="N333" s="998"/>
      <c r="O333" s="998"/>
      <c r="P333" s="998"/>
      <c r="Q333" s="998"/>
      <c r="R333" s="929"/>
      <c r="S333" s="1015"/>
      <c r="T333" s="1015"/>
      <c r="U333" s="1015"/>
      <c r="V333" s="1015"/>
      <c r="W333" s="1015"/>
      <c r="X333" s="1015"/>
      <c r="Y333" s="929"/>
      <c r="Z333" s="929"/>
      <c r="AA333" s="929"/>
      <c r="AB333" s="929"/>
      <c r="AC333" s="929"/>
      <c r="AD333" s="929"/>
      <c r="AE333" s="929"/>
      <c r="AF333" s="929"/>
      <c r="AG333" s="929"/>
      <c r="AH333" s="929"/>
      <c r="AI333" s="929"/>
      <c r="AJ333" s="929"/>
      <c r="AK333" s="929"/>
      <c r="AL333" s="929"/>
      <c r="AP333" s="1006"/>
      <c r="AQ333" s="929"/>
      <c r="AR333" s="929"/>
      <c r="AS333" s="929"/>
      <c r="AT333" s="929"/>
      <c r="AU333" s="929"/>
      <c r="AV333" s="929"/>
      <c r="AW333" s="929"/>
      <c r="AX333" s="929"/>
      <c r="AY333" s="929"/>
      <c r="AZ333" s="929"/>
      <c r="BA333" s="929"/>
      <c r="BB333" s="929"/>
    </row>
    <row r="334" spans="1:54" ht="18" customHeight="1">
      <c r="A334" s="982" t="s">
        <v>309</v>
      </c>
      <c r="B334" s="960" t="s">
        <v>3657</v>
      </c>
      <c r="C334" s="960"/>
      <c r="D334" s="960"/>
      <c r="E334" s="960"/>
      <c r="F334" s="960"/>
      <c r="G334" s="960"/>
      <c r="H334" s="960"/>
      <c r="I334" s="1708" t="str">
        <f>項目一覧!$C$166</f>
        <v/>
      </c>
      <c r="J334" s="1708"/>
      <c r="K334" s="1708"/>
      <c r="L334" s="1708"/>
      <c r="M334" s="1708"/>
      <c r="N334" s="1708"/>
      <c r="O334" s="1708"/>
      <c r="P334" s="1708"/>
      <c r="Q334" s="1708"/>
      <c r="R334" s="1708"/>
      <c r="S334" s="1708"/>
      <c r="T334" s="1708"/>
      <c r="U334" s="1708"/>
      <c r="V334" s="1708"/>
      <c r="W334" s="1708"/>
      <c r="X334" s="1708"/>
      <c r="Y334" s="1708"/>
      <c r="Z334" s="1708"/>
      <c r="AA334" s="1708"/>
    </row>
    <row r="335" spans="1:54" ht="18" customHeight="1">
      <c r="A335" s="926"/>
      <c r="B335" s="926"/>
      <c r="C335" s="926"/>
      <c r="D335" s="926"/>
      <c r="E335" s="926"/>
      <c r="F335" s="926"/>
      <c r="G335" s="926"/>
      <c r="H335" s="926"/>
      <c r="I335" s="1710"/>
      <c r="J335" s="1710"/>
      <c r="K335" s="1710"/>
      <c r="L335" s="1710"/>
      <c r="M335" s="1710"/>
      <c r="N335" s="1710"/>
      <c r="O335" s="1710"/>
      <c r="P335" s="1710"/>
      <c r="Q335" s="1710"/>
      <c r="R335" s="1710"/>
      <c r="S335" s="1710"/>
      <c r="T335" s="1710"/>
      <c r="U335" s="1710"/>
      <c r="V335" s="1710"/>
      <c r="W335" s="1710"/>
      <c r="X335" s="1710"/>
      <c r="Y335" s="1710"/>
      <c r="Z335" s="1710"/>
      <c r="AA335" s="1710"/>
    </row>
    <row r="336" spans="1:54" ht="18" customHeight="1">
      <c r="A336" s="982" t="s">
        <v>309</v>
      </c>
      <c r="B336" s="960" t="s">
        <v>3658</v>
      </c>
      <c r="C336" s="960"/>
      <c r="D336" s="960"/>
      <c r="E336" s="960"/>
      <c r="F336" s="960"/>
      <c r="G336" s="960"/>
      <c r="H336" s="960"/>
      <c r="I336" s="1708" t="str">
        <f>項目一覧!$C$167</f>
        <v/>
      </c>
      <c r="J336" s="1709"/>
      <c r="K336" s="1709"/>
      <c r="L336" s="1709"/>
      <c r="M336" s="1709"/>
      <c r="N336" s="1709"/>
      <c r="O336" s="1709"/>
      <c r="P336" s="1709"/>
      <c r="Q336" s="1709"/>
      <c r="R336" s="1709"/>
      <c r="S336" s="1709"/>
      <c r="T336" s="1709"/>
      <c r="U336" s="1709"/>
      <c r="V336" s="1709"/>
      <c r="W336" s="1709"/>
      <c r="X336" s="1709"/>
      <c r="Y336" s="1709"/>
      <c r="Z336" s="1709"/>
      <c r="AA336" s="1709"/>
    </row>
    <row r="337" spans="1:32" ht="18" customHeight="1">
      <c r="A337" s="955"/>
      <c r="B337" s="955"/>
      <c r="C337" s="955"/>
      <c r="D337" s="955"/>
      <c r="E337" s="955"/>
      <c r="F337" s="955"/>
      <c r="G337" s="955"/>
      <c r="H337" s="955"/>
      <c r="I337" s="1687"/>
      <c r="J337" s="1687"/>
      <c r="K337" s="1687"/>
      <c r="L337" s="1687"/>
      <c r="M337" s="1687"/>
      <c r="N337" s="1687"/>
      <c r="O337" s="1687"/>
      <c r="P337" s="1687"/>
      <c r="Q337" s="1687"/>
      <c r="R337" s="1687"/>
      <c r="S337" s="1687"/>
      <c r="T337" s="1687"/>
      <c r="U337" s="1687"/>
      <c r="V337" s="1687"/>
      <c r="W337" s="1687"/>
      <c r="X337" s="1687"/>
      <c r="Y337" s="1687"/>
      <c r="Z337" s="1687"/>
      <c r="AA337" s="1687"/>
    </row>
    <row r="338" spans="1:32" ht="18" customHeight="1">
      <c r="A338" s="926"/>
      <c r="B338" s="926"/>
      <c r="C338" s="926"/>
      <c r="D338" s="926"/>
      <c r="E338" s="926"/>
      <c r="F338" s="926"/>
      <c r="G338" s="926"/>
      <c r="H338" s="926"/>
    </row>
    <row r="339" spans="1:32" ht="15.95" customHeight="1">
      <c r="A339" s="1656" t="s">
        <v>313</v>
      </c>
      <c r="B339" s="1656"/>
      <c r="C339" s="1656"/>
      <c r="D339" s="1656"/>
      <c r="E339" s="1656"/>
      <c r="F339" s="1656"/>
      <c r="G339" s="1656"/>
      <c r="H339" s="1656"/>
      <c r="I339" s="1656"/>
      <c r="J339" s="1656"/>
      <c r="K339" s="1656"/>
      <c r="L339" s="1656"/>
      <c r="M339" s="1656"/>
      <c r="N339" s="1656"/>
      <c r="O339" s="1656"/>
      <c r="P339" s="1656"/>
      <c r="Q339" s="1656"/>
      <c r="R339" s="1656"/>
      <c r="S339" s="1656"/>
      <c r="T339" s="1656"/>
      <c r="U339" s="1656"/>
      <c r="V339" s="1656"/>
      <c r="W339" s="1656"/>
      <c r="X339" s="1656"/>
      <c r="Y339" s="1656"/>
      <c r="Z339" s="1656"/>
      <c r="AA339" s="1656"/>
    </row>
    <row r="340" spans="1:32" ht="15.95" customHeight="1">
      <c r="A340" s="929"/>
      <c r="B340" s="929" t="s">
        <v>312</v>
      </c>
      <c r="C340" s="929"/>
      <c r="D340" s="929"/>
      <c r="E340" s="929"/>
      <c r="F340" s="958"/>
      <c r="G340" s="958"/>
      <c r="H340" s="958"/>
      <c r="I340" s="958"/>
      <c r="J340" s="958"/>
      <c r="K340" s="958"/>
      <c r="L340" s="958"/>
      <c r="M340" s="929"/>
      <c r="N340" s="929"/>
      <c r="O340" s="929"/>
      <c r="P340" s="929"/>
      <c r="Q340" s="929"/>
      <c r="R340" s="929"/>
      <c r="S340" s="929"/>
      <c r="T340" s="929"/>
      <c r="U340" s="929"/>
      <c r="V340" s="929"/>
      <c r="W340" s="929"/>
      <c r="X340" s="929"/>
      <c r="Y340" s="929"/>
      <c r="Z340" s="929"/>
      <c r="AA340" s="929"/>
    </row>
    <row r="341" spans="1:32" ht="21.95" customHeight="1">
      <c r="A341" s="995" t="s">
        <v>309</v>
      </c>
      <c r="B341" s="996" t="s">
        <v>132</v>
      </c>
      <c r="C341" s="996"/>
      <c r="D341" s="996"/>
      <c r="E341" s="996"/>
      <c r="F341" s="1706">
        <f>項目一覧②!$F$2</f>
        <v>1</v>
      </c>
      <c r="G341" s="1706"/>
      <c r="H341" s="1706"/>
      <c r="I341" s="1706"/>
      <c r="K341" s="958"/>
      <c r="L341" s="958"/>
      <c r="M341" s="996"/>
      <c r="N341" s="996"/>
      <c r="O341" s="996"/>
      <c r="P341" s="996"/>
      <c r="Q341" s="996"/>
      <c r="R341" s="996"/>
      <c r="S341" s="996"/>
      <c r="T341" s="996"/>
      <c r="U341" s="996"/>
      <c r="V341" s="996"/>
      <c r="W341" s="996"/>
      <c r="X341" s="996"/>
      <c r="Y341" s="996"/>
      <c r="Z341" s="996"/>
      <c r="AA341" s="996"/>
    </row>
    <row r="342" spans="1:32" ht="15.95" customHeight="1">
      <c r="A342" s="982" t="s">
        <v>309</v>
      </c>
      <c r="B342" s="960" t="s">
        <v>311</v>
      </c>
      <c r="C342" s="960"/>
      <c r="D342" s="960"/>
      <c r="E342" s="960" t="s">
        <v>165</v>
      </c>
      <c r="F342" s="960"/>
      <c r="G342" s="1704" t="str">
        <f>項目一覧②!$F$3</f>
        <v/>
      </c>
      <c r="H342" s="1704"/>
      <c r="I342" s="1001" t="s">
        <v>310</v>
      </c>
      <c r="J342" s="1705" t="str">
        <f>項目一覧②!$F$6</f>
        <v/>
      </c>
      <c r="K342" s="1705"/>
      <c r="L342" s="1705"/>
      <c r="M342" s="1705"/>
      <c r="N342" s="1705"/>
      <c r="O342" s="1705"/>
      <c r="P342" s="1705"/>
      <c r="Q342" s="1705"/>
      <c r="R342" s="1705"/>
      <c r="S342" s="1705"/>
      <c r="T342" s="1705"/>
      <c r="U342" s="1705"/>
      <c r="V342" s="1705"/>
      <c r="W342" s="1705"/>
      <c r="X342" s="1705"/>
      <c r="Y342" s="1705"/>
      <c r="Z342" s="1705"/>
      <c r="AA342" s="1705"/>
    </row>
    <row r="343" spans="1:32" ht="15.95" customHeight="1">
      <c r="A343" s="929"/>
      <c r="B343" s="929"/>
      <c r="C343" s="929"/>
      <c r="D343" s="929"/>
      <c r="E343" s="929" t="s">
        <v>165</v>
      </c>
      <c r="F343" s="929"/>
      <c r="G343" s="1620" t="str">
        <f>項目一覧②!$F$4</f>
        <v/>
      </c>
      <c r="H343" s="1620"/>
      <c r="I343" s="961" t="s">
        <v>310</v>
      </c>
      <c r="J343" s="1672" t="str">
        <f>項目一覧②!$F$7</f>
        <v/>
      </c>
      <c r="K343" s="1672"/>
      <c r="L343" s="1672"/>
      <c r="M343" s="1672"/>
      <c r="N343" s="1672"/>
      <c r="O343" s="1672"/>
      <c r="P343" s="1672"/>
      <c r="Q343" s="1672"/>
      <c r="R343" s="1672"/>
      <c r="S343" s="1672"/>
      <c r="T343" s="1672"/>
      <c r="U343" s="1672"/>
      <c r="V343" s="1672"/>
      <c r="W343" s="1672"/>
      <c r="X343" s="1672"/>
      <c r="Y343" s="1672"/>
      <c r="Z343" s="1672"/>
      <c r="AA343" s="1672"/>
    </row>
    <row r="344" spans="1:32" ht="15.95" customHeight="1">
      <c r="A344" s="929"/>
      <c r="B344" s="929"/>
      <c r="C344" s="929"/>
      <c r="D344" s="929"/>
      <c r="E344" s="929" t="s">
        <v>165</v>
      </c>
      <c r="F344" s="929"/>
      <c r="G344" s="1620" t="str">
        <f>項目一覧②!$F$5</f>
        <v/>
      </c>
      <c r="H344" s="1620"/>
      <c r="I344" s="961" t="s">
        <v>310</v>
      </c>
      <c r="J344" s="1672" t="str">
        <f>項目一覧②!$F$8</f>
        <v/>
      </c>
      <c r="K344" s="1672"/>
      <c r="L344" s="1672"/>
      <c r="M344" s="1672"/>
      <c r="N344" s="1672"/>
      <c r="O344" s="1672"/>
      <c r="P344" s="1672"/>
      <c r="Q344" s="1672"/>
      <c r="R344" s="1672"/>
      <c r="S344" s="1672"/>
      <c r="T344" s="1672"/>
      <c r="U344" s="1672"/>
      <c r="V344" s="1672"/>
      <c r="W344" s="1672"/>
      <c r="X344" s="1672"/>
      <c r="Y344" s="1672"/>
      <c r="Z344" s="1672"/>
      <c r="AA344" s="1672"/>
    </row>
    <row r="345" spans="1:32" ht="15.95" customHeight="1">
      <c r="A345" s="929"/>
      <c r="B345" s="929"/>
      <c r="C345" s="929"/>
      <c r="D345" s="929"/>
      <c r="E345" s="929" t="s">
        <v>165</v>
      </c>
      <c r="F345" s="929"/>
      <c r="G345" s="929"/>
      <c r="H345" s="929"/>
      <c r="I345" s="929" t="s">
        <v>310</v>
      </c>
      <c r="J345" s="929"/>
      <c r="K345" s="929"/>
      <c r="L345" s="929"/>
      <c r="M345" s="929"/>
      <c r="N345" s="929"/>
      <c r="O345" s="929"/>
      <c r="P345" s="929"/>
      <c r="Q345" s="929"/>
      <c r="R345" s="929"/>
      <c r="S345" s="929"/>
      <c r="T345" s="929"/>
      <c r="U345" s="929"/>
      <c r="V345" s="929"/>
      <c r="W345" s="929"/>
      <c r="X345" s="929"/>
      <c r="Y345" s="929"/>
      <c r="Z345" s="929"/>
      <c r="AA345" s="929"/>
    </row>
    <row r="346" spans="1:32" ht="15.95" customHeight="1">
      <c r="A346" s="982" t="s">
        <v>309</v>
      </c>
      <c r="B346" s="960" t="s">
        <v>129</v>
      </c>
      <c r="C346" s="960"/>
      <c r="D346" s="960"/>
      <c r="E346" s="960"/>
      <c r="F346" s="960"/>
      <c r="G346" s="960"/>
      <c r="H346" s="960"/>
      <c r="I346" s="960"/>
      <c r="J346" s="960"/>
      <c r="K346" s="960"/>
      <c r="L346" s="960"/>
      <c r="M346" s="960"/>
      <c r="N346" s="960"/>
      <c r="O346" s="960"/>
      <c r="P346" s="960"/>
      <c r="Q346" s="960"/>
      <c r="R346" s="960"/>
      <c r="S346" s="960"/>
      <c r="T346" s="960"/>
      <c r="U346" s="960"/>
      <c r="V346" s="960"/>
      <c r="W346" s="960"/>
      <c r="X346" s="960"/>
      <c r="Y346" s="960"/>
      <c r="Z346" s="960"/>
      <c r="AA346" s="960"/>
    </row>
    <row r="347" spans="1:32" ht="15.95" customHeight="1">
      <c r="A347" s="959"/>
      <c r="B347" s="959" t="str">
        <f>IF(項目一覧②!$G$9=TRUE,"■","□")</f>
        <v>□</v>
      </c>
      <c r="C347" s="929" t="s">
        <v>308</v>
      </c>
      <c r="D347" s="929"/>
      <c r="E347" s="959" t="str">
        <f>IF(項目一覧②!$H$9=TRUE,"■","□")</f>
        <v>□</v>
      </c>
      <c r="F347" s="929" t="s">
        <v>307</v>
      </c>
      <c r="G347" s="929"/>
      <c r="H347" s="963" t="str">
        <f>IF(項目一覧②!$I$9=TRUE,"■","□")</f>
        <v>□</v>
      </c>
      <c r="I347" s="958" t="s">
        <v>306</v>
      </c>
      <c r="J347" s="958"/>
      <c r="K347" s="963" t="str">
        <f>IF(項目一覧②!$J$9=TRUE,"■","□")</f>
        <v>□</v>
      </c>
      <c r="L347" s="958" t="s">
        <v>305</v>
      </c>
      <c r="M347" s="958"/>
      <c r="N347" s="963" t="str">
        <f>IF(項目一覧②!$K$9=TRUE,"■","□")</f>
        <v>□</v>
      </c>
      <c r="O347" s="958" t="s">
        <v>304</v>
      </c>
      <c r="P347" s="958"/>
      <c r="Q347" s="958"/>
      <c r="R347" s="963" t="str">
        <f>IF(項目一覧②!$L$9=TRUE,"■","□")</f>
        <v>□</v>
      </c>
      <c r="S347" s="958" t="s">
        <v>303</v>
      </c>
      <c r="T347" s="958"/>
      <c r="U347" s="958"/>
      <c r="V347" s="958"/>
      <c r="W347" s="963" t="str">
        <f>IF(項目一覧②!$M$9=TRUE,"■","□")</f>
        <v>□</v>
      </c>
      <c r="X347" s="974" t="s">
        <v>302</v>
      </c>
      <c r="Y347" s="958"/>
      <c r="Z347" s="958"/>
      <c r="AA347" s="955"/>
    </row>
    <row r="348" spans="1:32" ht="21.95" customHeight="1">
      <c r="A348" s="995" t="s">
        <v>269</v>
      </c>
      <c r="B348" s="996" t="s">
        <v>121</v>
      </c>
      <c r="C348" s="996"/>
      <c r="D348" s="996"/>
      <c r="E348" s="996"/>
      <c r="F348" s="996"/>
      <c r="G348" s="996"/>
      <c r="H348" s="996" t="str">
        <f>項目一覧②!$F$10&amp;IF(項目一覧②!$F$875="","","　一部　"&amp;項目一覧②!$F$875)</f>
        <v/>
      </c>
      <c r="I348" s="996"/>
      <c r="J348" s="996"/>
      <c r="K348" s="996"/>
      <c r="L348" s="996"/>
      <c r="M348" s="996"/>
      <c r="N348" s="996"/>
      <c r="O348" s="996"/>
      <c r="P348" s="996"/>
      <c r="Q348" s="996"/>
      <c r="R348" s="996"/>
      <c r="S348" s="996"/>
      <c r="T348" s="996"/>
      <c r="U348" s="996"/>
      <c r="V348" s="996"/>
      <c r="W348" s="996"/>
      <c r="X348" s="996"/>
      <c r="Y348" s="996"/>
      <c r="Z348" s="996"/>
      <c r="AA348" s="996"/>
    </row>
    <row r="349" spans="1:32" s="926" customFormat="1" ht="15.95" customHeight="1">
      <c r="A349" s="1013" t="s">
        <v>109</v>
      </c>
      <c r="B349" s="1006" t="s">
        <v>2891</v>
      </c>
      <c r="C349" s="1006"/>
      <c r="D349" s="1006"/>
      <c r="E349" s="1006"/>
      <c r="F349" s="1006"/>
      <c r="R349" s="929"/>
      <c r="S349" s="929"/>
      <c r="T349" s="929"/>
      <c r="U349" s="929"/>
      <c r="V349" s="929"/>
      <c r="W349" s="929"/>
      <c r="X349" s="929"/>
      <c r="Y349" s="929"/>
      <c r="Z349" s="929"/>
      <c r="AA349" s="929"/>
      <c r="AB349" s="929"/>
      <c r="AC349" s="929"/>
      <c r="AD349" s="929"/>
      <c r="AE349" s="929"/>
      <c r="AF349" s="929"/>
    </row>
    <row r="350" spans="1:32" s="926" customFormat="1" ht="15.95" customHeight="1">
      <c r="A350" s="1013"/>
      <c r="B350" s="1006"/>
      <c r="C350" s="1006"/>
      <c r="D350" s="1006"/>
      <c r="E350" s="998" t="str">
        <f>IF(項目一覧②!$G$821=TRUE,"■","□")</f>
        <v>□</v>
      </c>
      <c r="F350" s="929" t="s">
        <v>2845</v>
      </c>
      <c r="G350" s="929"/>
      <c r="H350" s="929"/>
      <c r="I350" s="929" t="s">
        <v>3213</v>
      </c>
      <c r="L350" s="929"/>
      <c r="M350" s="929"/>
      <c r="N350" s="929"/>
      <c r="O350" s="929"/>
      <c r="P350" s="929"/>
      <c r="Q350" s="929"/>
      <c r="R350" s="929"/>
      <c r="S350" s="929"/>
      <c r="T350" s="929"/>
      <c r="U350" s="929"/>
      <c r="V350" s="929"/>
      <c r="W350" s="929"/>
      <c r="X350" s="929"/>
      <c r="Y350" s="929"/>
      <c r="Z350" s="929"/>
      <c r="AA350" s="929"/>
      <c r="AB350" s="929"/>
      <c r="AC350" s="929"/>
      <c r="AD350" s="929"/>
    </row>
    <row r="351" spans="1:32" s="926" customFormat="1" ht="15.95" customHeight="1">
      <c r="A351" s="1013"/>
      <c r="B351" s="1006"/>
      <c r="C351" s="1006"/>
      <c r="D351" s="1006"/>
      <c r="E351" s="998" t="str">
        <f>IF(項目一覧②!$G$878=TRUE,"■","□")</f>
        <v>□</v>
      </c>
      <c r="F351" s="929" t="s">
        <v>2845</v>
      </c>
      <c r="G351" s="929"/>
      <c r="H351" s="929"/>
      <c r="I351" s="929" t="s">
        <v>3214</v>
      </c>
      <c r="L351" s="929"/>
      <c r="M351" s="929"/>
      <c r="N351" s="929"/>
      <c r="O351" s="929"/>
      <c r="P351" s="929"/>
      <c r="Q351" s="929"/>
      <c r="R351" s="929"/>
      <c r="S351" s="929"/>
      <c r="T351" s="929"/>
      <c r="U351" s="929"/>
      <c r="V351" s="929"/>
      <c r="W351" s="929"/>
      <c r="X351" s="929"/>
      <c r="Y351" s="929"/>
      <c r="Z351" s="929"/>
      <c r="AA351" s="929"/>
      <c r="AB351" s="929"/>
      <c r="AC351" s="929"/>
      <c r="AD351" s="929"/>
    </row>
    <row r="352" spans="1:32" s="926" customFormat="1" ht="15.95" customHeight="1">
      <c r="A352" s="1013"/>
      <c r="B352" s="1006"/>
      <c r="C352" s="1006"/>
      <c r="D352" s="1006"/>
      <c r="E352" s="998" t="str">
        <f>IF(項目一覧②!$G$822=TRUE,"■","□")</f>
        <v>□</v>
      </c>
      <c r="F352" s="929" t="s">
        <v>3232</v>
      </c>
      <c r="G352" s="929"/>
      <c r="H352" s="929"/>
      <c r="I352" s="929"/>
      <c r="J352" s="998"/>
      <c r="K352" s="929"/>
      <c r="L352" s="929"/>
      <c r="M352" s="929"/>
      <c r="N352" s="929"/>
      <c r="O352" s="929"/>
      <c r="P352" s="929"/>
      <c r="Q352" s="929"/>
      <c r="R352" s="929"/>
      <c r="S352" s="929"/>
      <c r="T352" s="929"/>
      <c r="U352" s="929"/>
      <c r="V352" s="929"/>
      <c r="W352" s="929"/>
      <c r="X352" s="929"/>
      <c r="Y352" s="929"/>
      <c r="Z352" s="929"/>
      <c r="AA352" s="929"/>
      <c r="AB352" s="929"/>
      <c r="AC352" s="929"/>
      <c r="AD352" s="929"/>
    </row>
    <row r="353" spans="1:39" s="926" customFormat="1" ht="15.95" customHeight="1">
      <c r="A353" s="1013"/>
      <c r="B353" s="1006"/>
      <c r="C353" s="1006"/>
      <c r="D353" s="1006"/>
      <c r="E353" s="998" t="str">
        <f>IF(項目一覧②!$G$823=TRUE,"■","□")</f>
        <v>□</v>
      </c>
      <c r="F353" s="929" t="s">
        <v>2846</v>
      </c>
      <c r="G353" s="929"/>
      <c r="H353" s="929"/>
      <c r="I353" s="929"/>
      <c r="K353" s="929"/>
      <c r="L353" s="959"/>
      <c r="M353" s="1627"/>
      <c r="N353" s="1627"/>
      <c r="O353" s="929"/>
      <c r="P353" s="929"/>
      <c r="Q353" s="929"/>
      <c r="R353" s="929"/>
      <c r="S353" s="929"/>
      <c r="T353" s="929"/>
      <c r="U353" s="929"/>
      <c r="V353" s="929"/>
      <c r="W353" s="929"/>
      <c r="X353" s="929"/>
      <c r="Y353" s="929"/>
      <c r="Z353" s="929"/>
      <c r="AA353" s="929"/>
      <c r="AB353" s="929"/>
      <c r="AC353" s="929"/>
      <c r="AD353" s="929"/>
      <c r="AE353" s="957"/>
    </row>
    <row r="354" spans="1:39" s="926" customFormat="1" ht="15.95" customHeight="1">
      <c r="A354" s="1013"/>
      <c r="B354" s="1006"/>
      <c r="C354" s="1006"/>
      <c r="D354" s="1006"/>
      <c r="E354" s="998" t="str">
        <f>IF(項目一覧②!$G$824=TRUE,"■","□")</f>
        <v>□</v>
      </c>
      <c r="F354" s="929" t="s">
        <v>2847</v>
      </c>
      <c r="G354" s="929"/>
      <c r="H354" s="929"/>
      <c r="I354" s="929"/>
      <c r="J354" s="929"/>
      <c r="K354" s="929"/>
      <c r="L354" s="929"/>
      <c r="M354" s="929"/>
      <c r="N354" s="929"/>
      <c r="O354" s="929"/>
      <c r="P354" s="929"/>
      <c r="Q354" s="929"/>
      <c r="R354" s="929"/>
      <c r="S354" s="929"/>
      <c r="T354" s="929"/>
      <c r="U354" s="929"/>
      <c r="V354" s="929"/>
      <c r="W354" s="929"/>
      <c r="X354" s="929"/>
      <c r="Y354" s="929"/>
      <c r="Z354" s="929"/>
      <c r="AA354" s="929"/>
      <c r="AB354" s="929"/>
      <c r="AC354" s="929"/>
      <c r="AD354" s="929"/>
      <c r="AE354" s="957"/>
    </row>
    <row r="355" spans="1:39" s="926" customFormat="1" ht="15.95" customHeight="1">
      <c r="A355" s="1013"/>
      <c r="B355" s="1006"/>
      <c r="C355" s="1006"/>
      <c r="D355" s="1006"/>
      <c r="E355" s="998" t="str">
        <f>IF(項目一覧②!$G$825=TRUE,"■","□")</f>
        <v>□</v>
      </c>
      <c r="F355" s="929" t="s">
        <v>2848</v>
      </c>
      <c r="G355" s="929"/>
      <c r="H355" s="929"/>
      <c r="I355" s="929"/>
      <c r="J355" s="929"/>
      <c r="K355" s="929"/>
      <c r="L355" s="929"/>
      <c r="M355" s="929"/>
      <c r="N355" s="929"/>
      <c r="O355" s="929"/>
      <c r="P355" s="929"/>
      <c r="Q355" s="929"/>
      <c r="R355" s="929"/>
      <c r="S355" s="929"/>
      <c r="T355" s="929"/>
      <c r="U355" s="929"/>
      <c r="V355" s="929"/>
      <c r="W355" s="929"/>
      <c r="X355" s="929"/>
      <c r="Y355" s="929"/>
      <c r="Z355" s="929"/>
      <c r="AA355" s="929"/>
      <c r="AB355" s="929"/>
      <c r="AC355" s="929"/>
      <c r="AD355" s="929"/>
      <c r="AE355" s="957"/>
    </row>
    <row r="356" spans="1:39" s="926" customFormat="1" ht="15.95" customHeight="1">
      <c r="A356" s="1017"/>
      <c r="B356" s="1018"/>
      <c r="C356" s="1018"/>
      <c r="D356" s="1018"/>
      <c r="E356" s="1009" t="str">
        <f>IF(項目一覧②!$G$857=TRUE,"■","□")</f>
        <v>□</v>
      </c>
      <c r="F356" s="979" t="s">
        <v>1303</v>
      </c>
      <c r="G356" s="979"/>
      <c r="H356" s="979"/>
      <c r="I356" s="979"/>
      <c r="J356" s="979"/>
      <c r="K356" s="979"/>
      <c r="L356" s="979"/>
      <c r="M356" s="979"/>
      <c r="N356" s="979"/>
      <c r="O356" s="979"/>
      <c r="P356" s="979"/>
      <c r="Q356" s="979"/>
      <c r="R356" s="979"/>
      <c r="S356" s="979"/>
      <c r="T356" s="979"/>
      <c r="U356" s="979"/>
      <c r="V356" s="979"/>
      <c r="W356" s="979"/>
      <c r="X356" s="979"/>
      <c r="Y356" s="979"/>
      <c r="Z356" s="979"/>
      <c r="AA356" s="979"/>
      <c r="AB356" s="979"/>
      <c r="AC356" s="929"/>
      <c r="AD356" s="929"/>
      <c r="AE356" s="957"/>
    </row>
    <row r="357" spans="1:39" s="926" customFormat="1" ht="15.95" customHeight="1">
      <c r="A357" s="1013" t="s">
        <v>109</v>
      </c>
      <c r="B357" s="1006" t="s">
        <v>2892</v>
      </c>
      <c r="C357" s="1006"/>
      <c r="D357" s="1006"/>
      <c r="E357" s="1006"/>
      <c r="F357" s="1006"/>
      <c r="G357" s="1006"/>
      <c r="H357" s="1006"/>
      <c r="I357" s="1006"/>
      <c r="J357" s="1006"/>
      <c r="K357" s="1006"/>
      <c r="L357" s="1006"/>
      <c r="M357" s="929"/>
      <c r="N357" s="929"/>
      <c r="O357" s="929"/>
      <c r="P357" s="929"/>
      <c r="Q357" s="929"/>
      <c r="R357" s="929"/>
      <c r="S357" s="929"/>
      <c r="T357" s="929"/>
      <c r="U357" s="929"/>
      <c r="V357" s="929"/>
      <c r="W357" s="929"/>
      <c r="X357" s="929"/>
      <c r="Y357" s="929"/>
      <c r="Z357" s="929"/>
      <c r="AA357" s="929"/>
      <c r="AB357" s="929"/>
      <c r="AC357" s="929"/>
      <c r="AD357" s="929"/>
      <c r="AE357" s="929"/>
      <c r="AF357" s="929"/>
      <c r="AG357" s="929"/>
      <c r="AH357" s="929"/>
      <c r="AI357" s="929"/>
      <c r="AJ357" s="929"/>
      <c r="AK357" s="929"/>
      <c r="AL357" s="929"/>
      <c r="AM357" s="957"/>
    </row>
    <row r="358" spans="1:39" s="926" customFormat="1" ht="15.95" customHeight="1">
      <c r="A358" s="1013"/>
      <c r="B358" s="1006"/>
      <c r="C358" s="1006"/>
      <c r="D358" s="1006"/>
      <c r="E358" s="998" t="str">
        <f>IF(項目一覧②!$G$827=TRUE,"■","□")</f>
        <v>□</v>
      </c>
      <c r="F358" s="929" t="s">
        <v>2888</v>
      </c>
      <c r="G358" s="929"/>
      <c r="H358" s="929"/>
      <c r="I358" s="929"/>
      <c r="J358" s="929"/>
      <c r="K358" s="929"/>
      <c r="L358" s="929"/>
      <c r="M358" s="929"/>
      <c r="N358" s="929"/>
      <c r="O358" s="929"/>
      <c r="P358" s="929"/>
      <c r="Q358" s="929"/>
      <c r="R358" s="929"/>
      <c r="S358" s="929"/>
      <c r="T358" s="929"/>
      <c r="U358" s="929"/>
      <c r="V358" s="929"/>
      <c r="W358" s="929"/>
      <c r="X358" s="929"/>
      <c r="Y358" s="929"/>
      <c r="Z358" s="929"/>
      <c r="AA358" s="929"/>
      <c r="AB358" s="929"/>
      <c r="AC358" s="929"/>
      <c r="AD358" s="929"/>
      <c r="AE358" s="957"/>
    </row>
    <row r="359" spans="1:39" s="926" customFormat="1" ht="15.95" customHeight="1">
      <c r="A359" s="1013"/>
      <c r="B359" s="1006"/>
      <c r="C359" s="1006"/>
      <c r="D359" s="1006"/>
      <c r="E359" s="998" t="str">
        <f>IF(項目一覧②!$G$828=TRUE,"■","□")</f>
        <v>□</v>
      </c>
      <c r="F359" s="929" t="s">
        <v>2889</v>
      </c>
      <c r="G359" s="929"/>
      <c r="H359" s="929"/>
      <c r="I359" s="929"/>
      <c r="J359" s="929"/>
      <c r="K359" s="929"/>
      <c r="L359" s="929"/>
      <c r="M359" s="929"/>
      <c r="N359" s="929"/>
      <c r="O359" s="929"/>
      <c r="P359" s="929"/>
      <c r="Q359" s="929"/>
      <c r="R359" s="929"/>
      <c r="S359" s="929"/>
      <c r="T359" s="929"/>
      <c r="U359" s="929"/>
      <c r="V359" s="929"/>
      <c r="W359" s="929"/>
      <c r="X359" s="929"/>
      <c r="Y359" s="929"/>
      <c r="Z359" s="929"/>
      <c r="AA359" s="929"/>
      <c r="AB359" s="929"/>
      <c r="AC359" s="929"/>
      <c r="AD359" s="929"/>
      <c r="AE359" s="957"/>
    </row>
    <row r="360" spans="1:39" s="926" customFormat="1" ht="15.95" customHeight="1">
      <c r="A360" s="1013"/>
      <c r="B360" s="1006"/>
      <c r="C360" s="1006"/>
      <c r="D360" s="1006"/>
      <c r="E360" s="998" t="str">
        <f>IF(項目一覧②!$G$881=TRUE,"■","□")</f>
        <v>□</v>
      </c>
      <c r="F360" s="929" t="s">
        <v>3215</v>
      </c>
      <c r="G360" s="929"/>
      <c r="H360" s="929"/>
      <c r="I360" s="929"/>
      <c r="J360" s="929"/>
      <c r="K360" s="929"/>
      <c r="L360" s="929"/>
      <c r="M360" s="929"/>
      <c r="N360" s="929"/>
      <c r="O360" s="929"/>
      <c r="P360" s="929"/>
      <c r="Q360" s="929"/>
      <c r="R360" s="929"/>
      <c r="S360" s="929"/>
      <c r="T360" s="929"/>
      <c r="U360" s="929"/>
      <c r="V360" s="929"/>
      <c r="W360" s="929"/>
      <c r="X360" s="929"/>
      <c r="Y360" s="929"/>
      <c r="Z360" s="929"/>
      <c r="AA360" s="929"/>
      <c r="AB360" s="929"/>
      <c r="AC360" s="929"/>
      <c r="AD360" s="929"/>
      <c r="AE360" s="957"/>
    </row>
    <row r="361" spans="1:39" s="926" customFormat="1" ht="15.95" customHeight="1">
      <c r="A361" s="1013"/>
      <c r="B361" s="1006"/>
      <c r="C361" s="1006"/>
      <c r="D361" s="1006"/>
      <c r="E361" s="998" t="str">
        <f>IF(項目一覧②!$G$829=TRUE,"■","□")</f>
        <v>□</v>
      </c>
      <c r="F361" s="929" t="s">
        <v>2890</v>
      </c>
      <c r="G361" s="929"/>
      <c r="H361" s="929"/>
      <c r="I361" s="929"/>
      <c r="J361" s="929"/>
      <c r="K361" s="929"/>
      <c r="L361" s="929"/>
      <c r="M361" s="929"/>
      <c r="N361" s="929"/>
      <c r="O361" s="929"/>
      <c r="P361" s="929"/>
      <c r="Q361" s="929"/>
      <c r="R361" s="929"/>
      <c r="S361" s="929"/>
      <c r="T361" s="929"/>
      <c r="U361" s="929"/>
      <c r="V361" s="929"/>
      <c r="W361" s="929"/>
      <c r="X361" s="929"/>
      <c r="Y361" s="929"/>
      <c r="Z361" s="929"/>
      <c r="AA361" s="929"/>
      <c r="AB361" s="929"/>
      <c r="AC361" s="929"/>
      <c r="AD361" s="929"/>
      <c r="AE361" s="957"/>
    </row>
    <row r="362" spans="1:39" s="926" customFormat="1" ht="15.95" customHeight="1">
      <c r="A362" s="1013"/>
      <c r="B362" s="1006"/>
      <c r="C362" s="1006"/>
      <c r="D362" s="1006"/>
      <c r="E362" s="998" t="str">
        <f>IF(項目一覧②!$G$858=TRUE,"■","□")</f>
        <v>□</v>
      </c>
      <c r="F362" s="929" t="s">
        <v>1303</v>
      </c>
      <c r="G362" s="929"/>
      <c r="H362" s="929"/>
      <c r="I362" s="929"/>
      <c r="J362" s="929"/>
      <c r="K362" s="929"/>
      <c r="L362" s="929"/>
      <c r="M362" s="929"/>
      <c r="N362" s="929"/>
      <c r="O362" s="929"/>
      <c r="P362" s="929"/>
      <c r="Q362" s="929"/>
      <c r="R362" s="929"/>
      <c r="S362" s="929"/>
      <c r="T362" s="929"/>
      <c r="U362" s="929"/>
      <c r="V362" s="929"/>
      <c r="W362" s="929"/>
      <c r="X362" s="929"/>
      <c r="Y362" s="929"/>
      <c r="Z362" s="929"/>
      <c r="AA362" s="929"/>
      <c r="AB362" s="929"/>
      <c r="AC362" s="929"/>
      <c r="AD362" s="929"/>
      <c r="AE362" s="957"/>
    </row>
    <row r="363" spans="1:39" s="926" customFormat="1" ht="15.95" customHeight="1">
      <c r="A363" s="1017"/>
      <c r="B363" s="1018"/>
      <c r="C363" s="1018"/>
      <c r="D363" s="1018"/>
      <c r="E363" s="1009" t="str">
        <f>IF(項目一覧②!$G$859=TRUE,"■","□")</f>
        <v>□</v>
      </c>
      <c r="F363" s="979" t="s">
        <v>2937</v>
      </c>
      <c r="G363" s="979"/>
      <c r="H363" s="979"/>
      <c r="I363" s="979"/>
      <c r="J363" s="979"/>
      <c r="K363" s="979"/>
      <c r="L363" s="979"/>
      <c r="M363" s="979"/>
      <c r="N363" s="979"/>
      <c r="O363" s="979"/>
      <c r="P363" s="979"/>
      <c r="Q363" s="979"/>
      <c r="R363" s="979"/>
      <c r="S363" s="979"/>
      <c r="T363" s="979"/>
      <c r="U363" s="979"/>
      <c r="V363" s="979"/>
      <c r="W363" s="979"/>
      <c r="X363" s="979"/>
      <c r="Y363" s="979"/>
      <c r="Z363" s="979"/>
      <c r="AA363" s="979"/>
      <c r="AB363" s="979"/>
      <c r="AC363" s="929"/>
      <c r="AD363" s="929"/>
      <c r="AE363" s="957"/>
    </row>
    <row r="364" spans="1:39" s="926" customFormat="1" ht="15.95" customHeight="1">
      <c r="A364" s="1013" t="s">
        <v>109</v>
      </c>
      <c r="B364" s="1006" t="s">
        <v>2950</v>
      </c>
      <c r="C364" s="1006"/>
      <c r="D364" s="1006"/>
      <c r="E364" s="1006"/>
      <c r="F364" s="1006"/>
      <c r="G364" s="1006"/>
      <c r="H364" s="1006"/>
      <c r="I364" s="1006"/>
      <c r="J364" s="1006"/>
      <c r="K364" s="1006"/>
      <c r="L364" s="1006"/>
      <c r="M364" s="929"/>
      <c r="N364" s="929"/>
      <c r="O364" s="929"/>
      <c r="P364" s="929"/>
      <c r="Q364" s="929"/>
      <c r="R364" s="929"/>
      <c r="S364" s="929"/>
      <c r="T364" s="929"/>
      <c r="U364" s="929"/>
      <c r="V364" s="929"/>
      <c r="W364" s="929"/>
      <c r="X364" s="929"/>
      <c r="Y364" s="929"/>
      <c r="Z364" s="929"/>
      <c r="AA364" s="929"/>
      <c r="AB364" s="929"/>
      <c r="AC364" s="929"/>
      <c r="AD364" s="929"/>
      <c r="AE364" s="929"/>
      <c r="AF364" s="929"/>
      <c r="AG364" s="929"/>
      <c r="AH364" s="929"/>
      <c r="AI364" s="929"/>
      <c r="AJ364" s="929"/>
      <c r="AK364" s="929"/>
      <c r="AL364" s="929"/>
      <c r="AM364" s="957"/>
    </row>
    <row r="365" spans="1:39" s="926" customFormat="1" ht="15.95" customHeight="1">
      <c r="A365" s="1013"/>
      <c r="B365" s="1006"/>
      <c r="C365" s="1006"/>
      <c r="D365" s="1006"/>
      <c r="E365" s="998" t="str">
        <f>IF(項目一覧②!$G$860=TRUE,"■","□")</f>
        <v>□</v>
      </c>
      <c r="F365" s="929" t="s">
        <v>2942</v>
      </c>
      <c r="G365" s="929"/>
      <c r="H365" s="929"/>
      <c r="I365" s="929"/>
      <c r="J365" s="998" t="str">
        <f>IF(項目一覧②!$G$830=TRUE,"■","□")</f>
        <v>□</v>
      </c>
      <c r="K365" s="929" t="s">
        <v>2854</v>
      </c>
      <c r="M365" s="929"/>
      <c r="N365" s="929"/>
      <c r="O365" s="929"/>
      <c r="P365" s="998" t="str">
        <f>IF(項目一覧②!$G$861=TRUE,"■","□")</f>
        <v>□</v>
      </c>
      <c r="Q365" s="929" t="s">
        <v>2941</v>
      </c>
      <c r="T365" s="929"/>
      <c r="U365" s="929"/>
      <c r="V365" s="998" t="str">
        <f>IF(項目一覧②!$G$831=TRUE,"■","□")</f>
        <v>□</v>
      </c>
      <c r="W365" s="929" t="s">
        <v>2906</v>
      </c>
      <c r="Z365" s="929"/>
      <c r="AA365" s="929"/>
      <c r="AB365" s="929"/>
      <c r="AC365" s="929"/>
      <c r="AD365" s="929"/>
      <c r="AE365" s="957"/>
    </row>
    <row r="366" spans="1:39" s="926" customFormat="1" ht="15.95" customHeight="1">
      <c r="A366" s="1017"/>
      <c r="B366" s="1018"/>
      <c r="C366" s="1018"/>
      <c r="D366" s="1018"/>
      <c r="E366" s="1009" t="str">
        <f>IF(項目一覧②!$G$832=TRUE,"■","□")</f>
        <v>□</v>
      </c>
      <c r="F366" s="979" t="s">
        <v>1303</v>
      </c>
      <c r="G366" s="979"/>
      <c r="H366" s="979"/>
      <c r="I366" s="979"/>
      <c r="J366" s="1009" t="str">
        <f>IF(項目一覧②!$G$862=TRUE,"■","□")</f>
        <v>□</v>
      </c>
      <c r="K366" s="979" t="s">
        <v>2939</v>
      </c>
      <c r="L366" s="979"/>
      <c r="M366" s="979"/>
      <c r="N366" s="979"/>
      <c r="O366" s="979"/>
      <c r="P366" s="979"/>
      <c r="Q366" s="979"/>
      <c r="R366" s="1009"/>
      <c r="S366" s="979"/>
      <c r="T366" s="979"/>
      <c r="U366" s="979"/>
      <c r="V366" s="979"/>
      <c r="W366" s="979"/>
      <c r="X366" s="979"/>
      <c r="Y366" s="979"/>
      <c r="Z366" s="979"/>
      <c r="AA366" s="979"/>
      <c r="AB366" s="979"/>
      <c r="AC366" s="929"/>
      <c r="AD366" s="929"/>
      <c r="AE366" s="957"/>
    </row>
    <row r="367" spans="1:39" ht="15.95" customHeight="1">
      <c r="A367" s="982" t="s">
        <v>269</v>
      </c>
      <c r="B367" s="960" t="s">
        <v>2893</v>
      </c>
      <c r="C367" s="960"/>
      <c r="D367" s="960"/>
      <c r="E367" s="960"/>
      <c r="F367" s="960"/>
      <c r="G367" s="960"/>
      <c r="H367" s="960"/>
      <c r="I367" s="960"/>
      <c r="J367" s="960"/>
      <c r="K367" s="960"/>
      <c r="L367" s="960"/>
      <c r="M367" s="960"/>
      <c r="N367" s="960"/>
      <c r="O367" s="960"/>
      <c r="P367" s="960"/>
      <c r="Q367" s="960"/>
      <c r="R367" s="960"/>
      <c r="S367" s="960"/>
      <c r="T367" s="960"/>
      <c r="U367" s="960"/>
      <c r="V367" s="960"/>
      <c r="W367" s="960"/>
      <c r="X367" s="960"/>
      <c r="Y367" s="960"/>
      <c r="Z367" s="960"/>
      <c r="AA367" s="960"/>
    </row>
    <row r="368" spans="1:39" ht="15.95" customHeight="1">
      <c r="A368" s="929"/>
      <c r="B368" s="929" t="s">
        <v>2262</v>
      </c>
      <c r="C368" s="929" t="s">
        <v>2253</v>
      </c>
      <c r="D368" s="929"/>
      <c r="E368" s="929"/>
      <c r="F368" s="929"/>
      <c r="G368" s="929"/>
      <c r="H368" s="929"/>
      <c r="I368" s="929"/>
      <c r="J368" s="929"/>
      <c r="K368" s="1627" t="str">
        <f>項目一覧②!$F$13</f>
        <v/>
      </c>
      <c r="L368" s="1627"/>
      <c r="M368" s="1627"/>
      <c r="N368" s="929"/>
      <c r="O368" s="929"/>
      <c r="P368" s="929"/>
      <c r="Q368" s="929"/>
      <c r="R368" s="929"/>
      <c r="S368" s="929"/>
      <c r="T368" s="929"/>
      <c r="U368" s="929"/>
      <c r="V368" s="929"/>
      <c r="W368" s="929"/>
      <c r="X368" s="929"/>
      <c r="Y368" s="929"/>
      <c r="Z368" s="929"/>
      <c r="AA368" s="929"/>
    </row>
    <row r="369" spans="1:41" ht="15.95" customHeight="1">
      <c r="A369" s="929"/>
      <c r="B369" s="929" t="s">
        <v>2263</v>
      </c>
      <c r="C369" s="929" t="s">
        <v>2254</v>
      </c>
      <c r="D369" s="929"/>
      <c r="E369" s="929"/>
      <c r="F369" s="929"/>
      <c r="G369" s="929"/>
      <c r="H369" s="929"/>
      <c r="I369" s="929"/>
      <c r="J369" s="929"/>
      <c r="K369" s="1627" t="str">
        <f>項目一覧②!$F$14</f>
        <v/>
      </c>
      <c r="L369" s="1627"/>
      <c r="M369" s="1627"/>
      <c r="N369" s="929"/>
      <c r="O369" s="929"/>
      <c r="P369" s="929"/>
      <c r="Q369" s="929"/>
      <c r="R369" s="929"/>
      <c r="S369" s="929"/>
      <c r="T369" s="929"/>
      <c r="U369" s="929"/>
      <c r="V369" s="929"/>
      <c r="W369" s="929"/>
      <c r="X369" s="929"/>
      <c r="Y369" s="929"/>
      <c r="Z369" s="929"/>
      <c r="AA369" s="929"/>
    </row>
    <row r="370" spans="1:41" ht="15.95" customHeight="1">
      <c r="A370" s="929"/>
      <c r="B370" s="929" t="s">
        <v>2264</v>
      </c>
      <c r="C370" s="929" t="s">
        <v>2256</v>
      </c>
      <c r="D370" s="929"/>
      <c r="E370" s="929"/>
      <c r="F370" s="929"/>
      <c r="G370" s="929"/>
      <c r="H370" s="929"/>
      <c r="I370" s="929"/>
      <c r="J370" s="929"/>
      <c r="K370" s="1627" t="str">
        <f>項目一覧②!$F$15</f>
        <v/>
      </c>
      <c r="L370" s="1627"/>
      <c r="M370" s="1627"/>
      <c r="N370" s="929"/>
      <c r="O370" s="929"/>
      <c r="P370" s="929"/>
      <c r="Q370" s="929"/>
      <c r="R370" s="929"/>
      <c r="S370" s="929"/>
      <c r="T370" s="929"/>
      <c r="U370" s="929"/>
      <c r="V370" s="929"/>
      <c r="W370" s="929"/>
      <c r="X370" s="929"/>
      <c r="Y370" s="929"/>
      <c r="Z370" s="929"/>
      <c r="AA370" s="929"/>
    </row>
    <row r="371" spans="1:41" ht="15.95" customHeight="1">
      <c r="A371" s="929"/>
      <c r="B371" s="929" t="s">
        <v>2242</v>
      </c>
      <c r="C371" s="929" t="s">
        <v>2257</v>
      </c>
      <c r="D371" s="929"/>
      <c r="E371" s="929"/>
      <c r="F371" s="929"/>
      <c r="G371" s="929"/>
      <c r="H371" s="929"/>
      <c r="I371" s="929"/>
      <c r="J371" s="929"/>
      <c r="K371" s="1651" t="str">
        <f>項目一覧②!$F$16</f>
        <v/>
      </c>
      <c r="L371" s="1651"/>
      <c r="M371" s="1651"/>
      <c r="N371" s="929"/>
      <c r="O371" s="929"/>
      <c r="P371" s="929"/>
      <c r="Q371" s="929"/>
      <c r="R371" s="929"/>
      <c r="S371" s="929"/>
      <c r="T371" s="929"/>
      <c r="U371" s="929"/>
      <c r="V371" s="929"/>
      <c r="W371" s="929"/>
      <c r="X371" s="929"/>
      <c r="Y371" s="929"/>
      <c r="Z371" s="929"/>
      <c r="AA371" s="929"/>
    </row>
    <row r="372" spans="1:41" ht="15.95" customHeight="1">
      <c r="A372" s="982" t="s">
        <v>269</v>
      </c>
      <c r="B372" s="960" t="s">
        <v>2894</v>
      </c>
      <c r="C372" s="960"/>
      <c r="D372" s="960"/>
      <c r="E372" s="960"/>
      <c r="F372" s="960"/>
      <c r="G372" s="960"/>
      <c r="H372" s="960"/>
      <c r="I372" s="960"/>
      <c r="J372" s="960"/>
      <c r="K372" s="960"/>
      <c r="L372" s="960"/>
      <c r="M372" s="960"/>
      <c r="N372" s="960"/>
      <c r="O372" s="960"/>
      <c r="P372" s="960"/>
      <c r="Q372" s="960"/>
      <c r="R372" s="960"/>
      <c r="S372" s="960"/>
      <c r="T372" s="960"/>
      <c r="U372" s="960"/>
      <c r="V372" s="960"/>
      <c r="W372" s="960"/>
      <c r="X372" s="960"/>
      <c r="Y372" s="960"/>
      <c r="Z372" s="960"/>
      <c r="AA372" s="960"/>
    </row>
    <row r="373" spans="1:41" ht="15.95" customHeight="1">
      <c r="A373" s="929"/>
      <c r="B373" s="929" t="s">
        <v>2220</v>
      </c>
      <c r="C373" s="929" t="s">
        <v>2245</v>
      </c>
      <c r="D373" s="929"/>
      <c r="E373" s="929"/>
      <c r="F373" s="929"/>
      <c r="G373" s="929"/>
      <c r="H373" s="929"/>
      <c r="I373" s="929"/>
      <c r="J373" s="929"/>
      <c r="K373" s="1703" t="str">
        <f>項目一覧②!$F$17</f>
        <v/>
      </c>
      <c r="L373" s="1703"/>
      <c r="M373" s="1703"/>
      <c r="N373" s="1703"/>
      <c r="O373" s="929" t="s">
        <v>267</v>
      </c>
      <c r="P373" s="929"/>
      <c r="Q373" s="929"/>
      <c r="R373" s="929"/>
      <c r="S373" s="929"/>
      <c r="T373" s="929"/>
      <c r="U373" s="929"/>
      <c r="V373" s="929"/>
      <c r="W373" s="929"/>
      <c r="X373" s="929"/>
      <c r="Y373" s="929"/>
      <c r="Z373" s="929"/>
      <c r="AA373" s="929"/>
    </row>
    <row r="374" spans="1:41" ht="15.95" customHeight="1">
      <c r="A374" s="958"/>
      <c r="B374" s="958" t="s">
        <v>2265</v>
      </c>
      <c r="C374" s="958" t="s">
        <v>2258</v>
      </c>
      <c r="D374" s="958"/>
      <c r="E374" s="958"/>
      <c r="F374" s="958"/>
      <c r="G374" s="958"/>
      <c r="H374" s="958"/>
      <c r="I374" s="958"/>
      <c r="J374" s="958"/>
      <c r="K374" s="1711" t="str">
        <f>項目一覧②!$F$18</f>
        <v/>
      </c>
      <c r="L374" s="1711"/>
      <c r="M374" s="1711"/>
      <c r="N374" s="1711"/>
      <c r="O374" s="929" t="s">
        <v>267</v>
      </c>
      <c r="P374" s="958"/>
      <c r="Q374" s="958"/>
      <c r="R374" s="958"/>
      <c r="S374" s="958"/>
      <c r="T374" s="958"/>
      <c r="U374" s="958"/>
      <c r="V374" s="958"/>
      <c r="W374" s="958"/>
      <c r="X374" s="958"/>
      <c r="Y374" s="958"/>
      <c r="Z374" s="958"/>
      <c r="AA374" s="958"/>
    </row>
    <row r="375" spans="1:41" ht="21.95" customHeight="1">
      <c r="A375" s="995" t="s">
        <v>269</v>
      </c>
      <c r="B375" s="996" t="s">
        <v>2895</v>
      </c>
      <c r="C375" s="996"/>
      <c r="D375" s="996"/>
      <c r="E375" s="996"/>
      <c r="F375" s="996"/>
      <c r="G375" s="996"/>
      <c r="H375" s="1019" t="str">
        <f>項目一覧②!$F$19</f>
        <v/>
      </c>
      <c r="I375" s="996"/>
      <c r="J375" s="996"/>
      <c r="K375" s="996"/>
      <c r="L375" s="996"/>
      <c r="M375" s="996"/>
      <c r="N375" s="996"/>
      <c r="O375" s="996"/>
      <c r="P375" s="996"/>
      <c r="Q375" s="996"/>
      <c r="R375" s="996"/>
      <c r="S375" s="996"/>
      <c r="T375" s="996"/>
      <c r="U375" s="996"/>
      <c r="V375" s="996"/>
      <c r="W375" s="996"/>
      <c r="X375" s="996"/>
      <c r="Y375" s="996"/>
      <c r="Z375" s="996"/>
      <c r="AA375" s="996"/>
    </row>
    <row r="376" spans="1:41" ht="15.95" customHeight="1">
      <c r="A376" s="982" t="s">
        <v>269</v>
      </c>
      <c r="B376" s="960" t="s">
        <v>2896</v>
      </c>
      <c r="C376" s="960"/>
      <c r="D376" s="960"/>
      <c r="E376" s="960"/>
      <c r="F376" s="960"/>
      <c r="G376" s="960"/>
      <c r="H376" s="960"/>
      <c r="I376" s="960"/>
      <c r="J376" s="960"/>
      <c r="K376" s="960"/>
      <c r="L376" s="960"/>
      <c r="M376" s="960"/>
      <c r="N376" s="960"/>
      <c r="O376" s="960"/>
      <c r="P376" s="960"/>
      <c r="Q376" s="960"/>
      <c r="R376" s="960"/>
      <c r="S376" s="960"/>
      <c r="T376" s="960"/>
      <c r="U376" s="960"/>
      <c r="V376" s="960"/>
      <c r="W376" s="960"/>
      <c r="X376" s="960"/>
      <c r="Y376" s="960"/>
      <c r="Z376" s="960"/>
      <c r="AA376" s="960"/>
    </row>
    <row r="377" spans="1:41" ht="15.95" customHeight="1">
      <c r="A377" s="959"/>
      <c r="B377" s="929" t="s">
        <v>2220</v>
      </c>
      <c r="C377" s="929" t="s">
        <v>3608</v>
      </c>
      <c r="D377" s="929"/>
      <c r="E377" s="929"/>
      <c r="F377" s="929"/>
      <c r="G377" s="929"/>
      <c r="H377" s="929"/>
      <c r="I377" s="929"/>
      <c r="J377" s="929"/>
      <c r="K377" s="929"/>
      <c r="L377" s="929"/>
      <c r="M377" s="929"/>
      <c r="N377" s="929"/>
      <c r="O377" s="929"/>
      <c r="P377" s="929"/>
      <c r="Q377" s="929"/>
      <c r="R377" s="929"/>
      <c r="S377" s="929"/>
      <c r="T377" s="929"/>
      <c r="U377" s="929"/>
      <c r="V377" s="929"/>
      <c r="W377" s="929"/>
      <c r="X377" s="929"/>
      <c r="Y377" s="929"/>
      <c r="Z377" s="929"/>
      <c r="AA377" s="929"/>
    </row>
    <row r="378" spans="1:41" ht="15.95" customHeight="1">
      <c r="A378" s="929"/>
      <c r="C378" s="929"/>
      <c r="D378" s="929"/>
      <c r="E378" s="929"/>
      <c r="F378" s="929"/>
      <c r="G378" s="929"/>
      <c r="H378" s="929"/>
      <c r="I378" s="929"/>
      <c r="J378" s="929"/>
      <c r="K378" s="929"/>
      <c r="L378" s="929"/>
      <c r="M378" s="929"/>
      <c r="N378" s="929"/>
      <c r="O378" s="929"/>
      <c r="P378" s="929"/>
      <c r="Q378" s="929"/>
      <c r="R378" s="929"/>
      <c r="S378" s="929"/>
      <c r="T378" s="929"/>
      <c r="U378" s="959" t="str">
        <f>IF(項目一覧②!$G$20=TRUE,"■","□")</f>
        <v>□</v>
      </c>
      <c r="V378" s="929" t="s">
        <v>266</v>
      </c>
      <c r="W378" s="929"/>
      <c r="X378" s="959" t="str">
        <f>IF(項目一覧②!$H$20=TRUE,"■","□")</f>
        <v>□</v>
      </c>
      <c r="Y378" s="929" t="s">
        <v>265</v>
      </c>
      <c r="Z378" s="929"/>
      <c r="AA378" s="929"/>
    </row>
    <row r="379" spans="1:41" s="926" customFormat="1" ht="18" customHeight="1">
      <c r="A379" s="1014"/>
      <c r="B379" s="1006" t="s">
        <v>3664</v>
      </c>
      <c r="C379" s="1006"/>
      <c r="D379" s="1006"/>
      <c r="E379" s="1006"/>
      <c r="F379" s="1006"/>
      <c r="G379" s="1006"/>
      <c r="H379" s="1006"/>
      <c r="I379" s="1006"/>
      <c r="J379" s="1006"/>
      <c r="K379" s="1006"/>
      <c r="L379" s="929"/>
      <c r="M379" s="929"/>
      <c r="N379" s="929"/>
      <c r="O379" s="929"/>
      <c r="P379" s="929"/>
      <c r="Q379" s="929"/>
      <c r="R379" s="929"/>
      <c r="S379" s="929"/>
      <c r="T379" s="929"/>
      <c r="U379" s="929"/>
      <c r="V379" s="929"/>
      <c r="W379" s="929"/>
      <c r="X379" s="929"/>
      <c r="Y379" s="929"/>
      <c r="Z379" s="929"/>
      <c r="AA379" s="929"/>
      <c r="AB379" s="929"/>
      <c r="AC379" s="929"/>
      <c r="AD379" s="998"/>
      <c r="AE379" s="929"/>
      <c r="AF379" s="929"/>
      <c r="AG379" s="998"/>
      <c r="AH379" s="929"/>
      <c r="AI379" s="929"/>
      <c r="AJ379" s="929"/>
      <c r="AK379" s="929"/>
      <c r="AL379" s="929"/>
      <c r="AM379" s="998"/>
      <c r="AO379" s="1020"/>
    </row>
    <row r="380" spans="1:41" s="926" customFormat="1" ht="18" customHeight="1">
      <c r="A380" s="1014"/>
      <c r="B380" s="1006"/>
      <c r="C380" s="959" t="str">
        <f>IF(項目一覧②!$G$977=TRUE,"■","□")</f>
        <v>□</v>
      </c>
      <c r="D380" s="1006" t="s">
        <v>3803</v>
      </c>
      <c r="E380" s="1006"/>
      <c r="F380" s="1006"/>
      <c r="G380" s="1006"/>
      <c r="H380" s="1006"/>
      <c r="I380" s="1006"/>
      <c r="J380" s="1006"/>
      <c r="K380" s="1006"/>
      <c r="L380" s="929"/>
      <c r="M380" s="929"/>
      <c r="N380" s="929"/>
      <c r="O380" s="929"/>
      <c r="P380" s="929"/>
      <c r="Q380" s="929"/>
      <c r="R380" s="929"/>
      <c r="S380" s="929"/>
      <c r="T380" s="929"/>
      <c r="U380" s="929"/>
      <c r="V380" s="929"/>
      <c r="W380" s="929"/>
      <c r="X380" s="929"/>
      <c r="Y380" s="929"/>
      <c r="Z380" s="929"/>
      <c r="AA380" s="929"/>
      <c r="AB380" s="929"/>
      <c r="AC380" s="929"/>
      <c r="AD380" s="998"/>
      <c r="AE380" s="929"/>
      <c r="AF380" s="929"/>
      <c r="AG380" s="998"/>
      <c r="AH380" s="929"/>
      <c r="AI380" s="929"/>
      <c r="AJ380" s="929"/>
      <c r="AK380" s="929"/>
      <c r="AL380" s="929"/>
      <c r="AM380" s="998"/>
      <c r="AO380" s="1020"/>
    </row>
    <row r="381" spans="1:41" s="926" customFormat="1" ht="18" customHeight="1">
      <c r="A381" s="1014"/>
      <c r="B381" s="1006"/>
      <c r="C381" s="959" t="str">
        <f>IF(項目一覧②!$G$978=TRUE,"■","□")</f>
        <v>□</v>
      </c>
      <c r="D381" s="1006" t="s">
        <v>3804</v>
      </c>
      <c r="E381" s="1006"/>
      <c r="F381" s="1006"/>
      <c r="G381" s="1006"/>
      <c r="H381" s="1006"/>
      <c r="I381" s="1006"/>
      <c r="J381" s="1006"/>
      <c r="K381" s="1006"/>
      <c r="L381" s="929"/>
      <c r="M381" s="929"/>
      <c r="N381" s="929"/>
      <c r="O381" s="929"/>
      <c r="P381" s="929"/>
      <c r="Q381" s="929"/>
      <c r="R381" s="929"/>
      <c r="S381" s="929"/>
      <c r="T381" s="929"/>
      <c r="U381" s="929"/>
      <c r="V381" s="929"/>
      <c r="W381" s="929"/>
      <c r="X381" s="929"/>
      <c r="Y381" s="929"/>
      <c r="Z381" s="929"/>
      <c r="AA381" s="929"/>
      <c r="AB381" s="929"/>
      <c r="AC381" s="929"/>
      <c r="AD381" s="998"/>
      <c r="AE381" s="929"/>
      <c r="AF381" s="929"/>
      <c r="AG381" s="998"/>
      <c r="AH381" s="929"/>
      <c r="AI381" s="929"/>
      <c r="AJ381" s="929"/>
      <c r="AK381" s="929"/>
      <c r="AL381" s="929"/>
      <c r="AM381" s="998"/>
      <c r="AO381" s="1020"/>
    </row>
    <row r="382" spans="1:41" s="926" customFormat="1" ht="18" customHeight="1">
      <c r="A382" s="1014"/>
      <c r="B382" s="1006"/>
      <c r="C382" s="1006"/>
      <c r="D382" s="1006" t="s">
        <v>3771</v>
      </c>
      <c r="E382" s="1006"/>
      <c r="F382" s="1006"/>
      <c r="G382" s="1006"/>
      <c r="H382" s="1006"/>
      <c r="I382" s="1006"/>
      <c r="J382" s="1006"/>
      <c r="K382" s="1006"/>
      <c r="L382" s="929"/>
      <c r="M382" s="929"/>
      <c r="N382" s="929"/>
      <c r="O382" s="929"/>
      <c r="P382" s="929"/>
      <c r="Q382" s="929"/>
      <c r="R382" s="929"/>
      <c r="S382" s="929"/>
      <c r="T382" s="929"/>
      <c r="U382" s="929"/>
      <c r="V382" s="929"/>
      <c r="W382" s="929"/>
      <c r="X382" s="929"/>
      <c r="Y382" s="929"/>
      <c r="Z382" s="929"/>
      <c r="AA382" s="929"/>
      <c r="AB382" s="929"/>
      <c r="AC382" s="929"/>
      <c r="AD382" s="998"/>
      <c r="AE382" s="929"/>
      <c r="AF382" s="929"/>
      <c r="AG382" s="998"/>
      <c r="AH382" s="929"/>
      <c r="AI382" s="929"/>
      <c r="AJ382" s="929"/>
      <c r="AK382" s="929"/>
      <c r="AL382" s="929"/>
      <c r="AM382" s="998"/>
      <c r="AO382" s="1020"/>
    </row>
    <row r="383" spans="1:41" s="926" customFormat="1" ht="18" customHeight="1">
      <c r="A383" s="1014"/>
      <c r="B383" s="1006"/>
      <c r="C383" s="1006"/>
      <c r="D383" s="1006" t="s">
        <v>3635</v>
      </c>
      <c r="E383" s="1006"/>
      <c r="F383" s="1006"/>
      <c r="G383" s="1627" t="str">
        <f>項目一覧②!$F$979</f>
        <v/>
      </c>
      <c r="H383" s="1627"/>
      <c r="I383" s="1627"/>
      <c r="J383" s="1627"/>
      <c r="K383" s="1627"/>
      <c r="L383" s="929"/>
      <c r="M383" s="1627"/>
      <c r="N383" s="1627"/>
      <c r="O383" s="1627"/>
      <c r="P383" s="1627"/>
      <c r="Q383" s="1627"/>
      <c r="R383" s="929"/>
      <c r="S383" s="929"/>
      <c r="T383" s="929"/>
      <c r="U383" s="929"/>
      <c r="V383" s="929"/>
      <c r="W383" s="929"/>
      <c r="X383" s="929"/>
      <c r="Y383" s="929"/>
      <c r="Z383" s="929"/>
      <c r="AA383" s="929"/>
      <c r="AB383" s="929"/>
      <c r="AC383" s="929"/>
      <c r="AD383" s="998"/>
      <c r="AE383" s="929"/>
      <c r="AF383" s="929"/>
      <c r="AG383" s="998"/>
      <c r="AH383" s="929"/>
      <c r="AI383" s="929"/>
      <c r="AJ383" s="929"/>
      <c r="AK383" s="929"/>
      <c r="AL383" s="929"/>
      <c r="AM383" s="998"/>
      <c r="AO383" s="1020"/>
    </row>
    <row r="384" spans="1:41" s="926" customFormat="1" ht="18" customHeight="1">
      <c r="A384" s="1014"/>
      <c r="B384" s="1006"/>
      <c r="C384" s="1006"/>
      <c r="D384" s="1006" t="s">
        <v>3636</v>
      </c>
      <c r="E384" s="1006"/>
      <c r="F384" s="1006"/>
      <c r="G384" s="1006"/>
      <c r="H384" s="1006"/>
      <c r="I384" s="1006"/>
      <c r="J384" s="1006"/>
      <c r="K384" s="1006"/>
      <c r="L384" s="929"/>
      <c r="M384" s="1627" t="str">
        <f>項目一覧②!$F$980</f>
        <v/>
      </c>
      <c r="N384" s="1627"/>
      <c r="O384" s="1627"/>
      <c r="P384" s="1627"/>
      <c r="Q384" s="1627"/>
      <c r="R384" s="929" t="s">
        <v>2437</v>
      </c>
      <c r="S384" s="929"/>
      <c r="T384" s="929"/>
      <c r="U384" s="929"/>
      <c r="V384" s="929"/>
      <c r="W384" s="929"/>
      <c r="X384" s="929"/>
      <c r="Y384" s="929"/>
      <c r="Z384" s="929"/>
      <c r="AA384" s="929"/>
      <c r="AB384" s="929"/>
      <c r="AC384" s="929"/>
      <c r="AD384" s="998"/>
      <c r="AE384" s="929"/>
      <c r="AF384" s="929"/>
      <c r="AG384" s="998"/>
      <c r="AH384" s="929"/>
      <c r="AI384" s="929"/>
      <c r="AJ384" s="929"/>
      <c r="AK384" s="929"/>
      <c r="AL384" s="929"/>
      <c r="AM384" s="998"/>
      <c r="AO384" s="1020"/>
    </row>
    <row r="385" spans="1:27" ht="15.95" customHeight="1">
      <c r="A385" s="929"/>
      <c r="B385" s="926" t="s">
        <v>3659</v>
      </c>
      <c r="C385" s="929" t="s">
        <v>2149</v>
      </c>
      <c r="D385" s="929"/>
      <c r="E385" s="929"/>
      <c r="F385" s="929"/>
      <c r="G385" s="929"/>
      <c r="H385" s="929"/>
      <c r="I385" s="929"/>
      <c r="J385" s="929"/>
      <c r="K385" s="929"/>
      <c r="L385" s="929"/>
      <c r="M385" s="929"/>
      <c r="N385" s="929"/>
      <c r="O385" s="929"/>
      <c r="P385" s="929"/>
      <c r="Q385" s="929"/>
      <c r="R385" s="929"/>
      <c r="S385" s="929"/>
      <c r="T385" s="929"/>
      <c r="U385" s="959" t="str">
        <f>IF(項目一覧②!$G$21=TRUE,"■","□")</f>
        <v>□</v>
      </c>
      <c r="V385" s="929" t="s">
        <v>266</v>
      </c>
      <c r="W385" s="929"/>
      <c r="X385" s="959" t="str">
        <f>IF(項目一覧②!$H$21=TRUE,"■","□")</f>
        <v>□</v>
      </c>
      <c r="Y385" s="929" t="s">
        <v>83</v>
      </c>
      <c r="Z385" s="929"/>
      <c r="AA385" s="929"/>
    </row>
    <row r="386" spans="1:27" ht="15.95" customHeight="1">
      <c r="A386" s="929"/>
      <c r="B386" s="929" t="s">
        <v>355</v>
      </c>
      <c r="C386" s="929" t="s">
        <v>2344</v>
      </c>
      <c r="D386" s="929"/>
      <c r="E386" s="929"/>
      <c r="F386" s="929"/>
      <c r="G386" s="929"/>
      <c r="H386" s="929"/>
      <c r="I386" s="929"/>
      <c r="J386" s="929"/>
      <c r="K386" s="929"/>
      <c r="L386" s="929"/>
      <c r="M386" s="929"/>
      <c r="N386" s="929"/>
      <c r="O386" s="929"/>
      <c r="P386" s="929"/>
      <c r="Q386" s="929"/>
      <c r="R386" s="929"/>
      <c r="S386" s="929"/>
      <c r="T386" s="929"/>
      <c r="U386" s="959"/>
      <c r="V386" s="929"/>
      <c r="W386" s="929"/>
      <c r="X386" s="959"/>
      <c r="Y386" s="929"/>
      <c r="Z386" s="929"/>
      <c r="AA386" s="929"/>
    </row>
    <row r="387" spans="1:27" ht="15.95" customHeight="1">
      <c r="A387" s="929"/>
      <c r="B387" s="929"/>
      <c r="C387" s="929"/>
      <c r="D387" s="929"/>
      <c r="E387" s="929"/>
      <c r="F387" s="929"/>
      <c r="G387" s="929"/>
      <c r="H387" s="929"/>
      <c r="I387" s="929"/>
      <c r="J387" s="929"/>
      <c r="K387" s="929"/>
      <c r="L387" s="929" t="str">
        <f>IF(項目一覧②!$F$22="","第　　　　　　　　　　号","第   "&amp;項目一覧②!$F$22&amp;"   号")</f>
        <v>第　　　　　　　　　　号</v>
      </c>
      <c r="M387" s="929"/>
      <c r="N387" s="929"/>
      <c r="O387" s="929"/>
      <c r="P387" s="929"/>
      <c r="Q387" s="929"/>
      <c r="R387" s="929"/>
      <c r="S387" s="929"/>
      <c r="T387" s="929"/>
      <c r="U387" s="929"/>
      <c r="V387" s="929"/>
      <c r="W387" s="929"/>
      <c r="X387" s="929"/>
      <c r="Y387" s="929"/>
      <c r="Z387" s="929"/>
      <c r="AA387" s="929"/>
    </row>
    <row r="388" spans="1:27" ht="15.95" customHeight="1">
      <c r="A388" s="929"/>
      <c r="B388" s="929" t="s">
        <v>354</v>
      </c>
      <c r="C388" s="929" t="s">
        <v>2326</v>
      </c>
      <c r="D388" s="929"/>
      <c r="E388" s="929"/>
      <c r="F388" s="929"/>
      <c r="G388" s="929"/>
      <c r="H388" s="929"/>
      <c r="I388" s="929"/>
      <c r="J388" s="929"/>
      <c r="K388" s="929"/>
      <c r="L388" s="929"/>
      <c r="M388" s="929"/>
      <c r="N388" s="929"/>
      <c r="O388" s="929"/>
      <c r="P388" s="929"/>
      <c r="Q388" s="929"/>
      <c r="R388" s="929"/>
      <c r="S388" s="929"/>
      <c r="T388" s="929"/>
      <c r="U388" s="929"/>
      <c r="V388" s="929"/>
      <c r="W388" s="929"/>
      <c r="X388" s="929"/>
      <c r="Y388" s="929"/>
      <c r="Z388" s="929"/>
      <c r="AA388" s="929"/>
    </row>
    <row r="389" spans="1:27" ht="15.95" customHeight="1">
      <c r="A389" s="929"/>
      <c r="B389" s="929"/>
      <c r="C389" s="929"/>
      <c r="D389" s="929"/>
      <c r="E389" s="929"/>
      <c r="F389" s="929"/>
      <c r="G389" s="929"/>
      <c r="H389" s="929"/>
      <c r="I389" s="929"/>
      <c r="J389" s="929"/>
      <c r="K389" s="929"/>
      <c r="L389" s="929" t="str">
        <f>IF(項目一覧②!$F$23="","第　　　　　　　　　　号","第   "&amp;項目一覧②!$F$23&amp;"   号")</f>
        <v>第　　　　　　　　　　号</v>
      </c>
      <c r="M389" s="929"/>
      <c r="N389" s="929"/>
      <c r="O389" s="929"/>
      <c r="P389" s="929"/>
      <c r="Q389" s="929"/>
      <c r="R389" s="929"/>
      <c r="S389" s="929"/>
      <c r="T389" s="929"/>
      <c r="U389" s="929"/>
      <c r="V389" s="929"/>
      <c r="W389" s="929"/>
      <c r="X389" s="929"/>
      <c r="Y389" s="929"/>
      <c r="Z389" s="929"/>
      <c r="AA389" s="929"/>
    </row>
    <row r="390" spans="1:27" ht="15.95" customHeight="1">
      <c r="A390" s="929"/>
      <c r="B390" s="929" t="s">
        <v>352</v>
      </c>
      <c r="C390" s="929" t="s">
        <v>2327</v>
      </c>
      <c r="D390" s="929"/>
      <c r="E390" s="929"/>
      <c r="F390" s="929"/>
      <c r="G390" s="929"/>
      <c r="H390" s="929"/>
      <c r="I390" s="929"/>
      <c r="J390" s="929"/>
      <c r="K390" s="929"/>
      <c r="L390" s="929"/>
      <c r="M390" s="929"/>
      <c r="N390" s="929"/>
      <c r="O390" s="929"/>
      <c r="P390" s="929"/>
      <c r="Q390" s="929"/>
      <c r="R390" s="929"/>
      <c r="S390" s="929"/>
      <c r="T390" s="929"/>
      <c r="U390" s="929"/>
      <c r="V390" s="929"/>
      <c r="W390" s="929"/>
      <c r="X390" s="929"/>
      <c r="Y390" s="929"/>
      <c r="Z390" s="929"/>
      <c r="AA390" s="929"/>
    </row>
    <row r="391" spans="1:27" ht="15.95" customHeight="1">
      <c r="A391" s="929"/>
      <c r="C391" s="929"/>
      <c r="D391" s="929"/>
      <c r="E391" s="929"/>
      <c r="F391" s="929"/>
      <c r="G391" s="998" t="str">
        <f>IF(項目一覧②!$G$815=TRUE,"■","□")</f>
        <v>□</v>
      </c>
      <c r="H391" s="1006" t="s">
        <v>2352</v>
      </c>
      <c r="I391" s="929"/>
      <c r="J391" s="929"/>
      <c r="K391" s="929"/>
      <c r="L391" s="929"/>
      <c r="M391" s="929"/>
      <c r="N391" s="929"/>
      <c r="O391" s="929"/>
      <c r="P391" s="929"/>
      <c r="Q391" s="929"/>
      <c r="R391" s="929"/>
      <c r="S391" s="929"/>
      <c r="T391" s="929"/>
      <c r="U391" s="929"/>
      <c r="V391" s="929"/>
      <c r="W391" s="929"/>
      <c r="X391" s="929"/>
      <c r="Y391" s="929"/>
      <c r="Z391" s="929"/>
      <c r="AA391" s="929"/>
    </row>
    <row r="392" spans="1:27" ht="15.95" customHeight="1">
      <c r="A392" s="929"/>
      <c r="B392" s="929"/>
      <c r="C392" s="929"/>
      <c r="D392" s="929"/>
      <c r="E392" s="929"/>
      <c r="F392" s="929"/>
      <c r="G392" s="998" t="str">
        <f>IF(項目一覧②!$G$816=TRUE,"■","□")</f>
        <v>□</v>
      </c>
      <c r="H392" s="1006" t="s">
        <v>2353</v>
      </c>
      <c r="I392" s="929"/>
      <c r="J392" s="929"/>
      <c r="K392" s="929"/>
      <c r="L392" s="929"/>
      <c r="M392" s="929"/>
      <c r="N392" s="929"/>
      <c r="O392" s="929"/>
      <c r="P392" s="929"/>
      <c r="Q392" s="929"/>
      <c r="R392" s="929"/>
      <c r="S392" s="929"/>
      <c r="T392" s="929"/>
      <c r="U392" s="929"/>
      <c r="V392" s="929"/>
      <c r="W392" s="929"/>
      <c r="X392" s="929"/>
      <c r="Y392" s="929"/>
      <c r="Z392" s="929"/>
      <c r="AA392" s="929"/>
    </row>
    <row r="393" spans="1:27" ht="15.95" customHeight="1">
      <c r="A393" s="929"/>
      <c r="B393" s="929" t="s">
        <v>3660</v>
      </c>
      <c r="C393" s="929" t="s">
        <v>2354</v>
      </c>
      <c r="D393" s="929"/>
      <c r="E393" s="929"/>
      <c r="F393" s="929"/>
      <c r="G393" s="929"/>
      <c r="H393" s="929"/>
      <c r="I393" s="929"/>
      <c r="J393" s="929"/>
      <c r="K393" s="929"/>
      <c r="L393" s="929"/>
      <c r="M393" s="929"/>
      <c r="N393" s="929"/>
      <c r="O393" s="929"/>
      <c r="P393" s="929"/>
      <c r="Q393" s="929"/>
      <c r="R393" s="929"/>
      <c r="S393" s="929"/>
      <c r="T393" s="929"/>
      <c r="U393" s="929"/>
      <c r="V393" s="929"/>
      <c r="W393" s="929"/>
      <c r="X393" s="929"/>
      <c r="Y393" s="929"/>
      <c r="Z393" s="929"/>
      <c r="AA393" s="929"/>
    </row>
    <row r="394" spans="1:27" ht="15.95" customHeight="1">
      <c r="A394" s="958"/>
      <c r="B394" s="958"/>
      <c r="C394" s="958"/>
      <c r="D394" s="958"/>
      <c r="E394" s="958"/>
      <c r="F394" s="958"/>
      <c r="G394" s="958"/>
      <c r="H394" s="958"/>
      <c r="I394" s="958"/>
      <c r="J394" s="958"/>
      <c r="K394" s="958"/>
      <c r="L394" s="958" t="str">
        <f>IF(項目一覧②!$F$24="","","第   "&amp;項目一覧②!$F$24&amp;"   号")</f>
        <v/>
      </c>
      <c r="M394" s="958"/>
      <c r="N394" s="958"/>
      <c r="O394" s="958"/>
      <c r="P394" s="958"/>
      <c r="Q394" s="958"/>
      <c r="R394" s="958"/>
      <c r="S394" s="958"/>
      <c r="T394" s="958"/>
      <c r="U394" s="958"/>
      <c r="V394" s="958"/>
      <c r="W394" s="958"/>
      <c r="X394" s="958"/>
      <c r="Y394" s="958"/>
      <c r="Z394" s="958"/>
      <c r="AA394" s="958"/>
    </row>
    <row r="395" spans="1:27" ht="15.95" customHeight="1">
      <c r="A395" s="959" t="s">
        <v>275</v>
      </c>
      <c r="B395" s="929" t="s">
        <v>2897</v>
      </c>
      <c r="C395" s="929"/>
      <c r="D395" s="929"/>
      <c r="E395" s="929"/>
      <c r="F395" s="929"/>
      <c r="G395" s="929"/>
      <c r="H395" s="929"/>
      <c r="I395" s="929"/>
      <c r="J395" s="929"/>
      <c r="K395" s="929"/>
      <c r="L395" s="929"/>
      <c r="M395" s="929"/>
      <c r="N395" s="929"/>
      <c r="O395" s="929"/>
      <c r="P395" s="929"/>
      <c r="Q395" s="929"/>
      <c r="R395" s="929"/>
      <c r="S395" s="929"/>
      <c r="T395" s="929"/>
      <c r="U395" s="929"/>
      <c r="V395" s="929"/>
      <c r="W395" s="929"/>
      <c r="X395" s="929"/>
      <c r="Y395" s="929"/>
      <c r="Z395" s="929"/>
      <c r="AA395" s="929"/>
    </row>
    <row r="396" spans="1:27" ht="15.95" customHeight="1">
      <c r="A396" s="929"/>
      <c r="B396" s="929" t="s">
        <v>300</v>
      </c>
      <c r="C396" s="929"/>
      <c r="D396" s="929"/>
      <c r="E396" s="929"/>
      <c r="F396" s="929"/>
      <c r="G396" s="929"/>
      <c r="H396" s="929"/>
      <c r="I396" s="998" t="s">
        <v>295</v>
      </c>
      <c r="J396" s="1627" t="s">
        <v>299</v>
      </c>
      <c r="K396" s="1627"/>
      <c r="L396" s="1627"/>
      <c r="M396" s="1627"/>
      <c r="N396" s="998" t="s">
        <v>294</v>
      </c>
      <c r="O396" s="998" t="s">
        <v>295</v>
      </c>
      <c r="P396" s="1627" t="s">
        <v>298</v>
      </c>
      <c r="Q396" s="1627"/>
      <c r="R396" s="1627"/>
      <c r="S396" s="1627"/>
      <c r="T396" s="998" t="s">
        <v>294</v>
      </c>
      <c r="U396" s="998" t="s">
        <v>295</v>
      </c>
      <c r="V396" s="1627" t="s">
        <v>297</v>
      </c>
      <c r="W396" s="1627"/>
      <c r="X396" s="1627"/>
      <c r="Y396" s="1627"/>
      <c r="Z396" s="968" t="s">
        <v>294</v>
      </c>
      <c r="AA396" s="929"/>
    </row>
    <row r="397" spans="1:27" ht="15.95" customHeight="1">
      <c r="A397" s="929"/>
      <c r="B397" s="929"/>
      <c r="C397" s="929"/>
      <c r="D397" s="998" t="s">
        <v>295</v>
      </c>
      <c r="E397" s="1620" t="str">
        <f>項目一覧②!$F$25</f>
        <v/>
      </c>
      <c r="F397" s="1620"/>
      <c r="G397" s="998" t="s">
        <v>294</v>
      </c>
      <c r="H397" s="929"/>
      <c r="I397" s="998" t="s">
        <v>295</v>
      </c>
      <c r="J397" s="1624" t="str">
        <f>項目一覧②!$F$32</f>
        <v/>
      </c>
      <c r="K397" s="1624"/>
      <c r="L397" s="1624"/>
      <c r="M397" s="1624"/>
      <c r="N397" s="998" t="s">
        <v>294</v>
      </c>
      <c r="O397" s="998" t="s">
        <v>295</v>
      </c>
      <c r="P397" s="1619" t="str">
        <f>項目一覧②!$F$39</f>
        <v/>
      </c>
      <c r="Q397" s="1619"/>
      <c r="R397" s="1619"/>
      <c r="S397" s="1619"/>
      <c r="T397" s="998" t="s">
        <v>294</v>
      </c>
      <c r="U397" s="998" t="s">
        <v>295</v>
      </c>
      <c r="V397" s="1619" t="str">
        <f>項目一覧②!$F$46</f>
        <v/>
      </c>
      <c r="W397" s="1619"/>
      <c r="X397" s="1619"/>
      <c r="Y397" s="1619"/>
      <c r="Z397" s="929" t="s">
        <v>278</v>
      </c>
      <c r="AA397" s="929"/>
    </row>
    <row r="398" spans="1:27" ht="15.95" customHeight="1">
      <c r="A398" s="929"/>
      <c r="B398" s="929"/>
      <c r="C398" s="929"/>
      <c r="D398" s="998" t="s">
        <v>295</v>
      </c>
      <c r="E398" s="1620" t="str">
        <f>項目一覧②!$F$26</f>
        <v/>
      </c>
      <c r="F398" s="1620"/>
      <c r="G398" s="998" t="s">
        <v>294</v>
      </c>
      <c r="H398" s="929"/>
      <c r="I398" s="998" t="s">
        <v>295</v>
      </c>
      <c r="J398" s="1624" t="str">
        <f>項目一覧②!$F$33</f>
        <v/>
      </c>
      <c r="K398" s="1624"/>
      <c r="L398" s="1624"/>
      <c r="M398" s="1624"/>
      <c r="N398" s="998" t="s">
        <v>294</v>
      </c>
      <c r="O398" s="998" t="s">
        <v>295</v>
      </c>
      <c r="P398" s="1619" t="str">
        <f>項目一覧②!$F$40</f>
        <v/>
      </c>
      <c r="Q398" s="1619"/>
      <c r="R398" s="1619"/>
      <c r="S398" s="1619"/>
      <c r="T398" s="998" t="s">
        <v>294</v>
      </c>
      <c r="U398" s="998" t="s">
        <v>295</v>
      </c>
      <c r="V398" s="1619" t="str">
        <f>項目一覧②!$F$47</f>
        <v/>
      </c>
      <c r="W398" s="1619"/>
      <c r="X398" s="1619"/>
      <c r="Y398" s="1619"/>
      <c r="Z398" s="929" t="s">
        <v>278</v>
      </c>
      <c r="AA398" s="929"/>
    </row>
    <row r="399" spans="1:27" ht="15.95" customHeight="1">
      <c r="A399" s="929"/>
      <c r="B399" s="929"/>
      <c r="C399" s="929"/>
      <c r="D399" s="998" t="s">
        <v>295</v>
      </c>
      <c r="E399" s="1620" t="str">
        <f>項目一覧②!$F$27</f>
        <v/>
      </c>
      <c r="F399" s="1620"/>
      <c r="G399" s="998" t="s">
        <v>294</v>
      </c>
      <c r="H399" s="929"/>
      <c r="I399" s="998" t="s">
        <v>295</v>
      </c>
      <c r="J399" s="1624" t="str">
        <f>項目一覧②!$F$34</f>
        <v/>
      </c>
      <c r="K399" s="1624"/>
      <c r="L399" s="1624"/>
      <c r="M399" s="1624"/>
      <c r="N399" s="998" t="s">
        <v>294</v>
      </c>
      <c r="O399" s="998" t="s">
        <v>295</v>
      </c>
      <c r="P399" s="1619" t="str">
        <f>項目一覧②!$F$41</f>
        <v/>
      </c>
      <c r="Q399" s="1619"/>
      <c r="R399" s="1619"/>
      <c r="S399" s="1619"/>
      <c r="T399" s="998" t="s">
        <v>294</v>
      </c>
      <c r="U399" s="998" t="s">
        <v>295</v>
      </c>
      <c r="V399" s="1619" t="str">
        <f>項目一覧②!$F$48</f>
        <v/>
      </c>
      <c r="W399" s="1619"/>
      <c r="X399" s="1619"/>
      <c r="Y399" s="1619"/>
      <c r="Z399" s="929" t="s">
        <v>278</v>
      </c>
      <c r="AA399" s="929"/>
    </row>
    <row r="400" spans="1:27" ht="15.95" customHeight="1">
      <c r="A400" s="929"/>
      <c r="B400" s="929"/>
      <c r="C400" s="929"/>
      <c r="D400" s="998" t="s">
        <v>295</v>
      </c>
      <c r="E400" s="1620" t="str">
        <f>項目一覧②!$F$28</f>
        <v/>
      </c>
      <c r="F400" s="1620"/>
      <c r="G400" s="998" t="s">
        <v>294</v>
      </c>
      <c r="H400" s="929"/>
      <c r="I400" s="998" t="s">
        <v>295</v>
      </c>
      <c r="J400" s="1624" t="str">
        <f>項目一覧②!$F$35</f>
        <v/>
      </c>
      <c r="K400" s="1624"/>
      <c r="L400" s="1624"/>
      <c r="M400" s="1624"/>
      <c r="N400" s="998" t="s">
        <v>294</v>
      </c>
      <c r="O400" s="998" t="s">
        <v>295</v>
      </c>
      <c r="P400" s="1619" t="str">
        <f>項目一覧②!$F$42</f>
        <v/>
      </c>
      <c r="Q400" s="1619"/>
      <c r="R400" s="1619"/>
      <c r="S400" s="1619"/>
      <c r="T400" s="998" t="s">
        <v>294</v>
      </c>
      <c r="U400" s="998" t="s">
        <v>295</v>
      </c>
      <c r="V400" s="1619" t="str">
        <f>項目一覧②!$F$49</f>
        <v/>
      </c>
      <c r="W400" s="1619"/>
      <c r="X400" s="1619"/>
      <c r="Y400" s="1619"/>
      <c r="Z400" s="929" t="s">
        <v>278</v>
      </c>
      <c r="AA400" s="929"/>
    </row>
    <row r="401" spans="1:28" ht="15.95" customHeight="1">
      <c r="A401" s="929"/>
      <c r="B401" s="929"/>
      <c r="C401" s="929"/>
      <c r="D401" s="998" t="s">
        <v>295</v>
      </c>
      <c r="E401" s="1620" t="str">
        <f>項目一覧②!$F$29</f>
        <v/>
      </c>
      <c r="F401" s="1620"/>
      <c r="G401" s="998" t="s">
        <v>294</v>
      </c>
      <c r="H401" s="929"/>
      <c r="I401" s="998" t="s">
        <v>295</v>
      </c>
      <c r="J401" s="1624" t="str">
        <f>項目一覧②!$F$36</f>
        <v/>
      </c>
      <c r="K401" s="1624"/>
      <c r="L401" s="1624"/>
      <c r="M401" s="1624"/>
      <c r="N401" s="998" t="s">
        <v>294</v>
      </c>
      <c r="O401" s="998" t="s">
        <v>295</v>
      </c>
      <c r="P401" s="1619" t="str">
        <f>項目一覧②!$F$43</f>
        <v/>
      </c>
      <c r="Q401" s="1619"/>
      <c r="R401" s="1619"/>
      <c r="S401" s="1619"/>
      <c r="T401" s="998" t="s">
        <v>294</v>
      </c>
      <c r="U401" s="998" t="s">
        <v>295</v>
      </c>
      <c r="V401" s="1619" t="str">
        <f>項目一覧②!$F$50</f>
        <v/>
      </c>
      <c r="W401" s="1619"/>
      <c r="X401" s="1619"/>
      <c r="Y401" s="1619"/>
      <c r="Z401" s="929" t="s">
        <v>278</v>
      </c>
      <c r="AA401" s="929"/>
    </row>
    <row r="402" spans="1:28" ht="15.95" customHeight="1">
      <c r="A402" s="929"/>
      <c r="B402" s="929"/>
      <c r="C402" s="929"/>
      <c r="D402" s="998" t="s">
        <v>295</v>
      </c>
      <c r="E402" s="1620" t="str">
        <f>項目一覧②!$F$30</f>
        <v/>
      </c>
      <c r="F402" s="1620"/>
      <c r="G402" s="998" t="s">
        <v>294</v>
      </c>
      <c r="H402" s="929"/>
      <c r="I402" s="998" t="s">
        <v>295</v>
      </c>
      <c r="J402" s="1624" t="str">
        <f>項目一覧②!$F$37</f>
        <v/>
      </c>
      <c r="K402" s="1624"/>
      <c r="L402" s="1624"/>
      <c r="M402" s="1624"/>
      <c r="N402" s="998" t="s">
        <v>294</v>
      </c>
      <c r="O402" s="998" t="s">
        <v>295</v>
      </c>
      <c r="P402" s="1619" t="str">
        <f>項目一覧②!$F$44</f>
        <v/>
      </c>
      <c r="Q402" s="1619"/>
      <c r="R402" s="1619"/>
      <c r="S402" s="1619"/>
      <c r="T402" s="998" t="s">
        <v>294</v>
      </c>
      <c r="U402" s="998" t="s">
        <v>295</v>
      </c>
      <c r="V402" s="1619" t="str">
        <f>項目一覧②!$F$51</f>
        <v/>
      </c>
      <c r="W402" s="1619"/>
      <c r="X402" s="1619"/>
      <c r="Y402" s="1619"/>
      <c r="Z402" s="929" t="s">
        <v>278</v>
      </c>
      <c r="AA402" s="929"/>
    </row>
    <row r="403" spans="1:28" ht="15.95" customHeight="1">
      <c r="A403" s="929"/>
      <c r="B403" s="929"/>
      <c r="C403" s="929"/>
      <c r="D403" s="998" t="s">
        <v>139</v>
      </c>
      <c r="E403" s="1620" t="str">
        <f>項目一覧②!$F$31</f>
        <v/>
      </c>
      <c r="F403" s="1620"/>
      <c r="G403" s="998" t="s">
        <v>67</v>
      </c>
      <c r="H403" s="929"/>
      <c r="I403" s="998" t="s">
        <v>139</v>
      </c>
      <c r="J403" s="1624" t="str">
        <f>項目一覧②!$F$38</f>
        <v/>
      </c>
      <c r="K403" s="1624"/>
      <c r="L403" s="1624"/>
      <c r="M403" s="1624"/>
      <c r="N403" s="998" t="s">
        <v>67</v>
      </c>
      <c r="O403" s="998" t="s">
        <v>139</v>
      </c>
      <c r="P403" s="1624" t="str">
        <f>項目一覧②!$F$45</f>
        <v/>
      </c>
      <c r="Q403" s="1624"/>
      <c r="R403" s="1624"/>
      <c r="S403" s="1624"/>
      <c r="T403" s="998" t="s">
        <v>67</v>
      </c>
      <c r="U403" s="998" t="s">
        <v>139</v>
      </c>
      <c r="V403" s="1624" t="str">
        <f>項目一覧②!$F$52</f>
        <v/>
      </c>
      <c r="W403" s="1624"/>
      <c r="X403" s="1624"/>
      <c r="Y403" s="1624"/>
      <c r="Z403" s="929" t="s">
        <v>252</v>
      </c>
      <c r="AA403" s="929"/>
    </row>
    <row r="404" spans="1:28" ht="15.95" customHeight="1">
      <c r="A404" s="929"/>
      <c r="B404" s="929"/>
      <c r="C404" s="929"/>
      <c r="D404" s="998" t="s">
        <v>139</v>
      </c>
      <c r="E404" s="1620" t="str">
        <f>項目一覧②!$F$884</f>
        <v/>
      </c>
      <c r="F404" s="1620"/>
      <c r="G404" s="998" t="s">
        <v>67</v>
      </c>
      <c r="H404" s="929"/>
      <c r="I404" s="998" t="s">
        <v>139</v>
      </c>
      <c r="J404" s="1624" t="str">
        <f>項目一覧②!$F$885</f>
        <v/>
      </c>
      <c r="K404" s="1624"/>
      <c r="L404" s="1624"/>
      <c r="M404" s="1624"/>
      <c r="N404" s="998" t="s">
        <v>67</v>
      </c>
      <c r="O404" s="998" t="s">
        <v>139</v>
      </c>
      <c r="P404" s="1624" t="str">
        <f>項目一覧②!$F$886</f>
        <v/>
      </c>
      <c r="Q404" s="1624"/>
      <c r="R404" s="1624"/>
      <c r="S404" s="1624"/>
      <c r="T404" s="998" t="s">
        <v>67</v>
      </c>
      <c r="U404" s="998" t="s">
        <v>139</v>
      </c>
      <c r="V404" s="1624" t="str">
        <f>項目一覧②!$F$887</f>
        <v/>
      </c>
      <c r="W404" s="1624"/>
      <c r="X404" s="1624"/>
      <c r="Y404" s="1624"/>
      <c r="Z404" s="929" t="s">
        <v>252</v>
      </c>
      <c r="AA404" s="929"/>
    </row>
    <row r="405" spans="1:28" ht="15.95" customHeight="1">
      <c r="A405" s="979"/>
      <c r="B405" s="979" t="s">
        <v>296</v>
      </c>
      <c r="C405" s="979"/>
      <c r="D405" s="979"/>
      <c r="E405" s="979"/>
      <c r="F405" s="979"/>
      <c r="G405" s="979"/>
      <c r="H405" s="979"/>
      <c r="I405" s="1009" t="s">
        <v>295</v>
      </c>
      <c r="J405" s="1707" t="str">
        <f>項目一覧②!$F$53</f>
        <v/>
      </c>
      <c r="K405" s="1707"/>
      <c r="L405" s="1707"/>
      <c r="M405" s="1707"/>
      <c r="N405" s="1009" t="s">
        <v>294</v>
      </c>
      <c r="O405" s="1009" t="s">
        <v>295</v>
      </c>
      <c r="P405" s="1635" t="str">
        <f>項目一覧②!$F$54</f>
        <v/>
      </c>
      <c r="Q405" s="1635"/>
      <c r="R405" s="1635"/>
      <c r="S405" s="1635"/>
      <c r="T405" s="1009" t="s">
        <v>294</v>
      </c>
      <c r="U405" s="1009" t="s">
        <v>293</v>
      </c>
      <c r="V405" s="1635" t="str">
        <f>項目一覧②!$F$55</f>
        <v/>
      </c>
      <c r="W405" s="1635"/>
      <c r="X405" s="1635"/>
      <c r="Y405" s="1635"/>
      <c r="Z405" s="979" t="s">
        <v>292</v>
      </c>
      <c r="AA405" s="979"/>
    </row>
    <row r="406" spans="1:28" ht="21.95" customHeight="1">
      <c r="A406" s="995" t="s">
        <v>275</v>
      </c>
      <c r="B406" s="996" t="s">
        <v>2898</v>
      </c>
      <c r="C406" s="996"/>
      <c r="D406" s="996"/>
      <c r="E406" s="996"/>
      <c r="F406" s="1019" t="str">
        <f>項目一覧②!$F$56</f>
        <v/>
      </c>
      <c r="G406" s="996"/>
      <c r="H406" s="996"/>
      <c r="I406" s="996"/>
      <c r="J406" s="996"/>
      <c r="K406" s="996"/>
      <c r="L406" s="996"/>
      <c r="M406" s="996"/>
      <c r="N406" s="996"/>
      <c r="O406" s="996"/>
      <c r="P406" s="996"/>
      <c r="Q406" s="996"/>
      <c r="R406" s="996"/>
      <c r="S406" s="996"/>
      <c r="T406" s="996"/>
      <c r="U406" s="996"/>
      <c r="V406" s="996"/>
      <c r="W406" s="996"/>
      <c r="X406" s="996"/>
      <c r="Y406" s="996"/>
      <c r="Z406" s="996"/>
      <c r="AA406" s="996"/>
    </row>
    <row r="407" spans="1:28" ht="21.95" customHeight="1">
      <c r="A407" s="995" t="s">
        <v>275</v>
      </c>
      <c r="B407" s="996" t="s">
        <v>2899</v>
      </c>
      <c r="C407" s="996"/>
      <c r="D407" s="996"/>
      <c r="E407" s="996"/>
      <c r="F407" s="1019" t="str">
        <f>項目一覧②!$F$57</f>
        <v/>
      </c>
      <c r="G407" s="996"/>
      <c r="H407" s="996"/>
      <c r="I407" s="996"/>
      <c r="J407" s="996"/>
      <c r="K407" s="996"/>
      <c r="L407" s="996"/>
      <c r="M407" s="996"/>
      <c r="N407" s="996"/>
      <c r="O407" s="996"/>
      <c r="P407" s="996"/>
      <c r="Q407" s="996"/>
      <c r="R407" s="996"/>
      <c r="S407" s="996"/>
      <c r="T407" s="996"/>
      <c r="U407" s="996"/>
      <c r="V407" s="996"/>
      <c r="W407" s="996"/>
      <c r="X407" s="996"/>
      <c r="Y407" s="996"/>
      <c r="Z407" s="996"/>
      <c r="AA407" s="996"/>
    </row>
    <row r="408" spans="1:28" ht="21.95" customHeight="1">
      <c r="A408" s="995" t="s">
        <v>275</v>
      </c>
      <c r="B408" s="996" t="s">
        <v>2900</v>
      </c>
      <c r="C408" s="996"/>
      <c r="D408" s="996"/>
      <c r="E408" s="996"/>
      <c r="F408" s="1019" t="str">
        <f>項目一覧②!$F$58</f>
        <v/>
      </c>
      <c r="G408" s="996"/>
      <c r="H408" s="996"/>
      <c r="I408" s="996"/>
      <c r="J408" s="996"/>
      <c r="K408" s="996"/>
      <c r="L408" s="996"/>
      <c r="M408" s="996"/>
      <c r="N408" s="996"/>
      <c r="O408" s="996"/>
      <c r="P408" s="996"/>
      <c r="Q408" s="996"/>
      <c r="R408" s="996"/>
      <c r="S408" s="996"/>
      <c r="T408" s="996"/>
      <c r="U408" s="996"/>
      <c r="V408" s="996"/>
      <c r="W408" s="996"/>
      <c r="X408" s="996"/>
      <c r="Y408" s="996"/>
      <c r="Z408" s="996"/>
      <c r="AA408" s="996"/>
    </row>
    <row r="409" spans="1:28" ht="21.95" customHeight="1">
      <c r="A409" s="995" t="s">
        <v>275</v>
      </c>
      <c r="B409" s="996" t="s">
        <v>2901</v>
      </c>
      <c r="C409" s="996"/>
      <c r="D409" s="996"/>
      <c r="E409" s="996"/>
      <c r="F409" s="996"/>
      <c r="G409" s="996"/>
      <c r="H409" s="996"/>
      <c r="I409" s="996"/>
      <c r="J409" s="1630" t="str">
        <f>項目一覧②!$F$59</f>
        <v/>
      </c>
      <c r="K409" s="1630"/>
      <c r="L409" s="1630"/>
      <c r="M409" s="1630"/>
      <c r="N409" s="1630"/>
      <c r="O409" s="1007" t="s">
        <v>291</v>
      </c>
      <c r="P409" s="996"/>
      <c r="Q409" s="996"/>
      <c r="R409" s="996"/>
      <c r="S409" s="996"/>
      <c r="T409" s="996"/>
      <c r="U409" s="996"/>
      <c r="V409" s="996"/>
      <c r="W409" s="996"/>
      <c r="X409" s="996"/>
      <c r="Y409" s="996"/>
      <c r="Z409" s="996"/>
      <c r="AA409" s="996"/>
    </row>
    <row r="410" spans="1:28" ht="21.95" customHeight="1">
      <c r="A410" s="995" t="s">
        <v>275</v>
      </c>
      <c r="B410" s="996" t="s">
        <v>2902</v>
      </c>
      <c r="C410" s="996"/>
      <c r="D410" s="996"/>
      <c r="E410" s="996"/>
      <c r="F410" s="996"/>
      <c r="G410" s="996"/>
      <c r="H410" s="996"/>
      <c r="I410" s="996"/>
      <c r="J410" s="996"/>
      <c r="K410" s="996"/>
      <c r="L410" s="1636" t="str">
        <f>項目一覧②!$F$60</f>
        <v/>
      </c>
      <c r="M410" s="1636"/>
      <c r="N410" s="1636"/>
      <c r="O410" s="1636"/>
      <c r="P410" s="1636"/>
      <c r="Q410" s="1636"/>
      <c r="R410" s="996"/>
      <c r="S410" s="996"/>
      <c r="T410" s="996"/>
      <c r="U410" s="996"/>
      <c r="V410" s="996"/>
      <c r="W410" s="996"/>
      <c r="X410" s="996"/>
      <c r="Y410" s="996"/>
      <c r="Z410" s="996"/>
      <c r="AA410" s="996"/>
    </row>
    <row r="411" spans="1:28" ht="15.95" customHeight="1">
      <c r="A411" s="982" t="s">
        <v>275</v>
      </c>
      <c r="B411" s="960" t="s">
        <v>2903</v>
      </c>
      <c r="C411" s="960"/>
      <c r="D411" s="960"/>
      <c r="E411" s="960"/>
      <c r="F411" s="960"/>
      <c r="G411" s="960"/>
      <c r="H411" s="960"/>
      <c r="I411" s="1622" t="str">
        <f>項目一覧②!$F$61</f>
        <v/>
      </c>
      <c r="J411" s="1622"/>
      <c r="K411" s="1622"/>
      <c r="L411" s="1622"/>
      <c r="M411" s="1622"/>
      <c r="N411" s="1622"/>
      <c r="O411" s="1622"/>
      <c r="P411" s="1622"/>
      <c r="Q411" s="1622"/>
      <c r="R411" s="1622"/>
      <c r="S411" s="1622"/>
      <c r="T411" s="1622"/>
      <c r="U411" s="1622"/>
      <c r="V411" s="1622"/>
      <c r="W411" s="1622"/>
      <c r="X411" s="1622"/>
      <c r="Y411" s="1622"/>
      <c r="Z411" s="1622"/>
      <c r="AA411" s="1622"/>
    </row>
    <row r="412" spans="1:28" ht="15.95" customHeight="1">
      <c r="A412" s="997"/>
      <c r="B412" s="997"/>
      <c r="C412" s="997"/>
      <c r="D412" s="997"/>
      <c r="E412" s="997"/>
      <c r="F412" s="997"/>
      <c r="G412" s="997"/>
      <c r="H412" s="997"/>
      <c r="I412" s="1637"/>
      <c r="J412" s="1637"/>
      <c r="K412" s="1637"/>
      <c r="L412" s="1637"/>
      <c r="M412" s="1637"/>
      <c r="N412" s="1637"/>
      <c r="O412" s="1637"/>
      <c r="P412" s="1637"/>
      <c r="Q412" s="1637"/>
      <c r="R412" s="1637"/>
      <c r="S412" s="1637"/>
      <c r="T412" s="1637"/>
      <c r="U412" s="1637"/>
      <c r="V412" s="1637"/>
      <c r="W412" s="1637"/>
      <c r="X412" s="1637"/>
      <c r="Y412" s="1637"/>
      <c r="Z412" s="1637"/>
      <c r="AA412" s="1637"/>
    </row>
    <row r="413" spans="1:28" ht="15.95" customHeight="1">
      <c r="A413" s="982" t="s">
        <v>275</v>
      </c>
      <c r="B413" s="960" t="s">
        <v>2904</v>
      </c>
      <c r="C413" s="960"/>
      <c r="D413" s="960"/>
      <c r="E413" s="960"/>
      <c r="F413" s="1622" t="str">
        <f>項目一覧②!$F$62</f>
        <v/>
      </c>
      <c r="G413" s="1622"/>
      <c r="H413" s="1622"/>
      <c r="I413" s="1622"/>
      <c r="J413" s="1622"/>
      <c r="K413" s="1622"/>
      <c r="L413" s="1622"/>
      <c r="M413" s="1622"/>
      <c r="N413" s="1622"/>
      <c r="O413" s="1622"/>
      <c r="P413" s="1622"/>
      <c r="Q413" s="1622"/>
      <c r="R413" s="1622"/>
      <c r="S413" s="1622"/>
      <c r="T413" s="1622"/>
      <c r="U413" s="1622"/>
      <c r="V413" s="1622"/>
      <c r="W413" s="1622"/>
      <c r="X413" s="1622"/>
      <c r="Y413" s="1622"/>
      <c r="Z413" s="1622"/>
      <c r="AA413" s="1622"/>
    </row>
    <row r="414" spans="1:28" ht="15.95" customHeight="1">
      <c r="A414" s="958"/>
      <c r="B414" s="958"/>
      <c r="C414" s="958"/>
      <c r="D414" s="958"/>
      <c r="E414" s="958"/>
      <c r="F414" s="1623"/>
      <c r="G414" s="1623"/>
      <c r="H414" s="1623"/>
      <c r="I414" s="1623"/>
      <c r="J414" s="1623"/>
      <c r="K414" s="1623"/>
      <c r="L414" s="1623"/>
      <c r="M414" s="1623"/>
      <c r="N414" s="1623"/>
      <c r="O414" s="1623"/>
      <c r="P414" s="1623"/>
      <c r="Q414" s="1623"/>
      <c r="R414" s="1623"/>
      <c r="S414" s="1623"/>
      <c r="T414" s="1623"/>
      <c r="U414" s="1623"/>
      <c r="V414" s="1623"/>
      <c r="W414" s="1623"/>
      <c r="X414" s="1623"/>
      <c r="Y414" s="1623"/>
      <c r="Z414" s="1623"/>
      <c r="AA414" s="1623"/>
    </row>
    <row r="415" spans="1:28" ht="15.95" customHeight="1">
      <c r="A415" s="929"/>
      <c r="B415" s="929"/>
      <c r="C415" s="929"/>
      <c r="D415" s="929"/>
      <c r="E415" s="929"/>
      <c r="F415" s="932"/>
      <c r="G415" s="932"/>
      <c r="H415" s="932"/>
      <c r="I415" s="932"/>
      <c r="J415" s="932"/>
      <c r="K415" s="932"/>
      <c r="L415" s="932"/>
      <c r="M415" s="932"/>
      <c r="N415" s="932"/>
      <c r="O415" s="932"/>
      <c r="P415" s="932"/>
      <c r="Q415" s="932"/>
      <c r="R415" s="932"/>
      <c r="S415" s="932"/>
      <c r="T415" s="932"/>
      <c r="U415" s="932"/>
      <c r="V415" s="932"/>
      <c r="W415" s="932"/>
      <c r="X415" s="932"/>
      <c r="Y415" s="932"/>
      <c r="Z415" s="932"/>
      <c r="AA415" s="932"/>
    </row>
    <row r="416" spans="1:28" ht="15.95" customHeight="1">
      <c r="A416" s="1627" t="s">
        <v>277</v>
      </c>
      <c r="B416" s="1627"/>
      <c r="C416" s="1627"/>
      <c r="D416" s="1627"/>
      <c r="E416" s="1627"/>
      <c r="F416" s="1627"/>
      <c r="G416" s="1627"/>
      <c r="H416" s="1627"/>
      <c r="I416" s="1627"/>
      <c r="J416" s="1627"/>
      <c r="K416" s="1627"/>
      <c r="L416" s="1627"/>
      <c r="M416" s="1627"/>
      <c r="N416" s="1627"/>
      <c r="O416" s="1627"/>
      <c r="P416" s="1627"/>
      <c r="Q416" s="1627"/>
      <c r="R416" s="1627"/>
      <c r="S416" s="1627"/>
      <c r="T416" s="1627"/>
      <c r="U416" s="1627"/>
      <c r="V416" s="1627"/>
      <c r="W416" s="1627"/>
      <c r="X416" s="1627"/>
      <c r="Y416" s="1627"/>
      <c r="Z416" s="1627"/>
      <c r="AA416" s="1627"/>
      <c r="AB416" s="926"/>
    </row>
    <row r="417" spans="1:28" ht="15.95" customHeight="1">
      <c r="A417" s="958"/>
      <c r="B417" s="958" t="s">
        <v>276</v>
      </c>
      <c r="C417" s="958"/>
      <c r="D417" s="958"/>
      <c r="E417" s="958"/>
      <c r="F417" s="958"/>
      <c r="G417" s="958"/>
      <c r="H417" s="958"/>
      <c r="I417" s="958"/>
      <c r="J417" s="958"/>
      <c r="K417" s="958"/>
      <c r="L417" s="958"/>
      <c r="M417" s="958"/>
      <c r="N417" s="958"/>
      <c r="O417" s="958"/>
      <c r="P417" s="958"/>
      <c r="Q417" s="958"/>
      <c r="R417" s="958"/>
      <c r="S417" s="958"/>
      <c r="T417" s="958"/>
      <c r="U417" s="958"/>
      <c r="V417" s="958"/>
      <c r="W417" s="958"/>
      <c r="X417" s="958"/>
      <c r="Y417" s="958"/>
      <c r="Z417" s="958"/>
      <c r="AA417" s="958"/>
      <c r="AB417" s="926"/>
    </row>
    <row r="418" spans="1:28" ht="21.95" customHeight="1">
      <c r="A418" s="995" t="s">
        <v>275</v>
      </c>
      <c r="B418" s="996" t="s">
        <v>132</v>
      </c>
      <c r="C418" s="996"/>
      <c r="D418" s="996"/>
      <c r="E418" s="996"/>
      <c r="F418" s="996"/>
      <c r="G418" s="945"/>
      <c r="H418" s="996"/>
      <c r="I418" s="996"/>
      <c r="J418" s="996"/>
      <c r="K418" s="996"/>
      <c r="L418" s="996"/>
      <c r="M418" s="996">
        <f>項目一覧②!$F$63</f>
        <v>1</v>
      </c>
      <c r="N418" s="996"/>
      <c r="O418" s="996"/>
      <c r="P418" s="996"/>
      <c r="Q418" s="996"/>
      <c r="R418" s="996"/>
      <c r="S418" s="996"/>
      <c r="T418" s="996"/>
      <c r="U418" s="996"/>
      <c r="V418" s="996"/>
      <c r="W418" s="996"/>
      <c r="X418" s="996"/>
      <c r="Y418" s="996"/>
      <c r="Z418" s="996"/>
      <c r="AA418" s="996"/>
      <c r="AB418" s="926"/>
    </row>
    <row r="419" spans="1:28" ht="21.95" customHeight="1">
      <c r="A419" s="995" t="s">
        <v>275</v>
      </c>
      <c r="B419" s="996" t="s">
        <v>274</v>
      </c>
      <c r="C419" s="996"/>
      <c r="D419" s="996"/>
      <c r="E419" s="996"/>
      <c r="F419" s="996"/>
      <c r="G419" s="926"/>
      <c r="H419" s="926"/>
      <c r="I419" s="996"/>
      <c r="J419" s="996"/>
      <c r="K419" s="1621" t="str">
        <f>項目一覧②!$F$64</f>
        <v/>
      </c>
      <c r="L419" s="1621"/>
      <c r="M419" s="1621"/>
      <c r="N419" s="1007" t="s">
        <v>273</v>
      </c>
      <c r="O419" s="996"/>
      <c r="P419" s="996"/>
      <c r="Q419" s="996"/>
      <c r="R419" s="996"/>
      <c r="S419" s="996"/>
      <c r="T419" s="996"/>
      <c r="U419" s="996"/>
      <c r="V419" s="996"/>
      <c r="W419" s="996"/>
      <c r="X419" s="996"/>
      <c r="Y419" s="996"/>
      <c r="Z419" s="996"/>
      <c r="AA419" s="996"/>
      <c r="AB419" s="926"/>
    </row>
    <row r="420" spans="1:28" ht="21.95" customHeight="1">
      <c r="A420" s="995" t="s">
        <v>269</v>
      </c>
      <c r="B420" s="996" t="s">
        <v>272</v>
      </c>
      <c r="C420" s="996"/>
      <c r="D420" s="996"/>
      <c r="E420" s="996"/>
      <c r="F420" s="996"/>
      <c r="G420" s="996"/>
      <c r="H420" s="996"/>
      <c r="I420" s="996"/>
      <c r="J420" s="1630" t="str">
        <f>項目一覧②!$F$65</f>
        <v/>
      </c>
      <c r="K420" s="1630"/>
      <c r="L420" s="1630"/>
      <c r="M420" s="1630"/>
      <c r="N420" s="1022" t="s">
        <v>267</v>
      </c>
      <c r="O420" s="996"/>
      <c r="P420" s="996"/>
      <c r="Q420" s="996"/>
      <c r="R420" s="996"/>
      <c r="S420" s="996"/>
      <c r="T420" s="996"/>
      <c r="U420" s="996"/>
      <c r="V420" s="996"/>
      <c r="W420" s="996"/>
      <c r="X420" s="996"/>
      <c r="Y420" s="996"/>
      <c r="Z420" s="996"/>
      <c r="AA420" s="996"/>
      <c r="AB420" s="926"/>
    </row>
    <row r="421" spans="1:28" ht="21.95" customHeight="1">
      <c r="A421" s="995" t="s">
        <v>269</v>
      </c>
      <c r="B421" s="996" t="s">
        <v>271</v>
      </c>
      <c r="C421" s="996"/>
      <c r="D421" s="996"/>
      <c r="E421" s="996"/>
      <c r="F421" s="996"/>
      <c r="G421" s="996"/>
      <c r="H421" s="996"/>
      <c r="I421" s="996"/>
      <c r="J421" s="1630" t="str">
        <f>項目一覧②!$F$66</f>
        <v/>
      </c>
      <c r="K421" s="1630"/>
      <c r="L421" s="1630"/>
      <c r="M421" s="1630"/>
      <c r="N421" s="1023" t="s">
        <v>267</v>
      </c>
      <c r="O421" s="996"/>
      <c r="P421" s="996"/>
      <c r="Q421" s="996"/>
      <c r="R421" s="996"/>
      <c r="S421" s="996"/>
      <c r="T421" s="996"/>
      <c r="U421" s="996"/>
      <c r="V421" s="996"/>
      <c r="W421" s="996"/>
      <c r="X421" s="996"/>
      <c r="Y421" s="996"/>
      <c r="Z421" s="996"/>
      <c r="AA421" s="996"/>
      <c r="AB421" s="926"/>
    </row>
    <row r="422" spans="1:28" ht="21.95" customHeight="1">
      <c r="A422" s="995" t="s">
        <v>269</v>
      </c>
      <c r="B422" s="996" t="s">
        <v>270</v>
      </c>
      <c r="C422" s="996"/>
      <c r="D422" s="996"/>
      <c r="E422" s="996"/>
      <c r="F422" s="996"/>
      <c r="G422" s="996"/>
      <c r="H422" s="996"/>
      <c r="I422" s="996"/>
      <c r="J422" s="1630" t="str">
        <f>項目一覧②!$F$67</f>
        <v/>
      </c>
      <c r="K422" s="1630"/>
      <c r="L422" s="1630"/>
      <c r="M422" s="1630"/>
      <c r="N422" s="1022" t="s">
        <v>267</v>
      </c>
      <c r="O422" s="996"/>
      <c r="P422" s="996"/>
      <c r="Q422" s="996"/>
      <c r="R422" s="996"/>
      <c r="S422" s="996"/>
      <c r="T422" s="996"/>
      <c r="U422" s="996"/>
      <c r="V422" s="996"/>
      <c r="W422" s="996"/>
      <c r="X422" s="996"/>
      <c r="Y422" s="996"/>
      <c r="Z422" s="996"/>
      <c r="AA422" s="996"/>
      <c r="AB422" s="926"/>
    </row>
    <row r="423" spans="1:28" ht="15.95" customHeight="1">
      <c r="A423" s="982" t="s">
        <v>269</v>
      </c>
      <c r="B423" s="960" t="s">
        <v>268</v>
      </c>
      <c r="C423" s="960"/>
      <c r="D423" s="960"/>
      <c r="E423" s="960"/>
      <c r="F423" s="960"/>
      <c r="G423" s="960"/>
      <c r="H423" s="960"/>
      <c r="I423" s="960"/>
      <c r="O423" s="960"/>
      <c r="P423" s="960"/>
      <c r="Q423" s="960"/>
      <c r="R423" s="960"/>
      <c r="S423" s="960"/>
      <c r="T423" s="960"/>
      <c r="U423" s="960"/>
      <c r="V423" s="960"/>
      <c r="W423" s="960"/>
      <c r="X423" s="960"/>
      <c r="Y423" s="960"/>
      <c r="Z423" s="960"/>
      <c r="AA423" s="960"/>
      <c r="AB423" s="926"/>
    </row>
    <row r="424" spans="1:28" ht="15.95" customHeight="1">
      <c r="A424" s="959"/>
      <c r="B424" s="929"/>
      <c r="C424" s="929" t="s">
        <v>2269</v>
      </c>
      <c r="D424" s="929" t="s">
        <v>2270</v>
      </c>
      <c r="E424" s="929"/>
      <c r="F424" s="929"/>
      <c r="G424" s="929"/>
      <c r="H424" s="929"/>
      <c r="I424" s="929"/>
      <c r="J424" s="1628" t="str">
        <f>項目一覧②!$F$68</f>
        <v/>
      </c>
      <c r="K424" s="1628"/>
      <c r="L424" s="1628"/>
      <c r="M424" s="1628"/>
      <c r="N424" s="1023" t="s">
        <v>267</v>
      </c>
      <c r="O424" s="929"/>
      <c r="P424" s="929"/>
      <c r="Q424" s="929"/>
      <c r="R424" s="929"/>
      <c r="S424" s="929"/>
      <c r="T424" s="929"/>
      <c r="U424" s="929"/>
      <c r="V424" s="929"/>
      <c r="W424" s="929"/>
      <c r="X424" s="929"/>
      <c r="Y424" s="929"/>
      <c r="Z424" s="929"/>
      <c r="AA424" s="929"/>
      <c r="AB424" s="926"/>
    </row>
    <row r="425" spans="1:28" ht="15.95" customHeight="1">
      <c r="A425" s="959"/>
      <c r="B425" s="929"/>
      <c r="C425" s="929" t="s">
        <v>2271</v>
      </c>
      <c r="D425" s="929" t="s">
        <v>2272</v>
      </c>
      <c r="E425" s="929"/>
      <c r="F425" s="929"/>
      <c r="G425" s="929"/>
      <c r="H425" s="929"/>
      <c r="I425" s="929"/>
      <c r="J425" s="1024"/>
      <c r="K425" s="1024"/>
      <c r="L425" s="1024"/>
      <c r="M425" s="1024"/>
      <c r="N425" s="1023"/>
      <c r="O425" s="1023"/>
      <c r="P425" s="929"/>
      <c r="Q425" s="959" t="str">
        <f>IF(項目一覧②!$G$69=TRUE,"■","□")</f>
        <v>□</v>
      </c>
      <c r="R425" s="929" t="s">
        <v>266</v>
      </c>
      <c r="S425" s="929"/>
      <c r="T425" s="959" t="str">
        <f>IF(項目一覧②!$H$69=TRUE,"■","□")</f>
        <v>□</v>
      </c>
      <c r="U425" s="929" t="s">
        <v>265</v>
      </c>
      <c r="V425" s="929"/>
      <c r="W425" s="929"/>
      <c r="X425" s="929"/>
      <c r="Y425" s="929"/>
      <c r="Z425" s="929"/>
      <c r="AA425" s="929"/>
      <c r="AB425" s="929"/>
    </row>
    <row r="426" spans="1:28" ht="15.95" customHeight="1">
      <c r="A426" s="982" t="s">
        <v>275</v>
      </c>
      <c r="B426" s="960" t="s">
        <v>264</v>
      </c>
      <c r="C426" s="960"/>
      <c r="D426" s="960"/>
      <c r="E426" s="960"/>
      <c r="F426" s="960"/>
      <c r="G426" s="960"/>
      <c r="H426" s="960"/>
      <c r="I426" s="960"/>
      <c r="J426" s="960"/>
      <c r="K426" s="960"/>
      <c r="L426" s="960"/>
      <c r="M426" s="960"/>
      <c r="N426" s="960"/>
      <c r="O426" s="960"/>
      <c r="P426" s="960"/>
      <c r="Q426" s="960"/>
      <c r="R426" s="960"/>
      <c r="S426" s="960"/>
      <c r="T426" s="960"/>
      <c r="U426" s="960"/>
      <c r="V426" s="960"/>
      <c r="W426" s="960"/>
      <c r="X426" s="960"/>
      <c r="Y426" s="960"/>
      <c r="Z426" s="960"/>
      <c r="AA426" s="960"/>
      <c r="AB426" s="926"/>
    </row>
    <row r="427" spans="1:28" ht="15.95" customHeight="1">
      <c r="A427" s="929"/>
      <c r="B427" s="929"/>
      <c r="C427" s="929"/>
      <c r="D427" s="1627" t="s">
        <v>263</v>
      </c>
      <c r="E427" s="1627"/>
      <c r="F427" s="1627"/>
      <c r="G427" s="1627"/>
      <c r="H427" s="998"/>
      <c r="I427" s="1627" t="s">
        <v>262</v>
      </c>
      <c r="J427" s="1627"/>
      <c r="K427" s="1627"/>
      <c r="L427" s="1627"/>
      <c r="M427" s="1627"/>
      <c r="N427" s="1627"/>
      <c r="O427" s="1627"/>
      <c r="P427" s="1627"/>
      <c r="Q427" s="1627"/>
      <c r="R427" s="1627"/>
      <c r="S427" s="1627"/>
      <c r="T427" s="1627"/>
      <c r="U427" s="1627"/>
      <c r="V427" s="998"/>
      <c r="W427" s="998" t="s">
        <v>279</v>
      </c>
      <c r="X427" s="1627" t="s">
        <v>289</v>
      </c>
      <c r="Y427" s="1627"/>
      <c r="Z427" s="1627"/>
      <c r="AA427" s="929" t="s">
        <v>288</v>
      </c>
      <c r="AB427" s="926"/>
    </row>
    <row r="428" spans="1:28" ht="18" customHeight="1">
      <c r="A428" s="929"/>
      <c r="B428" s="929" t="s">
        <v>287</v>
      </c>
      <c r="C428" s="929"/>
      <c r="D428" s="998" t="s">
        <v>281</v>
      </c>
      <c r="E428" s="1625" t="str">
        <f>項目一覧②!$F$70</f>
        <v/>
      </c>
      <c r="F428" s="1625"/>
      <c r="G428" s="983" t="s">
        <v>280</v>
      </c>
      <c r="H428" s="961" t="str">
        <f>項目一覧②!$F$76</f>
        <v/>
      </c>
      <c r="J428" s="929"/>
      <c r="K428" s="929"/>
      <c r="L428" s="926"/>
      <c r="M428" s="929"/>
      <c r="N428" s="929"/>
      <c r="O428" s="929"/>
      <c r="P428" s="929"/>
      <c r="Q428" s="929"/>
      <c r="R428" s="926"/>
      <c r="S428" s="926"/>
      <c r="T428" s="926"/>
      <c r="U428" s="926"/>
      <c r="V428" s="998"/>
      <c r="W428" s="998" t="s">
        <v>279</v>
      </c>
      <c r="X428" s="1626" t="str">
        <f>項目一覧②!$F$82</f>
        <v/>
      </c>
      <c r="Y428" s="1626"/>
      <c r="Z428" s="1626"/>
      <c r="AA428" s="929" t="s">
        <v>278</v>
      </c>
      <c r="AB428" s="926"/>
    </row>
    <row r="429" spans="1:28" ht="18" customHeight="1">
      <c r="A429" s="929"/>
      <c r="B429" s="929" t="s">
        <v>286</v>
      </c>
      <c r="C429" s="929"/>
      <c r="D429" s="998" t="s">
        <v>281</v>
      </c>
      <c r="E429" s="1625" t="str">
        <f>項目一覧②!$F$71</f>
        <v/>
      </c>
      <c r="F429" s="1625"/>
      <c r="G429" s="983" t="s">
        <v>280</v>
      </c>
      <c r="H429" s="961" t="str">
        <f>項目一覧②!$F$77</f>
        <v/>
      </c>
      <c r="J429" s="929"/>
      <c r="K429" s="929"/>
      <c r="L429" s="926"/>
      <c r="M429" s="929"/>
      <c r="N429" s="929"/>
      <c r="O429" s="929"/>
      <c r="P429" s="929"/>
      <c r="Q429" s="929"/>
      <c r="R429" s="926"/>
      <c r="S429" s="926"/>
      <c r="T429" s="926"/>
      <c r="U429" s="926"/>
      <c r="V429" s="998"/>
      <c r="W429" s="998" t="s">
        <v>279</v>
      </c>
      <c r="X429" s="1626" t="str">
        <f>項目一覧②!$F$83</f>
        <v/>
      </c>
      <c r="Y429" s="1626"/>
      <c r="Z429" s="1626"/>
      <c r="AA429" s="929" t="s">
        <v>278</v>
      </c>
      <c r="AB429" s="926"/>
    </row>
    <row r="430" spans="1:28" ht="18" customHeight="1">
      <c r="A430" s="929"/>
      <c r="B430" s="929" t="s">
        <v>285</v>
      </c>
      <c r="C430" s="929"/>
      <c r="D430" s="998" t="s">
        <v>281</v>
      </c>
      <c r="E430" s="1625" t="str">
        <f>項目一覧②!$F$72</f>
        <v/>
      </c>
      <c r="F430" s="1625"/>
      <c r="G430" s="983" t="s">
        <v>280</v>
      </c>
      <c r="H430" s="961" t="str">
        <f>項目一覧②!$F$78</f>
        <v/>
      </c>
      <c r="J430" s="929"/>
      <c r="K430" s="929"/>
      <c r="L430" s="926"/>
      <c r="M430" s="929"/>
      <c r="N430" s="929"/>
      <c r="O430" s="929"/>
      <c r="P430" s="929"/>
      <c r="Q430" s="929"/>
      <c r="R430" s="926"/>
      <c r="S430" s="926"/>
      <c r="T430" s="926"/>
      <c r="U430" s="926"/>
      <c r="V430" s="998"/>
      <c r="W430" s="998" t="s">
        <v>279</v>
      </c>
      <c r="X430" s="1626" t="str">
        <f>項目一覧②!$F$84</f>
        <v/>
      </c>
      <c r="Y430" s="1626"/>
      <c r="Z430" s="1626"/>
      <c r="AA430" s="929" t="s">
        <v>278</v>
      </c>
      <c r="AB430" s="926"/>
    </row>
    <row r="431" spans="1:28" ht="18" customHeight="1">
      <c r="A431" s="929"/>
      <c r="B431" s="929" t="s">
        <v>284</v>
      </c>
      <c r="C431" s="929"/>
      <c r="D431" s="998" t="s">
        <v>281</v>
      </c>
      <c r="E431" s="1625" t="str">
        <f>項目一覧②!$F$73</f>
        <v/>
      </c>
      <c r="F431" s="1625"/>
      <c r="G431" s="983" t="s">
        <v>280</v>
      </c>
      <c r="H431" s="961" t="str">
        <f>項目一覧②!$F$79</f>
        <v/>
      </c>
      <c r="J431" s="929"/>
      <c r="K431" s="929"/>
      <c r="L431" s="926"/>
      <c r="M431" s="929"/>
      <c r="N431" s="929"/>
      <c r="O431" s="929"/>
      <c r="P431" s="929"/>
      <c r="Q431" s="929"/>
      <c r="R431" s="926"/>
      <c r="S431" s="926"/>
      <c r="T431" s="926"/>
      <c r="U431" s="926"/>
      <c r="V431" s="998"/>
      <c r="W431" s="998" t="s">
        <v>279</v>
      </c>
      <c r="X431" s="1626" t="str">
        <f>項目一覧②!$F$85</f>
        <v/>
      </c>
      <c r="Y431" s="1626"/>
      <c r="Z431" s="1626"/>
      <c r="AA431" s="929" t="s">
        <v>278</v>
      </c>
      <c r="AB431" s="926"/>
    </row>
    <row r="432" spans="1:28" ht="18" customHeight="1">
      <c r="A432" s="929"/>
      <c r="B432" s="929" t="s">
        <v>283</v>
      </c>
      <c r="C432" s="929"/>
      <c r="D432" s="998" t="s">
        <v>281</v>
      </c>
      <c r="E432" s="1625" t="str">
        <f>項目一覧②!$F$74</f>
        <v/>
      </c>
      <c r="F432" s="1625"/>
      <c r="G432" s="983" t="s">
        <v>280</v>
      </c>
      <c r="H432" s="961" t="str">
        <f>項目一覧②!$F$80</f>
        <v/>
      </c>
      <c r="J432" s="929"/>
      <c r="K432" s="929"/>
      <c r="L432" s="926"/>
      <c r="M432" s="929"/>
      <c r="N432" s="929"/>
      <c r="O432" s="929"/>
      <c r="P432" s="929"/>
      <c r="Q432" s="929"/>
      <c r="R432" s="926"/>
      <c r="S432" s="926"/>
      <c r="T432" s="926"/>
      <c r="U432" s="926"/>
      <c r="V432" s="998"/>
      <c r="W432" s="998" t="s">
        <v>279</v>
      </c>
      <c r="X432" s="1626" t="str">
        <f>項目一覧②!$F$86</f>
        <v/>
      </c>
      <c r="Y432" s="1626"/>
      <c r="Z432" s="1626"/>
      <c r="AA432" s="929" t="s">
        <v>278</v>
      </c>
      <c r="AB432" s="926"/>
    </row>
    <row r="433" spans="1:28" ht="18" customHeight="1">
      <c r="A433" s="958"/>
      <c r="B433" s="958" t="s">
        <v>282</v>
      </c>
      <c r="C433" s="958"/>
      <c r="D433" s="998" t="s">
        <v>281</v>
      </c>
      <c r="E433" s="1625" t="str">
        <f>項目一覧②!$F$75</f>
        <v/>
      </c>
      <c r="F433" s="1625"/>
      <c r="G433" s="983" t="s">
        <v>280</v>
      </c>
      <c r="H433" s="961" t="str">
        <f>項目一覧②!$F$81</f>
        <v/>
      </c>
      <c r="J433" s="958"/>
      <c r="K433" s="958"/>
      <c r="L433" s="926"/>
      <c r="M433" s="958"/>
      <c r="N433" s="958"/>
      <c r="O433" s="958"/>
      <c r="P433" s="958"/>
      <c r="Q433" s="958"/>
      <c r="R433" s="926"/>
      <c r="S433" s="926"/>
      <c r="T433" s="926"/>
      <c r="U433" s="926"/>
      <c r="V433" s="998"/>
      <c r="W433" s="998" t="s">
        <v>279</v>
      </c>
      <c r="X433" s="1629" t="str">
        <f>項目一覧②!$F$87</f>
        <v/>
      </c>
      <c r="Y433" s="1629"/>
      <c r="Z433" s="1629"/>
      <c r="AA433" s="929" t="s">
        <v>278</v>
      </c>
      <c r="AB433" s="926"/>
    </row>
    <row r="434" spans="1:28" ht="15.95" customHeight="1">
      <c r="A434" s="982" t="s">
        <v>275</v>
      </c>
      <c r="B434" s="960" t="s">
        <v>251</v>
      </c>
      <c r="C434" s="960"/>
      <c r="D434" s="960"/>
      <c r="E434" s="960"/>
      <c r="F434" s="960"/>
      <c r="G434" s="960"/>
      <c r="H434" s="960"/>
      <c r="I434" s="960"/>
      <c r="J434" s="960"/>
      <c r="K434" s="960"/>
      <c r="L434" s="960"/>
      <c r="M434" s="960"/>
      <c r="N434" s="960"/>
      <c r="O434" s="960"/>
      <c r="P434" s="960"/>
      <c r="Q434" s="960"/>
      <c r="R434" s="960"/>
      <c r="S434" s="960"/>
      <c r="T434" s="960"/>
      <c r="U434" s="960"/>
      <c r="V434" s="960"/>
      <c r="W434" s="960"/>
      <c r="X434" s="960"/>
      <c r="Y434" s="960"/>
      <c r="Z434" s="960"/>
      <c r="AA434" s="960"/>
      <c r="AB434" s="926"/>
    </row>
    <row r="435" spans="1:28" ht="15.95" customHeight="1">
      <c r="A435" s="959"/>
      <c r="B435" s="929"/>
      <c r="C435" s="929"/>
      <c r="D435" s="929"/>
      <c r="E435" s="929"/>
      <c r="F435" s="1633" t="str">
        <f>項目一覧②!$F$88</f>
        <v/>
      </c>
      <c r="G435" s="1633"/>
      <c r="H435" s="1633"/>
      <c r="I435" s="1633"/>
      <c r="J435" s="1633"/>
      <c r="K435" s="1633"/>
      <c r="L435" s="1633"/>
      <c r="M435" s="1633"/>
      <c r="N435" s="1633"/>
      <c r="O435" s="1633"/>
      <c r="P435" s="1633"/>
      <c r="Q435" s="1633"/>
      <c r="R435" s="1633"/>
      <c r="S435" s="1633"/>
      <c r="T435" s="1633"/>
      <c r="U435" s="1633"/>
      <c r="V435" s="1633"/>
      <c r="W435" s="1633"/>
      <c r="X435" s="1633"/>
      <c r="Y435" s="1633"/>
      <c r="Z435" s="1633"/>
      <c r="AA435" s="1633"/>
      <c r="AB435" s="926"/>
    </row>
    <row r="436" spans="1:28" ht="15.95" customHeight="1">
      <c r="A436" s="958"/>
      <c r="B436" s="958"/>
      <c r="C436" s="958"/>
      <c r="D436" s="958"/>
      <c r="E436" s="958"/>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926"/>
    </row>
    <row r="437" spans="1:28" ht="15.95" customHeight="1">
      <c r="A437" s="959" t="s">
        <v>275</v>
      </c>
      <c r="B437" s="929" t="s">
        <v>250</v>
      </c>
      <c r="C437" s="929"/>
      <c r="D437" s="929"/>
      <c r="E437" s="929"/>
      <c r="F437" s="961"/>
      <c r="G437" s="961"/>
      <c r="H437" s="961"/>
      <c r="I437" s="961"/>
      <c r="J437" s="961"/>
      <c r="K437" s="961"/>
      <c r="L437" s="961"/>
      <c r="M437" s="961"/>
      <c r="N437" s="961"/>
      <c r="O437" s="961"/>
      <c r="P437" s="961"/>
      <c r="Q437" s="961"/>
      <c r="R437" s="961"/>
      <c r="S437" s="961"/>
      <c r="T437" s="961"/>
      <c r="U437" s="961"/>
      <c r="V437" s="961"/>
      <c r="W437" s="961"/>
      <c r="X437" s="961"/>
      <c r="Y437" s="961"/>
      <c r="Z437" s="961"/>
      <c r="AA437" s="961"/>
      <c r="AB437" s="926"/>
    </row>
    <row r="438" spans="1:28" ht="15.95" customHeight="1">
      <c r="A438" s="929"/>
      <c r="B438" s="929"/>
      <c r="C438" s="929"/>
      <c r="D438" s="929"/>
      <c r="E438" s="929"/>
      <c r="F438" s="1633" t="str">
        <f>項目一覧②!$F$89</f>
        <v/>
      </c>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926"/>
    </row>
    <row r="439" spans="1:28" ht="15.95" customHeight="1">
      <c r="A439" s="958"/>
      <c r="B439" s="958"/>
      <c r="C439" s="958"/>
      <c r="D439" s="958"/>
      <c r="E439" s="958"/>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926"/>
    </row>
    <row r="440" spans="1:28" ht="15.95" customHeight="1">
      <c r="A440" s="929"/>
      <c r="B440" s="929"/>
      <c r="C440" s="929"/>
      <c r="D440" s="929"/>
      <c r="E440" s="929"/>
      <c r="F440" s="929"/>
      <c r="G440" s="929"/>
      <c r="H440" s="929"/>
      <c r="I440" s="929"/>
      <c r="J440" s="929"/>
      <c r="K440" s="929"/>
      <c r="L440" s="929"/>
      <c r="M440" s="929"/>
      <c r="N440" s="929"/>
      <c r="O440" s="929"/>
      <c r="P440" s="929"/>
      <c r="Q440" s="929"/>
      <c r="R440" s="929"/>
      <c r="S440" s="929"/>
      <c r="T440" s="929"/>
      <c r="U440" s="929"/>
      <c r="V440" s="929"/>
      <c r="W440" s="929"/>
      <c r="X440" s="929"/>
      <c r="Y440" s="929"/>
      <c r="Z440" s="929"/>
      <c r="AA440" s="929"/>
      <c r="AB440" s="926"/>
    </row>
    <row r="441" spans="1:28" ht="15.95" customHeight="1">
      <c r="A441" s="1627" t="s">
        <v>277</v>
      </c>
      <c r="B441" s="1627"/>
      <c r="C441" s="1627"/>
      <c r="D441" s="1627"/>
      <c r="E441" s="1627"/>
      <c r="F441" s="1627"/>
      <c r="G441" s="1627"/>
      <c r="H441" s="1627"/>
      <c r="I441" s="1627"/>
      <c r="J441" s="1627"/>
      <c r="K441" s="1627"/>
      <c r="L441" s="1627"/>
      <c r="M441" s="1627"/>
      <c r="N441" s="1627"/>
      <c r="O441" s="1627"/>
      <c r="P441" s="1627"/>
      <c r="Q441" s="1627"/>
      <c r="R441" s="1627"/>
      <c r="S441" s="1627"/>
      <c r="T441" s="1627"/>
      <c r="U441" s="1627"/>
      <c r="V441" s="1627"/>
      <c r="W441" s="1627"/>
      <c r="X441" s="1627"/>
      <c r="Y441" s="1627"/>
      <c r="Z441" s="1627"/>
      <c r="AA441" s="1627"/>
      <c r="AB441" s="926"/>
    </row>
    <row r="442" spans="1:28" ht="15.95" customHeight="1">
      <c r="A442" s="958"/>
      <c r="B442" s="958" t="s">
        <v>276</v>
      </c>
      <c r="C442" s="958"/>
      <c r="D442" s="958"/>
      <c r="E442" s="958"/>
      <c r="F442" s="958"/>
      <c r="G442" s="958"/>
      <c r="H442" s="958"/>
      <c r="I442" s="958"/>
      <c r="J442" s="958"/>
      <c r="K442" s="958"/>
      <c r="L442" s="958"/>
      <c r="M442" s="958"/>
      <c r="N442" s="958"/>
      <c r="O442" s="958"/>
      <c r="P442" s="958"/>
      <c r="Q442" s="958"/>
      <c r="R442" s="958"/>
      <c r="S442" s="958"/>
      <c r="T442" s="958"/>
      <c r="U442" s="958"/>
      <c r="V442" s="958"/>
      <c r="W442" s="958"/>
      <c r="X442" s="958"/>
      <c r="Y442" s="958"/>
      <c r="Z442" s="958"/>
      <c r="AA442" s="958"/>
      <c r="AB442" s="926"/>
    </row>
    <row r="443" spans="1:28" ht="21.95" customHeight="1">
      <c r="A443" s="995" t="s">
        <v>275</v>
      </c>
      <c r="B443" s="996" t="s">
        <v>132</v>
      </c>
      <c r="C443" s="996"/>
      <c r="D443" s="996"/>
      <c r="E443" s="996"/>
      <c r="F443" s="996"/>
      <c r="G443" s="945"/>
      <c r="H443" s="996"/>
      <c r="I443" s="996"/>
      <c r="J443" s="996"/>
      <c r="K443" s="996"/>
      <c r="L443" s="1643">
        <f>項目一覧②!$F$90</f>
        <v>1</v>
      </c>
      <c r="M443" s="1643"/>
      <c r="N443" s="996"/>
      <c r="O443" s="996"/>
      <c r="P443" s="996"/>
      <c r="Q443" s="996"/>
      <c r="R443" s="996"/>
      <c r="S443" s="996"/>
      <c r="T443" s="996"/>
      <c r="U443" s="996"/>
      <c r="V443" s="996"/>
      <c r="W443" s="996"/>
      <c r="X443" s="996"/>
      <c r="Y443" s="996"/>
      <c r="Z443" s="996"/>
      <c r="AA443" s="996"/>
      <c r="AB443" s="926"/>
    </row>
    <row r="444" spans="1:28" ht="21.95" customHeight="1">
      <c r="A444" s="995" t="s">
        <v>275</v>
      </c>
      <c r="B444" s="996" t="s">
        <v>274</v>
      </c>
      <c r="C444" s="996"/>
      <c r="D444" s="996"/>
      <c r="E444" s="996"/>
      <c r="F444" s="996"/>
      <c r="G444" s="926"/>
      <c r="H444" s="926"/>
      <c r="I444" s="996"/>
      <c r="J444" s="996"/>
      <c r="K444" s="1621" t="str">
        <f>項目一覧②!$F$91</f>
        <v/>
      </c>
      <c r="L444" s="1621"/>
      <c r="M444" s="1621"/>
      <c r="N444" s="1007" t="s">
        <v>273</v>
      </c>
      <c r="O444" s="996"/>
      <c r="P444" s="996"/>
      <c r="Q444" s="996"/>
      <c r="R444" s="996"/>
      <c r="S444" s="996"/>
      <c r="T444" s="996"/>
      <c r="U444" s="996"/>
      <c r="V444" s="996"/>
      <c r="W444" s="996"/>
      <c r="X444" s="996"/>
      <c r="Y444" s="996"/>
      <c r="Z444" s="996"/>
      <c r="AA444" s="996"/>
      <c r="AB444" s="926"/>
    </row>
    <row r="445" spans="1:28" ht="21.95" customHeight="1">
      <c r="A445" s="995" t="s">
        <v>269</v>
      </c>
      <c r="B445" s="996" t="s">
        <v>272</v>
      </c>
      <c r="C445" s="996"/>
      <c r="D445" s="996"/>
      <c r="E445" s="996"/>
      <c r="F445" s="996"/>
      <c r="G445" s="996"/>
      <c r="H445" s="996"/>
      <c r="I445" s="996"/>
      <c r="J445" s="1630" t="str">
        <f>項目一覧②!$F$92</f>
        <v/>
      </c>
      <c r="K445" s="1630"/>
      <c r="L445" s="1630"/>
      <c r="M445" s="1630"/>
      <c r="N445" s="1022" t="s">
        <v>267</v>
      </c>
      <c r="O445" s="996"/>
      <c r="P445" s="996"/>
      <c r="Q445" s="996"/>
      <c r="R445" s="996"/>
      <c r="S445" s="996"/>
      <c r="T445" s="996"/>
      <c r="U445" s="996"/>
      <c r="V445" s="996"/>
      <c r="W445" s="996"/>
      <c r="X445" s="996"/>
      <c r="Y445" s="996"/>
      <c r="Z445" s="996"/>
      <c r="AA445" s="996"/>
      <c r="AB445" s="926"/>
    </row>
    <row r="446" spans="1:28" ht="21.95" customHeight="1">
      <c r="A446" s="995" t="s">
        <v>269</v>
      </c>
      <c r="B446" s="996" t="s">
        <v>271</v>
      </c>
      <c r="C446" s="996"/>
      <c r="D446" s="996"/>
      <c r="E446" s="996"/>
      <c r="F446" s="996"/>
      <c r="G446" s="996"/>
      <c r="H446" s="996"/>
      <c r="I446" s="996"/>
      <c r="J446" s="1630" t="str">
        <f>項目一覧②!$F$93</f>
        <v/>
      </c>
      <c r="K446" s="1630"/>
      <c r="L446" s="1630"/>
      <c r="M446" s="1630"/>
      <c r="N446" s="1023" t="s">
        <v>267</v>
      </c>
      <c r="O446" s="996"/>
      <c r="P446" s="996"/>
      <c r="Q446" s="996"/>
      <c r="R446" s="996"/>
      <c r="S446" s="996"/>
      <c r="T446" s="996"/>
      <c r="U446" s="996"/>
      <c r="V446" s="996"/>
      <c r="W446" s="996"/>
      <c r="X446" s="996"/>
      <c r="Y446" s="996"/>
      <c r="Z446" s="996"/>
      <c r="AA446" s="996"/>
      <c r="AB446" s="926"/>
    </row>
    <row r="447" spans="1:28" ht="21.95" customHeight="1">
      <c r="A447" s="995" t="s">
        <v>269</v>
      </c>
      <c r="B447" s="996" t="s">
        <v>270</v>
      </c>
      <c r="C447" s="996"/>
      <c r="D447" s="996"/>
      <c r="E447" s="996"/>
      <c r="F447" s="996"/>
      <c r="G447" s="996"/>
      <c r="H447" s="996"/>
      <c r="I447" s="996"/>
      <c r="J447" s="1630" t="str">
        <f>項目一覧②!$F$94</f>
        <v/>
      </c>
      <c r="K447" s="1630"/>
      <c r="L447" s="1630"/>
      <c r="M447" s="1630"/>
      <c r="N447" s="1022" t="s">
        <v>267</v>
      </c>
      <c r="O447" s="996"/>
      <c r="P447" s="996"/>
      <c r="Q447" s="996"/>
      <c r="R447" s="996"/>
      <c r="S447" s="996"/>
      <c r="T447" s="996"/>
      <c r="U447" s="996"/>
      <c r="V447" s="996"/>
      <c r="W447" s="996"/>
      <c r="X447" s="996"/>
      <c r="Y447" s="996"/>
      <c r="Z447" s="996"/>
      <c r="AA447" s="996"/>
      <c r="AB447" s="926"/>
    </row>
    <row r="448" spans="1:28" ht="15.95" customHeight="1">
      <c r="A448" s="982" t="s">
        <v>269</v>
      </c>
      <c r="B448" s="960" t="s">
        <v>268</v>
      </c>
      <c r="C448" s="960"/>
      <c r="D448" s="960"/>
      <c r="E448" s="960"/>
      <c r="F448" s="960"/>
      <c r="G448" s="960"/>
      <c r="H448" s="960"/>
      <c r="I448" s="960"/>
      <c r="O448" s="960"/>
      <c r="P448" s="960"/>
      <c r="Q448" s="960"/>
      <c r="R448" s="960"/>
      <c r="S448" s="960"/>
      <c r="T448" s="960"/>
      <c r="U448" s="960"/>
      <c r="V448" s="960"/>
      <c r="W448" s="960"/>
      <c r="X448" s="960"/>
      <c r="Y448" s="960"/>
      <c r="Z448" s="960"/>
      <c r="AA448" s="960"/>
      <c r="AB448" s="926"/>
    </row>
    <row r="449" spans="1:28" ht="15.95" customHeight="1">
      <c r="A449" s="959"/>
      <c r="B449" s="929"/>
      <c r="C449" s="929" t="s">
        <v>2269</v>
      </c>
      <c r="D449" s="929" t="s">
        <v>2270</v>
      </c>
      <c r="E449" s="929"/>
      <c r="F449" s="929"/>
      <c r="G449" s="929"/>
      <c r="H449" s="929"/>
      <c r="I449" s="929"/>
      <c r="J449" s="1628" t="str">
        <f>項目一覧②!$F$95</f>
        <v/>
      </c>
      <c r="K449" s="1628"/>
      <c r="L449" s="1628"/>
      <c r="M449" s="1628"/>
      <c r="N449" s="1023" t="s">
        <v>267</v>
      </c>
      <c r="O449" s="929"/>
      <c r="P449" s="929"/>
      <c r="Q449" s="929"/>
      <c r="R449" s="929"/>
      <c r="S449" s="929"/>
      <c r="T449" s="929"/>
      <c r="U449" s="929"/>
      <c r="V449" s="929"/>
      <c r="W449" s="929"/>
      <c r="X449" s="929"/>
      <c r="Y449" s="929"/>
      <c r="Z449" s="929"/>
      <c r="AA449" s="929"/>
      <c r="AB449" s="926"/>
    </row>
    <row r="450" spans="1:28" ht="15.95" customHeight="1">
      <c r="A450" s="959"/>
      <c r="B450" s="929"/>
      <c r="C450" s="929" t="s">
        <v>2271</v>
      </c>
      <c r="D450" s="929" t="s">
        <v>2272</v>
      </c>
      <c r="E450" s="929"/>
      <c r="F450" s="929"/>
      <c r="G450" s="929"/>
      <c r="H450" s="929"/>
      <c r="I450" s="929"/>
      <c r="J450" s="1024"/>
      <c r="K450" s="1024"/>
      <c r="L450" s="1024"/>
      <c r="M450" s="1024"/>
      <c r="N450" s="1023"/>
      <c r="O450" s="1023"/>
      <c r="P450" s="929"/>
      <c r="Q450" s="959" t="str">
        <f>IF(項目一覧②!$G$96=TRUE,"■","□")</f>
        <v>□</v>
      </c>
      <c r="R450" s="929" t="s">
        <v>266</v>
      </c>
      <c r="S450" s="929"/>
      <c r="T450" s="959" t="str">
        <f>IF(項目一覧②!$H$96=TRUE,"■","□")</f>
        <v>□</v>
      </c>
      <c r="U450" s="929" t="s">
        <v>265</v>
      </c>
      <c r="V450" s="929"/>
      <c r="W450" s="929"/>
      <c r="X450" s="929"/>
      <c r="Y450" s="929"/>
      <c r="Z450" s="929"/>
      <c r="AA450" s="929"/>
      <c r="AB450" s="929"/>
    </row>
    <row r="451" spans="1:28" ht="15.95" customHeight="1">
      <c r="A451" s="982" t="s">
        <v>275</v>
      </c>
      <c r="B451" s="960" t="s">
        <v>264</v>
      </c>
      <c r="C451" s="960"/>
      <c r="D451" s="960"/>
      <c r="E451" s="960"/>
      <c r="F451" s="960"/>
      <c r="G451" s="960"/>
      <c r="H451" s="960"/>
      <c r="I451" s="960"/>
      <c r="J451" s="960"/>
      <c r="K451" s="960"/>
      <c r="L451" s="960"/>
      <c r="M451" s="960"/>
      <c r="N451" s="960"/>
      <c r="O451" s="960"/>
      <c r="P451" s="960"/>
      <c r="Q451" s="960"/>
      <c r="R451" s="960"/>
      <c r="S451" s="960"/>
      <c r="T451" s="960"/>
      <c r="U451" s="960"/>
      <c r="V451" s="960"/>
      <c r="W451" s="960"/>
      <c r="X451" s="960"/>
      <c r="Y451" s="960"/>
      <c r="Z451" s="960"/>
      <c r="AA451" s="960"/>
      <c r="AB451" s="926"/>
    </row>
    <row r="452" spans="1:28" ht="15.95" customHeight="1">
      <c r="A452" s="929"/>
      <c r="B452" s="929"/>
      <c r="C452" s="929"/>
      <c r="D452" s="1627" t="s">
        <v>263</v>
      </c>
      <c r="E452" s="1627"/>
      <c r="F452" s="1627"/>
      <c r="G452" s="1627"/>
      <c r="H452" s="998"/>
      <c r="I452" s="1627" t="s">
        <v>262</v>
      </c>
      <c r="J452" s="1627"/>
      <c r="K452" s="1627"/>
      <c r="L452" s="1627"/>
      <c r="M452" s="1627"/>
      <c r="N452" s="1627"/>
      <c r="O452" s="1627"/>
      <c r="P452" s="1627"/>
      <c r="Q452" s="1627"/>
      <c r="R452" s="1627"/>
      <c r="S452" s="1627"/>
      <c r="T452" s="1627"/>
      <c r="U452" s="1627"/>
      <c r="V452" s="998"/>
      <c r="W452" s="998" t="s">
        <v>279</v>
      </c>
      <c r="X452" s="1627" t="s">
        <v>289</v>
      </c>
      <c r="Y452" s="1627"/>
      <c r="Z452" s="1627"/>
      <c r="AA452" s="929" t="s">
        <v>288</v>
      </c>
      <c r="AB452" s="926"/>
    </row>
    <row r="453" spans="1:28" ht="18" customHeight="1">
      <c r="A453" s="929"/>
      <c r="B453" s="929" t="s">
        <v>287</v>
      </c>
      <c r="C453" s="929"/>
      <c r="D453" s="998" t="s">
        <v>281</v>
      </c>
      <c r="E453" s="1625" t="str">
        <f>項目一覧②!$F$97</f>
        <v/>
      </c>
      <c r="F453" s="1625"/>
      <c r="G453" s="983" t="s">
        <v>280</v>
      </c>
      <c r="H453" s="961" t="str">
        <f>項目一覧②!$F$103</f>
        <v/>
      </c>
      <c r="J453" s="929"/>
      <c r="K453" s="929"/>
      <c r="L453" s="926"/>
      <c r="M453" s="929"/>
      <c r="N453" s="929"/>
      <c r="O453" s="929"/>
      <c r="P453" s="929"/>
      <c r="Q453" s="929"/>
      <c r="R453" s="926"/>
      <c r="S453" s="926"/>
      <c r="T453" s="926"/>
      <c r="U453" s="926"/>
      <c r="V453" s="998"/>
      <c r="W453" s="998" t="s">
        <v>279</v>
      </c>
      <c r="X453" s="1626" t="str">
        <f>項目一覧②!$F$109</f>
        <v/>
      </c>
      <c r="Y453" s="1626"/>
      <c r="Z453" s="1626"/>
      <c r="AA453" s="929" t="s">
        <v>278</v>
      </c>
      <c r="AB453" s="926"/>
    </row>
    <row r="454" spans="1:28" ht="18" customHeight="1">
      <c r="A454" s="929"/>
      <c r="B454" s="929" t="s">
        <v>286</v>
      </c>
      <c r="C454" s="929"/>
      <c r="D454" s="998" t="s">
        <v>281</v>
      </c>
      <c r="E454" s="1625" t="str">
        <f>項目一覧②!$F$98</f>
        <v/>
      </c>
      <c r="F454" s="1625"/>
      <c r="G454" s="983" t="s">
        <v>280</v>
      </c>
      <c r="H454" s="961" t="str">
        <f>項目一覧②!$F$104</f>
        <v/>
      </c>
      <c r="J454" s="929"/>
      <c r="K454" s="929"/>
      <c r="L454" s="926"/>
      <c r="M454" s="929"/>
      <c r="N454" s="929"/>
      <c r="O454" s="929"/>
      <c r="P454" s="929"/>
      <c r="Q454" s="929"/>
      <c r="R454" s="926"/>
      <c r="S454" s="926"/>
      <c r="T454" s="926"/>
      <c r="U454" s="926"/>
      <c r="V454" s="998"/>
      <c r="W454" s="998" t="s">
        <v>279</v>
      </c>
      <c r="X454" s="1626" t="str">
        <f>項目一覧②!$F$110</f>
        <v/>
      </c>
      <c r="Y454" s="1626"/>
      <c r="Z454" s="1626"/>
      <c r="AA454" s="929" t="s">
        <v>278</v>
      </c>
      <c r="AB454" s="926"/>
    </row>
    <row r="455" spans="1:28" ht="18" customHeight="1">
      <c r="A455" s="929"/>
      <c r="B455" s="929" t="s">
        <v>285</v>
      </c>
      <c r="C455" s="929"/>
      <c r="D455" s="998" t="s">
        <v>281</v>
      </c>
      <c r="E455" s="1625" t="str">
        <f>項目一覧②!$F$99</f>
        <v/>
      </c>
      <c r="F455" s="1625"/>
      <c r="G455" s="983" t="s">
        <v>280</v>
      </c>
      <c r="H455" s="961" t="str">
        <f>項目一覧②!$F$105</f>
        <v/>
      </c>
      <c r="J455" s="929"/>
      <c r="K455" s="929"/>
      <c r="L455" s="926"/>
      <c r="M455" s="929"/>
      <c r="N455" s="929"/>
      <c r="O455" s="929"/>
      <c r="P455" s="929"/>
      <c r="Q455" s="929"/>
      <c r="R455" s="926"/>
      <c r="S455" s="926"/>
      <c r="T455" s="926"/>
      <c r="U455" s="926"/>
      <c r="V455" s="998"/>
      <c r="W455" s="998" t="s">
        <v>279</v>
      </c>
      <c r="X455" s="1626" t="str">
        <f>項目一覧②!$F$111</f>
        <v/>
      </c>
      <c r="Y455" s="1626"/>
      <c r="Z455" s="1626"/>
      <c r="AA455" s="929" t="s">
        <v>278</v>
      </c>
      <c r="AB455" s="926"/>
    </row>
    <row r="456" spans="1:28" ht="18" customHeight="1">
      <c r="A456" s="929"/>
      <c r="B456" s="929" t="s">
        <v>284</v>
      </c>
      <c r="C456" s="929"/>
      <c r="D456" s="998" t="s">
        <v>281</v>
      </c>
      <c r="E456" s="1625" t="str">
        <f>項目一覧②!$F$100</f>
        <v/>
      </c>
      <c r="F456" s="1625"/>
      <c r="G456" s="983" t="s">
        <v>280</v>
      </c>
      <c r="H456" s="961" t="str">
        <f>項目一覧②!$F$106</f>
        <v/>
      </c>
      <c r="J456" s="929"/>
      <c r="K456" s="929"/>
      <c r="L456" s="926"/>
      <c r="M456" s="929"/>
      <c r="N456" s="929"/>
      <c r="O456" s="929"/>
      <c r="P456" s="929"/>
      <c r="Q456" s="929"/>
      <c r="R456" s="926"/>
      <c r="S456" s="926"/>
      <c r="T456" s="926"/>
      <c r="U456" s="926"/>
      <c r="V456" s="998"/>
      <c r="W456" s="998" t="s">
        <v>279</v>
      </c>
      <c r="X456" s="1626" t="str">
        <f>項目一覧②!$F$112</f>
        <v/>
      </c>
      <c r="Y456" s="1626"/>
      <c r="Z456" s="1626"/>
      <c r="AA456" s="929" t="s">
        <v>278</v>
      </c>
      <c r="AB456" s="926"/>
    </row>
    <row r="457" spans="1:28" ht="18" customHeight="1">
      <c r="A457" s="929"/>
      <c r="B457" s="929" t="s">
        <v>283</v>
      </c>
      <c r="C457" s="929"/>
      <c r="D457" s="998" t="s">
        <v>281</v>
      </c>
      <c r="E457" s="1625" t="str">
        <f>項目一覧②!$F$101</f>
        <v/>
      </c>
      <c r="F457" s="1625"/>
      <c r="G457" s="983" t="s">
        <v>280</v>
      </c>
      <c r="H457" s="961" t="str">
        <f>項目一覧②!$F$107</f>
        <v/>
      </c>
      <c r="J457" s="929"/>
      <c r="K457" s="929"/>
      <c r="L457" s="926"/>
      <c r="M457" s="929"/>
      <c r="N457" s="929"/>
      <c r="O457" s="929"/>
      <c r="P457" s="929"/>
      <c r="Q457" s="929"/>
      <c r="R457" s="926"/>
      <c r="S457" s="926"/>
      <c r="T457" s="926"/>
      <c r="U457" s="926"/>
      <c r="V457" s="998"/>
      <c r="W457" s="998" t="s">
        <v>279</v>
      </c>
      <c r="X457" s="1626" t="str">
        <f>項目一覧②!$F$113</f>
        <v/>
      </c>
      <c r="Y457" s="1626"/>
      <c r="Z457" s="1626"/>
      <c r="AA457" s="929" t="s">
        <v>278</v>
      </c>
      <c r="AB457" s="926"/>
    </row>
    <row r="458" spans="1:28" ht="18" customHeight="1">
      <c r="A458" s="958"/>
      <c r="B458" s="958" t="s">
        <v>282</v>
      </c>
      <c r="C458" s="958"/>
      <c r="D458" s="998" t="s">
        <v>281</v>
      </c>
      <c r="E458" s="1625" t="str">
        <f>項目一覧②!$F$102</f>
        <v/>
      </c>
      <c r="F458" s="1625"/>
      <c r="G458" s="983" t="s">
        <v>280</v>
      </c>
      <c r="H458" s="961" t="str">
        <f>項目一覧②!$F$108</f>
        <v/>
      </c>
      <c r="J458" s="958"/>
      <c r="K458" s="958"/>
      <c r="L458" s="926"/>
      <c r="M458" s="958"/>
      <c r="N458" s="958"/>
      <c r="O458" s="958"/>
      <c r="P458" s="958"/>
      <c r="Q458" s="958"/>
      <c r="R458" s="926"/>
      <c r="S458" s="926"/>
      <c r="T458" s="926"/>
      <c r="U458" s="926"/>
      <c r="V458" s="998"/>
      <c r="W458" s="998" t="s">
        <v>279</v>
      </c>
      <c r="X458" s="1629" t="str">
        <f>項目一覧②!$F$114</f>
        <v/>
      </c>
      <c r="Y458" s="1629"/>
      <c r="Z458" s="1629"/>
      <c r="AA458" s="929" t="s">
        <v>278</v>
      </c>
      <c r="AB458" s="926"/>
    </row>
    <row r="459" spans="1:28" ht="15.95" customHeight="1">
      <c r="A459" s="982" t="s">
        <v>275</v>
      </c>
      <c r="B459" s="960" t="s">
        <v>251</v>
      </c>
      <c r="C459" s="960"/>
      <c r="D459" s="960"/>
      <c r="E459" s="960"/>
      <c r="F459" s="960"/>
      <c r="G459" s="960"/>
      <c r="H459" s="960"/>
      <c r="I459" s="960"/>
      <c r="J459" s="960"/>
      <c r="K459" s="960"/>
      <c r="L459" s="960"/>
      <c r="M459" s="960"/>
      <c r="N459" s="960"/>
      <c r="O459" s="960"/>
      <c r="P459" s="960"/>
      <c r="Q459" s="960"/>
      <c r="R459" s="960"/>
      <c r="S459" s="960"/>
      <c r="T459" s="960"/>
      <c r="U459" s="960"/>
      <c r="V459" s="960"/>
      <c r="W459" s="960"/>
      <c r="X459" s="960"/>
      <c r="Y459" s="960"/>
      <c r="Z459" s="960"/>
      <c r="AA459" s="960"/>
      <c r="AB459" s="926"/>
    </row>
    <row r="460" spans="1:28" ht="15.95" customHeight="1">
      <c r="A460" s="959"/>
      <c r="B460" s="929"/>
      <c r="C460" s="929"/>
      <c r="D460" s="929"/>
      <c r="E460" s="929"/>
      <c r="F460" s="1633" t="str">
        <f>項目一覧②!$F$115</f>
        <v/>
      </c>
      <c r="G460" s="1633"/>
      <c r="H460" s="1633"/>
      <c r="I460" s="1633"/>
      <c r="J460" s="1633"/>
      <c r="K460" s="1633"/>
      <c r="L460" s="1633"/>
      <c r="M460" s="1633"/>
      <c r="N460" s="1633"/>
      <c r="O460" s="1633"/>
      <c r="P460" s="1633"/>
      <c r="Q460" s="1633"/>
      <c r="R460" s="1633"/>
      <c r="S460" s="1633"/>
      <c r="T460" s="1633"/>
      <c r="U460" s="1633"/>
      <c r="V460" s="1633"/>
      <c r="W460" s="1633"/>
      <c r="X460" s="1633"/>
      <c r="Y460" s="1633"/>
      <c r="Z460" s="1633"/>
      <c r="AA460" s="1633"/>
      <c r="AB460" s="926"/>
    </row>
    <row r="461" spans="1:28" ht="15.95" customHeight="1">
      <c r="A461" s="958"/>
      <c r="B461" s="958"/>
      <c r="C461" s="958"/>
      <c r="D461" s="958"/>
      <c r="E461" s="958"/>
      <c r="F461" s="1634"/>
      <c r="G461" s="1634"/>
      <c r="H461" s="1634"/>
      <c r="I461" s="1634"/>
      <c r="J461" s="1634"/>
      <c r="K461" s="1634"/>
      <c r="L461" s="1634"/>
      <c r="M461" s="1634"/>
      <c r="N461" s="1634"/>
      <c r="O461" s="1634"/>
      <c r="P461" s="1634"/>
      <c r="Q461" s="1634"/>
      <c r="R461" s="1634"/>
      <c r="S461" s="1634"/>
      <c r="T461" s="1634"/>
      <c r="U461" s="1634"/>
      <c r="V461" s="1634"/>
      <c r="W461" s="1634"/>
      <c r="X461" s="1634"/>
      <c r="Y461" s="1634"/>
      <c r="Z461" s="1634"/>
      <c r="AA461" s="1634"/>
      <c r="AB461" s="926"/>
    </row>
    <row r="462" spans="1:28" ht="15.95" customHeight="1">
      <c r="A462" s="959" t="s">
        <v>275</v>
      </c>
      <c r="B462" s="929" t="s">
        <v>250</v>
      </c>
      <c r="C462" s="929"/>
      <c r="D462" s="929"/>
      <c r="E462" s="929"/>
      <c r="F462" s="929"/>
      <c r="G462" s="929"/>
      <c r="H462" s="929"/>
      <c r="I462" s="929"/>
      <c r="J462" s="929"/>
      <c r="K462" s="929"/>
      <c r="L462" s="929"/>
      <c r="M462" s="929"/>
      <c r="N462" s="929"/>
      <c r="O462" s="929"/>
      <c r="P462" s="929"/>
      <c r="Q462" s="929"/>
      <c r="R462" s="929"/>
      <c r="S462" s="929"/>
      <c r="T462" s="929"/>
      <c r="U462" s="929"/>
      <c r="V462" s="929"/>
      <c r="W462" s="929"/>
      <c r="X462" s="929"/>
      <c r="Y462" s="929"/>
      <c r="Z462" s="929"/>
      <c r="AA462" s="929"/>
      <c r="AB462" s="926"/>
    </row>
    <row r="463" spans="1:28" ht="15.95" customHeight="1">
      <c r="A463" s="929"/>
      <c r="B463" s="929"/>
      <c r="C463" s="929"/>
      <c r="D463" s="929"/>
      <c r="E463" s="929"/>
      <c r="F463" s="1633" t="str">
        <f>項目一覧②!$F$116</f>
        <v/>
      </c>
      <c r="G463" s="1633"/>
      <c r="H463" s="1633"/>
      <c r="I463" s="1633"/>
      <c r="J463" s="1633"/>
      <c r="K463" s="1633"/>
      <c r="L463" s="1633"/>
      <c r="M463" s="1633"/>
      <c r="N463" s="1633"/>
      <c r="O463" s="1633"/>
      <c r="P463" s="1633"/>
      <c r="Q463" s="1633"/>
      <c r="R463" s="1633"/>
      <c r="S463" s="1633"/>
      <c r="T463" s="1633"/>
      <c r="U463" s="1633"/>
      <c r="V463" s="1633"/>
      <c r="W463" s="1633"/>
      <c r="X463" s="1633"/>
      <c r="Y463" s="1633"/>
      <c r="Z463" s="1633"/>
      <c r="AA463" s="1633"/>
      <c r="AB463" s="926"/>
    </row>
    <row r="464" spans="1:28" ht="15.95" customHeight="1">
      <c r="A464" s="958"/>
      <c r="B464" s="958"/>
      <c r="C464" s="958"/>
      <c r="D464" s="958"/>
      <c r="E464" s="958"/>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926"/>
    </row>
    <row r="465" spans="1:28" ht="18" customHeight="1">
      <c r="A465" s="929"/>
      <c r="B465" s="929"/>
      <c r="C465" s="929"/>
      <c r="D465" s="929"/>
      <c r="E465" s="929"/>
      <c r="F465" s="929"/>
      <c r="G465" s="929"/>
      <c r="H465" s="929"/>
      <c r="I465" s="929"/>
      <c r="J465" s="929"/>
      <c r="K465" s="929"/>
      <c r="L465" s="929"/>
      <c r="M465" s="929"/>
      <c r="N465" s="929"/>
      <c r="O465" s="929"/>
      <c r="P465" s="929"/>
      <c r="Q465" s="929"/>
      <c r="R465" s="929"/>
      <c r="S465" s="929"/>
      <c r="T465" s="929"/>
      <c r="U465" s="929"/>
      <c r="V465" s="929"/>
      <c r="W465" s="929"/>
      <c r="X465" s="929"/>
      <c r="Y465" s="929"/>
      <c r="Z465" s="929"/>
      <c r="AA465" s="929"/>
      <c r="AB465" s="926"/>
    </row>
    <row r="466" spans="1:28" ht="15.95" customHeight="1">
      <c r="A466" s="1627" t="s">
        <v>277</v>
      </c>
      <c r="B466" s="1627"/>
      <c r="C466" s="1627"/>
      <c r="D466" s="1627"/>
      <c r="E466" s="1627"/>
      <c r="F466" s="1627"/>
      <c r="G466" s="1627"/>
      <c r="H466" s="1627"/>
      <c r="I466" s="1627"/>
      <c r="J466" s="1627"/>
      <c r="K466" s="1627"/>
      <c r="L466" s="1627"/>
      <c r="M466" s="1627"/>
      <c r="N466" s="1627"/>
      <c r="O466" s="1627"/>
      <c r="P466" s="1627"/>
      <c r="Q466" s="1627"/>
      <c r="R466" s="1627"/>
      <c r="S466" s="1627"/>
      <c r="T466" s="1627"/>
      <c r="U466" s="1627"/>
      <c r="V466" s="1627"/>
      <c r="W466" s="1627"/>
      <c r="X466" s="1627"/>
      <c r="Y466" s="1627"/>
      <c r="Z466" s="1627"/>
      <c r="AA466" s="1627"/>
      <c r="AB466" s="926"/>
    </row>
    <row r="467" spans="1:28" ht="15.95" customHeight="1">
      <c r="A467" s="958"/>
      <c r="B467" s="958" t="s">
        <v>276</v>
      </c>
      <c r="C467" s="958"/>
      <c r="D467" s="958"/>
      <c r="E467" s="958"/>
      <c r="F467" s="958"/>
      <c r="G467" s="958"/>
      <c r="H467" s="958"/>
      <c r="I467" s="958"/>
      <c r="J467" s="958"/>
      <c r="K467" s="958"/>
      <c r="L467" s="958"/>
      <c r="M467" s="958"/>
      <c r="N467" s="958"/>
      <c r="O467" s="958"/>
      <c r="P467" s="958"/>
      <c r="Q467" s="958"/>
      <c r="R467" s="958"/>
      <c r="S467" s="958"/>
      <c r="T467" s="958"/>
      <c r="U467" s="958"/>
      <c r="V467" s="958"/>
      <c r="W467" s="958"/>
      <c r="X467" s="958"/>
      <c r="Y467" s="958"/>
      <c r="Z467" s="958"/>
      <c r="AA467" s="958"/>
      <c r="AB467" s="926"/>
    </row>
    <row r="468" spans="1:28" ht="21.95" customHeight="1">
      <c r="A468" s="995" t="s">
        <v>275</v>
      </c>
      <c r="B468" s="996" t="s">
        <v>132</v>
      </c>
      <c r="C468" s="996"/>
      <c r="D468" s="996"/>
      <c r="E468" s="996"/>
      <c r="F468" s="996"/>
      <c r="G468" s="945"/>
      <c r="H468" s="996"/>
      <c r="I468" s="996"/>
      <c r="J468" s="996"/>
      <c r="K468" s="996"/>
      <c r="L468" s="1643">
        <f>項目一覧②!$F$117</f>
        <v>1</v>
      </c>
      <c r="M468" s="1643"/>
      <c r="N468" s="996"/>
      <c r="O468" s="996"/>
      <c r="P468" s="996"/>
      <c r="Q468" s="996"/>
      <c r="R468" s="996"/>
      <c r="S468" s="996"/>
      <c r="T468" s="996"/>
      <c r="U468" s="996"/>
      <c r="V468" s="996"/>
      <c r="W468" s="996"/>
      <c r="X468" s="996"/>
      <c r="Y468" s="996"/>
      <c r="Z468" s="996"/>
      <c r="AA468" s="996"/>
      <c r="AB468" s="926"/>
    </row>
    <row r="469" spans="1:28" ht="21.95" customHeight="1">
      <c r="A469" s="995" t="s">
        <v>275</v>
      </c>
      <c r="B469" s="996" t="s">
        <v>274</v>
      </c>
      <c r="C469" s="996"/>
      <c r="D469" s="996"/>
      <c r="E469" s="996"/>
      <c r="F469" s="996"/>
      <c r="G469" s="926"/>
      <c r="H469" s="926"/>
      <c r="I469" s="996"/>
      <c r="J469" s="996"/>
      <c r="K469" s="1631" t="str">
        <f>項目一覧②!$F$118</f>
        <v/>
      </c>
      <c r="L469" s="1631"/>
      <c r="M469" s="1631"/>
      <c r="N469" s="996" t="s">
        <v>273</v>
      </c>
      <c r="O469" s="996"/>
      <c r="P469" s="996"/>
      <c r="Q469" s="996"/>
      <c r="R469" s="996"/>
      <c r="S469" s="996"/>
      <c r="T469" s="996"/>
      <c r="U469" s="996"/>
      <c r="V469" s="996"/>
      <c r="W469" s="996"/>
      <c r="X469" s="996"/>
      <c r="Y469" s="996"/>
      <c r="Z469" s="996"/>
      <c r="AA469" s="996"/>
      <c r="AB469" s="926"/>
    </row>
    <row r="470" spans="1:28" ht="21.95" customHeight="1">
      <c r="A470" s="995" t="s">
        <v>269</v>
      </c>
      <c r="B470" s="996" t="s">
        <v>272</v>
      </c>
      <c r="C470" s="996"/>
      <c r="D470" s="996"/>
      <c r="E470" s="996"/>
      <c r="F470" s="996"/>
      <c r="G470" s="996"/>
      <c r="H470" s="996"/>
      <c r="I470" s="996"/>
      <c r="J470" s="1630" t="str">
        <f>項目一覧②!$F$119</f>
        <v/>
      </c>
      <c r="K470" s="1630"/>
      <c r="L470" s="1630"/>
      <c r="M470" s="1630"/>
      <c r="N470" s="1022" t="s">
        <v>267</v>
      </c>
      <c r="O470" s="996"/>
      <c r="P470" s="996"/>
      <c r="Q470" s="996"/>
      <c r="R470" s="996"/>
      <c r="S470" s="996"/>
      <c r="T470" s="996"/>
      <c r="U470" s="996"/>
      <c r="V470" s="996"/>
      <c r="W470" s="996"/>
      <c r="X470" s="996"/>
      <c r="Y470" s="996"/>
      <c r="Z470" s="996"/>
      <c r="AA470" s="996"/>
      <c r="AB470" s="926"/>
    </row>
    <row r="471" spans="1:28" ht="21.95" customHeight="1">
      <c r="A471" s="995" t="s">
        <v>269</v>
      </c>
      <c r="B471" s="996" t="s">
        <v>271</v>
      </c>
      <c r="C471" s="996"/>
      <c r="D471" s="996"/>
      <c r="E471" s="996"/>
      <c r="F471" s="996"/>
      <c r="G471" s="996"/>
      <c r="H471" s="996"/>
      <c r="I471" s="996"/>
      <c r="J471" s="1630" t="str">
        <f>項目一覧②!$F$120</f>
        <v/>
      </c>
      <c r="K471" s="1630"/>
      <c r="L471" s="1630"/>
      <c r="M471" s="1630"/>
      <c r="N471" s="1023" t="s">
        <v>267</v>
      </c>
      <c r="O471" s="996"/>
      <c r="P471" s="996"/>
      <c r="Q471" s="996"/>
      <c r="R471" s="996"/>
      <c r="S471" s="996"/>
      <c r="T471" s="996"/>
      <c r="U471" s="996"/>
      <c r="V471" s="996"/>
      <c r="W471" s="996"/>
      <c r="X471" s="996"/>
      <c r="Y471" s="996"/>
      <c r="Z471" s="996"/>
      <c r="AA471" s="996"/>
      <c r="AB471" s="926"/>
    </row>
    <row r="472" spans="1:28" ht="21.95" customHeight="1">
      <c r="A472" s="995" t="s">
        <v>269</v>
      </c>
      <c r="B472" s="996" t="s">
        <v>270</v>
      </c>
      <c r="C472" s="996"/>
      <c r="D472" s="996"/>
      <c r="E472" s="996"/>
      <c r="F472" s="996"/>
      <c r="G472" s="996"/>
      <c r="H472" s="996"/>
      <c r="I472" s="996"/>
      <c r="J472" s="1630" t="str">
        <f>項目一覧②!$F$121</f>
        <v/>
      </c>
      <c r="K472" s="1630"/>
      <c r="L472" s="1630"/>
      <c r="M472" s="1630"/>
      <c r="N472" s="1022" t="s">
        <v>267</v>
      </c>
      <c r="O472" s="996"/>
      <c r="P472" s="996"/>
      <c r="Q472" s="996"/>
      <c r="R472" s="996"/>
      <c r="S472" s="996"/>
      <c r="T472" s="996"/>
      <c r="U472" s="996"/>
      <c r="V472" s="996"/>
      <c r="W472" s="996"/>
      <c r="X472" s="996"/>
      <c r="Y472" s="996"/>
      <c r="Z472" s="996"/>
      <c r="AA472" s="996"/>
      <c r="AB472" s="926"/>
    </row>
    <row r="473" spans="1:28" ht="15.95" customHeight="1">
      <c r="A473" s="982" t="s">
        <v>269</v>
      </c>
      <c r="B473" s="960" t="s">
        <v>268</v>
      </c>
      <c r="C473" s="960"/>
      <c r="D473" s="960"/>
      <c r="E473" s="960"/>
      <c r="F473" s="960"/>
      <c r="G473" s="960"/>
      <c r="H473" s="960"/>
      <c r="I473" s="960"/>
      <c r="O473" s="960"/>
      <c r="P473" s="960"/>
      <c r="Q473" s="960"/>
      <c r="R473" s="960"/>
      <c r="S473" s="960"/>
      <c r="T473" s="960"/>
      <c r="U473" s="960"/>
      <c r="V473" s="960"/>
      <c r="W473" s="960"/>
      <c r="X473" s="960"/>
      <c r="Y473" s="960"/>
      <c r="Z473" s="960"/>
      <c r="AA473" s="960"/>
      <c r="AB473" s="926"/>
    </row>
    <row r="474" spans="1:28" ht="15.95" customHeight="1">
      <c r="A474" s="959"/>
      <c r="B474" s="929"/>
      <c r="C474" s="929" t="s">
        <v>2269</v>
      </c>
      <c r="D474" s="929" t="s">
        <v>2270</v>
      </c>
      <c r="E474" s="929"/>
      <c r="F474" s="929"/>
      <c r="G474" s="929"/>
      <c r="H474" s="929"/>
      <c r="I474" s="929"/>
      <c r="J474" s="1628" t="str">
        <f>項目一覧②!$F$122</f>
        <v/>
      </c>
      <c r="K474" s="1628"/>
      <c r="L474" s="1628"/>
      <c r="M474" s="1628"/>
      <c r="N474" s="1023" t="s">
        <v>267</v>
      </c>
      <c r="O474" s="929"/>
      <c r="P474" s="929"/>
      <c r="Q474" s="929"/>
      <c r="R474" s="929"/>
      <c r="S474" s="929"/>
      <c r="T474" s="929"/>
      <c r="U474" s="929"/>
      <c r="V474" s="929"/>
      <c r="W474" s="929"/>
      <c r="X474" s="929"/>
      <c r="Y474" s="929"/>
      <c r="Z474" s="929"/>
      <c r="AA474" s="929"/>
      <c r="AB474" s="926"/>
    </row>
    <row r="475" spans="1:28" ht="15.95" customHeight="1">
      <c r="A475" s="959"/>
      <c r="B475" s="929"/>
      <c r="C475" s="929" t="s">
        <v>2271</v>
      </c>
      <c r="D475" s="929" t="s">
        <v>2272</v>
      </c>
      <c r="E475" s="929"/>
      <c r="F475" s="929"/>
      <c r="G475" s="929"/>
      <c r="H475" s="929"/>
      <c r="I475" s="929"/>
      <c r="J475" s="1024"/>
      <c r="K475" s="1024"/>
      <c r="L475" s="1024"/>
      <c r="M475" s="1024"/>
      <c r="N475" s="1023"/>
      <c r="O475" s="1023"/>
      <c r="P475" s="929"/>
      <c r="Q475" s="959" t="str">
        <f>IF(項目一覧②!$G$123=TRUE,"■","□")</f>
        <v>□</v>
      </c>
      <c r="R475" s="929" t="s">
        <v>266</v>
      </c>
      <c r="S475" s="929"/>
      <c r="T475" s="959" t="str">
        <f>IF(項目一覧②!$H$123=TRUE,"■","□")</f>
        <v>□</v>
      </c>
      <c r="U475" s="929" t="s">
        <v>265</v>
      </c>
      <c r="V475" s="929"/>
      <c r="W475" s="929"/>
      <c r="X475" s="929"/>
      <c r="Y475" s="929"/>
      <c r="Z475" s="929"/>
      <c r="AA475" s="929"/>
      <c r="AB475" s="929"/>
    </row>
    <row r="476" spans="1:28" ht="15.95" customHeight="1">
      <c r="A476" s="982" t="s">
        <v>275</v>
      </c>
      <c r="B476" s="960" t="s">
        <v>264</v>
      </c>
      <c r="C476" s="960"/>
      <c r="D476" s="960"/>
      <c r="E476" s="960"/>
      <c r="F476" s="960"/>
      <c r="G476" s="960"/>
      <c r="H476" s="960"/>
      <c r="I476" s="960"/>
      <c r="J476" s="960"/>
      <c r="K476" s="960"/>
      <c r="L476" s="960"/>
      <c r="M476" s="960"/>
      <c r="N476" s="960"/>
      <c r="O476" s="960"/>
      <c r="P476" s="960"/>
      <c r="Q476" s="960"/>
      <c r="R476" s="960"/>
      <c r="S476" s="960"/>
      <c r="T476" s="960"/>
      <c r="U476" s="960"/>
      <c r="V476" s="960"/>
      <c r="W476" s="960"/>
      <c r="X476" s="960"/>
      <c r="Y476" s="960"/>
      <c r="Z476" s="960"/>
      <c r="AA476" s="960"/>
      <c r="AB476" s="926"/>
    </row>
    <row r="477" spans="1:28" ht="15.95" customHeight="1">
      <c r="A477" s="929"/>
      <c r="B477" s="929"/>
      <c r="C477" s="929"/>
      <c r="D477" s="1627" t="s">
        <v>263</v>
      </c>
      <c r="E477" s="1627"/>
      <c r="F477" s="1627"/>
      <c r="G477" s="1627"/>
      <c r="H477" s="998"/>
      <c r="I477" s="1627" t="s">
        <v>262</v>
      </c>
      <c r="J477" s="1627"/>
      <c r="K477" s="1627"/>
      <c r="L477" s="1627"/>
      <c r="M477" s="1627"/>
      <c r="N477" s="1627"/>
      <c r="O477" s="1627"/>
      <c r="P477" s="1627"/>
      <c r="Q477" s="1627"/>
      <c r="R477" s="1627"/>
      <c r="S477" s="1627"/>
      <c r="T477" s="1627"/>
      <c r="U477" s="1627"/>
      <c r="V477" s="998"/>
      <c r="W477" s="998" t="s">
        <v>279</v>
      </c>
      <c r="X477" s="1627" t="s">
        <v>289</v>
      </c>
      <c r="Y477" s="1627"/>
      <c r="Z477" s="1627"/>
      <c r="AA477" s="929" t="s">
        <v>288</v>
      </c>
      <c r="AB477" s="926"/>
    </row>
    <row r="478" spans="1:28" ht="15.95" customHeight="1">
      <c r="A478" s="929"/>
      <c r="B478" s="929" t="s">
        <v>287</v>
      </c>
      <c r="C478" s="929"/>
      <c r="D478" s="998" t="s">
        <v>281</v>
      </c>
      <c r="E478" s="1625" t="str">
        <f>項目一覧②!$F$124</f>
        <v/>
      </c>
      <c r="F478" s="1625"/>
      <c r="G478" s="983" t="s">
        <v>280</v>
      </c>
      <c r="H478" s="961" t="str">
        <f>項目一覧②!$F$130</f>
        <v/>
      </c>
      <c r="J478" s="929"/>
      <c r="K478" s="929"/>
      <c r="L478" s="926"/>
      <c r="M478" s="929"/>
      <c r="N478" s="929"/>
      <c r="O478" s="929"/>
      <c r="P478" s="929"/>
      <c r="Q478" s="929"/>
      <c r="R478" s="926"/>
      <c r="S478" s="926"/>
      <c r="T478" s="926"/>
      <c r="U478" s="926"/>
      <c r="V478" s="998"/>
      <c r="W478" s="998" t="s">
        <v>279</v>
      </c>
      <c r="X478" s="1626" t="str">
        <f>項目一覧②!$F$136</f>
        <v/>
      </c>
      <c r="Y478" s="1626"/>
      <c r="Z478" s="1626"/>
      <c r="AA478" s="929" t="s">
        <v>278</v>
      </c>
      <c r="AB478" s="926"/>
    </row>
    <row r="479" spans="1:28" ht="15.95" customHeight="1">
      <c r="A479" s="929"/>
      <c r="B479" s="929" t="s">
        <v>286</v>
      </c>
      <c r="C479" s="929"/>
      <c r="D479" s="998" t="s">
        <v>281</v>
      </c>
      <c r="E479" s="1625" t="str">
        <f>項目一覧②!$F$125</f>
        <v/>
      </c>
      <c r="F479" s="1625"/>
      <c r="G479" s="983" t="s">
        <v>280</v>
      </c>
      <c r="H479" s="961" t="str">
        <f>項目一覧②!$F$131</f>
        <v/>
      </c>
      <c r="J479" s="929"/>
      <c r="K479" s="929"/>
      <c r="L479" s="926"/>
      <c r="M479" s="929"/>
      <c r="N479" s="929"/>
      <c r="O479" s="929"/>
      <c r="P479" s="929"/>
      <c r="Q479" s="929"/>
      <c r="R479" s="926"/>
      <c r="S479" s="926"/>
      <c r="T479" s="926"/>
      <c r="U479" s="926"/>
      <c r="V479" s="998"/>
      <c r="W479" s="998" t="s">
        <v>279</v>
      </c>
      <c r="X479" s="1626" t="str">
        <f>項目一覧②!$F$137</f>
        <v/>
      </c>
      <c r="Y479" s="1626"/>
      <c r="Z479" s="1626"/>
      <c r="AA479" s="929" t="s">
        <v>278</v>
      </c>
      <c r="AB479" s="926"/>
    </row>
    <row r="480" spans="1:28" ht="15.95" customHeight="1">
      <c r="A480" s="929"/>
      <c r="B480" s="929" t="s">
        <v>285</v>
      </c>
      <c r="C480" s="929"/>
      <c r="D480" s="998" t="s">
        <v>281</v>
      </c>
      <c r="E480" s="1625" t="str">
        <f>項目一覧②!$F$126</f>
        <v/>
      </c>
      <c r="F480" s="1625"/>
      <c r="G480" s="983" t="s">
        <v>280</v>
      </c>
      <c r="H480" s="961" t="str">
        <f>項目一覧②!$F$132</f>
        <v/>
      </c>
      <c r="J480" s="929"/>
      <c r="K480" s="929"/>
      <c r="L480" s="926"/>
      <c r="M480" s="929"/>
      <c r="N480" s="929"/>
      <c r="O480" s="929"/>
      <c r="P480" s="929"/>
      <c r="Q480" s="929"/>
      <c r="R480" s="926"/>
      <c r="S480" s="926"/>
      <c r="T480" s="926"/>
      <c r="U480" s="926"/>
      <c r="V480" s="998"/>
      <c r="W480" s="998" t="s">
        <v>279</v>
      </c>
      <c r="X480" s="1626" t="str">
        <f>項目一覧②!$F$138</f>
        <v/>
      </c>
      <c r="Y480" s="1626"/>
      <c r="Z480" s="1626"/>
      <c r="AA480" s="929" t="s">
        <v>278</v>
      </c>
      <c r="AB480" s="926"/>
    </row>
    <row r="481" spans="1:28" ht="15.95" customHeight="1">
      <c r="A481" s="929"/>
      <c r="B481" s="929" t="s">
        <v>284</v>
      </c>
      <c r="C481" s="929"/>
      <c r="D481" s="998" t="s">
        <v>281</v>
      </c>
      <c r="E481" s="1625" t="str">
        <f>項目一覧②!$F$127</f>
        <v/>
      </c>
      <c r="F481" s="1625"/>
      <c r="G481" s="983" t="s">
        <v>280</v>
      </c>
      <c r="H481" s="961" t="str">
        <f>項目一覧②!$F$133</f>
        <v/>
      </c>
      <c r="J481" s="929"/>
      <c r="K481" s="929"/>
      <c r="L481" s="926"/>
      <c r="M481" s="929"/>
      <c r="N481" s="929"/>
      <c r="O481" s="929"/>
      <c r="P481" s="929"/>
      <c r="Q481" s="929"/>
      <c r="R481" s="926"/>
      <c r="S481" s="926"/>
      <c r="T481" s="926"/>
      <c r="U481" s="926"/>
      <c r="V481" s="998"/>
      <c r="W481" s="998" t="s">
        <v>279</v>
      </c>
      <c r="X481" s="1626" t="str">
        <f>項目一覧②!$F$139</f>
        <v/>
      </c>
      <c r="Y481" s="1626"/>
      <c r="Z481" s="1626"/>
      <c r="AA481" s="929" t="s">
        <v>278</v>
      </c>
      <c r="AB481" s="926"/>
    </row>
    <row r="482" spans="1:28" ht="15.95" customHeight="1">
      <c r="A482" s="929"/>
      <c r="B482" s="929" t="s">
        <v>283</v>
      </c>
      <c r="C482" s="929"/>
      <c r="D482" s="998" t="s">
        <v>281</v>
      </c>
      <c r="E482" s="1625" t="str">
        <f>項目一覧②!$F$128</f>
        <v/>
      </c>
      <c r="F482" s="1625"/>
      <c r="G482" s="983" t="s">
        <v>280</v>
      </c>
      <c r="H482" s="961" t="str">
        <f>項目一覧②!$F$134</f>
        <v/>
      </c>
      <c r="J482" s="929"/>
      <c r="K482" s="929"/>
      <c r="L482" s="926"/>
      <c r="M482" s="929"/>
      <c r="N482" s="929"/>
      <c r="O482" s="929"/>
      <c r="P482" s="929"/>
      <c r="Q482" s="929"/>
      <c r="R482" s="926"/>
      <c r="S482" s="926"/>
      <c r="T482" s="926"/>
      <c r="U482" s="926"/>
      <c r="V482" s="998"/>
      <c r="W482" s="998" t="s">
        <v>279</v>
      </c>
      <c r="X482" s="1626" t="str">
        <f>項目一覧②!$F$140</f>
        <v/>
      </c>
      <c r="Y482" s="1626"/>
      <c r="Z482" s="1626"/>
      <c r="AA482" s="929" t="s">
        <v>278</v>
      </c>
      <c r="AB482" s="926"/>
    </row>
    <row r="483" spans="1:28" ht="15.95" customHeight="1">
      <c r="A483" s="958"/>
      <c r="B483" s="958" t="s">
        <v>282</v>
      </c>
      <c r="C483" s="958"/>
      <c r="D483" s="998" t="s">
        <v>281</v>
      </c>
      <c r="E483" s="1625" t="str">
        <f>項目一覧②!$F$129</f>
        <v/>
      </c>
      <c r="F483" s="1625"/>
      <c r="G483" s="983" t="s">
        <v>280</v>
      </c>
      <c r="H483" s="961" t="str">
        <f>項目一覧②!$F$135</f>
        <v/>
      </c>
      <c r="J483" s="958"/>
      <c r="K483" s="958"/>
      <c r="L483" s="926"/>
      <c r="M483" s="958"/>
      <c r="N483" s="958"/>
      <c r="O483" s="958"/>
      <c r="P483" s="958"/>
      <c r="Q483" s="958"/>
      <c r="R483" s="926"/>
      <c r="S483" s="926"/>
      <c r="T483" s="926"/>
      <c r="U483" s="926"/>
      <c r="V483" s="998"/>
      <c r="W483" s="998" t="s">
        <v>279</v>
      </c>
      <c r="X483" s="1629" t="str">
        <f>項目一覧②!$F$141</f>
        <v/>
      </c>
      <c r="Y483" s="1629"/>
      <c r="Z483" s="1629"/>
      <c r="AA483" s="929" t="s">
        <v>278</v>
      </c>
      <c r="AB483" s="926"/>
    </row>
    <row r="484" spans="1:28" ht="15.95" customHeight="1">
      <c r="A484" s="982" t="s">
        <v>275</v>
      </c>
      <c r="B484" s="960" t="s">
        <v>251</v>
      </c>
      <c r="C484" s="960"/>
      <c r="D484" s="960"/>
      <c r="E484" s="960"/>
      <c r="F484" s="960"/>
      <c r="G484" s="960"/>
      <c r="H484" s="960"/>
      <c r="I484" s="960"/>
      <c r="J484" s="960"/>
      <c r="K484" s="960"/>
      <c r="L484" s="960"/>
      <c r="M484" s="960"/>
      <c r="N484" s="960"/>
      <c r="O484" s="960"/>
      <c r="P484" s="960"/>
      <c r="Q484" s="960"/>
      <c r="R484" s="960"/>
      <c r="S484" s="960"/>
      <c r="T484" s="960"/>
      <c r="U484" s="960"/>
      <c r="V484" s="960"/>
      <c r="W484" s="960"/>
      <c r="X484" s="960"/>
      <c r="Y484" s="960"/>
      <c r="Z484" s="960"/>
      <c r="AA484" s="960"/>
      <c r="AB484" s="926"/>
    </row>
    <row r="485" spans="1:28" ht="15.95" customHeight="1">
      <c r="A485" s="959"/>
      <c r="B485" s="929"/>
      <c r="C485" s="929"/>
      <c r="D485" s="929"/>
      <c r="E485" s="929"/>
      <c r="F485" s="1633" t="str">
        <f>項目一覧②!$F$142</f>
        <v/>
      </c>
      <c r="G485" s="1633"/>
      <c r="H485" s="1633"/>
      <c r="I485" s="1633"/>
      <c r="J485" s="1633"/>
      <c r="K485" s="1633"/>
      <c r="L485" s="1633"/>
      <c r="M485" s="1633"/>
      <c r="N485" s="1633"/>
      <c r="O485" s="1633"/>
      <c r="P485" s="1633"/>
      <c r="Q485" s="1633"/>
      <c r="R485" s="1633"/>
      <c r="S485" s="1633"/>
      <c r="T485" s="1633"/>
      <c r="U485" s="1633"/>
      <c r="V485" s="1633"/>
      <c r="W485" s="1633"/>
      <c r="X485" s="1633"/>
      <c r="Y485" s="1633"/>
      <c r="Z485" s="1633"/>
      <c r="AA485" s="1633"/>
      <c r="AB485" s="926"/>
    </row>
    <row r="486" spans="1:28" ht="15.95" customHeight="1">
      <c r="A486" s="958"/>
      <c r="B486" s="958"/>
      <c r="C486" s="958"/>
      <c r="D486" s="958"/>
      <c r="E486" s="958"/>
      <c r="F486" s="1634"/>
      <c r="G486" s="1634"/>
      <c r="H486" s="1634"/>
      <c r="I486" s="1634"/>
      <c r="J486" s="1634"/>
      <c r="K486" s="1634"/>
      <c r="L486" s="1634"/>
      <c r="M486" s="1634"/>
      <c r="N486" s="1634"/>
      <c r="O486" s="1634"/>
      <c r="P486" s="1634"/>
      <c r="Q486" s="1634"/>
      <c r="R486" s="1634"/>
      <c r="S486" s="1634"/>
      <c r="T486" s="1634"/>
      <c r="U486" s="1634"/>
      <c r="V486" s="1634"/>
      <c r="W486" s="1634"/>
      <c r="X486" s="1634"/>
      <c r="Y486" s="1634"/>
      <c r="Z486" s="1634"/>
      <c r="AA486" s="1634"/>
      <c r="AB486" s="926"/>
    </row>
    <row r="487" spans="1:28" ht="15.95" customHeight="1">
      <c r="A487" s="959" t="s">
        <v>275</v>
      </c>
      <c r="B487" s="929" t="s">
        <v>250</v>
      </c>
      <c r="C487" s="929"/>
      <c r="D487" s="929"/>
      <c r="E487" s="929"/>
      <c r="F487" s="929"/>
      <c r="G487" s="929"/>
      <c r="H487" s="929"/>
      <c r="I487" s="929"/>
      <c r="J487" s="929"/>
      <c r="K487" s="929"/>
      <c r="L487" s="929"/>
      <c r="M487" s="929"/>
      <c r="N487" s="929"/>
      <c r="O487" s="929"/>
      <c r="P487" s="929"/>
      <c r="Q487" s="929"/>
      <c r="R487" s="929"/>
      <c r="S487" s="929"/>
      <c r="T487" s="929"/>
      <c r="U487" s="929"/>
      <c r="V487" s="929"/>
      <c r="W487" s="929"/>
      <c r="X487" s="929"/>
      <c r="Y487" s="929"/>
      <c r="Z487" s="929"/>
      <c r="AA487" s="929"/>
      <c r="AB487" s="926"/>
    </row>
    <row r="488" spans="1:28" ht="15.95" customHeight="1">
      <c r="A488" s="929"/>
      <c r="B488" s="929"/>
      <c r="C488" s="929"/>
      <c r="D488" s="929"/>
      <c r="E488" s="929"/>
      <c r="F488" s="1633" t="str">
        <f>項目一覧②!$F$143</f>
        <v/>
      </c>
      <c r="G488" s="1633"/>
      <c r="H488" s="1633"/>
      <c r="I488" s="1633"/>
      <c r="J488" s="1633"/>
      <c r="K488" s="1633"/>
      <c r="L488" s="1633"/>
      <c r="M488" s="1633"/>
      <c r="N488" s="1633"/>
      <c r="O488" s="1633"/>
      <c r="P488" s="1633"/>
      <c r="Q488" s="1633"/>
      <c r="R488" s="1633"/>
      <c r="S488" s="1633"/>
      <c r="T488" s="1633"/>
      <c r="U488" s="1633"/>
      <c r="V488" s="1633"/>
      <c r="W488" s="1633"/>
      <c r="X488" s="1633"/>
      <c r="Y488" s="1633"/>
      <c r="Z488" s="1633"/>
      <c r="AA488" s="1633"/>
      <c r="AB488" s="926"/>
    </row>
    <row r="489" spans="1:28" ht="15.95" customHeight="1">
      <c r="A489" s="958"/>
      <c r="B489" s="958"/>
      <c r="C489" s="958"/>
      <c r="D489" s="958"/>
      <c r="E489" s="958"/>
      <c r="F489" s="1634"/>
      <c r="G489" s="1634"/>
      <c r="H489" s="1634"/>
      <c r="I489" s="1634"/>
      <c r="J489" s="1634"/>
      <c r="K489" s="1634"/>
      <c r="L489" s="1634"/>
      <c r="M489" s="1634"/>
      <c r="N489" s="1634"/>
      <c r="O489" s="1634"/>
      <c r="P489" s="1634"/>
      <c r="Q489" s="1634"/>
      <c r="R489" s="1634"/>
      <c r="S489" s="1634"/>
      <c r="T489" s="1634"/>
      <c r="U489" s="1634"/>
      <c r="V489" s="1634"/>
      <c r="W489" s="1634"/>
      <c r="X489" s="1634"/>
      <c r="Y489" s="1634"/>
      <c r="Z489" s="1634"/>
      <c r="AA489" s="1634"/>
      <c r="AB489" s="926"/>
    </row>
    <row r="490" spans="1:28" ht="15.95" customHeight="1">
      <c r="A490" s="929"/>
      <c r="B490" s="929"/>
      <c r="C490" s="929"/>
      <c r="D490" s="929"/>
      <c r="E490" s="929"/>
      <c r="F490" s="929"/>
      <c r="G490" s="929"/>
      <c r="H490" s="929"/>
      <c r="I490" s="929"/>
      <c r="J490" s="929"/>
      <c r="K490" s="929"/>
      <c r="L490" s="929"/>
      <c r="M490" s="929"/>
      <c r="N490" s="929"/>
      <c r="O490" s="929"/>
      <c r="P490" s="929"/>
      <c r="Q490" s="929"/>
      <c r="R490" s="929"/>
      <c r="S490" s="929"/>
      <c r="T490" s="929"/>
      <c r="U490" s="929"/>
      <c r="V490" s="929"/>
      <c r="W490" s="929"/>
      <c r="X490" s="929"/>
      <c r="Y490" s="929"/>
      <c r="Z490" s="929"/>
      <c r="AA490" s="929"/>
      <c r="AB490" s="926"/>
    </row>
    <row r="491" spans="1:28" ht="15.95" customHeight="1">
      <c r="A491" s="1627" t="s">
        <v>277</v>
      </c>
      <c r="B491" s="1627"/>
      <c r="C491" s="1627"/>
      <c r="D491" s="1627"/>
      <c r="E491" s="1627"/>
      <c r="F491" s="1627"/>
      <c r="G491" s="1627"/>
      <c r="H491" s="1627"/>
      <c r="I491" s="1627"/>
      <c r="J491" s="1627"/>
      <c r="K491" s="1627"/>
      <c r="L491" s="1627"/>
      <c r="M491" s="1627"/>
      <c r="N491" s="1627"/>
      <c r="O491" s="1627"/>
      <c r="P491" s="1627"/>
      <c r="Q491" s="1627"/>
      <c r="R491" s="1627"/>
      <c r="S491" s="1627"/>
      <c r="T491" s="1627"/>
      <c r="U491" s="1627"/>
      <c r="V491" s="1627"/>
      <c r="W491" s="1627"/>
      <c r="X491" s="1627"/>
      <c r="Y491" s="1627"/>
      <c r="Z491" s="1627"/>
      <c r="AA491" s="1627"/>
      <c r="AB491" s="926"/>
    </row>
    <row r="492" spans="1:28" ht="15.95" customHeight="1">
      <c r="A492" s="958"/>
      <c r="B492" s="958" t="s">
        <v>276</v>
      </c>
      <c r="C492" s="958"/>
      <c r="D492" s="958"/>
      <c r="E492" s="958"/>
      <c r="F492" s="958"/>
      <c r="G492" s="958"/>
      <c r="H492" s="958"/>
      <c r="I492" s="958"/>
      <c r="J492" s="958"/>
      <c r="K492" s="958"/>
      <c r="L492" s="958"/>
      <c r="M492" s="958"/>
      <c r="N492" s="958"/>
      <c r="O492" s="958"/>
      <c r="P492" s="958"/>
      <c r="Q492" s="958"/>
      <c r="R492" s="958"/>
      <c r="S492" s="958"/>
      <c r="T492" s="958"/>
      <c r="U492" s="958"/>
      <c r="V492" s="958"/>
      <c r="W492" s="958"/>
      <c r="X492" s="958"/>
      <c r="Y492" s="958"/>
      <c r="Z492" s="958"/>
      <c r="AA492" s="958"/>
      <c r="AB492" s="926"/>
    </row>
    <row r="493" spans="1:28" ht="21.95" customHeight="1">
      <c r="A493" s="995" t="s">
        <v>275</v>
      </c>
      <c r="B493" s="996" t="s">
        <v>132</v>
      </c>
      <c r="C493" s="996"/>
      <c r="D493" s="996"/>
      <c r="E493" s="996"/>
      <c r="F493" s="996"/>
      <c r="G493" s="945"/>
      <c r="H493" s="996"/>
      <c r="I493" s="996"/>
      <c r="J493" s="996"/>
      <c r="K493" s="996"/>
      <c r="L493" s="996"/>
      <c r="M493" s="996">
        <f>項目一覧②!$F$144</f>
        <v>1</v>
      </c>
      <c r="N493" s="996"/>
      <c r="O493" s="996"/>
      <c r="P493" s="996"/>
      <c r="Q493" s="996"/>
      <c r="R493" s="996"/>
      <c r="S493" s="996"/>
      <c r="T493" s="996"/>
      <c r="U493" s="996"/>
      <c r="V493" s="996"/>
      <c r="W493" s="996"/>
      <c r="X493" s="996"/>
      <c r="Y493" s="996"/>
      <c r="Z493" s="996"/>
      <c r="AA493" s="996"/>
      <c r="AB493" s="926"/>
    </row>
    <row r="494" spans="1:28" ht="21.95" customHeight="1">
      <c r="A494" s="995" t="s">
        <v>275</v>
      </c>
      <c r="B494" s="996" t="s">
        <v>274</v>
      </c>
      <c r="C494" s="996"/>
      <c r="D494" s="996"/>
      <c r="E494" s="996"/>
      <c r="F494" s="996"/>
      <c r="G494" s="926"/>
      <c r="H494" s="926"/>
      <c r="I494" s="996"/>
      <c r="J494" s="996"/>
      <c r="K494" s="1631" t="str">
        <f>項目一覧②!$F$145</f>
        <v/>
      </c>
      <c r="L494" s="1631"/>
      <c r="M494" s="1631"/>
      <c r="N494" s="996" t="s">
        <v>273</v>
      </c>
      <c r="O494" s="996"/>
      <c r="P494" s="996"/>
      <c r="Q494" s="996"/>
      <c r="R494" s="996"/>
      <c r="S494" s="996"/>
      <c r="T494" s="996"/>
      <c r="U494" s="996"/>
      <c r="V494" s="996"/>
      <c r="W494" s="996"/>
      <c r="X494" s="996"/>
      <c r="Y494" s="996"/>
      <c r="Z494" s="996"/>
      <c r="AA494" s="996"/>
      <c r="AB494" s="926"/>
    </row>
    <row r="495" spans="1:28" ht="21.95" customHeight="1">
      <c r="A495" s="995" t="s">
        <v>269</v>
      </c>
      <c r="B495" s="996" t="s">
        <v>272</v>
      </c>
      <c r="C495" s="996"/>
      <c r="D495" s="996"/>
      <c r="E495" s="996"/>
      <c r="F495" s="996"/>
      <c r="G495" s="996"/>
      <c r="H495" s="996"/>
      <c r="I495" s="996"/>
      <c r="J495" s="1630" t="str">
        <f>項目一覧②!$F$146</f>
        <v/>
      </c>
      <c r="K495" s="1630"/>
      <c r="L495" s="1630"/>
      <c r="M495" s="1630"/>
      <c r="N495" s="1022" t="s">
        <v>267</v>
      </c>
      <c r="O495" s="996"/>
      <c r="P495" s="996"/>
      <c r="Q495" s="996"/>
      <c r="R495" s="996"/>
      <c r="S495" s="996"/>
      <c r="T495" s="996"/>
      <c r="U495" s="996"/>
      <c r="V495" s="996"/>
      <c r="W495" s="996"/>
      <c r="X495" s="996"/>
      <c r="Y495" s="996"/>
      <c r="Z495" s="996"/>
      <c r="AA495" s="996"/>
      <c r="AB495" s="926"/>
    </row>
    <row r="496" spans="1:28" ht="21.95" customHeight="1">
      <c r="A496" s="995" t="s">
        <v>269</v>
      </c>
      <c r="B496" s="996" t="s">
        <v>271</v>
      </c>
      <c r="C496" s="996"/>
      <c r="D496" s="996"/>
      <c r="E496" s="996"/>
      <c r="F496" s="996"/>
      <c r="G496" s="996"/>
      <c r="H496" s="996"/>
      <c r="I496" s="996"/>
      <c r="J496" s="1630" t="str">
        <f>項目一覧②!$F$147</f>
        <v/>
      </c>
      <c r="K496" s="1630"/>
      <c r="L496" s="1630"/>
      <c r="M496" s="1630"/>
      <c r="N496" s="1023" t="s">
        <v>267</v>
      </c>
      <c r="O496" s="996"/>
      <c r="P496" s="996"/>
      <c r="Q496" s="996"/>
      <c r="R496" s="996"/>
      <c r="S496" s="996"/>
      <c r="T496" s="996"/>
      <c r="U496" s="996"/>
      <c r="V496" s="996"/>
      <c r="W496" s="996"/>
      <c r="X496" s="996"/>
      <c r="Y496" s="996"/>
      <c r="Z496" s="996"/>
      <c r="AA496" s="996"/>
      <c r="AB496" s="926"/>
    </row>
    <row r="497" spans="1:28" ht="21.95" customHeight="1">
      <c r="A497" s="995" t="s">
        <v>269</v>
      </c>
      <c r="B497" s="996" t="s">
        <v>270</v>
      </c>
      <c r="C497" s="996"/>
      <c r="D497" s="996"/>
      <c r="E497" s="996"/>
      <c r="F497" s="996"/>
      <c r="G497" s="996"/>
      <c r="H497" s="996"/>
      <c r="I497" s="996"/>
      <c r="J497" s="1630" t="str">
        <f>項目一覧②!$F$148</f>
        <v/>
      </c>
      <c r="K497" s="1630"/>
      <c r="L497" s="1630"/>
      <c r="M497" s="1630"/>
      <c r="N497" s="1022" t="s">
        <v>267</v>
      </c>
      <c r="O497" s="996"/>
      <c r="P497" s="996"/>
      <c r="Q497" s="996"/>
      <c r="R497" s="996"/>
      <c r="S497" s="996"/>
      <c r="T497" s="996"/>
      <c r="U497" s="996"/>
      <c r="V497" s="996"/>
      <c r="W497" s="996"/>
      <c r="X497" s="996"/>
      <c r="Y497" s="996"/>
      <c r="Z497" s="996"/>
      <c r="AA497" s="996"/>
      <c r="AB497" s="926"/>
    </row>
    <row r="498" spans="1:28" ht="15.95" customHeight="1">
      <c r="A498" s="982" t="s">
        <v>269</v>
      </c>
      <c r="B498" s="960" t="s">
        <v>268</v>
      </c>
      <c r="C498" s="960"/>
      <c r="D498" s="960"/>
      <c r="E498" s="960"/>
      <c r="F498" s="960"/>
      <c r="G498" s="960"/>
      <c r="H498" s="960"/>
      <c r="I498" s="960"/>
      <c r="O498" s="960"/>
      <c r="P498" s="960"/>
      <c r="Q498" s="960"/>
      <c r="R498" s="960"/>
      <c r="S498" s="960"/>
      <c r="T498" s="960"/>
      <c r="U498" s="960"/>
      <c r="V498" s="960"/>
      <c r="W498" s="960"/>
      <c r="X498" s="960"/>
      <c r="Y498" s="960"/>
      <c r="Z498" s="960"/>
      <c r="AA498" s="960"/>
      <c r="AB498" s="926"/>
    </row>
    <row r="499" spans="1:28" ht="15.95" customHeight="1">
      <c r="A499" s="959"/>
      <c r="B499" s="929"/>
      <c r="C499" s="929" t="s">
        <v>2269</v>
      </c>
      <c r="D499" s="929" t="s">
        <v>2270</v>
      </c>
      <c r="E499" s="929"/>
      <c r="F499" s="929"/>
      <c r="G499" s="929"/>
      <c r="H499" s="929"/>
      <c r="I499" s="929"/>
      <c r="J499" s="1628" t="str">
        <f>項目一覧②!$F$149</f>
        <v/>
      </c>
      <c r="K499" s="1628"/>
      <c r="L499" s="1628"/>
      <c r="M499" s="1628"/>
      <c r="N499" s="1023" t="s">
        <v>267</v>
      </c>
      <c r="O499" s="929"/>
      <c r="P499" s="929"/>
      <c r="Q499" s="929"/>
      <c r="R499" s="929"/>
      <c r="S499" s="929"/>
      <c r="T499" s="929"/>
      <c r="U499" s="929"/>
      <c r="V499" s="929"/>
      <c r="W499" s="929"/>
      <c r="X499" s="929"/>
      <c r="Y499" s="929"/>
      <c r="Z499" s="929"/>
      <c r="AA499" s="929"/>
      <c r="AB499" s="926"/>
    </row>
    <row r="500" spans="1:28" ht="15.95" customHeight="1">
      <c r="A500" s="959"/>
      <c r="B500" s="929"/>
      <c r="C500" s="929" t="s">
        <v>2271</v>
      </c>
      <c r="D500" s="929" t="s">
        <v>2272</v>
      </c>
      <c r="E500" s="929"/>
      <c r="F500" s="929"/>
      <c r="G500" s="929"/>
      <c r="H500" s="929"/>
      <c r="I500" s="929"/>
      <c r="J500" s="1024"/>
      <c r="K500" s="1024"/>
      <c r="L500" s="1024"/>
      <c r="M500" s="1024"/>
      <c r="N500" s="1023"/>
      <c r="O500" s="1023"/>
      <c r="P500" s="929"/>
      <c r="Q500" s="959" t="str">
        <f>IF(項目一覧②!$G$150=TRUE,"■","□")</f>
        <v>□</v>
      </c>
      <c r="R500" s="929" t="s">
        <v>266</v>
      </c>
      <c r="S500" s="929"/>
      <c r="T500" s="959" t="str">
        <f>IF(項目一覧②!$H$150=TRUE,"■","□")</f>
        <v>□</v>
      </c>
      <c r="U500" s="929" t="s">
        <v>265</v>
      </c>
      <c r="V500" s="929"/>
      <c r="W500" s="929"/>
      <c r="X500" s="929"/>
      <c r="Y500" s="929"/>
      <c r="Z500" s="929"/>
      <c r="AA500" s="929"/>
      <c r="AB500" s="929"/>
    </row>
    <row r="501" spans="1:28" ht="15.95" customHeight="1">
      <c r="A501" s="982" t="s">
        <v>275</v>
      </c>
      <c r="B501" s="960" t="s">
        <v>264</v>
      </c>
      <c r="C501" s="960"/>
      <c r="D501" s="960"/>
      <c r="E501" s="960"/>
      <c r="F501" s="960"/>
      <c r="G501" s="960"/>
      <c r="H501" s="960"/>
      <c r="I501" s="960"/>
      <c r="J501" s="960"/>
      <c r="K501" s="960"/>
      <c r="L501" s="960"/>
      <c r="M501" s="960"/>
      <c r="N501" s="960"/>
      <c r="O501" s="960"/>
      <c r="P501" s="960"/>
      <c r="Q501" s="960"/>
      <c r="R501" s="960"/>
      <c r="S501" s="960"/>
      <c r="T501" s="960"/>
      <c r="U501" s="960"/>
      <c r="V501" s="960"/>
      <c r="W501" s="960"/>
      <c r="X501" s="960"/>
      <c r="Y501" s="960"/>
      <c r="Z501" s="960"/>
      <c r="AA501" s="960"/>
      <c r="AB501" s="926"/>
    </row>
    <row r="502" spans="1:28" ht="15.95" customHeight="1">
      <c r="A502" s="929"/>
      <c r="B502" s="929"/>
      <c r="C502" s="929"/>
      <c r="D502" s="1627" t="s">
        <v>263</v>
      </c>
      <c r="E502" s="1627"/>
      <c r="F502" s="1627"/>
      <c r="G502" s="1627"/>
      <c r="H502" s="998"/>
      <c r="I502" s="1627" t="s">
        <v>262</v>
      </c>
      <c r="J502" s="1627"/>
      <c r="K502" s="1627"/>
      <c r="L502" s="1627"/>
      <c r="M502" s="1627"/>
      <c r="N502" s="1627"/>
      <c r="O502" s="1627"/>
      <c r="P502" s="1627"/>
      <c r="Q502" s="1627"/>
      <c r="R502" s="1627"/>
      <c r="S502" s="1627"/>
      <c r="T502" s="1627"/>
      <c r="U502" s="1627"/>
      <c r="V502" s="998"/>
      <c r="W502" s="998" t="s">
        <v>279</v>
      </c>
      <c r="X502" s="1627" t="s">
        <v>289</v>
      </c>
      <c r="Y502" s="1627"/>
      <c r="Z502" s="1627"/>
      <c r="AA502" s="929" t="s">
        <v>288</v>
      </c>
      <c r="AB502" s="926"/>
    </row>
    <row r="503" spans="1:28" ht="15.95" customHeight="1">
      <c r="A503" s="929"/>
      <c r="B503" s="929" t="s">
        <v>287</v>
      </c>
      <c r="C503" s="929"/>
      <c r="D503" s="998" t="s">
        <v>281</v>
      </c>
      <c r="E503" s="1625" t="str">
        <f>項目一覧②!$F$151</f>
        <v/>
      </c>
      <c r="F503" s="1625"/>
      <c r="G503" s="983" t="s">
        <v>280</v>
      </c>
      <c r="H503" s="961" t="str">
        <f>項目一覧②!$F$157</f>
        <v/>
      </c>
      <c r="J503" s="929"/>
      <c r="K503" s="929"/>
      <c r="L503" s="926"/>
      <c r="M503" s="929"/>
      <c r="N503" s="929"/>
      <c r="O503" s="929"/>
      <c r="P503" s="929"/>
      <c r="Q503" s="929"/>
      <c r="R503" s="926"/>
      <c r="S503" s="926"/>
      <c r="T503" s="926"/>
      <c r="U503" s="926"/>
      <c r="V503" s="998"/>
      <c r="W503" s="998" t="s">
        <v>279</v>
      </c>
      <c r="X503" s="1626" t="str">
        <f>項目一覧②!$F$163</f>
        <v/>
      </c>
      <c r="Y503" s="1626"/>
      <c r="Z503" s="1626"/>
      <c r="AA503" s="929" t="s">
        <v>278</v>
      </c>
      <c r="AB503" s="926"/>
    </row>
    <row r="504" spans="1:28" ht="15.95" customHeight="1">
      <c r="A504" s="929"/>
      <c r="B504" s="929" t="s">
        <v>286</v>
      </c>
      <c r="C504" s="929"/>
      <c r="D504" s="998" t="s">
        <v>281</v>
      </c>
      <c r="E504" s="1625" t="str">
        <f>項目一覧②!$F$152</f>
        <v/>
      </c>
      <c r="F504" s="1625"/>
      <c r="G504" s="983" t="s">
        <v>280</v>
      </c>
      <c r="H504" s="961" t="str">
        <f>項目一覧②!$F$158</f>
        <v/>
      </c>
      <c r="J504" s="929"/>
      <c r="K504" s="929"/>
      <c r="L504" s="926"/>
      <c r="M504" s="929"/>
      <c r="N504" s="929"/>
      <c r="O504" s="929"/>
      <c r="P504" s="929"/>
      <c r="Q504" s="929"/>
      <c r="R504" s="926"/>
      <c r="S504" s="926"/>
      <c r="T504" s="926"/>
      <c r="U504" s="926"/>
      <c r="V504" s="998"/>
      <c r="W504" s="998" t="s">
        <v>279</v>
      </c>
      <c r="X504" s="1626" t="str">
        <f>項目一覧②!$F$164</f>
        <v/>
      </c>
      <c r="Y504" s="1626"/>
      <c r="Z504" s="1626"/>
      <c r="AA504" s="929" t="s">
        <v>278</v>
      </c>
      <c r="AB504" s="926"/>
    </row>
    <row r="505" spans="1:28" ht="15.95" customHeight="1">
      <c r="A505" s="929"/>
      <c r="B505" s="929" t="s">
        <v>285</v>
      </c>
      <c r="C505" s="929"/>
      <c r="D505" s="998" t="s">
        <v>281</v>
      </c>
      <c r="E505" s="1625" t="str">
        <f>項目一覧②!$F$153</f>
        <v/>
      </c>
      <c r="F505" s="1625"/>
      <c r="G505" s="983" t="s">
        <v>280</v>
      </c>
      <c r="H505" s="961" t="str">
        <f>項目一覧②!$F$159</f>
        <v/>
      </c>
      <c r="J505" s="929"/>
      <c r="K505" s="929"/>
      <c r="L505" s="926"/>
      <c r="M505" s="929"/>
      <c r="N505" s="929"/>
      <c r="O505" s="929"/>
      <c r="P505" s="929"/>
      <c r="Q505" s="929"/>
      <c r="R505" s="926"/>
      <c r="S505" s="926"/>
      <c r="T505" s="926"/>
      <c r="U505" s="926"/>
      <c r="V505" s="998"/>
      <c r="W505" s="998" t="s">
        <v>279</v>
      </c>
      <c r="X505" s="1626" t="str">
        <f>項目一覧②!$F$165</f>
        <v/>
      </c>
      <c r="Y505" s="1626"/>
      <c r="Z505" s="1626"/>
      <c r="AA505" s="929" t="s">
        <v>278</v>
      </c>
      <c r="AB505" s="926"/>
    </row>
    <row r="506" spans="1:28" ht="15.95" customHeight="1">
      <c r="A506" s="929"/>
      <c r="B506" s="929" t="s">
        <v>284</v>
      </c>
      <c r="C506" s="929"/>
      <c r="D506" s="998" t="s">
        <v>281</v>
      </c>
      <c r="E506" s="1625" t="str">
        <f>項目一覧②!$F$154</f>
        <v/>
      </c>
      <c r="F506" s="1625"/>
      <c r="G506" s="983" t="s">
        <v>280</v>
      </c>
      <c r="H506" s="961" t="str">
        <f>項目一覧②!$F$160</f>
        <v/>
      </c>
      <c r="J506" s="929"/>
      <c r="K506" s="929"/>
      <c r="L506" s="926"/>
      <c r="M506" s="929"/>
      <c r="N506" s="929"/>
      <c r="O506" s="929"/>
      <c r="P506" s="929"/>
      <c r="Q506" s="929"/>
      <c r="R506" s="926"/>
      <c r="S506" s="926"/>
      <c r="T506" s="926"/>
      <c r="U506" s="926"/>
      <c r="V506" s="998"/>
      <c r="W506" s="998" t="s">
        <v>279</v>
      </c>
      <c r="X506" s="1626" t="str">
        <f>項目一覧②!$F$166</f>
        <v/>
      </c>
      <c r="Y506" s="1626"/>
      <c r="Z506" s="1626"/>
      <c r="AA506" s="929" t="s">
        <v>278</v>
      </c>
      <c r="AB506" s="926"/>
    </row>
    <row r="507" spans="1:28" ht="15.95" customHeight="1">
      <c r="A507" s="929"/>
      <c r="B507" s="929" t="s">
        <v>283</v>
      </c>
      <c r="C507" s="929"/>
      <c r="D507" s="998" t="s">
        <v>281</v>
      </c>
      <c r="E507" s="1625" t="str">
        <f>項目一覧②!$F$155</f>
        <v/>
      </c>
      <c r="F507" s="1625"/>
      <c r="G507" s="983" t="s">
        <v>280</v>
      </c>
      <c r="H507" s="961" t="str">
        <f>項目一覧②!$F$161</f>
        <v/>
      </c>
      <c r="J507" s="929"/>
      <c r="K507" s="929"/>
      <c r="L507" s="926"/>
      <c r="M507" s="929"/>
      <c r="N507" s="929"/>
      <c r="O507" s="929"/>
      <c r="P507" s="929"/>
      <c r="Q507" s="929"/>
      <c r="R507" s="926"/>
      <c r="S507" s="926"/>
      <c r="T507" s="926"/>
      <c r="U507" s="926"/>
      <c r="V507" s="998"/>
      <c r="W507" s="998" t="s">
        <v>279</v>
      </c>
      <c r="X507" s="1626" t="str">
        <f>項目一覧②!$F$167</f>
        <v/>
      </c>
      <c r="Y507" s="1626"/>
      <c r="Z507" s="1626"/>
      <c r="AA507" s="929" t="s">
        <v>278</v>
      </c>
      <c r="AB507" s="926"/>
    </row>
    <row r="508" spans="1:28" ht="15.95" customHeight="1">
      <c r="A508" s="958"/>
      <c r="B508" s="958" t="s">
        <v>282</v>
      </c>
      <c r="C508" s="958"/>
      <c r="D508" s="998" t="s">
        <v>281</v>
      </c>
      <c r="E508" s="1625" t="str">
        <f>項目一覧②!$F$156</f>
        <v/>
      </c>
      <c r="F508" s="1625"/>
      <c r="G508" s="983" t="s">
        <v>280</v>
      </c>
      <c r="H508" s="961" t="str">
        <f>項目一覧②!$F$162</f>
        <v/>
      </c>
      <c r="J508" s="958"/>
      <c r="K508" s="958"/>
      <c r="L508" s="926"/>
      <c r="M508" s="958"/>
      <c r="N508" s="958"/>
      <c r="O508" s="958"/>
      <c r="P508" s="958"/>
      <c r="Q508" s="958"/>
      <c r="R508" s="926"/>
      <c r="S508" s="926"/>
      <c r="T508" s="926"/>
      <c r="U508" s="926"/>
      <c r="V508" s="998"/>
      <c r="W508" s="998" t="s">
        <v>279</v>
      </c>
      <c r="X508" s="1629" t="str">
        <f>項目一覧②!$F$168</f>
        <v/>
      </c>
      <c r="Y508" s="1629"/>
      <c r="Z508" s="1629"/>
      <c r="AA508" s="929" t="s">
        <v>278</v>
      </c>
      <c r="AB508" s="926"/>
    </row>
    <row r="509" spans="1:28" ht="15.95" customHeight="1">
      <c r="A509" s="982" t="s">
        <v>275</v>
      </c>
      <c r="B509" s="960" t="s">
        <v>251</v>
      </c>
      <c r="C509" s="960"/>
      <c r="D509" s="960"/>
      <c r="E509" s="960"/>
      <c r="F509" s="960"/>
      <c r="G509" s="960"/>
      <c r="H509" s="960"/>
      <c r="I509" s="960"/>
      <c r="J509" s="960"/>
      <c r="K509" s="960"/>
      <c r="L509" s="960"/>
      <c r="M509" s="960"/>
      <c r="N509" s="960"/>
      <c r="O509" s="960"/>
      <c r="P509" s="960"/>
      <c r="Q509" s="960"/>
      <c r="R509" s="960"/>
      <c r="S509" s="960"/>
      <c r="T509" s="960"/>
      <c r="U509" s="960"/>
      <c r="V509" s="960"/>
      <c r="W509" s="960"/>
      <c r="X509" s="960"/>
      <c r="Y509" s="960"/>
      <c r="Z509" s="960"/>
      <c r="AA509" s="960"/>
      <c r="AB509" s="926"/>
    </row>
    <row r="510" spans="1:28" ht="15.95" customHeight="1">
      <c r="A510" s="959"/>
      <c r="B510" s="929"/>
      <c r="C510" s="929"/>
      <c r="D510" s="929"/>
      <c r="E510" s="929"/>
      <c r="F510" s="1633" t="str">
        <f>項目一覧②!$F$169</f>
        <v/>
      </c>
      <c r="G510" s="1633"/>
      <c r="H510" s="1633"/>
      <c r="I510" s="1633"/>
      <c r="J510" s="1633"/>
      <c r="K510" s="1633"/>
      <c r="L510" s="1633"/>
      <c r="M510" s="1633"/>
      <c r="N510" s="1633"/>
      <c r="O510" s="1633"/>
      <c r="P510" s="1633"/>
      <c r="Q510" s="1633"/>
      <c r="R510" s="1633"/>
      <c r="S510" s="1633"/>
      <c r="T510" s="1633"/>
      <c r="U510" s="1633"/>
      <c r="V510" s="1633"/>
      <c r="W510" s="1633"/>
      <c r="X510" s="1633"/>
      <c r="Y510" s="1633"/>
      <c r="Z510" s="1633"/>
      <c r="AA510" s="1633"/>
      <c r="AB510" s="926"/>
    </row>
    <row r="511" spans="1:28" ht="15.95" customHeight="1">
      <c r="A511" s="958"/>
      <c r="B511" s="958"/>
      <c r="C511" s="958"/>
      <c r="D511" s="958"/>
      <c r="E511" s="958"/>
      <c r="F511" s="1634"/>
      <c r="G511" s="1634"/>
      <c r="H511" s="1634"/>
      <c r="I511" s="1634"/>
      <c r="J511" s="1634"/>
      <c r="K511" s="1634"/>
      <c r="L511" s="1634"/>
      <c r="M511" s="1634"/>
      <c r="N511" s="1634"/>
      <c r="O511" s="1634"/>
      <c r="P511" s="1634"/>
      <c r="Q511" s="1634"/>
      <c r="R511" s="1634"/>
      <c r="S511" s="1634"/>
      <c r="T511" s="1634"/>
      <c r="U511" s="1634"/>
      <c r="V511" s="1634"/>
      <c r="W511" s="1634"/>
      <c r="X511" s="1634"/>
      <c r="Y511" s="1634"/>
      <c r="Z511" s="1634"/>
      <c r="AA511" s="1634"/>
      <c r="AB511" s="926"/>
    </row>
    <row r="512" spans="1:28" ht="15.95" customHeight="1">
      <c r="A512" s="959" t="s">
        <v>275</v>
      </c>
      <c r="B512" s="929" t="s">
        <v>250</v>
      </c>
      <c r="C512" s="929"/>
      <c r="D512" s="929"/>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6"/>
    </row>
    <row r="513" spans="1:28" ht="15.95" customHeight="1">
      <c r="A513" s="929"/>
      <c r="B513" s="929"/>
      <c r="C513" s="929"/>
      <c r="D513" s="929"/>
      <c r="E513" s="929"/>
      <c r="F513" s="1633" t="str">
        <f>項目一覧②!$F$170</f>
        <v/>
      </c>
      <c r="G513" s="1633"/>
      <c r="H513" s="1633"/>
      <c r="I513" s="1633"/>
      <c r="J513" s="1633"/>
      <c r="K513" s="1633"/>
      <c r="L513" s="1633"/>
      <c r="M513" s="1633"/>
      <c r="N513" s="1633"/>
      <c r="O513" s="1633"/>
      <c r="P513" s="1633"/>
      <c r="Q513" s="1633"/>
      <c r="R513" s="1633"/>
      <c r="S513" s="1633"/>
      <c r="T513" s="1633"/>
      <c r="U513" s="1633"/>
      <c r="V513" s="1633"/>
      <c r="W513" s="1633"/>
      <c r="X513" s="1633"/>
      <c r="Y513" s="1633"/>
      <c r="Z513" s="1633"/>
      <c r="AA513" s="1633"/>
      <c r="AB513" s="926"/>
    </row>
    <row r="514" spans="1:28" ht="15.95" customHeight="1">
      <c r="A514" s="958"/>
      <c r="B514" s="958"/>
      <c r="C514" s="958"/>
      <c r="D514" s="958"/>
      <c r="E514" s="958"/>
      <c r="F514" s="1634"/>
      <c r="G514" s="1634"/>
      <c r="H514" s="1634"/>
      <c r="I514" s="1634"/>
      <c r="J514" s="1634"/>
      <c r="K514" s="1634"/>
      <c r="L514" s="1634"/>
      <c r="M514" s="1634"/>
      <c r="N514" s="1634"/>
      <c r="O514" s="1634"/>
      <c r="P514" s="1634"/>
      <c r="Q514" s="1634"/>
      <c r="R514" s="1634"/>
      <c r="S514" s="1634"/>
      <c r="T514" s="1634"/>
      <c r="U514" s="1634"/>
      <c r="V514" s="1634"/>
      <c r="W514" s="1634"/>
      <c r="X514" s="1634"/>
      <c r="Y514" s="1634"/>
      <c r="Z514" s="1634"/>
      <c r="AA514" s="1634"/>
      <c r="AB514" s="926"/>
    </row>
    <row r="515" spans="1:28" ht="18" customHeight="1">
      <c r="A515" s="929"/>
      <c r="B515" s="929"/>
      <c r="C515" s="929"/>
      <c r="D515" s="929"/>
      <c r="E515" s="929"/>
      <c r="F515" s="929"/>
      <c r="G515" s="929"/>
      <c r="H515" s="929"/>
      <c r="I515" s="929"/>
      <c r="J515" s="929"/>
      <c r="K515" s="929"/>
      <c r="L515" s="929"/>
      <c r="M515" s="929"/>
      <c r="N515" s="929"/>
      <c r="O515" s="929"/>
      <c r="P515" s="929"/>
      <c r="Q515" s="929"/>
      <c r="R515" s="929"/>
      <c r="S515" s="929"/>
      <c r="T515" s="929"/>
      <c r="U515" s="929"/>
      <c r="V515" s="929"/>
      <c r="W515" s="929"/>
      <c r="X515" s="929"/>
      <c r="Y515" s="929"/>
      <c r="Z515" s="929"/>
      <c r="AA515" s="929"/>
      <c r="AB515" s="926"/>
    </row>
    <row r="516" spans="1:28" ht="15.95" customHeight="1">
      <c r="A516" s="1627" t="s">
        <v>277</v>
      </c>
      <c r="B516" s="1627"/>
      <c r="C516" s="1627"/>
      <c r="D516" s="1627"/>
      <c r="E516" s="1627"/>
      <c r="F516" s="1627"/>
      <c r="G516" s="1627"/>
      <c r="H516" s="1627"/>
      <c r="I516" s="1627"/>
      <c r="J516" s="1627"/>
      <c r="K516" s="1627"/>
      <c r="L516" s="1627"/>
      <c r="M516" s="1627"/>
      <c r="N516" s="1627"/>
      <c r="O516" s="1627"/>
      <c r="P516" s="1627"/>
      <c r="Q516" s="1627"/>
      <c r="R516" s="1627"/>
      <c r="S516" s="1627"/>
      <c r="T516" s="1627"/>
      <c r="U516" s="1627"/>
      <c r="V516" s="1627"/>
      <c r="W516" s="1627"/>
      <c r="X516" s="1627"/>
      <c r="Y516" s="1627"/>
      <c r="Z516" s="1627"/>
      <c r="AA516" s="1627"/>
      <c r="AB516" s="926"/>
    </row>
    <row r="517" spans="1:28" ht="15.95" customHeight="1">
      <c r="A517" s="958"/>
      <c r="B517" s="958" t="s">
        <v>276</v>
      </c>
      <c r="C517" s="958"/>
      <c r="D517" s="958"/>
      <c r="E517" s="958"/>
      <c r="F517" s="958"/>
      <c r="G517" s="958"/>
      <c r="H517" s="958"/>
      <c r="I517" s="958"/>
      <c r="J517" s="958"/>
      <c r="K517" s="958"/>
      <c r="L517" s="958"/>
      <c r="M517" s="958"/>
      <c r="N517" s="958"/>
      <c r="O517" s="958"/>
      <c r="P517" s="958"/>
      <c r="Q517" s="958"/>
      <c r="R517" s="958"/>
      <c r="S517" s="958"/>
      <c r="T517" s="958"/>
      <c r="U517" s="958"/>
      <c r="V517" s="958"/>
      <c r="W517" s="958"/>
      <c r="X517" s="958"/>
      <c r="Y517" s="958"/>
      <c r="Z517" s="958"/>
      <c r="AA517" s="958"/>
      <c r="AB517" s="926"/>
    </row>
    <row r="518" spans="1:28" ht="21.95" customHeight="1">
      <c r="A518" s="995" t="s">
        <v>275</v>
      </c>
      <c r="B518" s="996" t="s">
        <v>132</v>
      </c>
      <c r="C518" s="996"/>
      <c r="D518" s="996"/>
      <c r="E518" s="996"/>
      <c r="F518" s="996"/>
      <c r="G518" s="945"/>
      <c r="H518" s="996"/>
      <c r="I518" s="996"/>
      <c r="J518" s="996"/>
      <c r="K518" s="996"/>
      <c r="L518" s="996"/>
      <c r="M518" s="996">
        <f>項目一覧②!$F$171</f>
        <v>1</v>
      </c>
      <c r="N518" s="996"/>
      <c r="O518" s="996"/>
      <c r="P518" s="996"/>
      <c r="Q518" s="996"/>
      <c r="R518" s="996"/>
      <c r="S518" s="996"/>
      <c r="T518" s="996"/>
      <c r="U518" s="996"/>
      <c r="V518" s="996"/>
      <c r="W518" s="996"/>
      <c r="X518" s="996"/>
      <c r="Y518" s="996"/>
      <c r="Z518" s="996"/>
      <c r="AA518" s="996"/>
      <c r="AB518" s="926"/>
    </row>
    <row r="519" spans="1:28" ht="21.95" customHeight="1">
      <c r="A519" s="995" t="s">
        <v>275</v>
      </c>
      <c r="B519" s="996" t="s">
        <v>274</v>
      </c>
      <c r="C519" s="996"/>
      <c r="D519" s="996"/>
      <c r="E519" s="996"/>
      <c r="F519" s="996"/>
      <c r="G519" s="926"/>
      <c r="H519" s="926"/>
      <c r="I519" s="996"/>
      <c r="J519" s="1631" t="str">
        <f>項目一覧②!$F$172</f>
        <v/>
      </c>
      <c r="K519" s="1631"/>
      <c r="L519" s="1631"/>
      <c r="M519" s="1631"/>
      <c r="N519" s="1007" t="s">
        <v>273</v>
      </c>
      <c r="O519" s="996"/>
      <c r="P519" s="996"/>
      <c r="Q519" s="996"/>
      <c r="R519" s="996"/>
      <c r="S519" s="996"/>
      <c r="T519" s="996"/>
      <c r="U519" s="996"/>
      <c r="V519" s="996"/>
      <c r="W519" s="996"/>
      <c r="X519" s="996"/>
      <c r="Y519" s="996"/>
      <c r="Z519" s="996"/>
      <c r="AA519" s="996"/>
      <c r="AB519" s="926"/>
    </row>
    <row r="520" spans="1:28" ht="21.95" customHeight="1">
      <c r="A520" s="995" t="s">
        <v>269</v>
      </c>
      <c r="B520" s="996" t="s">
        <v>272</v>
      </c>
      <c r="C520" s="996"/>
      <c r="D520" s="996"/>
      <c r="E520" s="996"/>
      <c r="F520" s="996"/>
      <c r="G520" s="996"/>
      <c r="H520" s="996"/>
      <c r="I520" s="996"/>
      <c r="J520" s="1630" t="str">
        <f>項目一覧②!$F$173</f>
        <v/>
      </c>
      <c r="K520" s="1630"/>
      <c r="L520" s="1630"/>
      <c r="M520" s="1630"/>
      <c r="N520" s="1022" t="s">
        <v>290</v>
      </c>
      <c r="O520" s="996"/>
      <c r="P520" s="996"/>
      <c r="Q520" s="996"/>
      <c r="R520" s="996"/>
      <c r="S520" s="996"/>
      <c r="T520" s="996"/>
      <c r="U520" s="996"/>
      <c r="V520" s="996"/>
      <c r="W520" s="996"/>
      <c r="X520" s="996"/>
      <c r="Y520" s="996"/>
      <c r="Z520" s="996"/>
      <c r="AA520" s="996"/>
      <c r="AB520" s="926"/>
    </row>
    <row r="521" spans="1:28" ht="21.95" customHeight="1">
      <c r="A521" s="995" t="s">
        <v>269</v>
      </c>
      <c r="B521" s="996" t="s">
        <v>271</v>
      </c>
      <c r="C521" s="996"/>
      <c r="D521" s="996"/>
      <c r="E521" s="996"/>
      <c r="F521" s="996"/>
      <c r="G521" s="996"/>
      <c r="H521" s="996"/>
      <c r="I521" s="996"/>
      <c r="J521" s="1630" t="str">
        <f>項目一覧②!$F$174</f>
        <v/>
      </c>
      <c r="K521" s="1630"/>
      <c r="L521" s="1630"/>
      <c r="M521" s="1630"/>
      <c r="N521" s="1023" t="s">
        <v>290</v>
      </c>
      <c r="O521" s="996"/>
      <c r="P521" s="996"/>
      <c r="Q521" s="996"/>
      <c r="R521" s="996"/>
      <c r="S521" s="996"/>
      <c r="T521" s="996"/>
      <c r="U521" s="996"/>
      <c r="V521" s="996"/>
      <c r="W521" s="996"/>
      <c r="X521" s="996"/>
      <c r="Y521" s="996"/>
      <c r="Z521" s="996"/>
      <c r="AA521" s="996"/>
      <c r="AB521" s="926"/>
    </row>
    <row r="522" spans="1:28" ht="21.95" customHeight="1">
      <c r="A522" s="995" t="s">
        <v>269</v>
      </c>
      <c r="B522" s="996" t="s">
        <v>270</v>
      </c>
      <c r="C522" s="996"/>
      <c r="D522" s="996"/>
      <c r="E522" s="996"/>
      <c r="F522" s="996"/>
      <c r="G522" s="996"/>
      <c r="H522" s="996"/>
      <c r="I522" s="996"/>
      <c r="J522" s="1630" t="str">
        <f>項目一覧②!$F$175</f>
        <v/>
      </c>
      <c r="K522" s="1630"/>
      <c r="L522" s="1630"/>
      <c r="M522" s="1630"/>
      <c r="N522" s="1022" t="s">
        <v>290</v>
      </c>
      <c r="O522" s="996"/>
      <c r="P522" s="996"/>
      <c r="Q522" s="996"/>
      <c r="R522" s="996"/>
      <c r="S522" s="996"/>
      <c r="T522" s="996"/>
      <c r="U522" s="996"/>
      <c r="V522" s="996"/>
      <c r="W522" s="996"/>
      <c r="X522" s="996"/>
      <c r="Y522" s="996"/>
      <c r="Z522" s="996"/>
      <c r="AA522" s="996"/>
      <c r="AB522" s="926"/>
    </row>
    <row r="523" spans="1:28" ht="15.95" customHeight="1">
      <c r="A523" s="982" t="s">
        <v>269</v>
      </c>
      <c r="B523" s="960" t="s">
        <v>268</v>
      </c>
      <c r="C523" s="960"/>
      <c r="D523" s="960"/>
      <c r="E523" s="960"/>
      <c r="F523" s="960"/>
      <c r="G523" s="960"/>
      <c r="H523" s="960"/>
      <c r="I523" s="960"/>
      <c r="O523" s="960"/>
      <c r="P523" s="960"/>
      <c r="Q523" s="960"/>
      <c r="R523" s="960"/>
      <c r="S523" s="960"/>
      <c r="T523" s="960"/>
      <c r="U523" s="960"/>
      <c r="V523" s="960"/>
      <c r="W523" s="960"/>
      <c r="X523" s="960"/>
      <c r="Y523" s="960"/>
      <c r="Z523" s="960"/>
      <c r="AA523" s="960"/>
      <c r="AB523" s="926"/>
    </row>
    <row r="524" spans="1:28" ht="15.95" customHeight="1">
      <c r="A524" s="959"/>
      <c r="B524" s="929"/>
      <c r="C524" s="929" t="s">
        <v>2269</v>
      </c>
      <c r="D524" s="929" t="s">
        <v>2270</v>
      </c>
      <c r="E524" s="929"/>
      <c r="F524" s="929"/>
      <c r="G524" s="929"/>
      <c r="H524" s="929"/>
      <c r="I524" s="929"/>
      <c r="J524" s="1628" t="str">
        <f>項目一覧②!$F$176</f>
        <v/>
      </c>
      <c r="K524" s="1628"/>
      <c r="L524" s="1628"/>
      <c r="M524" s="1628"/>
      <c r="N524" s="1023" t="s">
        <v>267</v>
      </c>
      <c r="O524" s="929"/>
      <c r="P524" s="929"/>
      <c r="Q524" s="929"/>
      <c r="R524" s="929"/>
      <c r="S524" s="929"/>
      <c r="T524" s="929"/>
      <c r="U524" s="929"/>
      <c r="V524" s="929"/>
      <c r="W524" s="929"/>
      <c r="X524" s="929"/>
      <c r="Y524" s="929"/>
      <c r="Z524" s="929"/>
      <c r="AA524" s="929"/>
      <c r="AB524" s="926"/>
    </row>
    <row r="525" spans="1:28" ht="15.95" customHeight="1">
      <c r="A525" s="959"/>
      <c r="B525" s="929"/>
      <c r="C525" s="929" t="s">
        <v>2271</v>
      </c>
      <c r="D525" s="929" t="s">
        <v>2272</v>
      </c>
      <c r="E525" s="929"/>
      <c r="F525" s="929"/>
      <c r="G525" s="929"/>
      <c r="H525" s="929"/>
      <c r="I525" s="929"/>
      <c r="J525" s="1024"/>
      <c r="K525" s="1024"/>
      <c r="L525" s="1024"/>
      <c r="M525" s="1024"/>
      <c r="N525" s="1023"/>
      <c r="O525" s="1023"/>
      <c r="P525" s="929"/>
      <c r="Q525" s="959" t="str">
        <f>IF(項目一覧②!$G$177=TRUE,"■","□")</f>
        <v>□</v>
      </c>
      <c r="R525" s="929" t="s">
        <v>266</v>
      </c>
      <c r="S525" s="929"/>
      <c r="T525" s="959" t="str">
        <f>IF(項目一覧②!$H$177=TRUE,"■","□")</f>
        <v>□</v>
      </c>
      <c r="U525" s="929" t="s">
        <v>265</v>
      </c>
      <c r="V525" s="929"/>
      <c r="W525" s="929"/>
      <c r="X525" s="929"/>
      <c r="Y525" s="929"/>
      <c r="Z525" s="929"/>
      <c r="AA525" s="929"/>
      <c r="AB525" s="929"/>
    </row>
    <row r="526" spans="1:28" ht="15.95" customHeight="1">
      <c r="A526" s="982" t="s">
        <v>275</v>
      </c>
      <c r="B526" s="960" t="s">
        <v>264</v>
      </c>
      <c r="C526" s="960"/>
      <c r="D526" s="960"/>
      <c r="E526" s="960"/>
      <c r="F526" s="960"/>
      <c r="G526" s="960"/>
      <c r="H526" s="960"/>
      <c r="I526" s="960"/>
      <c r="J526" s="960"/>
      <c r="K526" s="960"/>
      <c r="L526" s="960"/>
      <c r="M526" s="960"/>
      <c r="N526" s="960"/>
      <c r="O526" s="960"/>
      <c r="P526" s="960"/>
      <c r="Q526" s="960"/>
      <c r="R526" s="960"/>
      <c r="S526" s="960"/>
      <c r="T526" s="960"/>
      <c r="U526" s="960"/>
      <c r="V526" s="960"/>
      <c r="W526" s="960"/>
      <c r="X526" s="960"/>
      <c r="Y526" s="960"/>
      <c r="Z526" s="960"/>
      <c r="AA526" s="960"/>
      <c r="AB526" s="926"/>
    </row>
    <row r="527" spans="1:28" ht="15.95" customHeight="1">
      <c r="A527" s="929"/>
      <c r="B527" s="929"/>
      <c r="C527" s="929"/>
      <c r="D527" s="1627" t="s">
        <v>263</v>
      </c>
      <c r="E527" s="1627"/>
      <c r="F527" s="1627"/>
      <c r="G527" s="1627"/>
      <c r="H527" s="998"/>
      <c r="I527" s="1627" t="s">
        <v>262</v>
      </c>
      <c r="J527" s="1627"/>
      <c r="K527" s="1627"/>
      <c r="L527" s="1627"/>
      <c r="M527" s="1627"/>
      <c r="N527" s="1627"/>
      <c r="O527" s="1627"/>
      <c r="P527" s="1627"/>
      <c r="Q527" s="1627"/>
      <c r="R527" s="1627"/>
      <c r="S527" s="1627"/>
      <c r="T527" s="1627"/>
      <c r="U527" s="1627"/>
      <c r="V527" s="998"/>
      <c r="W527" s="998" t="s">
        <v>279</v>
      </c>
      <c r="X527" s="1627" t="s">
        <v>289</v>
      </c>
      <c r="Y527" s="1627"/>
      <c r="Z527" s="1627"/>
      <c r="AA527" s="929" t="s">
        <v>288</v>
      </c>
      <c r="AB527" s="926"/>
    </row>
    <row r="528" spans="1:28" ht="15.95" customHeight="1">
      <c r="A528" s="929"/>
      <c r="B528" s="929" t="s">
        <v>287</v>
      </c>
      <c r="C528" s="929"/>
      <c r="D528" s="998" t="s">
        <v>281</v>
      </c>
      <c r="E528" s="1625" t="str">
        <f>項目一覧②!$F$178</f>
        <v/>
      </c>
      <c r="F528" s="1625"/>
      <c r="G528" s="983" t="s">
        <v>280</v>
      </c>
      <c r="H528" s="961" t="str">
        <f>'確認申請書（建築）入力'!T541</f>
        <v/>
      </c>
      <c r="J528" s="929"/>
      <c r="K528" s="929"/>
      <c r="L528" s="926"/>
      <c r="M528" s="929"/>
      <c r="N528" s="929"/>
      <c r="O528" s="929"/>
      <c r="P528" s="929"/>
      <c r="Q528" s="929"/>
      <c r="R528" s="926"/>
      <c r="S528" s="926"/>
      <c r="T528" s="926"/>
      <c r="U528" s="926"/>
      <c r="V528" s="998"/>
      <c r="W528" s="998" t="s">
        <v>279</v>
      </c>
      <c r="X528" s="1626" t="str">
        <f>項目一覧②!$F$190</f>
        <v/>
      </c>
      <c r="Y528" s="1626"/>
      <c r="Z528" s="1626"/>
      <c r="AA528" s="929" t="s">
        <v>278</v>
      </c>
      <c r="AB528" s="926"/>
    </row>
    <row r="529" spans="1:28" ht="15.95" customHeight="1">
      <c r="A529" s="929"/>
      <c r="B529" s="929" t="s">
        <v>286</v>
      </c>
      <c r="C529" s="929"/>
      <c r="D529" s="998" t="s">
        <v>281</v>
      </c>
      <c r="E529" s="1625" t="str">
        <f>項目一覧②!$F$179</f>
        <v/>
      </c>
      <c r="F529" s="1625"/>
      <c r="G529" s="983" t="s">
        <v>280</v>
      </c>
      <c r="H529" s="961" t="str">
        <f>'確認申請書（建築）入力'!T542</f>
        <v/>
      </c>
      <c r="J529" s="929"/>
      <c r="K529" s="929"/>
      <c r="L529" s="926"/>
      <c r="M529" s="929"/>
      <c r="N529" s="929"/>
      <c r="O529" s="929"/>
      <c r="P529" s="929"/>
      <c r="Q529" s="929"/>
      <c r="R529" s="926"/>
      <c r="S529" s="926"/>
      <c r="T529" s="926"/>
      <c r="U529" s="926"/>
      <c r="V529" s="998"/>
      <c r="W529" s="998" t="s">
        <v>279</v>
      </c>
      <c r="X529" s="1626" t="str">
        <f>項目一覧②!$F$191</f>
        <v/>
      </c>
      <c r="Y529" s="1626"/>
      <c r="Z529" s="1626"/>
      <c r="AA529" s="929" t="s">
        <v>278</v>
      </c>
      <c r="AB529" s="926"/>
    </row>
    <row r="530" spans="1:28" ht="15.95" customHeight="1">
      <c r="A530" s="929"/>
      <c r="B530" s="929" t="s">
        <v>285</v>
      </c>
      <c r="C530" s="929"/>
      <c r="D530" s="998" t="s">
        <v>281</v>
      </c>
      <c r="E530" s="1625" t="str">
        <f>項目一覧②!$F$180</f>
        <v/>
      </c>
      <c r="F530" s="1625"/>
      <c r="G530" s="983" t="s">
        <v>280</v>
      </c>
      <c r="H530" s="961" t="str">
        <f>'確認申請書（建築）入力'!T543</f>
        <v/>
      </c>
      <c r="J530" s="929"/>
      <c r="K530" s="929"/>
      <c r="L530" s="926"/>
      <c r="M530" s="929"/>
      <c r="N530" s="929"/>
      <c r="O530" s="929"/>
      <c r="P530" s="929"/>
      <c r="Q530" s="929"/>
      <c r="R530" s="926"/>
      <c r="S530" s="926"/>
      <c r="T530" s="926"/>
      <c r="U530" s="926"/>
      <c r="V530" s="998"/>
      <c r="W530" s="998" t="s">
        <v>279</v>
      </c>
      <c r="X530" s="1626" t="str">
        <f>項目一覧②!$F$192</f>
        <v/>
      </c>
      <c r="Y530" s="1626"/>
      <c r="Z530" s="1626"/>
      <c r="AA530" s="929" t="s">
        <v>278</v>
      </c>
      <c r="AB530" s="926"/>
    </row>
    <row r="531" spans="1:28" ht="15.95" customHeight="1">
      <c r="A531" s="929"/>
      <c r="B531" s="929" t="s">
        <v>284</v>
      </c>
      <c r="C531" s="929"/>
      <c r="D531" s="998" t="s">
        <v>281</v>
      </c>
      <c r="E531" s="1625" t="str">
        <f>項目一覧②!$F$181</f>
        <v/>
      </c>
      <c r="F531" s="1625"/>
      <c r="G531" s="983" t="s">
        <v>280</v>
      </c>
      <c r="H531" s="961" t="str">
        <f>'確認申請書（建築）入力'!T544</f>
        <v/>
      </c>
      <c r="J531" s="929"/>
      <c r="K531" s="929"/>
      <c r="L531" s="926"/>
      <c r="M531" s="929"/>
      <c r="N531" s="929"/>
      <c r="O531" s="929"/>
      <c r="P531" s="929"/>
      <c r="Q531" s="929"/>
      <c r="R531" s="926"/>
      <c r="S531" s="926"/>
      <c r="T531" s="926"/>
      <c r="U531" s="926"/>
      <c r="V531" s="998"/>
      <c r="W531" s="998" t="s">
        <v>279</v>
      </c>
      <c r="X531" s="1626" t="str">
        <f>項目一覧②!$F$193</f>
        <v/>
      </c>
      <c r="Y531" s="1626"/>
      <c r="Z531" s="1626"/>
      <c r="AA531" s="929" t="s">
        <v>278</v>
      </c>
      <c r="AB531" s="926"/>
    </row>
    <row r="532" spans="1:28" ht="15.95" customHeight="1">
      <c r="A532" s="929"/>
      <c r="B532" s="929" t="s">
        <v>283</v>
      </c>
      <c r="C532" s="929"/>
      <c r="D532" s="998" t="s">
        <v>281</v>
      </c>
      <c r="E532" s="1625" t="str">
        <f>項目一覧②!$F$182</f>
        <v/>
      </c>
      <c r="F532" s="1625"/>
      <c r="G532" s="983" t="s">
        <v>280</v>
      </c>
      <c r="H532" s="961" t="str">
        <f>'確認申請書（建築）入力'!T545</f>
        <v/>
      </c>
      <c r="J532" s="929"/>
      <c r="K532" s="929"/>
      <c r="L532" s="926"/>
      <c r="M532" s="929"/>
      <c r="N532" s="929"/>
      <c r="O532" s="929"/>
      <c r="P532" s="929"/>
      <c r="Q532" s="929"/>
      <c r="R532" s="926"/>
      <c r="S532" s="926"/>
      <c r="T532" s="926"/>
      <c r="U532" s="926"/>
      <c r="V532" s="998"/>
      <c r="W532" s="998" t="s">
        <v>279</v>
      </c>
      <c r="X532" s="1626" t="str">
        <f>項目一覧②!$F$194</f>
        <v/>
      </c>
      <c r="Y532" s="1626"/>
      <c r="Z532" s="1626"/>
      <c r="AA532" s="929" t="s">
        <v>278</v>
      </c>
      <c r="AB532" s="926"/>
    </row>
    <row r="533" spans="1:28" ht="15.95" customHeight="1">
      <c r="A533" s="958"/>
      <c r="B533" s="958" t="s">
        <v>282</v>
      </c>
      <c r="C533" s="958"/>
      <c r="D533" s="998" t="s">
        <v>281</v>
      </c>
      <c r="E533" s="1625" t="str">
        <f>項目一覧②!$F$183</f>
        <v/>
      </c>
      <c r="F533" s="1625"/>
      <c r="G533" s="983" t="s">
        <v>280</v>
      </c>
      <c r="H533" s="961" t="str">
        <f>'確認申請書（建築）入力'!T546</f>
        <v/>
      </c>
      <c r="J533" s="958"/>
      <c r="K533" s="958"/>
      <c r="L533" s="926"/>
      <c r="M533" s="958"/>
      <c r="N533" s="958"/>
      <c r="O533" s="958"/>
      <c r="P533" s="958"/>
      <c r="Q533" s="958"/>
      <c r="R533" s="926"/>
      <c r="S533" s="926"/>
      <c r="T533" s="926"/>
      <c r="U533" s="926"/>
      <c r="V533" s="998"/>
      <c r="W533" s="998" t="s">
        <v>279</v>
      </c>
      <c r="X533" s="1626" t="str">
        <f>項目一覧②!$F$195</f>
        <v/>
      </c>
      <c r="Y533" s="1626"/>
      <c r="Z533" s="1626"/>
      <c r="AA533" s="929" t="s">
        <v>278</v>
      </c>
      <c r="AB533" s="926"/>
    </row>
    <row r="534" spans="1:28" ht="15.95" customHeight="1">
      <c r="A534" s="982" t="s">
        <v>275</v>
      </c>
      <c r="B534" s="960" t="s">
        <v>251</v>
      </c>
      <c r="C534" s="960"/>
      <c r="D534" s="960"/>
      <c r="E534" s="960"/>
      <c r="F534" s="960"/>
      <c r="G534" s="960"/>
      <c r="H534" s="960"/>
      <c r="I534" s="960"/>
      <c r="J534" s="960"/>
      <c r="K534" s="960"/>
      <c r="L534" s="960"/>
      <c r="M534" s="960"/>
      <c r="N534" s="960"/>
      <c r="O534" s="960"/>
      <c r="P534" s="960"/>
      <c r="Q534" s="960"/>
      <c r="R534" s="960"/>
      <c r="S534" s="960"/>
      <c r="T534" s="960"/>
      <c r="U534" s="960"/>
      <c r="V534" s="960"/>
      <c r="W534" s="960"/>
      <c r="X534" s="960"/>
      <c r="Y534" s="960"/>
      <c r="Z534" s="960"/>
      <c r="AA534" s="960"/>
      <c r="AB534" s="926"/>
    </row>
    <row r="535" spans="1:28" ht="15.95" customHeight="1">
      <c r="A535" s="959"/>
      <c r="B535" s="929"/>
      <c r="C535" s="929"/>
      <c r="D535" s="929"/>
      <c r="E535" s="929"/>
      <c r="F535" s="1633" t="str">
        <f>項目一覧②!$F$196</f>
        <v/>
      </c>
      <c r="G535" s="1633"/>
      <c r="H535" s="1633"/>
      <c r="I535" s="1633"/>
      <c r="J535" s="1633"/>
      <c r="K535" s="1633"/>
      <c r="L535" s="1633"/>
      <c r="M535" s="1633"/>
      <c r="N535" s="1633"/>
      <c r="O535" s="1633"/>
      <c r="P535" s="1633"/>
      <c r="Q535" s="1633"/>
      <c r="R535" s="1633"/>
      <c r="S535" s="1633"/>
      <c r="T535" s="1633"/>
      <c r="U535" s="1633"/>
      <c r="V535" s="1633"/>
      <c r="W535" s="1633"/>
      <c r="X535" s="1633"/>
      <c r="Y535" s="1633"/>
      <c r="Z535" s="1633"/>
      <c r="AA535" s="1633"/>
      <c r="AB535" s="926"/>
    </row>
    <row r="536" spans="1:28" ht="15.95" customHeight="1">
      <c r="A536" s="958"/>
      <c r="B536" s="958"/>
      <c r="C536" s="958"/>
      <c r="D536" s="958"/>
      <c r="E536" s="958"/>
      <c r="F536" s="1634"/>
      <c r="G536" s="1634"/>
      <c r="H536" s="1634"/>
      <c r="I536" s="1634"/>
      <c r="J536" s="1634"/>
      <c r="K536" s="1634"/>
      <c r="L536" s="1634"/>
      <c r="M536" s="1634"/>
      <c r="N536" s="1634"/>
      <c r="O536" s="1634"/>
      <c r="P536" s="1634"/>
      <c r="Q536" s="1634"/>
      <c r="R536" s="1634"/>
      <c r="S536" s="1634"/>
      <c r="T536" s="1634"/>
      <c r="U536" s="1634"/>
      <c r="V536" s="1634"/>
      <c r="W536" s="1634"/>
      <c r="X536" s="1634"/>
      <c r="Y536" s="1634"/>
      <c r="Z536" s="1634"/>
      <c r="AA536" s="1634"/>
      <c r="AB536" s="926"/>
    </row>
    <row r="537" spans="1:28" ht="15.95" customHeight="1">
      <c r="A537" s="959" t="s">
        <v>275</v>
      </c>
      <c r="B537" s="929" t="s">
        <v>250</v>
      </c>
      <c r="C537" s="929"/>
      <c r="D537" s="929"/>
      <c r="E537" s="929"/>
      <c r="F537" s="929"/>
      <c r="G537" s="929"/>
      <c r="H537" s="929"/>
      <c r="I537" s="929"/>
      <c r="J537" s="929"/>
      <c r="K537" s="929"/>
      <c r="L537" s="929"/>
      <c r="M537" s="929"/>
      <c r="N537" s="929"/>
      <c r="O537" s="929"/>
      <c r="P537" s="929"/>
      <c r="Q537" s="929"/>
      <c r="R537" s="929"/>
      <c r="S537" s="929"/>
      <c r="T537" s="929"/>
      <c r="U537" s="929"/>
      <c r="V537" s="929"/>
      <c r="W537" s="929"/>
      <c r="X537" s="929"/>
      <c r="Y537" s="929"/>
      <c r="Z537" s="929"/>
      <c r="AA537" s="929"/>
      <c r="AB537" s="926"/>
    </row>
    <row r="538" spans="1:28" ht="15.95" customHeight="1">
      <c r="A538" s="929"/>
      <c r="B538" s="929"/>
      <c r="C538" s="929"/>
      <c r="D538" s="929"/>
      <c r="E538" s="929"/>
      <c r="F538" s="1633" t="str">
        <f>項目一覧②!$F$197</f>
        <v/>
      </c>
      <c r="G538" s="1633"/>
      <c r="H538" s="1633"/>
      <c r="I538" s="1633"/>
      <c r="J538" s="1633"/>
      <c r="K538" s="1633"/>
      <c r="L538" s="1633"/>
      <c r="M538" s="1633"/>
      <c r="N538" s="1633"/>
      <c r="O538" s="1633"/>
      <c r="P538" s="1633"/>
      <c r="Q538" s="1633"/>
      <c r="R538" s="1633"/>
      <c r="S538" s="1633"/>
      <c r="T538" s="1633"/>
      <c r="U538" s="1633"/>
      <c r="V538" s="1633"/>
      <c r="W538" s="1633"/>
      <c r="X538" s="1633"/>
      <c r="Y538" s="1633"/>
      <c r="Z538" s="1633"/>
      <c r="AA538" s="1633"/>
      <c r="AB538" s="926"/>
    </row>
    <row r="539" spans="1:28" ht="15.95" customHeight="1">
      <c r="A539" s="958"/>
      <c r="B539" s="958"/>
      <c r="C539" s="958"/>
      <c r="D539" s="958"/>
      <c r="E539" s="958"/>
      <c r="F539" s="1634"/>
      <c r="G539" s="1634"/>
      <c r="H539" s="1634"/>
      <c r="I539" s="1634"/>
      <c r="J539" s="1634"/>
      <c r="K539" s="1634"/>
      <c r="L539" s="1634"/>
      <c r="M539" s="1634"/>
      <c r="N539" s="1634"/>
      <c r="O539" s="1634"/>
      <c r="P539" s="1634"/>
      <c r="Q539" s="1634"/>
      <c r="R539" s="1634"/>
      <c r="S539" s="1634"/>
      <c r="T539" s="1634"/>
      <c r="U539" s="1634"/>
      <c r="V539" s="1634"/>
      <c r="W539" s="1634"/>
      <c r="X539" s="1634"/>
      <c r="Y539" s="1634"/>
      <c r="Z539" s="1634"/>
      <c r="AA539" s="1634"/>
      <c r="AB539" s="926"/>
    </row>
    <row r="540" spans="1:28" ht="15.95" customHeight="1">
      <c r="A540" s="929"/>
      <c r="B540" s="929"/>
      <c r="C540" s="929"/>
      <c r="D540" s="929"/>
      <c r="E540" s="929"/>
      <c r="F540" s="929"/>
      <c r="G540" s="929"/>
      <c r="H540" s="929"/>
      <c r="I540" s="929"/>
      <c r="J540" s="929"/>
      <c r="K540" s="929"/>
      <c r="L540" s="929"/>
      <c r="M540" s="929"/>
      <c r="N540" s="929"/>
      <c r="O540" s="929"/>
      <c r="P540" s="929"/>
      <c r="Q540" s="929"/>
      <c r="R540" s="929"/>
      <c r="S540" s="929"/>
      <c r="T540" s="929"/>
      <c r="U540" s="929"/>
      <c r="V540" s="929"/>
      <c r="W540" s="929"/>
      <c r="X540" s="929"/>
      <c r="Y540" s="929"/>
      <c r="Z540" s="929"/>
      <c r="AA540" s="929"/>
      <c r="AB540" s="926"/>
    </row>
    <row r="541" spans="1:28" ht="15.95" customHeight="1">
      <c r="A541" s="1627" t="s">
        <v>277</v>
      </c>
      <c r="B541" s="1627"/>
      <c r="C541" s="1627"/>
      <c r="D541" s="1627"/>
      <c r="E541" s="1627"/>
      <c r="F541" s="1627"/>
      <c r="G541" s="1627"/>
      <c r="H541" s="1627"/>
      <c r="I541" s="1627"/>
      <c r="J541" s="1627"/>
      <c r="K541" s="1627"/>
      <c r="L541" s="1627"/>
      <c r="M541" s="1627"/>
      <c r="N541" s="1627"/>
      <c r="O541" s="1627"/>
      <c r="P541" s="1627"/>
      <c r="Q541" s="1627"/>
      <c r="R541" s="1627"/>
      <c r="S541" s="1627"/>
      <c r="T541" s="1627"/>
      <c r="U541" s="1627"/>
      <c r="V541" s="1627"/>
      <c r="W541" s="1627"/>
      <c r="X541" s="1627"/>
      <c r="Y541" s="1627"/>
      <c r="Z541" s="1627"/>
      <c r="AA541" s="1627"/>
      <c r="AB541" s="926"/>
    </row>
    <row r="542" spans="1:28" ht="15.95" customHeight="1">
      <c r="A542" s="958"/>
      <c r="B542" s="958" t="s">
        <v>276</v>
      </c>
      <c r="C542" s="958"/>
      <c r="D542" s="958"/>
      <c r="E542" s="958"/>
      <c r="F542" s="958"/>
      <c r="G542" s="958"/>
      <c r="H542" s="958"/>
      <c r="I542" s="958"/>
      <c r="J542" s="958"/>
      <c r="K542" s="958"/>
      <c r="L542" s="958"/>
      <c r="M542" s="958"/>
      <c r="N542" s="958"/>
      <c r="O542" s="958"/>
      <c r="P542" s="958"/>
      <c r="Q542" s="958"/>
      <c r="R542" s="958"/>
      <c r="S542" s="958"/>
      <c r="T542" s="958"/>
      <c r="U542" s="958"/>
      <c r="V542" s="958"/>
      <c r="W542" s="958"/>
      <c r="X542" s="958"/>
      <c r="Y542" s="958"/>
      <c r="Z542" s="958"/>
      <c r="AA542" s="958"/>
      <c r="AB542" s="926"/>
    </row>
    <row r="543" spans="1:28" ht="21.95" customHeight="1">
      <c r="A543" s="995" t="s">
        <v>275</v>
      </c>
      <c r="B543" s="996" t="s">
        <v>132</v>
      </c>
      <c r="C543" s="996"/>
      <c r="D543" s="996"/>
      <c r="E543" s="996"/>
      <c r="F543" s="996"/>
      <c r="G543" s="945"/>
      <c r="H543" s="996"/>
      <c r="I543" s="996"/>
      <c r="J543" s="996"/>
      <c r="K543" s="996"/>
      <c r="L543" s="996"/>
      <c r="M543" s="996">
        <f>項目一覧②!$F$198</f>
        <v>1</v>
      </c>
      <c r="N543" s="996"/>
      <c r="O543" s="996"/>
      <c r="P543" s="996"/>
      <c r="Q543" s="996"/>
      <c r="R543" s="996"/>
      <c r="S543" s="996"/>
      <c r="T543" s="996"/>
      <c r="U543" s="996"/>
      <c r="V543" s="996"/>
      <c r="W543" s="996"/>
      <c r="X543" s="996"/>
      <c r="Y543" s="996"/>
      <c r="Z543" s="996"/>
      <c r="AA543" s="996"/>
      <c r="AB543" s="926"/>
    </row>
    <row r="544" spans="1:28" ht="21.95" customHeight="1">
      <c r="A544" s="995" t="s">
        <v>275</v>
      </c>
      <c r="B544" s="996" t="s">
        <v>274</v>
      </c>
      <c r="C544" s="996"/>
      <c r="D544" s="996"/>
      <c r="E544" s="996"/>
      <c r="F544" s="996"/>
      <c r="G544" s="926"/>
      <c r="H544" s="926"/>
      <c r="I544" s="996"/>
      <c r="J544" s="1631" t="str">
        <f>項目一覧②!$F$199</f>
        <v/>
      </c>
      <c r="K544" s="1631"/>
      <c r="L544" s="1631"/>
      <c r="M544" s="1631"/>
      <c r="N544" s="996" t="s">
        <v>273</v>
      </c>
      <c r="O544" s="996"/>
      <c r="P544" s="996"/>
      <c r="Q544" s="996"/>
      <c r="R544" s="996"/>
      <c r="S544" s="996"/>
      <c r="T544" s="996"/>
      <c r="U544" s="996"/>
      <c r="V544" s="996"/>
      <c r="W544" s="996"/>
      <c r="X544" s="996"/>
      <c r="Y544" s="996"/>
      <c r="Z544" s="996"/>
      <c r="AA544" s="996"/>
      <c r="AB544" s="926"/>
    </row>
    <row r="545" spans="1:28" ht="21.95" customHeight="1">
      <c r="A545" s="995" t="s">
        <v>269</v>
      </c>
      <c r="B545" s="996" t="s">
        <v>272</v>
      </c>
      <c r="C545" s="996"/>
      <c r="D545" s="996"/>
      <c r="E545" s="996"/>
      <c r="F545" s="996"/>
      <c r="G545" s="996"/>
      <c r="H545" s="996"/>
      <c r="I545" s="996"/>
      <c r="J545" s="1632" t="str">
        <f>項目一覧②!$F$200</f>
        <v/>
      </c>
      <c r="K545" s="1632"/>
      <c r="L545" s="1632"/>
      <c r="M545" s="1632"/>
      <c r="N545" s="1027" t="s">
        <v>267</v>
      </c>
      <c r="O545" s="996"/>
      <c r="P545" s="996"/>
      <c r="Q545" s="996"/>
      <c r="R545" s="996"/>
      <c r="S545" s="996"/>
      <c r="T545" s="996"/>
      <c r="U545" s="996"/>
      <c r="V545" s="996"/>
      <c r="W545" s="996"/>
      <c r="X545" s="996"/>
      <c r="Y545" s="996"/>
      <c r="Z545" s="996"/>
      <c r="AA545" s="996"/>
      <c r="AB545" s="926"/>
    </row>
    <row r="546" spans="1:28" ht="21.95" customHeight="1">
      <c r="A546" s="995" t="s">
        <v>269</v>
      </c>
      <c r="B546" s="996" t="s">
        <v>271</v>
      </c>
      <c r="C546" s="996"/>
      <c r="D546" s="996"/>
      <c r="E546" s="996"/>
      <c r="F546" s="996"/>
      <c r="G546" s="996"/>
      <c r="H546" s="996"/>
      <c r="I546" s="996"/>
      <c r="J546" s="1632" t="str">
        <f>項目一覧②!$F$201</f>
        <v/>
      </c>
      <c r="K546" s="1632"/>
      <c r="L546" s="1632"/>
      <c r="M546" s="1632"/>
      <c r="N546" s="1028" t="s">
        <v>267</v>
      </c>
      <c r="O546" s="996"/>
      <c r="P546" s="996"/>
      <c r="Q546" s="996"/>
      <c r="R546" s="996"/>
      <c r="S546" s="996"/>
      <c r="T546" s="996"/>
      <c r="U546" s="996"/>
      <c r="V546" s="996"/>
      <c r="W546" s="996"/>
      <c r="X546" s="996"/>
      <c r="Y546" s="996"/>
      <c r="Z546" s="996"/>
      <c r="AA546" s="996"/>
      <c r="AB546" s="926"/>
    </row>
    <row r="547" spans="1:28" ht="21.95" customHeight="1">
      <c r="A547" s="995" t="s">
        <v>269</v>
      </c>
      <c r="B547" s="996" t="s">
        <v>270</v>
      </c>
      <c r="C547" s="996"/>
      <c r="D547" s="996"/>
      <c r="E547" s="996"/>
      <c r="F547" s="996"/>
      <c r="G547" s="996"/>
      <c r="H547" s="996"/>
      <c r="I547" s="996"/>
      <c r="J547" s="1632" t="str">
        <f>項目一覧②!$F$202</f>
        <v/>
      </c>
      <c r="K547" s="1632"/>
      <c r="L547" s="1632"/>
      <c r="M547" s="1632"/>
      <c r="N547" s="1027" t="s">
        <v>267</v>
      </c>
      <c r="O547" s="996"/>
      <c r="P547" s="996"/>
      <c r="Q547" s="996"/>
      <c r="R547" s="996"/>
      <c r="S547" s="996"/>
      <c r="T547" s="996"/>
      <c r="U547" s="996"/>
      <c r="V547" s="996"/>
      <c r="W547" s="996"/>
      <c r="X547" s="996"/>
      <c r="Y547" s="996"/>
      <c r="Z547" s="996"/>
      <c r="AA547" s="996"/>
      <c r="AB547" s="926"/>
    </row>
    <row r="548" spans="1:28" ht="15.95" customHeight="1">
      <c r="A548" s="982" t="s">
        <v>269</v>
      </c>
      <c r="B548" s="960" t="s">
        <v>268</v>
      </c>
      <c r="C548" s="960"/>
      <c r="D548" s="960"/>
      <c r="E548" s="960"/>
      <c r="F548" s="960"/>
      <c r="G548" s="960"/>
      <c r="H548" s="960"/>
      <c r="I548" s="960"/>
      <c r="O548" s="960"/>
      <c r="P548" s="960"/>
      <c r="Q548" s="960"/>
      <c r="R548" s="960"/>
      <c r="S548" s="960"/>
      <c r="T548" s="960"/>
      <c r="U548" s="960"/>
      <c r="V548" s="960"/>
      <c r="W548" s="960"/>
      <c r="X548" s="960"/>
      <c r="Y548" s="960"/>
      <c r="Z548" s="960"/>
      <c r="AA548" s="960"/>
      <c r="AB548" s="926"/>
    </row>
    <row r="549" spans="1:28" ht="15.95" customHeight="1">
      <c r="A549" s="959"/>
      <c r="B549" s="929"/>
      <c r="C549" s="929" t="s">
        <v>2269</v>
      </c>
      <c r="D549" s="929" t="s">
        <v>2270</v>
      </c>
      <c r="E549" s="929"/>
      <c r="F549" s="929"/>
      <c r="G549" s="929"/>
      <c r="H549" s="929"/>
      <c r="I549" s="929"/>
      <c r="J549" s="1640" t="str">
        <f>項目一覧②!$F$203</f>
        <v/>
      </c>
      <c r="K549" s="1640"/>
      <c r="L549" s="1640"/>
      <c r="M549" s="1640"/>
      <c r="N549" s="1023" t="s">
        <v>267</v>
      </c>
      <c r="O549" s="929"/>
      <c r="P549" s="929"/>
      <c r="Q549" s="929"/>
      <c r="R549" s="929"/>
      <c r="S549" s="929"/>
      <c r="T549" s="929"/>
      <c r="U549" s="929"/>
      <c r="V549" s="929"/>
      <c r="W549" s="929"/>
      <c r="X549" s="929"/>
      <c r="Y549" s="929"/>
      <c r="Z549" s="929"/>
      <c r="AA549" s="929"/>
      <c r="AB549" s="926"/>
    </row>
    <row r="550" spans="1:28" ht="15.95" customHeight="1">
      <c r="A550" s="959"/>
      <c r="B550" s="929"/>
      <c r="C550" s="929" t="s">
        <v>2271</v>
      </c>
      <c r="D550" s="929" t="s">
        <v>2272</v>
      </c>
      <c r="E550" s="929"/>
      <c r="F550" s="929"/>
      <c r="G550" s="929"/>
      <c r="H550" s="929"/>
      <c r="I550" s="929"/>
      <c r="J550" s="1024"/>
      <c r="K550" s="1024"/>
      <c r="L550" s="1024"/>
      <c r="M550" s="1024"/>
      <c r="N550" s="1024"/>
      <c r="O550" s="1023"/>
      <c r="P550" s="929"/>
      <c r="Q550" s="959" t="str">
        <f>IF(項目一覧②!$G$204=TRUE,"■","□")</f>
        <v>□</v>
      </c>
      <c r="R550" s="929" t="s">
        <v>266</v>
      </c>
      <c r="S550" s="929"/>
      <c r="T550" s="959" t="str">
        <f>IF(項目一覧②!$H$204=TRUE,"■","□")</f>
        <v>□</v>
      </c>
      <c r="U550" s="929" t="s">
        <v>265</v>
      </c>
      <c r="V550" s="929"/>
      <c r="W550" s="929"/>
      <c r="X550" s="929"/>
      <c r="Y550" s="929"/>
      <c r="Z550" s="929"/>
      <c r="AA550" s="929"/>
      <c r="AB550" s="929"/>
    </row>
    <row r="551" spans="1:28" ht="15.95" customHeight="1">
      <c r="A551" s="982" t="s">
        <v>465</v>
      </c>
      <c r="B551" s="960" t="s">
        <v>264</v>
      </c>
      <c r="C551" s="960"/>
      <c r="D551" s="960"/>
      <c r="E551" s="960"/>
      <c r="F551" s="960"/>
      <c r="G551" s="960"/>
      <c r="H551" s="960"/>
      <c r="I551" s="960"/>
      <c r="J551" s="960"/>
      <c r="K551" s="960"/>
      <c r="L551" s="960"/>
      <c r="M551" s="960"/>
      <c r="N551" s="960"/>
      <c r="O551" s="960"/>
      <c r="P551" s="960"/>
      <c r="Q551" s="960"/>
      <c r="R551" s="960"/>
      <c r="S551" s="960"/>
      <c r="T551" s="960"/>
      <c r="U551" s="960"/>
      <c r="V551" s="960"/>
      <c r="W551" s="960"/>
      <c r="X551" s="960"/>
      <c r="Y551" s="960"/>
      <c r="Z551" s="960"/>
      <c r="AA551" s="960"/>
      <c r="AB551" s="926"/>
    </row>
    <row r="552" spans="1:28" ht="15.95" customHeight="1">
      <c r="A552" s="929"/>
      <c r="B552" s="929"/>
      <c r="C552" s="929"/>
      <c r="D552" s="1627" t="s">
        <v>263</v>
      </c>
      <c r="E552" s="1627"/>
      <c r="F552" s="1627"/>
      <c r="G552" s="1627"/>
      <c r="H552" s="998"/>
      <c r="I552" s="1627" t="s">
        <v>262</v>
      </c>
      <c r="J552" s="1627"/>
      <c r="K552" s="1627"/>
      <c r="L552" s="1627"/>
      <c r="M552" s="1627"/>
      <c r="N552" s="1627"/>
      <c r="O552" s="1627"/>
      <c r="P552" s="1627"/>
      <c r="Q552" s="1627"/>
      <c r="R552" s="1627"/>
      <c r="S552" s="1627"/>
      <c r="T552" s="1627"/>
      <c r="U552" s="1627"/>
      <c r="V552" s="998"/>
      <c r="W552" s="998" t="s">
        <v>467</v>
      </c>
      <c r="X552" s="1627" t="s">
        <v>477</v>
      </c>
      <c r="Y552" s="1627"/>
      <c r="Z552" s="1627"/>
      <c r="AA552" s="929" t="s">
        <v>476</v>
      </c>
      <c r="AB552" s="926"/>
    </row>
    <row r="553" spans="1:28" ht="15.95" customHeight="1">
      <c r="A553" s="929"/>
      <c r="B553" s="929" t="s">
        <v>475</v>
      </c>
      <c r="C553" s="929"/>
      <c r="D553" s="998" t="s">
        <v>469</v>
      </c>
      <c r="E553" s="1625" t="str">
        <f>項目一覧②!$F$205</f>
        <v/>
      </c>
      <c r="F553" s="1625"/>
      <c r="G553" s="983" t="s">
        <v>468</v>
      </c>
      <c r="H553" s="961" t="str">
        <f>項目一覧②!$F$211</f>
        <v/>
      </c>
      <c r="J553" s="929"/>
      <c r="K553" s="929"/>
      <c r="L553" s="926"/>
      <c r="M553" s="929"/>
      <c r="N553" s="929"/>
      <c r="O553" s="929"/>
      <c r="P553" s="929"/>
      <c r="Q553" s="929"/>
      <c r="R553" s="926"/>
      <c r="S553" s="926"/>
      <c r="T553" s="926"/>
      <c r="U553" s="926"/>
      <c r="V553" s="998"/>
      <c r="W553" s="998" t="s">
        <v>467</v>
      </c>
      <c r="X553" s="1626" t="str">
        <f>項目一覧②!$F$217</f>
        <v/>
      </c>
      <c r="Y553" s="1626"/>
      <c r="Z553" s="1626"/>
      <c r="AA553" s="929" t="s">
        <v>466</v>
      </c>
      <c r="AB553" s="926"/>
    </row>
    <row r="554" spans="1:28" ht="15.95" customHeight="1">
      <c r="A554" s="929"/>
      <c r="B554" s="929" t="s">
        <v>474</v>
      </c>
      <c r="C554" s="929"/>
      <c r="D554" s="998" t="s">
        <v>469</v>
      </c>
      <c r="E554" s="1625" t="str">
        <f>項目一覧②!$F$206</f>
        <v/>
      </c>
      <c r="F554" s="1625"/>
      <c r="G554" s="983" t="s">
        <v>468</v>
      </c>
      <c r="H554" s="961" t="str">
        <f>項目一覧②!$F$212</f>
        <v/>
      </c>
      <c r="J554" s="929"/>
      <c r="K554" s="929"/>
      <c r="L554" s="926"/>
      <c r="M554" s="929"/>
      <c r="N554" s="929"/>
      <c r="O554" s="929"/>
      <c r="P554" s="929"/>
      <c r="Q554" s="929"/>
      <c r="R554" s="926"/>
      <c r="S554" s="926"/>
      <c r="T554" s="926"/>
      <c r="U554" s="926"/>
      <c r="V554" s="998"/>
      <c r="W554" s="998" t="s">
        <v>467</v>
      </c>
      <c r="X554" s="1626" t="str">
        <f>項目一覧②!$F$218</f>
        <v/>
      </c>
      <c r="Y554" s="1626"/>
      <c r="Z554" s="1626"/>
      <c r="AA554" s="929" t="s">
        <v>466</v>
      </c>
      <c r="AB554" s="926"/>
    </row>
    <row r="555" spans="1:28" ht="15.95" customHeight="1">
      <c r="A555" s="929"/>
      <c r="B555" s="929" t="s">
        <v>473</v>
      </c>
      <c r="C555" s="929"/>
      <c r="D555" s="998" t="s">
        <v>469</v>
      </c>
      <c r="E555" s="1625" t="str">
        <f>項目一覧②!$F$207</f>
        <v/>
      </c>
      <c r="F555" s="1625"/>
      <c r="G555" s="983" t="s">
        <v>468</v>
      </c>
      <c r="H555" s="961" t="str">
        <f>項目一覧②!$F$213</f>
        <v/>
      </c>
      <c r="J555" s="929"/>
      <c r="K555" s="929"/>
      <c r="L555" s="926"/>
      <c r="M555" s="929"/>
      <c r="N555" s="929"/>
      <c r="O555" s="929"/>
      <c r="P555" s="929"/>
      <c r="Q555" s="929"/>
      <c r="R555" s="926"/>
      <c r="S555" s="926"/>
      <c r="T555" s="926"/>
      <c r="U555" s="926"/>
      <c r="V555" s="998"/>
      <c r="W555" s="998" t="s">
        <v>467</v>
      </c>
      <c r="X555" s="1626" t="str">
        <f>項目一覧②!$F$219</f>
        <v/>
      </c>
      <c r="Y555" s="1626"/>
      <c r="Z555" s="1626"/>
      <c r="AA555" s="929" t="s">
        <v>466</v>
      </c>
      <c r="AB555" s="926"/>
    </row>
    <row r="556" spans="1:28" ht="15.95" customHeight="1">
      <c r="A556" s="929"/>
      <c r="B556" s="929" t="s">
        <v>472</v>
      </c>
      <c r="C556" s="929"/>
      <c r="D556" s="998" t="s">
        <v>469</v>
      </c>
      <c r="E556" s="1625" t="str">
        <f>項目一覧②!$F$208</f>
        <v/>
      </c>
      <c r="F556" s="1625"/>
      <c r="G556" s="983" t="s">
        <v>468</v>
      </c>
      <c r="H556" s="961" t="str">
        <f>項目一覧②!$F$214</f>
        <v/>
      </c>
      <c r="J556" s="929"/>
      <c r="K556" s="929"/>
      <c r="L556" s="926"/>
      <c r="M556" s="929"/>
      <c r="N556" s="929"/>
      <c r="O556" s="929"/>
      <c r="P556" s="929"/>
      <c r="Q556" s="929"/>
      <c r="R556" s="926"/>
      <c r="S556" s="926"/>
      <c r="T556" s="926"/>
      <c r="U556" s="926"/>
      <c r="V556" s="998"/>
      <c r="W556" s="998" t="s">
        <v>467</v>
      </c>
      <c r="X556" s="1626" t="str">
        <f>項目一覧②!$F$220</f>
        <v/>
      </c>
      <c r="Y556" s="1626"/>
      <c r="Z556" s="1626"/>
      <c r="AA556" s="929" t="s">
        <v>466</v>
      </c>
      <c r="AB556" s="926"/>
    </row>
    <row r="557" spans="1:28" ht="15.95" customHeight="1">
      <c r="A557" s="929"/>
      <c r="B557" s="929" t="s">
        <v>471</v>
      </c>
      <c r="C557" s="929"/>
      <c r="D557" s="998" t="s">
        <v>469</v>
      </c>
      <c r="E557" s="1625" t="str">
        <f>項目一覧②!$F$209</f>
        <v/>
      </c>
      <c r="F557" s="1625"/>
      <c r="G557" s="983" t="s">
        <v>468</v>
      </c>
      <c r="H557" s="961" t="str">
        <f>項目一覧②!$F$215</f>
        <v/>
      </c>
      <c r="J557" s="929"/>
      <c r="K557" s="929"/>
      <c r="L557" s="926"/>
      <c r="M557" s="929"/>
      <c r="N557" s="929"/>
      <c r="O557" s="929"/>
      <c r="P557" s="929"/>
      <c r="Q557" s="929"/>
      <c r="R557" s="926"/>
      <c r="S557" s="926"/>
      <c r="T557" s="926"/>
      <c r="U557" s="926"/>
      <c r="V557" s="998"/>
      <c r="W557" s="998" t="s">
        <v>467</v>
      </c>
      <c r="X557" s="1626" t="str">
        <f>項目一覧②!$F$221</f>
        <v/>
      </c>
      <c r="Y557" s="1626"/>
      <c r="Z557" s="1626"/>
      <c r="AA557" s="929" t="s">
        <v>466</v>
      </c>
      <c r="AB557" s="926"/>
    </row>
    <row r="558" spans="1:28" ht="15.95" customHeight="1">
      <c r="A558" s="958"/>
      <c r="B558" s="958" t="s">
        <v>470</v>
      </c>
      <c r="C558" s="958"/>
      <c r="D558" s="998" t="s">
        <v>469</v>
      </c>
      <c r="E558" s="1625" t="str">
        <f>項目一覧②!$F$210</f>
        <v/>
      </c>
      <c r="F558" s="1625"/>
      <c r="G558" s="983" t="s">
        <v>468</v>
      </c>
      <c r="H558" s="961" t="str">
        <f>項目一覧②!$F$216</f>
        <v/>
      </c>
      <c r="J558" s="958"/>
      <c r="K558" s="958"/>
      <c r="L558" s="926"/>
      <c r="M558" s="958"/>
      <c r="N558" s="958"/>
      <c r="O558" s="958"/>
      <c r="P558" s="958"/>
      <c r="Q558" s="958"/>
      <c r="R558" s="926"/>
      <c r="S558" s="926"/>
      <c r="T558" s="926"/>
      <c r="U558" s="926"/>
      <c r="V558" s="998"/>
      <c r="W558" s="998" t="s">
        <v>467</v>
      </c>
      <c r="X558" s="1626" t="str">
        <f>項目一覧②!$F$222</f>
        <v/>
      </c>
      <c r="Y558" s="1626"/>
      <c r="Z558" s="1626"/>
      <c r="AA558" s="929" t="s">
        <v>466</v>
      </c>
      <c r="AB558" s="926"/>
    </row>
    <row r="559" spans="1:28" ht="15.95" customHeight="1">
      <c r="A559" s="982" t="s">
        <v>465</v>
      </c>
      <c r="B559" s="960" t="s">
        <v>251</v>
      </c>
      <c r="C559" s="960"/>
      <c r="D559" s="960"/>
      <c r="E559" s="960"/>
      <c r="F559" s="960"/>
      <c r="G559" s="960"/>
      <c r="H559" s="960"/>
      <c r="I559" s="960"/>
      <c r="J559" s="960"/>
      <c r="K559" s="960"/>
      <c r="L559" s="960"/>
      <c r="M559" s="960"/>
      <c r="N559" s="960"/>
      <c r="O559" s="960"/>
      <c r="P559" s="960"/>
      <c r="Q559" s="960"/>
      <c r="R559" s="960"/>
      <c r="S559" s="960"/>
      <c r="T559" s="960"/>
      <c r="U559" s="960"/>
      <c r="V559" s="960"/>
      <c r="W559" s="960"/>
      <c r="X559" s="960"/>
      <c r="Y559" s="960"/>
      <c r="Z559" s="960"/>
      <c r="AA559" s="960"/>
      <c r="AB559" s="926"/>
    </row>
    <row r="560" spans="1:28" ht="15.95" customHeight="1">
      <c r="A560" s="959"/>
      <c r="B560" s="929"/>
      <c r="C560" s="929"/>
      <c r="D560" s="929"/>
      <c r="E560" s="929"/>
      <c r="F560" s="1633" t="str">
        <f>項目一覧②!$F$223</f>
        <v/>
      </c>
      <c r="G560" s="1633"/>
      <c r="H560" s="1633"/>
      <c r="I560" s="1633"/>
      <c r="J560" s="1633"/>
      <c r="K560" s="1633"/>
      <c r="L560" s="1633"/>
      <c r="M560" s="1633"/>
      <c r="N560" s="1633"/>
      <c r="O560" s="1633"/>
      <c r="P560" s="1633"/>
      <c r="Q560" s="1633"/>
      <c r="R560" s="1633"/>
      <c r="S560" s="1633"/>
      <c r="T560" s="1633"/>
      <c r="U560" s="1633"/>
      <c r="V560" s="1633"/>
      <c r="W560" s="1633"/>
      <c r="X560" s="1633"/>
      <c r="Y560" s="1633"/>
      <c r="Z560" s="1633"/>
      <c r="AA560" s="1633"/>
      <c r="AB560" s="926"/>
    </row>
    <row r="561" spans="1:28" ht="15.95" customHeight="1">
      <c r="A561" s="958"/>
      <c r="B561" s="958"/>
      <c r="C561" s="958"/>
      <c r="D561" s="958"/>
      <c r="E561" s="958"/>
      <c r="F561" s="1634"/>
      <c r="G561" s="1634"/>
      <c r="H561" s="1634"/>
      <c r="I561" s="1634"/>
      <c r="J561" s="1634"/>
      <c r="K561" s="1634"/>
      <c r="L561" s="1634"/>
      <c r="M561" s="1634"/>
      <c r="N561" s="1634"/>
      <c r="O561" s="1634"/>
      <c r="P561" s="1634"/>
      <c r="Q561" s="1634"/>
      <c r="R561" s="1634"/>
      <c r="S561" s="1634"/>
      <c r="T561" s="1634"/>
      <c r="U561" s="1634"/>
      <c r="V561" s="1634"/>
      <c r="W561" s="1634"/>
      <c r="X561" s="1634"/>
      <c r="Y561" s="1634"/>
      <c r="Z561" s="1634"/>
      <c r="AA561" s="1634"/>
      <c r="AB561" s="926"/>
    </row>
    <row r="562" spans="1:28" ht="15.95" customHeight="1">
      <c r="A562" s="959" t="s">
        <v>465</v>
      </c>
      <c r="B562" s="929" t="s">
        <v>250</v>
      </c>
      <c r="C562" s="929"/>
      <c r="D562" s="929"/>
      <c r="E562" s="929"/>
      <c r="F562" s="929"/>
      <c r="G562" s="929"/>
      <c r="H562" s="929"/>
      <c r="I562" s="929"/>
      <c r="J562" s="929"/>
      <c r="K562" s="929"/>
      <c r="L562" s="929"/>
      <c r="M562" s="929"/>
      <c r="N562" s="929"/>
      <c r="O562" s="929"/>
      <c r="P562" s="929"/>
      <c r="Q562" s="929"/>
      <c r="R562" s="929"/>
      <c r="S562" s="929"/>
      <c r="T562" s="929"/>
      <c r="U562" s="929"/>
      <c r="V562" s="929"/>
      <c r="W562" s="929"/>
      <c r="X562" s="929"/>
      <c r="Y562" s="929"/>
      <c r="Z562" s="929"/>
      <c r="AA562" s="929"/>
      <c r="AB562" s="926"/>
    </row>
    <row r="563" spans="1:28" ht="15.95" customHeight="1">
      <c r="A563" s="929"/>
      <c r="B563" s="929"/>
      <c r="C563" s="929"/>
      <c r="D563" s="929"/>
      <c r="E563" s="929"/>
      <c r="F563" s="1633" t="str">
        <f>項目一覧②!$F$224</f>
        <v/>
      </c>
      <c r="G563" s="1633"/>
      <c r="H563" s="1633"/>
      <c r="I563" s="1633"/>
      <c r="J563" s="1633"/>
      <c r="K563" s="1633"/>
      <c r="L563" s="1633"/>
      <c r="M563" s="1633"/>
      <c r="N563" s="1633"/>
      <c r="O563" s="1633"/>
      <c r="P563" s="1633"/>
      <c r="Q563" s="1633"/>
      <c r="R563" s="1633"/>
      <c r="S563" s="1633"/>
      <c r="T563" s="1633"/>
      <c r="U563" s="1633"/>
      <c r="V563" s="1633"/>
      <c r="W563" s="1633"/>
      <c r="X563" s="1633"/>
      <c r="Y563" s="1633"/>
      <c r="Z563" s="1633"/>
      <c r="AA563" s="1633"/>
      <c r="AB563" s="926"/>
    </row>
    <row r="564" spans="1:28" ht="15.95" customHeight="1">
      <c r="A564" s="958"/>
      <c r="B564" s="958"/>
      <c r="C564" s="958"/>
      <c r="D564" s="958"/>
      <c r="E564" s="958"/>
      <c r="F564" s="1634"/>
      <c r="G564" s="1634"/>
      <c r="H564" s="1634"/>
      <c r="I564" s="1634"/>
      <c r="J564" s="1634"/>
      <c r="K564" s="1634"/>
      <c r="L564" s="1634"/>
      <c r="M564" s="1634"/>
      <c r="N564" s="1634"/>
      <c r="O564" s="1634"/>
      <c r="P564" s="1634"/>
      <c r="Q564" s="1634"/>
      <c r="R564" s="1634"/>
      <c r="S564" s="1634"/>
      <c r="T564" s="1634"/>
      <c r="U564" s="1634"/>
      <c r="V564" s="1634"/>
      <c r="W564" s="1634"/>
      <c r="X564" s="1634"/>
      <c r="Y564" s="1634"/>
      <c r="Z564" s="1634"/>
      <c r="AA564" s="1634"/>
      <c r="AB564" s="926"/>
    </row>
    <row r="565" spans="1:28" ht="15.95" customHeight="1">
      <c r="A565" s="929"/>
      <c r="B565" s="929"/>
      <c r="C565" s="929"/>
      <c r="D565" s="929"/>
      <c r="E565" s="929"/>
      <c r="F565" s="929"/>
      <c r="G565" s="929"/>
      <c r="H565" s="929"/>
      <c r="I565" s="929"/>
      <c r="J565" s="929"/>
      <c r="K565" s="929"/>
      <c r="L565" s="929"/>
      <c r="M565" s="929"/>
      <c r="N565" s="929"/>
      <c r="O565" s="929"/>
      <c r="P565" s="929"/>
      <c r="Q565" s="929"/>
      <c r="R565" s="929"/>
      <c r="S565" s="929"/>
      <c r="T565" s="929"/>
      <c r="U565" s="929"/>
      <c r="V565" s="929"/>
      <c r="W565" s="929"/>
      <c r="X565" s="929"/>
      <c r="Y565" s="929"/>
      <c r="Z565" s="929"/>
      <c r="AA565" s="929"/>
      <c r="AB565" s="926"/>
    </row>
    <row r="566" spans="1:28" ht="14.1" customHeight="1">
      <c r="A566" s="1627" t="s">
        <v>277</v>
      </c>
      <c r="B566" s="1627"/>
      <c r="C566" s="1627"/>
      <c r="D566" s="1627"/>
      <c r="E566" s="1627"/>
      <c r="F566" s="1627"/>
      <c r="G566" s="1627"/>
      <c r="H566" s="1627"/>
      <c r="I566" s="1627"/>
      <c r="J566" s="1627"/>
      <c r="K566" s="1627"/>
      <c r="L566" s="1627"/>
      <c r="M566" s="1627"/>
      <c r="N566" s="1627"/>
      <c r="O566" s="1627"/>
      <c r="P566" s="1627"/>
      <c r="Q566" s="1627"/>
      <c r="R566" s="1627"/>
      <c r="S566" s="1627"/>
      <c r="T566" s="1627"/>
      <c r="U566" s="1627"/>
      <c r="V566" s="1627"/>
      <c r="W566" s="1627"/>
      <c r="X566" s="1627"/>
      <c r="Y566" s="1627"/>
      <c r="Z566" s="1627"/>
      <c r="AA566" s="1627"/>
      <c r="AB566" s="926"/>
    </row>
    <row r="567" spans="1:28" ht="14.1" customHeight="1">
      <c r="A567" s="958"/>
      <c r="B567" s="958" t="s">
        <v>276</v>
      </c>
      <c r="C567" s="958"/>
      <c r="D567" s="958"/>
      <c r="E567" s="958"/>
      <c r="F567" s="958"/>
      <c r="G567" s="958"/>
      <c r="H567" s="958"/>
      <c r="I567" s="958"/>
      <c r="J567" s="958"/>
      <c r="K567" s="958"/>
      <c r="L567" s="958"/>
      <c r="M567" s="958"/>
      <c r="N567" s="958"/>
      <c r="O567" s="958"/>
      <c r="P567" s="958"/>
      <c r="Q567" s="958"/>
      <c r="R567" s="958"/>
      <c r="S567" s="958"/>
      <c r="T567" s="958"/>
      <c r="U567" s="958"/>
      <c r="V567" s="958"/>
      <c r="W567" s="958"/>
      <c r="X567" s="958"/>
      <c r="Y567" s="958"/>
      <c r="Z567" s="958"/>
      <c r="AA567" s="958"/>
      <c r="AB567" s="926"/>
    </row>
    <row r="568" spans="1:28" ht="21.95" customHeight="1">
      <c r="A568" s="995" t="s">
        <v>109</v>
      </c>
      <c r="B568" s="996" t="s">
        <v>132</v>
      </c>
      <c r="C568" s="996"/>
      <c r="D568" s="996"/>
      <c r="E568" s="996"/>
      <c r="F568" s="996"/>
      <c r="G568" s="945"/>
      <c r="H568" s="996"/>
      <c r="I568" s="996"/>
      <c r="J568" s="996"/>
      <c r="K568" s="996"/>
      <c r="L568" s="1643">
        <f>項目一覧②!$F$225</f>
        <v>1</v>
      </c>
      <c r="M568" s="1643"/>
      <c r="N568" s="996"/>
      <c r="O568" s="996"/>
      <c r="P568" s="996"/>
      <c r="Q568" s="996"/>
      <c r="R568" s="996"/>
      <c r="S568" s="996"/>
      <c r="T568" s="996"/>
      <c r="U568" s="996"/>
      <c r="V568" s="996"/>
      <c r="W568" s="996"/>
      <c r="X568" s="996"/>
      <c r="Y568" s="996"/>
      <c r="Z568" s="996"/>
      <c r="AA568" s="996"/>
      <c r="AB568" s="926"/>
    </row>
    <row r="569" spans="1:28" ht="21.95" customHeight="1">
      <c r="A569" s="995" t="s">
        <v>109</v>
      </c>
      <c r="B569" s="996" t="s">
        <v>274</v>
      </c>
      <c r="C569" s="996"/>
      <c r="D569" s="996"/>
      <c r="E569" s="996"/>
      <c r="F569" s="996"/>
      <c r="G569" s="926"/>
      <c r="H569" s="926"/>
      <c r="I569" s="996"/>
      <c r="J569" s="1631" t="str">
        <f>項目一覧②!$F$226</f>
        <v/>
      </c>
      <c r="K569" s="1631"/>
      <c r="L569" s="1631"/>
      <c r="M569" s="1631"/>
      <c r="N569" s="996" t="s">
        <v>273</v>
      </c>
      <c r="O569" s="996"/>
      <c r="P569" s="996"/>
      <c r="Q569" s="996"/>
      <c r="R569" s="996"/>
      <c r="S569" s="996"/>
      <c r="T569" s="996"/>
      <c r="U569" s="996"/>
      <c r="V569" s="996"/>
      <c r="W569" s="996"/>
      <c r="X569" s="996"/>
      <c r="Y569" s="996"/>
      <c r="Z569" s="996"/>
      <c r="AA569" s="996"/>
      <c r="AB569" s="926"/>
    </row>
    <row r="570" spans="1:28" ht="21.95" customHeight="1">
      <c r="A570" s="995" t="s">
        <v>109</v>
      </c>
      <c r="B570" s="996" t="s">
        <v>272</v>
      </c>
      <c r="C570" s="996"/>
      <c r="D570" s="996"/>
      <c r="E570" s="996"/>
      <c r="F570" s="996"/>
      <c r="G570" s="996"/>
      <c r="H570" s="996"/>
      <c r="I570" s="996"/>
      <c r="J570" s="1632" t="str">
        <f>項目一覧②!$F$227</f>
        <v/>
      </c>
      <c r="K570" s="1632"/>
      <c r="L570" s="1632"/>
      <c r="M570" s="1632"/>
      <c r="N570" s="1027" t="s">
        <v>85</v>
      </c>
      <c r="O570" s="996"/>
      <c r="P570" s="996"/>
      <c r="Q570" s="996"/>
      <c r="R570" s="996"/>
      <c r="S570" s="996"/>
      <c r="T570" s="996"/>
      <c r="U570" s="996"/>
      <c r="V570" s="996"/>
      <c r="W570" s="996"/>
      <c r="X570" s="996"/>
      <c r="Y570" s="996"/>
      <c r="Z570" s="996"/>
      <c r="AA570" s="996"/>
      <c r="AB570" s="926"/>
    </row>
    <row r="571" spans="1:28" ht="21.95" customHeight="1">
      <c r="A571" s="995" t="s">
        <v>109</v>
      </c>
      <c r="B571" s="996" t="s">
        <v>271</v>
      </c>
      <c r="C571" s="996"/>
      <c r="D571" s="996"/>
      <c r="E571" s="996"/>
      <c r="F571" s="996"/>
      <c r="G571" s="996"/>
      <c r="H571" s="996"/>
      <c r="I571" s="996"/>
      <c r="J571" s="1632" t="str">
        <f>項目一覧②!$F$228</f>
        <v/>
      </c>
      <c r="K571" s="1632"/>
      <c r="L571" s="1632"/>
      <c r="M571" s="1632"/>
      <c r="N571" s="1028" t="s">
        <v>85</v>
      </c>
      <c r="O571" s="996"/>
      <c r="P571" s="996"/>
      <c r="Q571" s="996"/>
      <c r="R571" s="996"/>
      <c r="S571" s="996"/>
      <c r="T571" s="996"/>
      <c r="U571" s="996"/>
      <c r="V571" s="996"/>
      <c r="W571" s="996"/>
      <c r="X571" s="996"/>
      <c r="Y571" s="996"/>
      <c r="Z571" s="996"/>
      <c r="AA571" s="996"/>
      <c r="AB571" s="926"/>
    </row>
    <row r="572" spans="1:28" ht="21.95" customHeight="1">
      <c r="A572" s="995" t="s">
        <v>109</v>
      </c>
      <c r="B572" s="996" t="s">
        <v>270</v>
      </c>
      <c r="C572" s="996"/>
      <c r="D572" s="996"/>
      <c r="E572" s="996"/>
      <c r="F572" s="996"/>
      <c r="G572" s="996"/>
      <c r="H572" s="996"/>
      <c r="I572" s="996"/>
      <c r="J572" s="1632" t="str">
        <f>項目一覧②!$F$229</f>
        <v/>
      </c>
      <c r="K572" s="1632"/>
      <c r="L572" s="1632"/>
      <c r="M572" s="1632"/>
      <c r="N572" s="1027" t="s">
        <v>85</v>
      </c>
      <c r="O572" s="996"/>
      <c r="P572" s="996"/>
      <c r="Q572" s="996"/>
      <c r="R572" s="996"/>
      <c r="S572" s="996"/>
      <c r="T572" s="996"/>
      <c r="U572" s="996"/>
      <c r="V572" s="996"/>
      <c r="W572" s="996"/>
      <c r="X572" s="996"/>
      <c r="Y572" s="996"/>
      <c r="Z572" s="996"/>
      <c r="AA572" s="996"/>
      <c r="AB572" s="926"/>
    </row>
    <row r="573" spans="1:28" ht="15.95" customHeight="1">
      <c r="A573" s="982" t="s">
        <v>109</v>
      </c>
      <c r="B573" s="960" t="s">
        <v>268</v>
      </c>
      <c r="C573" s="960"/>
      <c r="D573" s="960"/>
      <c r="E573" s="960"/>
      <c r="F573" s="960"/>
      <c r="G573" s="960"/>
      <c r="H573" s="960"/>
      <c r="I573" s="960"/>
      <c r="O573" s="960"/>
      <c r="P573" s="960"/>
      <c r="Q573" s="960"/>
      <c r="R573" s="960"/>
      <c r="S573" s="960"/>
      <c r="T573" s="960"/>
      <c r="U573" s="960"/>
      <c r="V573" s="960"/>
      <c r="W573" s="960"/>
      <c r="X573" s="960"/>
      <c r="Y573" s="960"/>
      <c r="Z573" s="960"/>
      <c r="AA573" s="960"/>
      <c r="AB573" s="926"/>
    </row>
    <row r="574" spans="1:28" ht="15.95" customHeight="1">
      <c r="A574" s="959"/>
      <c r="B574" s="929"/>
      <c r="C574" s="929" t="s">
        <v>2269</v>
      </c>
      <c r="D574" s="929" t="s">
        <v>2270</v>
      </c>
      <c r="E574" s="929"/>
      <c r="F574" s="929"/>
      <c r="G574" s="929"/>
      <c r="H574" s="929"/>
      <c r="I574" s="929"/>
      <c r="J574" s="1640" t="str">
        <f>項目一覧②!$F$230</f>
        <v/>
      </c>
      <c r="K574" s="1640"/>
      <c r="L574" s="1640"/>
      <c r="M574" s="1640"/>
      <c r="N574" s="1023" t="s">
        <v>85</v>
      </c>
      <c r="O574" s="929"/>
      <c r="P574" s="929"/>
      <c r="Q574" s="929"/>
      <c r="R574" s="929"/>
      <c r="S574" s="929"/>
      <c r="T574" s="929"/>
      <c r="U574" s="929"/>
      <c r="V574" s="929"/>
      <c r="W574" s="929"/>
      <c r="X574" s="929"/>
      <c r="Y574" s="929"/>
      <c r="Z574" s="929"/>
      <c r="AA574" s="929"/>
      <c r="AB574" s="926"/>
    </row>
    <row r="575" spans="1:28" ht="15.95" customHeight="1">
      <c r="A575" s="959"/>
      <c r="B575" s="929"/>
      <c r="C575" s="929" t="s">
        <v>2271</v>
      </c>
      <c r="D575" s="929" t="s">
        <v>2272</v>
      </c>
      <c r="E575" s="929"/>
      <c r="F575" s="929"/>
      <c r="G575" s="929"/>
      <c r="H575" s="929"/>
      <c r="I575" s="929"/>
      <c r="J575" s="1024"/>
      <c r="K575" s="1024"/>
      <c r="L575" s="1024"/>
      <c r="M575" s="1024"/>
      <c r="N575" s="1024"/>
      <c r="O575" s="1023"/>
      <c r="P575" s="929"/>
      <c r="Q575" s="959" t="str">
        <f>IF(項目一覧②!$G$231=TRUE,"■","□")</f>
        <v>□</v>
      </c>
      <c r="R575" s="929" t="s">
        <v>266</v>
      </c>
      <c r="S575" s="929"/>
      <c r="T575" s="959" t="str">
        <f>IF(項目一覧②!$H$231=TRUE,"■","□")</f>
        <v>□</v>
      </c>
      <c r="U575" s="929" t="s">
        <v>83</v>
      </c>
      <c r="V575" s="929"/>
      <c r="W575" s="929"/>
      <c r="X575" s="929"/>
      <c r="Y575" s="929"/>
      <c r="Z575" s="929"/>
      <c r="AA575" s="929"/>
      <c r="AB575" s="929"/>
    </row>
    <row r="576" spans="1:28" ht="15.95" customHeight="1">
      <c r="A576" s="982" t="s">
        <v>109</v>
      </c>
      <c r="B576" s="960" t="s">
        <v>264</v>
      </c>
      <c r="C576" s="960"/>
      <c r="D576" s="960"/>
      <c r="E576" s="960"/>
      <c r="F576" s="960"/>
      <c r="G576" s="960"/>
      <c r="H576" s="960"/>
      <c r="I576" s="960"/>
      <c r="J576" s="960"/>
      <c r="K576" s="960"/>
      <c r="L576" s="960"/>
      <c r="M576" s="960"/>
      <c r="N576" s="960"/>
      <c r="O576" s="960"/>
      <c r="P576" s="960"/>
      <c r="Q576" s="960"/>
      <c r="R576" s="960"/>
      <c r="S576" s="960"/>
      <c r="T576" s="960"/>
      <c r="U576" s="960"/>
      <c r="V576" s="960"/>
      <c r="W576" s="960"/>
      <c r="X576" s="960"/>
      <c r="Y576" s="960"/>
      <c r="Z576" s="960"/>
      <c r="AA576" s="960"/>
      <c r="AB576" s="926"/>
    </row>
    <row r="577" spans="1:28" ht="15.95" customHeight="1">
      <c r="A577" s="929"/>
      <c r="B577" s="929"/>
      <c r="C577" s="929"/>
      <c r="D577" s="1627" t="s">
        <v>263</v>
      </c>
      <c r="E577" s="1627"/>
      <c r="F577" s="1627"/>
      <c r="G577" s="1627"/>
      <c r="H577" s="998"/>
      <c r="I577" s="1627" t="s">
        <v>262</v>
      </c>
      <c r="J577" s="1627"/>
      <c r="K577" s="1627"/>
      <c r="L577" s="1627"/>
      <c r="M577" s="1627"/>
      <c r="N577" s="1627"/>
      <c r="O577" s="1627"/>
      <c r="P577" s="1627"/>
      <c r="Q577" s="1627"/>
      <c r="R577" s="1627"/>
      <c r="S577" s="1627"/>
      <c r="T577" s="1627"/>
      <c r="U577" s="1627"/>
      <c r="V577" s="998"/>
      <c r="W577" s="998" t="s">
        <v>253</v>
      </c>
      <c r="X577" s="1627" t="s">
        <v>261</v>
      </c>
      <c r="Y577" s="1627"/>
      <c r="Z577" s="1627"/>
      <c r="AA577" s="929" t="s">
        <v>175</v>
      </c>
      <c r="AB577" s="926"/>
    </row>
    <row r="578" spans="1:28" ht="15.95" customHeight="1">
      <c r="A578" s="929"/>
      <c r="B578" s="929" t="s">
        <v>260</v>
      </c>
      <c r="C578" s="929"/>
      <c r="D578" s="998" t="s">
        <v>187</v>
      </c>
      <c r="E578" s="1625" t="str">
        <f>項目一覧②!$F$232</f>
        <v/>
      </c>
      <c r="F578" s="1625"/>
      <c r="G578" s="998" t="s">
        <v>254</v>
      </c>
      <c r="H578" s="961" t="str">
        <f>項目一覧②!$F$238</f>
        <v/>
      </c>
      <c r="J578" s="929"/>
      <c r="K578" s="929"/>
      <c r="L578" s="926"/>
      <c r="M578" s="929"/>
      <c r="N578" s="929"/>
      <c r="O578" s="929"/>
      <c r="P578" s="929"/>
      <c r="Q578" s="929"/>
      <c r="R578" s="926"/>
      <c r="S578" s="926"/>
      <c r="T578" s="926"/>
      <c r="U578" s="926"/>
      <c r="V578" s="998"/>
      <c r="W578" s="998" t="s">
        <v>253</v>
      </c>
      <c r="X578" s="1626" t="str">
        <f>項目一覧②!$F$244</f>
        <v/>
      </c>
      <c r="Y578" s="1626"/>
      <c r="Z578" s="1626"/>
      <c r="AA578" s="929" t="s">
        <v>252</v>
      </c>
      <c r="AB578" s="926"/>
    </row>
    <row r="579" spans="1:28" ht="15.95" customHeight="1">
      <c r="A579" s="929"/>
      <c r="B579" s="929" t="s">
        <v>259</v>
      </c>
      <c r="C579" s="929"/>
      <c r="D579" s="998" t="s">
        <v>187</v>
      </c>
      <c r="E579" s="1625" t="str">
        <f>項目一覧②!$F$233</f>
        <v/>
      </c>
      <c r="F579" s="1625"/>
      <c r="G579" s="998" t="s">
        <v>254</v>
      </c>
      <c r="H579" s="961" t="str">
        <f>項目一覧②!$F$239</f>
        <v/>
      </c>
      <c r="J579" s="929"/>
      <c r="K579" s="929"/>
      <c r="L579" s="926"/>
      <c r="M579" s="929"/>
      <c r="N579" s="929"/>
      <c r="O579" s="929"/>
      <c r="P579" s="929"/>
      <c r="Q579" s="929"/>
      <c r="R579" s="926"/>
      <c r="S579" s="926"/>
      <c r="T579" s="926"/>
      <c r="U579" s="926"/>
      <c r="V579" s="998"/>
      <c r="W579" s="998" t="s">
        <v>253</v>
      </c>
      <c r="X579" s="1626" t="str">
        <f>項目一覧②!$F$245</f>
        <v/>
      </c>
      <c r="Y579" s="1626"/>
      <c r="Z579" s="1626"/>
      <c r="AA579" s="929" t="s">
        <v>252</v>
      </c>
      <c r="AB579" s="926"/>
    </row>
    <row r="580" spans="1:28" ht="15.95" customHeight="1">
      <c r="A580" s="929"/>
      <c r="B580" s="929" t="s">
        <v>258</v>
      </c>
      <c r="C580" s="929"/>
      <c r="D580" s="998" t="s">
        <v>187</v>
      </c>
      <c r="E580" s="1625" t="str">
        <f>項目一覧②!$F$234</f>
        <v/>
      </c>
      <c r="F580" s="1625"/>
      <c r="G580" s="998" t="s">
        <v>254</v>
      </c>
      <c r="H580" s="961" t="str">
        <f>項目一覧②!$F$240</f>
        <v/>
      </c>
      <c r="J580" s="929"/>
      <c r="K580" s="929"/>
      <c r="L580" s="926"/>
      <c r="M580" s="929"/>
      <c r="N580" s="929"/>
      <c r="O580" s="929"/>
      <c r="P580" s="929"/>
      <c r="Q580" s="929"/>
      <c r="R580" s="926"/>
      <c r="S580" s="926"/>
      <c r="T580" s="926"/>
      <c r="U580" s="926"/>
      <c r="V580" s="998"/>
      <c r="W580" s="998" t="s">
        <v>253</v>
      </c>
      <c r="X580" s="1626" t="str">
        <f>項目一覧②!$F$246</f>
        <v/>
      </c>
      <c r="Y580" s="1626"/>
      <c r="Z580" s="1626"/>
      <c r="AA580" s="929" t="s">
        <v>252</v>
      </c>
      <c r="AB580" s="926"/>
    </row>
    <row r="581" spans="1:28" ht="15.95" customHeight="1">
      <c r="A581" s="929"/>
      <c r="B581" s="929" t="s">
        <v>257</v>
      </c>
      <c r="C581" s="929"/>
      <c r="D581" s="998" t="s">
        <v>187</v>
      </c>
      <c r="E581" s="1625" t="str">
        <f>項目一覧②!$F$235</f>
        <v/>
      </c>
      <c r="F581" s="1625"/>
      <c r="G581" s="998" t="s">
        <v>254</v>
      </c>
      <c r="H581" s="961" t="str">
        <f>項目一覧②!$F$241</f>
        <v/>
      </c>
      <c r="J581" s="929"/>
      <c r="K581" s="929"/>
      <c r="L581" s="926"/>
      <c r="M581" s="929"/>
      <c r="N581" s="929"/>
      <c r="O581" s="929"/>
      <c r="P581" s="929"/>
      <c r="Q581" s="929"/>
      <c r="R581" s="926"/>
      <c r="S581" s="926"/>
      <c r="T581" s="926"/>
      <c r="U581" s="926"/>
      <c r="V581" s="998"/>
      <c r="W581" s="998" t="s">
        <v>253</v>
      </c>
      <c r="X581" s="1626" t="str">
        <f>項目一覧②!$F$247</f>
        <v/>
      </c>
      <c r="Y581" s="1626"/>
      <c r="Z581" s="1626"/>
      <c r="AA581" s="929" t="s">
        <v>252</v>
      </c>
      <c r="AB581" s="926"/>
    </row>
    <row r="582" spans="1:28" ht="15.95" customHeight="1">
      <c r="A582" s="929"/>
      <c r="B582" s="929" t="s">
        <v>256</v>
      </c>
      <c r="C582" s="929"/>
      <c r="D582" s="998" t="s">
        <v>187</v>
      </c>
      <c r="E582" s="1625" t="str">
        <f>項目一覧②!$F$236</f>
        <v/>
      </c>
      <c r="F582" s="1625"/>
      <c r="G582" s="998" t="s">
        <v>254</v>
      </c>
      <c r="H582" s="961" t="str">
        <f>項目一覧②!$F$242</f>
        <v/>
      </c>
      <c r="J582" s="929"/>
      <c r="K582" s="929"/>
      <c r="L582" s="926"/>
      <c r="M582" s="929"/>
      <c r="N582" s="929"/>
      <c r="O582" s="929"/>
      <c r="P582" s="929"/>
      <c r="Q582" s="929"/>
      <c r="R582" s="926"/>
      <c r="S582" s="926"/>
      <c r="T582" s="926"/>
      <c r="U582" s="926"/>
      <c r="V582" s="998"/>
      <c r="W582" s="998" t="s">
        <v>253</v>
      </c>
      <c r="X582" s="1626" t="str">
        <f>項目一覧②!$F$248</f>
        <v/>
      </c>
      <c r="Y582" s="1626"/>
      <c r="Z582" s="1626"/>
      <c r="AA582" s="929" t="s">
        <v>252</v>
      </c>
      <c r="AB582" s="926"/>
    </row>
    <row r="583" spans="1:28" ht="15.95" customHeight="1">
      <c r="A583" s="958"/>
      <c r="B583" s="958" t="s">
        <v>255</v>
      </c>
      <c r="C583" s="958"/>
      <c r="D583" s="998" t="s">
        <v>187</v>
      </c>
      <c r="E583" s="1625" t="str">
        <f>項目一覧②!$F$237</f>
        <v/>
      </c>
      <c r="F583" s="1625"/>
      <c r="G583" s="998" t="s">
        <v>254</v>
      </c>
      <c r="H583" s="961" t="str">
        <f>項目一覧②!$F$243</f>
        <v/>
      </c>
      <c r="J583" s="958"/>
      <c r="K583" s="958"/>
      <c r="L583" s="926"/>
      <c r="M583" s="958"/>
      <c r="N583" s="958"/>
      <c r="O583" s="958"/>
      <c r="P583" s="958"/>
      <c r="Q583" s="958"/>
      <c r="R583" s="926"/>
      <c r="S583" s="926"/>
      <c r="T583" s="926"/>
      <c r="U583" s="926"/>
      <c r="V583" s="998"/>
      <c r="W583" s="998" t="s">
        <v>253</v>
      </c>
      <c r="X583" s="1626" t="str">
        <f>項目一覧②!$F$249</f>
        <v/>
      </c>
      <c r="Y583" s="1626"/>
      <c r="Z583" s="1626"/>
      <c r="AA583" s="929" t="s">
        <v>252</v>
      </c>
      <c r="AB583" s="926"/>
    </row>
    <row r="584" spans="1:28" ht="15.95" customHeight="1">
      <c r="A584" s="982" t="s">
        <v>109</v>
      </c>
      <c r="B584" s="960" t="s">
        <v>251</v>
      </c>
      <c r="C584" s="960"/>
      <c r="D584" s="960"/>
      <c r="E584" s="960"/>
      <c r="F584" s="960"/>
      <c r="G584" s="960"/>
      <c r="H584" s="960"/>
      <c r="I584" s="960"/>
      <c r="J584" s="960"/>
      <c r="K584" s="960"/>
      <c r="L584" s="960"/>
      <c r="M584" s="960"/>
      <c r="N584" s="960"/>
      <c r="O584" s="960"/>
      <c r="P584" s="960"/>
      <c r="Q584" s="960"/>
      <c r="R584" s="960"/>
      <c r="S584" s="960"/>
      <c r="T584" s="960"/>
      <c r="U584" s="960"/>
      <c r="V584" s="960"/>
      <c r="W584" s="960"/>
      <c r="X584" s="960"/>
      <c r="Y584" s="960"/>
      <c r="Z584" s="960"/>
      <c r="AA584" s="960"/>
      <c r="AB584" s="926"/>
    </row>
    <row r="585" spans="1:28" ht="15.95" customHeight="1">
      <c r="A585" s="959"/>
      <c r="B585" s="929"/>
      <c r="C585" s="929"/>
      <c r="D585" s="929"/>
      <c r="E585" s="929"/>
      <c r="F585" s="1633" t="str">
        <f>項目一覧②!$F$250</f>
        <v/>
      </c>
      <c r="G585" s="1633"/>
      <c r="H585" s="1633"/>
      <c r="I585" s="1633"/>
      <c r="J585" s="1633"/>
      <c r="K585" s="1633"/>
      <c r="L585" s="1633"/>
      <c r="M585" s="1633"/>
      <c r="N585" s="1633"/>
      <c r="O585" s="1633"/>
      <c r="P585" s="1633"/>
      <c r="Q585" s="1633"/>
      <c r="R585" s="1633"/>
      <c r="S585" s="1633"/>
      <c r="T585" s="1633"/>
      <c r="U585" s="1633"/>
      <c r="V585" s="1633"/>
      <c r="W585" s="1633"/>
      <c r="X585" s="1633"/>
      <c r="Y585" s="1633"/>
      <c r="Z585" s="1633"/>
      <c r="AA585" s="1633"/>
      <c r="AB585" s="926"/>
    </row>
    <row r="586" spans="1:28" ht="15.95" customHeight="1">
      <c r="A586" s="958"/>
      <c r="B586" s="958"/>
      <c r="C586" s="958"/>
      <c r="D586" s="958"/>
      <c r="E586" s="958"/>
      <c r="F586" s="1634"/>
      <c r="G586" s="1634"/>
      <c r="H586" s="1634"/>
      <c r="I586" s="1634"/>
      <c r="J586" s="1634"/>
      <c r="K586" s="1634"/>
      <c r="L586" s="1634"/>
      <c r="M586" s="1634"/>
      <c r="N586" s="1634"/>
      <c r="O586" s="1634"/>
      <c r="P586" s="1634"/>
      <c r="Q586" s="1634"/>
      <c r="R586" s="1634"/>
      <c r="S586" s="1634"/>
      <c r="T586" s="1634"/>
      <c r="U586" s="1634"/>
      <c r="V586" s="1634"/>
      <c r="W586" s="1634"/>
      <c r="X586" s="1634"/>
      <c r="Y586" s="1634"/>
      <c r="Z586" s="1634"/>
      <c r="AA586" s="1634"/>
      <c r="AB586" s="926"/>
    </row>
    <row r="587" spans="1:28" ht="15.95" customHeight="1">
      <c r="A587" s="959" t="s">
        <v>109</v>
      </c>
      <c r="B587" s="929" t="s">
        <v>250</v>
      </c>
      <c r="C587" s="929"/>
      <c r="D587" s="929"/>
      <c r="E587" s="929"/>
      <c r="F587" s="929"/>
      <c r="G587" s="929"/>
      <c r="H587" s="929"/>
      <c r="I587" s="929"/>
      <c r="J587" s="929"/>
      <c r="K587" s="929"/>
      <c r="L587" s="929"/>
      <c r="M587" s="929"/>
      <c r="N587" s="929"/>
      <c r="O587" s="929"/>
      <c r="P587" s="929"/>
      <c r="Q587" s="929"/>
      <c r="R587" s="929"/>
      <c r="S587" s="929"/>
      <c r="T587" s="929"/>
      <c r="U587" s="929"/>
      <c r="V587" s="929"/>
      <c r="W587" s="929"/>
      <c r="X587" s="929"/>
      <c r="Y587" s="929"/>
      <c r="Z587" s="929"/>
      <c r="AA587" s="929"/>
      <c r="AB587" s="926"/>
    </row>
    <row r="588" spans="1:28" ht="15.95" customHeight="1">
      <c r="A588" s="929"/>
      <c r="B588" s="929"/>
      <c r="C588" s="929"/>
      <c r="D588" s="929"/>
      <c r="E588" s="929"/>
      <c r="F588" s="1633" t="str">
        <f>項目一覧②!$F$251</f>
        <v/>
      </c>
      <c r="G588" s="1633"/>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926"/>
    </row>
    <row r="589" spans="1:28" ht="15.95" customHeight="1">
      <c r="A589" s="958"/>
      <c r="B589" s="958"/>
      <c r="C589" s="958"/>
      <c r="D589" s="958"/>
      <c r="E589" s="958"/>
      <c r="F589" s="1634"/>
      <c r="G589" s="1634"/>
      <c r="H589" s="1634"/>
      <c r="I589" s="1634"/>
      <c r="J589" s="1634"/>
      <c r="K589" s="1634"/>
      <c r="L589" s="1634"/>
      <c r="M589" s="1634"/>
      <c r="N589" s="1634"/>
      <c r="O589" s="1634"/>
      <c r="P589" s="1634"/>
      <c r="Q589" s="1634"/>
      <c r="R589" s="1634"/>
      <c r="S589" s="1634"/>
      <c r="T589" s="1634"/>
      <c r="U589" s="1634"/>
      <c r="V589" s="1634"/>
      <c r="W589" s="1634"/>
      <c r="X589" s="1634"/>
      <c r="Y589" s="1634"/>
      <c r="Z589" s="1634"/>
      <c r="AA589" s="1634"/>
      <c r="AB589" s="926"/>
    </row>
    <row r="590" spans="1:28" ht="15.95" customHeight="1">
      <c r="A590" s="929"/>
      <c r="B590" s="929"/>
      <c r="C590" s="929"/>
      <c r="D590" s="929"/>
      <c r="E590" s="929"/>
      <c r="F590" s="1026"/>
      <c r="G590" s="1026"/>
      <c r="H590" s="1026"/>
      <c r="I590" s="1026"/>
      <c r="J590" s="1026"/>
      <c r="K590" s="1026"/>
      <c r="L590" s="1026"/>
      <c r="M590" s="1026"/>
      <c r="N590" s="1026"/>
      <c r="O590" s="1026"/>
      <c r="P590" s="1026"/>
      <c r="Q590" s="1026"/>
      <c r="R590" s="1026"/>
      <c r="S590" s="1026"/>
      <c r="T590" s="1026"/>
      <c r="U590" s="1026"/>
      <c r="V590" s="1026"/>
      <c r="W590" s="1026"/>
      <c r="X590" s="1026"/>
      <c r="Y590" s="1026"/>
      <c r="Z590" s="1026"/>
      <c r="AA590" s="1026"/>
      <c r="AB590" s="926"/>
    </row>
    <row r="591" spans="1:28" ht="15.95" customHeight="1">
      <c r="A591" s="929"/>
      <c r="B591" s="929"/>
      <c r="C591" s="929"/>
      <c r="D591" s="929"/>
      <c r="E591" s="929"/>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926"/>
    </row>
    <row r="592" spans="1:28" ht="15.95" customHeight="1">
      <c r="A592" s="929"/>
      <c r="B592" s="929"/>
      <c r="C592" s="929"/>
      <c r="D592" s="929"/>
      <c r="E592" s="929"/>
      <c r="F592" s="1026"/>
      <c r="G592" s="1026"/>
      <c r="H592" s="1026"/>
      <c r="I592" s="1026"/>
      <c r="J592" s="1026"/>
      <c r="K592" s="1026"/>
      <c r="L592" s="1026"/>
      <c r="M592" s="1026"/>
      <c r="N592" s="1026"/>
      <c r="O592" s="1026"/>
      <c r="P592" s="1026"/>
      <c r="Q592" s="1026"/>
      <c r="R592" s="1026"/>
      <c r="S592" s="1026"/>
      <c r="T592" s="1026"/>
      <c r="U592" s="1026"/>
      <c r="V592" s="1026"/>
      <c r="W592" s="1026"/>
      <c r="X592" s="1026"/>
      <c r="Y592" s="1026"/>
      <c r="Z592" s="1026"/>
      <c r="AA592" s="1026"/>
      <c r="AB592" s="926"/>
    </row>
    <row r="593" spans="1:28" ht="14.1" customHeight="1">
      <c r="A593" s="1627" t="s">
        <v>277</v>
      </c>
      <c r="B593" s="1627"/>
      <c r="C593" s="1627"/>
      <c r="D593" s="1627"/>
      <c r="E593" s="1627"/>
      <c r="F593" s="1627"/>
      <c r="G593" s="1627"/>
      <c r="H593" s="1627"/>
      <c r="I593" s="1627"/>
      <c r="J593" s="1627"/>
      <c r="K593" s="1627"/>
      <c r="L593" s="1627"/>
      <c r="M593" s="1627"/>
      <c r="N593" s="1627"/>
      <c r="O593" s="1627"/>
      <c r="P593" s="1627"/>
      <c r="Q593" s="1627"/>
      <c r="R593" s="1627"/>
      <c r="S593" s="1627"/>
      <c r="T593" s="1627"/>
      <c r="U593" s="1627"/>
      <c r="V593" s="1627"/>
      <c r="W593" s="1627"/>
      <c r="X593" s="1627"/>
      <c r="Y593" s="1627"/>
      <c r="Z593" s="1627"/>
      <c r="AA593" s="1627"/>
      <c r="AB593" s="926"/>
    </row>
    <row r="594" spans="1:28" ht="14.1" customHeight="1">
      <c r="A594" s="958"/>
      <c r="B594" s="958" t="s">
        <v>276</v>
      </c>
      <c r="C594" s="958"/>
      <c r="D594" s="958"/>
      <c r="E594" s="958"/>
      <c r="F594" s="958"/>
      <c r="G594" s="958"/>
      <c r="H594" s="958"/>
      <c r="I594" s="958"/>
      <c r="J594" s="958"/>
      <c r="K594" s="958"/>
      <c r="L594" s="958"/>
      <c r="M594" s="958"/>
      <c r="N594" s="958"/>
      <c r="O594" s="958"/>
      <c r="P594" s="958"/>
      <c r="Q594" s="958"/>
      <c r="R594" s="958"/>
      <c r="S594" s="958"/>
      <c r="T594" s="958"/>
      <c r="U594" s="958"/>
      <c r="V594" s="958"/>
      <c r="W594" s="958"/>
      <c r="X594" s="958"/>
      <c r="Y594" s="958"/>
      <c r="Z594" s="958"/>
      <c r="AA594" s="958"/>
      <c r="AB594" s="926"/>
    </row>
    <row r="595" spans="1:28" ht="21.95" customHeight="1">
      <c r="A595" s="995" t="s">
        <v>109</v>
      </c>
      <c r="B595" s="996" t="s">
        <v>132</v>
      </c>
      <c r="C595" s="996"/>
      <c r="D595" s="996"/>
      <c r="E595" s="996"/>
      <c r="F595" s="996"/>
      <c r="G595" s="945"/>
      <c r="H595" s="996"/>
      <c r="I595" s="996"/>
      <c r="J595" s="996"/>
      <c r="K595" s="996"/>
      <c r="L595" s="1643">
        <f>項目一覧②!$F$896</f>
        <v>1</v>
      </c>
      <c r="M595" s="1643"/>
      <c r="N595" s="996"/>
      <c r="O595" s="996"/>
      <c r="P595" s="996"/>
      <c r="Q595" s="996"/>
      <c r="R595" s="996"/>
      <c r="S595" s="996"/>
      <c r="T595" s="996"/>
      <c r="U595" s="996"/>
      <c r="V595" s="996"/>
      <c r="W595" s="996"/>
      <c r="X595" s="996"/>
      <c r="Y595" s="996"/>
      <c r="Z595" s="996"/>
      <c r="AA595" s="996"/>
      <c r="AB595" s="926"/>
    </row>
    <row r="596" spans="1:28" ht="21.95" customHeight="1">
      <c r="A596" s="995" t="s">
        <v>109</v>
      </c>
      <c r="B596" s="996" t="s">
        <v>274</v>
      </c>
      <c r="C596" s="996"/>
      <c r="D596" s="996"/>
      <c r="E596" s="996"/>
      <c r="F596" s="996"/>
      <c r="G596" s="926"/>
      <c r="H596" s="926"/>
      <c r="I596" s="996"/>
      <c r="J596" s="1631" t="str">
        <f>項目一覧②!$F$897</f>
        <v/>
      </c>
      <c r="K596" s="1631"/>
      <c r="L596" s="1631"/>
      <c r="M596" s="1631"/>
      <c r="N596" s="996" t="s">
        <v>273</v>
      </c>
      <c r="O596" s="996"/>
      <c r="P596" s="996"/>
      <c r="Q596" s="996"/>
      <c r="R596" s="996"/>
      <c r="S596" s="996"/>
      <c r="T596" s="996"/>
      <c r="U596" s="996"/>
      <c r="V596" s="996"/>
      <c r="W596" s="996"/>
      <c r="X596" s="996"/>
      <c r="Y596" s="996"/>
      <c r="Z596" s="996"/>
      <c r="AA596" s="996"/>
      <c r="AB596" s="926"/>
    </row>
    <row r="597" spans="1:28" ht="21.95" customHeight="1">
      <c r="A597" s="995" t="s">
        <v>109</v>
      </c>
      <c r="B597" s="996" t="s">
        <v>272</v>
      </c>
      <c r="C597" s="996"/>
      <c r="D597" s="996"/>
      <c r="E597" s="996"/>
      <c r="F597" s="996"/>
      <c r="G597" s="996"/>
      <c r="H597" s="996"/>
      <c r="I597" s="996"/>
      <c r="J597" s="1632" t="str">
        <f>項目一覧②!$F$898</f>
        <v/>
      </c>
      <c r="K597" s="1632"/>
      <c r="L597" s="1632"/>
      <c r="M597" s="1632"/>
      <c r="N597" s="1027" t="s">
        <v>85</v>
      </c>
      <c r="O597" s="996"/>
      <c r="P597" s="996"/>
      <c r="Q597" s="996"/>
      <c r="R597" s="996"/>
      <c r="S597" s="996"/>
      <c r="T597" s="996"/>
      <c r="U597" s="996"/>
      <c r="V597" s="996"/>
      <c r="W597" s="996"/>
      <c r="X597" s="996"/>
      <c r="Y597" s="996"/>
      <c r="Z597" s="996"/>
      <c r="AA597" s="996"/>
      <c r="AB597" s="926"/>
    </row>
    <row r="598" spans="1:28" ht="21.95" customHeight="1">
      <c r="A598" s="995" t="s">
        <v>109</v>
      </c>
      <c r="B598" s="996" t="s">
        <v>271</v>
      </c>
      <c r="C598" s="996"/>
      <c r="D598" s="996"/>
      <c r="E598" s="996"/>
      <c r="F598" s="996"/>
      <c r="G598" s="996"/>
      <c r="H598" s="996"/>
      <c r="I598" s="996"/>
      <c r="J598" s="1632" t="str">
        <f>項目一覧②!$F$899</f>
        <v/>
      </c>
      <c r="K598" s="1632"/>
      <c r="L598" s="1632"/>
      <c r="M598" s="1632"/>
      <c r="N598" s="1028" t="s">
        <v>85</v>
      </c>
      <c r="O598" s="996"/>
      <c r="P598" s="996"/>
      <c r="Q598" s="996"/>
      <c r="R598" s="996"/>
      <c r="S598" s="996"/>
      <c r="T598" s="996"/>
      <c r="U598" s="996"/>
      <c r="V598" s="996"/>
      <c r="W598" s="996"/>
      <c r="X598" s="996"/>
      <c r="Y598" s="996"/>
      <c r="Z598" s="996"/>
      <c r="AA598" s="996"/>
      <c r="AB598" s="926"/>
    </row>
    <row r="599" spans="1:28" ht="21.95" customHeight="1">
      <c r="A599" s="995" t="s">
        <v>109</v>
      </c>
      <c r="B599" s="996" t="s">
        <v>270</v>
      </c>
      <c r="C599" s="996"/>
      <c r="D599" s="996"/>
      <c r="E599" s="996"/>
      <c r="F599" s="996"/>
      <c r="G599" s="996"/>
      <c r="H599" s="996"/>
      <c r="I599" s="996"/>
      <c r="J599" s="1632" t="str">
        <f>項目一覧②!$F$900</f>
        <v/>
      </c>
      <c r="K599" s="1632"/>
      <c r="L599" s="1632"/>
      <c r="M599" s="1632"/>
      <c r="N599" s="1027" t="s">
        <v>85</v>
      </c>
      <c r="O599" s="996"/>
      <c r="P599" s="996"/>
      <c r="Q599" s="996"/>
      <c r="R599" s="996"/>
      <c r="S599" s="996"/>
      <c r="T599" s="996"/>
      <c r="U599" s="996"/>
      <c r="V599" s="996"/>
      <c r="W599" s="996"/>
      <c r="X599" s="996"/>
      <c r="Y599" s="996"/>
      <c r="Z599" s="996"/>
      <c r="AA599" s="996"/>
      <c r="AB599" s="926"/>
    </row>
    <row r="600" spans="1:28" ht="15.95" customHeight="1">
      <c r="A600" s="982" t="s">
        <v>109</v>
      </c>
      <c r="B600" s="960" t="s">
        <v>268</v>
      </c>
      <c r="C600" s="960"/>
      <c r="D600" s="960"/>
      <c r="E600" s="960"/>
      <c r="F600" s="960"/>
      <c r="G600" s="960"/>
      <c r="H600" s="960"/>
      <c r="I600" s="960"/>
      <c r="O600" s="960"/>
      <c r="P600" s="960"/>
      <c r="Q600" s="960"/>
      <c r="R600" s="960"/>
      <c r="S600" s="960"/>
      <c r="T600" s="960"/>
      <c r="U600" s="960"/>
      <c r="V600" s="960"/>
      <c r="W600" s="960"/>
      <c r="X600" s="960"/>
      <c r="Y600" s="960"/>
      <c r="Z600" s="960"/>
      <c r="AA600" s="960"/>
      <c r="AB600" s="926"/>
    </row>
    <row r="601" spans="1:28" ht="15.95" customHeight="1">
      <c r="A601" s="959"/>
      <c r="B601" s="929"/>
      <c r="C601" s="929" t="s">
        <v>2269</v>
      </c>
      <c r="D601" s="929" t="s">
        <v>2270</v>
      </c>
      <c r="E601" s="929"/>
      <c r="F601" s="929"/>
      <c r="G601" s="929"/>
      <c r="H601" s="929"/>
      <c r="I601" s="929"/>
      <c r="J601" s="1640" t="str">
        <f>項目一覧②!$F$901</f>
        <v/>
      </c>
      <c r="K601" s="1640"/>
      <c r="L601" s="1640"/>
      <c r="M601" s="1640"/>
      <c r="N601" s="1023" t="s">
        <v>85</v>
      </c>
      <c r="O601" s="929"/>
      <c r="P601" s="929"/>
      <c r="Q601" s="929"/>
      <c r="R601" s="929"/>
      <c r="S601" s="929"/>
      <c r="T601" s="929"/>
      <c r="U601" s="929"/>
      <c r="V601" s="929"/>
      <c r="W601" s="929"/>
      <c r="X601" s="929"/>
      <c r="Y601" s="929"/>
      <c r="Z601" s="929"/>
      <c r="AA601" s="929"/>
      <c r="AB601" s="926"/>
    </row>
    <row r="602" spans="1:28" ht="15.95" customHeight="1">
      <c r="A602" s="959"/>
      <c r="B602" s="929"/>
      <c r="C602" s="929" t="s">
        <v>2271</v>
      </c>
      <c r="D602" s="929" t="s">
        <v>2272</v>
      </c>
      <c r="E602" s="929"/>
      <c r="F602" s="929"/>
      <c r="G602" s="929"/>
      <c r="H602" s="929"/>
      <c r="I602" s="929"/>
      <c r="J602" s="1024"/>
      <c r="K602" s="1024"/>
      <c r="L602" s="1024"/>
      <c r="M602" s="1024"/>
      <c r="N602" s="1024"/>
      <c r="O602" s="1023"/>
      <c r="P602" s="929"/>
      <c r="Q602" s="959" t="str">
        <f>IF(項目一覧②!$G$902=TRUE,"■","□")</f>
        <v>□</v>
      </c>
      <c r="R602" s="929" t="s">
        <v>266</v>
      </c>
      <c r="S602" s="929"/>
      <c r="T602" s="959" t="str">
        <f>IF(項目一覧②!$H$902=TRUE,"■","□")</f>
        <v>□</v>
      </c>
      <c r="U602" s="929" t="s">
        <v>83</v>
      </c>
      <c r="V602" s="929"/>
      <c r="W602" s="929"/>
      <c r="X602" s="929"/>
      <c r="Y602" s="929"/>
      <c r="Z602" s="929"/>
      <c r="AA602" s="929"/>
      <c r="AB602" s="929"/>
    </row>
    <row r="603" spans="1:28" ht="15.95" customHeight="1">
      <c r="A603" s="982" t="s">
        <v>109</v>
      </c>
      <c r="B603" s="960" t="s">
        <v>264</v>
      </c>
      <c r="C603" s="960"/>
      <c r="D603" s="960"/>
      <c r="E603" s="960"/>
      <c r="F603" s="960"/>
      <c r="G603" s="960"/>
      <c r="H603" s="960"/>
      <c r="I603" s="960"/>
      <c r="J603" s="960"/>
      <c r="K603" s="960"/>
      <c r="L603" s="960"/>
      <c r="M603" s="960"/>
      <c r="N603" s="960"/>
      <c r="O603" s="960"/>
      <c r="P603" s="960"/>
      <c r="Q603" s="960"/>
      <c r="R603" s="960"/>
      <c r="S603" s="960"/>
      <c r="T603" s="960"/>
      <c r="U603" s="960"/>
      <c r="V603" s="960"/>
      <c r="W603" s="960"/>
      <c r="X603" s="960"/>
      <c r="Y603" s="960"/>
      <c r="Z603" s="960"/>
      <c r="AA603" s="960"/>
      <c r="AB603" s="926"/>
    </row>
    <row r="604" spans="1:28" ht="15.95" customHeight="1">
      <c r="A604" s="929"/>
      <c r="B604" s="929"/>
      <c r="C604" s="929"/>
      <c r="D604" s="1627" t="s">
        <v>263</v>
      </c>
      <c r="E604" s="1627"/>
      <c r="F604" s="1627"/>
      <c r="G604" s="1627"/>
      <c r="H604" s="998"/>
      <c r="I604" s="1627" t="s">
        <v>262</v>
      </c>
      <c r="J604" s="1627"/>
      <c r="K604" s="1627"/>
      <c r="L604" s="1627"/>
      <c r="M604" s="1627"/>
      <c r="N604" s="1627"/>
      <c r="O604" s="1627"/>
      <c r="P604" s="1627"/>
      <c r="Q604" s="1627"/>
      <c r="R604" s="1627"/>
      <c r="S604" s="1627"/>
      <c r="T604" s="1627"/>
      <c r="U604" s="1627"/>
      <c r="V604" s="998"/>
      <c r="W604" s="998" t="s">
        <v>253</v>
      </c>
      <c r="X604" s="1627" t="s">
        <v>261</v>
      </c>
      <c r="Y604" s="1627"/>
      <c r="Z604" s="1627"/>
      <c r="AA604" s="929" t="s">
        <v>175</v>
      </c>
      <c r="AB604" s="926"/>
    </row>
    <row r="605" spans="1:28" ht="15.95" customHeight="1">
      <c r="A605" s="929"/>
      <c r="B605" s="929" t="s">
        <v>260</v>
      </c>
      <c r="C605" s="929"/>
      <c r="D605" s="998" t="s">
        <v>187</v>
      </c>
      <c r="E605" s="1625" t="str">
        <f>項目一覧②!$F$903</f>
        <v/>
      </c>
      <c r="F605" s="1625"/>
      <c r="G605" s="998" t="s">
        <v>254</v>
      </c>
      <c r="H605" s="961" t="str">
        <f>項目一覧②!$F$909</f>
        <v/>
      </c>
      <c r="J605" s="929"/>
      <c r="K605" s="929"/>
      <c r="L605" s="926"/>
      <c r="M605" s="929"/>
      <c r="N605" s="929"/>
      <c r="O605" s="929"/>
      <c r="P605" s="929"/>
      <c r="Q605" s="929"/>
      <c r="R605" s="926"/>
      <c r="S605" s="926"/>
      <c r="T605" s="926"/>
      <c r="U605" s="926"/>
      <c r="V605" s="998"/>
      <c r="W605" s="998" t="s">
        <v>253</v>
      </c>
      <c r="X605" s="1626" t="str">
        <f>項目一覧②!$F$915</f>
        <v/>
      </c>
      <c r="Y605" s="1626"/>
      <c r="Z605" s="1626"/>
      <c r="AA605" s="929" t="s">
        <v>252</v>
      </c>
      <c r="AB605" s="926"/>
    </row>
    <row r="606" spans="1:28" ht="15.95" customHeight="1">
      <c r="A606" s="929"/>
      <c r="B606" s="929" t="s">
        <v>259</v>
      </c>
      <c r="C606" s="929"/>
      <c r="D606" s="998" t="s">
        <v>187</v>
      </c>
      <c r="E606" s="1625" t="str">
        <f>項目一覧②!$F$904</f>
        <v/>
      </c>
      <c r="F606" s="1625"/>
      <c r="G606" s="998" t="s">
        <v>254</v>
      </c>
      <c r="H606" s="961" t="str">
        <f>項目一覧②!$F$910</f>
        <v/>
      </c>
      <c r="J606" s="929"/>
      <c r="K606" s="929"/>
      <c r="L606" s="926"/>
      <c r="M606" s="929"/>
      <c r="N606" s="929"/>
      <c r="O606" s="929"/>
      <c r="P606" s="929"/>
      <c r="Q606" s="929"/>
      <c r="R606" s="926"/>
      <c r="S606" s="926"/>
      <c r="T606" s="926"/>
      <c r="U606" s="926"/>
      <c r="V606" s="998"/>
      <c r="W606" s="998" t="s">
        <v>253</v>
      </c>
      <c r="X606" s="1626" t="str">
        <f>項目一覧②!$F$916</f>
        <v/>
      </c>
      <c r="Y606" s="1626"/>
      <c r="Z606" s="1626"/>
      <c r="AA606" s="929" t="s">
        <v>252</v>
      </c>
      <c r="AB606" s="926"/>
    </row>
    <row r="607" spans="1:28" ht="15.95" customHeight="1">
      <c r="A607" s="929"/>
      <c r="B607" s="929" t="s">
        <v>258</v>
      </c>
      <c r="C607" s="929"/>
      <c r="D607" s="998" t="s">
        <v>187</v>
      </c>
      <c r="E607" s="1625" t="str">
        <f>項目一覧②!$F$905</f>
        <v/>
      </c>
      <c r="F607" s="1625"/>
      <c r="G607" s="998" t="s">
        <v>254</v>
      </c>
      <c r="H607" s="961" t="str">
        <f>項目一覧②!$F$911</f>
        <v/>
      </c>
      <c r="J607" s="929"/>
      <c r="K607" s="929"/>
      <c r="L607" s="926"/>
      <c r="M607" s="929"/>
      <c r="N607" s="929"/>
      <c r="O607" s="929"/>
      <c r="P607" s="929"/>
      <c r="Q607" s="929"/>
      <c r="R607" s="926"/>
      <c r="S607" s="926"/>
      <c r="T607" s="926"/>
      <c r="U607" s="926"/>
      <c r="V607" s="998"/>
      <c r="W607" s="998" t="s">
        <v>253</v>
      </c>
      <c r="X607" s="1626" t="str">
        <f>項目一覧②!$F$917</f>
        <v/>
      </c>
      <c r="Y607" s="1626"/>
      <c r="Z607" s="1626"/>
      <c r="AA607" s="929" t="s">
        <v>252</v>
      </c>
      <c r="AB607" s="926"/>
    </row>
    <row r="608" spans="1:28" ht="15.95" customHeight="1">
      <c r="A608" s="929"/>
      <c r="B608" s="929" t="s">
        <v>257</v>
      </c>
      <c r="C608" s="929"/>
      <c r="D608" s="998" t="s">
        <v>187</v>
      </c>
      <c r="E608" s="1625" t="str">
        <f>項目一覧②!$F$906</f>
        <v/>
      </c>
      <c r="F608" s="1625"/>
      <c r="G608" s="998" t="s">
        <v>254</v>
      </c>
      <c r="H608" s="961" t="str">
        <f>項目一覧②!$F$912</f>
        <v/>
      </c>
      <c r="J608" s="929"/>
      <c r="K608" s="929"/>
      <c r="L608" s="926"/>
      <c r="M608" s="929"/>
      <c r="N608" s="929"/>
      <c r="O608" s="929"/>
      <c r="P608" s="929"/>
      <c r="Q608" s="929"/>
      <c r="R608" s="926"/>
      <c r="S608" s="926"/>
      <c r="T608" s="926"/>
      <c r="U608" s="926"/>
      <c r="V608" s="998"/>
      <c r="W608" s="998" t="s">
        <v>253</v>
      </c>
      <c r="X608" s="1626" t="str">
        <f>項目一覧②!$F$918</f>
        <v/>
      </c>
      <c r="Y608" s="1626"/>
      <c r="Z608" s="1626"/>
      <c r="AA608" s="929" t="s">
        <v>252</v>
      </c>
      <c r="AB608" s="926"/>
    </row>
    <row r="609" spans="1:28" ht="15.95" customHeight="1">
      <c r="A609" s="929"/>
      <c r="B609" s="929" t="s">
        <v>256</v>
      </c>
      <c r="C609" s="929"/>
      <c r="D609" s="998" t="s">
        <v>187</v>
      </c>
      <c r="E609" s="1625" t="str">
        <f>項目一覧②!$F$907</f>
        <v/>
      </c>
      <c r="F609" s="1625"/>
      <c r="G609" s="998" t="s">
        <v>254</v>
      </c>
      <c r="H609" s="961" t="str">
        <f>項目一覧②!$F$913</f>
        <v/>
      </c>
      <c r="J609" s="929"/>
      <c r="K609" s="929"/>
      <c r="L609" s="926"/>
      <c r="M609" s="929"/>
      <c r="N609" s="929"/>
      <c r="O609" s="929"/>
      <c r="P609" s="929"/>
      <c r="Q609" s="929"/>
      <c r="R609" s="926"/>
      <c r="S609" s="926"/>
      <c r="T609" s="926"/>
      <c r="U609" s="926"/>
      <c r="V609" s="998"/>
      <c r="W609" s="998" t="s">
        <v>253</v>
      </c>
      <c r="X609" s="1626" t="str">
        <f>項目一覧②!$F$919</f>
        <v/>
      </c>
      <c r="Y609" s="1626"/>
      <c r="Z609" s="1626"/>
      <c r="AA609" s="929" t="s">
        <v>252</v>
      </c>
      <c r="AB609" s="926"/>
    </row>
    <row r="610" spans="1:28" ht="15.95" customHeight="1">
      <c r="A610" s="958"/>
      <c r="B610" s="958" t="s">
        <v>255</v>
      </c>
      <c r="C610" s="958"/>
      <c r="D610" s="998" t="s">
        <v>187</v>
      </c>
      <c r="E610" s="1625" t="str">
        <f>項目一覧②!$F$908</f>
        <v/>
      </c>
      <c r="F610" s="1625"/>
      <c r="G610" s="998" t="s">
        <v>254</v>
      </c>
      <c r="H610" s="961" t="str">
        <f>項目一覧②!$F$914</f>
        <v/>
      </c>
      <c r="J610" s="958"/>
      <c r="K610" s="958"/>
      <c r="L610" s="926"/>
      <c r="M610" s="958"/>
      <c r="N610" s="958"/>
      <c r="O610" s="958"/>
      <c r="P610" s="958"/>
      <c r="Q610" s="958"/>
      <c r="R610" s="926"/>
      <c r="S610" s="926"/>
      <c r="T610" s="926"/>
      <c r="U610" s="926"/>
      <c r="V610" s="998"/>
      <c r="W610" s="998" t="s">
        <v>253</v>
      </c>
      <c r="X610" s="1626" t="str">
        <f>項目一覧②!$F$920</f>
        <v/>
      </c>
      <c r="Y610" s="1626"/>
      <c r="Z610" s="1626"/>
      <c r="AA610" s="929" t="s">
        <v>252</v>
      </c>
      <c r="AB610" s="926"/>
    </row>
    <row r="611" spans="1:28" ht="15.95" customHeight="1">
      <c r="A611" s="982" t="s">
        <v>109</v>
      </c>
      <c r="B611" s="960" t="s">
        <v>251</v>
      </c>
      <c r="C611" s="960"/>
      <c r="D611" s="960"/>
      <c r="E611" s="960"/>
      <c r="F611" s="960"/>
      <c r="G611" s="960"/>
      <c r="H611" s="960"/>
      <c r="I611" s="960"/>
      <c r="J611" s="960"/>
      <c r="K611" s="960"/>
      <c r="L611" s="960"/>
      <c r="M611" s="960"/>
      <c r="N611" s="960"/>
      <c r="O611" s="960"/>
      <c r="P611" s="960"/>
      <c r="Q611" s="960"/>
      <c r="R611" s="960"/>
      <c r="S611" s="960"/>
      <c r="T611" s="960"/>
      <c r="U611" s="960"/>
      <c r="V611" s="960"/>
      <c r="W611" s="960"/>
      <c r="X611" s="960"/>
      <c r="Y611" s="960"/>
      <c r="Z611" s="960"/>
      <c r="AA611" s="960"/>
      <c r="AB611" s="926"/>
    </row>
    <row r="612" spans="1:28" ht="15.95" customHeight="1">
      <c r="A612" s="959"/>
      <c r="B612" s="929"/>
      <c r="C612" s="929"/>
      <c r="D612" s="929"/>
      <c r="E612" s="929"/>
      <c r="F612" s="1633" t="str">
        <f>項目一覧②!$F$921</f>
        <v/>
      </c>
      <c r="G612" s="1633"/>
      <c r="H612" s="1633"/>
      <c r="I612" s="1633"/>
      <c r="J612" s="1633"/>
      <c r="K612" s="1633"/>
      <c r="L612" s="1633"/>
      <c r="M612" s="1633"/>
      <c r="N612" s="1633"/>
      <c r="O612" s="1633"/>
      <c r="P612" s="1633"/>
      <c r="Q612" s="1633"/>
      <c r="R612" s="1633"/>
      <c r="S612" s="1633"/>
      <c r="T612" s="1633"/>
      <c r="U612" s="1633"/>
      <c r="V612" s="1633"/>
      <c r="W612" s="1633"/>
      <c r="X612" s="1633"/>
      <c r="Y612" s="1633"/>
      <c r="Z612" s="1633"/>
      <c r="AA612" s="1633"/>
      <c r="AB612" s="926"/>
    </row>
    <row r="613" spans="1:28" ht="15.95" customHeight="1">
      <c r="A613" s="958"/>
      <c r="B613" s="958"/>
      <c r="C613" s="958"/>
      <c r="D613" s="958"/>
      <c r="E613" s="958"/>
      <c r="F613" s="1634"/>
      <c r="G613" s="1634"/>
      <c r="H613" s="1634"/>
      <c r="I613" s="1634"/>
      <c r="J613" s="1634"/>
      <c r="K613" s="1634"/>
      <c r="L613" s="1634"/>
      <c r="M613" s="1634"/>
      <c r="N613" s="1634"/>
      <c r="O613" s="1634"/>
      <c r="P613" s="1634"/>
      <c r="Q613" s="1634"/>
      <c r="R613" s="1634"/>
      <c r="S613" s="1634"/>
      <c r="T613" s="1634"/>
      <c r="U613" s="1634"/>
      <c r="V613" s="1634"/>
      <c r="W613" s="1634"/>
      <c r="X613" s="1634"/>
      <c r="Y613" s="1634"/>
      <c r="Z613" s="1634"/>
      <c r="AA613" s="1634"/>
      <c r="AB613" s="926"/>
    </row>
    <row r="614" spans="1:28" ht="15.95" customHeight="1">
      <c r="A614" s="959" t="s">
        <v>109</v>
      </c>
      <c r="B614" s="929" t="s">
        <v>250</v>
      </c>
      <c r="C614" s="929"/>
      <c r="D614" s="929"/>
      <c r="E614" s="929"/>
      <c r="F614" s="929"/>
      <c r="G614" s="929"/>
      <c r="H614" s="929"/>
      <c r="I614" s="929"/>
      <c r="J614" s="929"/>
      <c r="K614" s="929"/>
      <c r="L614" s="929"/>
      <c r="M614" s="929"/>
      <c r="N614" s="929"/>
      <c r="O614" s="929"/>
      <c r="P614" s="929"/>
      <c r="Q614" s="929"/>
      <c r="R614" s="929"/>
      <c r="S614" s="929"/>
      <c r="T614" s="929"/>
      <c r="U614" s="929"/>
      <c r="V614" s="929"/>
      <c r="W614" s="929"/>
      <c r="X614" s="929"/>
      <c r="Y614" s="929"/>
      <c r="Z614" s="929"/>
      <c r="AA614" s="929"/>
      <c r="AB614" s="926"/>
    </row>
    <row r="615" spans="1:28" ht="15.95" customHeight="1">
      <c r="A615" s="929"/>
      <c r="B615" s="929"/>
      <c r="C615" s="929"/>
      <c r="D615" s="929"/>
      <c r="E615" s="929"/>
      <c r="F615" s="1633" t="str">
        <f>項目一覧②!$F$922</f>
        <v/>
      </c>
      <c r="G615" s="1633"/>
      <c r="H615" s="1633"/>
      <c r="I615" s="1633"/>
      <c r="J615" s="1633"/>
      <c r="K615" s="1633"/>
      <c r="L615" s="1633"/>
      <c r="M615" s="1633"/>
      <c r="N615" s="1633"/>
      <c r="O615" s="1633"/>
      <c r="P615" s="1633"/>
      <c r="Q615" s="1633"/>
      <c r="R615" s="1633"/>
      <c r="S615" s="1633"/>
      <c r="T615" s="1633"/>
      <c r="U615" s="1633"/>
      <c r="V615" s="1633"/>
      <c r="W615" s="1633"/>
      <c r="X615" s="1633"/>
      <c r="Y615" s="1633"/>
      <c r="Z615" s="1633"/>
      <c r="AA615" s="1633"/>
      <c r="AB615" s="926"/>
    </row>
    <row r="616" spans="1:28" ht="15.95" customHeight="1">
      <c r="A616" s="958"/>
      <c r="B616" s="958"/>
      <c r="C616" s="958"/>
      <c r="D616" s="958"/>
      <c r="E616" s="958"/>
      <c r="F616" s="1634"/>
      <c r="G616" s="1634"/>
      <c r="H616" s="1634"/>
      <c r="I616" s="1634"/>
      <c r="J616" s="1634"/>
      <c r="K616" s="1634"/>
      <c r="L616" s="1634"/>
      <c r="M616" s="1634"/>
      <c r="N616" s="1634"/>
      <c r="O616" s="1634"/>
      <c r="P616" s="1634"/>
      <c r="Q616" s="1634"/>
      <c r="R616" s="1634"/>
      <c r="S616" s="1634"/>
      <c r="T616" s="1634"/>
      <c r="U616" s="1634"/>
      <c r="V616" s="1634"/>
      <c r="W616" s="1634"/>
      <c r="X616" s="1634"/>
      <c r="Y616" s="1634"/>
      <c r="Z616" s="1634"/>
      <c r="AA616" s="1634"/>
      <c r="AB616" s="926"/>
    </row>
    <row r="617" spans="1:28" ht="15.95" customHeight="1">
      <c r="A617" s="929"/>
      <c r="B617" s="929"/>
      <c r="C617" s="929"/>
      <c r="D617" s="929"/>
      <c r="E617" s="929"/>
      <c r="F617" s="1026"/>
      <c r="G617" s="1026"/>
      <c r="H617" s="1026"/>
      <c r="I617" s="1026"/>
      <c r="J617" s="1026"/>
      <c r="K617" s="1026"/>
      <c r="L617" s="1026"/>
      <c r="M617" s="1026"/>
      <c r="N617" s="1026"/>
      <c r="O617" s="1026"/>
      <c r="P617" s="1026"/>
      <c r="Q617" s="1026"/>
      <c r="R617" s="1026"/>
      <c r="S617" s="1026"/>
      <c r="T617" s="1026"/>
      <c r="U617" s="1026"/>
      <c r="V617" s="1026"/>
      <c r="W617" s="1026"/>
      <c r="X617" s="1026"/>
      <c r="Y617" s="1026"/>
      <c r="Z617" s="1026"/>
      <c r="AA617" s="1026"/>
      <c r="AB617" s="926"/>
    </row>
    <row r="618" spans="1:28" s="978" customFormat="1" ht="18" customHeight="1">
      <c r="A618" s="1642" t="s">
        <v>2148</v>
      </c>
      <c r="B618" s="1642"/>
      <c r="C618" s="1642"/>
      <c r="D618" s="1642"/>
      <c r="E618" s="1642"/>
      <c r="F618" s="1642"/>
      <c r="G618" s="1642"/>
      <c r="H618" s="1642"/>
      <c r="I618" s="1642"/>
      <c r="J618" s="1642"/>
      <c r="K618" s="1642"/>
      <c r="L618" s="1642"/>
      <c r="M618" s="1642"/>
      <c r="N618" s="1642"/>
      <c r="O618" s="1642"/>
      <c r="P618" s="1642"/>
      <c r="Q618" s="1642"/>
      <c r="R618" s="1642"/>
      <c r="S618" s="1642"/>
      <c r="T618" s="1642"/>
      <c r="U618" s="1642"/>
      <c r="V618" s="1642"/>
      <c r="W618" s="1642"/>
      <c r="X618" s="1642"/>
      <c r="Y618" s="1642"/>
      <c r="Z618" s="1642"/>
    </row>
    <row r="619" spans="1:28" s="978" customFormat="1" ht="18" customHeight="1">
      <c r="A619" s="978" t="s">
        <v>2101</v>
      </c>
      <c r="B619" s="1030"/>
    </row>
    <row r="620" spans="1:28" s="929" customFormat="1" ht="18" customHeight="1">
      <c r="A620" s="1031" t="s">
        <v>2039</v>
      </c>
      <c r="B620" s="1032" t="s">
        <v>2037</v>
      </c>
      <c r="C620" s="1033" t="s">
        <v>2038</v>
      </c>
      <c r="D620" s="1033"/>
      <c r="E620" s="1033"/>
      <c r="F620" s="1033"/>
      <c r="G620" s="1034">
        <f>項目一覧②!$F$752</f>
        <v>1</v>
      </c>
      <c r="H620" s="1034"/>
      <c r="I620" s="1034"/>
      <c r="J620" s="1033"/>
      <c r="K620" s="1033"/>
      <c r="L620" s="1033"/>
      <c r="M620" s="1033"/>
      <c r="N620" s="1033"/>
      <c r="O620" s="1033"/>
      <c r="P620" s="1033"/>
      <c r="Q620" s="1033"/>
      <c r="R620" s="1033"/>
      <c r="S620" s="1033"/>
      <c r="T620" s="1033"/>
      <c r="U620" s="1033"/>
      <c r="V620" s="1033"/>
      <c r="W620" s="1033"/>
      <c r="X620" s="1033"/>
      <c r="Y620" s="1033"/>
      <c r="Z620" s="1033"/>
      <c r="AA620" s="1033"/>
    </row>
    <row r="621" spans="1:28" s="978" customFormat="1" ht="18" customHeight="1">
      <c r="A621" s="1035" t="s">
        <v>2040</v>
      </c>
      <c r="B621" s="1036" t="s">
        <v>2041</v>
      </c>
      <c r="C621" s="1037" t="s">
        <v>2043</v>
      </c>
      <c r="D621" s="1037"/>
      <c r="E621" s="1037"/>
      <c r="F621" s="1038"/>
      <c r="G621" s="1641" t="str">
        <f>項目一覧②!$F$753</f>
        <v/>
      </c>
      <c r="H621" s="1641"/>
      <c r="I621" s="1641"/>
      <c r="J621" s="1037" t="s">
        <v>2044</v>
      </c>
      <c r="K621" s="1037"/>
      <c r="L621" s="1037"/>
      <c r="M621" s="1037"/>
      <c r="N621" s="1037"/>
      <c r="O621" s="1037"/>
      <c r="P621" s="1037"/>
      <c r="Q621" s="1037"/>
      <c r="R621" s="1037"/>
      <c r="S621" s="1037"/>
      <c r="T621" s="1037"/>
      <c r="U621" s="1037"/>
      <c r="V621" s="1037"/>
      <c r="W621" s="1037"/>
      <c r="X621" s="1037"/>
      <c r="Y621" s="1037"/>
      <c r="Z621" s="1037"/>
      <c r="AA621" s="1037"/>
    </row>
    <row r="622" spans="1:28" s="978" customFormat="1" ht="18" customHeight="1">
      <c r="A622" s="1039" t="s">
        <v>2040</v>
      </c>
      <c r="B622" s="1040" t="s">
        <v>2045</v>
      </c>
      <c r="C622" s="1041" t="s">
        <v>2046</v>
      </c>
      <c r="D622" s="1041"/>
      <c r="E622" s="1041"/>
      <c r="F622" s="1041"/>
      <c r="G622" s="1041"/>
      <c r="H622" s="1041"/>
      <c r="I622" s="1041"/>
      <c r="J622" s="1041"/>
      <c r="K622" s="1041"/>
      <c r="L622" s="1041"/>
      <c r="M622" s="1041"/>
      <c r="N622" s="1041"/>
      <c r="O622" s="1041"/>
      <c r="P622" s="1041"/>
      <c r="Q622" s="1041"/>
      <c r="R622" s="1041"/>
      <c r="S622" s="1041"/>
      <c r="T622" s="1041"/>
      <c r="U622" s="1041"/>
      <c r="V622" s="1041"/>
      <c r="W622" s="1041"/>
      <c r="X622" s="1041"/>
      <c r="Y622" s="1041"/>
      <c r="Z622" s="1041"/>
    </row>
    <row r="623" spans="1:28" s="978" customFormat="1" ht="18" customHeight="1">
      <c r="A623" s="1030"/>
      <c r="B623" s="1042" t="s">
        <v>2040</v>
      </c>
      <c r="C623" s="1029" t="s">
        <v>2047</v>
      </c>
      <c r="D623" s="978" t="s">
        <v>2048</v>
      </c>
      <c r="I623" s="1639" t="str">
        <f>項目一覧②!$F$754</f>
        <v/>
      </c>
      <c r="J623" s="1639"/>
      <c r="K623" s="1639"/>
      <c r="L623" s="1639"/>
      <c r="M623" s="978" t="s">
        <v>2056</v>
      </c>
    </row>
    <row r="624" spans="1:28" s="978" customFormat="1" ht="18" customHeight="1">
      <c r="A624" s="1030"/>
      <c r="B624" s="1042" t="s">
        <v>2040</v>
      </c>
      <c r="C624" s="1029" t="s">
        <v>2049</v>
      </c>
      <c r="D624" s="978" t="s">
        <v>2052</v>
      </c>
      <c r="I624" s="1639" t="str">
        <f>項目一覧②!$F$755</f>
        <v/>
      </c>
      <c r="J624" s="1639"/>
      <c r="K624" s="1639"/>
      <c r="L624" s="1639"/>
      <c r="M624" s="978" t="s">
        <v>2056</v>
      </c>
    </row>
    <row r="625" spans="1:27" s="978" customFormat="1" ht="18" customHeight="1">
      <c r="A625" s="1030"/>
      <c r="B625" s="1042" t="s">
        <v>2040</v>
      </c>
      <c r="C625" s="1029" t="s">
        <v>2050</v>
      </c>
      <c r="D625" s="978" t="s">
        <v>2053</v>
      </c>
      <c r="H625" s="978" t="s">
        <v>2094</v>
      </c>
      <c r="I625" s="1043"/>
      <c r="J625" s="1638" t="str">
        <f>項目一覧②!$F$756</f>
        <v/>
      </c>
      <c r="K625" s="1638"/>
      <c r="L625" s="1638"/>
      <c r="M625" s="978" t="s">
        <v>2057</v>
      </c>
      <c r="P625" s="978" t="s">
        <v>2095</v>
      </c>
      <c r="Q625" s="1043"/>
      <c r="R625" s="1638" t="str">
        <f>項目一覧②!$F$757</f>
        <v/>
      </c>
      <c r="S625" s="1638"/>
      <c r="T625" s="1638"/>
      <c r="U625" s="978" t="s">
        <v>2057</v>
      </c>
    </row>
    <row r="626" spans="1:27" s="978" customFormat="1" ht="18" customHeight="1">
      <c r="A626" s="1044"/>
      <c r="B626" s="1045" t="s">
        <v>2040</v>
      </c>
      <c r="C626" s="1046" t="s">
        <v>2051</v>
      </c>
      <c r="D626" s="1047" t="s">
        <v>2054</v>
      </c>
      <c r="E626" s="1047"/>
      <c r="F626" s="1047"/>
      <c r="G626" s="1047"/>
      <c r="H626" s="1047" t="str">
        <f>項目一覧②!$F$758&amp;IF(項目一覧②!$F$759="",""," 一部 "&amp;項目一覧②!$F$759)</f>
        <v/>
      </c>
      <c r="I626" s="1048"/>
      <c r="J626" s="1048"/>
      <c r="K626" s="1048"/>
      <c r="L626" s="1048"/>
      <c r="M626" s="1048"/>
      <c r="N626" s="1048"/>
      <c r="O626" s="1048"/>
      <c r="P626" s="1048"/>
      <c r="Q626" s="1047"/>
      <c r="R626" s="1047"/>
      <c r="S626" s="1048"/>
      <c r="T626" s="1048"/>
      <c r="U626" s="1048"/>
      <c r="V626" s="1048"/>
      <c r="W626" s="1048"/>
      <c r="X626" s="1048"/>
      <c r="Y626" s="1048"/>
      <c r="Z626" s="1048"/>
    </row>
    <row r="627" spans="1:27" s="978" customFormat="1" ht="18" customHeight="1">
      <c r="A627" s="1039" t="s">
        <v>2040</v>
      </c>
      <c r="B627" s="1040" t="s">
        <v>2058</v>
      </c>
      <c r="C627" s="1041" t="s">
        <v>2063</v>
      </c>
      <c r="D627" s="1041"/>
      <c r="E627" s="1041"/>
      <c r="F627" s="1041"/>
      <c r="G627" s="1041"/>
      <c r="H627" s="1041"/>
      <c r="I627" s="1041"/>
      <c r="J627" s="1041"/>
      <c r="K627" s="1041"/>
      <c r="L627" s="1041"/>
      <c r="M627" s="1041"/>
      <c r="N627" s="1041"/>
      <c r="O627" s="1041"/>
      <c r="P627" s="1041"/>
      <c r="Q627" s="1041"/>
      <c r="R627" s="1041"/>
      <c r="S627" s="1041"/>
      <c r="T627" s="1041"/>
      <c r="U627" s="1041"/>
      <c r="V627" s="1041"/>
      <c r="W627" s="1041"/>
      <c r="X627" s="1041"/>
      <c r="Y627" s="1041"/>
      <c r="Z627" s="1041"/>
      <c r="AA627" s="1041"/>
    </row>
    <row r="628" spans="1:27" s="978" customFormat="1" ht="18" customHeight="1">
      <c r="A628" s="1030"/>
      <c r="B628" s="1049"/>
      <c r="C628" s="1029" t="str">
        <f>IF(項目一覧②!$G$760=TRUE,"■","□")</f>
        <v>□</v>
      </c>
      <c r="D628" s="978" t="s">
        <v>2059</v>
      </c>
    </row>
    <row r="629" spans="1:27" s="978" customFormat="1" ht="18" customHeight="1">
      <c r="A629" s="1044"/>
      <c r="B629" s="1050"/>
      <c r="C629" s="1029" t="str">
        <f>IF(項目一覧②!$G$761=TRUE,"■","□")</f>
        <v>□</v>
      </c>
      <c r="D629" s="1047" t="s">
        <v>2060</v>
      </c>
      <c r="E629" s="1047"/>
      <c r="F629" s="1047"/>
      <c r="G629" s="1047"/>
      <c r="H629" s="1047"/>
      <c r="I629" s="1047"/>
      <c r="J629" s="1047"/>
      <c r="K629" s="1047"/>
      <c r="L629" s="1047"/>
      <c r="M629" s="1047"/>
      <c r="N629" s="1047"/>
      <c r="O629" s="1047"/>
      <c r="P629" s="1047"/>
      <c r="Q629" s="1047"/>
      <c r="R629" s="1047"/>
      <c r="S629" s="1047"/>
      <c r="T629" s="1047"/>
      <c r="U629" s="1047"/>
      <c r="V629" s="1047"/>
      <c r="W629" s="1047"/>
      <c r="X629" s="1047"/>
      <c r="Y629" s="1047"/>
      <c r="Z629" s="1047"/>
      <c r="AA629" s="1047"/>
    </row>
    <row r="630" spans="1:27" s="978" customFormat="1" ht="18" customHeight="1">
      <c r="A630" s="1039" t="s">
        <v>2040</v>
      </c>
      <c r="B630" s="1040" t="s">
        <v>2061</v>
      </c>
      <c r="C630" s="1041" t="s">
        <v>2062</v>
      </c>
      <c r="D630" s="1041"/>
      <c r="E630" s="1041"/>
      <c r="F630" s="1041"/>
      <c r="G630" s="1041"/>
      <c r="H630" s="1041"/>
      <c r="I630" s="1041"/>
      <c r="J630" s="1041"/>
      <c r="K630" s="1041"/>
      <c r="L630" s="1041"/>
      <c r="M630" s="1041"/>
      <c r="N630" s="1041"/>
      <c r="O630" s="1041"/>
      <c r="P630" s="1041"/>
      <c r="Q630" s="1041"/>
      <c r="R630" s="1041"/>
      <c r="S630" s="1041"/>
      <c r="T630" s="1041"/>
      <c r="U630" s="1041"/>
      <c r="V630" s="1041"/>
      <c r="W630" s="1041"/>
      <c r="X630" s="1041"/>
      <c r="Y630" s="1041"/>
      <c r="Z630" s="1041"/>
    </row>
    <row r="631" spans="1:27" s="978" customFormat="1" ht="18" customHeight="1">
      <c r="A631" s="1030"/>
      <c r="B631" s="1042"/>
      <c r="C631" s="1029" t="str">
        <f>IF(項目一覧②!$G$762=TRUE,"■","□")</f>
        <v>□</v>
      </c>
      <c r="D631" s="978" t="s">
        <v>2064</v>
      </c>
    </row>
    <row r="632" spans="1:27" s="978" customFormat="1" ht="18" customHeight="1">
      <c r="A632" s="1030"/>
      <c r="B632" s="1042"/>
      <c r="C632" s="1029" t="str">
        <f>IF(項目一覧②!$G$763=TRUE,"■","□")</f>
        <v>□</v>
      </c>
      <c r="D632" s="978" t="s">
        <v>2066</v>
      </c>
    </row>
    <row r="633" spans="1:27" s="978" customFormat="1" ht="18" customHeight="1">
      <c r="A633" s="1030"/>
      <c r="B633" s="1042"/>
      <c r="C633" s="1029" t="str">
        <f>IF(項目一覧②!$G$764=TRUE,"■","□")</f>
        <v>□</v>
      </c>
      <c r="D633" s="978" t="s">
        <v>2067</v>
      </c>
    </row>
    <row r="634" spans="1:27" s="978" customFormat="1" ht="18" customHeight="1">
      <c r="A634" s="1030"/>
      <c r="B634" s="1042"/>
      <c r="C634" s="1029" t="str">
        <f>IF(項目一覧②!$G$765=TRUE,"■","□")</f>
        <v>□</v>
      </c>
      <c r="D634" s="978" t="s">
        <v>2068</v>
      </c>
    </row>
    <row r="635" spans="1:27" s="978" customFormat="1" ht="18" customHeight="1">
      <c r="A635" s="1044"/>
      <c r="B635" s="1045"/>
      <c r="C635" s="1029" t="str">
        <f>IF(項目一覧②!$G$766=TRUE,"■","□")</f>
        <v>□</v>
      </c>
      <c r="D635" s="1047" t="s">
        <v>2065</v>
      </c>
      <c r="E635" s="1047"/>
      <c r="F635" s="1047"/>
      <c r="G635" s="1047"/>
      <c r="H635" s="1047"/>
      <c r="I635" s="1047"/>
      <c r="J635" s="1047"/>
      <c r="K635" s="1047"/>
      <c r="L635" s="1047"/>
      <c r="M635" s="1047"/>
      <c r="N635" s="1047"/>
      <c r="O635" s="1047"/>
      <c r="P635" s="1047"/>
      <c r="Q635" s="1047"/>
      <c r="R635" s="1047"/>
      <c r="S635" s="1047"/>
      <c r="T635" s="1047"/>
      <c r="U635" s="1047"/>
      <c r="V635" s="1047"/>
      <c r="W635" s="1047"/>
      <c r="X635" s="1047"/>
      <c r="Y635" s="1047"/>
      <c r="Z635" s="1047"/>
    </row>
    <row r="636" spans="1:27" s="978" customFormat="1" ht="18" customHeight="1">
      <c r="A636" s="1039" t="s">
        <v>2040</v>
      </c>
      <c r="B636" s="1040" t="s">
        <v>2069</v>
      </c>
      <c r="C636" s="1041" t="s">
        <v>2196</v>
      </c>
      <c r="D636" s="1041"/>
      <c r="E636" s="1041"/>
      <c r="F636" s="1041"/>
      <c r="G636" s="1041"/>
      <c r="H636" s="1041"/>
      <c r="I636" s="1041"/>
      <c r="J636" s="1041"/>
      <c r="K636" s="1041"/>
      <c r="L636" s="1041"/>
      <c r="M636" s="1041"/>
      <c r="N636" s="1041"/>
      <c r="O636" s="1041"/>
      <c r="P636" s="1041"/>
      <c r="Q636" s="1041"/>
      <c r="R636" s="1041"/>
      <c r="S636" s="1041"/>
      <c r="T636" s="1041"/>
      <c r="U636" s="1041"/>
      <c r="V636" s="1041"/>
      <c r="W636" s="1041"/>
      <c r="X636" s="1041"/>
      <c r="Y636" s="1041"/>
      <c r="Z636" s="1041"/>
      <c r="AA636" s="1041"/>
    </row>
    <row r="637" spans="1:27" s="978" customFormat="1" ht="18" customHeight="1">
      <c r="A637" s="1030"/>
      <c r="B637" s="1042" t="s">
        <v>2040</v>
      </c>
      <c r="C637" s="1029" t="s">
        <v>2047</v>
      </c>
      <c r="D637" s="978" t="s">
        <v>2071</v>
      </c>
      <c r="G637" s="978" t="str">
        <f>項目一覧②!$F$767</f>
        <v/>
      </c>
    </row>
    <row r="638" spans="1:27" s="978" customFormat="1" ht="18" customHeight="1">
      <c r="A638" s="1030"/>
      <c r="B638" s="1042" t="s">
        <v>2040</v>
      </c>
      <c r="C638" s="1029" t="s">
        <v>2049</v>
      </c>
      <c r="D638" s="978" t="s">
        <v>2072</v>
      </c>
    </row>
    <row r="639" spans="1:27" s="978" customFormat="1" ht="18" customHeight="1">
      <c r="A639" s="1030"/>
      <c r="B639" s="1042"/>
      <c r="C639" s="1029" t="str">
        <f>IF(項目一覧②!$G$768=TRUE,"■","□")</f>
        <v>□</v>
      </c>
      <c r="D639" s="978" t="s">
        <v>2073</v>
      </c>
    </row>
    <row r="640" spans="1:27" s="978" customFormat="1" ht="18" customHeight="1">
      <c r="A640" s="1030"/>
      <c r="B640" s="1042"/>
      <c r="S640" s="1030" t="s">
        <v>2076</v>
      </c>
      <c r="T640" s="1642" t="str">
        <f>項目一覧②!$F$769</f>
        <v/>
      </c>
      <c r="U640" s="1642"/>
      <c r="V640" s="1642"/>
      <c r="W640" s="1642"/>
      <c r="X640" s="1642"/>
      <c r="Y640" s="1642"/>
      <c r="Z640" s="978" t="s">
        <v>1976</v>
      </c>
    </row>
    <row r="641" spans="1:27" s="978" customFormat="1" ht="18" customHeight="1">
      <c r="A641" s="1044"/>
      <c r="B641" s="1045"/>
      <c r="C641" s="1029" t="str">
        <f>IF(項目一覧②!$G$770=TRUE,"■","□")</f>
        <v>□</v>
      </c>
      <c r="D641" s="1047" t="s">
        <v>2074</v>
      </c>
      <c r="E641" s="1047"/>
      <c r="F641" s="1047"/>
      <c r="G641" s="1047"/>
      <c r="H641" s="1047"/>
      <c r="I641" s="1047"/>
      <c r="J641" s="1047"/>
      <c r="K641" s="1047"/>
      <c r="L641" s="1047"/>
      <c r="M641" s="1047"/>
      <c r="N641" s="1047"/>
      <c r="O641" s="1047"/>
      <c r="P641" s="1047"/>
      <c r="Q641" s="1047"/>
      <c r="R641" s="1047"/>
      <c r="S641" s="1047"/>
      <c r="T641" s="1047"/>
      <c r="U641" s="1047"/>
      <c r="V641" s="1047"/>
      <c r="W641" s="1047"/>
      <c r="X641" s="1047"/>
      <c r="Y641" s="1047"/>
      <c r="Z641" s="1047"/>
    </row>
    <row r="642" spans="1:27" s="978" customFormat="1" ht="18" customHeight="1">
      <c r="A642" s="1035" t="s">
        <v>2040</v>
      </c>
      <c r="B642" s="1036" t="s">
        <v>2077</v>
      </c>
      <c r="C642" s="1037" t="s">
        <v>2078</v>
      </c>
      <c r="D642" s="1037"/>
      <c r="E642" s="1037"/>
      <c r="F642" s="1037"/>
      <c r="G642" s="1037"/>
      <c r="H642" s="1037"/>
      <c r="I642" s="1037"/>
      <c r="J642" s="1037"/>
      <c r="K642" s="1037"/>
      <c r="L642" s="1037"/>
      <c r="M642" s="1037"/>
      <c r="N642" s="1037"/>
      <c r="O642" s="1037"/>
      <c r="P642" s="1037"/>
      <c r="Q642" s="1037"/>
      <c r="R642" s="1037"/>
      <c r="S642" s="1035" t="s">
        <v>2096</v>
      </c>
      <c r="T642" s="1037" t="str">
        <f>項目一覧②!$F$771</f>
        <v/>
      </c>
      <c r="U642" s="1037"/>
      <c r="V642" s="1037"/>
      <c r="W642" s="1037"/>
      <c r="X642" s="1037"/>
      <c r="Y642" s="1037"/>
      <c r="Z642" s="1037" t="s">
        <v>2097</v>
      </c>
      <c r="AA642" s="1037"/>
    </row>
    <row r="643" spans="1:27" s="978" customFormat="1" ht="18" customHeight="1">
      <c r="A643" s="1039" t="s">
        <v>2040</v>
      </c>
      <c r="B643" s="1040" t="s">
        <v>2079</v>
      </c>
      <c r="C643" s="1041" t="s">
        <v>2080</v>
      </c>
      <c r="D643" s="1041"/>
      <c r="E643" s="1653" t="str">
        <f>項目一覧②!$F$772</f>
        <v/>
      </c>
      <c r="F643" s="1653"/>
      <c r="G643" s="1653"/>
      <c r="H643" s="1653"/>
      <c r="I643" s="1653"/>
      <c r="J643" s="1653"/>
      <c r="K643" s="1653"/>
      <c r="L643" s="1653"/>
      <c r="M643" s="1653"/>
      <c r="N643" s="1653"/>
      <c r="O643" s="1653"/>
      <c r="P643" s="1653"/>
      <c r="Q643" s="1653"/>
      <c r="R643" s="1653"/>
      <c r="S643" s="1653"/>
      <c r="T643" s="1653"/>
      <c r="U643" s="1653"/>
      <c r="V643" s="1653"/>
      <c r="W643" s="1653"/>
      <c r="X643" s="1653"/>
      <c r="Y643" s="1653"/>
      <c r="Z643" s="1653"/>
    </row>
    <row r="644" spans="1:27" s="978" customFormat="1" ht="18" customHeight="1">
      <c r="A644" s="1044"/>
      <c r="B644" s="1045"/>
      <c r="C644" s="1047"/>
      <c r="D644" s="1047"/>
      <c r="E644" s="1654"/>
      <c r="F644" s="1654"/>
      <c r="G644" s="1654"/>
      <c r="H644" s="1654"/>
      <c r="I644" s="1654"/>
      <c r="J644" s="1654"/>
      <c r="K644" s="1654"/>
      <c r="L644" s="1654"/>
      <c r="M644" s="1654"/>
      <c r="N644" s="1654"/>
      <c r="O644" s="1654"/>
      <c r="P644" s="1654"/>
      <c r="Q644" s="1654"/>
      <c r="R644" s="1654"/>
      <c r="S644" s="1654"/>
      <c r="T644" s="1654"/>
      <c r="U644" s="1654"/>
      <c r="V644" s="1654"/>
      <c r="W644" s="1654"/>
      <c r="X644" s="1654"/>
      <c r="Y644" s="1654"/>
      <c r="Z644" s="1654"/>
      <c r="AA644" s="1047"/>
    </row>
    <row r="645" spans="1:27" s="978" customFormat="1" ht="9.9499999999999993" customHeight="1">
      <c r="A645" s="1030"/>
      <c r="B645" s="1042"/>
    </row>
  </sheetData>
  <sheetProtection selectLockedCells="1"/>
  <mergeCells count="420">
    <mergeCell ref="P397:S397"/>
    <mergeCell ref="G383:K383"/>
    <mergeCell ref="F438:AA439"/>
    <mergeCell ref="J447:M447"/>
    <mergeCell ref="W15:AA15"/>
    <mergeCell ref="J21:L21"/>
    <mergeCell ref="M21:O21"/>
    <mergeCell ref="M22:O22"/>
    <mergeCell ref="M24:O24"/>
    <mergeCell ref="M26:O26"/>
    <mergeCell ref="E404:F404"/>
    <mergeCell ref="J404:M404"/>
    <mergeCell ref="P404:S404"/>
    <mergeCell ref="P316:T316"/>
    <mergeCell ref="S327:Z327"/>
    <mergeCell ref="S328:Z328"/>
    <mergeCell ref="F327:H327"/>
    <mergeCell ref="V396:Y396"/>
    <mergeCell ref="K373:N373"/>
    <mergeCell ref="F328:H328"/>
    <mergeCell ref="S326:Z326"/>
    <mergeCell ref="K369:M369"/>
    <mergeCell ref="H320:AA322"/>
    <mergeCell ref="F326:H326"/>
    <mergeCell ref="A339:AA339"/>
    <mergeCell ref="I334:AA335"/>
    <mergeCell ref="J474:M474"/>
    <mergeCell ref="J445:M445"/>
    <mergeCell ref="J403:M403"/>
    <mergeCell ref="P403:S403"/>
    <mergeCell ref="X454:Z454"/>
    <mergeCell ref="D477:G477"/>
    <mergeCell ref="I477:U477"/>
    <mergeCell ref="X427:Z427"/>
    <mergeCell ref="G343:H343"/>
    <mergeCell ref="E397:F397"/>
    <mergeCell ref="V397:Y397"/>
    <mergeCell ref="P396:S396"/>
    <mergeCell ref="E399:F399"/>
    <mergeCell ref="G344:H344"/>
    <mergeCell ref="E402:F402"/>
    <mergeCell ref="E400:F400"/>
    <mergeCell ref="J396:M396"/>
    <mergeCell ref="J397:M397"/>
    <mergeCell ref="K374:N374"/>
    <mergeCell ref="L443:M443"/>
    <mergeCell ref="M383:Q383"/>
    <mergeCell ref="M384:Q384"/>
    <mergeCell ref="E398:F398"/>
    <mergeCell ref="X429:Z429"/>
    <mergeCell ref="X478:Z478"/>
    <mergeCell ref="J497:M497"/>
    <mergeCell ref="E479:F479"/>
    <mergeCell ref="I336:AA337"/>
    <mergeCell ref="P399:S399"/>
    <mergeCell ref="M353:N353"/>
    <mergeCell ref="K370:M370"/>
    <mergeCell ref="J400:M400"/>
    <mergeCell ref="V399:Y399"/>
    <mergeCell ref="J409:N409"/>
    <mergeCell ref="E429:F429"/>
    <mergeCell ref="K494:M494"/>
    <mergeCell ref="F488:AA489"/>
    <mergeCell ref="E483:F483"/>
    <mergeCell ref="J471:M471"/>
    <mergeCell ref="J472:M472"/>
    <mergeCell ref="J470:M470"/>
    <mergeCell ref="F463:AA464"/>
    <mergeCell ref="A466:AA466"/>
    <mergeCell ref="K469:M469"/>
    <mergeCell ref="L468:M468"/>
    <mergeCell ref="X456:Z456"/>
    <mergeCell ref="F460:AA461"/>
    <mergeCell ref="E458:F458"/>
    <mergeCell ref="E528:F528"/>
    <mergeCell ref="X528:Z528"/>
    <mergeCell ref="E529:F529"/>
    <mergeCell ref="X529:Z529"/>
    <mergeCell ref="D527:G527"/>
    <mergeCell ref="E508:F508"/>
    <mergeCell ref="E507:F507"/>
    <mergeCell ref="J524:M524"/>
    <mergeCell ref="D502:G502"/>
    <mergeCell ref="E504:F504"/>
    <mergeCell ref="E503:F503"/>
    <mergeCell ref="X503:Z503"/>
    <mergeCell ref="X502:Z502"/>
    <mergeCell ref="I502:U502"/>
    <mergeCell ref="X505:Z505"/>
    <mergeCell ref="X506:Z506"/>
    <mergeCell ref="E505:F505"/>
    <mergeCell ref="X507:Z507"/>
    <mergeCell ref="K368:M368"/>
    <mergeCell ref="X479:Z479"/>
    <mergeCell ref="J496:M496"/>
    <mergeCell ref="X477:Z477"/>
    <mergeCell ref="X508:Z508"/>
    <mergeCell ref="A516:AA516"/>
    <mergeCell ref="A491:AA491"/>
    <mergeCell ref="E455:F455"/>
    <mergeCell ref="E454:F454"/>
    <mergeCell ref="J495:M495"/>
    <mergeCell ref="X455:Z455"/>
    <mergeCell ref="E481:F481"/>
    <mergeCell ref="X481:Z481"/>
    <mergeCell ref="E480:F480"/>
    <mergeCell ref="J499:M499"/>
    <mergeCell ref="X483:Z483"/>
    <mergeCell ref="F485:AA486"/>
    <mergeCell ref="E482:F482"/>
    <mergeCell ref="X482:Z482"/>
    <mergeCell ref="X480:Z480"/>
    <mergeCell ref="E478:F478"/>
    <mergeCell ref="I452:U452"/>
    <mergeCell ref="E428:F428"/>
    <mergeCell ref="X428:Z428"/>
    <mergeCell ref="J303:N303"/>
    <mergeCell ref="P303:T303"/>
    <mergeCell ref="P301:T301"/>
    <mergeCell ref="J301:N301"/>
    <mergeCell ref="X532:Z532"/>
    <mergeCell ref="J520:M520"/>
    <mergeCell ref="J521:M521"/>
    <mergeCell ref="J522:M522"/>
    <mergeCell ref="G342:H342"/>
    <mergeCell ref="J343:AA343"/>
    <mergeCell ref="J342:AA342"/>
    <mergeCell ref="F341:I341"/>
    <mergeCell ref="E457:F457"/>
    <mergeCell ref="E456:F456"/>
    <mergeCell ref="A441:AA441"/>
    <mergeCell ref="F510:AA511"/>
    <mergeCell ref="J399:M399"/>
    <mergeCell ref="J405:M405"/>
    <mergeCell ref="J344:AA344"/>
    <mergeCell ref="K371:M371"/>
    <mergeCell ref="E506:F506"/>
    <mergeCell ref="X504:Z504"/>
    <mergeCell ref="P398:S398"/>
    <mergeCell ref="J398:M398"/>
    <mergeCell ref="J313:N313"/>
    <mergeCell ref="P313:T313"/>
    <mergeCell ref="I317:O317"/>
    <mergeCell ref="P317:V317"/>
    <mergeCell ref="J315:N315"/>
    <mergeCell ref="P315:T315"/>
    <mergeCell ref="J314:N314"/>
    <mergeCell ref="P314:T314"/>
    <mergeCell ref="J316:N316"/>
    <mergeCell ref="L311:O311"/>
    <mergeCell ref="L312:O312"/>
    <mergeCell ref="V302:Z302"/>
    <mergeCell ref="V299:Z299"/>
    <mergeCell ref="V303:Z303"/>
    <mergeCell ref="J300:N300"/>
    <mergeCell ref="P300:T300"/>
    <mergeCell ref="V300:Z300"/>
    <mergeCell ref="M309:Q309"/>
    <mergeCell ref="V306:Z306"/>
    <mergeCell ref="P306:T306"/>
    <mergeCell ref="J306:N306"/>
    <mergeCell ref="M308:Q308"/>
    <mergeCell ref="J307:N307"/>
    <mergeCell ref="J304:N304"/>
    <mergeCell ref="P304:T304"/>
    <mergeCell ref="V304:Z304"/>
    <mergeCell ref="V301:Z301"/>
    <mergeCell ref="V307:Z307"/>
    <mergeCell ref="P307:T307"/>
    <mergeCell ref="J305:N305"/>
    <mergeCell ref="P305:T305"/>
    <mergeCell ref="V305:Z305"/>
    <mergeCell ref="P302:T302"/>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H149:AB149"/>
    <mergeCell ref="I144:AC145"/>
    <mergeCell ref="H238:AB238"/>
    <mergeCell ref="H197:AB197"/>
    <mergeCell ref="H245:AB245"/>
    <mergeCell ref="M268:P268"/>
    <mergeCell ref="D261:AA262"/>
    <mergeCell ref="H132:AB132"/>
    <mergeCell ref="H206:AB206"/>
    <mergeCell ref="I181:AB182"/>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G253:AA255"/>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E643:Z644"/>
    <mergeCell ref="F513:AA514"/>
    <mergeCell ref="F560:AA561"/>
    <mergeCell ref="I552:U552"/>
    <mergeCell ref="F563:AA564"/>
    <mergeCell ref="E556:F556"/>
    <mergeCell ref="X556:Z556"/>
    <mergeCell ref="E557:F557"/>
    <mergeCell ref="X557:Z557"/>
    <mergeCell ref="X553:Z553"/>
    <mergeCell ref="X530:Z530"/>
    <mergeCell ref="E531:F531"/>
    <mergeCell ref="X531:Z531"/>
    <mergeCell ref="E530:F530"/>
    <mergeCell ref="X552:Z552"/>
    <mergeCell ref="E553:F553"/>
    <mergeCell ref="J519:M519"/>
    <mergeCell ref="I577:U577"/>
    <mergeCell ref="X580:Z580"/>
    <mergeCell ref="I527:U527"/>
    <mergeCell ref="X527:Z527"/>
    <mergeCell ref="E579:F579"/>
    <mergeCell ref="J571:M571"/>
    <mergeCell ref="D577:G577"/>
    <mergeCell ref="R269:U269"/>
    <mergeCell ref="T640:Y640"/>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M271:P271"/>
    <mergeCell ref="V297:Z297"/>
    <mergeCell ref="J302:N302"/>
    <mergeCell ref="V293:Z293"/>
    <mergeCell ref="V290:Z290"/>
    <mergeCell ref="P290:T290"/>
    <mergeCell ref="V291:Z291"/>
    <mergeCell ref="L282:AA282"/>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E608:F608"/>
    <mergeCell ref="X608:Z608"/>
    <mergeCell ref="X609:Z609"/>
    <mergeCell ref="E581:F581"/>
    <mergeCell ref="X581:Z581"/>
    <mergeCell ref="E582:F582"/>
    <mergeCell ref="X582:Z582"/>
    <mergeCell ref="E533:F533"/>
    <mergeCell ref="E554:F554"/>
    <mergeCell ref="X554:Z554"/>
    <mergeCell ref="E555:F555"/>
    <mergeCell ref="X555:Z555"/>
    <mergeCell ref="X533:Z533"/>
    <mergeCell ref="L568:M568"/>
    <mergeCell ref="F538:AA539"/>
    <mergeCell ref="G621:I621"/>
    <mergeCell ref="I623:L623"/>
    <mergeCell ref="J599:M599"/>
    <mergeCell ref="J601:M601"/>
    <mergeCell ref="D604:G604"/>
    <mergeCell ref="I604:U604"/>
    <mergeCell ref="E609:F609"/>
    <mergeCell ref="A541:AA541"/>
    <mergeCell ref="A566:AA566"/>
    <mergeCell ref="J569:M569"/>
    <mergeCell ref="J570:M570"/>
    <mergeCell ref="J549:M549"/>
    <mergeCell ref="J545:M545"/>
    <mergeCell ref="J546:M546"/>
    <mergeCell ref="X577:Z577"/>
    <mergeCell ref="A618:Z618"/>
    <mergeCell ref="A593:AA593"/>
    <mergeCell ref="L595:M595"/>
    <mergeCell ref="J596:M596"/>
    <mergeCell ref="J597:M597"/>
    <mergeCell ref="J598:M598"/>
    <mergeCell ref="X606:Z606"/>
    <mergeCell ref="E607:F607"/>
    <mergeCell ref="X607:Z607"/>
    <mergeCell ref="J625:L625"/>
    <mergeCell ref="R625:T625"/>
    <mergeCell ref="X457:Z457"/>
    <mergeCell ref="X458:Z458"/>
    <mergeCell ref="E532:F532"/>
    <mergeCell ref="F612:AA613"/>
    <mergeCell ref="F615:AA616"/>
    <mergeCell ref="X604:Z604"/>
    <mergeCell ref="E605:F605"/>
    <mergeCell ref="X605:Z605"/>
    <mergeCell ref="E606:F606"/>
    <mergeCell ref="I624:L624"/>
    <mergeCell ref="F585:AA586"/>
    <mergeCell ref="F588:AA589"/>
    <mergeCell ref="E578:F578"/>
    <mergeCell ref="X578:Z578"/>
    <mergeCell ref="E558:F558"/>
    <mergeCell ref="X558:Z558"/>
    <mergeCell ref="X579:Z579"/>
    <mergeCell ref="E580:F580"/>
    <mergeCell ref="J574:M574"/>
    <mergeCell ref="E583:F583"/>
    <mergeCell ref="X583:Z583"/>
    <mergeCell ref="J572:M572"/>
    <mergeCell ref="J402:M402"/>
    <mergeCell ref="D552:G552"/>
    <mergeCell ref="J544:M544"/>
    <mergeCell ref="J547:M547"/>
    <mergeCell ref="F535:AA536"/>
    <mergeCell ref="I427:U427"/>
    <mergeCell ref="P405:S405"/>
    <mergeCell ref="V402:Y402"/>
    <mergeCell ref="L410:Q410"/>
    <mergeCell ref="J422:M422"/>
    <mergeCell ref="A416:AA416"/>
    <mergeCell ref="J420:M420"/>
    <mergeCell ref="J421:M421"/>
    <mergeCell ref="I411:AA412"/>
    <mergeCell ref="V405:Y405"/>
    <mergeCell ref="P402:S402"/>
    <mergeCell ref="V403:Y403"/>
    <mergeCell ref="V404:Y404"/>
    <mergeCell ref="E430:F430"/>
    <mergeCell ref="X430:Z430"/>
    <mergeCell ref="X452:Z452"/>
    <mergeCell ref="E453:F453"/>
    <mergeCell ref="E432:F432"/>
    <mergeCell ref="F435:AA436"/>
    <mergeCell ref="P400:S400"/>
    <mergeCell ref="V400:Y400"/>
    <mergeCell ref="V398:Y398"/>
    <mergeCell ref="E403:F403"/>
    <mergeCell ref="K419:M419"/>
    <mergeCell ref="F413:AA414"/>
    <mergeCell ref="J401:M401"/>
    <mergeCell ref="E610:F610"/>
    <mergeCell ref="X610:Z610"/>
    <mergeCell ref="P401:S401"/>
    <mergeCell ref="E401:F401"/>
    <mergeCell ref="V401:Y401"/>
    <mergeCell ref="X431:Z431"/>
    <mergeCell ref="X453:Z453"/>
    <mergeCell ref="D452:G452"/>
    <mergeCell ref="D427:G427"/>
    <mergeCell ref="J424:M424"/>
    <mergeCell ref="E431:F431"/>
    <mergeCell ref="E433:F433"/>
    <mergeCell ref="X432:Z432"/>
    <mergeCell ref="X433:Z433"/>
    <mergeCell ref="J446:M446"/>
    <mergeCell ref="J449:M449"/>
    <mergeCell ref="K444:M444"/>
  </mergeCells>
  <phoneticPr fontId="2"/>
  <dataValidations count="2">
    <dataValidation imeMode="on" allowBlank="1" showInputMessage="1" showErrorMessage="1" sqref="E643" xr:uid="{00000000-0002-0000-0600-000000000000}"/>
    <dataValidation imeMode="off" allowBlank="1" showInputMessage="1" showErrorMessage="1" sqref="JA620:JD620 SW620:SZ620 ACS620:ACV620 AMO620:AMR620 AWK620:AWN620 BGG620:BGJ620 BQC620:BQF620 BZY620:CAB620 CJU620:CJX620 CTQ620:CTT620 DDM620:DDP620 DNI620:DNL620 DXE620:DXH620 EHA620:EHD620 EQW620:EQZ620 FAS620:FAV620 FKO620:FKR620 FUK620:FUN620 GEG620:GEJ620 GOC620:GOF620 GXY620:GYB620 HHU620:HHX620 HRQ620:HRT620 IBM620:IBP620 ILI620:ILL620 IVE620:IVH620 JFA620:JFD620 JOW620:JOZ620 JYS620:JYV620 KIO620:KIR620 KSK620:KSN620 LCG620:LCJ620 LMC620:LMF620 LVY620:LWB620 MFU620:MFX620 MPQ620:MPT620 MZM620:MZP620 NJI620:NJL620 NTE620:NTH620 ODA620:ODD620 OMW620:OMZ620 OWS620:OWV620 PGO620:PGR620 PQK620:PQN620 QAG620:QAJ620 QKC620:QKF620 QTY620:QUB620 RDU620:RDX620 RNQ620:RNT620 RXM620:RXP620 SHI620:SHL620 SRE620:SRH620 TBA620:TBD620 TKW620:TKZ620 TUS620:TUV620 UEO620:UER620 UOK620:UON620 UYG620:UYJ620 VIC620:VIF620 VRY620:VSB620 WBU620:WBX620 WLQ620:WLT620 WVM620:WVP620 Q625:R625 F621:G621 I623:I626 S626 G620:I620 J625" xr:uid="{00000000-0002-0000-0600-000001000000}"/>
  </dataValidations>
  <hyperlinks>
    <hyperlink ref="V1:Y1" location="作業メニュー!A1" display="作業メニュー" xr:uid="{00000000-0004-0000-06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&amp;R250401</oddFooter>
  </headerFooter>
  <rowBreaks count="8" manualBreakCount="8">
    <brk id="48" max="16383" man="1"/>
    <brk id="246" max="16383" man="1"/>
    <brk id="338" max="16383" man="1"/>
    <brk id="415" max="16383" man="1"/>
    <brk id="465" max="16383" man="1"/>
    <brk id="515" max="16383" man="1"/>
    <brk id="565" max="16383" man="1"/>
    <brk id="61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56"/>
  <sheetViews>
    <sheetView workbookViewId="0">
      <selection activeCell="X1" sqref="X1"/>
    </sheetView>
  </sheetViews>
  <sheetFormatPr defaultColWidth="3.375" defaultRowHeight="18" customHeight="1"/>
  <cols>
    <col min="1" max="16384" width="3.375" style="927"/>
  </cols>
  <sheetData>
    <row r="1" spans="1:32" s="920" customFormat="1" ht="38.25" customHeight="1" thickBot="1">
      <c r="A1" s="1070" t="s">
        <v>3772</v>
      </c>
      <c r="W1" s="1071" t="s">
        <v>64</v>
      </c>
      <c r="X1" s="1071"/>
      <c r="Y1" s="1071"/>
      <c r="Z1" s="921"/>
    </row>
    <row r="2" spans="1:32" ht="15.95" customHeight="1" thickTop="1">
      <c r="A2" s="1656" t="s">
        <v>313</v>
      </c>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row>
    <row r="3" spans="1:32" ht="15.95" customHeight="1">
      <c r="A3" s="929"/>
      <c r="B3" s="929" t="s">
        <v>312</v>
      </c>
      <c r="C3" s="929"/>
      <c r="D3" s="929"/>
      <c r="E3" s="929"/>
      <c r="F3" s="958"/>
      <c r="G3" s="958"/>
      <c r="H3" s="958"/>
      <c r="I3" s="958"/>
      <c r="J3" s="958"/>
      <c r="K3" s="958"/>
      <c r="L3" s="958"/>
      <c r="M3" s="929"/>
      <c r="N3" s="929"/>
      <c r="O3" s="929"/>
      <c r="P3" s="929"/>
      <c r="Q3" s="929"/>
      <c r="R3" s="929"/>
      <c r="S3" s="929"/>
      <c r="T3" s="929"/>
      <c r="U3" s="929"/>
      <c r="V3" s="929"/>
      <c r="W3" s="929"/>
      <c r="X3" s="929"/>
      <c r="Y3" s="929"/>
      <c r="Z3" s="929"/>
      <c r="AA3" s="929"/>
    </row>
    <row r="4" spans="1:32" ht="24" customHeight="1">
      <c r="A4" s="995" t="s">
        <v>309</v>
      </c>
      <c r="B4" s="996" t="s">
        <v>132</v>
      </c>
      <c r="C4" s="996"/>
      <c r="D4" s="996"/>
      <c r="E4" s="996"/>
      <c r="F4" s="1706">
        <f>項目一覧②!$F$252</f>
        <v>2</v>
      </c>
      <c r="G4" s="1706"/>
      <c r="H4" s="1706"/>
      <c r="I4" s="1706"/>
      <c r="K4" s="958"/>
      <c r="L4" s="958"/>
      <c r="M4" s="996"/>
      <c r="N4" s="996"/>
      <c r="O4" s="996"/>
      <c r="P4" s="996"/>
      <c r="Q4" s="996"/>
      <c r="R4" s="996"/>
      <c r="S4" s="996"/>
      <c r="T4" s="996"/>
      <c r="U4" s="996"/>
      <c r="V4" s="996"/>
      <c r="W4" s="996"/>
      <c r="X4" s="996"/>
      <c r="Y4" s="996"/>
      <c r="Z4" s="996"/>
      <c r="AA4" s="996"/>
    </row>
    <row r="5" spans="1:32" ht="15.95" customHeight="1">
      <c r="A5" s="982" t="s">
        <v>309</v>
      </c>
      <c r="B5" s="960" t="s">
        <v>311</v>
      </c>
      <c r="C5" s="960"/>
      <c r="D5" s="960"/>
      <c r="E5" s="960" t="s">
        <v>165</v>
      </c>
      <c r="F5" s="960"/>
      <c r="G5" s="1704" t="str">
        <f>項目一覧②!$F$253</f>
        <v/>
      </c>
      <c r="H5" s="1704"/>
      <c r="I5" s="960" t="s">
        <v>310</v>
      </c>
      <c r="J5" s="1705" t="str">
        <f>項目一覧②!$F$254</f>
        <v/>
      </c>
      <c r="K5" s="1705"/>
      <c r="L5" s="1705"/>
      <c r="M5" s="1705"/>
      <c r="N5" s="1705"/>
      <c r="O5" s="1705"/>
      <c r="P5" s="1705"/>
      <c r="Q5" s="1705"/>
      <c r="R5" s="1705"/>
      <c r="S5" s="1705"/>
      <c r="T5" s="1705"/>
      <c r="U5" s="1705"/>
      <c r="V5" s="1705"/>
      <c r="W5" s="1705"/>
      <c r="X5" s="1705"/>
      <c r="Y5" s="1705"/>
      <c r="Z5" s="1705"/>
      <c r="AA5" s="1705"/>
    </row>
    <row r="6" spans="1:32" ht="15.95" customHeight="1">
      <c r="A6" s="929"/>
      <c r="B6" s="929"/>
      <c r="C6" s="929"/>
      <c r="D6" s="929"/>
      <c r="E6" s="929" t="s">
        <v>165</v>
      </c>
      <c r="F6" s="929"/>
      <c r="G6" s="1620" t="str">
        <f>項目一覧②!$F$255</f>
        <v/>
      </c>
      <c r="H6" s="1620"/>
      <c r="I6" s="929" t="s">
        <v>310</v>
      </c>
      <c r="J6" s="1672" t="str">
        <f>項目一覧②!$F$256</f>
        <v/>
      </c>
      <c r="K6" s="1672"/>
      <c r="L6" s="1672"/>
      <c r="M6" s="1672"/>
      <c r="N6" s="1672"/>
      <c r="O6" s="1672"/>
      <c r="P6" s="1672"/>
      <c r="Q6" s="1672"/>
      <c r="R6" s="1672"/>
      <c r="S6" s="1672"/>
      <c r="T6" s="1672"/>
      <c r="U6" s="1672"/>
      <c r="V6" s="1672"/>
      <c r="W6" s="1672"/>
      <c r="X6" s="1672"/>
      <c r="Y6" s="1672"/>
      <c r="Z6" s="1672"/>
      <c r="AA6" s="1672"/>
    </row>
    <row r="7" spans="1:32" ht="15.95" customHeight="1">
      <c r="A7" s="929"/>
      <c r="B7" s="929"/>
      <c r="C7" s="929"/>
      <c r="D7" s="929"/>
      <c r="E7" s="929" t="s">
        <v>165</v>
      </c>
      <c r="F7" s="929"/>
      <c r="G7" s="1620" t="str">
        <f>項目一覧②!$F$257</f>
        <v/>
      </c>
      <c r="H7" s="1620"/>
      <c r="I7" s="929" t="s">
        <v>310</v>
      </c>
      <c r="J7" s="1672" t="str">
        <f>項目一覧②!$F$258</f>
        <v/>
      </c>
      <c r="K7" s="1672"/>
      <c r="L7" s="1672"/>
      <c r="M7" s="1672"/>
      <c r="N7" s="1672"/>
      <c r="O7" s="1672"/>
      <c r="P7" s="1672"/>
      <c r="Q7" s="1672"/>
      <c r="R7" s="1672"/>
      <c r="S7" s="1672"/>
      <c r="T7" s="1672"/>
      <c r="U7" s="1672"/>
      <c r="V7" s="1672"/>
      <c r="W7" s="1672"/>
      <c r="X7" s="1672"/>
      <c r="Y7" s="1672"/>
      <c r="Z7" s="1672"/>
      <c r="AA7" s="1672"/>
    </row>
    <row r="8" spans="1:32" ht="15.95" customHeight="1">
      <c r="A8" s="929"/>
      <c r="B8" s="929"/>
      <c r="C8" s="929"/>
      <c r="D8" s="929"/>
      <c r="E8" s="929" t="s">
        <v>165</v>
      </c>
      <c r="F8" s="929"/>
      <c r="G8" s="929"/>
      <c r="H8" s="929"/>
      <c r="I8" s="929" t="s">
        <v>310</v>
      </c>
      <c r="J8" s="929"/>
      <c r="K8" s="929"/>
      <c r="L8" s="929"/>
      <c r="M8" s="929"/>
      <c r="N8" s="929"/>
      <c r="O8" s="929"/>
      <c r="P8" s="929"/>
      <c r="Q8" s="929"/>
      <c r="R8" s="929"/>
      <c r="S8" s="929"/>
      <c r="T8" s="929"/>
      <c r="U8" s="929"/>
      <c r="V8" s="929"/>
      <c r="W8" s="929"/>
      <c r="X8" s="929"/>
      <c r="Y8" s="929"/>
      <c r="Z8" s="929"/>
      <c r="AA8" s="929"/>
    </row>
    <row r="9" spans="1:32" ht="15.95" customHeight="1">
      <c r="A9" s="982" t="s">
        <v>309</v>
      </c>
      <c r="B9" s="960" t="s">
        <v>129</v>
      </c>
      <c r="C9" s="960"/>
      <c r="D9" s="960"/>
      <c r="E9" s="960"/>
      <c r="F9" s="960"/>
      <c r="G9" s="960"/>
      <c r="H9" s="960"/>
      <c r="I9" s="960"/>
      <c r="J9" s="960"/>
      <c r="K9" s="960"/>
      <c r="L9" s="960"/>
      <c r="M9" s="960"/>
      <c r="N9" s="960"/>
      <c r="O9" s="960"/>
      <c r="P9" s="960"/>
      <c r="Q9" s="960"/>
      <c r="R9" s="960"/>
      <c r="S9" s="960"/>
      <c r="T9" s="960"/>
      <c r="U9" s="960"/>
      <c r="V9" s="960"/>
      <c r="W9" s="960"/>
      <c r="X9" s="960"/>
      <c r="Y9" s="960"/>
      <c r="Z9" s="960"/>
      <c r="AA9" s="960"/>
    </row>
    <row r="10" spans="1:32" ht="15.95" customHeight="1">
      <c r="A10" s="959"/>
      <c r="B10" s="959" t="str">
        <f>IF(項目一覧②!$G$259=TRUE,"■","□")</f>
        <v>□</v>
      </c>
      <c r="C10" s="929" t="s">
        <v>308</v>
      </c>
      <c r="D10" s="929"/>
      <c r="E10" s="959" t="str">
        <f>IF(項目一覧②!$H$259=TRUE,"■","□")</f>
        <v>□</v>
      </c>
      <c r="F10" s="929" t="s">
        <v>307</v>
      </c>
      <c r="G10" s="929"/>
      <c r="H10" s="963" t="str">
        <f>IF(項目一覧②!$I$259=TRUE,"■","□")</f>
        <v>□</v>
      </c>
      <c r="I10" s="958" t="s">
        <v>306</v>
      </c>
      <c r="J10" s="958"/>
      <c r="K10" s="963" t="str">
        <f>IF(項目一覧②!$J$259=TRUE,"■","□")</f>
        <v>□</v>
      </c>
      <c r="L10" s="958" t="s">
        <v>305</v>
      </c>
      <c r="M10" s="958"/>
      <c r="N10" s="963" t="str">
        <f>IF(項目一覧②!$K$259=TRUE,"■","□")</f>
        <v>□</v>
      </c>
      <c r="O10" s="958" t="s">
        <v>304</v>
      </c>
      <c r="P10" s="958"/>
      <c r="Q10" s="958"/>
      <c r="R10" s="963" t="str">
        <f>IF(項目一覧②!$L$259=TRUE,"■","□")</f>
        <v>□</v>
      </c>
      <c r="S10" s="958" t="s">
        <v>303</v>
      </c>
      <c r="T10" s="958"/>
      <c r="U10" s="958"/>
      <c r="V10" s="958"/>
      <c r="W10" s="963" t="str">
        <f>IF(項目一覧②!$M$259=TRUE,"■","□")</f>
        <v>□</v>
      </c>
      <c r="X10" s="974" t="s">
        <v>302</v>
      </c>
      <c r="Y10" s="958"/>
      <c r="Z10" s="958"/>
      <c r="AA10" s="955"/>
    </row>
    <row r="11" spans="1:32" ht="24" customHeight="1">
      <c r="A11" s="995" t="s">
        <v>269</v>
      </c>
      <c r="B11" s="996" t="s">
        <v>121</v>
      </c>
      <c r="C11" s="996"/>
      <c r="D11" s="996"/>
      <c r="E11" s="996"/>
      <c r="F11" s="996"/>
      <c r="G11" s="996"/>
      <c r="H11" s="996" t="str">
        <f>項目一覧②!$F$260&amp;IF(項目一覧②!$F$876="","","　一部  "&amp;項目一覧②!$F$876)</f>
        <v/>
      </c>
      <c r="I11" s="996"/>
      <c r="J11" s="996"/>
      <c r="K11" s="996"/>
      <c r="L11" s="996"/>
      <c r="M11" s="996"/>
      <c r="N11" s="996"/>
      <c r="O11" s="996"/>
      <c r="P11" s="996"/>
      <c r="Q11" s="996"/>
      <c r="R11" s="996"/>
      <c r="S11" s="996"/>
      <c r="T11" s="996"/>
      <c r="U11" s="996"/>
      <c r="V11" s="996"/>
      <c r="W11" s="996"/>
      <c r="X11" s="996"/>
      <c r="Y11" s="996"/>
      <c r="Z11" s="996"/>
      <c r="AA11" s="996"/>
    </row>
    <row r="12" spans="1:32" s="926" customFormat="1" ht="18" customHeight="1">
      <c r="A12" s="1013" t="s">
        <v>109</v>
      </c>
      <c r="B12" s="1006" t="s">
        <v>2891</v>
      </c>
      <c r="C12" s="1006"/>
      <c r="D12" s="1006"/>
      <c r="E12" s="1006"/>
      <c r="F12" s="1006"/>
      <c r="R12" s="929"/>
      <c r="S12" s="929"/>
      <c r="T12" s="929"/>
      <c r="U12" s="929"/>
      <c r="V12" s="929"/>
      <c r="W12" s="929"/>
      <c r="X12" s="929"/>
      <c r="Y12" s="929"/>
      <c r="Z12" s="929"/>
      <c r="AA12" s="929"/>
      <c r="AB12" s="929"/>
      <c r="AC12" s="929"/>
      <c r="AD12" s="929"/>
      <c r="AE12" s="929"/>
      <c r="AF12" s="929"/>
    </row>
    <row r="13" spans="1:32" s="926" customFormat="1" ht="17.100000000000001" customHeight="1">
      <c r="A13" s="1013"/>
      <c r="B13" s="1006"/>
      <c r="C13" s="1006"/>
      <c r="D13" s="1006"/>
      <c r="E13" s="998" t="str">
        <f>IF(項目一覧②!$G$833=TRUE,"■","□")</f>
        <v>□</v>
      </c>
      <c r="F13" s="929" t="s">
        <v>2845</v>
      </c>
      <c r="G13" s="929"/>
      <c r="H13" s="929"/>
      <c r="I13" s="929" t="s">
        <v>3213</v>
      </c>
      <c r="L13" s="929"/>
      <c r="M13" s="929"/>
      <c r="N13" s="929"/>
      <c r="O13" s="929"/>
      <c r="P13" s="929"/>
      <c r="Q13" s="929"/>
      <c r="R13" s="929"/>
      <c r="S13" s="929"/>
      <c r="T13" s="929"/>
      <c r="U13" s="929"/>
      <c r="V13" s="929"/>
      <c r="W13" s="929"/>
      <c r="X13" s="929"/>
      <c r="Y13" s="929"/>
      <c r="Z13" s="929"/>
      <c r="AA13" s="929"/>
      <c r="AB13" s="929"/>
      <c r="AC13" s="929"/>
      <c r="AD13" s="929"/>
    </row>
    <row r="14" spans="1:32" s="926" customFormat="1" ht="15.95" customHeight="1">
      <c r="A14" s="1013"/>
      <c r="B14" s="1006"/>
      <c r="C14" s="1006"/>
      <c r="D14" s="1006"/>
      <c r="E14" s="998" t="str">
        <f>IF(項目一覧②!$G$879=TRUE,"■","□")</f>
        <v>□</v>
      </c>
      <c r="F14" s="929" t="s">
        <v>2845</v>
      </c>
      <c r="G14" s="929"/>
      <c r="H14" s="929"/>
      <c r="I14" s="929" t="s">
        <v>3214</v>
      </c>
      <c r="L14" s="929"/>
      <c r="M14" s="929"/>
      <c r="N14" s="929"/>
      <c r="O14" s="929"/>
      <c r="P14" s="929"/>
      <c r="Q14" s="929"/>
      <c r="R14" s="929"/>
      <c r="S14" s="929"/>
      <c r="T14" s="929"/>
      <c r="U14" s="929"/>
      <c r="V14" s="929"/>
      <c r="W14" s="929"/>
      <c r="X14" s="929"/>
      <c r="Y14" s="929"/>
      <c r="Z14" s="929"/>
      <c r="AA14" s="929"/>
      <c r="AB14" s="929"/>
      <c r="AC14" s="929"/>
      <c r="AD14" s="929"/>
    </row>
    <row r="15" spans="1:32" s="926" customFormat="1" ht="17.100000000000001" customHeight="1">
      <c r="A15" s="1013"/>
      <c r="B15" s="1006"/>
      <c r="C15" s="1006"/>
      <c r="D15" s="1006"/>
      <c r="E15" s="998" t="str">
        <f>IF(項目一覧②!$G$834=TRUE,"■","□")</f>
        <v>□</v>
      </c>
      <c r="F15" s="929" t="s">
        <v>3232</v>
      </c>
      <c r="G15" s="929"/>
      <c r="H15" s="929"/>
      <c r="I15" s="929"/>
      <c r="J15" s="998"/>
      <c r="K15" s="929"/>
      <c r="L15" s="929"/>
      <c r="M15" s="929"/>
      <c r="N15" s="929"/>
      <c r="O15" s="929"/>
      <c r="P15" s="929"/>
      <c r="Q15" s="929"/>
      <c r="R15" s="929"/>
      <c r="S15" s="929"/>
      <c r="T15" s="929"/>
      <c r="U15" s="929"/>
      <c r="V15" s="929"/>
      <c r="W15" s="929"/>
      <c r="X15" s="929"/>
      <c r="Y15" s="929"/>
      <c r="Z15" s="929"/>
      <c r="AA15" s="929"/>
      <c r="AB15" s="929"/>
      <c r="AC15" s="929"/>
      <c r="AD15" s="929"/>
    </row>
    <row r="16" spans="1:32" s="926" customFormat="1" ht="17.100000000000001" customHeight="1">
      <c r="A16" s="1013"/>
      <c r="B16" s="1006"/>
      <c r="C16" s="1006"/>
      <c r="D16" s="1006"/>
      <c r="E16" s="998" t="str">
        <f>IF(項目一覧②!$G$835=TRUE,"■","□")</f>
        <v>□</v>
      </c>
      <c r="F16" s="929" t="s">
        <v>2846</v>
      </c>
      <c r="G16" s="929"/>
      <c r="H16" s="929"/>
      <c r="I16" s="929"/>
      <c r="K16" s="929"/>
      <c r="L16" s="959"/>
      <c r="M16" s="1627"/>
      <c r="N16" s="1627"/>
      <c r="O16" s="929"/>
      <c r="P16" s="929"/>
      <c r="Q16" s="929"/>
      <c r="R16" s="929"/>
      <c r="S16" s="929"/>
      <c r="T16" s="929"/>
      <c r="U16" s="929"/>
      <c r="V16" s="929"/>
      <c r="W16" s="929"/>
      <c r="X16" s="929"/>
      <c r="Y16" s="929"/>
      <c r="Z16" s="929"/>
      <c r="AA16" s="929"/>
      <c r="AB16" s="929"/>
      <c r="AC16" s="929"/>
      <c r="AD16" s="929"/>
      <c r="AE16" s="957"/>
    </row>
    <row r="17" spans="1:41" s="926" customFormat="1" ht="17.100000000000001" customHeight="1">
      <c r="A17" s="1013"/>
      <c r="B17" s="1006"/>
      <c r="C17" s="1006"/>
      <c r="D17" s="1006"/>
      <c r="E17" s="998" t="str">
        <f>IF(項目一覧②!$G$836=TRUE,"■","□")</f>
        <v>□</v>
      </c>
      <c r="F17" s="929" t="s">
        <v>2847</v>
      </c>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57"/>
    </row>
    <row r="18" spans="1:41" s="926" customFormat="1" ht="17.100000000000001" customHeight="1">
      <c r="A18" s="1013"/>
      <c r="B18" s="1006"/>
      <c r="C18" s="1006"/>
      <c r="D18" s="1006"/>
      <c r="E18" s="998" t="str">
        <f>IF(項目一覧②!$G$837=TRUE,"■","□")</f>
        <v>□</v>
      </c>
      <c r="F18" s="929" t="s">
        <v>2848</v>
      </c>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57"/>
    </row>
    <row r="19" spans="1:41" s="926" customFormat="1" ht="18" customHeight="1">
      <c r="A19" s="1017"/>
      <c r="B19" s="1018"/>
      <c r="C19" s="1018"/>
      <c r="D19" s="1018"/>
      <c r="E19" s="1009" t="str">
        <f>IF(項目一覧②!$G$863=TRUE,"■","□")</f>
        <v>□</v>
      </c>
      <c r="F19" s="979" t="s">
        <v>1303</v>
      </c>
      <c r="G19" s="979"/>
      <c r="H19" s="979"/>
      <c r="I19" s="979"/>
      <c r="J19" s="979"/>
      <c r="K19" s="979"/>
      <c r="L19" s="979"/>
      <c r="M19" s="979"/>
      <c r="N19" s="979"/>
      <c r="O19" s="979"/>
      <c r="P19" s="979"/>
      <c r="Q19" s="979"/>
      <c r="R19" s="979"/>
      <c r="S19" s="979"/>
      <c r="T19" s="979"/>
      <c r="U19" s="979"/>
      <c r="V19" s="979"/>
      <c r="W19" s="979"/>
      <c r="X19" s="979"/>
      <c r="Y19" s="979"/>
      <c r="Z19" s="979"/>
      <c r="AA19" s="979"/>
      <c r="AB19" s="929"/>
      <c r="AC19" s="929"/>
      <c r="AD19" s="929"/>
      <c r="AE19" s="957"/>
    </row>
    <row r="20" spans="1:41" s="926" customFormat="1" ht="18" customHeight="1">
      <c r="A20" s="1013" t="s">
        <v>109</v>
      </c>
      <c r="B20" s="1006" t="s">
        <v>2892</v>
      </c>
      <c r="C20" s="1006"/>
      <c r="D20" s="1006"/>
      <c r="E20" s="1006"/>
      <c r="F20" s="1006"/>
      <c r="G20" s="1006"/>
      <c r="H20" s="1006"/>
      <c r="I20" s="1006"/>
      <c r="J20" s="1006"/>
      <c r="K20" s="1006"/>
      <c r="L20" s="1006"/>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57"/>
    </row>
    <row r="21" spans="1:41" s="926" customFormat="1" ht="17.100000000000001" customHeight="1">
      <c r="A21" s="1013"/>
      <c r="B21" s="1006"/>
      <c r="C21" s="1006"/>
      <c r="D21" s="1006"/>
      <c r="E21" s="998" t="str">
        <f>IF(項目一覧②!$G$839=TRUE,"■","□")</f>
        <v>□</v>
      </c>
      <c r="F21" s="929" t="s">
        <v>2888</v>
      </c>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57"/>
    </row>
    <row r="22" spans="1:41" s="926" customFormat="1" ht="17.100000000000001" customHeight="1">
      <c r="A22" s="1013"/>
      <c r="B22" s="1006"/>
      <c r="C22" s="1006"/>
      <c r="D22" s="1006"/>
      <c r="E22" s="998" t="str">
        <f>IF(項目一覧②!$G$840=TRUE,"■","□")</f>
        <v>□</v>
      </c>
      <c r="F22" s="929" t="s">
        <v>2889</v>
      </c>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57"/>
    </row>
    <row r="23" spans="1:41" s="926" customFormat="1" ht="15.95" customHeight="1">
      <c r="A23" s="1013"/>
      <c r="B23" s="1006"/>
      <c r="C23" s="1006"/>
      <c r="D23" s="1006"/>
      <c r="E23" s="998" t="str">
        <f>IF(項目一覧②!$G$882=TRUE,"■","□")</f>
        <v>□</v>
      </c>
      <c r="F23" s="929" t="s">
        <v>3215</v>
      </c>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57"/>
    </row>
    <row r="24" spans="1:41" s="926" customFormat="1" ht="17.100000000000001" customHeight="1">
      <c r="A24" s="1013"/>
      <c r="B24" s="1006"/>
      <c r="C24" s="1006"/>
      <c r="D24" s="1006"/>
      <c r="E24" s="998" t="str">
        <f>IF(項目一覧②!$G$841=TRUE,"■","□")</f>
        <v>□</v>
      </c>
      <c r="F24" s="929" t="s">
        <v>2890</v>
      </c>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29"/>
      <c r="AE24" s="957"/>
    </row>
    <row r="25" spans="1:41" s="926" customFormat="1" ht="18" customHeight="1">
      <c r="A25" s="1013"/>
      <c r="B25" s="1006"/>
      <c r="C25" s="1006"/>
      <c r="D25" s="1006"/>
      <c r="E25" s="998" t="str">
        <f>IF(項目一覧②!$G$864=TRUE,"■","□")</f>
        <v>□</v>
      </c>
      <c r="F25" s="929" t="s">
        <v>1303</v>
      </c>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57"/>
    </row>
    <row r="26" spans="1:41" s="926" customFormat="1" ht="18" customHeight="1">
      <c r="A26" s="1017"/>
      <c r="B26" s="1018"/>
      <c r="C26" s="1018"/>
      <c r="D26" s="1018"/>
      <c r="E26" s="1009" t="str">
        <f>IF(項目一覧②!$G$865=TRUE,"■","□")</f>
        <v>□</v>
      </c>
      <c r="F26" s="979" t="s">
        <v>2937</v>
      </c>
      <c r="G26" s="979"/>
      <c r="H26" s="979"/>
      <c r="I26" s="979"/>
      <c r="J26" s="979"/>
      <c r="K26" s="979"/>
      <c r="L26" s="979"/>
      <c r="M26" s="979"/>
      <c r="N26" s="979"/>
      <c r="O26" s="979"/>
      <c r="P26" s="979"/>
      <c r="Q26" s="979"/>
      <c r="R26" s="979"/>
      <c r="S26" s="979"/>
      <c r="T26" s="979"/>
      <c r="U26" s="979"/>
      <c r="V26" s="979"/>
      <c r="W26" s="979"/>
      <c r="X26" s="979"/>
      <c r="Y26" s="979"/>
      <c r="Z26" s="979"/>
      <c r="AA26" s="979"/>
      <c r="AB26" s="929"/>
      <c r="AC26" s="929"/>
      <c r="AD26" s="929"/>
      <c r="AE26" s="957"/>
    </row>
    <row r="27" spans="1:41" s="926" customFormat="1" ht="18" customHeight="1">
      <c r="A27" s="1013" t="s">
        <v>109</v>
      </c>
      <c r="B27" s="1006" t="s">
        <v>2950</v>
      </c>
      <c r="C27" s="1006"/>
      <c r="D27" s="1006"/>
      <c r="E27" s="1006"/>
      <c r="F27" s="1006"/>
      <c r="G27" s="1006"/>
      <c r="H27" s="1006"/>
      <c r="I27" s="1006"/>
      <c r="J27" s="1006"/>
      <c r="K27" s="1006"/>
      <c r="L27" s="1006"/>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57"/>
    </row>
    <row r="28" spans="1:41" s="926" customFormat="1" ht="18" customHeight="1">
      <c r="A28" s="1013"/>
      <c r="B28" s="1006"/>
      <c r="C28" s="1006"/>
      <c r="D28" s="1006"/>
      <c r="E28" s="998" t="str">
        <f>IF(項目一覧②!$G$866=TRUE,"■","□")</f>
        <v>□</v>
      </c>
      <c r="F28" s="929" t="s">
        <v>2942</v>
      </c>
      <c r="G28" s="929"/>
      <c r="H28" s="929"/>
      <c r="I28" s="929"/>
      <c r="J28" s="998" t="str">
        <f>IF(項目一覧②!$G$842=TRUE,"■","□")</f>
        <v>□</v>
      </c>
      <c r="K28" s="929" t="s">
        <v>2854</v>
      </c>
      <c r="L28" s="929"/>
      <c r="M28" s="929"/>
      <c r="N28" s="929"/>
      <c r="O28" s="929"/>
      <c r="P28" s="998" t="str">
        <f>IF(項目一覧②!$G$867=TRUE,"■","□")</f>
        <v>□</v>
      </c>
      <c r="Q28" s="929" t="s">
        <v>2941</v>
      </c>
      <c r="T28" s="929"/>
      <c r="U28" s="998" t="str">
        <f>IF(項目一覧②!$G$843=TRUE,"■","□")</f>
        <v>□</v>
      </c>
      <c r="V28" s="929" t="s">
        <v>2906</v>
      </c>
      <c r="W28" s="929"/>
      <c r="X28" s="929"/>
      <c r="Y28" s="929"/>
      <c r="Z28" s="929"/>
      <c r="AA28" s="929"/>
      <c r="AD28" s="929"/>
      <c r="AE28" s="929"/>
      <c r="AF28" s="929"/>
      <c r="AG28" s="929"/>
      <c r="AH28" s="929"/>
      <c r="AI28" s="929"/>
      <c r="AJ28" s="929"/>
      <c r="AK28" s="929"/>
      <c r="AL28" s="929"/>
      <c r="AM28" s="929"/>
      <c r="AN28" s="929"/>
      <c r="AO28" s="957"/>
    </row>
    <row r="29" spans="1:41" s="926" customFormat="1" ht="18" customHeight="1">
      <c r="A29" s="1013"/>
      <c r="B29" s="1006"/>
      <c r="C29" s="1006"/>
      <c r="D29" s="1006"/>
      <c r="E29" s="998" t="str">
        <f>IF(項目一覧②!$G$844=TRUE,"■","□")</f>
        <v>□</v>
      </c>
      <c r="F29" s="929" t="s">
        <v>1977</v>
      </c>
      <c r="G29" s="929"/>
      <c r="H29" s="929"/>
      <c r="I29" s="929"/>
      <c r="J29" s="1009" t="str">
        <f>IF(項目一覧②!$G$868=TRUE,"■","□")</f>
        <v>□</v>
      </c>
      <c r="K29" s="979" t="s">
        <v>2939</v>
      </c>
      <c r="L29" s="929"/>
      <c r="M29" s="929"/>
      <c r="N29" s="929"/>
      <c r="O29" s="929"/>
      <c r="P29" s="929"/>
      <c r="Q29" s="929"/>
      <c r="R29" s="998"/>
      <c r="S29" s="929"/>
      <c r="T29" s="929"/>
      <c r="U29" s="929"/>
      <c r="V29" s="929"/>
      <c r="W29" s="929"/>
      <c r="X29" s="929"/>
      <c r="Y29" s="929"/>
      <c r="Z29" s="929"/>
      <c r="AA29" s="929"/>
      <c r="AB29" s="929"/>
      <c r="AC29" s="929"/>
      <c r="AD29" s="929"/>
      <c r="AE29" s="957"/>
    </row>
    <row r="30" spans="1:41" ht="15.95" customHeight="1">
      <c r="A30" s="982" t="s">
        <v>269</v>
      </c>
      <c r="B30" s="960" t="s">
        <v>2893</v>
      </c>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row>
    <row r="31" spans="1:41" ht="15.95" customHeight="1">
      <c r="A31" s="929"/>
      <c r="B31" s="929" t="s">
        <v>2276</v>
      </c>
      <c r="C31" s="929" t="s">
        <v>2253</v>
      </c>
      <c r="D31" s="929"/>
      <c r="E31" s="929"/>
      <c r="F31" s="929"/>
      <c r="G31" s="929"/>
      <c r="H31" s="929"/>
      <c r="I31" s="929"/>
      <c r="J31" s="929"/>
      <c r="K31" s="1627" t="str">
        <f>項目一覧②!$F$263</f>
        <v/>
      </c>
      <c r="L31" s="1627"/>
      <c r="M31" s="1627"/>
      <c r="N31" s="929"/>
      <c r="O31" s="929"/>
      <c r="P31" s="929"/>
      <c r="Q31" s="929"/>
      <c r="R31" s="929"/>
      <c r="S31" s="929"/>
      <c r="T31" s="929"/>
      <c r="U31" s="929"/>
      <c r="V31" s="929"/>
      <c r="W31" s="929"/>
      <c r="X31" s="929"/>
      <c r="Y31" s="929"/>
      <c r="Z31" s="929"/>
      <c r="AA31" s="929"/>
    </row>
    <row r="32" spans="1:41" ht="15.95" customHeight="1">
      <c r="A32" s="929"/>
      <c r="B32" s="929" t="s">
        <v>2277</v>
      </c>
      <c r="C32" s="929" t="s">
        <v>2254</v>
      </c>
      <c r="D32" s="929"/>
      <c r="E32" s="929"/>
      <c r="F32" s="929"/>
      <c r="G32" s="929"/>
      <c r="H32" s="929"/>
      <c r="I32" s="929"/>
      <c r="J32" s="929"/>
      <c r="K32" s="1627" t="str">
        <f>項目一覧②!$F$264</f>
        <v/>
      </c>
      <c r="L32" s="1627"/>
      <c r="M32" s="1627"/>
      <c r="N32" s="929"/>
      <c r="O32" s="929"/>
      <c r="P32" s="929"/>
      <c r="Q32" s="929"/>
      <c r="R32" s="929"/>
      <c r="S32" s="929"/>
      <c r="T32" s="929"/>
      <c r="U32" s="929"/>
      <c r="V32" s="929"/>
      <c r="W32" s="929"/>
      <c r="X32" s="929"/>
      <c r="Y32" s="929"/>
      <c r="Z32" s="929"/>
      <c r="AA32" s="929"/>
    </row>
    <row r="33" spans="1:41" ht="15.95" customHeight="1">
      <c r="A33" s="929"/>
      <c r="B33" s="929" t="s">
        <v>2255</v>
      </c>
      <c r="C33" s="929" t="s">
        <v>2256</v>
      </c>
      <c r="D33" s="929"/>
      <c r="E33" s="929"/>
      <c r="F33" s="929"/>
      <c r="G33" s="929"/>
      <c r="H33" s="929"/>
      <c r="I33" s="929"/>
      <c r="J33" s="929"/>
      <c r="K33" s="1627" t="str">
        <f>項目一覧②!$F$265</f>
        <v/>
      </c>
      <c r="L33" s="1627"/>
      <c r="M33" s="1627"/>
      <c r="N33" s="929"/>
      <c r="O33" s="929"/>
      <c r="P33" s="929"/>
      <c r="Q33" s="929"/>
      <c r="R33" s="929"/>
      <c r="S33" s="929"/>
      <c r="T33" s="929"/>
      <c r="U33" s="929"/>
      <c r="V33" s="929"/>
      <c r="W33" s="929"/>
      <c r="X33" s="929"/>
      <c r="Y33" s="929"/>
      <c r="Z33" s="929"/>
      <c r="AA33" s="929"/>
    </row>
    <row r="34" spans="1:41" ht="15.95" customHeight="1">
      <c r="A34" s="929"/>
      <c r="B34" s="929" t="s">
        <v>2278</v>
      </c>
      <c r="C34" s="929" t="s">
        <v>2257</v>
      </c>
      <c r="D34" s="929"/>
      <c r="E34" s="929"/>
      <c r="F34" s="929"/>
      <c r="G34" s="929"/>
      <c r="H34" s="929"/>
      <c r="I34" s="929"/>
      <c r="J34" s="929"/>
      <c r="K34" s="1651" t="str">
        <f>項目一覧②!$F$266</f>
        <v/>
      </c>
      <c r="L34" s="1651"/>
      <c r="M34" s="1651"/>
      <c r="N34" s="929"/>
      <c r="O34" s="929"/>
      <c r="P34" s="929"/>
      <c r="Q34" s="929"/>
      <c r="R34" s="929"/>
      <c r="S34" s="929"/>
      <c r="T34" s="929"/>
      <c r="U34" s="929"/>
      <c r="V34" s="929"/>
      <c r="W34" s="929"/>
      <c r="X34" s="929"/>
      <c r="Y34" s="929"/>
      <c r="Z34" s="929"/>
      <c r="AA34" s="929"/>
      <c r="AB34" s="929"/>
    </row>
    <row r="35" spans="1:41" ht="15.95" customHeight="1">
      <c r="A35" s="982" t="s">
        <v>269</v>
      </c>
      <c r="B35" s="960" t="s">
        <v>2894</v>
      </c>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row>
    <row r="36" spans="1:41" ht="15.95" customHeight="1">
      <c r="A36" s="929"/>
      <c r="B36" s="929" t="s">
        <v>2220</v>
      </c>
      <c r="C36" s="929" t="s">
        <v>2245</v>
      </c>
      <c r="D36" s="929"/>
      <c r="E36" s="929"/>
      <c r="F36" s="929"/>
      <c r="G36" s="929"/>
      <c r="H36" s="929"/>
      <c r="I36" s="929"/>
      <c r="J36" s="929"/>
      <c r="K36" s="1703" t="str">
        <f>項目一覧②!$F$267</f>
        <v/>
      </c>
      <c r="L36" s="1703"/>
      <c r="M36" s="1703"/>
      <c r="N36" s="1703"/>
      <c r="O36" s="929" t="s">
        <v>267</v>
      </c>
      <c r="P36" s="929"/>
      <c r="Q36" s="929"/>
      <c r="R36" s="929"/>
      <c r="S36" s="929"/>
      <c r="T36" s="929"/>
      <c r="U36" s="929"/>
      <c r="V36" s="929"/>
      <c r="W36" s="929"/>
      <c r="X36" s="929"/>
      <c r="Y36" s="929"/>
      <c r="Z36" s="929"/>
      <c r="AA36" s="929"/>
    </row>
    <row r="37" spans="1:41" ht="15.95" customHeight="1">
      <c r="A37" s="958"/>
      <c r="B37" s="958" t="s">
        <v>2268</v>
      </c>
      <c r="C37" s="958" t="s">
        <v>2258</v>
      </c>
      <c r="D37" s="958"/>
      <c r="E37" s="958"/>
      <c r="F37" s="958"/>
      <c r="G37" s="958"/>
      <c r="H37" s="958"/>
      <c r="I37" s="958"/>
      <c r="J37" s="958"/>
      <c r="K37" s="1711" t="str">
        <f>項目一覧②!$F$268</f>
        <v/>
      </c>
      <c r="L37" s="1711"/>
      <c r="M37" s="1711"/>
      <c r="N37" s="1711"/>
      <c r="O37" s="929" t="s">
        <v>267</v>
      </c>
      <c r="P37" s="958"/>
      <c r="Q37" s="958"/>
      <c r="R37" s="958"/>
      <c r="S37" s="958"/>
      <c r="T37" s="958"/>
      <c r="U37" s="958"/>
      <c r="V37" s="958"/>
      <c r="W37" s="958"/>
      <c r="X37" s="958"/>
      <c r="Y37" s="958"/>
      <c r="Z37" s="958"/>
      <c r="AA37" s="958"/>
      <c r="AB37" s="929"/>
    </row>
    <row r="38" spans="1:41" ht="24" customHeight="1">
      <c r="A38" s="995" t="s">
        <v>269</v>
      </c>
      <c r="B38" s="996" t="s">
        <v>2895</v>
      </c>
      <c r="C38" s="996"/>
      <c r="D38" s="996"/>
      <c r="E38" s="996"/>
      <c r="F38" s="996"/>
      <c r="G38" s="996"/>
      <c r="H38" s="1720" t="str">
        <f>項目一覧②!$F$269</f>
        <v/>
      </c>
      <c r="I38" s="1720"/>
      <c r="J38" s="1720"/>
      <c r="K38" s="1720"/>
      <c r="L38" s="1720"/>
      <c r="M38" s="1720"/>
      <c r="N38" s="1720"/>
      <c r="O38" s="1720"/>
      <c r="P38" s="1720"/>
      <c r="Q38" s="1720"/>
      <c r="R38" s="1720"/>
      <c r="S38" s="1720"/>
      <c r="T38" s="1720"/>
      <c r="U38" s="1720"/>
      <c r="V38" s="1720"/>
      <c r="W38" s="1720"/>
      <c r="X38" s="1720"/>
      <c r="Y38" s="1720"/>
      <c r="Z38" s="1720"/>
      <c r="AA38" s="1720"/>
      <c r="AB38" s="929"/>
    </row>
    <row r="39" spans="1:41" ht="15.95" customHeight="1">
      <c r="A39" s="982" t="s">
        <v>269</v>
      </c>
      <c r="B39" s="960" t="s">
        <v>2896</v>
      </c>
      <c r="C39" s="960"/>
      <c r="D39" s="960"/>
      <c r="E39" s="960"/>
      <c r="F39" s="960"/>
      <c r="G39" s="960"/>
      <c r="H39" s="960"/>
      <c r="I39" s="960"/>
      <c r="J39" s="960"/>
      <c r="K39" s="960"/>
      <c r="L39" s="960"/>
      <c r="M39" s="960"/>
      <c r="N39" s="960"/>
      <c r="O39" s="960"/>
      <c r="P39" s="960"/>
      <c r="Q39" s="960"/>
      <c r="R39" s="960"/>
      <c r="S39" s="960"/>
      <c r="T39" s="960"/>
      <c r="U39" s="960"/>
      <c r="V39" s="960"/>
      <c r="W39" s="960"/>
      <c r="X39" s="960"/>
      <c r="Y39" s="960"/>
      <c r="Z39" s="960"/>
      <c r="AA39" s="960"/>
    </row>
    <row r="40" spans="1:41" ht="15.95" customHeight="1">
      <c r="A40" s="959"/>
      <c r="B40" s="929" t="s">
        <v>2274</v>
      </c>
      <c r="C40" s="929" t="s">
        <v>3608</v>
      </c>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row>
    <row r="41" spans="1:41" ht="15.95" customHeight="1">
      <c r="A41" s="929"/>
      <c r="C41" s="929"/>
      <c r="D41" s="929"/>
      <c r="E41" s="929"/>
      <c r="F41" s="929"/>
      <c r="G41" s="929"/>
      <c r="H41" s="929"/>
      <c r="I41" s="929"/>
      <c r="J41" s="929"/>
      <c r="K41" s="929"/>
      <c r="L41" s="929"/>
      <c r="M41" s="929"/>
      <c r="N41" s="929"/>
      <c r="O41" s="929"/>
      <c r="P41" s="929"/>
      <c r="Q41" s="929"/>
      <c r="R41" s="929"/>
      <c r="S41" s="929"/>
      <c r="T41" s="929"/>
      <c r="U41" s="959" t="str">
        <f>IF(項目一覧②!$G$270=TRUE,"■","□")</f>
        <v>□</v>
      </c>
      <c r="V41" s="929" t="s">
        <v>266</v>
      </c>
      <c r="W41" s="929"/>
      <c r="X41" s="959" t="str">
        <f>IF(項目一覧②!$H$270=TRUE,"■","□")</f>
        <v>□</v>
      </c>
      <c r="Y41" s="929" t="s">
        <v>265</v>
      </c>
      <c r="Z41" s="929"/>
      <c r="AA41" s="929"/>
    </row>
    <row r="42" spans="1:41" s="926" customFormat="1" ht="18" customHeight="1">
      <c r="A42" s="1014"/>
      <c r="B42" s="1006" t="s">
        <v>3664</v>
      </c>
      <c r="C42" s="1006"/>
      <c r="D42" s="1006"/>
      <c r="E42" s="1006"/>
      <c r="F42" s="1006"/>
      <c r="G42" s="1006"/>
      <c r="H42" s="1006"/>
      <c r="I42" s="1006"/>
      <c r="J42" s="1006"/>
      <c r="K42" s="1006"/>
      <c r="L42" s="929"/>
      <c r="M42" s="929"/>
      <c r="N42" s="929"/>
      <c r="O42" s="929"/>
      <c r="P42" s="929"/>
      <c r="Q42" s="929"/>
      <c r="R42" s="929"/>
      <c r="S42" s="929"/>
      <c r="T42" s="929"/>
      <c r="U42" s="929"/>
      <c r="V42" s="929"/>
      <c r="W42" s="929"/>
      <c r="X42" s="929"/>
      <c r="Y42" s="929"/>
      <c r="Z42" s="929"/>
      <c r="AA42" s="929"/>
      <c r="AB42" s="929"/>
      <c r="AC42" s="929"/>
      <c r="AD42" s="998"/>
      <c r="AE42" s="929"/>
      <c r="AF42" s="929"/>
      <c r="AG42" s="998"/>
      <c r="AH42" s="929"/>
      <c r="AI42" s="929"/>
      <c r="AJ42" s="929"/>
      <c r="AK42" s="929"/>
      <c r="AL42" s="929"/>
      <c r="AM42" s="998"/>
      <c r="AO42" s="1020"/>
    </row>
    <row r="43" spans="1:41" s="926" customFormat="1" ht="18" customHeight="1">
      <c r="A43" s="1014"/>
      <c r="B43" s="1006"/>
      <c r="C43" s="959" t="str">
        <f>IF(項目一覧②!$G$981=TRUE,"■","□")</f>
        <v>□</v>
      </c>
      <c r="D43" s="1006" t="s">
        <v>3803</v>
      </c>
      <c r="E43" s="1006"/>
      <c r="F43" s="1006"/>
      <c r="G43" s="1006"/>
      <c r="H43" s="1006"/>
      <c r="I43" s="1006"/>
      <c r="J43" s="1006"/>
      <c r="K43" s="1006"/>
      <c r="L43" s="929"/>
      <c r="M43" s="929"/>
      <c r="N43" s="929"/>
      <c r="O43" s="929"/>
      <c r="P43" s="929"/>
      <c r="Q43" s="929"/>
      <c r="R43" s="929"/>
      <c r="S43" s="929"/>
      <c r="T43" s="929"/>
      <c r="U43" s="929"/>
      <c r="V43" s="929"/>
      <c r="W43" s="929"/>
      <c r="X43" s="929"/>
      <c r="Y43" s="929"/>
      <c r="Z43" s="929"/>
      <c r="AA43" s="929"/>
      <c r="AB43" s="929"/>
      <c r="AC43" s="929"/>
      <c r="AD43" s="998"/>
      <c r="AE43" s="929"/>
      <c r="AF43" s="929"/>
      <c r="AG43" s="998"/>
      <c r="AH43" s="929"/>
      <c r="AI43" s="929"/>
      <c r="AJ43" s="929"/>
      <c r="AK43" s="929"/>
      <c r="AL43" s="929"/>
      <c r="AM43" s="998"/>
      <c r="AO43" s="1020"/>
    </row>
    <row r="44" spans="1:41" s="926" customFormat="1" ht="18" customHeight="1">
      <c r="A44" s="1014"/>
      <c r="B44" s="1006"/>
      <c r="C44" s="959" t="str">
        <f>IF(項目一覧②!$G$982=TRUE,"■","□")</f>
        <v>□</v>
      </c>
      <c r="D44" s="1006" t="s">
        <v>3804</v>
      </c>
      <c r="E44" s="1006"/>
      <c r="F44" s="1006"/>
      <c r="G44" s="1006"/>
      <c r="H44" s="1006"/>
      <c r="I44" s="1006"/>
      <c r="J44" s="1006"/>
      <c r="K44" s="1006"/>
      <c r="L44" s="929"/>
      <c r="M44" s="929"/>
      <c r="N44" s="929"/>
      <c r="O44" s="929"/>
      <c r="P44" s="929"/>
      <c r="Q44" s="929"/>
      <c r="R44" s="929"/>
      <c r="S44" s="929"/>
      <c r="T44" s="929"/>
      <c r="U44" s="929"/>
      <c r="V44" s="929"/>
      <c r="W44" s="929"/>
      <c r="X44" s="929"/>
      <c r="Y44" s="929"/>
      <c r="Z44" s="929"/>
      <c r="AA44" s="929"/>
      <c r="AB44" s="929"/>
      <c r="AC44" s="929"/>
      <c r="AD44" s="998"/>
      <c r="AE44" s="929"/>
      <c r="AF44" s="929"/>
      <c r="AG44" s="998"/>
      <c r="AH44" s="929"/>
      <c r="AI44" s="929"/>
      <c r="AJ44" s="929"/>
      <c r="AK44" s="929"/>
      <c r="AL44" s="929"/>
      <c r="AM44" s="998"/>
      <c r="AO44" s="1020"/>
    </row>
    <row r="45" spans="1:41" s="926" customFormat="1" ht="18" customHeight="1">
      <c r="A45" s="1014"/>
      <c r="B45" s="1006"/>
      <c r="C45" s="1006"/>
      <c r="D45" s="1006" t="s">
        <v>3771</v>
      </c>
      <c r="E45" s="1006"/>
      <c r="F45" s="1006"/>
      <c r="G45" s="1006"/>
      <c r="H45" s="1006"/>
      <c r="I45" s="1006"/>
      <c r="J45" s="1006"/>
      <c r="K45" s="1006"/>
      <c r="L45" s="929"/>
      <c r="M45" s="929"/>
      <c r="N45" s="929"/>
      <c r="O45" s="929"/>
      <c r="P45" s="929"/>
      <c r="Q45" s="929"/>
      <c r="R45" s="929"/>
      <c r="S45" s="929"/>
      <c r="T45" s="929"/>
      <c r="U45" s="929"/>
      <c r="V45" s="929"/>
      <c r="W45" s="929"/>
      <c r="X45" s="929"/>
      <c r="Y45" s="929"/>
      <c r="Z45" s="929"/>
      <c r="AA45" s="929"/>
      <c r="AB45" s="929"/>
      <c r="AC45" s="929"/>
      <c r="AD45" s="998"/>
      <c r="AE45" s="929"/>
      <c r="AF45" s="929"/>
      <c r="AG45" s="998"/>
      <c r="AH45" s="929"/>
      <c r="AI45" s="929"/>
      <c r="AJ45" s="929"/>
      <c r="AK45" s="929"/>
      <c r="AL45" s="929"/>
      <c r="AM45" s="998"/>
      <c r="AO45" s="1020"/>
    </row>
    <row r="46" spans="1:41" s="926" customFormat="1" ht="18" customHeight="1">
      <c r="A46" s="1014"/>
      <c r="B46" s="1006"/>
      <c r="C46" s="1006"/>
      <c r="D46" s="1006" t="s">
        <v>3635</v>
      </c>
      <c r="E46" s="1006"/>
      <c r="F46" s="1006"/>
      <c r="G46" s="1627" t="str">
        <f>項目一覧②!$F$983</f>
        <v/>
      </c>
      <c r="H46" s="1627"/>
      <c r="I46" s="1627"/>
      <c r="J46" s="1627"/>
      <c r="K46" s="1627"/>
      <c r="L46" s="929"/>
      <c r="M46" s="1627"/>
      <c r="N46" s="1627"/>
      <c r="O46" s="1627"/>
      <c r="P46" s="1627"/>
      <c r="Q46" s="1627"/>
      <c r="R46" s="929"/>
      <c r="S46" s="929"/>
      <c r="T46" s="929"/>
      <c r="U46" s="929"/>
      <c r="V46" s="929"/>
      <c r="W46" s="929"/>
      <c r="X46" s="929"/>
      <c r="Y46" s="929"/>
      <c r="Z46" s="929"/>
      <c r="AA46" s="929"/>
      <c r="AB46" s="929"/>
      <c r="AC46" s="929"/>
      <c r="AD46" s="998"/>
      <c r="AE46" s="929"/>
      <c r="AF46" s="929"/>
      <c r="AG46" s="998"/>
      <c r="AH46" s="929"/>
      <c r="AI46" s="929"/>
      <c r="AJ46" s="929"/>
      <c r="AK46" s="929"/>
      <c r="AL46" s="929"/>
      <c r="AM46" s="998"/>
      <c r="AO46" s="1020"/>
    </row>
    <row r="47" spans="1:41" s="926" customFormat="1" ht="18" customHeight="1">
      <c r="A47" s="1014"/>
      <c r="B47" s="1006"/>
      <c r="C47" s="1006"/>
      <c r="D47" s="1006" t="s">
        <v>3636</v>
      </c>
      <c r="E47" s="1006"/>
      <c r="F47" s="1006"/>
      <c r="G47" s="1006"/>
      <c r="H47" s="1006"/>
      <c r="I47" s="1006"/>
      <c r="J47" s="1006"/>
      <c r="K47" s="1006"/>
      <c r="L47" s="929"/>
      <c r="M47" s="1627" t="str">
        <f>項目一覧②!$F$984</f>
        <v/>
      </c>
      <c r="N47" s="1627"/>
      <c r="O47" s="1627"/>
      <c r="P47" s="1627"/>
      <c r="Q47" s="1627"/>
      <c r="R47" s="929" t="s">
        <v>2437</v>
      </c>
      <c r="S47" s="929"/>
      <c r="T47" s="929"/>
      <c r="U47" s="929"/>
      <c r="V47" s="929"/>
      <c r="W47" s="929"/>
      <c r="X47" s="929"/>
      <c r="Y47" s="929"/>
      <c r="Z47" s="929"/>
      <c r="AA47" s="929"/>
      <c r="AB47" s="929"/>
      <c r="AC47" s="929"/>
      <c r="AD47" s="998"/>
      <c r="AE47" s="929"/>
      <c r="AF47" s="929"/>
      <c r="AG47" s="998"/>
      <c r="AH47" s="929"/>
      <c r="AI47" s="929"/>
      <c r="AJ47" s="929"/>
      <c r="AK47" s="929"/>
      <c r="AL47" s="929"/>
      <c r="AM47" s="998"/>
      <c r="AO47" s="1020"/>
    </row>
    <row r="48" spans="1:41" ht="15.95" customHeight="1">
      <c r="A48" s="929"/>
      <c r="B48" s="929" t="s">
        <v>357</v>
      </c>
      <c r="C48" s="929" t="s">
        <v>2275</v>
      </c>
      <c r="D48" s="929"/>
      <c r="E48" s="929"/>
      <c r="F48" s="929"/>
      <c r="G48" s="929"/>
      <c r="H48" s="929"/>
      <c r="I48" s="929"/>
      <c r="J48" s="929"/>
      <c r="K48" s="929"/>
      <c r="L48" s="929"/>
      <c r="M48" s="929"/>
      <c r="N48" s="929"/>
      <c r="O48" s="929"/>
      <c r="P48" s="929"/>
      <c r="Q48" s="929"/>
      <c r="R48" s="929"/>
      <c r="S48" s="929"/>
      <c r="T48" s="929"/>
      <c r="U48" s="959" t="str">
        <f>IF(項目一覧②!$G$271=TRUE,"■","□")</f>
        <v>□</v>
      </c>
      <c r="V48" s="929" t="s">
        <v>266</v>
      </c>
      <c r="W48" s="929"/>
      <c r="X48" s="959" t="str">
        <f>IF(項目一覧②!$H$271=TRUE,"■","□")</f>
        <v>□</v>
      </c>
      <c r="Y48" s="929" t="s">
        <v>83</v>
      </c>
      <c r="Z48" s="929"/>
      <c r="AA48" s="929"/>
    </row>
    <row r="49" spans="1:28" ht="15.95" customHeight="1">
      <c r="A49" s="929"/>
      <c r="B49" s="929" t="s">
        <v>355</v>
      </c>
      <c r="C49" s="929" t="s">
        <v>2345</v>
      </c>
      <c r="D49" s="929"/>
      <c r="E49" s="929"/>
      <c r="F49" s="929"/>
      <c r="G49" s="929"/>
      <c r="H49" s="929"/>
      <c r="I49" s="929"/>
      <c r="J49" s="929"/>
      <c r="K49" s="929"/>
      <c r="L49" s="929"/>
      <c r="M49" s="929"/>
      <c r="N49" s="929"/>
      <c r="O49" s="929"/>
      <c r="P49" s="929"/>
      <c r="Q49" s="929"/>
      <c r="R49" s="929"/>
      <c r="S49" s="929"/>
      <c r="T49" s="929"/>
      <c r="U49" s="929"/>
      <c r="V49" s="929"/>
      <c r="W49" s="929"/>
      <c r="X49" s="929"/>
      <c r="Y49" s="929"/>
      <c r="Z49" s="929"/>
      <c r="AA49" s="929"/>
    </row>
    <row r="50" spans="1:28" ht="15.95" customHeight="1">
      <c r="A50" s="929"/>
      <c r="B50" s="929"/>
      <c r="C50" s="929"/>
      <c r="D50" s="929"/>
      <c r="E50" s="929"/>
      <c r="F50" s="929"/>
      <c r="G50" s="929"/>
      <c r="H50" s="929"/>
      <c r="I50" s="929"/>
      <c r="J50" s="929"/>
      <c r="K50" s="929"/>
      <c r="L50" s="929" t="str">
        <f>IF(項目一覧②!$F$272="","第　　　　　　　　　　号","第   "&amp;項目一覧②!$F$272&amp;"   号")</f>
        <v>第　　　　　　　　　　号</v>
      </c>
      <c r="M50" s="929"/>
      <c r="N50" s="929"/>
      <c r="O50" s="929"/>
      <c r="P50" s="929"/>
      <c r="Q50" s="929"/>
      <c r="R50" s="929"/>
      <c r="S50" s="929"/>
      <c r="T50" s="929"/>
      <c r="U50" s="929"/>
      <c r="V50" s="929"/>
      <c r="W50" s="929"/>
      <c r="X50" s="929"/>
      <c r="Y50" s="929"/>
      <c r="Z50" s="929"/>
      <c r="AA50" s="929"/>
    </row>
    <row r="51" spans="1:28" ht="15.95" customHeight="1">
      <c r="A51" s="929"/>
      <c r="B51" s="929" t="s">
        <v>354</v>
      </c>
      <c r="C51" s="929" t="s">
        <v>2326</v>
      </c>
      <c r="D51" s="929"/>
      <c r="E51" s="929"/>
      <c r="F51" s="929"/>
      <c r="G51" s="929"/>
      <c r="H51" s="929"/>
      <c r="I51" s="929"/>
      <c r="J51" s="929"/>
      <c r="K51" s="929"/>
      <c r="L51" s="929"/>
      <c r="M51" s="929"/>
      <c r="N51" s="929"/>
      <c r="O51" s="929"/>
      <c r="P51" s="929"/>
      <c r="Q51" s="929"/>
      <c r="R51" s="929"/>
      <c r="S51" s="929"/>
      <c r="T51" s="929"/>
      <c r="U51" s="929"/>
      <c r="V51" s="929"/>
      <c r="W51" s="929"/>
      <c r="X51" s="929"/>
      <c r="Y51" s="929"/>
      <c r="Z51" s="929"/>
      <c r="AA51" s="929"/>
    </row>
    <row r="52" spans="1:28" ht="15.95" customHeight="1">
      <c r="A52" s="929"/>
      <c r="B52" s="929"/>
      <c r="C52" s="929"/>
      <c r="D52" s="929"/>
      <c r="E52" s="929"/>
      <c r="F52" s="929"/>
      <c r="G52" s="929"/>
      <c r="H52" s="929"/>
      <c r="I52" s="929"/>
      <c r="J52" s="929"/>
      <c r="K52" s="929"/>
      <c r="L52" s="929" t="str">
        <f>IF(項目一覧②!$F$273="","第　　　　　　　　　　号","第   "&amp;項目一覧②!$F$273&amp;"   号")</f>
        <v>第　　　　　　　　　　号</v>
      </c>
      <c r="M52" s="929"/>
      <c r="N52" s="929"/>
      <c r="O52" s="929"/>
      <c r="P52" s="929"/>
      <c r="Q52" s="929"/>
      <c r="R52" s="929"/>
      <c r="S52" s="929"/>
      <c r="T52" s="929"/>
      <c r="U52" s="929"/>
      <c r="V52" s="929"/>
      <c r="W52" s="929"/>
      <c r="X52" s="929"/>
      <c r="Y52" s="929"/>
      <c r="Z52" s="929"/>
      <c r="AA52" s="929"/>
    </row>
    <row r="53" spans="1:28" ht="15.95" customHeight="1">
      <c r="A53" s="929"/>
      <c r="B53" s="929" t="s">
        <v>352</v>
      </c>
      <c r="C53" s="929" t="s">
        <v>2327</v>
      </c>
      <c r="D53" s="929"/>
      <c r="E53" s="929"/>
      <c r="F53" s="929"/>
      <c r="G53" s="929"/>
      <c r="H53" s="929"/>
      <c r="I53" s="929"/>
      <c r="J53" s="929"/>
      <c r="K53" s="929"/>
      <c r="L53" s="929"/>
      <c r="M53" s="929"/>
      <c r="N53" s="929"/>
      <c r="O53" s="929"/>
      <c r="P53" s="929"/>
      <c r="Q53" s="929"/>
      <c r="R53" s="929"/>
      <c r="S53" s="929"/>
      <c r="T53" s="929"/>
      <c r="U53" s="929"/>
      <c r="V53" s="929"/>
      <c r="W53" s="929"/>
      <c r="X53" s="929"/>
      <c r="Y53" s="929"/>
      <c r="Z53" s="929"/>
      <c r="AA53" s="929"/>
    </row>
    <row r="54" spans="1:28" ht="15.95" customHeight="1">
      <c r="A54" s="929"/>
      <c r="C54" s="929"/>
      <c r="D54" s="929"/>
      <c r="E54" s="929"/>
      <c r="F54" s="929"/>
      <c r="G54" s="998" t="str">
        <f>IF(項目一覧②!$G$817=TRUE,"■","□")</f>
        <v>□</v>
      </c>
      <c r="H54" s="1006" t="s">
        <v>2352</v>
      </c>
      <c r="I54" s="929"/>
      <c r="J54" s="929"/>
      <c r="K54" s="929"/>
      <c r="L54" s="929"/>
      <c r="M54" s="929"/>
      <c r="N54" s="929"/>
      <c r="O54" s="929"/>
      <c r="P54" s="929"/>
      <c r="Q54" s="929"/>
      <c r="R54" s="929"/>
      <c r="S54" s="929"/>
      <c r="T54" s="929"/>
      <c r="U54" s="929"/>
      <c r="V54" s="929"/>
      <c r="W54" s="929"/>
      <c r="X54" s="929"/>
      <c r="Y54" s="929"/>
      <c r="Z54" s="929"/>
      <c r="AA54" s="929"/>
    </row>
    <row r="55" spans="1:28" ht="15.95" customHeight="1">
      <c r="A55" s="929"/>
      <c r="B55" s="929"/>
      <c r="C55" s="929"/>
      <c r="D55" s="929"/>
      <c r="E55" s="929"/>
      <c r="F55" s="929"/>
      <c r="G55" s="998" t="str">
        <f>IF(項目一覧②!$G$818=TRUE,"■","□")</f>
        <v>□</v>
      </c>
      <c r="H55" s="1006" t="s">
        <v>2353</v>
      </c>
      <c r="I55" s="929"/>
      <c r="J55" s="929"/>
      <c r="K55" s="929"/>
      <c r="L55" s="929"/>
      <c r="M55" s="929"/>
      <c r="N55" s="929"/>
      <c r="O55" s="929"/>
      <c r="P55" s="929"/>
      <c r="Q55" s="929"/>
      <c r="R55" s="929"/>
      <c r="S55" s="929"/>
      <c r="T55" s="929"/>
      <c r="U55" s="929"/>
      <c r="V55" s="929"/>
      <c r="W55" s="929"/>
      <c r="X55" s="929"/>
      <c r="Y55" s="929"/>
      <c r="Z55" s="929"/>
      <c r="AA55" s="929"/>
    </row>
    <row r="56" spans="1:28" ht="15.95" customHeight="1">
      <c r="A56" s="929"/>
      <c r="B56" s="929" t="s">
        <v>3660</v>
      </c>
      <c r="C56" s="929" t="s">
        <v>2354</v>
      </c>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row>
    <row r="57" spans="1:28" ht="15.95" customHeight="1">
      <c r="A57" s="958"/>
      <c r="B57" s="958"/>
      <c r="C57" s="958"/>
      <c r="D57" s="958"/>
      <c r="E57" s="958"/>
      <c r="F57" s="958"/>
      <c r="G57" s="958"/>
      <c r="H57" s="958"/>
      <c r="I57" s="958"/>
      <c r="J57" s="958"/>
      <c r="K57" s="958"/>
      <c r="L57" s="958" t="str">
        <f>IF(項目一覧②!$F$274="","","第   "&amp;項目一覧②!$F$274&amp;"   号")</f>
        <v/>
      </c>
      <c r="M57" s="958"/>
      <c r="N57" s="958"/>
      <c r="O57" s="958"/>
      <c r="P57" s="958"/>
      <c r="Q57" s="958"/>
      <c r="R57" s="958"/>
      <c r="S57" s="958"/>
      <c r="T57" s="958"/>
      <c r="U57" s="958"/>
      <c r="V57" s="958"/>
      <c r="W57" s="958"/>
      <c r="X57" s="958"/>
      <c r="Y57" s="958"/>
      <c r="Z57" s="958"/>
      <c r="AA57" s="958"/>
      <c r="AB57" s="929"/>
    </row>
    <row r="58" spans="1:28" ht="15.95" customHeight="1">
      <c r="A58" s="959" t="s">
        <v>275</v>
      </c>
      <c r="B58" s="929" t="s">
        <v>2897</v>
      </c>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row>
    <row r="59" spans="1:28" ht="15.95" customHeight="1">
      <c r="A59" s="929"/>
      <c r="B59" s="929" t="s">
        <v>300</v>
      </c>
      <c r="C59" s="929"/>
      <c r="D59" s="929"/>
      <c r="E59" s="929"/>
      <c r="F59" s="929"/>
      <c r="G59" s="929"/>
      <c r="H59" s="929"/>
      <c r="I59" s="998" t="s">
        <v>295</v>
      </c>
      <c r="J59" s="1627" t="s">
        <v>299</v>
      </c>
      <c r="K59" s="1627"/>
      <c r="L59" s="1627"/>
      <c r="M59" s="1627"/>
      <c r="N59" s="998" t="s">
        <v>294</v>
      </c>
      <c r="O59" s="998" t="s">
        <v>295</v>
      </c>
      <c r="P59" s="1627" t="s">
        <v>298</v>
      </c>
      <c r="Q59" s="1627"/>
      <c r="R59" s="1627"/>
      <c r="S59" s="1627"/>
      <c r="T59" s="998" t="s">
        <v>294</v>
      </c>
      <c r="U59" s="998" t="s">
        <v>295</v>
      </c>
      <c r="V59" s="1627" t="s">
        <v>297</v>
      </c>
      <c r="W59" s="1627"/>
      <c r="X59" s="1627"/>
      <c r="Y59" s="1627"/>
      <c r="Z59" s="968" t="s">
        <v>294</v>
      </c>
      <c r="AA59" s="929"/>
    </row>
    <row r="60" spans="1:28" ht="15.95" customHeight="1">
      <c r="A60" s="929"/>
      <c r="B60" s="929"/>
      <c r="C60" s="929"/>
      <c r="D60" s="998" t="s">
        <v>295</v>
      </c>
      <c r="E60" s="1620" t="str">
        <f>項目一覧②!$F$275</f>
        <v/>
      </c>
      <c r="F60" s="1620"/>
      <c r="G60" s="998" t="s">
        <v>294</v>
      </c>
      <c r="H60" s="929"/>
      <c r="I60" s="998" t="s">
        <v>295</v>
      </c>
      <c r="J60" s="1645" t="str">
        <f>項目一覧②!$F$282</f>
        <v/>
      </c>
      <c r="K60" s="1645"/>
      <c r="L60" s="1645"/>
      <c r="M60" s="1645"/>
      <c r="N60" s="998" t="s">
        <v>294</v>
      </c>
      <c r="O60" s="998" t="s">
        <v>295</v>
      </c>
      <c r="P60" s="1645" t="str">
        <f>項目一覧②!$F$289</f>
        <v/>
      </c>
      <c r="Q60" s="1645"/>
      <c r="R60" s="1645"/>
      <c r="S60" s="1645"/>
      <c r="T60" s="998" t="s">
        <v>294</v>
      </c>
      <c r="U60" s="998" t="s">
        <v>295</v>
      </c>
      <c r="V60" s="1645" t="str">
        <f>項目一覧②!$F$296</f>
        <v/>
      </c>
      <c r="W60" s="1645"/>
      <c r="X60" s="1645"/>
      <c r="Y60" s="1645"/>
      <c r="Z60" s="929" t="s">
        <v>278</v>
      </c>
      <c r="AA60" s="929"/>
    </row>
    <row r="61" spans="1:28" ht="15.95" customHeight="1">
      <c r="A61" s="929"/>
      <c r="B61" s="929"/>
      <c r="C61" s="929"/>
      <c r="D61" s="998" t="s">
        <v>295</v>
      </c>
      <c r="E61" s="1620" t="str">
        <f>項目一覧②!$F$276</f>
        <v/>
      </c>
      <c r="F61" s="1620"/>
      <c r="G61" s="998" t="s">
        <v>294</v>
      </c>
      <c r="H61" s="929"/>
      <c r="I61" s="998" t="s">
        <v>295</v>
      </c>
      <c r="J61" s="1645" t="str">
        <f>項目一覧②!$F$283</f>
        <v/>
      </c>
      <c r="K61" s="1645"/>
      <c r="L61" s="1645"/>
      <c r="M61" s="1645"/>
      <c r="N61" s="998" t="s">
        <v>294</v>
      </c>
      <c r="O61" s="998" t="s">
        <v>295</v>
      </c>
      <c r="P61" s="1645" t="str">
        <f>項目一覧②!$F$290</f>
        <v/>
      </c>
      <c r="Q61" s="1645"/>
      <c r="R61" s="1645"/>
      <c r="S61" s="1645"/>
      <c r="T61" s="998" t="s">
        <v>294</v>
      </c>
      <c r="U61" s="998" t="s">
        <v>295</v>
      </c>
      <c r="V61" s="1645" t="str">
        <f>項目一覧②!$F$297</f>
        <v/>
      </c>
      <c r="W61" s="1645"/>
      <c r="X61" s="1645"/>
      <c r="Y61" s="1645"/>
      <c r="Z61" s="929" t="s">
        <v>278</v>
      </c>
      <c r="AA61" s="929"/>
    </row>
    <row r="62" spans="1:28" ht="15.95" customHeight="1">
      <c r="A62" s="929"/>
      <c r="B62" s="929"/>
      <c r="C62" s="929"/>
      <c r="D62" s="998" t="s">
        <v>295</v>
      </c>
      <c r="E62" s="1620" t="str">
        <f>項目一覧②!$F$277</f>
        <v/>
      </c>
      <c r="F62" s="1620"/>
      <c r="G62" s="998" t="s">
        <v>294</v>
      </c>
      <c r="H62" s="929"/>
      <c r="I62" s="998" t="s">
        <v>295</v>
      </c>
      <c r="J62" s="1645" t="str">
        <f>項目一覧②!$F$284</f>
        <v/>
      </c>
      <c r="K62" s="1645"/>
      <c r="L62" s="1645"/>
      <c r="M62" s="1645"/>
      <c r="N62" s="998" t="s">
        <v>294</v>
      </c>
      <c r="O62" s="998" t="s">
        <v>295</v>
      </c>
      <c r="P62" s="1645" t="str">
        <f>項目一覧②!$F$291</f>
        <v/>
      </c>
      <c r="Q62" s="1645"/>
      <c r="R62" s="1645"/>
      <c r="S62" s="1645"/>
      <c r="T62" s="998" t="s">
        <v>294</v>
      </c>
      <c r="U62" s="998" t="s">
        <v>295</v>
      </c>
      <c r="V62" s="1645" t="str">
        <f>項目一覧②!$F$298</f>
        <v/>
      </c>
      <c r="W62" s="1645"/>
      <c r="X62" s="1645"/>
      <c r="Y62" s="1645"/>
      <c r="Z62" s="929" t="s">
        <v>278</v>
      </c>
      <c r="AA62" s="929"/>
    </row>
    <row r="63" spans="1:28" ht="15.95" customHeight="1">
      <c r="A63" s="929"/>
      <c r="B63" s="929"/>
      <c r="C63" s="929"/>
      <c r="D63" s="998" t="s">
        <v>295</v>
      </c>
      <c r="E63" s="1620" t="str">
        <f>項目一覧②!$F$278</f>
        <v/>
      </c>
      <c r="F63" s="1620"/>
      <c r="G63" s="998" t="s">
        <v>294</v>
      </c>
      <c r="H63" s="929"/>
      <c r="I63" s="998" t="s">
        <v>295</v>
      </c>
      <c r="J63" s="1645" t="str">
        <f>項目一覧②!$F$285</f>
        <v/>
      </c>
      <c r="K63" s="1645"/>
      <c r="L63" s="1645"/>
      <c r="M63" s="1645"/>
      <c r="N63" s="998" t="s">
        <v>294</v>
      </c>
      <c r="O63" s="998" t="s">
        <v>295</v>
      </c>
      <c r="P63" s="1645" t="str">
        <f>項目一覧②!$F$292</f>
        <v/>
      </c>
      <c r="Q63" s="1645"/>
      <c r="R63" s="1645"/>
      <c r="S63" s="1645"/>
      <c r="T63" s="998" t="s">
        <v>294</v>
      </c>
      <c r="U63" s="998" t="s">
        <v>295</v>
      </c>
      <c r="V63" s="1645" t="str">
        <f>項目一覧②!$F$299</f>
        <v/>
      </c>
      <c r="W63" s="1645"/>
      <c r="X63" s="1645"/>
      <c r="Y63" s="1645"/>
      <c r="Z63" s="929" t="s">
        <v>278</v>
      </c>
      <c r="AA63" s="929"/>
    </row>
    <row r="64" spans="1:28" ht="15.95" customHeight="1">
      <c r="A64" s="929"/>
      <c r="B64" s="929"/>
      <c r="C64" s="929"/>
      <c r="D64" s="998" t="s">
        <v>295</v>
      </c>
      <c r="E64" s="1620" t="str">
        <f>項目一覧②!$F$279</f>
        <v/>
      </c>
      <c r="F64" s="1620"/>
      <c r="G64" s="998" t="s">
        <v>294</v>
      </c>
      <c r="H64" s="929"/>
      <c r="I64" s="998" t="s">
        <v>295</v>
      </c>
      <c r="J64" s="1645" t="str">
        <f>項目一覧②!$F$286</f>
        <v/>
      </c>
      <c r="K64" s="1645"/>
      <c r="L64" s="1645"/>
      <c r="M64" s="1645"/>
      <c r="N64" s="998" t="s">
        <v>294</v>
      </c>
      <c r="O64" s="998" t="s">
        <v>295</v>
      </c>
      <c r="P64" s="1645" t="str">
        <f>項目一覧②!$F$293</f>
        <v/>
      </c>
      <c r="Q64" s="1645"/>
      <c r="R64" s="1645"/>
      <c r="S64" s="1645"/>
      <c r="T64" s="998" t="s">
        <v>294</v>
      </c>
      <c r="U64" s="998" t="s">
        <v>295</v>
      </c>
      <c r="V64" s="1645" t="str">
        <f>項目一覧②!$F$300</f>
        <v/>
      </c>
      <c r="W64" s="1645"/>
      <c r="X64" s="1645"/>
      <c r="Y64" s="1645"/>
      <c r="Z64" s="929" t="s">
        <v>278</v>
      </c>
      <c r="AA64" s="929"/>
    </row>
    <row r="65" spans="1:28" ht="15.95" customHeight="1">
      <c r="A65" s="929"/>
      <c r="B65" s="929"/>
      <c r="C65" s="929"/>
      <c r="D65" s="998" t="s">
        <v>295</v>
      </c>
      <c r="E65" s="1620" t="str">
        <f>項目一覧②!$F$280</f>
        <v/>
      </c>
      <c r="F65" s="1620"/>
      <c r="G65" s="998" t="s">
        <v>294</v>
      </c>
      <c r="H65" s="929"/>
      <c r="I65" s="998" t="s">
        <v>295</v>
      </c>
      <c r="J65" s="1645" t="str">
        <f>項目一覧②!$F$287</f>
        <v/>
      </c>
      <c r="K65" s="1645"/>
      <c r="L65" s="1645"/>
      <c r="M65" s="1645"/>
      <c r="N65" s="998" t="s">
        <v>294</v>
      </c>
      <c r="O65" s="998" t="s">
        <v>295</v>
      </c>
      <c r="P65" s="1645" t="str">
        <f>項目一覧②!$F$294</f>
        <v/>
      </c>
      <c r="Q65" s="1645"/>
      <c r="R65" s="1645"/>
      <c r="S65" s="1645"/>
      <c r="T65" s="998" t="s">
        <v>294</v>
      </c>
      <c r="U65" s="998" t="s">
        <v>295</v>
      </c>
      <c r="V65" s="1645" t="str">
        <f>項目一覧②!$F$301</f>
        <v/>
      </c>
      <c r="W65" s="1645"/>
      <c r="X65" s="1645"/>
      <c r="Y65" s="1645"/>
      <c r="Z65" s="929" t="s">
        <v>278</v>
      </c>
      <c r="AA65" s="929"/>
    </row>
    <row r="66" spans="1:28" ht="15.95" customHeight="1">
      <c r="A66" s="929"/>
      <c r="B66" s="929"/>
      <c r="C66" s="929"/>
      <c r="D66" s="998" t="s">
        <v>139</v>
      </c>
      <c r="E66" s="1620" t="str">
        <f>項目一覧②!$F$281</f>
        <v/>
      </c>
      <c r="F66" s="1620"/>
      <c r="G66" s="998" t="s">
        <v>67</v>
      </c>
      <c r="H66" s="929"/>
      <c r="I66" s="998" t="s">
        <v>139</v>
      </c>
      <c r="J66" s="1645" t="str">
        <f>項目一覧②!$F$288</f>
        <v/>
      </c>
      <c r="K66" s="1645"/>
      <c r="L66" s="1645"/>
      <c r="M66" s="1645"/>
      <c r="N66" s="998" t="s">
        <v>67</v>
      </c>
      <c r="O66" s="998" t="s">
        <v>139</v>
      </c>
      <c r="P66" s="1645" t="str">
        <f>項目一覧②!$F$295</f>
        <v/>
      </c>
      <c r="Q66" s="1645"/>
      <c r="R66" s="1645"/>
      <c r="S66" s="1645"/>
      <c r="T66" s="998" t="s">
        <v>67</v>
      </c>
      <c r="U66" s="998" t="s">
        <v>139</v>
      </c>
      <c r="V66" s="1645" t="str">
        <f>項目一覧②!$F$302</f>
        <v/>
      </c>
      <c r="W66" s="1645"/>
      <c r="X66" s="1645"/>
      <c r="Y66" s="1645"/>
      <c r="Z66" s="929" t="s">
        <v>252</v>
      </c>
      <c r="AA66" s="929"/>
    </row>
    <row r="67" spans="1:28" ht="15.95" customHeight="1">
      <c r="A67" s="929"/>
      <c r="B67" s="929"/>
      <c r="C67" s="929"/>
      <c r="D67" s="998" t="s">
        <v>139</v>
      </c>
      <c r="E67" s="1620" t="str">
        <f>項目一覧②!$F$888</f>
        <v/>
      </c>
      <c r="F67" s="1620"/>
      <c r="G67" s="998" t="s">
        <v>67</v>
      </c>
      <c r="H67" s="929"/>
      <c r="I67" s="998" t="s">
        <v>139</v>
      </c>
      <c r="J67" s="1645" t="str">
        <f>項目一覧②!$F$889</f>
        <v/>
      </c>
      <c r="K67" s="1645"/>
      <c r="L67" s="1645"/>
      <c r="M67" s="1645"/>
      <c r="N67" s="998" t="s">
        <v>67</v>
      </c>
      <c r="O67" s="998" t="s">
        <v>139</v>
      </c>
      <c r="P67" s="1645" t="str">
        <f>項目一覧②!$F$890</f>
        <v/>
      </c>
      <c r="Q67" s="1645"/>
      <c r="R67" s="1645"/>
      <c r="S67" s="1645"/>
      <c r="T67" s="998" t="s">
        <v>67</v>
      </c>
      <c r="U67" s="998" t="s">
        <v>139</v>
      </c>
      <c r="V67" s="1645" t="str">
        <f>項目一覧②!$F$891</f>
        <v/>
      </c>
      <c r="W67" s="1645"/>
      <c r="X67" s="1645"/>
      <c r="Y67" s="1645"/>
      <c r="Z67" s="929" t="s">
        <v>252</v>
      </c>
      <c r="AA67" s="929"/>
    </row>
    <row r="68" spans="1:28" ht="15.95" customHeight="1">
      <c r="A68" s="979"/>
      <c r="B68" s="979" t="s">
        <v>296</v>
      </c>
      <c r="C68" s="979"/>
      <c r="D68" s="979"/>
      <c r="E68" s="979"/>
      <c r="F68" s="979"/>
      <c r="G68" s="979"/>
      <c r="H68" s="979"/>
      <c r="I68" s="1009" t="s">
        <v>295</v>
      </c>
      <c r="J68" s="1721" t="str">
        <f>項目一覧②!$F$303</f>
        <v/>
      </c>
      <c r="K68" s="1721"/>
      <c r="L68" s="1721"/>
      <c r="M68" s="1721"/>
      <c r="N68" s="1009" t="s">
        <v>294</v>
      </c>
      <c r="O68" s="1009" t="s">
        <v>295</v>
      </c>
      <c r="P68" s="1721" t="str">
        <f>項目一覧②!$F$304</f>
        <v/>
      </c>
      <c r="Q68" s="1721"/>
      <c r="R68" s="1721"/>
      <c r="S68" s="1721"/>
      <c r="T68" s="1009" t="s">
        <v>294</v>
      </c>
      <c r="U68" s="1009" t="s">
        <v>293</v>
      </c>
      <c r="V68" s="1721" t="str">
        <f>項目一覧②!$F$305</f>
        <v/>
      </c>
      <c r="W68" s="1721"/>
      <c r="X68" s="1721"/>
      <c r="Y68" s="1721"/>
      <c r="Z68" s="979" t="s">
        <v>292</v>
      </c>
      <c r="AA68" s="979"/>
      <c r="AB68" s="929"/>
    </row>
    <row r="69" spans="1:28" ht="21.95" customHeight="1">
      <c r="A69" s="995" t="s">
        <v>275</v>
      </c>
      <c r="B69" s="996" t="s">
        <v>2898</v>
      </c>
      <c r="C69" s="996"/>
      <c r="D69" s="996"/>
      <c r="E69" s="996"/>
      <c r="F69" s="1720" t="str">
        <f>項目一覧②!$F$306</f>
        <v/>
      </c>
      <c r="G69" s="1720"/>
      <c r="H69" s="1720"/>
      <c r="I69" s="1720"/>
      <c r="J69" s="1720"/>
      <c r="K69" s="1720"/>
      <c r="L69" s="1720"/>
      <c r="M69" s="1720"/>
      <c r="N69" s="1720"/>
      <c r="O69" s="1720"/>
      <c r="P69" s="1720"/>
      <c r="Q69" s="1720"/>
      <c r="R69" s="1720"/>
      <c r="S69" s="1720"/>
      <c r="T69" s="1720"/>
      <c r="U69" s="1720"/>
      <c r="V69" s="1720"/>
      <c r="W69" s="1720"/>
      <c r="X69" s="1720"/>
      <c r="Y69" s="1720"/>
      <c r="Z69" s="1720"/>
      <c r="AA69" s="1720"/>
      <c r="AB69" s="929"/>
    </row>
    <row r="70" spans="1:28" ht="21.95" customHeight="1">
      <c r="A70" s="995" t="s">
        <v>275</v>
      </c>
      <c r="B70" s="996" t="s">
        <v>2899</v>
      </c>
      <c r="C70" s="996"/>
      <c r="D70" s="996"/>
      <c r="E70" s="996"/>
      <c r="F70" s="1720" t="str">
        <f>項目一覧②!$F$307</f>
        <v/>
      </c>
      <c r="G70" s="1720"/>
      <c r="H70" s="1720"/>
      <c r="I70" s="1720"/>
      <c r="J70" s="1720"/>
      <c r="K70" s="1720"/>
      <c r="L70" s="1720"/>
      <c r="M70" s="1720"/>
      <c r="N70" s="1720"/>
      <c r="O70" s="1720"/>
      <c r="P70" s="1720"/>
      <c r="Q70" s="1720"/>
      <c r="R70" s="1720"/>
      <c r="S70" s="1720"/>
      <c r="T70" s="1720"/>
      <c r="U70" s="1720"/>
      <c r="V70" s="1720"/>
      <c r="W70" s="1720"/>
      <c r="X70" s="1720"/>
      <c r="Y70" s="1720"/>
      <c r="Z70" s="1720"/>
      <c r="AA70" s="1720"/>
      <c r="AB70" s="929"/>
    </row>
    <row r="71" spans="1:28" ht="21.95" customHeight="1">
      <c r="A71" s="995" t="s">
        <v>275</v>
      </c>
      <c r="B71" s="996" t="s">
        <v>2900</v>
      </c>
      <c r="C71" s="996"/>
      <c r="D71" s="996"/>
      <c r="E71" s="996"/>
      <c r="F71" s="1720" t="str">
        <f>項目一覧②!$F$308</f>
        <v/>
      </c>
      <c r="G71" s="1720"/>
      <c r="H71" s="1720"/>
      <c r="I71" s="1720"/>
      <c r="J71" s="1720"/>
      <c r="K71" s="1720"/>
      <c r="L71" s="1720"/>
      <c r="M71" s="1720"/>
      <c r="N71" s="1720"/>
      <c r="O71" s="1720"/>
      <c r="P71" s="1720"/>
      <c r="Q71" s="1720"/>
      <c r="R71" s="1720"/>
      <c r="S71" s="1720"/>
      <c r="T71" s="1720"/>
      <c r="U71" s="1720"/>
      <c r="V71" s="1720"/>
      <c r="W71" s="1720"/>
      <c r="X71" s="1720"/>
      <c r="Y71" s="1720"/>
      <c r="Z71" s="1720"/>
      <c r="AA71" s="1720"/>
      <c r="AB71" s="929"/>
    </row>
    <row r="72" spans="1:28" ht="21.95" customHeight="1">
      <c r="A72" s="995" t="s">
        <v>275</v>
      </c>
      <c r="B72" s="996" t="s">
        <v>2901</v>
      </c>
      <c r="C72" s="996"/>
      <c r="D72" s="996"/>
      <c r="E72" s="996"/>
      <c r="F72" s="996"/>
      <c r="G72" s="996"/>
      <c r="H72" s="996"/>
      <c r="I72" s="996"/>
      <c r="J72" s="1630" t="str">
        <f>項目一覧②!$F$309</f>
        <v/>
      </c>
      <c r="K72" s="1630"/>
      <c r="L72" s="1630"/>
      <c r="M72" s="1630"/>
      <c r="N72" s="1630"/>
      <c r="O72" s="1007" t="s">
        <v>291</v>
      </c>
      <c r="P72" s="996"/>
      <c r="Q72" s="996"/>
      <c r="R72" s="996"/>
      <c r="S72" s="996"/>
      <c r="T72" s="996"/>
      <c r="U72" s="996"/>
      <c r="V72" s="996"/>
      <c r="W72" s="996"/>
      <c r="X72" s="996"/>
      <c r="Y72" s="996"/>
      <c r="Z72" s="996"/>
      <c r="AA72" s="996"/>
      <c r="AB72" s="929"/>
    </row>
    <row r="73" spans="1:28" ht="21.95" customHeight="1">
      <c r="A73" s="995" t="s">
        <v>275</v>
      </c>
      <c r="B73" s="996" t="s">
        <v>2902</v>
      </c>
      <c r="C73" s="996"/>
      <c r="D73" s="996"/>
      <c r="E73" s="996"/>
      <c r="F73" s="996"/>
      <c r="G73" s="996"/>
      <c r="H73" s="996"/>
      <c r="I73" s="996"/>
      <c r="J73" s="996"/>
      <c r="K73" s="996"/>
      <c r="L73" s="1636" t="str">
        <f>項目一覧②!$F$310</f>
        <v/>
      </c>
      <c r="M73" s="1636"/>
      <c r="N73" s="1636"/>
      <c r="O73" s="1636"/>
      <c r="P73" s="1636"/>
      <c r="Q73" s="1636"/>
      <c r="R73" s="996"/>
      <c r="S73" s="996"/>
      <c r="T73" s="996"/>
      <c r="U73" s="996"/>
      <c r="V73" s="996"/>
      <c r="W73" s="996"/>
      <c r="X73" s="996"/>
      <c r="Y73" s="996"/>
      <c r="Z73" s="996"/>
      <c r="AA73" s="996"/>
      <c r="AB73" s="929"/>
    </row>
    <row r="74" spans="1:28" ht="17.100000000000001" customHeight="1">
      <c r="A74" s="982" t="s">
        <v>275</v>
      </c>
      <c r="B74" s="960" t="s">
        <v>2903</v>
      </c>
      <c r="C74" s="960"/>
      <c r="D74" s="960"/>
      <c r="E74" s="960"/>
      <c r="F74" s="960"/>
      <c r="G74" s="960"/>
      <c r="H74" s="960"/>
      <c r="I74" s="1622" t="str">
        <f>項目一覧②!$F$311</f>
        <v/>
      </c>
      <c r="J74" s="1622"/>
      <c r="K74" s="1622"/>
      <c r="L74" s="1622"/>
      <c r="M74" s="1622"/>
      <c r="N74" s="1622"/>
      <c r="O74" s="1622"/>
      <c r="P74" s="1622"/>
      <c r="Q74" s="1622"/>
      <c r="R74" s="1622"/>
      <c r="S74" s="1622"/>
      <c r="T74" s="1622"/>
      <c r="U74" s="1622"/>
      <c r="V74" s="1622"/>
      <c r="W74" s="1622"/>
      <c r="X74" s="1622"/>
      <c r="Y74" s="1622"/>
      <c r="Z74" s="1622"/>
      <c r="AA74" s="1622"/>
    </row>
    <row r="75" spans="1:28" ht="17.100000000000001" customHeight="1">
      <c r="A75" s="997"/>
      <c r="B75" s="997"/>
      <c r="C75" s="997"/>
      <c r="D75" s="997"/>
      <c r="E75" s="997"/>
      <c r="F75" s="997"/>
      <c r="G75" s="997"/>
      <c r="H75" s="997"/>
      <c r="I75" s="1637"/>
      <c r="J75" s="1637"/>
      <c r="K75" s="1637"/>
      <c r="L75" s="1637"/>
      <c r="M75" s="1637"/>
      <c r="N75" s="1637"/>
      <c r="O75" s="1637"/>
      <c r="P75" s="1637"/>
      <c r="Q75" s="1637"/>
      <c r="R75" s="1637"/>
      <c r="S75" s="1637"/>
      <c r="T75" s="1637"/>
      <c r="U75" s="1637"/>
      <c r="V75" s="1637"/>
      <c r="W75" s="1637"/>
      <c r="X75" s="1637"/>
      <c r="Y75" s="1637"/>
      <c r="Z75" s="1637"/>
      <c r="AA75" s="1637"/>
      <c r="AB75" s="929"/>
    </row>
    <row r="76" spans="1:28" ht="17.100000000000001" customHeight="1">
      <c r="A76" s="982" t="s">
        <v>275</v>
      </c>
      <c r="B76" s="960" t="s">
        <v>2904</v>
      </c>
      <c r="C76" s="960"/>
      <c r="D76" s="960"/>
      <c r="E76" s="960"/>
      <c r="F76" s="1622" t="str">
        <f>項目一覧②!$F$312</f>
        <v/>
      </c>
      <c r="G76" s="1622"/>
      <c r="H76" s="1622"/>
      <c r="I76" s="1622"/>
      <c r="J76" s="1622"/>
      <c r="K76" s="1622"/>
      <c r="L76" s="1622"/>
      <c r="M76" s="1622"/>
      <c r="N76" s="1622"/>
      <c r="O76" s="1622"/>
      <c r="P76" s="1622"/>
      <c r="Q76" s="1622"/>
      <c r="R76" s="1622"/>
      <c r="S76" s="1622"/>
      <c r="T76" s="1622"/>
      <c r="U76" s="1622"/>
      <c r="V76" s="1622"/>
      <c r="W76" s="1622"/>
      <c r="X76" s="1622"/>
      <c r="Y76" s="1622"/>
      <c r="Z76" s="1622"/>
      <c r="AA76" s="1622"/>
    </row>
    <row r="77" spans="1:28" ht="17.100000000000001" customHeight="1">
      <c r="A77" s="958"/>
      <c r="B77" s="958"/>
      <c r="C77" s="958"/>
      <c r="D77" s="958"/>
      <c r="E77" s="958"/>
      <c r="F77" s="1623"/>
      <c r="G77" s="1623"/>
      <c r="H77" s="1623"/>
      <c r="I77" s="1623"/>
      <c r="J77" s="1623"/>
      <c r="K77" s="1623"/>
      <c r="L77" s="1623"/>
      <c r="M77" s="1623"/>
      <c r="N77" s="1623"/>
      <c r="O77" s="1623"/>
      <c r="P77" s="1623"/>
      <c r="Q77" s="1623"/>
      <c r="R77" s="1623"/>
      <c r="S77" s="1623"/>
      <c r="T77" s="1623"/>
      <c r="U77" s="1623"/>
      <c r="V77" s="1623"/>
      <c r="W77" s="1623"/>
      <c r="X77" s="1623"/>
      <c r="Y77" s="1623"/>
      <c r="Z77" s="1623"/>
      <c r="AA77" s="1623"/>
      <c r="AB77" s="929"/>
    </row>
    <row r="78" spans="1:28" ht="15.95" customHeight="1">
      <c r="A78" s="929"/>
      <c r="B78" s="929"/>
      <c r="C78" s="929"/>
      <c r="D78" s="929"/>
      <c r="E78" s="929"/>
      <c r="F78" s="932"/>
      <c r="G78" s="932"/>
      <c r="H78" s="932"/>
      <c r="I78" s="932"/>
      <c r="J78" s="932"/>
      <c r="K78" s="932"/>
      <c r="L78" s="932"/>
      <c r="M78" s="932"/>
      <c r="N78" s="932"/>
      <c r="O78" s="932"/>
      <c r="P78" s="932"/>
      <c r="Q78" s="932"/>
      <c r="R78" s="932"/>
      <c r="S78" s="932"/>
      <c r="T78" s="932"/>
      <c r="U78" s="932"/>
      <c r="V78" s="932"/>
      <c r="W78" s="932"/>
      <c r="X78" s="932"/>
      <c r="Y78" s="932"/>
      <c r="Z78" s="932"/>
      <c r="AA78" s="932"/>
    </row>
    <row r="79" spans="1:28" ht="17.100000000000001" customHeight="1">
      <c r="A79" s="1627" t="s">
        <v>277</v>
      </c>
      <c r="B79" s="1627"/>
      <c r="C79" s="1627"/>
      <c r="D79" s="1627"/>
      <c r="E79" s="1627"/>
      <c r="F79" s="1627"/>
      <c r="G79" s="1627"/>
      <c r="H79" s="1627"/>
      <c r="I79" s="1627"/>
      <c r="J79" s="1627"/>
      <c r="K79" s="1627"/>
      <c r="L79" s="1627"/>
      <c r="M79" s="1627"/>
      <c r="N79" s="1627"/>
      <c r="O79" s="1627"/>
      <c r="P79" s="1627"/>
      <c r="Q79" s="1627"/>
      <c r="R79" s="1627"/>
      <c r="S79" s="1627"/>
      <c r="T79" s="1627"/>
      <c r="U79" s="1627"/>
      <c r="V79" s="1627"/>
      <c r="W79" s="1627"/>
      <c r="X79" s="1627"/>
      <c r="Y79" s="1627"/>
      <c r="Z79" s="1627"/>
      <c r="AA79" s="1627"/>
      <c r="AB79" s="926"/>
    </row>
    <row r="80" spans="1:28" ht="17.100000000000001" customHeight="1">
      <c r="A80" s="958"/>
      <c r="B80" s="958" t="s">
        <v>276</v>
      </c>
      <c r="C80" s="958"/>
      <c r="D80" s="958"/>
      <c r="E80" s="958"/>
      <c r="F80" s="958"/>
      <c r="G80" s="958"/>
      <c r="H80" s="958"/>
      <c r="I80" s="958"/>
      <c r="J80" s="958"/>
      <c r="K80" s="958"/>
      <c r="L80" s="958"/>
      <c r="M80" s="958"/>
      <c r="N80" s="958"/>
      <c r="O80" s="958"/>
      <c r="P80" s="958"/>
      <c r="Q80" s="958"/>
      <c r="R80" s="958"/>
      <c r="S80" s="958"/>
      <c r="T80" s="958"/>
      <c r="U80" s="958"/>
      <c r="V80" s="958"/>
      <c r="W80" s="958"/>
      <c r="X80" s="958"/>
      <c r="Y80" s="958"/>
      <c r="Z80" s="958"/>
      <c r="AA80" s="958"/>
      <c r="AB80" s="929"/>
    </row>
    <row r="81" spans="1:28" ht="21.95" customHeight="1">
      <c r="A81" s="995" t="s">
        <v>275</v>
      </c>
      <c r="B81" s="996" t="s">
        <v>132</v>
      </c>
      <c r="C81" s="996"/>
      <c r="D81" s="996"/>
      <c r="E81" s="996"/>
      <c r="F81" s="996"/>
      <c r="G81" s="945"/>
      <c r="H81" s="996"/>
      <c r="I81" s="996"/>
      <c r="J81" s="996"/>
      <c r="K81" s="996"/>
      <c r="L81" s="996"/>
      <c r="M81" s="996">
        <f>項目一覧②!$F$313</f>
        <v>2</v>
      </c>
      <c r="N81" s="996"/>
      <c r="O81" s="996"/>
      <c r="P81" s="996"/>
      <c r="Q81" s="996"/>
      <c r="R81" s="996"/>
      <c r="S81" s="996"/>
      <c r="T81" s="996"/>
      <c r="U81" s="996"/>
      <c r="V81" s="996"/>
      <c r="W81" s="996"/>
      <c r="X81" s="996"/>
      <c r="Y81" s="996"/>
      <c r="Z81" s="996"/>
      <c r="AA81" s="996"/>
      <c r="AB81" s="929"/>
    </row>
    <row r="82" spans="1:28" ht="21.95" customHeight="1">
      <c r="A82" s="995" t="s">
        <v>275</v>
      </c>
      <c r="B82" s="996" t="s">
        <v>274</v>
      </c>
      <c r="C82" s="996"/>
      <c r="D82" s="996"/>
      <c r="E82" s="996"/>
      <c r="F82" s="996"/>
      <c r="G82" s="926"/>
      <c r="H82" s="926"/>
      <c r="I82" s="996"/>
      <c r="J82" s="1631" t="str">
        <f>項目一覧②!$F$314</f>
        <v/>
      </c>
      <c r="K82" s="1631"/>
      <c r="L82" s="1631"/>
      <c r="M82" s="1631"/>
      <c r="N82" s="1007" t="s">
        <v>273</v>
      </c>
      <c r="O82" s="996"/>
      <c r="P82" s="996"/>
      <c r="Q82" s="996"/>
      <c r="R82" s="996"/>
      <c r="S82" s="996"/>
      <c r="T82" s="996"/>
      <c r="U82" s="996"/>
      <c r="V82" s="996"/>
      <c r="W82" s="996"/>
      <c r="X82" s="996"/>
      <c r="Y82" s="996"/>
      <c r="Z82" s="996"/>
      <c r="AA82" s="996"/>
      <c r="AB82" s="929"/>
    </row>
    <row r="83" spans="1:28" ht="21.95" customHeight="1">
      <c r="A83" s="995" t="s">
        <v>110</v>
      </c>
      <c r="B83" s="996" t="s">
        <v>272</v>
      </c>
      <c r="C83" s="996"/>
      <c r="D83" s="996"/>
      <c r="E83" s="996"/>
      <c r="F83" s="996"/>
      <c r="G83" s="996"/>
      <c r="H83" s="996"/>
      <c r="I83" s="996"/>
      <c r="J83" s="1630" t="str">
        <f>項目一覧②!$F$315</f>
        <v/>
      </c>
      <c r="K83" s="1630"/>
      <c r="L83" s="1630"/>
      <c r="M83" s="1630"/>
      <c r="N83" s="1022" t="s">
        <v>92</v>
      </c>
      <c r="O83" s="996"/>
      <c r="P83" s="996"/>
      <c r="Q83" s="996"/>
      <c r="R83" s="996"/>
      <c r="S83" s="996"/>
      <c r="T83" s="996"/>
      <c r="U83" s="996"/>
      <c r="V83" s="996"/>
      <c r="W83" s="996"/>
      <c r="X83" s="996"/>
      <c r="Y83" s="996"/>
      <c r="Z83" s="996"/>
      <c r="AA83" s="996"/>
      <c r="AB83" s="929"/>
    </row>
    <row r="84" spans="1:28" ht="21.95" customHeight="1">
      <c r="A84" s="995" t="s">
        <v>110</v>
      </c>
      <c r="B84" s="996" t="s">
        <v>271</v>
      </c>
      <c r="C84" s="996"/>
      <c r="D84" s="996"/>
      <c r="E84" s="996"/>
      <c r="F84" s="996"/>
      <c r="G84" s="996"/>
      <c r="H84" s="996"/>
      <c r="I84" s="996"/>
      <c r="J84" s="1630" t="str">
        <f>項目一覧②!$F$316</f>
        <v/>
      </c>
      <c r="K84" s="1630"/>
      <c r="L84" s="1630"/>
      <c r="M84" s="1630"/>
      <c r="N84" s="1023" t="s">
        <v>92</v>
      </c>
      <c r="O84" s="996"/>
      <c r="P84" s="996"/>
      <c r="Q84" s="996"/>
      <c r="R84" s="996"/>
      <c r="S84" s="996"/>
      <c r="T84" s="996"/>
      <c r="U84" s="996"/>
      <c r="V84" s="996"/>
      <c r="W84" s="996"/>
      <c r="X84" s="996"/>
      <c r="Y84" s="996"/>
      <c r="Z84" s="996"/>
      <c r="AA84" s="996"/>
      <c r="AB84" s="929"/>
    </row>
    <row r="85" spans="1:28" ht="21.95" customHeight="1">
      <c r="A85" s="995" t="s">
        <v>110</v>
      </c>
      <c r="B85" s="996" t="s">
        <v>270</v>
      </c>
      <c r="C85" s="996"/>
      <c r="D85" s="996"/>
      <c r="E85" s="996"/>
      <c r="F85" s="996"/>
      <c r="G85" s="996"/>
      <c r="H85" s="996"/>
      <c r="I85" s="996"/>
      <c r="J85" s="1630" t="str">
        <f>項目一覧②!$F$317</f>
        <v/>
      </c>
      <c r="K85" s="1630"/>
      <c r="L85" s="1630"/>
      <c r="M85" s="1630"/>
      <c r="N85" s="1022" t="s">
        <v>92</v>
      </c>
      <c r="O85" s="996"/>
      <c r="P85" s="996"/>
      <c r="Q85" s="996"/>
      <c r="R85" s="996"/>
      <c r="S85" s="996"/>
      <c r="T85" s="996"/>
      <c r="U85" s="996"/>
      <c r="V85" s="996"/>
      <c r="W85" s="996"/>
      <c r="X85" s="996"/>
      <c r="Y85" s="996"/>
      <c r="Z85" s="996"/>
      <c r="AA85" s="996"/>
      <c r="AB85" s="929"/>
    </row>
    <row r="86" spans="1:28" ht="17.100000000000001" customHeight="1">
      <c r="A86" s="982" t="s">
        <v>110</v>
      </c>
      <c r="B86" s="960" t="s">
        <v>268</v>
      </c>
      <c r="C86" s="960"/>
      <c r="D86" s="960"/>
      <c r="E86" s="960"/>
      <c r="F86" s="960"/>
      <c r="G86" s="960"/>
      <c r="H86" s="960"/>
      <c r="I86" s="960"/>
      <c r="O86" s="960"/>
      <c r="P86" s="960"/>
      <c r="Q86" s="960"/>
      <c r="R86" s="960"/>
      <c r="S86" s="960"/>
      <c r="T86" s="960"/>
      <c r="U86" s="960"/>
      <c r="V86" s="960"/>
      <c r="W86" s="960"/>
      <c r="X86" s="960"/>
      <c r="Y86" s="960"/>
      <c r="Z86" s="960"/>
      <c r="AA86" s="960"/>
      <c r="AB86" s="926"/>
    </row>
    <row r="87" spans="1:28" ht="17.100000000000001" customHeight="1">
      <c r="A87" s="959"/>
      <c r="B87" s="929"/>
      <c r="C87" s="929" t="s">
        <v>2269</v>
      </c>
      <c r="D87" s="929" t="s">
        <v>2270</v>
      </c>
      <c r="E87" s="929"/>
      <c r="F87" s="929"/>
      <c r="G87" s="929"/>
      <c r="H87" s="929"/>
      <c r="I87" s="929"/>
      <c r="J87" s="1628" t="str">
        <f>項目一覧②!$F$318</f>
        <v/>
      </c>
      <c r="K87" s="1628"/>
      <c r="L87" s="1628"/>
      <c r="M87" s="1628"/>
      <c r="N87" s="1023" t="s">
        <v>92</v>
      </c>
      <c r="O87" s="929"/>
      <c r="P87" s="929"/>
      <c r="Q87" s="929"/>
      <c r="R87" s="929"/>
      <c r="S87" s="929"/>
      <c r="T87" s="929"/>
      <c r="U87" s="929"/>
      <c r="V87" s="929"/>
      <c r="W87" s="929"/>
      <c r="X87" s="929"/>
      <c r="Y87" s="929"/>
      <c r="Z87" s="929"/>
      <c r="AA87" s="929"/>
      <c r="AB87" s="926"/>
    </row>
    <row r="88" spans="1:28" ht="17.100000000000001" customHeight="1">
      <c r="A88" s="959"/>
      <c r="B88" s="929"/>
      <c r="C88" s="929" t="s">
        <v>2271</v>
      </c>
      <c r="D88" s="929" t="s">
        <v>2272</v>
      </c>
      <c r="E88" s="929"/>
      <c r="F88" s="929"/>
      <c r="G88" s="929"/>
      <c r="H88" s="929"/>
      <c r="I88" s="929"/>
      <c r="J88" s="1024"/>
      <c r="K88" s="1024"/>
      <c r="L88" s="1024"/>
      <c r="M88" s="1024"/>
      <c r="N88" s="1023"/>
      <c r="O88" s="929"/>
      <c r="P88" s="929"/>
      <c r="Q88" s="998" t="str">
        <f>IF(項目一覧②!$G$319=TRUE,"■","□")</f>
        <v>□</v>
      </c>
      <c r="R88" s="929" t="s">
        <v>84</v>
      </c>
      <c r="S88" s="929"/>
      <c r="T88" s="998" t="str">
        <f>IF(項目一覧②!$H$319=TRUE,"■","□")</f>
        <v>□</v>
      </c>
      <c r="U88" s="929" t="s">
        <v>454</v>
      </c>
      <c r="V88" s="929"/>
      <c r="W88" s="929"/>
      <c r="X88" s="929"/>
      <c r="Y88" s="929"/>
      <c r="Z88" s="929"/>
      <c r="AA88" s="929"/>
      <c r="AB88" s="929"/>
    </row>
    <row r="89" spans="1:28" ht="17.100000000000001" customHeight="1">
      <c r="A89" s="982" t="s">
        <v>275</v>
      </c>
      <c r="B89" s="960" t="s">
        <v>264</v>
      </c>
      <c r="C89" s="960"/>
      <c r="D89" s="960"/>
      <c r="E89" s="960"/>
      <c r="F89" s="960"/>
      <c r="G89" s="960"/>
      <c r="H89" s="960"/>
      <c r="I89" s="960"/>
      <c r="J89" s="960"/>
      <c r="K89" s="960"/>
      <c r="L89" s="960"/>
      <c r="M89" s="960"/>
      <c r="N89" s="960"/>
      <c r="O89" s="960"/>
      <c r="P89" s="960"/>
      <c r="Q89" s="960"/>
      <c r="R89" s="960"/>
      <c r="S89" s="960"/>
      <c r="T89" s="960"/>
      <c r="U89" s="960"/>
      <c r="V89" s="960"/>
      <c r="W89" s="960"/>
      <c r="X89" s="960"/>
      <c r="Y89" s="960"/>
      <c r="Z89" s="960"/>
      <c r="AA89" s="960"/>
      <c r="AB89" s="926"/>
    </row>
    <row r="90" spans="1:28" ht="17.100000000000001" customHeight="1">
      <c r="A90" s="929"/>
      <c r="B90" s="929"/>
      <c r="C90" s="929"/>
      <c r="D90" s="1627" t="s">
        <v>263</v>
      </c>
      <c r="E90" s="1627"/>
      <c r="F90" s="1627"/>
      <c r="G90" s="1627"/>
      <c r="H90" s="998"/>
      <c r="I90" s="1627" t="s">
        <v>262</v>
      </c>
      <c r="J90" s="1627"/>
      <c r="K90" s="1627"/>
      <c r="L90" s="1627"/>
      <c r="M90" s="1627"/>
      <c r="N90" s="1627"/>
      <c r="O90" s="1627"/>
      <c r="P90" s="1627"/>
      <c r="Q90" s="1627"/>
      <c r="R90" s="1627"/>
      <c r="S90" s="1627"/>
      <c r="T90" s="1627"/>
      <c r="U90" s="1627"/>
      <c r="V90" s="998"/>
      <c r="W90" s="998" t="s">
        <v>279</v>
      </c>
      <c r="X90" s="1627" t="s">
        <v>289</v>
      </c>
      <c r="Y90" s="1627"/>
      <c r="Z90" s="1627"/>
      <c r="AA90" s="929" t="s">
        <v>288</v>
      </c>
      <c r="AB90" s="926"/>
    </row>
    <row r="91" spans="1:28" ht="17.100000000000001" customHeight="1">
      <c r="A91" s="929"/>
      <c r="B91" s="929" t="s">
        <v>287</v>
      </c>
      <c r="C91" s="929"/>
      <c r="D91" s="998" t="s">
        <v>281</v>
      </c>
      <c r="E91" s="1625" t="str">
        <f>項目一覧②!$F$320</f>
        <v/>
      </c>
      <c r="F91" s="1625"/>
      <c r="G91" s="998" t="s">
        <v>280</v>
      </c>
      <c r="H91" s="961" t="str">
        <f>項目一覧②!$F$326</f>
        <v/>
      </c>
      <c r="J91" s="929"/>
      <c r="K91" s="929"/>
      <c r="L91" s="926"/>
      <c r="M91" s="929"/>
      <c r="N91" s="929"/>
      <c r="O91" s="929"/>
      <c r="P91" s="929"/>
      <c r="Q91" s="929"/>
      <c r="R91" s="926"/>
      <c r="S91" s="926"/>
      <c r="T91" s="926"/>
      <c r="U91" s="926"/>
      <c r="V91" s="998"/>
      <c r="W91" s="998" t="s">
        <v>279</v>
      </c>
      <c r="X91" s="1626" t="str">
        <f>項目一覧②!$F$332</f>
        <v/>
      </c>
      <c r="Y91" s="1626"/>
      <c r="Z91" s="1626"/>
      <c r="AA91" s="929" t="s">
        <v>278</v>
      </c>
      <c r="AB91" s="926"/>
    </row>
    <row r="92" spans="1:28" ht="17.100000000000001" customHeight="1">
      <c r="A92" s="929"/>
      <c r="B92" s="929" t="s">
        <v>286</v>
      </c>
      <c r="C92" s="929"/>
      <c r="D92" s="998" t="s">
        <v>281</v>
      </c>
      <c r="E92" s="1625" t="str">
        <f>項目一覧②!$F$321</f>
        <v/>
      </c>
      <c r="F92" s="1625"/>
      <c r="G92" s="998" t="s">
        <v>280</v>
      </c>
      <c r="H92" s="961" t="str">
        <f>項目一覧②!$F$327</f>
        <v/>
      </c>
      <c r="J92" s="929"/>
      <c r="K92" s="929"/>
      <c r="L92" s="926"/>
      <c r="M92" s="929"/>
      <c r="N92" s="929"/>
      <c r="O92" s="929"/>
      <c r="P92" s="929"/>
      <c r="Q92" s="929"/>
      <c r="R92" s="926"/>
      <c r="S92" s="926"/>
      <c r="T92" s="926"/>
      <c r="U92" s="926"/>
      <c r="V92" s="998"/>
      <c r="W92" s="998" t="s">
        <v>279</v>
      </c>
      <c r="X92" s="1626" t="str">
        <f>項目一覧②!$F$333</f>
        <v/>
      </c>
      <c r="Y92" s="1626"/>
      <c r="Z92" s="1626"/>
      <c r="AA92" s="929" t="s">
        <v>278</v>
      </c>
      <c r="AB92" s="926"/>
    </row>
    <row r="93" spans="1:28" ht="17.100000000000001" customHeight="1">
      <c r="A93" s="929"/>
      <c r="B93" s="929" t="s">
        <v>285</v>
      </c>
      <c r="C93" s="929"/>
      <c r="D93" s="998" t="s">
        <v>281</v>
      </c>
      <c r="E93" s="1625" t="str">
        <f>項目一覧②!$F$322</f>
        <v/>
      </c>
      <c r="F93" s="1625"/>
      <c r="G93" s="998" t="s">
        <v>280</v>
      </c>
      <c r="H93" s="961" t="str">
        <f>項目一覧②!$F$328</f>
        <v/>
      </c>
      <c r="J93" s="929"/>
      <c r="K93" s="929"/>
      <c r="L93" s="926"/>
      <c r="M93" s="929"/>
      <c r="N93" s="929"/>
      <c r="O93" s="929"/>
      <c r="P93" s="929"/>
      <c r="Q93" s="929"/>
      <c r="R93" s="926"/>
      <c r="S93" s="926"/>
      <c r="T93" s="926"/>
      <c r="U93" s="926"/>
      <c r="V93" s="998"/>
      <c r="W93" s="998" t="s">
        <v>279</v>
      </c>
      <c r="X93" s="1626" t="str">
        <f>項目一覧②!$F$334</f>
        <v/>
      </c>
      <c r="Y93" s="1626"/>
      <c r="Z93" s="1626"/>
      <c r="AA93" s="929" t="s">
        <v>278</v>
      </c>
      <c r="AB93" s="926"/>
    </row>
    <row r="94" spans="1:28" ht="17.100000000000001" customHeight="1">
      <c r="A94" s="929"/>
      <c r="B94" s="929" t="s">
        <v>284</v>
      </c>
      <c r="C94" s="929"/>
      <c r="D94" s="998" t="s">
        <v>281</v>
      </c>
      <c r="E94" s="1625" t="str">
        <f>項目一覧②!$F$323</f>
        <v/>
      </c>
      <c r="F94" s="1625"/>
      <c r="G94" s="998" t="s">
        <v>280</v>
      </c>
      <c r="H94" s="961" t="str">
        <f>項目一覧②!$F$329</f>
        <v/>
      </c>
      <c r="J94" s="929"/>
      <c r="K94" s="929"/>
      <c r="L94" s="926"/>
      <c r="M94" s="929"/>
      <c r="N94" s="929"/>
      <c r="O94" s="929"/>
      <c r="P94" s="929"/>
      <c r="Q94" s="929"/>
      <c r="R94" s="926"/>
      <c r="S94" s="926"/>
      <c r="T94" s="926"/>
      <c r="U94" s="926"/>
      <c r="V94" s="998"/>
      <c r="W94" s="998" t="s">
        <v>279</v>
      </c>
      <c r="X94" s="1626" t="str">
        <f>項目一覧②!$F$335</f>
        <v/>
      </c>
      <c r="Y94" s="1626"/>
      <c r="Z94" s="1626"/>
      <c r="AA94" s="929" t="s">
        <v>278</v>
      </c>
      <c r="AB94" s="926"/>
    </row>
    <row r="95" spans="1:28" ht="17.100000000000001" customHeight="1">
      <c r="A95" s="929"/>
      <c r="B95" s="929" t="s">
        <v>283</v>
      </c>
      <c r="C95" s="929"/>
      <c r="D95" s="998" t="s">
        <v>281</v>
      </c>
      <c r="E95" s="1625" t="str">
        <f>項目一覧②!$F$324</f>
        <v/>
      </c>
      <c r="F95" s="1625"/>
      <c r="G95" s="998" t="s">
        <v>280</v>
      </c>
      <c r="H95" s="961" t="str">
        <f>項目一覧②!$F$330</f>
        <v/>
      </c>
      <c r="J95" s="929"/>
      <c r="K95" s="929"/>
      <c r="L95" s="926"/>
      <c r="M95" s="929"/>
      <c r="N95" s="929"/>
      <c r="O95" s="929"/>
      <c r="P95" s="929"/>
      <c r="Q95" s="929"/>
      <c r="R95" s="926"/>
      <c r="S95" s="926"/>
      <c r="T95" s="926"/>
      <c r="U95" s="926"/>
      <c r="V95" s="998"/>
      <c r="W95" s="998" t="s">
        <v>279</v>
      </c>
      <c r="X95" s="1626" t="str">
        <f>項目一覧②!$F$336</f>
        <v/>
      </c>
      <c r="Y95" s="1626"/>
      <c r="Z95" s="1626"/>
      <c r="AA95" s="929" t="s">
        <v>278</v>
      </c>
      <c r="AB95" s="926"/>
    </row>
    <row r="96" spans="1:28" ht="17.100000000000001" customHeight="1">
      <c r="A96" s="958"/>
      <c r="B96" s="958" t="s">
        <v>282</v>
      </c>
      <c r="C96" s="958"/>
      <c r="D96" s="998" t="s">
        <v>281</v>
      </c>
      <c r="E96" s="1625" t="str">
        <f>項目一覧②!$F$325</f>
        <v/>
      </c>
      <c r="F96" s="1625"/>
      <c r="G96" s="998" t="s">
        <v>280</v>
      </c>
      <c r="H96" s="961" t="str">
        <f>項目一覧②!$F$331</f>
        <v/>
      </c>
      <c r="J96" s="958"/>
      <c r="K96" s="958"/>
      <c r="L96" s="926"/>
      <c r="M96" s="958"/>
      <c r="N96" s="958"/>
      <c r="O96" s="958"/>
      <c r="P96" s="958"/>
      <c r="Q96" s="958"/>
      <c r="R96" s="926"/>
      <c r="S96" s="926"/>
      <c r="T96" s="926"/>
      <c r="U96" s="926"/>
      <c r="V96" s="998"/>
      <c r="W96" s="998" t="s">
        <v>279</v>
      </c>
      <c r="X96" s="1629" t="str">
        <f>項目一覧②!$F$337</f>
        <v/>
      </c>
      <c r="Y96" s="1629"/>
      <c r="Z96" s="1629"/>
      <c r="AA96" s="929" t="s">
        <v>278</v>
      </c>
      <c r="AB96" s="929"/>
    </row>
    <row r="97" spans="1:28" ht="17.100000000000001" customHeight="1">
      <c r="A97" s="982" t="s">
        <v>275</v>
      </c>
      <c r="B97" s="960" t="s">
        <v>251</v>
      </c>
      <c r="C97" s="960"/>
      <c r="D97" s="960"/>
      <c r="E97" s="960"/>
      <c r="F97" s="960"/>
      <c r="G97" s="960"/>
      <c r="H97" s="960"/>
      <c r="I97" s="960"/>
      <c r="J97" s="960"/>
      <c r="K97" s="960"/>
      <c r="L97" s="960"/>
      <c r="M97" s="960"/>
      <c r="N97" s="960"/>
      <c r="O97" s="960"/>
      <c r="P97" s="960"/>
      <c r="Q97" s="960"/>
      <c r="R97" s="960"/>
      <c r="S97" s="960"/>
      <c r="T97" s="960"/>
      <c r="U97" s="960"/>
      <c r="V97" s="960"/>
      <c r="W97" s="960"/>
      <c r="X97" s="960"/>
      <c r="Y97" s="960"/>
      <c r="Z97" s="960"/>
      <c r="AA97" s="960"/>
      <c r="AB97" s="926"/>
    </row>
    <row r="98" spans="1:28" ht="17.100000000000001" customHeight="1">
      <c r="A98" s="959"/>
      <c r="B98" s="929"/>
      <c r="C98" s="929"/>
      <c r="D98" s="929"/>
      <c r="E98" s="929"/>
      <c r="F98" s="1633" t="str">
        <f>項目一覧②!$F$338</f>
        <v/>
      </c>
      <c r="G98" s="1633"/>
      <c r="H98" s="1633"/>
      <c r="I98" s="1633"/>
      <c r="J98" s="1633"/>
      <c r="K98" s="1633"/>
      <c r="L98" s="1633"/>
      <c r="M98" s="1633"/>
      <c r="N98" s="1633"/>
      <c r="O98" s="1633"/>
      <c r="P98" s="1633"/>
      <c r="Q98" s="1633"/>
      <c r="R98" s="1633"/>
      <c r="S98" s="1633"/>
      <c r="T98" s="1633"/>
      <c r="U98" s="1633"/>
      <c r="V98" s="1633"/>
      <c r="W98" s="1633"/>
      <c r="X98" s="1633"/>
      <c r="Y98" s="1633"/>
      <c r="Z98" s="1633"/>
      <c r="AA98" s="1633"/>
      <c r="AB98" s="926"/>
    </row>
    <row r="99" spans="1:28" ht="17.100000000000001" customHeight="1">
      <c r="A99" s="958"/>
      <c r="B99" s="958"/>
      <c r="C99" s="958"/>
      <c r="D99" s="958"/>
      <c r="E99" s="958"/>
      <c r="F99" s="1634"/>
      <c r="G99" s="1634"/>
      <c r="H99" s="1634"/>
      <c r="I99" s="1634"/>
      <c r="J99" s="1634"/>
      <c r="K99" s="1634"/>
      <c r="L99" s="1634"/>
      <c r="M99" s="1634"/>
      <c r="N99" s="1634"/>
      <c r="O99" s="1634"/>
      <c r="P99" s="1634"/>
      <c r="Q99" s="1634"/>
      <c r="R99" s="1634"/>
      <c r="S99" s="1634"/>
      <c r="T99" s="1634"/>
      <c r="U99" s="1634"/>
      <c r="V99" s="1634"/>
      <c r="W99" s="1634"/>
      <c r="X99" s="1634"/>
      <c r="Y99" s="1634"/>
      <c r="Z99" s="1634"/>
      <c r="AA99" s="1634"/>
      <c r="AB99" s="929"/>
    </row>
    <row r="100" spans="1:28" ht="17.100000000000001" customHeight="1">
      <c r="A100" s="959" t="s">
        <v>275</v>
      </c>
      <c r="B100" s="929" t="s">
        <v>250</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6"/>
    </row>
    <row r="101" spans="1:28" ht="17.100000000000001" customHeight="1">
      <c r="A101" s="929"/>
      <c r="B101" s="929"/>
      <c r="C101" s="929"/>
      <c r="D101" s="929"/>
      <c r="E101" s="929"/>
      <c r="F101" s="1633" t="str">
        <f>項目一覧②!$F$339</f>
        <v/>
      </c>
      <c r="G101" s="1633"/>
      <c r="H101" s="1633"/>
      <c r="I101" s="1633"/>
      <c r="J101" s="1633"/>
      <c r="K101" s="1633"/>
      <c r="L101" s="1633"/>
      <c r="M101" s="1633"/>
      <c r="N101" s="1633"/>
      <c r="O101" s="1633"/>
      <c r="P101" s="1633"/>
      <c r="Q101" s="1633"/>
      <c r="R101" s="1633"/>
      <c r="S101" s="1633"/>
      <c r="T101" s="1633"/>
      <c r="U101" s="1633"/>
      <c r="V101" s="1633"/>
      <c r="W101" s="1633"/>
      <c r="X101" s="1633"/>
      <c r="Y101" s="1633"/>
      <c r="Z101" s="1633"/>
      <c r="AA101" s="1633"/>
      <c r="AB101" s="926"/>
    </row>
    <row r="102" spans="1:28" ht="17.100000000000001" customHeight="1">
      <c r="A102" s="958"/>
      <c r="B102" s="958"/>
      <c r="C102" s="958"/>
      <c r="D102" s="958"/>
      <c r="E102" s="958"/>
      <c r="F102" s="1634"/>
      <c r="G102" s="1634"/>
      <c r="H102" s="1634"/>
      <c r="I102" s="1634"/>
      <c r="J102" s="1634"/>
      <c r="K102" s="1634"/>
      <c r="L102" s="1634"/>
      <c r="M102" s="1634"/>
      <c r="N102" s="1634"/>
      <c r="O102" s="1634"/>
      <c r="P102" s="1634"/>
      <c r="Q102" s="1634"/>
      <c r="R102" s="1634"/>
      <c r="S102" s="1634"/>
      <c r="T102" s="1634"/>
      <c r="U102" s="1634"/>
      <c r="V102" s="1634"/>
      <c r="W102" s="1634"/>
      <c r="X102" s="1634"/>
      <c r="Y102" s="1634"/>
      <c r="Z102" s="1634"/>
      <c r="AA102" s="1634"/>
      <c r="AB102" s="929"/>
    </row>
    <row r="103" spans="1:28" ht="17.100000000000001" customHeight="1">
      <c r="A103" s="929"/>
      <c r="B103" s="929"/>
      <c r="C103" s="929"/>
      <c r="D103" s="929"/>
      <c r="E103" s="929"/>
      <c r="F103" s="929"/>
      <c r="G103" s="929"/>
      <c r="H103" s="929"/>
      <c r="I103" s="929"/>
      <c r="J103" s="929"/>
      <c r="K103" s="929"/>
      <c r="L103" s="929"/>
      <c r="M103" s="929"/>
      <c r="N103" s="929"/>
      <c r="O103" s="929"/>
      <c r="P103" s="929"/>
      <c r="Q103" s="929"/>
      <c r="R103" s="929"/>
      <c r="S103" s="929"/>
      <c r="T103" s="929"/>
      <c r="U103" s="929"/>
      <c r="V103" s="929"/>
      <c r="W103" s="929"/>
      <c r="X103" s="929"/>
      <c r="Y103" s="929"/>
      <c r="Z103" s="929"/>
      <c r="AA103" s="929"/>
      <c r="AB103" s="926"/>
    </row>
    <row r="104" spans="1:28" ht="17.100000000000001" customHeight="1">
      <c r="A104" s="1627" t="s">
        <v>277</v>
      </c>
      <c r="B104" s="1627"/>
      <c r="C104" s="1627"/>
      <c r="D104" s="1627"/>
      <c r="E104" s="1627"/>
      <c r="F104" s="1627"/>
      <c r="G104" s="1627"/>
      <c r="H104" s="1627"/>
      <c r="I104" s="1627"/>
      <c r="J104" s="1627"/>
      <c r="K104" s="1627"/>
      <c r="L104" s="1627"/>
      <c r="M104" s="1627"/>
      <c r="N104" s="1627"/>
      <c r="O104" s="1627"/>
      <c r="P104" s="1627"/>
      <c r="Q104" s="1627"/>
      <c r="R104" s="1627"/>
      <c r="S104" s="1627"/>
      <c r="T104" s="1627"/>
      <c r="U104" s="1627"/>
      <c r="V104" s="1627"/>
      <c r="W104" s="1627"/>
      <c r="X104" s="1627"/>
      <c r="Y104" s="1627"/>
      <c r="Z104" s="1627"/>
      <c r="AA104" s="1627"/>
      <c r="AB104" s="926"/>
    </row>
    <row r="105" spans="1:28" ht="17.100000000000001" customHeight="1">
      <c r="A105" s="958"/>
      <c r="B105" s="958" t="s">
        <v>276</v>
      </c>
      <c r="C105" s="958"/>
      <c r="D105" s="958"/>
      <c r="E105" s="958"/>
      <c r="F105" s="958"/>
      <c r="G105" s="958"/>
      <c r="H105" s="958"/>
      <c r="I105" s="958"/>
      <c r="J105" s="958"/>
      <c r="K105" s="958"/>
      <c r="L105" s="958"/>
      <c r="M105" s="958"/>
      <c r="N105" s="958"/>
      <c r="O105" s="958"/>
      <c r="P105" s="958"/>
      <c r="Q105" s="958"/>
      <c r="R105" s="958"/>
      <c r="S105" s="958"/>
      <c r="T105" s="958"/>
      <c r="U105" s="958"/>
      <c r="V105" s="958"/>
      <c r="W105" s="958"/>
      <c r="X105" s="958"/>
      <c r="Y105" s="958"/>
      <c r="Z105" s="958"/>
      <c r="AA105" s="958"/>
      <c r="AB105" s="929"/>
    </row>
    <row r="106" spans="1:28" ht="21.95" customHeight="1">
      <c r="A106" s="995" t="s">
        <v>275</v>
      </c>
      <c r="B106" s="996" t="s">
        <v>132</v>
      </c>
      <c r="C106" s="996"/>
      <c r="D106" s="996"/>
      <c r="E106" s="996"/>
      <c r="F106" s="996"/>
      <c r="G106" s="945"/>
      <c r="H106" s="996"/>
      <c r="I106" s="996"/>
      <c r="J106" s="996"/>
      <c r="K106" s="996"/>
      <c r="L106" s="996"/>
      <c r="M106" s="996">
        <f>項目一覧②!$F$340</f>
        <v>2</v>
      </c>
      <c r="N106" s="996"/>
      <c r="O106" s="996"/>
      <c r="P106" s="996"/>
      <c r="Q106" s="996"/>
      <c r="R106" s="996"/>
      <c r="S106" s="996"/>
      <c r="T106" s="996"/>
      <c r="U106" s="996"/>
      <c r="V106" s="996"/>
      <c r="W106" s="996"/>
      <c r="X106" s="996"/>
      <c r="Y106" s="996"/>
      <c r="Z106" s="996"/>
      <c r="AA106" s="996"/>
      <c r="AB106" s="929"/>
    </row>
    <row r="107" spans="1:28" ht="21.95" customHeight="1">
      <c r="A107" s="995" t="s">
        <v>275</v>
      </c>
      <c r="B107" s="996" t="s">
        <v>274</v>
      </c>
      <c r="C107" s="996"/>
      <c r="D107" s="996"/>
      <c r="E107" s="996"/>
      <c r="F107" s="996"/>
      <c r="G107" s="926"/>
      <c r="H107" s="926"/>
      <c r="I107" s="996"/>
      <c r="J107" s="1631" t="str">
        <f>項目一覧②!$F$341</f>
        <v/>
      </c>
      <c r="K107" s="1631"/>
      <c r="L107" s="1631"/>
      <c r="M107" s="1631"/>
      <c r="N107" s="1007" t="s">
        <v>273</v>
      </c>
      <c r="O107" s="996"/>
      <c r="P107" s="996"/>
      <c r="Q107" s="996"/>
      <c r="R107" s="996"/>
      <c r="S107" s="996"/>
      <c r="T107" s="996"/>
      <c r="U107" s="996"/>
      <c r="V107" s="996"/>
      <c r="W107" s="996"/>
      <c r="X107" s="996"/>
      <c r="Y107" s="996"/>
      <c r="Z107" s="996"/>
      <c r="AA107" s="996"/>
      <c r="AB107" s="929"/>
    </row>
    <row r="108" spans="1:28" ht="21.95" customHeight="1">
      <c r="A108" s="995" t="s">
        <v>110</v>
      </c>
      <c r="B108" s="996" t="s">
        <v>272</v>
      </c>
      <c r="C108" s="996"/>
      <c r="D108" s="996"/>
      <c r="E108" s="996"/>
      <c r="F108" s="996"/>
      <c r="G108" s="996"/>
      <c r="H108" s="996"/>
      <c r="I108" s="996"/>
      <c r="J108" s="1630" t="str">
        <f>項目一覧②!$F$342</f>
        <v/>
      </c>
      <c r="K108" s="1630"/>
      <c r="L108" s="1630"/>
      <c r="M108" s="1630"/>
      <c r="N108" s="1022" t="s">
        <v>92</v>
      </c>
      <c r="O108" s="996"/>
      <c r="P108" s="996"/>
      <c r="Q108" s="996"/>
      <c r="R108" s="996"/>
      <c r="S108" s="996"/>
      <c r="T108" s="996"/>
      <c r="U108" s="996"/>
      <c r="V108" s="996"/>
      <c r="W108" s="996"/>
      <c r="X108" s="996"/>
      <c r="Y108" s="996"/>
      <c r="Z108" s="996"/>
      <c r="AA108" s="996"/>
      <c r="AB108" s="929"/>
    </row>
    <row r="109" spans="1:28" ht="21.95" customHeight="1">
      <c r="A109" s="995" t="s">
        <v>110</v>
      </c>
      <c r="B109" s="996" t="s">
        <v>271</v>
      </c>
      <c r="C109" s="996"/>
      <c r="D109" s="996"/>
      <c r="E109" s="996"/>
      <c r="F109" s="996"/>
      <c r="G109" s="996"/>
      <c r="H109" s="996"/>
      <c r="I109" s="996"/>
      <c r="J109" s="1630" t="str">
        <f>項目一覧②!$F$343</f>
        <v/>
      </c>
      <c r="K109" s="1630"/>
      <c r="L109" s="1630"/>
      <c r="M109" s="1630"/>
      <c r="N109" s="1023" t="s">
        <v>92</v>
      </c>
      <c r="O109" s="996"/>
      <c r="P109" s="996"/>
      <c r="Q109" s="996"/>
      <c r="R109" s="996"/>
      <c r="S109" s="996"/>
      <c r="T109" s="996"/>
      <c r="U109" s="996"/>
      <c r="V109" s="996"/>
      <c r="W109" s="996"/>
      <c r="X109" s="996"/>
      <c r="Y109" s="996"/>
      <c r="Z109" s="996"/>
      <c r="AA109" s="996"/>
      <c r="AB109" s="929"/>
    </row>
    <row r="110" spans="1:28" ht="21.95" customHeight="1">
      <c r="A110" s="995" t="s">
        <v>110</v>
      </c>
      <c r="B110" s="996" t="s">
        <v>270</v>
      </c>
      <c r="C110" s="996"/>
      <c r="D110" s="996"/>
      <c r="E110" s="996"/>
      <c r="F110" s="996"/>
      <c r="G110" s="996"/>
      <c r="H110" s="996"/>
      <c r="I110" s="996"/>
      <c r="J110" s="1630" t="str">
        <f>項目一覧②!$F$344</f>
        <v/>
      </c>
      <c r="K110" s="1630"/>
      <c r="L110" s="1630"/>
      <c r="M110" s="1630"/>
      <c r="N110" s="1022" t="s">
        <v>92</v>
      </c>
      <c r="O110" s="996"/>
      <c r="P110" s="996"/>
      <c r="Q110" s="996"/>
      <c r="R110" s="996"/>
      <c r="S110" s="996"/>
      <c r="T110" s="996"/>
      <c r="U110" s="996"/>
      <c r="V110" s="996"/>
      <c r="W110" s="996"/>
      <c r="X110" s="996"/>
      <c r="Y110" s="996"/>
      <c r="Z110" s="996"/>
      <c r="AA110" s="996"/>
      <c r="AB110" s="929"/>
    </row>
    <row r="111" spans="1:28" ht="17.100000000000001" customHeight="1">
      <c r="A111" s="982" t="s">
        <v>110</v>
      </c>
      <c r="B111" s="960" t="s">
        <v>268</v>
      </c>
      <c r="C111" s="960"/>
      <c r="D111" s="960"/>
      <c r="E111" s="960"/>
      <c r="F111" s="960"/>
      <c r="G111" s="960"/>
      <c r="H111" s="960"/>
      <c r="I111" s="960"/>
      <c r="O111" s="960"/>
      <c r="P111" s="960"/>
      <c r="Q111" s="960"/>
      <c r="R111" s="960"/>
      <c r="S111" s="960"/>
      <c r="T111" s="960"/>
      <c r="U111" s="960"/>
      <c r="V111" s="960"/>
      <c r="W111" s="960"/>
      <c r="X111" s="960"/>
      <c r="Y111" s="960"/>
      <c r="Z111" s="960"/>
      <c r="AA111" s="960"/>
      <c r="AB111" s="926"/>
    </row>
    <row r="112" spans="1:28" ht="17.100000000000001" customHeight="1">
      <c r="A112" s="959"/>
      <c r="B112" s="929"/>
      <c r="C112" s="929" t="s">
        <v>2269</v>
      </c>
      <c r="D112" s="929" t="s">
        <v>2270</v>
      </c>
      <c r="E112" s="929"/>
      <c r="F112" s="929"/>
      <c r="G112" s="929"/>
      <c r="H112" s="929"/>
      <c r="I112" s="929"/>
      <c r="J112" s="1628" t="str">
        <f>項目一覧②!$F$345</f>
        <v/>
      </c>
      <c r="K112" s="1628"/>
      <c r="L112" s="1628"/>
      <c r="M112" s="1628"/>
      <c r="N112" s="1023" t="s">
        <v>92</v>
      </c>
      <c r="O112" s="929"/>
      <c r="P112" s="929"/>
      <c r="Q112" s="929"/>
      <c r="R112" s="929"/>
      <c r="S112" s="929"/>
      <c r="T112" s="929"/>
      <c r="U112" s="929"/>
      <c r="V112" s="929"/>
      <c r="W112" s="929"/>
      <c r="X112" s="929"/>
      <c r="Y112" s="929"/>
      <c r="Z112" s="929"/>
      <c r="AA112" s="929"/>
      <c r="AB112" s="926"/>
    </row>
    <row r="113" spans="1:28" ht="17.100000000000001" customHeight="1">
      <c r="A113" s="959"/>
      <c r="B113" s="929"/>
      <c r="C113" s="929" t="s">
        <v>2271</v>
      </c>
      <c r="D113" s="929" t="s">
        <v>2272</v>
      </c>
      <c r="E113" s="929"/>
      <c r="F113" s="929"/>
      <c r="G113" s="929"/>
      <c r="H113" s="929"/>
      <c r="I113" s="929"/>
      <c r="J113" s="1024"/>
      <c r="K113" s="1024"/>
      <c r="L113" s="1024"/>
      <c r="M113" s="1024"/>
      <c r="N113" s="1023"/>
      <c r="O113" s="929"/>
      <c r="P113" s="929"/>
      <c r="Q113" s="929" t="str">
        <f>IF(項目一覧②!$G$346=TRUE,"■","□")</f>
        <v>□</v>
      </c>
      <c r="R113" s="929" t="s">
        <v>84</v>
      </c>
      <c r="S113" s="929"/>
      <c r="T113" s="929" t="str">
        <f>IF(項目一覧②!$H$346=TRUE,"■","□")</f>
        <v>□</v>
      </c>
      <c r="U113" s="929" t="s">
        <v>454</v>
      </c>
      <c r="V113" s="929"/>
      <c r="W113" s="929"/>
      <c r="X113" s="929"/>
      <c r="Y113" s="929"/>
      <c r="Z113" s="929"/>
      <c r="AA113" s="929"/>
      <c r="AB113" s="929"/>
    </row>
    <row r="114" spans="1:28" ht="17.100000000000001" customHeight="1">
      <c r="A114" s="982" t="s">
        <v>275</v>
      </c>
      <c r="B114" s="960" t="s">
        <v>264</v>
      </c>
      <c r="C114" s="960"/>
      <c r="D114" s="960"/>
      <c r="E114" s="960"/>
      <c r="F114" s="960"/>
      <c r="G114" s="960"/>
      <c r="H114" s="960"/>
      <c r="I114" s="960"/>
      <c r="J114" s="960"/>
      <c r="K114" s="960"/>
      <c r="L114" s="960"/>
      <c r="M114" s="960"/>
      <c r="N114" s="960"/>
      <c r="O114" s="960"/>
      <c r="P114" s="960"/>
      <c r="Q114" s="960"/>
      <c r="R114" s="960"/>
      <c r="S114" s="960"/>
      <c r="T114" s="960"/>
      <c r="U114" s="960"/>
      <c r="V114" s="960"/>
      <c r="W114" s="960"/>
      <c r="X114" s="960"/>
      <c r="Y114" s="960"/>
      <c r="Z114" s="960"/>
      <c r="AA114" s="960"/>
      <c r="AB114" s="926"/>
    </row>
    <row r="115" spans="1:28" ht="17.100000000000001" customHeight="1">
      <c r="A115" s="929"/>
      <c r="B115" s="929"/>
      <c r="C115" s="929"/>
      <c r="D115" s="1627" t="s">
        <v>263</v>
      </c>
      <c r="E115" s="1627"/>
      <c r="F115" s="1627"/>
      <c r="G115" s="1627"/>
      <c r="H115" s="998"/>
      <c r="I115" s="1627" t="s">
        <v>262</v>
      </c>
      <c r="J115" s="1627"/>
      <c r="K115" s="1627"/>
      <c r="L115" s="1627"/>
      <c r="M115" s="1627"/>
      <c r="N115" s="1627"/>
      <c r="O115" s="1627"/>
      <c r="P115" s="1627"/>
      <c r="Q115" s="1627"/>
      <c r="R115" s="1627"/>
      <c r="S115" s="1627"/>
      <c r="T115" s="1627"/>
      <c r="U115" s="1627"/>
      <c r="V115" s="998"/>
      <c r="W115" s="998" t="s">
        <v>279</v>
      </c>
      <c r="X115" s="1627" t="s">
        <v>289</v>
      </c>
      <c r="Y115" s="1627"/>
      <c r="Z115" s="1627"/>
      <c r="AA115" s="929" t="s">
        <v>288</v>
      </c>
      <c r="AB115" s="926"/>
    </row>
    <row r="116" spans="1:28" ht="17.100000000000001" customHeight="1">
      <c r="A116" s="929"/>
      <c r="B116" s="929" t="s">
        <v>287</v>
      </c>
      <c r="C116" s="929"/>
      <c r="D116" s="998" t="s">
        <v>281</v>
      </c>
      <c r="E116" s="1625" t="str">
        <f>項目一覧②!$F$347</f>
        <v/>
      </c>
      <c r="F116" s="1625"/>
      <c r="G116" s="998" t="s">
        <v>280</v>
      </c>
      <c r="H116" s="961" t="str">
        <f>項目一覧②!$F$353</f>
        <v/>
      </c>
      <c r="J116" s="929"/>
      <c r="K116" s="929"/>
      <c r="L116" s="926"/>
      <c r="M116" s="929"/>
      <c r="N116" s="929"/>
      <c r="O116" s="929"/>
      <c r="P116" s="929"/>
      <c r="Q116" s="929"/>
      <c r="R116" s="926"/>
      <c r="S116" s="926"/>
      <c r="T116" s="926"/>
      <c r="U116" s="926"/>
      <c r="V116" s="998"/>
      <c r="W116" s="998" t="s">
        <v>279</v>
      </c>
      <c r="X116" s="1626" t="str">
        <f>項目一覧②!$F$359</f>
        <v/>
      </c>
      <c r="Y116" s="1626"/>
      <c r="Z116" s="1626"/>
      <c r="AA116" s="929" t="s">
        <v>278</v>
      </c>
      <c r="AB116" s="926"/>
    </row>
    <row r="117" spans="1:28" ht="17.100000000000001" customHeight="1">
      <c r="A117" s="929"/>
      <c r="B117" s="929" t="s">
        <v>286</v>
      </c>
      <c r="C117" s="929"/>
      <c r="D117" s="998" t="s">
        <v>281</v>
      </c>
      <c r="E117" s="1625" t="str">
        <f>項目一覧②!$F$348</f>
        <v/>
      </c>
      <c r="F117" s="1625"/>
      <c r="G117" s="998" t="s">
        <v>280</v>
      </c>
      <c r="H117" s="961" t="str">
        <f>項目一覧②!$F$354</f>
        <v/>
      </c>
      <c r="J117" s="929"/>
      <c r="K117" s="929"/>
      <c r="L117" s="926"/>
      <c r="M117" s="929"/>
      <c r="N117" s="929"/>
      <c r="O117" s="929"/>
      <c r="P117" s="929"/>
      <c r="Q117" s="929"/>
      <c r="R117" s="926"/>
      <c r="S117" s="926"/>
      <c r="T117" s="926"/>
      <c r="U117" s="926"/>
      <c r="V117" s="998"/>
      <c r="W117" s="998" t="s">
        <v>279</v>
      </c>
      <c r="X117" s="1626" t="str">
        <f>項目一覧②!$F$360</f>
        <v/>
      </c>
      <c r="Y117" s="1626"/>
      <c r="Z117" s="1626"/>
      <c r="AA117" s="929" t="s">
        <v>278</v>
      </c>
      <c r="AB117" s="926"/>
    </row>
    <row r="118" spans="1:28" ht="17.100000000000001" customHeight="1">
      <c r="A118" s="929"/>
      <c r="B118" s="929" t="s">
        <v>285</v>
      </c>
      <c r="C118" s="929"/>
      <c r="D118" s="998" t="s">
        <v>281</v>
      </c>
      <c r="E118" s="1625" t="str">
        <f>項目一覧②!$F$349</f>
        <v/>
      </c>
      <c r="F118" s="1625"/>
      <c r="G118" s="998" t="s">
        <v>280</v>
      </c>
      <c r="H118" s="961" t="str">
        <f>項目一覧②!$F$355</f>
        <v/>
      </c>
      <c r="J118" s="929"/>
      <c r="K118" s="929"/>
      <c r="L118" s="926"/>
      <c r="M118" s="929"/>
      <c r="N118" s="929"/>
      <c r="O118" s="929"/>
      <c r="P118" s="929"/>
      <c r="Q118" s="929"/>
      <c r="R118" s="926"/>
      <c r="S118" s="926"/>
      <c r="T118" s="926"/>
      <c r="U118" s="926"/>
      <c r="V118" s="998"/>
      <c r="W118" s="998" t="s">
        <v>279</v>
      </c>
      <c r="X118" s="1626" t="str">
        <f>項目一覧②!$F$361</f>
        <v/>
      </c>
      <c r="Y118" s="1626"/>
      <c r="Z118" s="1626"/>
      <c r="AA118" s="929" t="s">
        <v>278</v>
      </c>
      <c r="AB118" s="926"/>
    </row>
    <row r="119" spans="1:28" ht="17.100000000000001" customHeight="1">
      <c r="A119" s="929"/>
      <c r="B119" s="929" t="s">
        <v>284</v>
      </c>
      <c r="C119" s="929"/>
      <c r="D119" s="998" t="s">
        <v>281</v>
      </c>
      <c r="E119" s="1625" t="str">
        <f>項目一覧②!$F$350</f>
        <v/>
      </c>
      <c r="F119" s="1625"/>
      <c r="G119" s="998" t="s">
        <v>280</v>
      </c>
      <c r="H119" s="961">
        <f>項目一覧②!$F$356</f>
        <v>0</v>
      </c>
      <c r="J119" s="929"/>
      <c r="K119" s="929"/>
      <c r="L119" s="926"/>
      <c r="M119" s="929"/>
      <c r="N119" s="929"/>
      <c r="O119" s="929"/>
      <c r="P119" s="929"/>
      <c r="Q119" s="929"/>
      <c r="R119" s="926"/>
      <c r="S119" s="926"/>
      <c r="T119" s="926"/>
      <c r="U119" s="926"/>
      <c r="V119" s="998"/>
      <c r="W119" s="998" t="s">
        <v>279</v>
      </c>
      <c r="X119" s="1626" t="str">
        <f>項目一覧②!$F$362</f>
        <v/>
      </c>
      <c r="Y119" s="1626"/>
      <c r="Z119" s="1626"/>
      <c r="AA119" s="929" t="s">
        <v>278</v>
      </c>
      <c r="AB119" s="926"/>
    </row>
    <row r="120" spans="1:28" ht="17.100000000000001" customHeight="1">
      <c r="A120" s="929"/>
      <c r="B120" s="929" t="s">
        <v>283</v>
      </c>
      <c r="C120" s="929"/>
      <c r="D120" s="998" t="s">
        <v>281</v>
      </c>
      <c r="E120" s="1625" t="str">
        <f>項目一覧②!$F$351</f>
        <v/>
      </c>
      <c r="F120" s="1625"/>
      <c r="G120" s="998" t="s">
        <v>280</v>
      </c>
      <c r="H120" s="961" t="str">
        <f>項目一覧②!$F$357</f>
        <v/>
      </c>
      <c r="J120" s="929"/>
      <c r="K120" s="929"/>
      <c r="L120" s="926"/>
      <c r="M120" s="929"/>
      <c r="N120" s="929"/>
      <c r="O120" s="929"/>
      <c r="P120" s="929"/>
      <c r="Q120" s="929"/>
      <c r="R120" s="926"/>
      <c r="S120" s="926"/>
      <c r="T120" s="926"/>
      <c r="U120" s="926"/>
      <c r="V120" s="998"/>
      <c r="W120" s="998" t="s">
        <v>279</v>
      </c>
      <c r="X120" s="1626" t="str">
        <f>項目一覧②!$F$363</f>
        <v/>
      </c>
      <c r="Y120" s="1626"/>
      <c r="Z120" s="1626"/>
      <c r="AA120" s="929" t="s">
        <v>278</v>
      </c>
      <c r="AB120" s="926"/>
    </row>
    <row r="121" spans="1:28" ht="17.100000000000001" customHeight="1">
      <c r="A121" s="958"/>
      <c r="B121" s="958" t="s">
        <v>282</v>
      </c>
      <c r="C121" s="958"/>
      <c r="D121" s="998" t="s">
        <v>281</v>
      </c>
      <c r="E121" s="1625" t="str">
        <f>項目一覧②!$F$352</f>
        <v/>
      </c>
      <c r="F121" s="1625"/>
      <c r="G121" s="998" t="s">
        <v>280</v>
      </c>
      <c r="H121" s="961" t="str">
        <f>項目一覧②!$F$358</f>
        <v/>
      </c>
      <c r="J121" s="958"/>
      <c r="K121" s="958"/>
      <c r="L121" s="926"/>
      <c r="M121" s="958"/>
      <c r="N121" s="958"/>
      <c r="O121" s="958"/>
      <c r="P121" s="958"/>
      <c r="Q121" s="958"/>
      <c r="R121" s="926"/>
      <c r="S121" s="926"/>
      <c r="T121" s="926"/>
      <c r="U121" s="926"/>
      <c r="V121" s="998"/>
      <c r="W121" s="998" t="s">
        <v>279</v>
      </c>
      <c r="X121" s="1629" t="str">
        <f>項目一覧②!$F$364</f>
        <v/>
      </c>
      <c r="Y121" s="1629"/>
      <c r="Z121" s="1629"/>
      <c r="AA121" s="929" t="s">
        <v>278</v>
      </c>
      <c r="AB121" s="929"/>
    </row>
    <row r="122" spans="1:28" ht="17.100000000000001" customHeight="1">
      <c r="A122" s="982" t="s">
        <v>275</v>
      </c>
      <c r="B122" s="960" t="s">
        <v>251</v>
      </c>
      <c r="C122" s="960"/>
      <c r="D122" s="960"/>
      <c r="E122" s="960"/>
      <c r="F122" s="960"/>
      <c r="G122" s="960"/>
      <c r="H122" s="960"/>
      <c r="I122" s="960"/>
      <c r="J122" s="960"/>
      <c r="K122" s="960"/>
      <c r="L122" s="960"/>
      <c r="M122" s="960"/>
      <c r="N122" s="960"/>
      <c r="O122" s="960"/>
      <c r="P122" s="960"/>
      <c r="Q122" s="960"/>
      <c r="R122" s="960"/>
      <c r="S122" s="960"/>
      <c r="T122" s="960"/>
      <c r="U122" s="960"/>
      <c r="V122" s="960"/>
      <c r="W122" s="960"/>
      <c r="X122" s="960"/>
      <c r="Y122" s="960"/>
      <c r="Z122" s="960"/>
      <c r="AA122" s="960"/>
      <c r="AB122" s="926"/>
    </row>
    <row r="123" spans="1:28" ht="17.100000000000001" customHeight="1">
      <c r="A123" s="959"/>
      <c r="B123" s="929"/>
      <c r="C123" s="929"/>
      <c r="D123" s="929"/>
      <c r="E123" s="929"/>
      <c r="F123" s="1633" t="str">
        <f>項目一覧②!$F$365</f>
        <v/>
      </c>
      <c r="G123" s="1633"/>
      <c r="H123" s="1633"/>
      <c r="I123" s="1633"/>
      <c r="J123" s="1633"/>
      <c r="K123" s="1633"/>
      <c r="L123" s="1633"/>
      <c r="M123" s="1633"/>
      <c r="N123" s="1633"/>
      <c r="O123" s="1633"/>
      <c r="P123" s="1633"/>
      <c r="Q123" s="1633"/>
      <c r="R123" s="1633"/>
      <c r="S123" s="1633"/>
      <c r="T123" s="1633"/>
      <c r="U123" s="1633"/>
      <c r="V123" s="1633"/>
      <c r="W123" s="1633"/>
      <c r="X123" s="1633"/>
      <c r="Y123" s="1633"/>
      <c r="Z123" s="1633"/>
      <c r="AA123" s="1633"/>
      <c r="AB123" s="926"/>
    </row>
    <row r="124" spans="1:28" ht="17.100000000000001" customHeight="1">
      <c r="A124" s="958"/>
      <c r="B124" s="958"/>
      <c r="C124" s="958"/>
      <c r="D124" s="958"/>
      <c r="E124" s="958"/>
      <c r="F124" s="1634"/>
      <c r="G124" s="1634"/>
      <c r="H124" s="1634"/>
      <c r="I124" s="1634"/>
      <c r="J124" s="1634"/>
      <c r="K124" s="1634"/>
      <c r="L124" s="1634"/>
      <c r="M124" s="1634"/>
      <c r="N124" s="1634"/>
      <c r="O124" s="1634"/>
      <c r="P124" s="1634"/>
      <c r="Q124" s="1634"/>
      <c r="R124" s="1634"/>
      <c r="S124" s="1634"/>
      <c r="T124" s="1634"/>
      <c r="U124" s="1634"/>
      <c r="V124" s="1634"/>
      <c r="W124" s="1634"/>
      <c r="X124" s="1634"/>
      <c r="Y124" s="1634"/>
      <c r="Z124" s="1634"/>
      <c r="AA124" s="1634"/>
      <c r="AB124" s="929"/>
    </row>
    <row r="125" spans="1:28" ht="17.100000000000001" customHeight="1">
      <c r="A125" s="959" t="s">
        <v>275</v>
      </c>
      <c r="B125" s="929" t="s">
        <v>250</v>
      </c>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6"/>
    </row>
    <row r="126" spans="1:28" ht="17.100000000000001" customHeight="1">
      <c r="A126" s="929"/>
      <c r="B126" s="929"/>
      <c r="C126" s="929"/>
      <c r="D126" s="929"/>
      <c r="E126" s="929"/>
      <c r="F126" s="1633" t="str">
        <f>項目一覧②!$F$366</f>
        <v/>
      </c>
      <c r="G126" s="1633"/>
      <c r="H126" s="1633"/>
      <c r="I126" s="1633"/>
      <c r="J126" s="1633"/>
      <c r="K126" s="1633"/>
      <c r="L126" s="1633"/>
      <c r="M126" s="1633"/>
      <c r="N126" s="1633"/>
      <c r="O126" s="1633"/>
      <c r="P126" s="1633"/>
      <c r="Q126" s="1633"/>
      <c r="R126" s="1633"/>
      <c r="S126" s="1633"/>
      <c r="T126" s="1633"/>
      <c r="U126" s="1633"/>
      <c r="V126" s="1633"/>
      <c r="W126" s="1633"/>
      <c r="X126" s="1633"/>
      <c r="Y126" s="1633"/>
      <c r="Z126" s="1633"/>
      <c r="AA126" s="1633"/>
      <c r="AB126" s="926"/>
    </row>
    <row r="127" spans="1:28" ht="17.100000000000001" customHeight="1">
      <c r="A127" s="958"/>
      <c r="B127" s="958"/>
      <c r="C127" s="958"/>
      <c r="D127" s="958"/>
      <c r="E127" s="958"/>
      <c r="F127" s="1634"/>
      <c r="G127" s="1634"/>
      <c r="H127" s="1634"/>
      <c r="I127" s="1634"/>
      <c r="J127" s="1634"/>
      <c r="K127" s="1634"/>
      <c r="L127" s="1634"/>
      <c r="M127" s="1634"/>
      <c r="N127" s="1634"/>
      <c r="O127" s="1634"/>
      <c r="P127" s="1634"/>
      <c r="Q127" s="1634"/>
      <c r="R127" s="1634"/>
      <c r="S127" s="1634"/>
      <c r="T127" s="1634"/>
      <c r="U127" s="1634"/>
      <c r="V127" s="1634"/>
      <c r="W127" s="1634"/>
      <c r="X127" s="1634"/>
      <c r="Y127" s="1634"/>
      <c r="Z127" s="1634"/>
      <c r="AA127" s="1634"/>
      <c r="AB127" s="929"/>
    </row>
    <row r="128" spans="1:28" ht="17.100000000000001" customHeight="1">
      <c r="A128" s="929"/>
      <c r="B128" s="929"/>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c r="AB128" s="926"/>
    </row>
    <row r="129" spans="1:28" ht="17.100000000000001" customHeight="1">
      <c r="A129" s="1627" t="s">
        <v>277</v>
      </c>
      <c r="B129" s="1627"/>
      <c r="C129" s="1627"/>
      <c r="D129" s="1627"/>
      <c r="E129" s="1627"/>
      <c r="F129" s="1627"/>
      <c r="G129" s="1627"/>
      <c r="H129" s="1627"/>
      <c r="I129" s="1627"/>
      <c r="J129" s="1627"/>
      <c r="K129" s="1627"/>
      <c r="L129" s="1627"/>
      <c r="M129" s="1627"/>
      <c r="N129" s="1627"/>
      <c r="O129" s="1627"/>
      <c r="P129" s="1627"/>
      <c r="Q129" s="1627"/>
      <c r="R129" s="1627"/>
      <c r="S129" s="1627"/>
      <c r="T129" s="1627"/>
      <c r="U129" s="1627"/>
      <c r="V129" s="1627"/>
      <c r="W129" s="1627"/>
      <c r="X129" s="1627"/>
      <c r="Y129" s="1627"/>
      <c r="Z129" s="1627"/>
      <c r="AA129" s="1627"/>
      <c r="AB129" s="926"/>
    </row>
    <row r="130" spans="1:28" ht="17.100000000000001" customHeight="1">
      <c r="A130" s="958"/>
      <c r="B130" s="958" t="s">
        <v>276</v>
      </c>
      <c r="C130" s="958"/>
      <c r="D130" s="958"/>
      <c r="E130" s="958"/>
      <c r="F130" s="958"/>
      <c r="G130" s="958"/>
      <c r="H130" s="958"/>
      <c r="I130" s="958"/>
      <c r="J130" s="958"/>
      <c r="K130" s="958"/>
      <c r="L130" s="958"/>
      <c r="M130" s="958"/>
      <c r="N130" s="958"/>
      <c r="O130" s="958"/>
      <c r="P130" s="958"/>
      <c r="Q130" s="958"/>
      <c r="R130" s="958"/>
      <c r="S130" s="958"/>
      <c r="T130" s="958"/>
      <c r="U130" s="958"/>
      <c r="V130" s="958"/>
      <c r="W130" s="958"/>
      <c r="X130" s="958"/>
      <c r="Y130" s="958"/>
      <c r="Z130" s="958"/>
      <c r="AA130" s="958"/>
      <c r="AB130" s="929"/>
    </row>
    <row r="131" spans="1:28" ht="21.95" customHeight="1">
      <c r="A131" s="995" t="s">
        <v>275</v>
      </c>
      <c r="B131" s="996" t="s">
        <v>132</v>
      </c>
      <c r="C131" s="996"/>
      <c r="D131" s="996"/>
      <c r="E131" s="996"/>
      <c r="F131" s="996"/>
      <c r="G131" s="945"/>
      <c r="H131" s="996"/>
      <c r="I131" s="996"/>
      <c r="J131" s="996"/>
      <c r="K131" s="996"/>
      <c r="L131" s="996"/>
      <c r="M131" s="996">
        <f>項目一覧②!$F$367</f>
        <v>2</v>
      </c>
      <c r="N131" s="996"/>
      <c r="O131" s="996"/>
      <c r="P131" s="996"/>
      <c r="Q131" s="996"/>
      <c r="R131" s="996"/>
      <c r="S131" s="996"/>
      <c r="T131" s="996"/>
      <c r="U131" s="996"/>
      <c r="V131" s="996"/>
      <c r="W131" s="996"/>
      <c r="X131" s="996"/>
      <c r="Y131" s="996"/>
      <c r="Z131" s="996"/>
      <c r="AA131" s="996"/>
      <c r="AB131" s="929"/>
    </row>
    <row r="132" spans="1:28" ht="21.95" customHeight="1">
      <c r="A132" s="995" t="s">
        <v>275</v>
      </c>
      <c r="B132" s="996" t="s">
        <v>274</v>
      </c>
      <c r="C132" s="996"/>
      <c r="D132" s="996"/>
      <c r="E132" s="996"/>
      <c r="F132" s="996"/>
      <c r="G132" s="926"/>
      <c r="H132" s="926"/>
      <c r="I132" s="996"/>
      <c r="J132" s="996"/>
      <c r="K132" s="1621" t="str">
        <f>項目一覧②!$F$368</f>
        <v/>
      </c>
      <c r="L132" s="1621"/>
      <c r="M132" s="1621"/>
      <c r="N132" s="1007" t="s">
        <v>273</v>
      </c>
      <c r="O132" s="996"/>
      <c r="P132" s="996"/>
      <c r="Q132" s="996"/>
      <c r="R132" s="996"/>
      <c r="S132" s="996"/>
      <c r="T132" s="996"/>
      <c r="U132" s="996"/>
      <c r="V132" s="996"/>
      <c r="W132" s="996"/>
      <c r="X132" s="996"/>
      <c r="Y132" s="996"/>
      <c r="Z132" s="996"/>
      <c r="AA132" s="996"/>
      <c r="AB132" s="929"/>
    </row>
    <row r="133" spans="1:28" ht="21.95" customHeight="1">
      <c r="A133" s="995" t="s">
        <v>110</v>
      </c>
      <c r="B133" s="996" t="s">
        <v>272</v>
      </c>
      <c r="C133" s="996"/>
      <c r="D133" s="996"/>
      <c r="E133" s="996"/>
      <c r="F133" s="996"/>
      <c r="G133" s="996"/>
      <c r="H133" s="996"/>
      <c r="I133" s="996"/>
      <c r="J133" s="1630" t="str">
        <f>項目一覧②!$F$369</f>
        <v/>
      </c>
      <c r="K133" s="1630"/>
      <c r="L133" s="1630"/>
      <c r="M133" s="1630"/>
      <c r="N133" s="1022" t="s">
        <v>92</v>
      </c>
      <c r="O133" s="996"/>
      <c r="P133" s="996"/>
      <c r="Q133" s="996"/>
      <c r="R133" s="996"/>
      <c r="S133" s="996"/>
      <c r="T133" s="996"/>
      <c r="U133" s="996"/>
      <c r="V133" s="996"/>
      <c r="W133" s="996"/>
      <c r="X133" s="996"/>
      <c r="Y133" s="996"/>
      <c r="Z133" s="996"/>
      <c r="AA133" s="996"/>
      <c r="AB133" s="929"/>
    </row>
    <row r="134" spans="1:28" ht="21.95" customHeight="1">
      <c r="A134" s="995" t="s">
        <v>110</v>
      </c>
      <c r="B134" s="996" t="s">
        <v>271</v>
      </c>
      <c r="C134" s="996"/>
      <c r="D134" s="996"/>
      <c r="E134" s="996"/>
      <c r="F134" s="996"/>
      <c r="G134" s="996"/>
      <c r="H134" s="996"/>
      <c r="I134" s="996"/>
      <c r="J134" s="1630" t="str">
        <f>項目一覧②!$F$370</f>
        <v/>
      </c>
      <c r="K134" s="1630"/>
      <c r="L134" s="1630"/>
      <c r="M134" s="1630"/>
      <c r="N134" s="1023" t="s">
        <v>92</v>
      </c>
      <c r="O134" s="996"/>
      <c r="P134" s="996"/>
      <c r="Q134" s="996"/>
      <c r="R134" s="996"/>
      <c r="S134" s="996"/>
      <c r="T134" s="996"/>
      <c r="U134" s="996"/>
      <c r="V134" s="996"/>
      <c r="W134" s="996"/>
      <c r="X134" s="996"/>
      <c r="Y134" s="996"/>
      <c r="Z134" s="996"/>
      <c r="AA134" s="996"/>
      <c r="AB134" s="929"/>
    </row>
    <row r="135" spans="1:28" ht="21.95" customHeight="1">
      <c r="A135" s="995" t="s">
        <v>110</v>
      </c>
      <c r="B135" s="996" t="s">
        <v>270</v>
      </c>
      <c r="C135" s="996"/>
      <c r="D135" s="996"/>
      <c r="E135" s="996"/>
      <c r="F135" s="996"/>
      <c r="G135" s="996"/>
      <c r="H135" s="996"/>
      <c r="I135" s="996"/>
      <c r="J135" s="1630" t="str">
        <f>項目一覧②!$F$371</f>
        <v/>
      </c>
      <c r="K135" s="1630"/>
      <c r="L135" s="1630"/>
      <c r="M135" s="1630"/>
      <c r="N135" s="1022" t="s">
        <v>92</v>
      </c>
      <c r="O135" s="996"/>
      <c r="P135" s="996"/>
      <c r="Q135" s="996"/>
      <c r="R135" s="996"/>
      <c r="S135" s="996"/>
      <c r="T135" s="996"/>
      <c r="U135" s="996"/>
      <c r="V135" s="996"/>
      <c r="W135" s="996"/>
      <c r="X135" s="996"/>
      <c r="Y135" s="996"/>
      <c r="Z135" s="996"/>
      <c r="AA135" s="996"/>
      <c r="AB135" s="929"/>
    </row>
    <row r="136" spans="1:28" ht="17.100000000000001" customHeight="1">
      <c r="A136" s="982" t="s">
        <v>110</v>
      </c>
      <c r="B136" s="960" t="s">
        <v>268</v>
      </c>
      <c r="C136" s="960"/>
      <c r="D136" s="960"/>
      <c r="E136" s="960"/>
      <c r="F136" s="960"/>
      <c r="G136" s="960"/>
      <c r="H136" s="960"/>
      <c r="I136" s="960"/>
      <c r="O136" s="960"/>
      <c r="P136" s="960"/>
      <c r="Q136" s="960"/>
      <c r="R136" s="960"/>
      <c r="S136" s="960"/>
      <c r="T136" s="960"/>
      <c r="U136" s="960"/>
      <c r="V136" s="960"/>
      <c r="W136" s="960"/>
      <c r="X136" s="960"/>
      <c r="Y136" s="960"/>
      <c r="Z136" s="960"/>
      <c r="AA136" s="960"/>
      <c r="AB136" s="926"/>
    </row>
    <row r="137" spans="1:28" ht="17.100000000000001" customHeight="1">
      <c r="A137" s="959"/>
      <c r="B137" s="929"/>
      <c r="C137" s="929" t="s">
        <v>2269</v>
      </c>
      <c r="D137" s="929" t="s">
        <v>2270</v>
      </c>
      <c r="E137" s="929"/>
      <c r="F137" s="929"/>
      <c r="G137" s="929"/>
      <c r="H137" s="929"/>
      <c r="I137" s="929"/>
      <c r="J137" s="1628" t="str">
        <f>項目一覧②!$F$372</f>
        <v/>
      </c>
      <c r="K137" s="1628"/>
      <c r="L137" s="1628"/>
      <c r="M137" s="1628"/>
      <c r="N137" s="1023" t="s">
        <v>92</v>
      </c>
      <c r="O137" s="929"/>
      <c r="P137" s="929"/>
      <c r="Q137" s="929"/>
      <c r="R137" s="929"/>
      <c r="S137" s="929"/>
      <c r="T137" s="929"/>
      <c r="U137" s="929"/>
      <c r="V137" s="929"/>
      <c r="W137" s="929"/>
      <c r="X137" s="929"/>
      <c r="Y137" s="929"/>
      <c r="Z137" s="929"/>
      <c r="AA137" s="929"/>
      <c r="AB137" s="926"/>
    </row>
    <row r="138" spans="1:28" ht="17.100000000000001" customHeight="1">
      <c r="A138" s="959"/>
      <c r="B138" s="929"/>
      <c r="C138" s="929" t="s">
        <v>2271</v>
      </c>
      <c r="D138" s="929" t="s">
        <v>2272</v>
      </c>
      <c r="E138" s="929"/>
      <c r="F138" s="929"/>
      <c r="G138" s="929"/>
      <c r="H138" s="929"/>
      <c r="I138" s="929"/>
      <c r="J138" s="1024"/>
      <c r="K138" s="1024"/>
      <c r="L138" s="1024"/>
      <c r="M138" s="1024"/>
      <c r="N138" s="1023"/>
      <c r="O138" s="929"/>
      <c r="P138" s="929"/>
      <c r="Q138" s="929" t="str">
        <f>IF(項目一覧②!$G$373=TRUE,"■","□")</f>
        <v>□</v>
      </c>
      <c r="R138" s="929" t="s">
        <v>84</v>
      </c>
      <c r="S138" s="929"/>
      <c r="T138" s="929" t="str">
        <f>IF(項目一覧②!$H$373=TRUE,"■","□")</f>
        <v>□</v>
      </c>
      <c r="U138" s="929" t="s">
        <v>454</v>
      </c>
      <c r="V138" s="929"/>
      <c r="W138" s="929"/>
      <c r="X138" s="929"/>
      <c r="Y138" s="929"/>
      <c r="Z138" s="929"/>
      <c r="AA138" s="929"/>
      <c r="AB138" s="929"/>
    </row>
    <row r="139" spans="1:28" ht="17.100000000000001" customHeight="1">
      <c r="A139" s="982" t="s">
        <v>275</v>
      </c>
      <c r="B139" s="960" t="s">
        <v>264</v>
      </c>
      <c r="C139" s="960"/>
      <c r="D139" s="960"/>
      <c r="E139" s="960"/>
      <c r="F139" s="960"/>
      <c r="G139" s="960"/>
      <c r="H139" s="960"/>
      <c r="I139" s="960"/>
      <c r="J139" s="960"/>
      <c r="K139" s="960"/>
      <c r="L139" s="960"/>
      <c r="M139" s="960"/>
      <c r="N139" s="960"/>
      <c r="O139" s="960"/>
      <c r="P139" s="960"/>
      <c r="Q139" s="960"/>
      <c r="R139" s="960"/>
      <c r="S139" s="960"/>
      <c r="T139" s="960"/>
      <c r="U139" s="960"/>
      <c r="V139" s="960"/>
      <c r="W139" s="960"/>
      <c r="X139" s="960"/>
      <c r="Y139" s="960"/>
      <c r="Z139" s="960"/>
      <c r="AA139" s="960"/>
      <c r="AB139" s="926"/>
    </row>
    <row r="140" spans="1:28" ht="17.100000000000001" customHeight="1">
      <c r="A140" s="929"/>
      <c r="B140" s="929"/>
      <c r="C140" s="929"/>
      <c r="D140" s="1627" t="s">
        <v>263</v>
      </c>
      <c r="E140" s="1627"/>
      <c r="F140" s="1627"/>
      <c r="G140" s="1627"/>
      <c r="H140" s="998"/>
      <c r="I140" s="1627" t="s">
        <v>262</v>
      </c>
      <c r="J140" s="1627"/>
      <c r="K140" s="1627"/>
      <c r="L140" s="1627"/>
      <c r="M140" s="1627"/>
      <c r="N140" s="1627"/>
      <c r="O140" s="1627"/>
      <c r="P140" s="1627"/>
      <c r="Q140" s="1627"/>
      <c r="R140" s="1627"/>
      <c r="S140" s="1627"/>
      <c r="T140" s="1627"/>
      <c r="U140" s="1627"/>
      <c r="V140" s="998"/>
      <c r="W140" s="998" t="s">
        <v>279</v>
      </c>
      <c r="X140" s="1627" t="s">
        <v>289</v>
      </c>
      <c r="Y140" s="1627"/>
      <c r="Z140" s="1627"/>
      <c r="AA140" s="929" t="s">
        <v>288</v>
      </c>
      <c r="AB140" s="926"/>
    </row>
    <row r="141" spans="1:28" ht="17.100000000000001" customHeight="1">
      <c r="A141" s="929"/>
      <c r="B141" s="929" t="s">
        <v>287</v>
      </c>
      <c r="C141" s="929"/>
      <c r="D141" s="998" t="s">
        <v>281</v>
      </c>
      <c r="E141" s="1625" t="str">
        <f>項目一覧②!$F$374</f>
        <v/>
      </c>
      <c r="F141" s="1625"/>
      <c r="G141" s="998" t="s">
        <v>280</v>
      </c>
      <c r="H141" s="961" t="str">
        <f>項目一覧②!$F$380</f>
        <v/>
      </c>
      <c r="J141" s="929"/>
      <c r="K141" s="929"/>
      <c r="L141" s="926"/>
      <c r="M141" s="929"/>
      <c r="N141" s="929"/>
      <c r="O141" s="929"/>
      <c r="P141" s="929"/>
      <c r="Q141" s="929"/>
      <c r="R141" s="926"/>
      <c r="S141" s="926"/>
      <c r="T141" s="926"/>
      <c r="U141" s="926"/>
      <c r="V141" s="998"/>
      <c r="W141" s="998" t="s">
        <v>279</v>
      </c>
      <c r="X141" s="1626" t="str">
        <f>項目一覧②!$F$386</f>
        <v/>
      </c>
      <c r="Y141" s="1626"/>
      <c r="Z141" s="1626"/>
      <c r="AA141" s="929" t="s">
        <v>278</v>
      </c>
      <c r="AB141" s="926"/>
    </row>
    <row r="142" spans="1:28" ht="17.100000000000001" customHeight="1">
      <c r="A142" s="929"/>
      <c r="B142" s="929" t="s">
        <v>286</v>
      </c>
      <c r="C142" s="929"/>
      <c r="D142" s="998" t="s">
        <v>281</v>
      </c>
      <c r="E142" s="1625" t="str">
        <f>項目一覧②!$F$375</f>
        <v/>
      </c>
      <c r="F142" s="1625"/>
      <c r="G142" s="998" t="s">
        <v>280</v>
      </c>
      <c r="H142" s="961" t="str">
        <f>項目一覧②!$F$381</f>
        <v/>
      </c>
      <c r="J142" s="929"/>
      <c r="K142" s="929"/>
      <c r="L142" s="926"/>
      <c r="M142" s="929"/>
      <c r="N142" s="929"/>
      <c r="O142" s="929"/>
      <c r="P142" s="929"/>
      <c r="Q142" s="929"/>
      <c r="R142" s="926"/>
      <c r="S142" s="926"/>
      <c r="T142" s="926"/>
      <c r="U142" s="926"/>
      <c r="V142" s="998"/>
      <c r="W142" s="998" t="s">
        <v>279</v>
      </c>
      <c r="X142" s="1626" t="str">
        <f>項目一覧②!$F$387</f>
        <v/>
      </c>
      <c r="Y142" s="1626"/>
      <c r="Z142" s="1626"/>
      <c r="AA142" s="929" t="s">
        <v>278</v>
      </c>
      <c r="AB142" s="926"/>
    </row>
    <row r="143" spans="1:28" ht="17.100000000000001" customHeight="1">
      <c r="A143" s="929"/>
      <c r="B143" s="929" t="s">
        <v>285</v>
      </c>
      <c r="C143" s="929"/>
      <c r="D143" s="998" t="s">
        <v>281</v>
      </c>
      <c r="E143" s="1625" t="str">
        <f>項目一覧②!$F$376</f>
        <v/>
      </c>
      <c r="F143" s="1625"/>
      <c r="G143" s="998" t="s">
        <v>280</v>
      </c>
      <c r="H143" s="961" t="str">
        <f>項目一覧②!$F$382</f>
        <v/>
      </c>
      <c r="J143" s="929"/>
      <c r="K143" s="929"/>
      <c r="L143" s="926"/>
      <c r="M143" s="929"/>
      <c r="N143" s="929"/>
      <c r="O143" s="929"/>
      <c r="P143" s="929"/>
      <c r="Q143" s="929"/>
      <c r="R143" s="926"/>
      <c r="S143" s="926"/>
      <c r="T143" s="926"/>
      <c r="U143" s="926"/>
      <c r="V143" s="998"/>
      <c r="W143" s="998" t="s">
        <v>279</v>
      </c>
      <c r="X143" s="1626" t="str">
        <f>項目一覧②!$F$388</f>
        <v/>
      </c>
      <c r="Y143" s="1626"/>
      <c r="Z143" s="1626"/>
      <c r="AA143" s="929" t="s">
        <v>278</v>
      </c>
      <c r="AB143" s="926"/>
    </row>
    <row r="144" spans="1:28" ht="17.100000000000001" customHeight="1">
      <c r="A144" s="929"/>
      <c r="B144" s="929" t="s">
        <v>284</v>
      </c>
      <c r="C144" s="929"/>
      <c r="D144" s="998" t="s">
        <v>281</v>
      </c>
      <c r="E144" s="1625" t="str">
        <f>項目一覧②!$F$377</f>
        <v/>
      </c>
      <c r="F144" s="1625"/>
      <c r="G144" s="998" t="s">
        <v>280</v>
      </c>
      <c r="H144" s="961" t="str">
        <f>項目一覧②!$F$383</f>
        <v/>
      </c>
      <c r="J144" s="929"/>
      <c r="K144" s="929"/>
      <c r="L144" s="926"/>
      <c r="M144" s="929"/>
      <c r="N144" s="929"/>
      <c r="O144" s="929"/>
      <c r="P144" s="929"/>
      <c r="Q144" s="929"/>
      <c r="R144" s="926"/>
      <c r="S144" s="926"/>
      <c r="T144" s="926"/>
      <c r="U144" s="926"/>
      <c r="V144" s="998"/>
      <c r="W144" s="998" t="s">
        <v>279</v>
      </c>
      <c r="X144" s="1626" t="str">
        <f>項目一覧②!$F$389</f>
        <v/>
      </c>
      <c r="Y144" s="1626"/>
      <c r="Z144" s="1626"/>
      <c r="AA144" s="929" t="s">
        <v>278</v>
      </c>
      <c r="AB144" s="926"/>
    </row>
    <row r="145" spans="1:28" ht="17.100000000000001" customHeight="1">
      <c r="A145" s="929"/>
      <c r="B145" s="929" t="s">
        <v>283</v>
      </c>
      <c r="C145" s="929"/>
      <c r="D145" s="998" t="s">
        <v>281</v>
      </c>
      <c r="E145" s="1625" t="str">
        <f>項目一覧②!$F$378</f>
        <v/>
      </c>
      <c r="F145" s="1625"/>
      <c r="G145" s="998" t="s">
        <v>280</v>
      </c>
      <c r="H145" s="961" t="str">
        <f>項目一覧②!$F$384</f>
        <v/>
      </c>
      <c r="J145" s="929"/>
      <c r="K145" s="929"/>
      <c r="L145" s="926"/>
      <c r="M145" s="929"/>
      <c r="N145" s="929"/>
      <c r="O145" s="929"/>
      <c r="P145" s="929"/>
      <c r="Q145" s="929"/>
      <c r="R145" s="926"/>
      <c r="S145" s="926"/>
      <c r="T145" s="926"/>
      <c r="U145" s="926"/>
      <c r="V145" s="998"/>
      <c r="W145" s="998" t="s">
        <v>279</v>
      </c>
      <c r="X145" s="1626" t="str">
        <f>項目一覧②!$F$390</f>
        <v/>
      </c>
      <c r="Y145" s="1626"/>
      <c r="Z145" s="1626"/>
      <c r="AA145" s="929" t="s">
        <v>278</v>
      </c>
      <c r="AB145" s="926"/>
    </row>
    <row r="146" spans="1:28" ht="17.100000000000001" customHeight="1">
      <c r="A146" s="958"/>
      <c r="B146" s="958" t="s">
        <v>282</v>
      </c>
      <c r="C146" s="958"/>
      <c r="D146" s="998" t="s">
        <v>281</v>
      </c>
      <c r="E146" s="1625" t="str">
        <f>項目一覧②!$F$379</f>
        <v/>
      </c>
      <c r="F146" s="1625"/>
      <c r="G146" s="998" t="s">
        <v>280</v>
      </c>
      <c r="H146" s="961" t="str">
        <f>項目一覧②!$F$385</f>
        <v/>
      </c>
      <c r="J146" s="958"/>
      <c r="K146" s="958"/>
      <c r="L146" s="926"/>
      <c r="M146" s="958"/>
      <c r="N146" s="958"/>
      <c r="O146" s="958"/>
      <c r="P146" s="958"/>
      <c r="Q146" s="958"/>
      <c r="R146" s="926"/>
      <c r="S146" s="926"/>
      <c r="T146" s="926"/>
      <c r="U146" s="926"/>
      <c r="V146" s="998"/>
      <c r="W146" s="998" t="s">
        <v>279</v>
      </c>
      <c r="X146" s="1629" t="str">
        <f>項目一覧②!$F$391</f>
        <v/>
      </c>
      <c r="Y146" s="1629"/>
      <c r="Z146" s="1629"/>
      <c r="AA146" s="929" t="s">
        <v>278</v>
      </c>
      <c r="AB146" s="929"/>
    </row>
    <row r="147" spans="1:28" ht="17.100000000000001" customHeight="1">
      <c r="A147" s="982" t="s">
        <v>275</v>
      </c>
      <c r="B147" s="960" t="s">
        <v>251</v>
      </c>
      <c r="C147" s="960"/>
      <c r="D147" s="960"/>
      <c r="E147" s="960"/>
      <c r="F147" s="960"/>
      <c r="G147" s="960"/>
      <c r="H147" s="960"/>
      <c r="I147" s="960"/>
      <c r="J147" s="960"/>
      <c r="K147" s="960"/>
      <c r="L147" s="960"/>
      <c r="M147" s="960"/>
      <c r="N147" s="960"/>
      <c r="O147" s="960"/>
      <c r="P147" s="960"/>
      <c r="Q147" s="960"/>
      <c r="R147" s="960"/>
      <c r="S147" s="960"/>
      <c r="T147" s="960"/>
      <c r="U147" s="960"/>
      <c r="V147" s="960"/>
      <c r="W147" s="960"/>
      <c r="X147" s="960"/>
      <c r="Y147" s="960"/>
      <c r="Z147" s="960"/>
      <c r="AA147" s="960"/>
      <c r="AB147" s="926"/>
    </row>
    <row r="148" spans="1:28" ht="17.100000000000001" customHeight="1">
      <c r="A148" s="959"/>
      <c r="B148" s="929"/>
      <c r="C148" s="929"/>
      <c r="D148" s="929"/>
      <c r="E148" s="929"/>
      <c r="F148" s="1633" t="str">
        <f>項目一覧②!$F$392</f>
        <v/>
      </c>
      <c r="G148" s="1633"/>
      <c r="H148" s="1633"/>
      <c r="I148" s="1633"/>
      <c r="J148" s="1633"/>
      <c r="K148" s="1633"/>
      <c r="L148" s="1633"/>
      <c r="M148" s="1633"/>
      <c r="N148" s="1633"/>
      <c r="O148" s="1633"/>
      <c r="P148" s="1633"/>
      <c r="Q148" s="1633"/>
      <c r="R148" s="1633"/>
      <c r="S148" s="1633"/>
      <c r="T148" s="1633"/>
      <c r="U148" s="1633"/>
      <c r="V148" s="1633"/>
      <c r="W148" s="1633"/>
      <c r="X148" s="1633"/>
      <c r="Y148" s="1633"/>
      <c r="Z148" s="1633"/>
      <c r="AA148" s="1633"/>
      <c r="AB148" s="926"/>
    </row>
    <row r="149" spans="1:28" ht="17.100000000000001" customHeight="1">
      <c r="A149" s="958"/>
      <c r="B149" s="958"/>
      <c r="C149" s="958"/>
      <c r="D149" s="958"/>
      <c r="E149" s="958"/>
      <c r="F149" s="1634"/>
      <c r="G149" s="1634"/>
      <c r="H149" s="1634"/>
      <c r="I149" s="1634"/>
      <c r="J149" s="1634"/>
      <c r="K149" s="1634"/>
      <c r="L149" s="1634"/>
      <c r="M149" s="1634"/>
      <c r="N149" s="1634"/>
      <c r="O149" s="1634"/>
      <c r="P149" s="1634"/>
      <c r="Q149" s="1634"/>
      <c r="R149" s="1634"/>
      <c r="S149" s="1634"/>
      <c r="T149" s="1634"/>
      <c r="U149" s="1634"/>
      <c r="V149" s="1634"/>
      <c r="W149" s="1634"/>
      <c r="X149" s="1634"/>
      <c r="Y149" s="1634"/>
      <c r="Z149" s="1634"/>
      <c r="AA149" s="1634"/>
      <c r="AB149" s="929"/>
    </row>
    <row r="150" spans="1:28" ht="17.100000000000001" customHeight="1">
      <c r="A150" s="959" t="s">
        <v>275</v>
      </c>
      <c r="B150" s="929" t="s">
        <v>250</v>
      </c>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6"/>
    </row>
    <row r="151" spans="1:28" ht="17.100000000000001" customHeight="1">
      <c r="A151" s="929"/>
      <c r="B151" s="929"/>
      <c r="C151" s="929"/>
      <c r="D151" s="929"/>
      <c r="E151" s="929"/>
      <c r="F151" s="1633" t="str">
        <f>項目一覧②!$F$393</f>
        <v/>
      </c>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926"/>
    </row>
    <row r="152" spans="1:28" ht="17.100000000000001" customHeight="1">
      <c r="A152" s="958"/>
      <c r="B152" s="958"/>
      <c r="C152" s="958"/>
      <c r="D152" s="958"/>
      <c r="E152" s="958"/>
      <c r="F152" s="1634"/>
      <c r="G152" s="1634"/>
      <c r="H152" s="1634"/>
      <c r="I152" s="1634"/>
      <c r="J152" s="1634"/>
      <c r="K152" s="1634"/>
      <c r="L152" s="1634"/>
      <c r="M152" s="1634"/>
      <c r="N152" s="1634"/>
      <c r="O152" s="1634"/>
      <c r="P152" s="1634"/>
      <c r="Q152" s="1634"/>
      <c r="R152" s="1634"/>
      <c r="S152" s="1634"/>
      <c r="T152" s="1634"/>
      <c r="U152" s="1634"/>
      <c r="V152" s="1634"/>
      <c r="W152" s="1634"/>
      <c r="X152" s="1634"/>
      <c r="Y152" s="1634"/>
      <c r="Z152" s="1634"/>
      <c r="AA152" s="1634"/>
      <c r="AB152" s="929"/>
    </row>
    <row r="153" spans="1:28" ht="17.100000000000001" customHeight="1">
      <c r="A153" s="929"/>
      <c r="B153" s="929"/>
      <c r="C153" s="929"/>
      <c r="D153" s="929"/>
      <c r="E153" s="929"/>
      <c r="F153" s="929"/>
      <c r="G153" s="929"/>
      <c r="H153" s="929"/>
      <c r="I153" s="929"/>
      <c r="J153" s="929"/>
      <c r="K153" s="929"/>
      <c r="L153" s="929"/>
      <c r="M153" s="929"/>
      <c r="N153" s="929"/>
      <c r="O153" s="929"/>
      <c r="P153" s="929"/>
      <c r="Q153" s="929"/>
      <c r="R153" s="929"/>
      <c r="S153" s="929"/>
      <c r="T153" s="929"/>
      <c r="U153" s="929"/>
      <c r="V153" s="929"/>
      <c r="W153" s="929"/>
      <c r="X153" s="929"/>
      <c r="Y153" s="929"/>
      <c r="Z153" s="929"/>
      <c r="AA153" s="929"/>
      <c r="AB153" s="926"/>
    </row>
    <row r="154" spans="1:28" ht="17.100000000000001" customHeight="1">
      <c r="A154" s="1627" t="s">
        <v>277</v>
      </c>
      <c r="B154" s="1627"/>
      <c r="C154" s="1627"/>
      <c r="D154" s="1627"/>
      <c r="E154" s="1627"/>
      <c r="F154" s="1627"/>
      <c r="G154" s="1627"/>
      <c r="H154" s="1627"/>
      <c r="I154" s="1627"/>
      <c r="J154" s="1627"/>
      <c r="K154" s="1627"/>
      <c r="L154" s="1627"/>
      <c r="M154" s="1627"/>
      <c r="N154" s="1627"/>
      <c r="O154" s="1627"/>
      <c r="P154" s="1627"/>
      <c r="Q154" s="1627"/>
      <c r="R154" s="1627"/>
      <c r="S154" s="1627"/>
      <c r="T154" s="1627"/>
      <c r="U154" s="1627"/>
      <c r="V154" s="1627"/>
      <c r="W154" s="1627"/>
      <c r="X154" s="1627"/>
      <c r="Y154" s="1627"/>
      <c r="Z154" s="1627"/>
      <c r="AA154" s="1627"/>
      <c r="AB154" s="926"/>
    </row>
    <row r="155" spans="1:28" ht="17.100000000000001" customHeight="1">
      <c r="A155" s="958"/>
      <c r="B155" s="958" t="s">
        <v>276</v>
      </c>
      <c r="C155" s="958"/>
      <c r="D155" s="958"/>
      <c r="E155" s="958"/>
      <c r="F155" s="958"/>
      <c r="G155" s="958"/>
      <c r="H155" s="958"/>
      <c r="I155" s="958"/>
      <c r="J155" s="958"/>
      <c r="K155" s="958"/>
      <c r="L155" s="958"/>
      <c r="M155" s="958"/>
      <c r="N155" s="958"/>
      <c r="O155" s="958"/>
      <c r="P155" s="958"/>
      <c r="Q155" s="958"/>
      <c r="R155" s="958"/>
      <c r="S155" s="958"/>
      <c r="T155" s="958"/>
      <c r="U155" s="958"/>
      <c r="V155" s="958"/>
      <c r="W155" s="958"/>
      <c r="X155" s="958"/>
      <c r="Y155" s="958"/>
      <c r="Z155" s="958"/>
      <c r="AA155" s="958"/>
      <c r="AB155" s="929"/>
    </row>
    <row r="156" spans="1:28" ht="21.95" customHeight="1">
      <c r="A156" s="995" t="s">
        <v>275</v>
      </c>
      <c r="B156" s="996" t="s">
        <v>132</v>
      </c>
      <c r="C156" s="996"/>
      <c r="D156" s="996"/>
      <c r="E156" s="996"/>
      <c r="F156" s="996"/>
      <c r="G156" s="945"/>
      <c r="H156" s="996"/>
      <c r="I156" s="996"/>
      <c r="J156" s="996"/>
      <c r="K156" s="996"/>
      <c r="L156" s="1643">
        <f>項目一覧②!$F$394</f>
        <v>2</v>
      </c>
      <c r="M156" s="1643"/>
      <c r="N156" s="996"/>
      <c r="O156" s="996"/>
      <c r="P156" s="996"/>
      <c r="Q156" s="996"/>
      <c r="R156" s="996"/>
      <c r="S156" s="996"/>
      <c r="T156" s="996"/>
      <c r="U156" s="996"/>
      <c r="V156" s="996"/>
      <c r="W156" s="996"/>
      <c r="X156" s="996"/>
      <c r="Y156" s="996"/>
      <c r="Z156" s="996"/>
      <c r="AA156" s="996"/>
      <c r="AB156" s="929"/>
    </row>
    <row r="157" spans="1:28" ht="21.95" customHeight="1">
      <c r="A157" s="995" t="s">
        <v>275</v>
      </c>
      <c r="B157" s="996" t="s">
        <v>274</v>
      </c>
      <c r="C157" s="996"/>
      <c r="D157" s="996"/>
      <c r="E157" s="996"/>
      <c r="F157" s="996"/>
      <c r="G157" s="926"/>
      <c r="H157" s="926"/>
      <c r="I157" s="996"/>
      <c r="J157" s="996"/>
      <c r="K157" s="1631" t="str">
        <f>項目一覧②!$F$395</f>
        <v/>
      </c>
      <c r="L157" s="1631"/>
      <c r="M157" s="1631"/>
      <c r="N157" s="996" t="s">
        <v>273</v>
      </c>
      <c r="O157" s="996"/>
      <c r="P157" s="996"/>
      <c r="Q157" s="996"/>
      <c r="R157" s="996"/>
      <c r="S157" s="996"/>
      <c r="T157" s="996"/>
      <c r="U157" s="996"/>
      <c r="V157" s="996"/>
      <c r="W157" s="996"/>
      <c r="X157" s="996"/>
      <c r="Y157" s="996"/>
      <c r="Z157" s="996"/>
      <c r="AA157" s="996"/>
      <c r="AB157" s="929"/>
    </row>
    <row r="158" spans="1:28" ht="21.95" customHeight="1">
      <c r="A158" s="995" t="s">
        <v>110</v>
      </c>
      <c r="B158" s="996" t="s">
        <v>272</v>
      </c>
      <c r="C158" s="996"/>
      <c r="D158" s="996"/>
      <c r="E158" s="996"/>
      <c r="F158" s="996"/>
      <c r="G158" s="996"/>
      <c r="H158" s="996"/>
      <c r="I158" s="996"/>
      <c r="J158" s="1630" t="str">
        <f>項目一覧②!$F$396</f>
        <v/>
      </c>
      <c r="K158" s="1630"/>
      <c r="L158" s="1630"/>
      <c r="M158" s="1630"/>
      <c r="N158" s="1027" t="s">
        <v>92</v>
      </c>
      <c r="O158" s="996"/>
      <c r="P158" s="996"/>
      <c r="Q158" s="996"/>
      <c r="R158" s="996"/>
      <c r="S158" s="996"/>
      <c r="T158" s="996"/>
      <c r="U158" s="996"/>
      <c r="V158" s="996"/>
      <c r="W158" s="996"/>
      <c r="X158" s="996"/>
      <c r="Y158" s="996"/>
      <c r="Z158" s="996"/>
      <c r="AA158" s="996"/>
      <c r="AB158" s="929"/>
    </row>
    <row r="159" spans="1:28" ht="21.95" customHeight="1">
      <c r="A159" s="995" t="s">
        <v>110</v>
      </c>
      <c r="B159" s="996" t="s">
        <v>271</v>
      </c>
      <c r="C159" s="996"/>
      <c r="D159" s="996"/>
      <c r="E159" s="996"/>
      <c r="F159" s="996"/>
      <c r="G159" s="996"/>
      <c r="H159" s="996"/>
      <c r="I159" s="996"/>
      <c r="J159" s="1630" t="str">
        <f>項目一覧②!$F$397</f>
        <v/>
      </c>
      <c r="K159" s="1630"/>
      <c r="L159" s="1630"/>
      <c r="M159" s="1630"/>
      <c r="N159" s="1028" t="s">
        <v>92</v>
      </c>
      <c r="O159" s="996"/>
      <c r="P159" s="996"/>
      <c r="Q159" s="996"/>
      <c r="R159" s="996"/>
      <c r="S159" s="996"/>
      <c r="T159" s="996"/>
      <c r="U159" s="996"/>
      <c r="V159" s="996"/>
      <c r="W159" s="996"/>
      <c r="X159" s="996"/>
      <c r="Y159" s="996"/>
      <c r="Z159" s="996"/>
      <c r="AA159" s="996"/>
      <c r="AB159" s="929"/>
    </row>
    <row r="160" spans="1:28" ht="21.95" customHeight="1">
      <c r="A160" s="995" t="s">
        <v>110</v>
      </c>
      <c r="B160" s="996" t="s">
        <v>270</v>
      </c>
      <c r="C160" s="996"/>
      <c r="D160" s="996"/>
      <c r="E160" s="996"/>
      <c r="F160" s="996"/>
      <c r="G160" s="996"/>
      <c r="H160" s="996"/>
      <c r="I160" s="996"/>
      <c r="J160" s="1630" t="str">
        <f>項目一覧②!$F$398</f>
        <v/>
      </c>
      <c r="K160" s="1630"/>
      <c r="L160" s="1630"/>
      <c r="M160" s="1630"/>
      <c r="N160" s="1027" t="s">
        <v>92</v>
      </c>
      <c r="O160" s="996"/>
      <c r="P160" s="996"/>
      <c r="Q160" s="996"/>
      <c r="R160" s="996"/>
      <c r="S160" s="996"/>
      <c r="T160" s="996"/>
      <c r="U160" s="996"/>
      <c r="V160" s="996"/>
      <c r="W160" s="996"/>
      <c r="X160" s="996"/>
      <c r="Y160" s="996"/>
      <c r="Z160" s="996"/>
      <c r="AA160" s="996"/>
      <c r="AB160" s="929"/>
    </row>
    <row r="161" spans="1:28" ht="17.100000000000001" customHeight="1">
      <c r="A161" s="982" t="s">
        <v>110</v>
      </c>
      <c r="B161" s="960" t="s">
        <v>268</v>
      </c>
      <c r="C161" s="960"/>
      <c r="D161" s="960"/>
      <c r="E161" s="960"/>
      <c r="F161" s="960"/>
      <c r="G161" s="960"/>
      <c r="H161" s="960"/>
      <c r="I161" s="960"/>
      <c r="O161" s="960"/>
      <c r="P161" s="960"/>
      <c r="Q161" s="960"/>
      <c r="R161" s="960"/>
      <c r="S161" s="960"/>
      <c r="T161" s="960"/>
      <c r="U161" s="960"/>
      <c r="V161" s="960"/>
      <c r="W161" s="960"/>
      <c r="X161" s="960"/>
      <c r="Y161" s="960"/>
      <c r="Z161" s="960"/>
      <c r="AA161" s="960"/>
      <c r="AB161" s="926"/>
    </row>
    <row r="162" spans="1:28" ht="17.100000000000001" customHeight="1">
      <c r="A162" s="959"/>
      <c r="B162" s="929"/>
      <c r="C162" s="929" t="s">
        <v>2269</v>
      </c>
      <c r="D162" s="929" t="s">
        <v>2270</v>
      </c>
      <c r="E162" s="929"/>
      <c r="F162" s="929"/>
      <c r="G162" s="929"/>
      <c r="H162" s="929"/>
      <c r="I162" s="929"/>
      <c r="J162" s="1628" t="str">
        <f>項目一覧②!$F$399</f>
        <v/>
      </c>
      <c r="K162" s="1628"/>
      <c r="L162" s="1628"/>
      <c r="M162" s="1628"/>
      <c r="N162" s="1028" t="s">
        <v>92</v>
      </c>
      <c r="O162" s="929"/>
      <c r="P162" s="929"/>
      <c r="Q162" s="929"/>
      <c r="R162" s="929"/>
      <c r="S162" s="929"/>
      <c r="T162" s="929"/>
      <c r="U162" s="929"/>
      <c r="V162" s="929"/>
      <c r="W162" s="929"/>
      <c r="X162" s="929"/>
      <c r="Y162" s="929"/>
      <c r="Z162" s="929"/>
      <c r="AA162" s="929"/>
      <c r="AB162" s="926"/>
    </row>
    <row r="163" spans="1:28" ht="17.100000000000001" customHeight="1">
      <c r="A163" s="959"/>
      <c r="B163" s="929"/>
      <c r="C163" s="929" t="s">
        <v>2271</v>
      </c>
      <c r="D163" s="929" t="s">
        <v>2272</v>
      </c>
      <c r="E163" s="929"/>
      <c r="F163" s="929"/>
      <c r="G163" s="929"/>
      <c r="H163" s="929"/>
      <c r="I163" s="929"/>
      <c r="J163" s="1024"/>
      <c r="K163" s="1024"/>
      <c r="L163" s="1024"/>
      <c r="M163" s="1024"/>
      <c r="N163" s="1028"/>
      <c r="O163" s="929"/>
      <c r="P163" s="929"/>
      <c r="Q163" s="929" t="str">
        <f>IF(項目一覧②!$G$400=TRUE,"■","□")</f>
        <v>□</v>
      </c>
      <c r="R163" s="929" t="s">
        <v>84</v>
      </c>
      <c r="S163" s="929"/>
      <c r="T163" s="929" t="str">
        <f>IF(項目一覧②!$H$400=TRUE,"■","□")</f>
        <v>□</v>
      </c>
      <c r="U163" s="929" t="s">
        <v>454</v>
      </c>
      <c r="V163" s="929"/>
      <c r="W163" s="929"/>
      <c r="X163" s="929"/>
      <c r="Y163" s="929"/>
      <c r="Z163" s="929"/>
      <c r="AA163" s="929"/>
      <c r="AB163" s="929"/>
    </row>
    <row r="164" spans="1:28" ht="17.100000000000001" customHeight="1">
      <c r="A164" s="982" t="s">
        <v>275</v>
      </c>
      <c r="B164" s="960" t="s">
        <v>264</v>
      </c>
      <c r="C164" s="960"/>
      <c r="D164" s="960"/>
      <c r="E164" s="960"/>
      <c r="F164" s="960"/>
      <c r="G164" s="960"/>
      <c r="H164" s="960"/>
      <c r="I164" s="960"/>
      <c r="J164" s="960"/>
      <c r="K164" s="960"/>
      <c r="L164" s="960"/>
      <c r="M164" s="960"/>
      <c r="N164" s="960"/>
      <c r="O164" s="960"/>
      <c r="P164" s="960"/>
      <c r="Q164" s="960"/>
      <c r="R164" s="960"/>
      <c r="S164" s="960"/>
      <c r="T164" s="960"/>
      <c r="U164" s="960"/>
      <c r="V164" s="960"/>
      <c r="W164" s="960"/>
      <c r="X164" s="960"/>
      <c r="Y164" s="960"/>
      <c r="Z164" s="960"/>
      <c r="AA164" s="960"/>
      <c r="AB164" s="926"/>
    </row>
    <row r="165" spans="1:28" ht="17.100000000000001" customHeight="1">
      <c r="A165" s="929"/>
      <c r="B165" s="929"/>
      <c r="C165" s="929"/>
      <c r="D165" s="1627" t="s">
        <v>263</v>
      </c>
      <c r="E165" s="1627"/>
      <c r="F165" s="1627"/>
      <c r="G165" s="1627"/>
      <c r="H165" s="998"/>
      <c r="I165" s="1627" t="s">
        <v>262</v>
      </c>
      <c r="J165" s="1627"/>
      <c r="K165" s="1627"/>
      <c r="L165" s="1627"/>
      <c r="M165" s="1627"/>
      <c r="N165" s="1627"/>
      <c r="O165" s="1627"/>
      <c r="P165" s="1627"/>
      <c r="Q165" s="1627"/>
      <c r="R165" s="1627"/>
      <c r="S165" s="1627"/>
      <c r="T165" s="1627"/>
      <c r="U165" s="1627"/>
      <c r="V165" s="998"/>
      <c r="W165" s="998" t="s">
        <v>279</v>
      </c>
      <c r="X165" s="1627" t="s">
        <v>289</v>
      </c>
      <c r="Y165" s="1627"/>
      <c r="Z165" s="1627"/>
      <c r="AA165" s="929" t="s">
        <v>288</v>
      </c>
      <c r="AB165" s="926"/>
    </row>
    <row r="166" spans="1:28" ht="17.100000000000001" customHeight="1">
      <c r="A166" s="929"/>
      <c r="B166" s="929" t="s">
        <v>287</v>
      </c>
      <c r="C166" s="929"/>
      <c r="D166" s="998" t="s">
        <v>281</v>
      </c>
      <c r="E166" s="1625" t="str">
        <f>項目一覧②!$F$401</f>
        <v/>
      </c>
      <c r="F166" s="1625"/>
      <c r="G166" s="998" t="s">
        <v>280</v>
      </c>
      <c r="H166" s="961" t="str">
        <f>項目一覧②!$F$407</f>
        <v/>
      </c>
      <c r="J166" s="929"/>
      <c r="K166" s="929"/>
      <c r="L166" s="926"/>
      <c r="M166" s="929"/>
      <c r="N166" s="929"/>
      <c r="O166" s="929"/>
      <c r="P166" s="929"/>
      <c r="Q166" s="929"/>
      <c r="R166" s="926"/>
      <c r="S166" s="926"/>
      <c r="T166" s="926"/>
      <c r="U166" s="926"/>
      <c r="V166" s="998"/>
      <c r="W166" s="998" t="s">
        <v>279</v>
      </c>
      <c r="X166" s="1626" t="str">
        <f>項目一覧②!$F$413</f>
        <v/>
      </c>
      <c r="Y166" s="1626"/>
      <c r="Z166" s="1626"/>
      <c r="AA166" s="929" t="s">
        <v>278</v>
      </c>
      <c r="AB166" s="926"/>
    </row>
    <row r="167" spans="1:28" ht="17.100000000000001" customHeight="1">
      <c r="A167" s="929"/>
      <c r="B167" s="929" t="s">
        <v>286</v>
      </c>
      <c r="C167" s="929"/>
      <c r="D167" s="998" t="s">
        <v>281</v>
      </c>
      <c r="E167" s="1625" t="str">
        <f>項目一覧②!$F$402</f>
        <v/>
      </c>
      <c r="F167" s="1625"/>
      <c r="G167" s="998" t="s">
        <v>280</v>
      </c>
      <c r="H167" s="961" t="str">
        <f>項目一覧②!$F$408</f>
        <v/>
      </c>
      <c r="J167" s="929"/>
      <c r="K167" s="929"/>
      <c r="L167" s="926"/>
      <c r="M167" s="929"/>
      <c r="N167" s="929"/>
      <c r="O167" s="929"/>
      <c r="P167" s="929"/>
      <c r="Q167" s="929"/>
      <c r="R167" s="926"/>
      <c r="S167" s="926"/>
      <c r="T167" s="926"/>
      <c r="U167" s="926"/>
      <c r="V167" s="998"/>
      <c r="W167" s="998" t="s">
        <v>279</v>
      </c>
      <c r="X167" s="1626" t="str">
        <f>項目一覧②!$F$414</f>
        <v/>
      </c>
      <c r="Y167" s="1626"/>
      <c r="Z167" s="1626"/>
      <c r="AA167" s="929" t="s">
        <v>278</v>
      </c>
      <c r="AB167" s="926"/>
    </row>
    <row r="168" spans="1:28" ht="17.100000000000001" customHeight="1">
      <c r="A168" s="929"/>
      <c r="B168" s="929" t="s">
        <v>285</v>
      </c>
      <c r="C168" s="929"/>
      <c r="D168" s="998" t="s">
        <v>281</v>
      </c>
      <c r="E168" s="1625" t="str">
        <f>項目一覧②!$F$403</f>
        <v/>
      </c>
      <c r="F168" s="1625"/>
      <c r="G168" s="998" t="s">
        <v>280</v>
      </c>
      <c r="H168" s="961" t="str">
        <f>項目一覧②!$F$409</f>
        <v/>
      </c>
      <c r="J168" s="929"/>
      <c r="K168" s="929"/>
      <c r="L168" s="926"/>
      <c r="M168" s="929"/>
      <c r="N168" s="929"/>
      <c r="O168" s="929"/>
      <c r="P168" s="929"/>
      <c r="Q168" s="929"/>
      <c r="R168" s="926"/>
      <c r="S168" s="926"/>
      <c r="T168" s="926"/>
      <c r="U168" s="926"/>
      <c r="V168" s="998"/>
      <c r="W168" s="998" t="s">
        <v>279</v>
      </c>
      <c r="X168" s="1626" t="str">
        <f>項目一覧②!$F$415</f>
        <v/>
      </c>
      <c r="Y168" s="1626"/>
      <c r="Z168" s="1626"/>
      <c r="AA168" s="929" t="s">
        <v>278</v>
      </c>
      <c r="AB168" s="926"/>
    </row>
    <row r="169" spans="1:28" ht="17.100000000000001" customHeight="1">
      <c r="A169" s="929"/>
      <c r="B169" s="929" t="s">
        <v>284</v>
      </c>
      <c r="C169" s="929"/>
      <c r="D169" s="998" t="s">
        <v>281</v>
      </c>
      <c r="E169" s="1625" t="str">
        <f>項目一覧②!$F$404</f>
        <v/>
      </c>
      <c r="F169" s="1625"/>
      <c r="G169" s="998" t="s">
        <v>280</v>
      </c>
      <c r="H169" s="961" t="str">
        <f>項目一覧②!$F$410</f>
        <v/>
      </c>
      <c r="J169" s="929"/>
      <c r="K169" s="929"/>
      <c r="L169" s="926"/>
      <c r="M169" s="929"/>
      <c r="N169" s="929"/>
      <c r="O169" s="929"/>
      <c r="P169" s="929"/>
      <c r="Q169" s="929"/>
      <c r="R169" s="926"/>
      <c r="S169" s="926"/>
      <c r="T169" s="926"/>
      <c r="U169" s="926"/>
      <c r="V169" s="998"/>
      <c r="W169" s="998" t="s">
        <v>279</v>
      </c>
      <c r="X169" s="1626" t="str">
        <f>項目一覧②!$F$416</f>
        <v/>
      </c>
      <c r="Y169" s="1626"/>
      <c r="Z169" s="1626"/>
      <c r="AA169" s="929" t="s">
        <v>278</v>
      </c>
      <c r="AB169" s="926"/>
    </row>
    <row r="170" spans="1:28" ht="17.100000000000001" customHeight="1">
      <c r="A170" s="929"/>
      <c r="B170" s="929" t="s">
        <v>283</v>
      </c>
      <c r="C170" s="929"/>
      <c r="D170" s="998" t="s">
        <v>281</v>
      </c>
      <c r="E170" s="1625" t="str">
        <f>項目一覧②!$F$405</f>
        <v/>
      </c>
      <c r="F170" s="1625"/>
      <c r="G170" s="998" t="s">
        <v>280</v>
      </c>
      <c r="H170" s="961" t="str">
        <f>項目一覧②!$F$411</f>
        <v/>
      </c>
      <c r="J170" s="929"/>
      <c r="K170" s="929"/>
      <c r="L170" s="926"/>
      <c r="M170" s="929"/>
      <c r="N170" s="929"/>
      <c r="O170" s="929"/>
      <c r="P170" s="929"/>
      <c r="Q170" s="929"/>
      <c r="R170" s="926"/>
      <c r="S170" s="926"/>
      <c r="T170" s="926"/>
      <c r="U170" s="926"/>
      <c r="V170" s="998"/>
      <c r="W170" s="998" t="s">
        <v>279</v>
      </c>
      <c r="X170" s="1626" t="str">
        <f>項目一覧②!$F$417</f>
        <v/>
      </c>
      <c r="Y170" s="1626"/>
      <c r="Z170" s="1626"/>
      <c r="AA170" s="929" t="s">
        <v>278</v>
      </c>
      <c r="AB170" s="926"/>
    </row>
    <row r="171" spans="1:28" ht="17.100000000000001" customHeight="1">
      <c r="A171" s="958"/>
      <c r="B171" s="958" t="s">
        <v>282</v>
      </c>
      <c r="C171" s="958"/>
      <c r="D171" s="998" t="s">
        <v>281</v>
      </c>
      <c r="E171" s="1625" t="str">
        <f>項目一覧②!$F$406</f>
        <v/>
      </c>
      <c r="F171" s="1625"/>
      <c r="G171" s="998" t="s">
        <v>280</v>
      </c>
      <c r="H171" s="961" t="str">
        <f>項目一覧②!$F$412</f>
        <v/>
      </c>
      <c r="J171" s="958"/>
      <c r="K171" s="958"/>
      <c r="L171" s="926"/>
      <c r="M171" s="958"/>
      <c r="N171" s="958"/>
      <c r="O171" s="958"/>
      <c r="P171" s="958"/>
      <c r="Q171" s="958"/>
      <c r="R171" s="926"/>
      <c r="S171" s="926"/>
      <c r="T171" s="926"/>
      <c r="U171" s="926"/>
      <c r="V171" s="998"/>
      <c r="W171" s="998" t="s">
        <v>279</v>
      </c>
      <c r="X171" s="1629" t="str">
        <f>項目一覧②!$F$418</f>
        <v/>
      </c>
      <c r="Y171" s="1629"/>
      <c r="Z171" s="1629"/>
      <c r="AA171" s="929" t="s">
        <v>278</v>
      </c>
      <c r="AB171" s="929"/>
    </row>
    <row r="172" spans="1:28" ht="17.100000000000001" customHeight="1">
      <c r="A172" s="982" t="s">
        <v>275</v>
      </c>
      <c r="B172" s="960" t="s">
        <v>251</v>
      </c>
      <c r="C172" s="960"/>
      <c r="D172" s="960"/>
      <c r="E172" s="960"/>
      <c r="F172" s="960"/>
      <c r="G172" s="960"/>
      <c r="H172" s="960"/>
      <c r="I172" s="960"/>
      <c r="J172" s="960"/>
      <c r="K172" s="960"/>
      <c r="L172" s="960"/>
      <c r="M172" s="960"/>
      <c r="N172" s="960"/>
      <c r="O172" s="960"/>
      <c r="P172" s="960"/>
      <c r="Q172" s="960"/>
      <c r="R172" s="960"/>
      <c r="S172" s="960"/>
      <c r="T172" s="960"/>
      <c r="U172" s="960"/>
      <c r="V172" s="960"/>
      <c r="W172" s="960"/>
      <c r="X172" s="960"/>
      <c r="Y172" s="960"/>
      <c r="Z172" s="960"/>
      <c r="AA172" s="960"/>
      <c r="AB172" s="926"/>
    </row>
    <row r="173" spans="1:28" ht="17.100000000000001" customHeight="1">
      <c r="A173" s="959"/>
      <c r="B173" s="929"/>
      <c r="C173" s="929"/>
      <c r="D173" s="929"/>
      <c r="E173" s="929"/>
      <c r="F173" s="1633" t="str">
        <f>項目一覧②!$F$419</f>
        <v/>
      </c>
      <c r="G173" s="1633"/>
      <c r="H173" s="1633"/>
      <c r="I173" s="1633"/>
      <c r="J173" s="1633"/>
      <c r="K173" s="1633"/>
      <c r="L173" s="1633"/>
      <c r="M173" s="1633"/>
      <c r="N173" s="1633"/>
      <c r="O173" s="1633"/>
      <c r="P173" s="1633"/>
      <c r="Q173" s="1633"/>
      <c r="R173" s="1633"/>
      <c r="S173" s="1633"/>
      <c r="T173" s="1633"/>
      <c r="U173" s="1633"/>
      <c r="V173" s="1633"/>
      <c r="W173" s="1633"/>
      <c r="X173" s="1633"/>
      <c r="Y173" s="1633"/>
      <c r="Z173" s="1633"/>
      <c r="AA173" s="1633"/>
      <c r="AB173" s="926"/>
    </row>
    <row r="174" spans="1:28" ht="17.100000000000001" customHeight="1">
      <c r="A174" s="958"/>
      <c r="B174" s="958"/>
      <c r="C174" s="958"/>
      <c r="D174" s="958"/>
      <c r="E174" s="958"/>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929"/>
    </row>
    <row r="175" spans="1:28" ht="17.100000000000001" customHeight="1">
      <c r="A175" s="959" t="s">
        <v>275</v>
      </c>
      <c r="B175" s="929" t="s">
        <v>250</v>
      </c>
      <c r="C175" s="929"/>
      <c r="D175" s="929"/>
      <c r="E175" s="929"/>
      <c r="F175" s="929"/>
      <c r="G175" s="929"/>
      <c r="H175" s="929"/>
      <c r="I175" s="929"/>
      <c r="J175" s="929"/>
      <c r="K175" s="929"/>
      <c r="L175" s="929"/>
      <c r="M175" s="929"/>
      <c r="N175" s="929"/>
      <c r="O175" s="929"/>
      <c r="P175" s="929"/>
      <c r="Q175" s="929"/>
      <c r="R175" s="929"/>
      <c r="S175" s="929"/>
      <c r="T175" s="929"/>
      <c r="U175" s="929"/>
      <c r="V175" s="929"/>
      <c r="W175" s="929"/>
      <c r="X175" s="929"/>
      <c r="Y175" s="929"/>
      <c r="Z175" s="929"/>
      <c r="AA175" s="929"/>
      <c r="AB175" s="926"/>
    </row>
    <row r="176" spans="1:28" ht="17.100000000000001" customHeight="1">
      <c r="A176" s="929"/>
      <c r="B176" s="929"/>
      <c r="C176" s="929"/>
      <c r="D176" s="929"/>
      <c r="E176" s="929"/>
      <c r="F176" s="1633" t="str">
        <f>項目一覧②!$F$420</f>
        <v/>
      </c>
      <c r="G176" s="1633"/>
      <c r="H176" s="1633"/>
      <c r="I176" s="1633"/>
      <c r="J176" s="1633"/>
      <c r="K176" s="1633"/>
      <c r="L176" s="1633"/>
      <c r="M176" s="1633"/>
      <c r="N176" s="1633"/>
      <c r="O176" s="1633"/>
      <c r="P176" s="1633"/>
      <c r="Q176" s="1633"/>
      <c r="R176" s="1633"/>
      <c r="S176" s="1633"/>
      <c r="T176" s="1633"/>
      <c r="U176" s="1633"/>
      <c r="V176" s="1633"/>
      <c r="W176" s="1633"/>
      <c r="X176" s="1633"/>
      <c r="Y176" s="1633"/>
      <c r="Z176" s="1633"/>
      <c r="AA176" s="1633"/>
      <c r="AB176" s="926"/>
    </row>
    <row r="177" spans="1:28" ht="17.100000000000001" customHeight="1">
      <c r="A177" s="958"/>
      <c r="B177" s="958"/>
      <c r="C177" s="958"/>
      <c r="D177" s="958"/>
      <c r="E177" s="958"/>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929"/>
    </row>
    <row r="178" spans="1:28" ht="17.100000000000001" customHeight="1">
      <c r="A178" s="929"/>
      <c r="B178" s="929"/>
      <c r="C178" s="929"/>
      <c r="D178" s="929"/>
      <c r="E178" s="929"/>
      <c r="F178" s="929"/>
      <c r="G178" s="929"/>
      <c r="H178" s="929"/>
      <c r="I178" s="929"/>
      <c r="J178" s="929"/>
      <c r="K178" s="929"/>
      <c r="L178" s="929"/>
      <c r="M178" s="929"/>
      <c r="N178" s="929"/>
      <c r="O178" s="929"/>
      <c r="P178" s="929"/>
      <c r="Q178" s="929"/>
      <c r="R178" s="929"/>
      <c r="S178" s="929"/>
      <c r="T178" s="929"/>
      <c r="U178" s="929"/>
      <c r="V178" s="929"/>
      <c r="W178" s="929"/>
      <c r="X178" s="929"/>
      <c r="Y178" s="929"/>
      <c r="Z178" s="929"/>
      <c r="AA178" s="929"/>
      <c r="AB178" s="926"/>
    </row>
    <row r="179" spans="1:28" ht="17.100000000000001" customHeight="1">
      <c r="A179" s="1627" t="s">
        <v>277</v>
      </c>
      <c r="B179" s="1627"/>
      <c r="C179" s="1627"/>
      <c r="D179" s="1627"/>
      <c r="E179" s="1627"/>
      <c r="F179" s="1627"/>
      <c r="G179" s="1627"/>
      <c r="H179" s="1627"/>
      <c r="I179" s="1627"/>
      <c r="J179" s="1627"/>
      <c r="K179" s="1627"/>
      <c r="L179" s="1627"/>
      <c r="M179" s="1627"/>
      <c r="N179" s="1627"/>
      <c r="O179" s="1627"/>
      <c r="P179" s="1627"/>
      <c r="Q179" s="1627"/>
      <c r="R179" s="1627"/>
      <c r="S179" s="1627"/>
      <c r="T179" s="1627"/>
      <c r="U179" s="1627"/>
      <c r="V179" s="1627"/>
      <c r="W179" s="1627"/>
      <c r="X179" s="1627"/>
      <c r="Y179" s="1627"/>
      <c r="Z179" s="1627"/>
      <c r="AA179" s="1627"/>
      <c r="AB179" s="926"/>
    </row>
    <row r="180" spans="1:28" ht="17.100000000000001" customHeight="1">
      <c r="A180" s="958"/>
      <c r="B180" s="958" t="s">
        <v>276</v>
      </c>
      <c r="C180" s="958"/>
      <c r="D180" s="958"/>
      <c r="E180" s="958"/>
      <c r="F180" s="958"/>
      <c r="G180" s="958"/>
      <c r="H180" s="958"/>
      <c r="I180" s="958"/>
      <c r="J180" s="958"/>
      <c r="K180" s="958"/>
      <c r="L180" s="958"/>
      <c r="M180" s="958"/>
      <c r="N180" s="958"/>
      <c r="O180" s="958"/>
      <c r="P180" s="958"/>
      <c r="Q180" s="958"/>
      <c r="R180" s="958"/>
      <c r="S180" s="958"/>
      <c r="T180" s="958"/>
      <c r="U180" s="958"/>
      <c r="V180" s="958"/>
      <c r="W180" s="958"/>
      <c r="X180" s="958"/>
      <c r="Y180" s="958"/>
      <c r="Z180" s="958"/>
      <c r="AA180" s="958"/>
      <c r="AB180" s="929"/>
    </row>
    <row r="181" spans="1:28" ht="21.95" customHeight="1">
      <c r="A181" s="995" t="s">
        <v>275</v>
      </c>
      <c r="B181" s="996" t="s">
        <v>132</v>
      </c>
      <c r="C181" s="996"/>
      <c r="D181" s="996"/>
      <c r="E181" s="996"/>
      <c r="F181" s="996"/>
      <c r="G181" s="945"/>
      <c r="H181" s="996"/>
      <c r="I181" s="996"/>
      <c r="J181" s="996"/>
      <c r="K181" s="996"/>
      <c r="L181" s="1706">
        <f>項目一覧②!$F$421</f>
        <v>2</v>
      </c>
      <c r="M181" s="1706"/>
      <c r="N181" s="996"/>
      <c r="O181" s="996"/>
      <c r="P181" s="996"/>
      <c r="Q181" s="996"/>
      <c r="R181" s="996"/>
      <c r="S181" s="996"/>
      <c r="T181" s="996"/>
      <c r="U181" s="996"/>
      <c r="V181" s="996"/>
      <c r="W181" s="996"/>
      <c r="X181" s="996"/>
      <c r="Y181" s="996"/>
      <c r="Z181" s="996"/>
      <c r="AA181" s="996"/>
      <c r="AB181" s="929"/>
    </row>
    <row r="182" spans="1:28" ht="21.95" customHeight="1">
      <c r="A182" s="995" t="s">
        <v>275</v>
      </c>
      <c r="B182" s="996" t="s">
        <v>274</v>
      </c>
      <c r="C182" s="996"/>
      <c r="D182" s="996"/>
      <c r="E182" s="996"/>
      <c r="F182" s="996"/>
      <c r="G182" s="926"/>
      <c r="H182" s="926"/>
      <c r="I182" s="996"/>
      <c r="J182" s="996"/>
      <c r="K182" s="1631" t="str">
        <f>項目一覧②!$F$422</f>
        <v/>
      </c>
      <c r="L182" s="1631"/>
      <c r="M182" s="1631"/>
      <c r="N182" s="996" t="s">
        <v>273</v>
      </c>
      <c r="O182" s="996"/>
      <c r="P182" s="996"/>
      <c r="Q182" s="996"/>
      <c r="R182" s="996"/>
      <c r="S182" s="996"/>
      <c r="T182" s="996"/>
      <c r="U182" s="996"/>
      <c r="V182" s="996"/>
      <c r="W182" s="996"/>
      <c r="X182" s="996"/>
      <c r="Y182" s="996"/>
      <c r="Z182" s="996"/>
      <c r="AA182" s="996"/>
      <c r="AB182" s="929"/>
    </row>
    <row r="183" spans="1:28" ht="21.95" customHeight="1">
      <c r="A183" s="995" t="s">
        <v>110</v>
      </c>
      <c r="B183" s="996" t="s">
        <v>272</v>
      </c>
      <c r="C183" s="996"/>
      <c r="D183" s="996"/>
      <c r="E183" s="996"/>
      <c r="F183" s="996"/>
      <c r="G183" s="996"/>
      <c r="H183" s="996"/>
      <c r="I183" s="996"/>
      <c r="J183" s="1630" t="str">
        <f>項目一覧②!$F$423</f>
        <v/>
      </c>
      <c r="K183" s="1630"/>
      <c r="L183" s="1630"/>
      <c r="M183" s="1630"/>
      <c r="N183" s="1027" t="s">
        <v>92</v>
      </c>
      <c r="O183" s="996"/>
      <c r="P183" s="996"/>
      <c r="Q183" s="996"/>
      <c r="R183" s="996"/>
      <c r="S183" s="996"/>
      <c r="T183" s="996"/>
      <c r="U183" s="996"/>
      <c r="V183" s="996"/>
      <c r="W183" s="996"/>
      <c r="X183" s="996"/>
      <c r="Y183" s="996"/>
      <c r="Z183" s="996"/>
      <c r="AA183" s="996"/>
      <c r="AB183" s="929"/>
    </row>
    <row r="184" spans="1:28" ht="21.95" customHeight="1">
      <c r="A184" s="995" t="s">
        <v>110</v>
      </c>
      <c r="B184" s="996" t="s">
        <v>271</v>
      </c>
      <c r="C184" s="996"/>
      <c r="D184" s="996"/>
      <c r="E184" s="996"/>
      <c r="F184" s="996"/>
      <c r="G184" s="996"/>
      <c r="H184" s="996"/>
      <c r="I184" s="996"/>
      <c r="J184" s="1630" t="str">
        <f>項目一覧②!$F$424</f>
        <v/>
      </c>
      <c r="K184" s="1630"/>
      <c r="L184" s="1630"/>
      <c r="M184" s="1630"/>
      <c r="N184" s="1028" t="s">
        <v>92</v>
      </c>
      <c r="O184" s="996"/>
      <c r="P184" s="996"/>
      <c r="Q184" s="996"/>
      <c r="R184" s="996"/>
      <c r="S184" s="996"/>
      <c r="T184" s="996"/>
      <c r="U184" s="996"/>
      <c r="V184" s="996"/>
      <c r="W184" s="996"/>
      <c r="X184" s="996"/>
      <c r="Y184" s="996"/>
      <c r="Z184" s="996"/>
      <c r="AA184" s="996"/>
      <c r="AB184" s="929"/>
    </row>
    <row r="185" spans="1:28" ht="21.95" customHeight="1">
      <c r="A185" s="995" t="s">
        <v>110</v>
      </c>
      <c r="B185" s="996" t="s">
        <v>270</v>
      </c>
      <c r="C185" s="996"/>
      <c r="D185" s="996"/>
      <c r="E185" s="996"/>
      <c r="F185" s="996"/>
      <c r="G185" s="996"/>
      <c r="H185" s="996"/>
      <c r="I185" s="996"/>
      <c r="J185" s="1630" t="str">
        <f>項目一覧②!$F$425</f>
        <v/>
      </c>
      <c r="K185" s="1630"/>
      <c r="L185" s="1630"/>
      <c r="M185" s="1630"/>
      <c r="N185" s="1027" t="s">
        <v>92</v>
      </c>
      <c r="O185" s="996"/>
      <c r="P185" s="996"/>
      <c r="Q185" s="996"/>
      <c r="R185" s="996"/>
      <c r="S185" s="996"/>
      <c r="T185" s="996"/>
      <c r="U185" s="996"/>
      <c r="V185" s="996"/>
      <c r="W185" s="996"/>
      <c r="X185" s="996"/>
      <c r="Y185" s="996"/>
      <c r="Z185" s="996"/>
      <c r="AA185" s="996"/>
      <c r="AB185" s="929"/>
    </row>
    <row r="186" spans="1:28" ht="17.100000000000001" customHeight="1">
      <c r="A186" s="982" t="s">
        <v>110</v>
      </c>
      <c r="B186" s="960" t="s">
        <v>268</v>
      </c>
      <c r="C186" s="960"/>
      <c r="D186" s="960"/>
      <c r="E186" s="960"/>
      <c r="F186" s="960"/>
      <c r="G186" s="960"/>
      <c r="H186" s="960"/>
      <c r="I186" s="960"/>
      <c r="O186" s="960"/>
      <c r="P186" s="960"/>
      <c r="Q186" s="960"/>
      <c r="R186" s="960"/>
      <c r="S186" s="960"/>
      <c r="T186" s="960"/>
      <c r="U186" s="960"/>
      <c r="V186" s="960"/>
      <c r="W186" s="960"/>
      <c r="X186" s="960"/>
      <c r="Y186" s="960"/>
      <c r="Z186" s="960"/>
      <c r="AA186" s="960"/>
      <c r="AB186" s="926"/>
    </row>
    <row r="187" spans="1:28" ht="17.100000000000001" customHeight="1">
      <c r="A187" s="959"/>
      <c r="B187" s="929"/>
      <c r="C187" s="929" t="s">
        <v>2269</v>
      </c>
      <c r="D187" s="929" t="s">
        <v>2270</v>
      </c>
      <c r="E187" s="929"/>
      <c r="F187" s="929"/>
      <c r="G187" s="929"/>
      <c r="H187" s="929"/>
      <c r="I187" s="929"/>
      <c r="J187" s="1628" t="str">
        <f>項目一覧②!$F$426</f>
        <v/>
      </c>
      <c r="K187" s="1628"/>
      <c r="L187" s="1628"/>
      <c r="M187" s="1628"/>
      <c r="N187" s="1023" t="s">
        <v>92</v>
      </c>
      <c r="O187" s="929"/>
      <c r="P187" s="929"/>
      <c r="Q187" s="929"/>
      <c r="R187" s="929"/>
      <c r="S187" s="929"/>
      <c r="T187" s="929"/>
      <c r="U187" s="929"/>
      <c r="V187" s="929"/>
      <c r="W187" s="929"/>
      <c r="X187" s="929"/>
      <c r="Y187" s="929"/>
      <c r="Z187" s="929"/>
      <c r="AA187" s="929"/>
      <c r="AB187" s="926"/>
    </row>
    <row r="188" spans="1:28" ht="17.100000000000001" customHeight="1">
      <c r="A188" s="959"/>
      <c r="B188" s="929"/>
      <c r="C188" s="929" t="s">
        <v>2271</v>
      </c>
      <c r="D188" s="929" t="s">
        <v>2272</v>
      </c>
      <c r="E188" s="929"/>
      <c r="F188" s="929"/>
      <c r="G188" s="929"/>
      <c r="H188" s="929"/>
      <c r="I188" s="929"/>
      <c r="J188" s="1024"/>
      <c r="K188" s="1024"/>
      <c r="L188" s="1024"/>
      <c r="M188" s="1024"/>
      <c r="N188" s="1023"/>
      <c r="O188" s="929"/>
      <c r="P188" s="929"/>
      <c r="Q188" s="929" t="str">
        <f>IF(項目一覧②!$G$427=TRUE,"■","□")</f>
        <v>□</v>
      </c>
      <c r="R188" s="929" t="s">
        <v>84</v>
      </c>
      <c r="S188" s="929"/>
      <c r="T188" s="929" t="str">
        <f>IF(項目一覧②!$H$427=TRUE,"■","□")</f>
        <v>□</v>
      </c>
      <c r="U188" s="929" t="s">
        <v>454</v>
      </c>
      <c r="V188" s="929"/>
      <c r="W188" s="929"/>
      <c r="X188" s="929"/>
      <c r="Y188" s="929"/>
      <c r="Z188" s="929"/>
      <c r="AA188" s="929"/>
      <c r="AB188" s="929"/>
    </row>
    <row r="189" spans="1:28" ht="17.100000000000001" customHeight="1">
      <c r="A189" s="982" t="s">
        <v>275</v>
      </c>
      <c r="B189" s="960" t="s">
        <v>264</v>
      </c>
      <c r="C189" s="960"/>
      <c r="D189" s="960"/>
      <c r="E189" s="960"/>
      <c r="F189" s="960"/>
      <c r="G189" s="960"/>
      <c r="H189" s="960"/>
      <c r="I189" s="960"/>
      <c r="J189" s="960"/>
      <c r="K189" s="960"/>
      <c r="L189" s="960"/>
      <c r="M189" s="960"/>
      <c r="N189" s="960"/>
      <c r="O189" s="960"/>
      <c r="P189" s="960"/>
      <c r="Q189" s="960"/>
      <c r="R189" s="960"/>
      <c r="S189" s="960"/>
      <c r="T189" s="960"/>
      <c r="U189" s="960"/>
      <c r="V189" s="960"/>
      <c r="W189" s="960"/>
      <c r="X189" s="960"/>
      <c r="Y189" s="960"/>
      <c r="Z189" s="960"/>
      <c r="AA189" s="960"/>
      <c r="AB189" s="926"/>
    </row>
    <row r="190" spans="1:28" ht="17.100000000000001" customHeight="1">
      <c r="A190" s="929"/>
      <c r="B190" s="929"/>
      <c r="C190" s="929"/>
      <c r="D190" s="1627" t="s">
        <v>263</v>
      </c>
      <c r="E190" s="1627"/>
      <c r="F190" s="1627"/>
      <c r="G190" s="1627"/>
      <c r="H190" s="998"/>
      <c r="I190" s="1627" t="s">
        <v>262</v>
      </c>
      <c r="J190" s="1627"/>
      <c r="K190" s="1627"/>
      <c r="L190" s="1627"/>
      <c r="M190" s="1627"/>
      <c r="N190" s="1627"/>
      <c r="O190" s="1627"/>
      <c r="P190" s="1627"/>
      <c r="Q190" s="1627"/>
      <c r="R190" s="1627"/>
      <c r="S190" s="1627"/>
      <c r="T190" s="1627"/>
      <c r="U190" s="1627"/>
      <c r="V190" s="998"/>
      <c r="W190" s="998" t="s">
        <v>279</v>
      </c>
      <c r="X190" s="1627" t="s">
        <v>289</v>
      </c>
      <c r="Y190" s="1627"/>
      <c r="Z190" s="1627"/>
      <c r="AA190" s="929" t="s">
        <v>288</v>
      </c>
      <c r="AB190" s="926"/>
    </row>
    <row r="191" spans="1:28" ht="17.100000000000001" customHeight="1">
      <c r="A191" s="929"/>
      <c r="B191" s="929" t="s">
        <v>287</v>
      </c>
      <c r="C191" s="929"/>
      <c r="D191" s="998" t="s">
        <v>281</v>
      </c>
      <c r="E191" s="1625" t="str">
        <f>項目一覧②!$F$428</f>
        <v/>
      </c>
      <c r="F191" s="1625"/>
      <c r="G191" s="998" t="s">
        <v>280</v>
      </c>
      <c r="H191" s="961" t="str">
        <f>項目一覧②!$F$434</f>
        <v/>
      </c>
      <c r="J191" s="929"/>
      <c r="K191" s="929"/>
      <c r="L191" s="926"/>
      <c r="M191" s="929"/>
      <c r="N191" s="929"/>
      <c r="O191" s="929"/>
      <c r="P191" s="929"/>
      <c r="Q191" s="929"/>
      <c r="R191" s="926"/>
      <c r="S191" s="926"/>
      <c r="T191" s="926"/>
      <c r="U191" s="926"/>
      <c r="V191" s="998"/>
      <c r="W191" s="998" t="s">
        <v>279</v>
      </c>
      <c r="X191" s="1626" t="str">
        <f>項目一覧②!$F$440</f>
        <v/>
      </c>
      <c r="Y191" s="1626"/>
      <c r="Z191" s="1626"/>
      <c r="AA191" s="929" t="s">
        <v>278</v>
      </c>
      <c r="AB191" s="926"/>
    </row>
    <row r="192" spans="1:28" ht="17.100000000000001" customHeight="1">
      <c r="A192" s="929"/>
      <c r="B192" s="929" t="s">
        <v>286</v>
      </c>
      <c r="C192" s="929"/>
      <c r="D192" s="998" t="s">
        <v>281</v>
      </c>
      <c r="E192" s="1625" t="str">
        <f>項目一覧②!$F$429</f>
        <v/>
      </c>
      <c r="F192" s="1625"/>
      <c r="G192" s="998" t="s">
        <v>280</v>
      </c>
      <c r="H192" s="961" t="str">
        <f>項目一覧②!$F$435</f>
        <v/>
      </c>
      <c r="J192" s="929"/>
      <c r="K192" s="929"/>
      <c r="L192" s="926"/>
      <c r="M192" s="929"/>
      <c r="N192" s="929"/>
      <c r="O192" s="929"/>
      <c r="P192" s="929"/>
      <c r="Q192" s="929"/>
      <c r="R192" s="926"/>
      <c r="S192" s="926"/>
      <c r="T192" s="926"/>
      <c r="U192" s="926"/>
      <c r="V192" s="998"/>
      <c r="W192" s="998" t="s">
        <v>279</v>
      </c>
      <c r="X192" s="1626" t="str">
        <f>項目一覧②!$F$441</f>
        <v/>
      </c>
      <c r="Y192" s="1626"/>
      <c r="Z192" s="1626"/>
      <c r="AA192" s="929" t="s">
        <v>278</v>
      </c>
      <c r="AB192" s="926"/>
    </row>
    <row r="193" spans="1:28" ht="17.100000000000001" customHeight="1">
      <c r="A193" s="929"/>
      <c r="B193" s="929" t="s">
        <v>285</v>
      </c>
      <c r="C193" s="929"/>
      <c r="D193" s="998" t="s">
        <v>281</v>
      </c>
      <c r="E193" s="1625" t="str">
        <f>項目一覧②!$F$430</f>
        <v/>
      </c>
      <c r="F193" s="1625"/>
      <c r="G193" s="998" t="s">
        <v>280</v>
      </c>
      <c r="H193" s="961" t="str">
        <f>項目一覧②!$F$436</f>
        <v/>
      </c>
      <c r="J193" s="929"/>
      <c r="K193" s="929"/>
      <c r="L193" s="926"/>
      <c r="M193" s="929"/>
      <c r="N193" s="929"/>
      <c r="O193" s="929"/>
      <c r="P193" s="929"/>
      <c r="Q193" s="929"/>
      <c r="R193" s="926"/>
      <c r="S193" s="926"/>
      <c r="T193" s="926"/>
      <c r="U193" s="926"/>
      <c r="V193" s="998"/>
      <c r="W193" s="998" t="s">
        <v>279</v>
      </c>
      <c r="X193" s="1626" t="str">
        <f>項目一覧②!$F$442</f>
        <v/>
      </c>
      <c r="Y193" s="1626"/>
      <c r="Z193" s="1626"/>
      <c r="AA193" s="929" t="s">
        <v>278</v>
      </c>
      <c r="AB193" s="926"/>
    </row>
    <row r="194" spans="1:28" ht="17.100000000000001" customHeight="1">
      <c r="A194" s="929"/>
      <c r="B194" s="929" t="s">
        <v>284</v>
      </c>
      <c r="C194" s="929"/>
      <c r="D194" s="998" t="s">
        <v>281</v>
      </c>
      <c r="E194" s="1625" t="str">
        <f>項目一覧②!$F$431</f>
        <v/>
      </c>
      <c r="F194" s="1625"/>
      <c r="G194" s="998" t="s">
        <v>280</v>
      </c>
      <c r="H194" s="961" t="str">
        <f>項目一覧②!$F$437</f>
        <v/>
      </c>
      <c r="J194" s="929"/>
      <c r="K194" s="929"/>
      <c r="L194" s="926"/>
      <c r="M194" s="929"/>
      <c r="N194" s="929"/>
      <c r="O194" s="929"/>
      <c r="P194" s="929"/>
      <c r="Q194" s="929"/>
      <c r="R194" s="926"/>
      <c r="S194" s="926"/>
      <c r="T194" s="926"/>
      <c r="U194" s="926"/>
      <c r="V194" s="998"/>
      <c r="W194" s="998" t="s">
        <v>279</v>
      </c>
      <c r="X194" s="1626" t="str">
        <f>項目一覧②!$F$443</f>
        <v/>
      </c>
      <c r="Y194" s="1626"/>
      <c r="Z194" s="1626"/>
      <c r="AA194" s="929" t="s">
        <v>278</v>
      </c>
      <c r="AB194" s="926"/>
    </row>
    <row r="195" spans="1:28" ht="17.100000000000001" customHeight="1">
      <c r="A195" s="929"/>
      <c r="B195" s="929" t="s">
        <v>283</v>
      </c>
      <c r="C195" s="929"/>
      <c r="D195" s="998" t="s">
        <v>281</v>
      </c>
      <c r="E195" s="1625" t="str">
        <f>項目一覧②!$F$432</f>
        <v/>
      </c>
      <c r="F195" s="1625"/>
      <c r="G195" s="998" t="s">
        <v>280</v>
      </c>
      <c r="H195" s="961" t="str">
        <f>項目一覧②!$F$438</f>
        <v/>
      </c>
      <c r="J195" s="929"/>
      <c r="K195" s="929"/>
      <c r="L195" s="926"/>
      <c r="M195" s="929"/>
      <c r="N195" s="929"/>
      <c r="O195" s="929"/>
      <c r="P195" s="929"/>
      <c r="Q195" s="929"/>
      <c r="R195" s="926"/>
      <c r="S195" s="926"/>
      <c r="T195" s="926"/>
      <c r="U195" s="926"/>
      <c r="V195" s="998"/>
      <c r="W195" s="998" t="s">
        <v>279</v>
      </c>
      <c r="X195" s="1626" t="str">
        <f>項目一覧②!$F$444</f>
        <v/>
      </c>
      <c r="Y195" s="1626"/>
      <c r="Z195" s="1626"/>
      <c r="AA195" s="929" t="s">
        <v>278</v>
      </c>
      <c r="AB195" s="926"/>
    </row>
    <row r="196" spans="1:28" ht="17.100000000000001" customHeight="1">
      <c r="A196" s="958"/>
      <c r="B196" s="958" t="s">
        <v>282</v>
      </c>
      <c r="C196" s="958"/>
      <c r="D196" s="998" t="s">
        <v>281</v>
      </c>
      <c r="E196" s="1625" t="str">
        <f>項目一覧②!$F$433</f>
        <v/>
      </c>
      <c r="F196" s="1625"/>
      <c r="G196" s="998" t="s">
        <v>280</v>
      </c>
      <c r="H196" s="961" t="str">
        <f>項目一覧②!$F$439</f>
        <v/>
      </c>
      <c r="J196" s="958"/>
      <c r="K196" s="958"/>
      <c r="L196" s="926"/>
      <c r="M196" s="958"/>
      <c r="N196" s="958"/>
      <c r="O196" s="958"/>
      <c r="P196" s="958"/>
      <c r="Q196" s="958"/>
      <c r="R196" s="926"/>
      <c r="S196" s="926"/>
      <c r="T196" s="926"/>
      <c r="U196" s="926"/>
      <c r="V196" s="998"/>
      <c r="W196" s="998" t="s">
        <v>279</v>
      </c>
      <c r="X196" s="1626" t="str">
        <f>項目一覧②!$F$445</f>
        <v/>
      </c>
      <c r="Y196" s="1626"/>
      <c r="Z196" s="1626"/>
      <c r="AA196" s="929" t="s">
        <v>278</v>
      </c>
      <c r="AB196" s="929"/>
    </row>
    <row r="197" spans="1:28" ht="17.100000000000001" customHeight="1">
      <c r="A197" s="982" t="s">
        <v>275</v>
      </c>
      <c r="B197" s="960" t="s">
        <v>251</v>
      </c>
      <c r="C197" s="960"/>
      <c r="D197" s="960"/>
      <c r="E197" s="960"/>
      <c r="F197" s="960"/>
      <c r="G197" s="960"/>
      <c r="H197" s="960"/>
      <c r="I197" s="960"/>
      <c r="J197" s="960"/>
      <c r="K197" s="960"/>
      <c r="L197" s="960"/>
      <c r="M197" s="960"/>
      <c r="N197" s="960"/>
      <c r="O197" s="960"/>
      <c r="P197" s="960"/>
      <c r="Q197" s="960"/>
      <c r="R197" s="960"/>
      <c r="S197" s="960"/>
      <c r="T197" s="960"/>
      <c r="U197" s="960"/>
      <c r="V197" s="960"/>
      <c r="W197" s="960"/>
      <c r="X197" s="960"/>
      <c r="Y197" s="960"/>
      <c r="Z197" s="960"/>
      <c r="AA197" s="960"/>
      <c r="AB197" s="926"/>
    </row>
    <row r="198" spans="1:28" ht="17.100000000000001" customHeight="1">
      <c r="A198" s="959"/>
      <c r="B198" s="929"/>
      <c r="C198" s="929"/>
      <c r="D198" s="929"/>
      <c r="E198" s="929"/>
      <c r="F198" s="1633" t="str">
        <f>項目一覧②!$F$446</f>
        <v/>
      </c>
      <c r="G198" s="1633"/>
      <c r="H198" s="1633"/>
      <c r="I198" s="1633"/>
      <c r="J198" s="1633"/>
      <c r="K198" s="1633"/>
      <c r="L198" s="1633"/>
      <c r="M198" s="1633"/>
      <c r="N198" s="1633"/>
      <c r="O198" s="1633"/>
      <c r="P198" s="1633"/>
      <c r="Q198" s="1633"/>
      <c r="R198" s="1633"/>
      <c r="S198" s="1633"/>
      <c r="T198" s="1633"/>
      <c r="U198" s="1633"/>
      <c r="V198" s="1633"/>
      <c r="W198" s="1633"/>
      <c r="X198" s="1633"/>
      <c r="Y198" s="1633"/>
      <c r="Z198" s="1633"/>
      <c r="AA198" s="1633"/>
      <c r="AB198" s="926"/>
    </row>
    <row r="199" spans="1:28" ht="17.100000000000001" customHeight="1">
      <c r="A199" s="958"/>
      <c r="B199" s="958"/>
      <c r="C199" s="958"/>
      <c r="D199" s="958"/>
      <c r="E199" s="958"/>
      <c r="F199" s="1634"/>
      <c r="G199" s="1634"/>
      <c r="H199" s="1634"/>
      <c r="I199" s="1634"/>
      <c r="J199" s="1634"/>
      <c r="K199" s="1634"/>
      <c r="L199" s="1634"/>
      <c r="M199" s="1634"/>
      <c r="N199" s="1634"/>
      <c r="O199" s="1634"/>
      <c r="P199" s="1634"/>
      <c r="Q199" s="1634"/>
      <c r="R199" s="1634"/>
      <c r="S199" s="1634"/>
      <c r="T199" s="1634"/>
      <c r="U199" s="1634"/>
      <c r="V199" s="1634"/>
      <c r="W199" s="1634"/>
      <c r="X199" s="1634"/>
      <c r="Y199" s="1634"/>
      <c r="Z199" s="1634"/>
      <c r="AA199" s="1634"/>
      <c r="AB199" s="929"/>
    </row>
    <row r="200" spans="1:28" ht="17.100000000000001" customHeight="1">
      <c r="A200" s="959" t="s">
        <v>275</v>
      </c>
      <c r="B200" s="929" t="s">
        <v>250</v>
      </c>
      <c r="C200" s="929"/>
      <c r="D200" s="929"/>
      <c r="E200" s="929"/>
      <c r="F200" s="929"/>
      <c r="G200" s="929"/>
      <c r="H200" s="929"/>
      <c r="I200" s="929"/>
      <c r="J200" s="929"/>
      <c r="K200" s="929"/>
      <c r="L200" s="929"/>
      <c r="M200" s="929"/>
      <c r="N200" s="929"/>
      <c r="O200" s="929"/>
      <c r="P200" s="929"/>
      <c r="Q200" s="929"/>
      <c r="R200" s="929"/>
      <c r="S200" s="929"/>
      <c r="T200" s="929"/>
      <c r="U200" s="929"/>
      <c r="V200" s="929"/>
      <c r="W200" s="929"/>
      <c r="X200" s="929"/>
      <c r="Y200" s="929"/>
      <c r="Z200" s="929"/>
      <c r="AA200" s="929"/>
      <c r="AB200" s="926"/>
    </row>
    <row r="201" spans="1:28" ht="17.100000000000001" customHeight="1">
      <c r="A201" s="929"/>
      <c r="B201" s="929"/>
      <c r="C201" s="929"/>
      <c r="D201" s="929"/>
      <c r="E201" s="929"/>
      <c r="F201" s="1633" t="str">
        <f>項目一覧②!$F$447</f>
        <v/>
      </c>
      <c r="G201" s="1633"/>
      <c r="H201" s="1633"/>
      <c r="I201" s="1633"/>
      <c r="J201" s="1633"/>
      <c r="K201" s="1633"/>
      <c r="L201" s="1633"/>
      <c r="M201" s="1633"/>
      <c r="N201" s="1633"/>
      <c r="O201" s="1633"/>
      <c r="P201" s="1633"/>
      <c r="Q201" s="1633"/>
      <c r="R201" s="1633"/>
      <c r="S201" s="1633"/>
      <c r="T201" s="1633"/>
      <c r="U201" s="1633"/>
      <c r="V201" s="1633"/>
      <c r="W201" s="1633"/>
      <c r="X201" s="1633"/>
      <c r="Y201" s="1633"/>
      <c r="Z201" s="1633"/>
      <c r="AA201" s="1633"/>
      <c r="AB201" s="926"/>
    </row>
    <row r="202" spans="1:28" ht="17.100000000000001" customHeight="1">
      <c r="A202" s="958"/>
      <c r="B202" s="958"/>
      <c r="C202" s="958"/>
      <c r="D202" s="958"/>
      <c r="E202" s="958"/>
      <c r="F202" s="1634"/>
      <c r="G202" s="1634"/>
      <c r="H202" s="1634"/>
      <c r="I202" s="1634"/>
      <c r="J202" s="1634"/>
      <c r="K202" s="1634"/>
      <c r="L202" s="1634"/>
      <c r="M202" s="1634"/>
      <c r="N202" s="1634"/>
      <c r="O202" s="1634"/>
      <c r="P202" s="1634"/>
      <c r="Q202" s="1634"/>
      <c r="R202" s="1634"/>
      <c r="S202" s="1634"/>
      <c r="T202" s="1634"/>
      <c r="U202" s="1634"/>
      <c r="V202" s="1634"/>
      <c r="W202" s="1634"/>
      <c r="X202" s="1634"/>
      <c r="Y202" s="1634"/>
      <c r="Z202" s="1634"/>
      <c r="AA202" s="1634"/>
      <c r="AB202" s="929"/>
    </row>
    <row r="203" spans="1:28" ht="17.100000000000001" customHeight="1">
      <c r="A203" s="92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c r="AB203" s="926"/>
    </row>
    <row r="204" spans="1:28" ht="17.100000000000001" customHeight="1">
      <c r="A204" s="1627" t="s">
        <v>277</v>
      </c>
      <c r="B204" s="1627"/>
      <c r="C204" s="1627"/>
      <c r="D204" s="1627"/>
      <c r="E204" s="1627"/>
      <c r="F204" s="1627"/>
      <c r="G204" s="1627"/>
      <c r="H204" s="1627"/>
      <c r="I204" s="1627"/>
      <c r="J204" s="1627"/>
      <c r="K204" s="1627"/>
      <c r="L204" s="1627"/>
      <c r="M204" s="1627"/>
      <c r="N204" s="1627"/>
      <c r="O204" s="1627"/>
      <c r="P204" s="1627"/>
      <c r="Q204" s="1627"/>
      <c r="R204" s="1627"/>
      <c r="S204" s="1627"/>
      <c r="T204" s="1627"/>
      <c r="U204" s="1627"/>
      <c r="V204" s="1627"/>
      <c r="W204" s="1627"/>
      <c r="X204" s="1627"/>
      <c r="Y204" s="1627"/>
      <c r="Z204" s="1627"/>
      <c r="AA204" s="1627"/>
      <c r="AB204" s="926"/>
    </row>
    <row r="205" spans="1:28" ht="17.100000000000001" customHeight="1">
      <c r="A205" s="958"/>
      <c r="B205" s="958" t="s">
        <v>276</v>
      </c>
      <c r="C205" s="958"/>
      <c r="D205" s="958"/>
      <c r="E205" s="958"/>
      <c r="F205" s="958"/>
      <c r="G205" s="958"/>
      <c r="H205" s="958"/>
      <c r="I205" s="958"/>
      <c r="J205" s="958"/>
      <c r="K205" s="958"/>
      <c r="L205" s="958"/>
      <c r="M205" s="958"/>
      <c r="N205" s="958"/>
      <c r="O205" s="958"/>
      <c r="P205" s="958"/>
      <c r="Q205" s="958"/>
      <c r="R205" s="958"/>
      <c r="S205" s="958"/>
      <c r="T205" s="958"/>
      <c r="U205" s="958"/>
      <c r="V205" s="958"/>
      <c r="W205" s="958"/>
      <c r="X205" s="958"/>
      <c r="Y205" s="958"/>
      <c r="Z205" s="958"/>
      <c r="AA205" s="958"/>
      <c r="AB205" s="929"/>
    </row>
    <row r="206" spans="1:28" ht="21.95" customHeight="1">
      <c r="A206" s="995" t="s">
        <v>275</v>
      </c>
      <c r="B206" s="996" t="s">
        <v>132</v>
      </c>
      <c r="C206" s="996"/>
      <c r="D206" s="996"/>
      <c r="E206" s="996"/>
      <c r="F206" s="996"/>
      <c r="G206" s="945"/>
      <c r="H206" s="996"/>
      <c r="I206" s="996"/>
      <c r="J206" s="996"/>
      <c r="K206" s="996"/>
      <c r="L206" s="1643">
        <f>項目一覧②!$F$475</f>
        <v>2</v>
      </c>
      <c r="M206" s="1643"/>
      <c r="N206" s="996"/>
      <c r="O206" s="996"/>
      <c r="P206" s="996"/>
      <c r="Q206" s="996"/>
      <c r="R206" s="996"/>
      <c r="S206" s="996"/>
      <c r="T206" s="996"/>
      <c r="U206" s="996"/>
      <c r="V206" s="996"/>
      <c r="W206" s="996"/>
      <c r="X206" s="996"/>
      <c r="Y206" s="996"/>
      <c r="Z206" s="996"/>
      <c r="AA206" s="996"/>
      <c r="AB206" s="929"/>
    </row>
    <row r="207" spans="1:28" ht="21.95" customHeight="1">
      <c r="A207" s="995" t="s">
        <v>275</v>
      </c>
      <c r="B207" s="996" t="s">
        <v>274</v>
      </c>
      <c r="C207" s="996"/>
      <c r="D207" s="996"/>
      <c r="E207" s="996"/>
      <c r="F207" s="996"/>
      <c r="G207" s="926"/>
      <c r="H207" s="926"/>
      <c r="I207" s="996"/>
      <c r="J207" s="1706" t="str">
        <f>項目一覧②!$F$449</f>
        <v/>
      </c>
      <c r="K207" s="1706"/>
      <c r="L207" s="1706"/>
      <c r="M207" s="1706"/>
      <c r="N207" s="996" t="s">
        <v>273</v>
      </c>
      <c r="O207" s="996"/>
      <c r="P207" s="996"/>
      <c r="Q207" s="996"/>
      <c r="R207" s="996"/>
      <c r="S207" s="996"/>
      <c r="T207" s="996"/>
      <c r="U207" s="996"/>
      <c r="V207" s="996"/>
      <c r="W207" s="996"/>
      <c r="X207" s="996"/>
      <c r="Y207" s="996"/>
      <c r="Z207" s="996"/>
      <c r="AA207" s="996"/>
      <c r="AB207" s="929"/>
    </row>
    <row r="208" spans="1:28" ht="21.95" customHeight="1">
      <c r="A208" s="995" t="s">
        <v>110</v>
      </c>
      <c r="B208" s="996" t="s">
        <v>272</v>
      </c>
      <c r="C208" s="996"/>
      <c r="D208" s="996"/>
      <c r="E208" s="996"/>
      <c r="F208" s="996"/>
      <c r="G208" s="996"/>
      <c r="H208" s="996"/>
      <c r="I208" s="996"/>
      <c r="J208" s="1630" t="str">
        <f>項目一覧②!$F$450</f>
        <v/>
      </c>
      <c r="K208" s="1630"/>
      <c r="L208" s="1630"/>
      <c r="M208" s="1630"/>
      <c r="N208" s="1027" t="s">
        <v>92</v>
      </c>
      <c r="O208" s="996"/>
      <c r="P208" s="996"/>
      <c r="Q208" s="996"/>
      <c r="R208" s="996"/>
      <c r="S208" s="996"/>
      <c r="T208" s="996"/>
      <c r="U208" s="996"/>
      <c r="V208" s="996"/>
      <c r="W208" s="996"/>
      <c r="X208" s="996"/>
      <c r="Y208" s="996"/>
      <c r="Z208" s="996"/>
      <c r="AA208" s="996"/>
      <c r="AB208" s="929"/>
    </row>
    <row r="209" spans="1:28" ht="21.95" customHeight="1">
      <c r="A209" s="995" t="s">
        <v>110</v>
      </c>
      <c r="B209" s="996" t="s">
        <v>271</v>
      </c>
      <c r="C209" s="996"/>
      <c r="D209" s="996"/>
      <c r="E209" s="996"/>
      <c r="F209" s="996"/>
      <c r="G209" s="996"/>
      <c r="H209" s="996"/>
      <c r="I209" s="996"/>
      <c r="J209" s="1630" t="str">
        <f>項目一覧②!$F$451</f>
        <v/>
      </c>
      <c r="K209" s="1630"/>
      <c r="L209" s="1630"/>
      <c r="M209" s="1630"/>
      <c r="N209" s="1028" t="s">
        <v>92</v>
      </c>
      <c r="O209" s="996"/>
      <c r="P209" s="996"/>
      <c r="Q209" s="996"/>
      <c r="R209" s="996"/>
      <c r="S209" s="996"/>
      <c r="T209" s="996"/>
      <c r="U209" s="996"/>
      <c r="V209" s="996"/>
      <c r="W209" s="996"/>
      <c r="X209" s="996"/>
      <c r="Y209" s="996"/>
      <c r="Z209" s="996"/>
      <c r="AA209" s="996"/>
      <c r="AB209" s="929"/>
    </row>
    <row r="210" spans="1:28" ht="21.95" customHeight="1">
      <c r="A210" s="995" t="s">
        <v>110</v>
      </c>
      <c r="B210" s="996" t="s">
        <v>270</v>
      </c>
      <c r="C210" s="996"/>
      <c r="D210" s="996"/>
      <c r="E210" s="996"/>
      <c r="F210" s="996"/>
      <c r="G210" s="996"/>
      <c r="H210" s="996"/>
      <c r="I210" s="996"/>
      <c r="J210" s="1630" t="str">
        <f>項目一覧②!$F$452</f>
        <v/>
      </c>
      <c r="K210" s="1630"/>
      <c r="L210" s="1630"/>
      <c r="M210" s="1630"/>
      <c r="N210" s="1027" t="s">
        <v>92</v>
      </c>
      <c r="O210" s="996"/>
      <c r="P210" s="996"/>
      <c r="Q210" s="996"/>
      <c r="R210" s="996"/>
      <c r="S210" s="996"/>
      <c r="T210" s="996"/>
      <c r="U210" s="996"/>
      <c r="V210" s="996"/>
      <c r="W210" s="996"/>
      <c r="X210" s="996"/>
      <c r="Y210" s="996"/>
      <c r="Z210" s="996"/>
      <c r="AA210" s="996"/>
      <c r="AB210" s="929"/>
    </row>
    <row r="211" spans="1:28" ht="17.100000000000001" customHeight="1">
      <c r="A211" s="982" t="s">
        <v>110</v>
      </c>
      <c r="B211" s="960" t="s">
        <v>268</v>
      </c>
      <c r="C211" s="960"/>
      <c r="D211" s="960"/>
      <c r="E211" s="960"/>
      <c r="F211" s="960"/>
      <c r="G211" s="960"/>
      <c r="H211" s="960"/>
      <c r="I211" s="960"/>
      <c r="O211" s="960"/>
      <c r="P211" s="960"/>
      <c r="Q211" s="960"/>
      <c r="R211" s="960"/>
      <c r="S211" s="960"/>
      <c r="T211" s="960"/>
      <c r="U211" s="960"/>
      <c r="V211" s="960"/>
      <c r="W211" s="960"/>
      <c r="X211" s="960"/>
      <c r="Y211" s="960"/>
      <c r="Z211" s="960"/>
      <c r="AA211" s="960"/>
      <c r="AB211" s="926"/>
    </row>
    <row r="212" spans="1:28" ht="17.100000000000001" customHeight="1">
      <c r="A212" s="959"/>
      <c r="B212" s="929"/>
      <c r="C212" s="929" t="s">
        <v>2269</v>
      </c>
      <c r="D212" s="929" t="s">
        <v>2270</v>
      </c>
      <c r="E212" s="929"/>
      <c r="F212" s="929"/>
      <c r="G212" s="929"/>
      <c r="H212" s="929"/>
      <c r="I212" s="929"/>
      <c r="J212" s="1628" t="str">
        <f>項目一覧②!$F$453</f>
        <v/>
      </c>
      <c r="K212" s="1628"/>
      <c r="L212" s="1628"/>
      <c r="M212" s="1628"/>
      <c r="N212" s="1028" t="s">
        <v>92</v>
      </c>
      <c r="O212" s="929"/>
      <c r="P212" s="929"/>
      <c r="Q212" s="929"/>
      <c r="R212" s="929"/>
      <c r="S212" s="929"/>
      <c r="T212" s="929"/>
      <c r="U212" s="929"/>
      <c r="V212" s="929"/>
      <c r="W212" s="929"/>
      <c r="X212" s="929"/>
      <c r="Y212" s="929"/>
      <c r="Z212" s="929"/>
      <c r="AA212" s="929"/>
      <c r="AB212" s="926"/>
    </row>
    <row r="213" spans="1:28" ht="17.100000000000001" customHeight="1">
      <c r="A213" s="959"/>
      <c r="B213" s="929"/>
      <c r="C213" s="929" t="s">
        <v>2271</v>
      </c>
      <c r="D213" s="929" t="s">
        <v>2272</v>
      </c>
      <c r="E213" s="929"/>
      <c r="F213" s="929"/>
      <c r="G213" s="929"/>
      <c r="H213" s="929"/>
      <c r="I213" s="929"/>
      <c r="J213" s="1024"/>
      <c r="K213" s="1024"/>
      <c r="L213" s="1024"/>
      <c r="M213" s="1024"/>
      <c r="N213" s="1028"/>
      <c r="O213" s="929"/>
      <c r="P213" s="929"/>
      <c r="Q213" s="929" t="str">
        <f>IF(項目一覧②!$G$454=TRUE,"■","□")</f>
        <v>□</v>
      </c>
      <c r="R213" s="929" t="s">
        <v>84</v>
      </c>
      <c r="S213" s="929"/>
      <c r="T213" s="929" t="str">
        <f>IF(項目一覧②!$H$454=TRUE,"■","□")</f>
        <v>□</v>
      </c>
      <c r="U213" s="929" t="s">
        <v>454</v>
      </c>
      <c r="V213" s="929"/>
      <c r="W213" s="929"/>
      <c r="X213" s="929"/>
      <c r="Y213" s="929"/>
      <c r="Z213" s="929"/>
      <c r="AA213" s="929"/>
      <c r="AB213" s="929"/>
    </row>
    <row r="214" spans="1:28" ht="17.100000000000001" customHeight="1">
      <c r="A214" s="982" t="s">
        <v>309</v>
      </c>
      <c r="B214" s="960" t="s">
        <v>264</v>
      </c>
      <c r="C214" s="960"/>
      <c r="D214" s="960"/>
      <c r="E214" s="960"/>
      <c r="F214" s="960"/>
      <c r="G214" s="960"/>
      <c r="H214" s="960"/>
      <c r="I214" s="960"/>
      <c r="J214" s="960"/>
      <c r="K214" s="960"/>
      <c r="L214" s="960"/>
      <c r="M214" s="960"/>
      <c r="N214" s="960"/>
      <c r="O214" s="960"/>
      <c r="P214" s="960"/>
      <c r="Q214" s="960"/>
      <c r="R214" s="960"/>
      <c r="S214" s="960"/>
      <c r="T214" s="960"/>
      <c r="U214" s="960"/>
      <c r="V214" s="960"/>
      <c r="W214" s="960"/>
      <c r="X214" s="960"/>
      <c r="Y214" s="960"/>
      <c r="Z214" s="960"/>
      <c r="AA214" s="960"/>
      <c r="AB214" s="926"/>
    </row>
    <row r="215" spans="1:28" ht="17.100000000000001" customHeight="1">
      <c r="A215" s="929"/>
      <c r="B215" s="929"/>
      <c r="C215" s="929"/>
      <c r="D215" s="1627" t="s">
        <v>263</v>
      </c>
      <c r="E215" s="1627"/>
      <c r="F215" s="1627"/>
      <c r="G215" s="1627"/>
      <c r="H215" s="998"/>
      <c r="I215" s="1627" t="s">
        <v>262</v>
      </c>
      <c r="J215" s="1627"/>
      <c r="K215" s="1627"/>
      <c r="L215" s="1627"/>
      <c r="M215" s="1627"/>
      <c r="N215" s="1627"/>
      <c r="O215" s="1627"/>
      <c r="P215" s="1627"/>
      <c r="Q215" s="1627"/>
      <c r="R215" s="1627"/>
      <c r="S215" s="1627"/>
      <c r="T215" s="1627"/>
      <c r="U215" s="1627"/>
      <c r="V215" s="998"/>
      <c r="W215" s="998" t="s">
        <v>455</v>
      </c>
      <c r="X215" s="1627" t="s">
        <v>464</v>
      </c>
      <c r="Y215" s="1627"/>
      <c r="Z215" s="1627"/>
      <c r="AA215" s="929" t="s">
        <v>310</v>
      </c>
      <c r="AB215" s="926"/>
    </row>
    <row r="216" spans="1:28" ht="17.100000000000001" customHeight="1">
      <c r="A216" s="929"/>
      <c r="B216" s="929" t="s">
        <v>463</v>
      </c>
      <c r="C216" s="929"/>
      <c r="D216" s="998" t="s">
        <v>457</v>
      </c>
      <c r="E216" s="1625" t="str">
        <f>項目一覧②!$F$455</f>
        <v/>
      </c>
      <c r="F216" s="1625"/>
      <c r="G216" s="998" t="s">
        <v>456</v>
      </c>
      <c r="H216" s="961" t="str">
        <f>項目一覧②!$F$461</f>
        <v/>
      </c>
      <c r="J216" s="929"/>
      <c r="K216" s="929"/>
      <c r="L216" s="926"/>
      <c r="M216" s="929"/>
      <c r="N216" s="929"/>
      <c r="O216" s="929"/>
      <c r="P216" s="929"/>
      <c r="Q216" s="929"/>
      <c r="R216" s="926"/>
      <c r="S216" s="926"/>
      <c r="T216" s="926"/>
      <c r="U216" s="926"/>
      <c r="V216" s="998"/>
      <c r="W216" s="998" t="s">
        <v>455</v>
      </c>
      <c r="X216" s="1626" t="str">
        <f>項目一覧②!$F$467</f>
        <v/>
      </c>
      <c r="Y216" s="1626"/>
      <c r="Z216" s="1626"/>
      <c r="AA216" s="929" t="s">
        <v>380</v>
      </c>
      <c r="AB216" s="926"/>
    </row>
    <row r="217" spans="1:28" ht="17.100000000000001" customHeight="1">
      <c r="A217" s="929"/>
      <c r="B217" s="929" t="s">
        <v>462</v>
      </c>
      <c r="C217" s="929"/>
      <c r="D217" s="998" t="s">
        <v>457</v>
      </c>
      <c r="E217" s="1625" t="str">
        <f>項目一覧②!$F$456</f>
        <v/>
      </c>
      <c r="F217" s="1625"/>
      <c r="G217" s="998" t="s">
        <v>456</v>
      </c>
      <c r="H217" s="961" t="str">
        <f>項目一覧②!$F$462</f>
        <v/>
      </c>
      <c r="J217" s="929"/>
      <c r="K217" s="929"/>
      <c r="L217" s="926"/>
      <c r="M217" s="929"/>
      <c r="N217" s="929"/>
      <c r="O217" s="929"/>
      <c r="P217" s="929"/>
      <c r="Q217" s="929"/>
      <c r="R217" s="926"/>
      <c r="S217" s="926"/>
      <c r="T217" s="926"/>
      <c r="U217" s="926"/>
      <c r="V217" s="998"/>
      <c r="W217" s="998" t="s">
        <v>455</v>
      </c>
      <c r="X217" s="1626" t="str">
        <f>項目一覧②!$F$468</f>
        <v/>
      </c>
      <c r="Y217" s="1626"/>
      <c r="Z217" s="1626"/>
      <c r="AA217" s="929" t="s">
        <v>380</v>
      </c>
      <c r="AB217" s="926"/>
    </row>
    <row r="218" spans="1:28" ht="17.100000000000001" customHeight="1">
      <c r="A218" s="929"/>
      <c r="B218" s="929" t="s">
        <v>461</v>
      </c>
      <c r="C218" s="929"/>
      <c r="D218" s="998" t="s">
        <v>457</v>
      </c>
      <c r="E218" s="1625" t="str">
        <f>項目一覧②!$F$457</f>
        <v/>
      </c>
      <c r="F218" s="1625"/>
      <c r="G218" s="998" t="s">
        <v>456</v>
      </c>
      <c r="H218" s="961" t="str">
        <f>項目一覧②!$F$463</f>
        <v/>
      </c>
      <c r="J218" s="929"/>
      <c r="K218" s="929"/>
      <c r="L218" s="926"/>
      <c r="M218" s="929"/>
      <c r="N218" s="929"/>
      <c r="O218" s="929"/>
      <c r="P218" s="929"/>
      <c r="Q218" s="929"/>
      <c r="R218" s="926"/>
      <c r="S218" s="926"/>
      <c r="T218" s="926"/>
      <c r="U218" s="926"/>
      <c r="V218" s="998"/>
      <c r="W218" s="998" t="s">
        <v>455</v>
      </c>
      <c r="X218" s="1626" t="str">
        <f>項目一覧②!$F$469</f>
        <v/>
      </c>
      <c r="Y218" s="1626"/>
      <c r="Z218" s="1626"/>
      <c r="AA218" s="929" t="s">
        <v>380</v>
      </c>
      <c r="AB218" s="926"/>
    </row>
    <row r="219" spans="1:28" ht="17.100000000000001" customHeight="1">
      <c r="A219" s="929"/>
      <c r="B219" s="929" t="s">
        <v>460</v>
      </c>
      <c r="C219" s="929"/>
      <c r="D219" s="998" t="s">
        <v>457</v>
      </c>
      <c r="E219" s="1625" t="str">
        <f>項目一覧②!$F$458</f>
        <v/>
      </c>
      <c r="F219" s="1625"/>
      <c r="G219" s="998" t="s">
        <v>456</v>
      </c>
      <c r="H219" s="961" t="str">
        <f>項目一覧②!$F$464</f>
        <v/>
      </c>
      <c r="J219" s="929"/>
      <c r="K219" s="929"/>
      <c r="L219" s="926"/>
      <c r="M219" s="929"/>
      <c r="N219" s="929"/>
      <c r="O219" s="929"/>
      <c r="P219" s="929"/>
      <c r="Q219" s="929"/>
      <c r="R219" s="926"/>
      <c r="S219" s="926"/>
      <c r="T219" s="926"/>
      <c r="U219" s="926"/>
      <c r="V219" s="998"/>
      <c r="W219" s="998" t="s">
        <v>455</v>
      </c>
      <c r="X219" s="1626" t="str">
        <f>項目一覧②!$F$470</f>
        <v/>
      </c>
      <c r="Y219" s="1626"/>
      <c r="Z219" s="1626"/>
      <c r="AA219" s="929" t="s">
        <v>380</v>
      </c>
      <c r="AB219" s="926"/>
    </row>
    <row r="220" spans="1:28" ht="17.100000000000001" customHeight="1">
      <c r="A220" s="929"/>
      <c r="B220" s="929" t="s">
        <v>459</v>
      </c>
      <c r="C220" s="929"/>
      <c r="D220" s="998" t="s">
        <v>457</v>
      </c>
      <c r="E220" s="1625" t="str">
        <f>項目一覧②!$F$459</f>
        <v/>
      </c>
      <c r="F220" s="1625"/>
      <c r="G220" s="998" t="s">
        <v>456</v>
      </c>
      <c r="H220" s="961" t="str">
        <f>項目一覧②!$F$465</f>
        <v/>
      </c>
      <c r="J220" s="929"/>
      <c r="K220" s="929"/>
      <c r="L220" s="926"/>
      <c r="M220" s="929"/>
      <c r="N220" s="929"/>
      <c r="O220" s="929"/>
      <c r="P220" s="929"/>
      <c r="Q220" s="929"/>
      <c r="R220" s="926"/>
      <c r="S220" s="926"/>
      <c r="T220" s="926"/>
      <c r="U220" s="926"/>
      <c r="V220" s="998"/>
      <c r="W220" s="998" t="s">
        <v>455</v>
      </c>
      <c r="X220" s="1626" t="str">
        <f>項目一覧②!$F$471</f>
        <v/>
      </c>
      <c r="Y220" s="1626"/>
      <c r="Z220" s="1626"/>
      <c r="AA220" s="929" t="s">
        <v>380</v>
      </c>
      <c r="AB220" s="926"/>
    </row>
    <row r="221" spans="1:28" ht="17.100000000000001" customHeight="1">
      <c r="A221" s="958"/>
      <c r="B221" s="958" t="s">
        <v>458</v>
      </c>
      <c r="C221" s="958"/>
      <c r="D221" s="998" t="s">
        <v>457</v>
      </c>
      <c r="E221" s="1625" t="str">
        <f>項目一覧②!$F$460</f>
        <v/>
      </c>
      <c r="F221" s="1625"/>
      <c r="G221" s="998" t="s">
        <v>456</v>
      </c>
      <c r="H221" s="961" t="str">
        <f>項目一覧②!$F$466</f>
        <v/>
      </c>
      <c r="J221" s="958"/>
      <c r="K221" s="958"/>
      <c r="L221" s="926"/>
      <c r="M221" s="958"/>
      <c r="N221" s="958"/>
      <c r="O221" s="958"/>
      <c r="P221" s="958"/>
      <c r="Q221" s="958"/>
      <c r="R221" s="926"/>
      <c r="S221" s="926"/>
      <c r="T221" s="926"/>
      <c r="U221" s="926"/>
      <c r="V221" s="998"/>
      <c r="W221" s="998" t="s">
        <v>455</v>
      </c>
      <c r="X221" s="1626" t="str">
        <f>項目一覧②!$F$472</f>
        <v/>
      </c>
      <c r="Y221" s="1626"/>
      <c r="Z221" s="1626"/>
      <c r="AA221" s="929" t="s">
        <v>380</v>
      </c>
      <c r="AB221" s="929"/>
    </row>
    <row r="222" spans="1:28" ht="17.100000000000001" customHeight="1">
      <c r="A222" s="982" t="s">
        <v>309</v>
      </c>
      <c r="B222" s="960" t="s">
        <v>251</v>
      </c>
      <c r="C222" s="960"/>
      <c r="D222" s="960"/>
      <c r="E222" s="960"/>
      <c r="F222" s="960"/>
      <c r="G222" s="960"/>
      <c r="H222" s="960"/>
      <c r="I222" s="960"/>
      <c r="J222" s="960"/>
      <c r="K222" s="960"/>
      <c r="L222" s="960"/>
      <c r="M222" s="960"/>
      <c r="N222" s="960"/>
      <c r="O222" s="960"/>
      <c r="P222" s="960"/>
      <c r="Q222" s="960"/>
      <c r="R222" s="960"/>
      <c r="S222" s="960"/>
      <c r="T222" s="960"/>
      <c r="U222" s="960"/>
      <c r="V222" s="960"/>
      <c r="W222" s="960"/>
      <c r="X222" s="960"/>
      <c r="Y222" s="960"/>
      <c r="Z222" s="960"/>
      <c r="AA222" s="960"/>
      <c r="AB222" s="926"/>
    </row>
    <row r="223" spans="1:28" ht="17.100000000000001" customHeight="1">
      <c r="A223" s="959"/>
      <c r="B223" s="929"/>
      <c r="C223" s="929"/>
      <c r="D223" s="929"/>
      <c r="E223" s="929"/>
      <c r="F223" s="1633" t="str">
        <f>項目一覧②!$F$473</f>
        <v/>
      </c>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926"/>
    </row>
    <row r="224" spans="1:28" ht="17.100000000000001" customHeight="1">
      <c r="A224" s="958"/>
      <c r="B224" s="958"/>
      <c r="C224" s="958"/>
      <c r="D224" s="958"/>
      <c r="E224" s="958"/>
      <c r="F224" s="1634"/>
      <c r="G224" s="1634"/>
      <c r="H224" s="1634"/>
      <c r="I224" s="1634"/>
      <c r="J224" s="1634"/>
      <c r="K224" s="1634"/>
      <c r="L224" s="1634"/>
      <c r="M224" s="1634"/>
      <c r="N224" s="1634"/>
      <c r="O224" s="1634"/>
      <c r="P224" s="1634"/>
      <c r="Q224" s="1634"/>
      <c r="R224" s="1634"/>
      <c r="S224" s="1634"/>
      <c r="T224" s="1634"/>
      <c r="U224" s="1634"/>
      <c r="V224" s="1634"/>
      <c r="W224" s="1634"/>
      <c r="X224" s="1634"/>
      <c r="Y224" s="1634"/>
      <c r="Z224" s="1634"/>
      <c r="AA224" s="1634"/>
      <c r="AB224" s="929"/>
    </row>
    <row r="225" spans="1:28" ht="17.100000000000001" customHeight="1">
      <c r="A225" s="959" t="s">
        <v>309</v>
      </c>
      <c r="B225" s="929" t="s">
        <v>250</v>
      </c>
      <c r="C225" s="929"/>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929"/>
      <c r="Z225" s="929"/>
      <c r="AA225" s="929"/>
      <c r="AB225" s="926"/>
    </row>
    <row r="226" spans="1:28" ht="17.100000000000001" customHeight="1">
      <c r="A226" s="929"/>
      <c r="B226" s="929"/>
      <c r="C226" s="929"/>
      <c r="D226" s="929"/>
      <c r="E226" s="929"/>
      <c r="F226" s="1633" t="str">
        <f>項目一覧②!$F$474</f>
        <v/>
      </c>
      <c r="G226" s="1633"/>
      <c r="H226" s="1633"/>
      <c r="I226" s="1633"/>
      <c r="J226" s="1633"/>
      <c r="K226" s="1633"/>
      <c r="L226" s="1633"/>
      <c r="M226" s="1633"/>
      <c r="N226" s="1633"/>
      <c r="O226" s="1633"/>
      <c r="P226" s="1633"/>
      <c r="Q226" s="1633"/>
      <c r="R226" s="1633"/>
      <c r="S226" s="1633"/>
      <c r="T226" s="1633"/>
      <c r="U226" s="1633"/>
      <c r="V226" s="1633"/>
      <c r="W226" s="1633"/>
      <c r="X226" s="1633"/>
      <c r="Y226" s="1633"/>
      <c r="Z226" s="1633"/>
      <c r="AA226" s="1633"/>
      <c r="AB226" s="926"/>
    </row>
    <row r="227" spans="1:28" ht="17.100000000000001" customHeight="1">
      <c r="A227" s="958"/>
      <c r="B227" s="958"/>
      <c r="C227" s="958"/>
      <c r="D227" s="958"/>
      <c r="E227" s="958"/>
      <c r="F227" s="1634"/>
      <c r="G227" s="1634"/>
      <c r="H227" s="1634"/>
      <c r="I227" s="1634"/>
      <c r="J227" s="1634"/>
      <c r="K227" s="1634"/>
      <c r="L227" s="1634"/>
      <c r="M227" s="1634"/>
      <c r="N227" s="1634"/>
      <c r="O227" s="1634"/>
      <c r="P227" s="1634"/>
      <c r="Q227" s="1634"/>
      <c r="R227" s="1634"/>
      <c r="S227" s="1634"/>
      <c r="T227" s="1634"/>
      <c r="U227" s="1634"/>
      <c r="V227" s="1634"/>
      <c r="W227" s="1634"/>
      <c r="X227" s="1634"/>
      <c r="Y227" s="1634"/>
      <c r="Z227" s="1634"/>
      <c r="AA227" s="1634"/>
      <c r="AB227" s="929"/>
    </row>
    <row r="228" spans="1:28" ht="17.100000000000001" customHeight="1">
      <c r="A228" s="929"/>
      <c r="B228" s="929"/>
      <c r="C228" s="929"/>
      <c r="D228" s="929"/>
      <c r="E228" s="929"/>
      <c r="F228" s="929"/>
      <c r="G228" s="929"/>
      <c r="H228" s="929"/>
      <c r="I228" s="929"/>
      <c r="J228" s="929"/>
      <c r="K228" s="929"/>
      <c r="L228" s="929"/>
      <c r="M228" s="929"/>
      <c r="N228" s="929"/>
      <c r="O228" s="929"/>
      <c r="P228" s="929"/>
      <c r="Q228" s="929"/>
      <c r="R228" s="929"/>
      <c r="S228" s="929"/>
      <c r="T228" s="929"/>
      <c r="U228" s="929"/>
      <c r="V228" s="929"/>
      <c r="W228" s="929"/>
      <c r="X228" s="929"/>
      <c r="Y228" s="929"/>
      <c r="Z228" s="929"/>
      <c r="AA228" s="929"/>
      <c r="AB228" s="926"/>
    </row>
    <row r="229" spans="1:28" ht="17.100000000000001" customHeight="1">
      <c r="A229" s="1627" t="s">
        <v>277</v>
      </c>
      <c r="B229" s="1627"/>
      <c r="C229" s="1627"/>
      <c r="D229" s="1627"/>
      <c r="E229" s="1627"/>
      <c r="F229" s="1627"/>
      <c r="G229" s="1627"/>
      <c r="H229" s="1627"/>
      <c r="I229" s="1627"/>
      <c r="J229" s="1627"/>
      <c r="K229" s="1627"/>
      <c r="L229" s="1627"/>
      <c r="M229" s="1627"/>
      <c r="N229" s="1627"/>
      <c r="O229" s="1627"/>
      <c r="P229" s="1627"/>
      <c r="Q229" s="1627"/>
      <c r="R229" s="1627"/>
      <c r="S229" s="1627"/>
      <c r="T229" s="1627"/>
      <c r="U229" s="1627"/>
      <c r="V229" s="1627"/>
      <c r="W229" s="1627"/>
      <c r="X229" s="1627"/>
      <c r="Y229" s="1627"/>
      <c r="Z229" s="1627"/>
      <c r="AA229" s="1627"/>
      <c r="AB229" s="926"/>
    </row>
    <row r="230" spans="1:28" ht="17.100000000000001" customHeight="1">
      <c r="A230" s="958"/>
      <c r="B230" s="958" t="s">
        <v>276</v>
      </c>
      <c r="C230" s="958"/>
      <c r="D230" s="958"/>
      <c r="E230" s="958"/>
      <c r="F230" s="958"/>
      <c r="G230" s="958"/>
      <c r="H230" s="958"/>
      <c r="I230" s="958"/>
      <c r="J230" s="958"/>
      <c r="K230" s="958"/>
      <c r="L230" s="958"/>
      <c r="M230" s="958"/>
      <c r="N230" s="958"/>
      <c r="O230" s="958"/>
      <c r="P230" s="958"/>
      <c r="Q230" s="958"/>
      <c r="R230" s="958"/>
      <c r="S230" s="958"/>
      <c r="T230" s="958"/>
      <c r="U230" s="958"/>
      <c r="V230" s="958"/>
      <c r="W230" s="958"/>
      <c r="X230" s="958"/>
      <c r="Y230" s="958"/>
      <c r="Z230" s="958"/>
      <c r="AA230" s="958"/>
      <c r="AB230" s="929"/>
    </row>
    <row r="231" spans="1:28" ht="21.95" customHeight="1">
      <c r="A231" s="995" t="s">
        <v>109</v>
      </c>
      <c r="B231" s="996" t="s">
        <v>132</v>
      </c>
      <c r="C231" s="996"/>
      <c r="D231" s="996"/>
      <c r="E231" s="996"/>
      <c r="F231" s="996"/>
      <c r="G231" s="945"/>
      <c r="H231" s="996"/>
      <c r="I231" s="996"/>
      <c r="J231" s="996"/>
      <c r="K231" s="996"/>
      <c r="L231" s="1643">
        <f>項目一覧②!$F$475</f>
        <v>2</v>
      </c>
      <c r="M231" s="1643"/>
      <c r="N231" s="996"/>
      <c r="O231" s="996"/>
      <c r="P231" s="996"/>
      <c r="Q231" s="996"/>
      <c r="R231" s="996"/>
      <c r="S231" s="996"/>
      <c r="T231" s="996"/>
      <c r="U231" s="996"/>
      <c r="V231" s="996"/>
      <c r="W231" s="996"/>
      <c r="X231" s="996"/>
      <c r="Y231" s="996"/>
      <c r="Z231" s="996"/>
      <c r="AA231" s="996"/>
      <c r="AB231" s="929"/>
    </row>
    <row r="232" spans="1:28" ht="21.95" customHeight="1">
      <c r="A232" s="995" t="s">
        <v>109</v>
      </c>
      <c r="B232" s="996" t="s">
        <v>274</v>
      </c>
      <c r="C232" s="996"/>
      <c r="D232" s="996"/>
      <c r="E232" s="996"/>
      <c r="F232" s="996"/>
      <c r="G232" s="926"/>
      <c r="H232" s="926"/>
      <c r="I232" s="996"/>
      <c r="J232" s="1706" t="str">
        <f>項目一覧②!$F$476</f>
        <v/>
      </c>
      <c r="K232" s="1706"/>
      <c r="L232" s="1706"/>
      <c r="M232" s="1706"/>
      <c r="N232" s="996" t="s">
        <v>273</v>
      </c>
      <c r="O232" s="996"/>
      <c r="P232" s="996"/>
      <c r="Q232" s="996"/>
      <c r="R232" s="996"/>
      <c r="S232" s="996"/>
      <c r="T232" s="996"/>
      <c r="U232" s="996"/>
      <c r="V232" s="996"/>
      <c r="W232" s="996"/>
      <c r="X232" s="996"/>
      <c r="Y232" s="996"/>
      <c r="Z232" s="996"/>
      <c r="AA232" s="996"/>
      <c r="AB232" s="929"/>
    </row>
    <row r="233" spans="1:28" ht="21.95" customHeight="1">
      <c r="A233" s="995" t="s">
        <v>109</v>
      </c>
      <c r="B233" s="996" t="s">
        <v>272</v>
      </c>
      <c r="C233" s="996"/>
      <c r="D233" s="996"/>
      <c r="E233" s="996"/>
      <c r="F233" s="996"/>
      <c r="G233" s="996"/>
      <c r="H233" s="996"/>
      <c r="I233" s="996"/>
      <c r="J233" s="1630" t="str">
        <f>項目一覧②!$F$477</f>
        <v/>
      </c>
      <c r="K233" s="1630"/>
      <c r="L233" s="1630"/>
      <c r="M233" s="1630"/>
      <c r="N233" s="1027" t="s">
        <v>85</v>
      </c>
      <c r="O233" s="996"/>
      <c r="P233" s="996"/>
      <c r="Q233" s="996"/>
      <c r="R233" s="996"/>
      <c r="S233" s="996"/>
      <c r="T233" s="996"/>
      <c r="U233" s="996"/>
      <c r="V233" s="996"/>
      <c r="W233" s="996"/>
      <c r="X233" s="996"/>
      <c r="Y233" s="996"/>
      <c r="Z233" s="996"/>
      <c r="AA233" s="996"/>
      <c r="AB233" s="929"/>
    </row>
    <row r="234" spans="1:28" ht="21.95" customHeight="1">
      <c r="A234" s="995" t="s">
        <v>109</v>
      </c>
      <c r="B234" s="996" t="s">
        <v>271</v>
      </c>
      <c r="C234" s="996"/>
      <c r="D234" s="996"/>
      <c r="E234" s="996"/>
      <c r="F234" s="996"/>
      <c r="G234" s="996"/>
      <c r="H234" s="996"/>
      <c r="I234" s="996"/>
      <c r="J234" s="1630" t="str">
        <f>項目一覧②!$F$478</f>
        <v/>
      </c>
      <c r="K234" s="1630"/>
      <c r="L234" s="1630"/>
      <c r="M234" s="1630"/>
      <c r="N234" s="1028" t="s">
        <v>85</v>
      </c>
      <c r="O234" s="996"/>
      <c r="P234" s="996"/>
      <c r="Q234" s="996"/>
      <c r="R234" s="996"/>
      <c r="S234" s="996"/>
      <c r="T234" s="996"/>
      <c r="U234" s="996"/>
      <c r="V234" s="996"/>
      <c r="W234" s="996"/>
      <c r="X234" s="996"/>
      <c r="Y234" s="996"/>
      <c r="Z234" s="996"/>
      <c r="AA234" s="996"/>
      <c r="AB234" s="929"/>
    </row>
    <row r="235" spans="1:28" ht="21.95" customHeight="1">
      <c r="A235" s="995" t="s">
        <v>109</v>
      </c>
      <c r="B235" s="996" t="s">
        <v>270</v>
      </c>
      <c r="C235" s="996"/>
      <c r="D235" s="996"/>
      <c r="E235" s="996"/>
      <c r="F235" s="996"/>
      <c r="G235" s="996"/>
      <c r="H235" s="996"/>
      <c r="I235" s="996"/>
      <c r="J235" s="1630" t="str">
        <f>項目一覧②!$F$479</f>
        <v/>
      </c>
      <c r="K235" s="1630"/>
      <c r="L235" s="1630"/>
      <c r="M235" s="1630"/>
      <c r="N235" s="1027" t="s">
        <v>85</v>
      </c>
      <c r="O235" s="996"/>
      <c r="P235" s="996"/>
      <c r="Q235" s="996"/>
      <c r="R235" s="996"/>
      <c r="S235" s="996"/>
      <c r="T235" s="996"/>
      <c r="U235" s="996"/>
      <c r="V235" s="996"/>
      <c r="W235" s="996"/>
      <c r="X235" s="996"/>
      <c r="Y235" s="996"/>
      <c r="Z235" s="996"/>
      <c r="AA235" s="996"/>
      <c r="AB235" s="929"/>
    </row>
    <row r="236" spans="1:28" ht="17.100000000000001" customHeight="1">
      <c r="A236" s="982" t="s">
        <v>109</v>
      </c>
      <c r="B236" s="960" t="s">
        <v>268</v>
      </c>
      <c r="C236" s="960"/>
      <c r="D236" s="960"/>
      <c r="E236" s="960"/>
      <c r="F236" s="960"/>
      <c r="G236" s="960"/>
      <c r="H236" s="960"/>
      <c r="I236" s="960"/>
      <c r="O236" s="960"/>
      <c r="P236" s="960"/>
      <c r="Q236" s="960"/>
      <c r="R236" s="960"/>
      <c r="S236" s="960"/>
      <c r="T236" s="960"/>
      <c r="U236" s="960"/>
      <c r="V236" s="960"/>
      <c r="W236" s="960"/>
      <c r="X236" s="960"/>
      <c r="Y236" s="960"/>
      <c r="Z236" s="960"/>
      <c r="AA236" s="960"/>
      <c r="AB236" s="926"/>
    </row>
    <row r="237" spans="1:28" ht="17.100000000000001" customHeight="1">
      <c r="A237" s="959"/>
      <c r="B237" s="929"/>
      <c r="C237" s="929" t="s">
        <v>2269</v>
      </c>
      <c r="D237" s="929" t="s">
        <v>2270</v>
      </c>
      <c r="E237" s="929"/>
      <c r="F237" s="929"/>
      <c r="G237" s="929"/>
      <c r="H237" s="929"/>
      <c r="I237" s="929"/>
      <c r="J237" s="1628" t="str">
        <f>項目一覧②!$F$480</f>
        <v/>
      </c>
      <c r="K237" s="1628"/>
      <c r="L237" s="1628"/>
      <c r="M237" s="1628"/>
      <c r="N237" s="1028" t="s">
        <v>85</v>
      </c>
      <c r="O237" s="929"/>
      <c r="P237" s="929"/>
      <c r="Q237" s="929"/>
      <c r="R237" s="929"/>
      <c r="S237" s="929"/>
      <c r="T237" s="929"/>
      <c r="U237" s="929"/>
      <c r="V237" s="929"/>
      <c r="W237" s="929"/>
      <c r="X237" s="929"/>
      <c r="Y237" s="929"/>
      <c r="Z237" s="929"/>
      <c r="AA237" s="929"/>
      <c r="AB237" s="926"/>
    </row>
    <row r="238" spans="1:28" ht="17.100000000000001" customHeight="1">
      <c r="A238" s="959"/>
      <c r="B238" s="929"/>
      <c r="C238" s="929" t="s">
        <v>2271</v>
      </c>
      <c r="D238" s="929" t="s">
        <v>2272</v>
      </c>
      <c r="E238" s="929"/>
      <c r="F238" s="929"/>
      <c r="G238" s="929"/>
      <c r="H238" s="929"/>
      <c r="I238" s="929"/>
      <c r="J238" s="1024"/>
      <c r="K238" s="1024"/>
      <c r="L238" s="1024"/>
      <c r="M238" s="1024"/>
      <c r="N238" s="1028"/>
      <c r="O238" s="929"/>
      <c r="P238" s="929"/>
      <c r="Q238" s="929" t="str">
        <f>IF(項目一覧②!$G$481=TRUE,"■","□")</f>
        <v>□</v>
      </c>
      <c r="R238" s="929" t="s">
        <v>84</v>
      </c>
      <c r="S238" s="929"/>
      <c r="T238" s="929" t="str">
        <f>IF(項目一覧②!$H$481=TRUE,"■","□")</f>
        <v>□</v>
      </c>
      <c r="U238" s="929" t="s">
        <v>115</v>
      </c>
      <c r="V238" s="929"/>
      <c r="W238" s="929"/>
      <c r="X238" s="929"/>
      <c r="Y238" s="929"/>
      <c r="Z238" s="929"/>
      <c r="AA238" s="929"/>
      <c r="AB238" s="929"/>
    </row>
    <row r="239" spans="1:28" ht="17.100000000000001" customHeight="1">
      <c r="A239" s="982" t="s">
        <v>109</v>
      </c>
      <c r="B239" s="960" t="s">
        <v>264</v>
      </c>
      <c r="C239" s="960"/>
      <c r="D239" s="960"/>
      <c r="E239" s="960"/>
      <c r="F239" s="960"/>
      <c r="G239" s="960"/>
      <c r="H239" s="960"/>
      <c r="I239" s="960"/>
      <c r="J239" s="960"/>
      <c r="K239" s="960"/>
      <c r="L239" s="960"/>
      <c r="M239" s="960"/>
      <c r="N239" s="960"/>
      <c r="O239" s="960"/>
      <c r="P239" s="960"/>
      <c r="Q239" s="960"/>
      <c r="R239" s="960"/>
      <c r="S239" s="960"/>
      <c r="T239" s="960"/>
      <c r="U239" s="960"/>
      <c r="V239" s="960"/>
      <c r="W239" s="960"/>
      <c r="X239" s="960"/>
      <c r="Y239" s="960"/>
      <c r="Z239" s="960"/>
      <c r="AA239" s="960"/>
      <c r="AB239" s="926"/>
    </row>
    <row r="240" spans="1:28" ht="17.100000000000001" customHeight="1">
      <c r="A240" s="929"/>
      <c r="B240" s="929"/>
      <c r="C240" s="929"/>
      <c r="D240" s="1627" t="s">
        <v>263</v>
      </c>
      <c r="E240" s="1627"/>
      <c r="F240" s="1627"/>
      <c r="G240" s="1627"/>
      <c r="H240" s="998"/>
      <c r="I240" s="1627" t="s">
        <v>262</v>
      </c>
      <c r="J240" s="1627"/>
      <c r="K240" s="1627"/>
      <c r="L240" s="1627"/>
      <c r="M240" s="1627"/>
      <c r="N240" s="1627"/>
      <c r="O240" s="1627"/>
      <c r="P240" s="1627"/>
      <c r="Q240" s="1627"/>
      <c r="R240" s="1627"/>
      <c r="S240" s="1627"/>
      <c r="T240" s="1627"/>
      <c r="U240" s="1627"/>
      <c r="V240" s="998"/>
      <c r="W240" s="998" t="s">
        <v>253</v>
      </c>
      <c r="X240" s="1627" t="s">
        <v>261</v>
      </c>
      <c r="Y240" s="1627"/>
      <c r="Z240" s="1627"/>
      <c r="AA240" s="929" t="s">
        <v>175</v>
      </c>
      <c r="AB240" s="926"/>
    </row>
    <row r="241" spans="1:29" ht="17.100000000000001" customHeight="1">
      <c r="A241" s="929"/>
      <c r="B241" s="929" t="s">
        <v>260</v>
      </c>
      <c r="C241" s="929"/>
      <c r="D241" s="998" t="s">
        <v>187</v>
      </c>
      <c r="E241" s="1625" t="str">
        <f>項目一覧②!$F$482</f>
        <v/>
      </c>
      <c r="F241" s="1625"/>
      <c r="G241" s="998" t="s">
        <v>254</v>
      </c>
      <c r="H241" s="961" t="str">
        <f>項目一覧②!$F$488</f>
        <v/>
      </c>
      <c r="J241" s="929"/>
      <c r="K241" s="929"/>
      <c r="L241" s="926"/>
      <c r="M241" s="929"/>
      <c r="N241" s="929"/>
      <c r="O241" s="929"/>
      <c r="P241" s="929"/>
      <c r="Q241" s="929"/>
      <c r="R241" s="926"/>
      <c r="S241" s="926"/>
      <c r="T241" s="926"/>
      <c r="U241" s="926"/>
      <c r="V241" s="998"/>
      <c r="W241" s="998" t="s">
        <v>253</v>
      </c>
      <c r="X241" s="1626" t="str">
        <f>項目一覧②!$F$494</f>
        <v/>
      </c>
      <c r="Y241" s="1626"/>
      <c r="Z241" s="1626"/>
      <c r="AA241" s="929" t="s">
        <v>252</v>
      </c>
      <c r="AB241" s="926"/>
    </row>
    <row r="242" spans="1:29" ht="17.100000000000001" customHeight="1">
      <c r="A242" s="929"/>
      <c r="B242" s="929" t="s">
        <v>259</v>
      </c>
      <c r="C242" s="929"/>
      <c r="D242" s="998" t="s">
        <v>187</v>
      </c>
      <c r="E242" s="1625" t="str">
        <f>項目一覧②!$F$483</f>
        <v/>
      </c>
      <c r="F242" s="1625"/>
      <c r="G242" s="998" t="s">
        <v>254</v>
      </c>
      <c r="H242" s="961" t="str">
        <f>項目一覧②!$F$489</f>
        <v/>
      </c>
      <c r="J242" s="929"/>
      <c r="K242" s="929"/>
      <c r="L242" s="926"/>
      <c r="M242" s="929"/>
      <c r="N242" s="929"/>
      <c r="O242" s="929"/>
      <c r="P242" s="929"/>
      <c r="Q242" s="929"/>
      <c r="R242" s="926"/>
      <c r="S242" s="926"/>
      <c r="T242" s="926"/>
      <c r="U242" s="926"/>
      <c r="V242" s="998"/>
      <c r="W242" s="998" t="s">
        <v>253</v>
      </c>
      <c r="X242" s="1626" t="str">
        <f>項目一覧②!$F$495</f>
        <v/>
      </c>
      <c r="Y242" s="1626"/>
      <c r="Z242" s="1626"/>
      <c r="AA242" s="929" t="s">
        <v>252</v>
      </c>
      <c r="AB242" s="926"/>
    </row>
    <row r="243" spans="1:29" ht="17.100000000000001" customHeight="1">
      <c r="A243" s="929"/>
      <c r="B243" s="929" t="s">
        <v>258</v>
      </c>
      <c r="C243" s="929"/>
      <c r="D243" s="998" t="s">
        <v>187</v>
      </c>
      <c r="E243" s="1625" t="str">
        <f>項目一覧②!$F$484</f>
        <v/>
      </c>
      <c r="F243" s="1625"/>
      <c r="G243" s="998" t="s">
        <v>254</v>
      </c>
      <c r="H243" s="961" t="str">
        <f>項目一覧②!$F$490</f>
        <v/>
      </c>
      <c r="J243" s="929"/>
      <c r="K243" s="929"/>
      <c r="L243" s="926"/>
      <c r="M243" s="929"/>
      <c r="N243" s="929"/>
      <c r="O243" s="929"/>
      <c r="P243" s="929"/>
      <c r="Q243" s="929"/>
      <c r="R243" s="926"/>
      <c r="S243" s="926"/>
      <c r="T243" s="926"/>
      <c r="U243" s="926"/>
      <c r="V243" s="998"/>
      <c r="W243" s="998" t="s">
        <v>253</v>
      </c>
      <c r="X243" s="1626" t="str">
        <f>項目一覧②!$F$496</f>
        <v/>
      </c>
      <c r="Y243" s="1626"/>
      <c r="Z243" s="1626"/>
      <c r="AA243" s="929" t="s">
        <v>252</v>
      </c>
      <c r="AB243" s="926"/>
    </row>
    <row r="244" spans="1:29" ht="17.100000000000001" customHeight="1">
      <c r="A244" s="929"/>
      <c r="B244" s="929" t="s">
        <v>257</v>
      </c>
      <c r="C244" s="929"/>
      <c r="D244" s="998" t="s">
        <v>187</v>
      </c>
      <c r="E244" s="1625" t="str">
        <f>項目一覧②!$F$485</f>
        <v/>
      </c>
      <c r="F244" s="1625"/>
      <c r="G244" s="998" t="s">
        <v>254</v>
      </c>
      <c r="H244" s="961" t="str">
        <f>項目一覧②!$F$491</f>
        <v/>
      </c>
      <c r="J244" s="929"/>
      <c r="K244" s="929"/>
      <c r="L244" s="926"/>
      <c r="M244" s="929"/>
      <c r="N244" s="929"/>
      <c r="O244" s="929"/>
      <c r="P244" s="929"/>
      <c r="Q244" s="929"/>
      <c r="R244" s="926"/>
      <c r="S244" s="926"/>
      <c r="T244" s="926"/>
      <c r="U244" s="926"/>
      <c r="V244" s="998"/>
      <c r="W244" s="998" t="s">
        <v>253</v>
      </c>
      <c r="X244" s="1626" t="str">
        <f>項目一覧②!$F$497</f>
        <v/>
      </c>
      <c r="Y244" s="1626"/>
      <c r="Z244" s="1626"/>
      <c r="AA244" s="929" t="s">
        <v>252</v>
      </c>
      <c r="AB244" s="926"/>
    </row>
    <row r="245" spans="1:29" ht="17.100000000000001" customHeight="1">
      <c r="A245" s="929"/>
      <c r="B245" s="929" t="s">
        <v>256</v>
      </c>
      <c r="C245" s="929"/>
      <c r="D245" s="998" t="s">
        <v>187</v>
      </c>
      <c r="E245" s="1625" t="str">
        <f>項目一覧②!$F$486</f>
        <v/>
      </c>
      <c r="F245" s="1625"/>
      <c r="G245" s="998" t="s">
        <v>254</v>
      </c>
      <c r="H245" s="961" t="str">
        <f>項目一覧②!$F$492</f>
        <v/>
      </c>
      <c r="J245" s="929"/>
      <c r="K245" s="929"/>
      <c r="L245" s="926"/>
      <c r="M245" s="929"/>
      <c r="N245" s="929"/>
      <c r="O245" s="929"/>
      <c r="P245" s="929"/>
      <c r="Q245" s="929"/>
      <c r="R245" s="926"/>
      <c r="S245" s="926"/>
      <c r="T245" s="926"/>
      <c r="U245" s="926"/>
      <c r="V245" s="998"/>
      <c r="W245" s="998" t="s">
        <v>253</v>
      </c>
      <c r="X245" s="1626" t="str">
        <f>項目一覧②!$F$498</f>
        <v/>
      </c>
      <c r="Y245" s="1626"/>
      <c r="Z245" s="1626"/>
      <c r="AA245" s="929" t="s">
        <v>252</v>
      </c>
      <c r="AB245" s="926"/>
    </row>
    <row r="246" spans="1:29" ht="17.100000000000001" customHeight="1">
      <c r="A246" s="958"/>
      <c r="B246" s="958" t="s">
        <v>255</v>
      </c>
      <c r="C246" s="958"/>
      <c r="D246" s="998" t="s">
        <v>187</v>
      </c>
      <c r="E246" s="1625" t="str">
        <f>項目一覧②!$F$487</f>
        <v/>
      </c>
      <c r="F246" s="1625"/>
      <c r="G246" s="998" t="s">
        <v>254</v>
      </c>
      <c r="H246" s="961" t="str">
        <f>項目一覧②!$F$493</f>
        <v/>
      </c>
      <c r="J246" s="958"/>
      <c r="K246" s="958"/>
      <c r="L246" s="926"/>
      <c r="M246" s="958"/>
      <c r="N246" s="958"/>
      <c r="O246" s="958"/>
      <c r="P246" s="958"/>
      <c r="Q246" s="958"/>
      <c r="R246" s="926"/>
      <c r="S246" s="926"/>
      <c r="T246" s="926"/>
      <c r="U246" s="926"/>
      <c r="V246" s="998"/>
      <c r="W246" s="998" t="s">
        <v>253</v>
      </c>
      <c r="X246" s="1626" t="str">
        <f>項目一覧②!$F$499</f>
        <v/>
      </c>
      <c r="Y246" s="1626"/>
      <c r="Z246" s="1626"/>
      <c r="AA246" s="929" t="s">
        <v>252</v>
      </c>
      <c r="AB246" s="929"/>
    </row>
    <row r="247" spans="1:29" ht="17.100000000000001" customHeight="1">
      <c r="A247" s="982" t="s">
        <v>109</v>
      </c>
      <c r="B247" s="960" t="s">
        <v>251</v>
      </c>
      <c r="C247" s="960"/>
      <c r="D247" s="960"/>
      <c r="E247" s="960"/>
      <c r="F247" s="960"/>
      <c r="G247" s="960"/>
      <c r="H247" s="960"/>
      <c r="I247" s="960"/>
      <c r="J247" s="960"/>
      <c r="K247" s="960"/>
      <c r="L247" s="960"/>
      <c r="M247" s="960"/>
      <c r="N247" s="960"/>
      <c r="O247" s="960"/>
      <c r="P247" s="960"/>
      <c r="Q247" s="960"/>
      <c r="R247" s="960"/>
      <c r="S247" s="960"/>
      <c r="T247" s="960"/>
      <c r="U247" s="960"/>
      <c r="V247" s="960"/>
      <c r="W247" s="960"/>
      <c r="X247" s="960"/>
      <c r="Y247" s="960"/>
      <c r="Z247" s="960"/>
      <c r="AA247" s="960"/>
      <c r="AB247" s="926"/>
    </row>
    <row r="248" spans="1:29" ht="17.100000000000001" customHeight="1">
      <c r="A248" s="959"/>
      <c r="B248" s="929"/>
      <c r="C248" s="929"/>
      <c r="D248" s="929"/>
      <c r="E248" s="929"/>
      <c r="F248" s="1633" t="str">
        <f>項目一覧②!$F$500</f>
        <v/>
      </c>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926"/>
    </row>
    <row r="249" spans="1:29" ht="17.100000000000001" customHeight="1">
      <c r="A249" s="958"/>
      <c r="B249" s="958"/>
      <c r="C249" s="958"/>
      <c r="D249" s="958"/>
      <c r="E249" s="958"/>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929"/>
    </row>
    <row r="250" spans="1:29" ht="17.100000000000001" customHeight="1">
      <c r="A250" s="959" t="s">
        <v>109</v>
      </c>
      <c r="B250" s="929" t="s">
        <v>250</v>
      </c>
      <c r="C250" s="929"/>
      <c r="D250" s="929"/>
      <c r="E250" s="929"/>
      <c r="F250" s="929"/>
      <c r="G250" s="929"/>
      <c r="H250" s="929"/>
      <c r="I250" s="929"/>
      <c r="J250" s="929"/>
      <c r="K250" s="929"/>
      <c r="L250" s="929"/>
      <c r="M250" s="929"/>
      <c r="N250" s="929"/>
      <c r="O250" s="929"/>
      <c r="P250" s="929"/>
      <c r="Q250" s="929"/>
      <c r="R250" s="929"/>
      <c r="S250" s="929"/>
      <c r="T250" s="929"/>
      <c r="U250" s="929"/>
      <c r="V250" s="929"/>
      <c r="W250" s="929"/>
      <c r="X250" s="929"/>
      <c r="Y250" s="929"/>
      <c r="Z250" s="929"/>
      <c r="AA250" s="929"/>
      <c r="AB250" s="926"/>
    </row>
    <row r="251" spans="1:29" ht="17.100000000000001" customHeight="1">
      <c r="A251" s="929"/>
      <c r="B251" s="929"/>
      <c r="C251" s="929"/>
      <c r="D251" s="929"/>
      <c r="E251" s="929"/>
      <c r="F251" s="1633" t="str">
        <f>項目一覧②!$F$501</f>
        <v/>
      </c>
      <c r="G251" s="1633"/>
      <c r="H251" s="1633"/>
      <c r="I251" s="1633"/>
      <c r="J251" s="1633"/>
      <c r="K251" s="1633"/>
      <c r="L251" s="1633"/>
      <c r="M251" s="1633"/>
      <c r="N251" s="1633"/>
      <c r="O251" s="1633"/>
      <c r="P251" s="1633"/>
      <c r="Q251" s="1633"/>
      <c r="R251" s="1633"/>
      <c r="S251" s="1633"/>
      <c r="T251" s="1633"/>
      <c r="U251" s="1633"/>
      <c r="V251" s="1633"/>
      <c r="W251" s="1633"/>
      <c r="X251" s="1633"/>
      <c r="Y251" s="1633"/>
      <c r="Z251" s="1633"/>
      <c r="AA251" s="1633"/>
      <c r="AB251" s="929"/>
    </row>
    <row r="252" spans="1:29" ht="17.100000000000001" customHeight="1">
      <c r="A252" s="958"/>
      <c r="B252" s="958"/>
      <c r="C252" s="958"/>
      <c r="D252" s="958"/>
      <c r="E252" s="958"/>
      <c r="F252" s="1634"/>
      <c r="G252" s="1634"/>
      <c r="H252" s="1634"/>
      <c r="I252" s="1634"/>
      <c r="J252" s="1634"/>
      <c r="K252" s="1634"/>
      <c r="L252" s="1634"/>
      <c r="M252" s="1634"/>
      <c r="N252" s="1634"/>
      <c r="O252" s="1634"/>
      <c r="P252" s="1634"/>
      <c r="Q252" s="1634"/>
      <c r="R252" s="1634"/>
      <c r="S252" s="1634"/>
      <c r="T252" s="1634"/>
      <c r="U252" s="1634"/>
      <c r="V252" s="1634"/>
      <c r="W252" s="1634"/>
      <c r="X252" s="1634"/>
      <c r="Y252" s="1634"/>
      <c r="Z252" s="1634"/>
      <c r="AA252" s="1634"/>
      <c r="AB252" s="929"/>
    </row>
    <row r="253" spans="1:29" ht="15.95" customHeight="1"/>
    <row r="254" spans="1:29" ht="15.95" customHeight="1">
      <c r="A254" s="929"/>
      <c r="B254" s="929"/>
      <c r="C254" s="929"/>
      <c r="D254" s="929"/>
      <c r="E254" s="929"/>
      <c r="F254" s="1026"/>
      <c r="G254" s="1026"/>
      <c r="H254" s="1026"/>
      <c r="I254" s="1026"/>
      <c r="J254" s="1026"/>
      <c r="K254" s="1026"/>
      <c r="L254" s="1026"/>
      <c r="M254" s="1026"/>
      <c r="N254" s="1026"/>
      <c r="O254" s="1026"/>
      <c r="P254" s="1026"/>
      <c r="Q254" s="1026"/>
      <c r="R254" s="1026"/>
      <c r="S254" s="1026"/>
      <c r="T254" s="1026"/>
      <c r="U254" s="1026"/>
      <c r="V254" s="1026"/>
      <c r="W254" s="1026"/>
      <c r="X254" s="1026"/>
      <c r="Y254" s="1026"/>
      <c r="Z254" s="1026"/>
      <c r="AA254" s="1026"/>
      <c r="AB254" s="926"/>
      <c r="AC254" s="926"/>
    </row>
    <row r="255" spans="1:29" ht="14.1" customHeight="1">
      <c r="A255" s="1627" t="s">
        <v>277</v>
      </c>
      <c r="B255" s="1627"/>
      <c r="C255" s="1627"/>
      <c r="D255" s="1627"/>
      <c r="E255" s="1627"/>
      <c r="F255" s="1627"/>
      <c r="G255" s="1627"/>
      <c r="H255" s="1627"/>
      <c r="I255" s="1627"/>
      <c r="J255" s="1627"/>
      <c r="K255" s="1627"/>
      <c r="L255" s="1627"/>
      <c r="M255" s="1627"/>
      <c r="N255" s="1627"/>
      <c r="O255" s="1627"/>
      <c r="P255" s="1627"/>
      <c r="Q255" s="1627"/>
      <c r="R255" s="1627"/>
      <c r="S255" s="1627"/>
      <c r="T255" s="1627"/>
      <c r="U255" s="1627"/>
      <c r="V255" s="1627"/>
      <c r="W255" s="1627"/>
      <c r="X255" s="1627"/>
      <c r="Y255" s="1627"/>
      <c r="Z255" s="1627"/>
      <c r="AA255" s="1627"/>
      <c r="AB255" s="926"/>
      <c r="AC255" s="926"/>
    </row>
    <row r="256" spans="1:29" ht="14.1" customHeight="1">
      <c r="A256" s="958"/>
      <c r="B256" s="958" t="s">
        <v>276</v>
      </c>
      <c r="C256" s="958"/>
      <c r="D256" s="958"/>
      <c r="E256" s="958"/>
      <c r="F256" s="958"/>
      <c r="G256" s="958"/>
      <c r="H256" s="958"/>
      <c r="I256" s="958"/>
      <c r="J256" s="958"/>
      <c r="K256" s="958"/>
      <c r="L256" s="958"/>
      <c r="M256" s="958"/>
      <c r="N256" s="958"/>
      <c r="O256" s="958"/>
      <c r="P256" s="958"/>
      <c r="Q256" s="958"/>
      <c r="R256" s="958"/>
      <c r="S256" s="958"/>
      <c r="T256" s="958"/>
      <c r="U256" s="958"/>
      <c r="V256" s="958"/>
      <c r="W256" s="958"/>
      <c r="X256" s="958"/>
      <c r="Y256" s="958"/>
      <c r="Z256" s="958"/>
      <c r="AA256" s="958"/>
      <c r="AB256" s="926"/>
      <c r="AC256" s="926"/>
    </row>
    <row r="257" spans="1:29" ht="21.95" customHeight="1">
      <c r="A257" s="995" t="s">
        <v>109</v>
      </c>
      <c r="B257" s="996" t="s">
        <v>132</v>
      </c>
      <c r="C257" s="996"/>
      <c r="D257" s="996"/>
      <c r="E257" s="996"/>
      <c r="F257" s="996"/>
      <c r="G257" s="945"/>
      <c r="H257" s="996"/>
      <c r="I257" s="996"/>
      <c r="J257" s="996"/>
      <c r="K257" s="996"/>
      <c r="L257" s="1643">
        <f>項目一覧②!$F$923</f>
        <v>2</v>
      </c>
      <c r="M257" s="1643"/>
      <c r="N257" s="996"/>
      <c r="O257" s="996"/>
      <c r="P257" s="996"/>
      <c r="Q257" s="996"/>
      <c r="R257" s="996"/>
      <c r="S257" s="996"/>
      <c r="T257" s="996"/>
      <c r="U257" s="996"/>
      <c r="V257" s="996"/>
      <c r="W257" s="996"/>
      <c r="X257" s="996"/>
      <c r="Y257" s="996"/>
      <c r="Z257" s="996"/>
      <c r="AA257" s="996"/>
      <c r="AB257" s="926"/>
      <c r="AC257" s="926"/>
    </row>
    <row r="258" spans="1:29" ht="21.95" customHeight="1">
      <c r="A258" s="995" t="s">
        <v>109</v>
      </c>
      <c r="B258" s="996" t="s">
        <v>274</v>
      </c>
      <c r="C258" s="996"/>
      <c r="D258" s="996"/>
      <c r="E258" s="996"/>
      <c r="F258" s="996"/>
      <c r="G258" s="926"/>
      <c r="H258" s="926"/>
      <c r="I258" s="996"/>
      <c r="J258" s="1631" t="str">
        <f>項目一覧②!$F$924</f>
        <v/>
      </c>
      <c r="K258" s="1631"/>
      <c r="L258" s="1631"/>
      <c r="M258" s="1631"/>
      <c r="N258" s="996" t="s">
        <v>273</v>
      </c>
      <c r="O258" s="996"/>
      <c r="P258" s="996"/>
      <c r="Q258" s="996"/>
      <c r="R258" s="996"/>
      <c r="S258" s="996"/>
      <c r="T258" s="996"/>
      <c r="U258" s="996"/>
      <c r="V258" s="996"/>
      <c r="W258" s="996"/>
      <c r="X258" s="996"/>
      <c r="Y258" s="996"/>
      <c r="Z258" s="996"/>
      <c r="AA258" s="996"/>
      <c r="AB258" s="926"/>
      <c r="AC258" s="926"/>
    </row>
    <row r="259" spans="1:29" ht="21.95" customHeight="1">
      <c r="A259" s="995" t="s">
        <v>109</v>
      </c>
      <c r="B259" s="996" t="s">
        <v>272</v>
      </c>
      <c r="C259" s="996"/>
      <c r="D259" s="996"/>
      <c r="E259" s="996"/>
      <c r="F259" s="996"/>
      <c r="G259" s="996"/>
      <c r="H259" s="996"/>
      <c r="I259" s="996"/>
      <c r="J259" s="1632" t="str">
        <f>項目一覧②!$F$925</f>
        <v/>
      </c>
      <c r="K259" s="1632"/>
      <c r="L259" s="1632"/>
      <c r="M259" s="1632"/>
      <c r="N259" s="1027" t="s">
        <v>85</v>
      </c>
      <c r="O259" s="996"/>
      <c r="P259" s="996"/>
      <c r="Q259" s="996"/>
      <c r="R259" s="996"/>
      <c r="S259" s="996"/>
      <c r="T259" s="996"/>
      <c r="U259" s="996"/>
      <c r="V259" s="996"/>
      <c r="W259" s="996"/>
      <c r="X259" s="996"/>
      <c r="Y259" s="996"/>
      <c r="Z259" s="996"/>
      <c r="AA259" s="996"/>
      <c r="AB259" s="926"/>
      <c r="AC259" s="926"/>
    </row>
    <row r="260" spans="1:29" ht="21.95" customHeight="1">
      <c r="A260" s="995" t="s">
        <v>109</v>
      </c>
      <c r="B260" s="996" t="s">
        <v>271</v>
      </c>
      <c r="C260" s="996"/>
      <c r="D260" s="996"/>
      <c r="E260" s="996"/>
      <c r="F260" s="996"/>
      <c r="G260" s="996"/>
      <c r="H260" s="996"/>
      <c r="I260" s="996"/>
      <c r="J260" s="1632" t="str">
        <f>項目一覧②!$F$926</f>
        <v/>
      </c>
      <c r="K260" s="1632"/>
      <c r="L260" s="1632"/>
      <c r="M260" s="1632"/>
      <c r="N260" s="1028" t="s">
        <v>85</v>
      </c>
      <c r="O260" s="996"/>
      <c r="P260" s="996"/>
      <c r="Q260" s="996"/>
      <c r="R260" s="996"/>
      <c r="S260" s="996"/>
      <c r="T260" s="996"/>
      <c r="U260" s="996"/>
      <c r="V260" s="996"/>
      <c r="W260" s="996"/>
      <c r="X260" s="996"/>
      <c r="Y260" s="996"/>
      <c r="Z260" s="996"/>
      <c r="AA260" s="996"/>
      <c r="AB260" s="926"/>
      <c r="AC260" s="926"/>
    </row>
    <row r="261" spans="1:29" ht="21.95" customHeight="1">
      <c r="A261" s="995" t="s">
        <v>109</v>
      </c>
      <c r="B261" s="996" t="s">
        <v>270</v>
      </c>
      <c r="C261" s="996"/>
      <c r="D261" s="996"/>
      <c r="E261" s="996"/>
      <c r="F261" s="996"/>
      <c r="G261" s="996"/>
      <c r="H261" s="996"/>
      <c r="I261" s="996"/>
      <c r="J261" s="1632" t="str">
        <f>項目一覧②!$F$927</f>
        <v/>
      </c>
      <c r="K261" s="1632"/>
      <c r="L261" s="1632"/>
      <c r="M261" s="1632"/>
      <c r="N261" s="1027" t="s">
        <v>85</v>
      </c>
      <c r="O261" s="996"/>
      <c r="P261" s="996"/>
      <c r="Q261" s="996"/>
      <c r="R261" s="996"/>
      <c r="S261" s="996"/>
      <c r="T261" s="996"/>
      <c r="U261" s="996"/>
      <c r="V261" s="996"/>
      <c r="W261" s="996"/>
      <c r="X261" s="996"/>
      <c r="Y261" s="996"/>
      <c r="Z261" s="996"/>
      <c r="AA261" s="996"/>
      <c r="AB261" s="926"/>
      <c r="AC261" s="926"/>
    </row>
    <row r="262" spans="1:29" ht="15.95" customHeight="1">
      <c r="A262" s="982" t="s">
        <v>109</v>
      </c>
      <c r="B262" s="960" t="s">
        <v>268</v>
      </c>
      <c r="C262" s="960"/>
      <c r="D262" s="960"/>
      <c r="E262" s="960"/>
      <c r="F262" s="960"/>
      <c r="G262" s="960"/>
      <c r="H262" s="960"/>
      <c r="I262" s="960"/>
      <c r="O262" s="960"/>
      <c r="P262" s="960"/>
      <c r="Q262" s="960"/>
      <c r="R262" s="960"/>
      <c r="S262" s="960"/>
      <c r="T262" s="960"/>
      <c r="U262" s="960"/>
      <c r="V262" s="960"/>
      <c r="W262" s="960"/>
      <c r="X262" s="960"/>
      <c r="Y262" s="960"/>
      <c r="Z262" s="960"/>
      <c r="AA262" s="960"/>
      <c r="AB262" s="926"/>
      <c r="AC262" s="926"/>
    </row>
    <row r="263" spans="1:29" ht="15.95" customHeight="1">
      <c r="A263" s="959"/>
      <c r="B263" s="929"/>
      <c r="C263" s="929" t="s">
        <v>2269</v>
      </c>
      <c r="D263" s="929" t="s">
        <v>2270</v>
      </c>
      <c r="E263" s="929"/>
      <c r="F263" s="929"/>
      <c r="G263" s="929"/>
      <c r="H263" s="929"/>
      <c r="I263" s="929"/>
      <c r="J263" s="1640" t="str">
        <f>項目一覧②!$F$928</f>
        <v/>
      </c>
      <c r="K263" s="1640"/>
      <c r="L263" s="1640"/>
      <c r="M263" s="1640"/>
      <c r="N263" s="1023" t="s">
        <v>85</v>
      </c>
      <c r="O263" s="929"/>
      <c r="P263" s="929"/>
      <c r="Q263" s="929"/>
      <c r="R263" s="929"/>
      <c r="S263" s="929"/>
      <c r="T263" s="929"/>
      <c r="U263" s="929"/>
      <c r="V263" s="929"/>
      <c r="W263" s="929"/>
      <c r="X263" s="929"/>
      <c r="Y263" s="929"/>
      <c r="Z263" s="929"/>
      <c r="AA263" s="929"/>
      <c r="AB263" s="926"/>
      <c r="AC263" s="926"/>
    </row>
    <row r="264" spans="1:29" ht="15.95" customHeight="1">
      <c r="A264" s="959"/>
      <c r="B264" s="929"/>
      <c r="C264" s="929" t="s">
        <v>2271</v>
      </c>
      <c r="D264" s="929" t="s">
        <v>2272</v>
      </c>
      <c r="E264" s="929"/>
      <c r="F264" s="929"/>
      <c r="G264" s="929"/>
      <c r="H264" s="929"/>
      <c r="I264" s="929"/>
      <c r="J264" s="1024"/>
      <c r="K264" s="1024"/>
      <c r="L264" s="1024"/>
      <c r="M264" s="1024"/>
      <c r="N264" s="1024"/>
      <c r="O264" s="1023"/>
      <c r="P264" s="929"/>
      <c r="Q264" s="959" t="str">
        <f>IF(項目一覧②!$G$929=TRUE,"■","□")</f>
        <v>□</v>
      </c>
      <c r="R264" s="929" t="s">
        <v>266</v>
      </c>
      <c r="S264" s="929"/>
      <c r="T264" s="959" t="str">
        <f>IF(項目一覧②!$H$929=TRUE,"■","□")</f>
        <v>□</v>
      </c>
      <c r="U264" s="929" t="s">
        <v>83</v>
      </c>
      <c r="V264" s="929"/>
      <c r="W264" s="929"/>
      <c r="X264" s="929"/>
      <c r="Y264" s="929"/>
      <c r="Z264" s="929"/>
      <c r="AA264" s="929"/>
      <c r="AB264" s="929"/>
      <c r="AC264" s="926"/>
    </row>
    <row r="265" spans="1:29" ht="15.95" customHeight="1">
      <c r="A265" s="982" t="s">
        <v>109</v>
      </c>
      <c r="B265" s="960" t="s">
        <v>264</v>
      </c>
      <c r="C265" s="960"/>
      <c r="D265" s="960"/>
      <c r="E265" s="960"/>
      <c r="F265" s="960"/>
      <c r="G265" s="960"/>
      <c r="H265" s="960"/>
      <c r="I265" s="960"/>
      <c r="J265" s="960"/>
      <c r="K265" s="960"/>
      <c r="L265" s="960"/>
      <c r="M265" s="960"/>
      <c r="N265" s="960"/>
      <c r="O265" s="960"/>
      <c r="P265" s="960"/>
      <c r="Q265" s="960"/>
      <c r="R265" s="960"/>
      <c r="S265" s="960"/>
      <c r="T265" s="960"/>
      <c r="U265" s="960"/>
      <c r="V265" s="960"/>
      <c r="W265" s="960"/>
      <c r="X265" s="960"/>
      <c r="Y265" s="960"/>
      <c r="Z265" s="960"/>
      <c r="AA265" s="960"/>
      <c r="AB265" s="926"/>
      <c r="AC265" s="926"/>
    </row>
    <row r="266" spans="1:29" ht="15.95" customHeight="1">
      <c r="A266" s="929"/>
      <c r="B266" s="929"/>
      <c r="C266" s="929"/>
      <c r="D266" s="1627" t="s">
        <v>263</v>
      </c>
      <c r="E266" s="1627"/>
      <c r="F266" s="1627"/>
      <c r="G266" s="1627"/>
      <c r="H266" s="998"/>
      <c r="I266" s="1627" t="s">
        <v>262</v>
      </c>
      <c r="J266" s="1627"/>
      <c r="K266" s="1627"/>
      <c r="L266" s="1627"/>
      <c r="M266" s="1627"/>
      <c r="N266" s="1627"/>
      <c r="O266" s="1627"/>
      <c r="P266" s="1627"/>
      <c r="Q266" s="1627"/>
      <c r="R266" s="1627"/>
      <c r="S266" s="1627"/>
      <c r="T266" s="1627"/>
      <c r="U266" s="1627"/>
      <c r="V266" s="998"/>
      <c r="W266" s="998" t="s">
        <v>253</v>
      </c>
      <c r="X266" s="1627" t="s">
        <v>261</v>
      </c>
      <c r="Y266" s="1627"/>
      <c r="Z266" s="1627"/>
      <c r="AA266" s="929" t="s">
        <v>175</v>
      </c>
      <c r="AB266" s="926"/>
      <c r="AC266" s="926"/>
    </row>
    <row r="267" spans="1:29" ht="15.95" customHeight="1">
      <c r="A267" s="929"/>
      <c r="B267" s="929" t="s">
        <v>260</v>
      </c>
      <c r="C267" s="929"/>
      <c r="D267" s="998" t="s">
        <v>187</v>
      </c>
      <c r="E267" s="1625" t="str">
        <f>項目一覧②!$F$930</f>
        <v/>
      </c>
      <c r="F267" s="1625"/>
      <c r="G267" s="998" t="s">
        <v>254</v>
      </c>
      <c r="H267" s="961" t="str">
        <f>項目一覧②!$F$936</f>
        <v/>
      </c>
      <c r="J267" s="929"/>
      <c r="K267" s="929"/>
      <c r="L267" s="926"/>
      <c r="M267" s="929"/>
      <c r="N267" s="929"/>
      <c r="O267" s="929"/>
      <c r="P267" s="929"/>
      <c r="Q267" s="929"/>
      <c r="R267" s="926"/>
      <c r="S267" s="926"/>
      <c r="T267" s="926"/>
      <c r="U267" s="926"/>
      <c r="V267" s="998"/>
      <c r="W267" s="998" t="s">
        <v>253</v>
      </c>
      <c r="X267" s="1626" t="str">
        <f>項目一覧②!$F$942</f>
        <v/>
      </c>
      <c r="Y267" s="1626"/>
      <c r="Z267" s="1626"/>
      <c r="AA267" s="929" t="s">
        <v>252</v>
      </c>
      <c r="AB267" s="926"/>
      <c r="AC267" s="926"/>
    </row>
    <row r="268" spans="1:29" ht="15.95" customHeight="1">
      <c r="A268" s="929"/>
      <c r="B268" s="929" t="s">
        <v>259</v>
      </c>
      <c r="C268" s="929"/>
      <c r="D268" s="998" t="s">
        <v>187</v>
      </c>
      <c r="E268" s="1625" t="str">
        <f>項目一覧②!$F$931</f>
        <v/>
      </c>
      <c r="F268" s="1625"/>
      <c r="G268" s="998" t="s">
        <v>254</v>
      </c>
      <c r="H268" s="961" t="str">
        <f>項目一覧②!$F$937</f>
        <v/>
      </c>
      <c r="J268" s="929"/>
      <c r="K268" s="929"/>
      <c r="L268" s="926"/>
      <c r="M268" s="929"/>
      <c r="N268" s="929"/>
      <c r="O268" s="929"/>
      <c r="P268" s="929"/>
      <c r="Q268" s="929"/>
      <c r="R268" s="926"/>
      <c r="S268" s="926"/>
      <c r="T268" s="926"/>
      <c r="U268" s="926"/>
      <c r="V268" s="998"/>
      <c r="W268" s="998" t="s">
        <v>253</v>
      </c>
      <c r="X268" s="1626" t="str">
        <f>項目一覧②!$F$943</f>
        <v/>
      </c>
      <c r="Y268" s="1626"/>
      <c r="Z268" s="1626"/>
      <c r="AA268" s="929" t="s">
        <v>252</v>
      </c>
      <c r="AB268" s="926"/>
      <c r="AC268" s="926"/>
    </row>
    <row r="269" spans="1:29" ht="15.95" customHeight="1">
      <c r="A269" s="929"/>
      <c r="B269" s="929" t="s">
        <v>258</v>
      </c>
      <c r="C269" s="929"/>
      <c r="D269" s="998" t="s">
        <v>187</v>
      </c>
      <c r="E269" s="1625" t="str">
        <f>項目一覧②!$F$932</f>
        <v/>
      </c>
      <c r="F269" s="1625"/>
      <c r="G269" s="998" t="s">
        <v>254</v>
      </c>
      <c r="H269" s="961" t="str">
        <f>項目一覧②!$F$938</f>
        <v/>
      </c>
      <c r="J269" s="929"/>
      <c r="K269" s="929"/>
      <c r="L269" s="926"/>
      <c r="M269" s="929"/>
      <c r="N269" s="929"/>
      <c r="O269" s="929"/>
      <c r="P269" s="929"/>
      <c r="Q269" s="929"/>
      <c r="R269" s="926"/>
      <c r="S269" s="926"/>
      <c r="T269" s="926"/>
      <c r="U269" s="926"/>
      <c r="V269" s="998"/>
      <c r="W269" s="998" t="s">
        <v>253</v>
      </c>
      <c r="X269" s="1626" t="str">
        <f>項目一覧②!$F$944</f>
        <v/>
      </c>
      <c r="Y269" s="1626"/>
      <c r="Z269" s="1626"/>
      <c r="AA269" s="929" t="s">
        <v>252</v>
      </c>
      <c r="AB269" s="926"/>
      <c r="AC269" s="926"/>
    </row>
    <row r="270" spans="1:29" ht="15.95" customHeight="1">
      <c r="A270" s="929"/>
      <c r="B270" s="929" t="s">
        <v>257</v>
      </c>
      <c r="C270" s="929"/>
      <c r="D270" s="998" t="s">
        <v>187</v>
      </c>
      <c r="E270" s="1625" t="str">
        <f>項目一覧②!$F$933</f>
        <v/>
      </c>
      <c r="F270" s="1625"/>
      <c r="G270" s="998" t="s">
        <v>254</v>
      </c>
      <c r="H270" s="961" t="str">
        <f>項目一覧②!$F$939</f>
        <v/>
      </c>
      <c r="J270" s="929"/>
      <c r="K270" s="929"/>
      <c r="L270" s="926"/>
      <c r="M270" s="929"/>
      <c r="N270" s="929"/>
      <c r="O270" s="929"/>
      <c r="P270" s="929"/>
      <c r="Q270" s="929"/>
      <c r="R270" s="926"/>
      <c r="S270" s="926"/>
      <c r="T270" s="926"/>
      <c r="U270" s="926"/>
      <c r="V270" s="998"/>
      <c r="W270" s="998" t="s">
        <v>253</v>
      </c>
      <c r="X270" s="1626" t="str">
        <f>項目一覧②!$F$945</f>
        <v/>
      </c>
      <c r="Y270" s="1626"/>
      <c r="Z270" s="1626"/>
      <c r="AA270" s="929" t="s">
        <v>252</v>
      </c>
      <c r="AB270" s="926"/>
      <c r="AC270" s="926"/>
    </row>
    <row r="271" spans="1:29" ht="15.95" customHeight="1">
      <c r="A271" s="929"/>
      <c r="B271" s="929" t="s">
        <v>256</v>
      </c>
      <c r="C271" s="929"/>
      <c r="D271" s="998" t="s">
        <v>187</v>
      </c>
      <c r="E271" s="1625" t="str">
        <f>項目一覧②!$F$934</f>
        <v/>
      </c>
      <c r="F271" s="1625"/>
      <c r="G271" s="998" t="s">
        <v>254</v>
      </c>
      <c r="H271" s="961" t="str">
        <f>項目一覧②!$F$940</f>
        <v/>
      </c>
      <c r="J271" s="929"/>
      <c r="K271" s="929"/>
      <c r="L271" s="926"/>
      <c r="M271" s="929"/>
      <c r="N271" s="929"/>
      <c r="O271" s="929"/>
      <c r="P271" s="929"/>
      <c r="Q271" s="929"/>
      <c r="R271" s="926"/>
      <c r="S271" s="926"/>
      <c r="T271" s="926"/>
      <c r="U271" s="926"/>
      <c r="V271" s="998"/>
      <c r="W271" s="998" t="s">
        <v>253</v>
      </c>
      <c r="X271" s="1626" t="str">
        <f>項目一覧②!$F$946</f>
        <v/>
      </c>
      <c r="Y271" s="1626"/>
      <c r="Z271" s="1626"/>
      <c r="AA271" s="929" t="s">
        <v>252</v>
      </c>
      <c r="AB271" s="926"/>
      <c r="AC271" s="926"/>
    </row>
    <row r="272" spans="1:29" ht="15.95" customHeight="1">
      <c r="A272" s="958"/>
      <c r="B272" s="958" t="s">
        <v>255</v>
      </c>
      <c r="C272" s="958"/>
      <c r="D272" s="998" t="s">
        <v>187</v>
      </c>
      <c r="E272" s="1625" t="str">
        <f>項目一覧②!$F$935</f>
        <v/>
      </c>
      <c r="F272" s="1625"/>
      <c r="G272" s="998" t="s">
        <v>254</v>
      </c>
      <c r="H272" s="961" t="str">
        <f>項目一覧②!$F$941</f>
        <v/>
      </c>
      <c r="J272" s="958"/>
      <c r="K272" s="958"/>
      <c r="L272" s="926"/>
      <c r="M272" s="958"/>
      <c r="N272" s="958"/>
      <c r="O272" s="958"/>
      <c r="P272" s="958"/>
      <c r="Q272" s="958"/>
      <c r="R272" s="926"/>
      <c r="S272" s="926"/>
      <c r="T272" s="926"/>
      <c r="U272" s="926"/>
      <c r="V272" s="998"/>
      <c r="W272" s="998" t="s">
        <v>253</v>
      </c>
      <c r="X272" s="1626" t="str">
        <f>項目一覧②!$F$947</f>
        <v/>
      </c>
      <c r="Y272" s="1626"/>
      <c r="Z272" s="1626"/>
      <c r="AA272" s="929" t="s">
        <v>252</v>
      </c>
      <c r="AB272" s="926"/>
      <c r="AC272" s="926"/>
    </row>
    <row r="273" spans="1:29" ht="15.95" customHeight="1">
      <c r="A273" s="982" t="s">
        <v>109</v>
      </c>
      <c r="B273" s="960" t="s">
        <v>251</v>
      </c>
      <c r="C273" s="960"/>
      <c r="D273" s="960"/>
      <c r="E273" s="960"/>
      <c r="F273" s="960"/>
      <c r="G273" s="960"/>
      <c r="H273" s="960"/>
      <c r="I273" s="960"/>
      <c r="J273" s="960"/>
      <c r="K273" s="960"/>
      <c r="L273" s="960"/>
      <c r="M273" s="960"/>
      <c r="N273" s="960"/>
      <c r="O273" s="960"/>
      <c r="P273" s="960"/>
      <c r="Q273" s="960"/>
      <c r="R273" s="960"/>
      <c r="S273" s="960"/>
      <c r="T273" s="960"/>
      <c r="U273" s="960"/>
      <c r="V273" s="960"/>
      <c r="W273" s="960"/>
      <c r="X273" s="960"/>
      <c r="Y273" s="960"/>
      <c r="Z273" s="960"/>
      <c r="AA273" s="960"/>
      <c r="AB273" s="926"/>
      <c r="AC273" s="926"/>
    </row>
    <row r="274" spans="1:29" ht="15.95" customHeight="1">
      <c r="A274" s="959"/>
      <c r="B274" s="929"/>
      <c r="C274" s="929"/>
      <c r="D274" s="929"/>
      <c r="E274" s="929"/>
      <c r="F274" s="1633" t="str">
        <f>項目一覧②!$F$948</f>
        <v/>
      </c>
      <c r="G274" s="1633"/>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926"/>
      <c r="AC274" s="926"/>
    </row>
    <row r="275" spans="1:29" ht="15.95" customHeight="1">
      <c r="A275" s="958"/>
      <c r="B275" s="958"/>
      <c r="C275" s="958"/>
      <c r="D275" s="958"/>
      <c r="E275" s="958"/>
      <c r="F275" s="1634"/>
      <c r="G275" s="1634"/>
      <c r="H275" s="1634"/>
      <c r="I275" s="1634"/>
      <c r="J275" s="1634"/>
      <c r="K275" s="1634"/>
      <c r="L275" s="1634"/>
      <c r="M275" s="1634"/>
      <c r="N275" s="1634"/>
      <c r="O275" s="1634"/>
      <c r="P275" s="1634"/>
      <c r="Q275" s="1634"/>
      <c r="R275" s="1634"/>
      <c r="S275" s="1634"/>
      <c r="T275" s="1634"/>
      <c r="U275" s="1634"/>
      <c r="V275" s="1634"/>
      <c r="W275" s="1634"/>
      <c r="X275" s="1634"/>
      <c r="Y275" s="1634"/>
      <c r="Z275" s="1634"/>
      <c r="AA275" s="1634"/>
      <c r="AB275" s="926"/>
      <c r="AC275" s="926"/>
    </row>
    <row r="276" spans="1:29" ht="15.95" customHeight="1">
      <c r="A276" s="959" t="s">
        <v>109</v>
      </c>
      <c r="B276" s="929" t="s">
        <v>250</v>
      </c>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c r="AC276" s="926"/>
    </row>
    <row r="277" spans="1:29" ht="15.95" customHeight="1">
      <c r="A277" s="929"/>
      <c r="B277" s="929"/>
      <c r="C277" s="929"/>
      <c r="D277" s="929"/>
      <c r="E277" s="929"/>
      <c r="F277" s="1633" t="str">
        <f>項目一覧②!$F$949</f>
        <v/>
      </c>
      <c r="G277" s="1633"/>
      <c r="H277" s="1633"/>
      <c r="I277" s="1633"/>
      <c r="J277" s="1633"/>
      <c r="K277" s="1633"/>
      <c r="L277" s="1633"/>
      <c r="M277" s="1633"/>
      <c r="N277" s="1633"/>
      <c r="O277" s="1633"/>
      <c r="P277" s="1633"/>
      <c r="Q277" s="1633"/>
      <c r="R277" s="1633"/>
      <c r="S277" s="1633"/>
      <c r="T277" s="1633"/>
      <c r="U277" s="1633"/>
      <c r="V277" s="1633"/>
      <c r="W277" s="1633"/>
      <c r="X277" s="1633"/>
      <c r="Y277" s="1633"/>
      <c r="Z277" s="1633"/>
      <c r="AA277" s="1633"/>
      <c r="AB277" s="926"/>
      <c r="AC277" s="926"/>
    </row>
    <row r="278" spans="1:29" ht="15.95" customHeight="1">
      <c r="A278" s="958"/>
      <c r="B278" s="958"/>
      <c r="C278" s="958"/>
      <c r="D278" s="958"/>
      <c r="E278" s="958"/>
      <c r="F278" s="1634"/>
      <c r="G278" s="1634"/>
      <c r="H278" s="1634"/>
      <c r="I278" s="1634"/>
      <c r="J278" s="1634"/>
      <c r="K278" s="1634"/>
      <c r="L278" s="1634"/>
      <c r="M278" s="1634"/>
      <c r="N278" s="1634"/>
      <c r="O278" s="1634"/>
      <c r="P278" s="1634"/>
      <c r="Q278" s="1634"/>
      <c r="R278" s="1634"/>
      <c r="S278" s="1634"/>
      <c r="T278" s="1634"/>
      <c r="U278" s="1634"/>
      <c r="V278" s="1634"/>
      <c r="W278" s="1634"/>
      <c r="X278" s="1634"/>
      <c r="Y278" s="1634"/>
      <c r="Z278" s="1634"/>
      <c r="AA278" s="1634"/>
      <c r="AB278" s="926"/>
      <c r="AC278" s="926"/>
    </row>
    <row r="279" spans="1:29" ht="15.95" customHeight="1">
      <c r="A279" s="929"/>
      <c r="B279" s="929"/>
      <c r="C279" s="929"/>
      <c r="D279" s="929"/>
      <c r="E279" s="929"/>
      <c r="F279" s="1026"/>
      <c r="G279" s="1026"/>
      <c r="H279" s="1026"/>
      <c r="I279" s="1026"/>
      <c r="J279" s="1026"/>
      <c r="K279" s="1026"/>
      <c r="L279" s="1026"/>
      <c r="M279" s="1026"/>
      <c r="N279" s="1026"/>
      <c r="O279" s="1026"/>
      <c r="P279" s="1026"/>
      <c r="Q279" s="1026"/>
      <c r="R279" s="1026"/>
      <c r="S279" s="1026"/>
      <c r="T279" s="1026"/>
      <c r="U279" s="1026"/>
      <c r="V279" s="1026"/>
      <c r="W279" s="1026"/>
      <c r="X279" s="1026"/>
      <c r="Y279" s="1026"/>
      <c r="Z279" s="1026"/>
      <c r="AA279" s="1026"/>
      <c r="AB279" s="926"/>
      <c r="AC279" s="926"/>
    </row>
    <row r="280" spans="1:29" ht="15.95" customHeight="1">
      <c r="A280" s="1656" t="s">
        <v>313</v>
      </c>
      <c r="B280" s="1656"/>
      <c r="C280" s="1656"/>
      <c r="D280" s="1656"/>
      <c r="E280" s="1656"/>
      <c r="F280" s="1656"/>
      <c r="G280" s="1656"/>
      <c r="H280" s="1656"/>
      <c r="I280" s="1656"/>
      <c r="J280" s="1656"/>
      <c r="K280" s="1656"/>
      <c r="L280" s="1656"/>
      <c r="M280" s="1656"/>
      <c r="N280" s="1656"/>
      <c r="O280" s="1656"/>
      <c r="P280" s="1656"/>
      <c r="Q280" s="1656"/>
      <c r="R280" s="1656"/>
      <c r="S280" s="1656"/>
      <c r="T280" s="1656"/>
      <c r="U280" s="1656"/>
      <c r="V280" s="1656"/>
      <c r="W280" s="1656"/>
      <c r="X280" s="1656"/>
      <c r="Y280" s="1656"/>
      <c r="Z280" s="1656"/>
      <c r="AA280" s="1656"/>
    </row>
    <row r="281" spans="1:29" ht="15.95" customHeight="1">
      <c r="A281" s="929"/>
      <c r="B281" s="929" t="s">
        <v>312</v>
      </c>
      <c r="C281" s="929"/>
      <c r="D281" s="929"/>
      <c r="E281" s="929"/>
      <c r="F281" s="958"/>
      <c r="G281" s="958"/>
      <c r="H281" s="958"/>
      <c r="I281" s="958"/>
      <c r="J281" s="958"/>
      <c r="K281" s="958"/>
      <c r="L281" s="958"/>
      <c r="M281" s="929"/>
      <c r="N281" s="929"/>
      <c r="O281" s="929"/>
      <c r="P281" s="929"/>
      <c r="Q281" s="929"/>
      <c r="R281" s="929"/>
      <c r="S281" s="929"/>
      <c r="T281" s="929"/>
      <c r="U281" s="929"/>
      <c r="V281" s="929"/>
      <c r="W281" s="929"/>
      <c r="X281" s="929"/>
      <c r="Y281" s="929"/>
      <c r="Z281" s="929"/>
      <c r="AA281" s="929"/>
      <c r="AB281" s="929"/>
    </row>
    <row r="282" spans="1:29" ht="24" customHeight="1">
      <c r="A282" s="995" t="s">
        <v>309</v>
      </c>
      <c r="B282" s="996" t="s">
        <v>132</v>
      </c>
      <c r="C282" s="996"/>
      <c r="D282" s="996"/>
      <c r="E282" s="996"/>
      <c r="F282" s="1706">
        <f>項目一覧②!$F$502</f>
        <v>3</v>
      </c>
      <c r="G282" s="1706"/>
      <c r="H282" s="1706"/>
      <c r="I282" s="1706"/>
      <c r="K282" s="958"/>
      <c r="L282" s="958"/>
      <c r="M282" s="996"/>
      <c r="N282" s="996"/>
      <c r="O282" s="996"/>
      <c r="P282" s="996"/>
      <c r="Q282" s="996"/>
      <c r="R282" s="996"/>
      <c r="S282" s="996"/>
      <c r="T282" s="996"/>
      <c r="U282" s="996"/>
      <c r="V282" s="996"/>
      <c r="W282" s="996"/>
      <c r="X282" s="996"/>
      <c r="Y282" s="996"/>
      <c r="Z282" s="996"/>
      <c r="AA282" s="996"/>
      <c r="AB282" s="929"/>
    </row>
    <row r="283" spans="1:29" ht="15.95" customHeight="1">
      <c r="A283" s="982" t="s">
        <v>309</v>
      </c>
      <c r="B283" s="960" t="s">
        <v>311</v>
      </c>
      <c r="C283" s="960"/>
      <c r="D283" s="960"/>
      <c r="E283" s="960" t="s">
        <v>165</v>
      </c>
      <c r="F283" s="960"/>
      <c r="G283" s="1704" t="str">
        <f>項目一覧②!$F$503</f>
        <v/>
      </c>
      <c r="H283" s="1704"/>
      <c r="I283" s="1001" t="s">
        <v>310</v>
      </c>
      <c r="J283" s="1705" t="str">
        <f>項目一覧②!$F$506</f>
        <v/>
      </c>
      <c r="K283" s="1705"/>
      <c r="L283" s="1705"/>
      <c r="M283" s="1705"/>
      <c r="N283" s="1705"/>
      <c r="O283" s="1705"/>
      <c r="P283" s="1705"/>
      <c r="Q283" s="1705"/>
      <c r="R283" s="1705"/>
      <c r="S283" s="1705"/>
      <c r="T283" s="1705"/>
      <c r="U283" s="1705"/>
      <c r="V283" s="1705"/>
      <c r="W283" s="1705"/>
      <c r="X283" s="1705"/>
      <c r="Y283" s="1705"/>
      <c r="Z283" s="1705"/>
      <c r="AA283" s="1705"/>
    </row>
    <row r="284" spans="1:29" ht="15.95" customHeight="1">
      <c r="A284" s="929"/>
      <c r="B284" s="929"/>
      <c r="C284" s="929"/>
      <c r="D284" s="929"/>
      <c r="E284" s="929" t="s">
        <v>165</v>
      </c>
      <c r="F284" s="929"/>
      <c r="G284" s="1620" t="str">
        <f>項目一覧②!$F$504</f>
        <v/>
      </c>
      <c r="H284" s="1620"/>
      <c r="I284" s="961" t="s">
        <v>310</v>
      </c>
      <c r="J284" s="1672" t="str">
        <f>項目一覧②!$F$507</f>
        <v/>
      </c>
      <c r="K284" s="1672"/>
      <c r="L284" s="1672"/>
      <c r="M284" s="1672"/>
      <c r="N284" s="1672"/>
      <c r="O284" s="1672"/>
      <c r="P284" s="1672"/>
      <c r="Q284" s="1672"/>
      <c r="R284" s="1672"/>
      <c r="S284" s="1672"/>
      <c r="T284" s="1672"/>
      <c r="U284" s="1672"/>
      <c r="V284" s="1672"/>
      <c r="W284" s="1672"/>
      <c r="X284" s="1672"/>
      <c r="Y284" s="1672"/>
      <c r="Z284" s="1672"/>
      <c r="AA284" s="1672"/>
    </row>
    <row r="285" spans="1:29" ht="15.95" customHeight="1">
      <c r="A285" s="929"/>
      <c r="B285" s="929"/>
      <c r="C285" s="929"/>
      <c r="D285" s="929"/>
      <c r="E285" s="929" t="s">
        <v>165</v>
      </c>
      <c r="F285" s="929"/>
      <c r="G285" s="1620" t="str">
        <f>項目一覧②!$F$505</f>
        <v/>
      </c>
      <c r="H285" s="1620"/>
      <c r="I285" s="961" t="s">
        <v>310</v>
      </c>
      <c r="J285" s="1672" t="str">
        <f>項目一覧②!$F$508</f>
        <v/>
      </c>
      <c r="K285" s="1672"/>
      <c r="L285" s="1672"/>
      <c r="M285" s="1672"/>
      <c r="N285" s="1672"/>
      <c r="O285" s="1672"/>
      <c r="P285" s="1672"/>
      <c r="Q285" s="1672"/>
      <c r="R285" s="1672"/>
      <c r="S285" s="1672"/>
      <c r="T285" s="1672"/>
      <c r="U285" s="1672"/>
      <c r="V285" s="1672"/>
      <c r="W285" s="1672"/>
      <c r="X285" s="1672"/>
      <c r="Y285" s="1672"/>
      <c r="Z285" s="1672"/>
      <c r="AA285" s="1672"/>
    </row>
    <row r="286" spans="1:29" ht="15.95" customHeight="1">
      <c r="A286" s="929"/>
      <c r="B286" s="929"/>
      <c r="C286" s="929"/>
      <c r="D286" s="929"/>
      <c r="E286" s="929" t="s">
        <v>165</v>
      </c>
      <c r="F286" s="929"/>
      <c r="G286" s="929"/>
      <c r="H286" s="929"/>
      <c r="I286" s="929" t="s">
        <v>310</v>
      </c>
      <c r="J286" s="929"/>
      <c r="K286" s="929"/>
      <c r="L286" s="929"/>
      <c r="M286" s="929"/>
      <c r="N286" s="929"/>
      <c r="O286" s="929"/>
      <c r="P286" s="929"/>
      <c r="Q286" s="929"/>
      <c r="R286" s="929"/>
      <c r="S286" s="929"/>
      <c r="T286" s="929"/>
      <c r="U286" s="929"/>
      <c r="V286" s="929"/>
      <c r="W286" s="929"/>
      <c r="X286" s="929"/>
      <c r="Y286" s="929"/>
      <c r="Z286" s="929"/>
      <c r="AA286" s="929"/>
      <c r="AB286" s="929"/>
    </row>
    <row r="287" spans="1:29" ht="15.95" customHeight="1">
      <c r="A287" s="982" t="s">
        <v>309</v>
      </c>
      <c r="B287" s="960" t="s">
        <v>129</v>
      </c>
      <c r="C287" s="960"/>
      <c r="D287" s="960"/>
      <c r="E287" s="960"/>
      <c r="F287" s="960"/>
      <c r="G287" s="960"/>
      <c r="H287" s="960"/>
      <c r="I287" s="960"/>
      <c r="J287" s="960"/>
      <c r="K287" s="960"/>
      <c r="L287" s="960"/>
      <c r="M287" s="960"/>
      <c r="N287" s="960"/>
      <c r="O287" s="960"/>
      <c r="P287" s="960"/>
      <c r="Q287" s="960"/>
      <c r="R287" s="960"/>
      <c r="S287" s="960"/>
      <c r="T287" s="960"/>
      <c r="U287" s="960"/>
      <c r="V287" s="960"/>
      <c r="W287" s="960"/>
      <c r="X287" s="960"/>
      <c r="Y287" s="960"/>
      <c r="Z287" s="960"/>
      <c r="AA287" s="960"/>
    </row>
    <row r="288" spans="1:29" ht="15.95" customHeight="1">
      <c r="A288" s="959"/>
      <c r="B288" s="959" t="str">
        <f>IF(項目一覧②!$G$509=TRUE,"■","□")</f>
        <v>□</v>
      </c>
      <c r="C288" s="929" t="s">
        <v>308</v>
      </c>
      <c r="D288" s="929"/>
      <c r="E288" s="959" t="str">
        <f>IF(項目一覧②!$H$509=TRUE,"■","□")</f>
        <v>□</v>
      </c>
      <c r="F288" s="929" t="s">
        <v>307</v>
      </c>
      <c r="G288" s="929"/>
      <c r="H288" s="963" t="str">
        <f>IF(項目一覧②!$I$509=TRUE,"■","□")</f>
        <v>□</v>
      </c>
      <c r="I288" s="958" t="s">
        <v>306</v>
      </c>
      <c r="J288" s="958"/>
      <c r="K288" s="963" t="str">
        <f>IF(項目一覧②!$J$509=TRUE,"■","□")</f>
        <v>□</v>
      </c>
      <c r="L288" s="958" t="s">
        <v>305</v>
      </c>
      <c r="M288" s="958"/>
      <c r="N288" s="963" t="str">
        <f>IF(項目一覧②!$K$509=TRUE,"■","□")</f>
        <v>□</v>
      </c>
      <c r="O288" s="958" t="s">
        <v>304</v>
      </c>
      <c r="P288" s="958"/>
      <c r="Q288" s="958"/>
      <c r="R288" s="963" t="str">
        <f>IF(項目一覧②!$L$509=TRUE,"■","□")</f>
        <v>□</v>
      </c>
      <c r="S288" s="958" t="s">
        <v>303</v>
      </c>
      <c r="T288" s="958"/>
      <c r="U288" s="958"/>
      <c r="V288" s="958"/>
      <c r="W288" s="963" t="str">
        <f>IF(項目一覧②!$M$509=TRUE,"■","□")</f>
        <v>□</v>
      </c>
      <c r="X288" s="974" t="s">
        <v>302</v>
      </c>
      <c r="Y288" s="958"/>
      <c r="Z288" s="958"/>
      <c r="AA288" s="955"/>
      <c r="AB288" s="929"/>
    </row>
    <row r="289" spans="1:39" ht="24" customHeight="1">
      <c r="A289" s="995" t="s">
        <v>269</v>
      </c>
      <c r="B289" s="996" t="s">
        <v>121</v>
      </c>
      <c r="C289" s="996"/>
      <c r="D289" s="996"/>
      <c r="E289" s="996"/>
      <c r="F289" s="996"/>
      <c r="G289" s="996"/>
      <c r="H289" s="996" t="str">
        <f>項目一覧②!$F$510&amp;IF(項目一覧②!F875="","","　一部　"&amp;項目一覧②!F875)</f>
        <v/>
      </c>
      <c r="I289" s="996"/>
      <c r="J289" s="996"/>
      <c r="K289" s="996"/>
      <c r="L289" s="996"/>
      <c r="M289" s="996"/>
      <c r="N289" s="996"/>
      <c r="O289" s="996"/>
      <c r="P289" s="996"/>
      <c r="Q289" s="996"/>
      <c r="R289" s="996"/>
      <c r="S289" s="996"/>
      <c r="T289" s="996"/>
      <c r="U289" s="996"/>
      <c r="V289" s="996"/>
      <c r="W289" s="996"/>
      <c r="X289" s="996"/>
      <c r="Y289" s="996"/>
      <c r="Z289" s="996"/>
      <c r="AA289" s="996"/>
      <c r="AB289" s="929"/>
    </row>
    <row r="290" spans="1:39" s="926" customFormat="1" ht="18" customHeight="1">
      <c r="A290" s="1013" t="s">
        <v>109</v>
      </c>
      <c r="B290" s="1006" t="s">
        <v>2891</v>
      </c>
      <c r="C290" s="1006"/>
      <c r="D290" s="1006"/>
      <c r="E290" s="1006"/>
      <c r="F290" s="1006"/>
      <c r="R290" s="929"/>
      <c r="S290" s="929"/>
      <c r="T290" s="929"/>
      <c r="U290" s="929"/>
      <c r="V290" s="929"/>
      <c r="W290" s="929"/>
      <c r="X290" s="929"/>
      <c r="Y290" s="929"/>
      <c r="Z290" s="929"/>
      <c r="AA290" s="929"/>
      <c r="AB290" s="929"/>
      <c r="AC290" s="929"/>
      <c r="AD290" s="929"/>
      <c r="AE290" s="929"/>
      <c r="AF290" s="929"/>
    </row>
    <row r="291" spans="1:39" s="926" customFormat="1" ht="17.100000000000001" customHeight="1">
      <c r="A291" s="1013"/>
      <c r="B291" s="1006"/>
      <c r="C291" s="1006"/>
      <c r="D291" s="1006"/>
      <c r="E291" s="998" t="str">
        <f>IF(項目一覧②!$G$845=TRUE,"■","□")</f>
        <v>□</v>
      </c>
      <c r="F291" s="929" t="s">
        <v>2845</v>
      </c>
      <c r="G291" s="929"/>
      <c r="H291" s="929"/>
      <c r="I291" s="929" t="s">
        <v>3213</v>
      </c>
      <c r="L291" s="929"/>
      <c r="M291" s="929"/>
      <c r="N291" s="929"/>
      <c r="O291" s="929"/>
      <c r="P291" s="929"/>
      <c r="Q291" s="929"/>
      <c r="R291" s="929"/>
      <c r="S291" s="929"/>
      <c r="T291" s="929"/>
      <c r="U291" s="929"/>
      <c r="V291" s="929"/>
      <c r="W291" s="929"/>
      <c r="X291" s="929"/>
      <c r="Y291" s="929"/>
      <c r="Z291" s="929"/>
      <c r="AA291" s="929"/>
      <c r="AB291" s="929"/>
      <c r="AC291" s="929"/>
      <c r="AD291" s="929"/>
    </row>
    <row r="292" spans="1:39" s="926" customFormat="1" ht="15.95" customHeight="1">
      <c r="A292" s="1013"/>
      <c r="B292" s="1006"/>
      <c r="C292" s="1006"/>
      <c r="D292" s="1006"/>
      <c r="E292" s="998" t="str">
        <f>IF(項目一覧②!$G$880=TRUE,"■","□")</f>
        <v>□</v>
      </c>
      <c r="F292" s="929" t="s">
        <v>2845</v>
      </c>
      <c r="G292" s="929"/>
      <c r="H292" s="929"/>
      <c r="I292" s="929" t="s">
        <v>3214</v>
      </c>
      <c r="L292" s="929"/>
      <c r="M292" s="929"/>
      <c r="N292" s="929"/>
      <c r="O292" s="929"/>
      <c r="P292" s="929"/>
      <c r="Q292" s="929"/>
      <c r="R292" s="929"/>
      <c r="S292" s="929"/>
      <c r="T292" s="929"/>
      <c r="U292" s="929"/>
      <c r="V292" s="929"/>
      <c r="W292" s="929"/>
      <c r="X292" s="929"/>
      <c r="Y292" s="929"/>
      <c r="Z292" s="929"/>
      <c r="AA292" s="929"/>
      <c r="AB292" s="929"/>
      <c r="AC292" s="929"/>
      <c r="AD292" s="929"/>
    </row>
    <row r="293" spans="1:39" s="926" customFormat="1" ht="17.100000000000001" customHeight="1">
      <c r="A293" s="1013"/>
      <c r="B293" s="1006"/>
      <c r="C293" s="1006"/>
      <c r="D293" s="1006"/>
      <c r="E293" s="998" t="str">
        <f>IF(項目一覧②!$G$846=TRUE,"■","□")</f>
        <v>□</v>
      </c>
      <c r="F293" s="929" t="s">
        <v>3232</v>
      </c>
      <c r="G293" s="929"/>
      <c r="H293" s="929"/>
      <c r="I293" s="929"/>
      <c r="J293" s="998"/>
      <c r="K293" s="929"/>
      <c r="L293" s="929"/>
      <c r="M293" s="929"/>
      <c r="N293" s="929"/>
      <c r="O293" s="929"/>
      <c r="P293" s="929"/>
      <c r="Q293" s="929"/>
      <c r="R293" s="929"/>
      <c r="S293" s="929"/>
      <c r="T293" s="929"/>
      <c r="U293" s="929"/>
      <c r="V293" s="929"/>
      <c r="W293" s="929"/>
      <c r="X293" s="929"/>
      <c r="Y293" s="929"/>
      <c r="Z293" s="929"/>
      <c r="AA293" s="929"/>
      <c r="AB293" s="929"/>
      <c r="AC293" s="929"/>
      <c r="AD293" s="929"/>
    </row>
    <row r="294" spans="1:39" s="926" customFormat="1" ht="17.100000000000001" customHeight="1">
      <c r="A294" s="1013"/>
      <c r="B294" s="1006"/>
      <c r="C294" s="1006"/>
      <c r="D294" s="1006"/>
      <c r="E294" s="998" t="str">
        <f>IF(項目一覧②!$G$847=TRUE,"■","□")</f>
        <v>□</v>
      </c>
      <c r="F294" s="929" t="s">
        <v>2846</v>
      </c>
      <c r="G294" s="929"/>
      <c r="H294" s="929"/>
      <c r="I294" s="929"/>
      <c r="K294" s="929"/>
      <c r="L294" s="959"/>
      <c r="M294" s="1627"/>
      <c r="N294" s="1627"/>
      <c r="O294" s="929"/>
      <c r="P294" s="929"/>
      <c r="Q294" s="929"/>
      <c r="R294" s="929"/>
      <c r="S294" s="929"/>
      <c r="T294" s="929"/>
      <c r="U294" s="929"/>
      <c r="V294" s="929"/>
      <c r="W294" s="929"/>
      <c r="X294" s="929"/>
      <c r="Y294" s="929"/>
      <c r="Z294" s="929"/>
      <c r="AA294" s="929"/>
      <c r="AB294" s="929"/>
      <c r="AC294" s="929"/>
      <c r="AD294" s="929"/>
      <c r="AE294" s="957"/>
    </row>
    <row r="295" spans="1:39" s="926" customFormat="1" ht="17.100000000000001" customHeight="1">
      <c r="A295" s="1013"/>
      <c r="B295" s="1006"/>
      <c r="C295" s="1006"/>
      <c r="D295" s="1006"/>
      <c r="E295" s="998" t="str">
        <f>IF(項目一覧②!$G$848=TRUE,"■","□")</f>
        <v>□</v>
      </c>
      <c r="F295" s="929" t="s">
        <v>2847</v>
      </c>
      <c r="G295" s="929"/>
      <c r="H295" s="929"/>
      <c r="I295" s="929"/>
      <c r="J295" s="929"/>
      <c r="K295" s="929"/>
      <c r="L295" s="929"/>
      <c r="M295" s="929"/>
      <c r="N295" s="929"/>
      <c r="O295" s="929"/>
      <c r="P295" s="929"/>
      <c r="Q295" s="929"/>
      <c r="R295" s="929"/>
      <c r="S295" s="929"/>
      <c r="T295" s="929"/>
      <c r="U295" s="929"/>
      <c r="V295" s="929"/>
      <c r="W295" s="929"/>
      <c r="X295" s="929"/>
      <c r="Y295" s="929"/>
      <c r="Z295" s="929"/>
      <c r="AA295" s="929"/>
      <c r="AB295" s="929"/>
      <c r="AC295" s="929"/>
      <c r="AD295" s="929"/>
      <c r="AE295" s="957"/>
    </row>
    <row r="296" spans="1:39" s="926" customFormat="1" ht="17.100000000000001" customHeight="1">
      <c r="A296" s="1013"/>
      <c r="B296" s="1006"/>
      <c r="C296" s="1006"/>
      <c r="D296" s="1006"/>
      <c r="E296" s="998" t="str">
        <f>IF(項目一覧②!$G$849=TRUE,"■","□")</f>
        <v>□</v>
      </c>
      <c r="F296" s="929" t="s">
        <v>2848</v>
      </c>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9"/>
      <c r="AC296" s="929"/>
      <c r="AD296" s="929"/>
      <c r="AE296" s="957"/>
    </row>
    <row r="297" spans="1:39" s="926" customFormat="1" ht="18" customHeight="1">
      <c r="A297" s="1017"/>
      <c r="B297" s="1018"/>
      <c r="C297" s="1018"/>
      <c r="D297" s="1018"/>
      <c r="E297" s="1009" t="str">
        <f>IF(項目一覧②!$G$869=TRUE,"■","□")</f>
        <v>□</v>
      </c>
      <c r="F297" s="979" t="s">
        <v>1303</v>
      </c>
      <c r="G297" s="979"/>
      <c r="H297" s="979"/>
      <c r="I297" s="979"/>
      <c r="J297" s="979"/>
      <c r="K297" s="979"/>
      <c r="L297" s="979"/>
      <c r="M297" s="979"/>
      <c r="N297" s="979"/>
      <c r="O297" s="979"/>
      <c r="P297" s="979"/>
      <c r="Q297" s="979"/>
      <c r="R297" s="979"/>
      <c r="S297" s="979"/>
      <c r="T297" s="979"/>
      <c r="U297" s="979"/>
      <c r="V297" s="979"/>
      <c r="W297" s="979"/>
      <c r="X297" s="979"/>
      <c r="Y297" s="979"/>
      <c r="Z297" s="979"/>
      <c r="AA297" s="979"/>
      <c r="AB297" s="979"/>
      <c r="AC297" s="929"/>
      <c r="AD297" s="929"/>
      <c r="AE297" s="957"/>
    </row>
    <row r="298" spans="1:39" s="926" customFormat="1" ht="18" customHeight="1">
      <c r="A298" s="1013" t="s">
        <v>109</v>
      </c>
      <c r="B298" s="1006" t="s">
        <v>2892</v>
      </c>
      <c r="C298" s="1006"/>
      <c r="D298" s="1006"/>
      <c r="E298" s="1006"/>
      <c r="F298" s="1006"/>
      <c r="G298" s="1006"/>
      <c r="H298" s="1006"/>
      <c r="I298" s="1006"/>
      <c r="J298" s="1006"/>
      <c r="K298" s="1006"/>
      <c r="L298" s="1006"/>
      <c r="M298" s="929"/>
      <c r="N298" s="929"/>
      <c r="O298" s="929"/>
      <c r="P298" s="929"/>
      <c r="Q298" s="929"/>
      <c r="R298" s="929"/>
      <c r="S298" s="929"/>
      <c r="T298" s="929"/>
      <c r="U298" s="929"/>
      <c r="V298" s="929"/>
      <c r="W298" s="929"/>
      <c r="X298" s="929"/>
      <c r="Y298" s="929"/>
      <c r="Z298" s="929"/>
      <c r="AA298" s="929"/>
      <c r="AB298" s="929"/>
      <c r="AC298" s="929"/>
      <c r="AD298" s="929"/>
      <c r="AE298" s="929"/>
      <c r="AF298" s="929"/>
      <c r="AG298" s="929"/>
      <c r="AH298" s="929"/>
      <c r="AI298" s="929"/>
      <c r="AJ298" s="929"/>
      <c r="AK298" s="929"/>
      <c r="AL298" s="929"/>
      <c r="AM298" s="957"/>
    </row>
    <row r="299" spans="1:39" s="926" customFormat="1" ht="17.100000000000001" customHeight="1">
      <c r="A299" s="1013"/>
      <c r="B299" s="1006"/>
      <c r="C299" s="1006"/>
      <c r="D299" s="1006"/>
      <c r="E299" s="998" t="str">
        <f>IF(項目一覧②!$G$851=TRUE,"■","□")</f>
        <v>□</v>
      </c>
      <c r="F299" s="929" t="s">
        <v>2888</v>
      </c>
      <c r="G299" s="929"/>
      <c r="H299" s="929"/>
      <c r="I299" s="929"/>
      <c r="J299" s="929"/>
      <c r="K299" s="929"/>
      <c r="L299" s="929"/>
      <c r="M299" s="929"/>
      <c r="N299" s="929"/>
      <c r="O299" s="929"/>
      <c r="P299" s="929"/>
      <c r="Q299" s="929"/>
      <c r="R299" s="929"/>
      <c r="S299" s="929"/>
      <c r="T299" s="929"/>
      <c r="U299" s="929"/>
      <c r="V299" s="929"/>
      <c r="W299" s="929"/>
      <c r="X299" s="929"/>
      <c r="Y299" s="929"/>
      <c r="Z299" s="929"/>
      <c r="AA299" s="929"/>
      <c r="AB299" s="929"/>
      <c r="AC299" s="929"/>
      <c r="AD299" s="929"/>
      <c r="AE299" s="957"/>
    </row>
    <row r="300" spans="1:39" s="926" customFormat="1" ht="17.100000000000001" customHeight="1">
      <c r="A300" s="1013"/>
      <c r="B300" s="1006"/>
      <c r="C300" s="1006"/>
      <c r="D300" s="1006"/>
      <c r="E300" s="998" t="str">
        <f>IF(項目一覧②!$G$852=TRUE,"■","□")</f>
        <v>□</v>
      </c>
      <c r="F300" s="929" t="s">
        <v>2889</v>
      </c>
      <c r="G300" s="929"/>
      <c r="H300" s="929"/>
      <c r="I300" s="929"/>
      <c r="J300" s="929"/>
      <c r="K300" s="929"/>
      <c r="L300" s="929"/>
      <c r="M300" s="929"/>
      <c r="N300" s="929"/>
      <c r="O300" s="929"/>
      <c r="P300" s="929"/>
      <c r="Q300" s="929"/>
      <c r="R300" s="929"/>
      <c r="S300" s="929"/>
      <c r="T300" s="929"/>
      <c r="U300" s="929"/>
      <c r="V300" s="929"/>
      <c r="W300" s="929"/>
      <c r="X300" s="929"/>
      <c r="Y300" s="929"/>
      <c r="Z300" s="929"/>
      <c r="AA300" s="929"/>
      <c r="AB300" s="929"/>
      <c r="AC300" s="929"/>
      <c r="AD300" s="929"/>
      <c r="AE300" s="957"/>
    </row>
    <row r="301" spans="1:39" s="926" customFormat="1" ht="15.95" customHeight="1">
      <c r="A301" s="1013"/>
      <c r="B301" s="1006"/>
      <c r="C301" s="1006"/>
      <c r="D301" s="1006"/>
      <c r="E301" s="998" t="str">
        <f>IF(項目一覧②!$G$883=TRUE,"■","□")</f>
        <v>□</v>
      </c>
      <c r="F301" s="929" t="s">
        <v>3215</v>
      </c>
      <c r="G301" s="929"/>
      <c r="H301" s="929"/>
      <c r="I301" s="929"/>
      <c r="J301" s="929"/>
      <c r="K301" s="929"/>
      <c r="L301" s="929"/>
      <c r="M301" s="929"/>
      <c r="N301" s="929"/>
      <c r="O301" s="929"/>
      <c r="P301" s="929"/>
      <c r="Q301" s="929"/>
      <c r="R301" s="929"/>
      <c r="S301" s="929"/>
      <c r="T301" s="929"/>
      <c r="U301" s="929"/>
      <c r="V301" s="929"/>
      <c r="W301" s="929"/>
      <c r="X301" s="929"/>
      <c r="Y301" s="929"/>
      <c r="Z301" s="929"/>
      <c r="AA301" s="929"/>
      <c r="AB301" s="929"/>
      <c r="AC301" s="929"/>
      <c r="AD301" s="929"/>
      <c r="AE301" s="957"/>
    </row>
    <row r="302" spans="1:39" s="926" customFormat="1" ht="17.100000000000001" customHeight="1">
      <c r="A302" s="1013"/>
      <c r="B302" s="1006"/>
      <c r="C302" s="1006"/>
      <c r="D302" s="1006"/>
      <c r="E302" s="998" t="str">
        <f>IF(項目一覧②!$G$853=TRUE,"■","□")</f>
        <v>□</v>
      </c>
      <c r="F302" s="929" t="s">
        <v>2890</v>
      </c>
      <c r="G302" s="929"/>
      <c r="H302" s="929"/>
      <c r="I302" s="929"/>
      <c r="J302" s="929"/>
      <c r="K302" s="929"/>
      <c r="L302" s="929"/>
      <c r="M302" s="929"/>
      <c r="N302" s="929"/>
      <c r="O302" s="929"/>
      <c r="P302" s="929"/>
      <c r="Q302" s="929"/>
      <c r="R302" s="929"/>
      <c r="S302" s="929"/>
      <c r="T302" s="929"/>
      <c r="U302" s="929"/>
      <c r="V302" s="929"/>
      <c r="W302" s="929"/>
      <c r="X302" s="929"/>
      <c r="Y302" s="929"/>
      <c r="Z302" s="929"/>
      <c r="AA302" s="929"/>
      <c r="AB302" s="929"/>
      <c r="AC302" s="929"/>
      <c r="AD302" s="929"/>
      <c r="AE302" s="957"/>
    </row>
    <row r="303" spans="1:39" s="926" customFormat="1" ht="18" customHeight="1">
      <c r="A303" s="1013"/>
      <c r="B303" s="1006"/>
      <c r="C303" s="1006"/>
      <c r="D303" s="1006"/>
      <c r="E303" s="998" t="str">
        <f>IF(項目一覧②!$G$870=TRUE,"■","□")</f>
        <v>□</v>
      </c>
      <c r="F303" s="929" t="s">
        <v>1303</v>
      </c>
      <c r="G303" s="929"/>
      <c r="H303" s="929"/>
      <c r="I303" s="929"/>
      <c r="J303" s="929"/>
      <c r="K303" s="929"/>
      <c r="L303" s="929"/>
      <c r="M303" s="929"/>
      <c r="N303" s="929"/>
      <c r="O303" s="929"/>
      <c r="P303" s="929"/>
      <c r="Q303" s="929"/>
      <c r="R303" s="929"/>
      <c r="S303" s="929"/>
      <c r="T303" s="929"/>
      <c r="U303" s="929"/>
      <c r="V303" s="929"/>
      <c r="W303" s="929"/>
      <c r="X303" s="929"/>
      <c r="Y303" s="929"/>
      <c r="Z303" s="929"/>
      <c r="AA303" s="929"/>
      <c r="AB303" s="929"/>
      <c r="AC303" s="929"/>
      <c r="AD303" s="929"/>
      <c r="AE303" s="957"/>
    </row>
    <row r="304" spans="1:39" s="926" customFormat="1" ht="18" customHeight="1">
      <c r="A304" s="1017"/>
      <c r="B304" s="1018"/>
      <c r="C304" s="1018"/>
      <c r="D304" s="1018"/>
      <c r="E304" s="1009" t="str">
        <f>IF(項目一覧②!$G$871=TRUE,"■","□")</f>
        <v>□</v>
      </c>
      <c r="F304" s="979" t="s">
        <v>2937</v>
      </c>
      <c r="G304" s="979"/>
      <c r="H304" s="979"/>
      <c r="I304" s="979"/>
      <c r="J304" s="979"/>
      <c r="K304" s="979"/>
      <c r="L304" s="979"/>
      <c r="M304" s="979"/>
      <c r="N304" s="979"/>
      <c r="O304" s="979"/>
      <c r="P304" s="979"/>
      <c r="Q304" s="979"/>
      <c r="R304" s="979"/>
      <c r="S304" s="979"/>
      <c r="T304" s="979"/>
      <c r="U304" s="979"/>
      <c r="V304" s="979"/>
      <c r="W304" s="979"/>
      <c r="X304" s="979"/>
      <c r="Y304" s="979"/>
      <c r="Z304" s="979"/>
      <c r="AA304" s="979"/>
      <c r="AB304" s="979"/>
      <c r="AC304" s="929"/>
      <c r="AD304" s="929"/>
      <c r="AE304" s="957"/>
    </row>
    <row r="305" spans="1:42" s="926" customFormat="1" ht="18" customHeight="1">
      <c r="A305" s="1013" t="s">
        <v>109</v>
      </c>
      <c r="B305" s="1006" t="s">
        <v>2950</v>
      </c>
      <c r="C305" s="1006"/>
      <c r="D305" s="1006"/>
      <c r="E305" s="1006"/>
      <c r="F305" s="1006"/>
      <c r="G305" s="1006"/>
      <c r="H305" s="1006"/>
      <c r="I305" s="1006"/>
      <c r="J305" s="1006"/>
      <c r="K305" s="1006"/>
      <c r="L305" s="1006"/>
      <c r="M305" s="929"/>
      <c r="N305" s="929"/>
      <c r="O305" s="929"/>
      <c r="P305" s="929"/>
      <c r="Q305" s="929"/>
      <c r="R305" s="929"/>
      <c r="S305" s="929"/>
      <c r="T305" s="929"/>
      <c r="U305" s="929"/>
      <c r="V305" s="929"/>
      <c r="W305" s="929"/>
      <c r="X305" s="929"/>
      <c r="Y305" s="929"/>
      <c r="Z305" s="929"/>
      <c r="AA305" s="929"/>
      <c r="AB305" s="929"/>
      <c r="AC305" s="929"/>
      <c r="AD305" s="929"/>
      <c r="AE305" s="929"/>
      <c r="AF305" s="929"/>
      <c r="AG305" s="929"/>
      <c r="AH305" s="929"/>
      <c r="AI305" s="929"/>
      <c r="AJ305" s="929"/>
      <c r="AK305" s="929"/>
      <c r="AL305" s="929"/>
      <c r="AM305" s="957"/>
    </row>
    <row r="306" spans="1:42" s="926" customFormat="1" ht="18" customHeight="1">
      <c r="A306" s="1013"/>
      <c r="B306" s="1006"/>
      <c r="C306" s="1006"/>
      <c r="D306" s="1006"/>
      <c r="E306" s="998" t="str">
        <f>IF(項目一覧②!$G$872=TRUE,"■","□")</f>
        <v>□</v>
      </c>
      <c r="F306" s="929" t="s">
        <v>2942</v>
      </c>
      <c r="G306" s="929"/>
      <c r="H306" s="929"/>
      <c r="I306" s="929"/>
      <c r="J306" s="998" t="str">
        <f>IF(項目一覧②!$G$854=TRUE,"■","□")</f>
        <v>□</v>
      </c>
      <c r="K306" s="929" t="s">
        <v>2854</v>
      </c>
      <c r="L306" s="929"/>
      <c r="M306" s="929"/>
      <c r="N306" s="929"/>
      <c r="O306" s="929"/>
      <c r="P306" s="998" t="str">
        <f>IF(項目一覧②!$G$873=TRUE,"■","□")</f>
        <v>□</v>
      </c>
      <c r="Q306" s="929" t="s">
        <v>2941</v>
      </c>
      <c r="T306" s="929"/>
      <c r="U306" s="929"/>
      <c r="V306" s="998" t="str">
        <f>IF(項目一覧②!$G$855=TRUE,"■","□")</f>
        <v>□</v>
      </c>
      <c r="W306" s="929" t="s">
        <v>2907</v>
      </c>
      <c r="X306" s="929"/>
      <c r="Y306" s="929"/>
      <c r="Z306" s="929"/>
      <c r="AA306" s="929"/>
      <c r="AB306" s="929"/>
      <c r="AE306" s="929"/>
      <c r="AF306" s="929"/>
      <c r="AG306" s="929"/>
      <c r="AH306" s="929"/>
      <c r="AI306" s="929"/>
      <c r="AJ306" s="929"/>
      <c r="AK306" s="929"/>
      <c r="AL306" s="929"/>
      <c r="AM306" s="929"/>
      <c r="AN306" s="929"/>
      <c r="AO306" s="929"/>
      <c r="AP306" s="957"/>
    </row>
    <row r="307" spans="1:42" s="926" customFormat="1" ht="18" customHeight="1">
      <c r="A307" s="1017"/>
      <c r="B307" s="1018"/>
      <c r="C307" s="1018"/>
      <c r="D307" s="1018"/>
      <c r="E307" s="1009" t="str">
        <f>IF(項目一覧②!$G$856=TRUE,"■","□")</f>
        <v>□</v>
      </c>
      <c r="F307" s="979" t="s">
        <v>1977</v>
      </c>
      <c r="G307" s="979"/>
      <c r="H307" s="979"/>
      <c r="I307" s="979"/>
      <c r="J307" s="1009" t="str">
        <f>IF(項目一覧②!$G$874=TRUE,"■","□")</f>
        <v>□</v>
      </c>
      <c r="K307" s="979" t="s">
        <v>2939</v>
      </c>
      <c r="L307" s="979"/>
      <c r="M307" s="979"/>
      <c r="N307" s="979"/>
      <c r="O307" s="979"/>
      <c r="P307" s="979"/>
      <c r="Q307" s="979"/>
      <c r="R307" s="1009"/>
      <c r="S307" s="979"/>
      <c r="T307" s="979"/>
      <c r="U307" s="979"/>
      <c r="V307" s="979"/>
      <c r="W307" s="979"/>
      <c r="X307" s="979"/>
      <c r="Y307" s="979"/>
      <c r="Z307" s="979"/>
      <c r="AA307" s="979"/>
      <c r="AB307" s="979"/>
      <c r="AC307" s="929"/>
      <c r="AD307" s="929"/>
      <c r="AE307" s="957"/>
    </row>
    <row r="308" spans="1:42" ht="15.95" customHeight="1">
      <c r="A308" s="959" t="s">
        <v>269</v>
      </c>
      <c r="B308" s="929" t="s">
        <v>2893</v>
      </c>
      <c r="C308" s="929"/>
      <c r="D308" s="929"/>
      <c r="E308" s="929"/>
      <c r="F308" s="929"/>
      <c r="G308" s="929"/>
      <c r="H308" s="929"/>
      <c r="I308" s="929"/>
      <c r="J308" s="929"/>
      <c r="K308" s="929"/>
      <c r="L308" s="929"/>
      <c r="M308" s="929"/>
      <c r="N308" s="929"/>
      <c r="O308" s="929"/>
      <c r="P308" s="929"/>
      <c r="Q308" s="929"/>
      <c r="R308" s="929"/>
      <c r="S308" s="929"/>
      <c r="T308" s="929"/>
      <c r="U308" s="929"/>
      <c r="V308" s="929"/>
      <c r="W308" s="929"/>
      <c r="X308" s="929"/>
      <c r="Y308" s="929"/>
      <c r="Z308" s="929"/>
      <c r="AA308" s="929"/>
    </row>
    <row r="309" spans="1:42" ht="15.95" customHeight="1">
      <c r="A309" s="929"/>
      <c r="B309" s="929" t="s">
        <v>2220</v>
      </c>
      <c r="C309" s="929" t="s">
        <v>2253</v>
      </c>
      <c r="D309" s="929"/>
      <c r="E309" s="929"/>
      <c r="F309" s="929"/>
      <c r="G309" s="929"/>
      <c r="H309" s="929"/>
      <c r="I309" s="929"/>
      <c r="J309" s="929"/>
      <c r="K309" s="1627" t="str">
        <f>項目一覧②!$F$513</f>
        <v/>
      </c>
      <c r="L309" s="1627"/>
      <c r="M309" s="1627"/>
      <c r="N309" s="929"/>
      <c r="O309" s="929"/>
      <c r="P309" s="929"/>
      <c r="Q309" s="929"/>
      <c r="R309" s="929"/>
      <c r="S309" s="929"/>
      <c r="T309" s="929"/>
      <c r="U309" s="929"/>
      <c r="V309" s="929"/>
      <c r="W309" s="929"/>
      <c r="X309" s="929"/>
      <c r="Y309" s="929"/>
      <c r="Z309" s="929"/>
      <c r="AA309" s="929"/>
    </row>
    <row r="310" spans="1:42" ht="15.95" customHeight="1">
      <c r="A310" s="929"/>
      <c r="B310" s="929" t="s">
        <v>2239</v>
      </c>
      <c r="C310" s="929" t="s">
        <v>2254</v>
      </c>
      <c r="D310" s="929"/>
      <c r="E310" s="929"/>
      <c r="F310" s="929"/>
      <c r="G310" s="929"/>
      <c r="H310" s="929"/>
      <c r="I310" s="929"/>
      <c r="J310" s="929"/>
      <c r="K310" s="1627" t="str">
        <f>項目一覧②!$F$514</f>
        <v/>
      </c>
      <c r="L310" s="1627"/>
      <c r="M310" s="1627"/>
      <c r="N310" s="929"/>
      <c r="O310" s="929"/>
      <c r="P310" s="929"/>
      <c r="Q310" s="929"/>
      <c r="R310" s="929"/>
      <c r="S310" s="929"/>
      <c r="T310" s="929"/>
      <c r="U310" s="929"/>
      <c r="V310" s="929"/>
      <c r="W310" s="929"/>
      <c r="X310" s="929"/>
      <c r="Y310" s="929"/>
      <c r="Z310" s="929"/>
      <c r="AA310" s="929"/>
    </row>
    <row r="311" spans="1:42" ht="15.95" customHeight="1">
      <c r="A311" s="929"/>
      <c r="B311" s="929" t="s">
        <v>357</v>
      </c>
      <c r="C311" s="929" t="s">
        <v>2256</v>
      </c>
      <c r="D311" s="929"/>
      <c r="E311" s="929"/>
      <c r="F311" s="929"/>
      <c r="G311" s="929"/>
      <c r="H311" s="929"/>
      <c r="I311" s="929"/>
      <c r="J311" s="929"/>
      <c r="K311" s="1627" t="str">
        <f>項目一覧②!$F$515</f>
        <v/>
      </c>
      <c r="L311" s="1627"/>
      <c r="M311" s="1627"/>
      <c r="N311" s="929"/>
      <c r="O311" s="929"/>
      <c r="P311" s="929"/>
      <c r="Q311" s="929"/>
      <c r="R311" s="929"/>
      <c r="S311" s="929"/>
      <c r="T311" s="929"/>
      <c r="U311" s="929"/>
      <c r="V311" s="929"/>
      <c r="W311" s="929"/>
      <c r="X311" s="929"/>
      <c r="Y311" s="929"/>
      <c r="Z311" s="929"/>
      <c r="AA311" s="929"/>
    </row>
    <row r="312" spans="1:42" ht="15.95" customHeight="1">
      <c r="A312" s="929"/>
      <c r="B312" s="929" t="s">
        <v>355</v>
      </c>
      <c r="C312" s="929" t="s">
        <v>2257</v>
      </c>
      <c r="D312" s="929"/>
      <c r="E312" s="929"/>
      <c r="F312" s="929"/>
      <c r="G312" s="929"/>
      <c r="H312" s="929"/>
      <c r="I312" s="929"/>
      <c r="J312" s="929"/>
      <c r="K312" s="1651" t="str">
        <f>項目一覧②!$F$516</f>
        <v/>
      </c>
      <c r="L312" s="1651"/>
      <c r="M312" s="1651"/>
      <c r="N312" s="929"/>
      <c r="O312" s="929"/>
      <c r="P312" s="929"/>
      <c r="Q312" s="929"/>
      <c r="R312" s="929"/>
      <c r="S312" s="929"/>
      <c r="T312" s="929"/>
      <c r="U312" s="929"/>
      <c r="V312" s="929"/>
      <c r="W312" s="929"/>
      <c r="X312" s="929"/>
      <c r="Y312" s="929"/>
      <c r="Z312" s="929"/>
      <c r="AA312" s="929"/>
      <c r="AB312" s="929"/>
    </row>
    <row r="313" spans="1:42" ht="15.95" customHeight="1">
      <c r="A313" s="982" t="s">
        <v>269</v>
      </c>
      <c r="B313" s="960" t="s">
        <v>2894</v>
      </c>
      <c r="C313" s="960"/>
      <c r="D313" s="960"/>
      <c r="E313" s="960"/>
      <c r="F313" s="960"/>
      <c r="G313" s="960"/>
      <c r="H313" s="960"/>
      <c r="I313" s="960"/>
      <c r="J313" s="960"/>
      <c r="K313" s="960"/>
      <c r="L313" s="960"/>
      <c r="M313" s="960"/>
      <c r="N313" s="960"/>
      <c r="O313" s="960"/>
      <c r="P313" s="960"/>
      <c r="Q313" s="960"/>
      <c r="R313" s="960"/>
      <c r="S313" s="960"/>
      <c r="T313" s="960"/>
      <c r="U313" s="960"/>
      <c r="V313" s="960"/>
      <c r="W313" s="960"/>
      <c r="X313" s="960"/>
      <c r="Y313" s="960"/>
      <c r="Z313" s="960"/>
      <c r="AA313" s="960"/>
    </row>
    <row r="314" spans="1:42" ht="15.95" customHeight="1">
      <c r="A314" s="929"/>
      <c r="B314" s="929" t="s">
        <v>2220</v>
      </c>
      <c r="C314" s="929" t="s">
        <v>2245</v>
      </c>
      <c r="D314" s="929"/>
      <c r="E314" s="929"/>
      <c r="F314" s="929"/>
      <c r="G314" s="929"/>
      <c r="H314" s="929"/>
      <c r="I314" s="929"/>
      <c r="J314" s="929"/>
      <c r="K314" s="1703" t="str">
        <f>項目一覧②!$F$517</f>
        <v/>
      </c>
      <c r="L314" s="1703"/>
      <c r="M314" s="1703"/>
      <c r="N314" s="1703"/>
      <c r="O314" s="929" t="s">
        <v>267</v>
      </c>
      <c r="P314" s="929"/>
      <c r="Q314" s="929"/>
      <c r="R314" s="929"/>
      <c r="S314" s="929"/>
      <c r="T314" s="929"/>
      <c r="U314" s="929"/>
      <c r="V314" s="929"/>
      <c r="W314" s="929"/>
      <c r="X314" s="929"/>
      <c r="Y314" s="929"/>
      <c r="Z314" s="929"/>
      <c r="AA314" s="929"/>
    </row>
    <row r="315" spans="1:42" ht="15.95" customHeight="1">
      <c r="A315" s="958"/>
      <c r="B315" s="958" t="s">
        <v>2239</v>
      </c>
      <c r="C315" s="958" t="s">
        <v>2258</v>
      </c>
      <c r="D315" s="958"/>
      <c r="E315" s="958"/>
      <c r="F315" s="958"/>
      <c r="G315" s="958"/>
      <c r="H315" s="958"/>
      <c r="I315" s="958"/>
      <c r="J315" s="958"/>
      <c r="K315" s="1711" t="str">
        <f>項目一覧②!$F$518</f>
        <v/>
      </c>
      <c r="L315" s="1711"/>
      <c r="M315" s="1711"/>
      <c r="N315" s="1711"/>
      <c r="O315" s="929" t="s">
        <v>267</v>
      </c>
      <c r="P315" s="958"/>
      <c r="Q315" s="958"/>
      <c r="R315" s="958"/>
      <c r="S315" s="958"/>
      <c r="T315" s="958"/>
      <c r="U315" s="958"/>
      <c r="V315" s="958"/>
      <c r="W315" s="958"/>
      <c r="X315" s="958"/>
      <c r="Y315" s="958"/>
      <c r="Z315" s="958"/>
      <c r="AA315" s="958"/>
      <c r="AB315" s="929"/>
    </row>
    <row r="316" spans="1:42" ht="24" customHeight="1">
      <c r="A316" s="995" t="s">
        <v>269</v>
      </c>
      <c r="B316" s="996" t="s">
        <v>2895</v>
      </c>
      <c r="C316" s="996"/>
      <c r="D316" s="996"/>
      <c r="E316" s="996"/>
      <c r="F316" s="996"/>
      <c r="G316" s="996"/>
      <c r="H316" s="1724" t="str">
        <f>項目一覧②!$F$519</f>
        <v/>
      </c>
      <c r="I316" s="1724"/>
      <c r="J316" s="1724"/>
      <c r="K316" s="1724"/>
      <c r="L316" s="1724"/>
      <c r="M316" s="1724"/>
      <c r="N316" s="1724"/>
      <c r="O316" s="1724"/>
      <c r="P316" s="1724"/>
      <c r="Q316" s="1724"/>
      <c r="R316" s="1724"/>
      <c r="S316" s="1724"/>
      <c r="T316" s="1724"/>
      <c r="U316" s="1724"/>
      <c r="V316" s="1724"/>
      <c r="W316" s="1724"/>
      <c r="X316" s="1724"/>
      <c r="Y316" s="1724"/>
      <c r="Z316" s="1724"/>
      <c r="AA316" s="1724"/>
      <c r="AB316" s="929"/>
    </row>
    <row r="317" spans="1:42" ht="15.95" customHeight="1">
      <c r="A317" s="982" t="s">
        <v>269</v>
      </c>
      <c r="B317" s="960" t="s">
        <v>2896</v>
      </c>
      <c r="C317" s="960"/>
      <c r="D317" s="960"/>
      <c r="E317" s="960"/>
      <c r="F317" s="960"/>
      <c r="G317" s="960"/>
      <c r="H317" s="960"/>
      <c r="I317" s="960"/>
      <c r="J317" s="960"/>
      <c r="K317" s="960"/>
      <c r="L317" s="960"/>
      <c r="M317" s="960"/>
      <c r="N317" s="960"/>
      <c r="O317" s="960"/>
      <c r="P317" s="960"/>
      <c r="Q317" s="960"/>
      <c r="R317" s="960"/>
      <c r="S317" s="960"/>
      <c r="T317" s="960"/>
      <c r="U317" s="960"/>
      <c r="V317" s="960"/>
      <c r="W317" s="960"/>
      <c r="X317" s="960"/>
      <c r="Y317" s="960"/>
      <c r="Z317" s="960"/>
      <c r="AA317" s="960"/>
    </row>
    <row r="318" spans="1:42" ht="15.95" customHeight="1">
      <c r="A318" s="959"/>
      <c r="B318" s="929" t="s">
        <v>2220</v>
      </c>
      <c r="C318" s="929" t="s">
        <v>3609</v>
      </c>
      <c r="D318" s="929"/>
      <c r="E318" s="929"/>
      <c r="F318" s="929"/>
      <c r="G318" s="929"/>
      <c r="H318" s="929"/>
      <c r="I318" s="929"/>
      <c r="J318" s="929"/>
      <c r="K318" s="929"/>
      <c r="L318" s="929"/>
      <c r="M318" s="929"/>
      <c r="N318" s="929"/>
      <c r="O318" s="929"/>
      <c r="P318" s="929"/>
      <c r="Q318" s="929"/>
      <c r="R318" s="929"/>
      <c r="S318" s="929"/>
      <c r="T318" s="929"/>
      <c r="U318" s="929"/>
      <c r="V318" s="929"/>
      <c r="W318" s="929"/>
      <c r="X318" s="929"/>
      <c r="Y318" s="929"/>
      <c r="Z318" s="929"/>
      <c r="AA318" s="929"/>
    </row>
    <row r="319" spans="1:42" ht="15.95" customHeight="1">
      <c r="A319" s="929"/>
      <c r="C319" s="929"/>
      <c r="D319" s="929"/>
      <c r="E319" s="929"/>
      <c r="F319" s="929"/>
      <c r="G319" s="929"/>
      <c r="H319" s="929"/>
      <c r="I319" s="929"/>
      <c r="J319" s="929"/>
      <c r="K319" s="929"/>
      <c r="L319" s="929"/>
      <c r="M319" s="929"/>
      <c r="N319" s="929"/>
      <c r="O319" s="929"/>
      <c r="P319" s="929"/>
      <c r="Q319" s="929"/>
      <c r="R319" s="929"/>
      <c r="S319" s="929"/>
      <c r="T319" s="929"/>
      <c r="U319" s="959" t="str">
        <f>IF(項目一覧②!$G$520=TRUE,"■","□")</f>
        <v>□</v>
      </c>
      <c r="V319" s="929" t="s">
        <v>266</v>
      </c>
      <c r="W319" s="929"/>
      <c r="X319" s="959" t="str">
        <f>IF(項目一覧②!$H$520=TRUE,"■","□")</f>
        <v>□</v>
      </c>
      <c r="Y319" s="929" t="s">
        <v>265</v>
      </c>
      <c r="Z319" s="929"/>
      <c r="AA319" s="929"/>
    </row>
    <row r="320" spans="1:42" s="926" customFormat="1" ht="18" customHeight="1">
      <c r="A320" s="1014"/>
      <c r="B320" s="1006" t="s">
        <v>3664</v>
      </c>
      <c r="C320" s="1006"/>
      <c r="D320" s="1006"/>
      <c r="E320" s="1006"/>
      <c r="F320" s="1006"/>
      <c r="G320" s="1006"/>
      <c r="H320" s="1006"/>
      <c r="I320" s="1006"/>
      <c r="J320" s="1006"/>
      <c r="K320" s="1006"/>
      <c r="L320" s="929"/>
      <c r="M320" s="929"/>
      <c r="N320" s="929"/>
      <c r="O320" s="929"/>
      <c r="P320" s="929"/>
      <c r="Q320" s="929"/>
      <c r="R320" s="929"/>
      <c r="S320" s="929"/>
      <c r="T320" s="929"/>
      <c r="U320" s="929"/>
      <c r="V320" s="929"/>
      <c r="W320" s="929"/>
      <c r="X320" s="929"/>
      <c r="Y320" s="929"/>
      <c r="Z320" s="929"/>
      <c r="AA320" s="929"/>
      <c r="AB320" s="929"/>
      <c r="AC320" s="929"/>
      <c r="AD320" s="998"/>
      <c r="AE320" s="929"/>
      <c r="AF320" s="929"/>
      <c r="AG320" s="998"/>
      <c r="AH320" s="929"/>
      <c r="AI320" s="929"/>
      <c r="AJ320" s="929"/>
      <c r="AK320" s="929"/>
      <c r="AL320" s="929"/>
      <c r="AM320" s="998"/>
      <c r="AO320" s="1020"/>
    </row>
    <row r="321" spans="1:41" s="926" customFormat="1" ht="18" customHeight="1">
      <c r="A321" s="1014"/>
      <c r="B321" s="1006"/>
      <c r="C321" s="959" t="str">
        <f>IF(項目一覧②!$G$985=TRUE,"■","□")</f>
        <v>□</v>
      </c>
      <c r="D321" s="1006" t="s">
        <v>3803</v>
      </c>
      <c r="E321" s="1006"/>
      <c r="F321" s="1006"/>
      <c r="G321" s="1006"/>
      <c r="H321" s="1006"/>
      <c r="I321" s="1006"/>
      <c r="J321" s="1006"/>
      <c r="K321" s="1006"/>
      <c r="L321" s="929"/>
      <c r="M321" s="929"/>
      <c r="N321" s="929"/>
      <c r="O321" s="929"/>
      <c r="P321" s="929"/>
      <c r="Q321" s="929"/>
      <c r="R321" s="929"/>
      <c r="S321" s="929"/>
      <c r="T321" s="929"/>
      <c r="U321" s="929"/>
      <c r="V321" s="929"/>
      <c r="W321" s="929"/>
      <c r="X321" s="929"/>
      <c r="Y321" s="929"/>
      <c r="Z321" s="929"/>
      <c r="AA321" s="929"/>
      <c r="AB321" s="929"/>
      <c r="AC321" s="929"/>
      <c r="AD321" s="998"/>
      <c r="AE321" s="929"/>
      <c r="AF321" s="929"/>
      <c r="AG321" s="998"/>
      <c r="AH321" s="929"/>
      <c r="AI321" s="929"/>
      <c r="AJ321" s="929"/>
      <c r="AK321" s="929"/>
      <c r="AL321" s="929"/>
      <c r="AM321" s="998"/>
      <c r="AO321" s="1020"/>
    </row>
    <row r="322" spans="1:41" s="926" customFormat="1" ht="18" customHeight="1">
      <c r="A322" s="1014"/>
      <c r="B322" s="1006"/>
      <c r="C322" s="959" t="str">
        <f>IF(項目一覧②!$G$986=TRUE,"■","□")</f>
        <v>□</v>
      </c>
      <c r="D322" s="1006" t="s">
        <v>3804</v>
      </c>
      <c r="E322" s="1006"/>
      <c r="F322" s="1006"/>
      <c r="G322" s="1006"/>
      <c r="H322" s="1006"/>
      <c r="I322" s="1006"/>
      <c r="J322" s="1006"/>
      <c r="K322" s="1006"/>
      <c r="L322" s="929"/>
      <c r="M322" s="929"/>
      <c r="N322" s="929"/>
      <c r="O322" s="929"/>
      <c r="P322" s="929"/>
      <c r="Q322" s="929"/>
      <c r="R322" s="929"/>
      <c r="S322" s="929"/>
      <c r="T322" s="929"/>
      <c r="U322" s="929"/>
      <c r="V322" s="929"/>
      <c r="W322" s="929"/>
      <c r="X322" s="929"/>
      <c r="Y322" s="929"/>
      <c r="Z322" s="929"/>
      <c r="AA322" s="929"/>
      <c r="AB322" s="929"/>
      <c r="AC322" s="929"/>
      <c r="AD322" s="998"/>
      <c r="AE322" s="929"/>
      <c r="AF322" s="929"/>
      <c r="AG322" s="998"/>
      <c r="AH322" s="929"/>
      <c r="AI322" s="929"/>
      <c r="AJ322" s="929"/>
      <c r="AK322" s="929"/>
      <c r="AL322" s="929"/>
      <c r="AM322" s="998"/>
      <c r="AO322" s="1020"/>
    </row>
    <row r="323" spans="1:41" s="926" customFormat="1" ht="18" customHeight="1">
      <c r="A323" s="1014"/>
      <c r="B323" s="1006"/>
      <c r="C323" s="1006"/>
      <c r="D323" s="1006" t="s">
        <v>3771</v>
      </c>
      <c r="E323" s="1006"/>
      <c r="F323" s="1006"/>
      <c r="G323" s="1006"/>
      <c r="H323" s="1006"/>
      <c r="I323" s="1006"/>
      <c r="J323" s="1006"/>
      <c r="K323" s="1006"/>
      <c r="L323" s="929"/>
      <c r="M323" s="929"/>
      <c r="N323" s="929"/>
      <c r="O323" s="929"/>
      <c r="P323" s="929"/>
      <c r="Q323" s="929"/>
      <c r="R323" s="929"/>
      <c r="S323" s="929"/>
      <c r="T323" s="929"/>
      <c r="U323" s="929"/>
      <c r="V323" s="929"/>
      <c r="W323" s="929"/>
      <c r="X323" s="929"/>
      <c r="Y323" s="929"/>
      <c r="Z323" s="929"/>
      <c r="AA323" s="929"/>
      <c r="AB323" s="929"/>
      <c r="AC323" s="929"/>
      <c r="AD323" s="998"/>
      <c r="AE323" s="929"/>
      <c r="AF323" s="929"/>
      <c r="AG323" s="998"/>
      <c r="AH323" s="929"/>
      <c r="AI323" s="929"/>
      <c r="AJ323" s="929"/>
      <c r="AK323" s="929"/>
      <c r="AL323" s="929"/>
      <c r="AM323" s="998"/>
      <c r="AO323" s="1020"/>
    </row>
    <row r="324" spans="1:41" s="926" customFormat="1" ht="18" customHeight="1">
      <c r="A324" s="1014"/>
      <c r="B324" s="1006"/>
      <c r="C324" s="1006"/>
      <c r="D324" s="1006" t="s">
        <v>3635</v>
      </c>
      <c r="E324" s="1006"/>
      <c r="F324" s="1006"/>
      <c r="G324" s="1627" t="str">
        <f>項目一覧②!$F$987</f>
        <v/>
      </c>
      <c r="H324" s="1627"/>
      <c r="I324" s="1627"/>
      <c r="J324" s="1627"/>
      <c r="K324" s="1627"/>
      <c r="L324" s="929"/>
      <c r="M324" s="1627"/>
      <c r="N324" s="1627"/>
      <c r="O324" s="1627"/>
      <c r="P324" s="1627"/>
      <c r="Q324" s="1627"/>
      <c r="R324" s="929"/>
      <c r="S324" s="929"/>
      <c r="T324" s="929"/>
      <c r="U324" s="929"/>
      <c r="V324" s="929"/>
      <c r="W324" s="929"/>
      <c r="X324" s="929"/>
      <c r="Y324" s="929"/>
      <c r="Z324" s="929"/>
      <c r="AA324" s="929"/>
      <c r="AB324" s="929"/>
      <c r="AC324" s="929"/>
      <c r="AD324" s="998"/>
      <c r="AE324" s="929"/>
      <c r="AF324" s="929"/>
      <c r="AG324" s="998"/>
      <c r="AH324" s="929"/>
      <c r="AI324" s="929"/>
      <c r="AJ324" s="929"/>
      <c r="AK324" s="929"/>
      <c r="AL324" s="929"/>
      <c r="AM324" s="998"/>
      <c r="AO324" s="1020"/>
    </row>
    <row r="325" spans="1:41" s="926" customFormat="1" ht="18" customHeight="1">
      <c r="A325" s="1014"/>
      <c r="B325" s="1006"/>
      <c r="C325" s="1006"/>
      <c r="D325" s="1006" t="s">
        <v>3636</v>
      </c>
      <c r="E325" s="1006"/>
      <c r="F325" s="1006"/>
      <c r="G325" s="1006"/>
      <c r="H325" s="1006"/>
      <c r="I325" s="1006"/>
      <c r="J325" s="1006"/>
      <c r="K325" s="1006"/>
      <c r="L325" s="929"/>
      <c r="M325" s="1627" t="str">
        <f>項目一覧②!$F$988</f>
        <v/>
      </c>
      <c r="N325" s="1627"/>
      <c r="O325" s="1627"/>
      <c r="P325" s="1627"/>
      <c r="Q325" s="1627"/>
      <c r="R325" s="929" t="s">
        <v>2437</v>
      </c>
      <c r="S325" s="929"/>
      <c r="T325" s="929"/>
      <c r="U325" s="929"/>
      <c r="V325" s="929"/>
      <c r="W325" s="929"/>
      <c r="X325" s="929"/>
      <c r="Y325" s="929"/>
      <c r="Z325" s="929"/>
      <c r="AA325" s="929"/>
      <c r="AB325" s="929"/>
      <c r="AC325" s="929"/>
      <c r="AD325" s="998"/>
      <c r="AE325" s="929"/>
      <c r="AF325" s="929"/>
      <c r="AG325" s="998"/>
      <c r="AH325" s="929"/>
      <c r="AI325" s="929"/>
      <c r="AJ325" s="929"/>
      <c r="AK325" s="929"/>
      <c r="AL325" s="929"/>
      <c r="AM325" s="998"/>
      <c r="AO325" s="1020"/>
    </row>
    <row r="326" spans="1:41" ht="15.95" customHeight="1">
      <c r="A326" s="929"/>
      <c r="B326" s="929" t="s">
        <v>357</v>
      </c>
      <c r="C326" s="929" t="s">
        <v>2275</v>
      </c>
      <c r="D326" s="929"/>
      <c r="E326" s="929"/>
      <c r="F326" s="929"/>
      <c r="G326" s="929"/>
      <c r="H326" s="929"/>
      <c r="I326" s="929"/>
      <c r="J326" s="929"/>
      <c r="K326" s="929"/>
      <c r="L326" s="929"/>
      <c r="M326" s="929"/>
      <c r="N326" s="929"/>
      <c r="O326" s="929"/>
      <c r="P326" s="929"/>
      <c r="Q326" s="929"/>
      <c r="R326" s="929"/>
      <c r="S326" s="929"/>
      <c r="T326" s="929"/>
      <c r="U326" s="959" t="str">
        <f>IF(項目一覧②!$G$521=TRUE,"■","□")</f>
        <v>□</v>
      </c>
      <c r="V326" s="929" t="s">
        <v>266</v>
      </c>
      <c r="W326" s="929"/>
      <c r="X326" s="959" t="str">
        <f>IF(項目一覧②!$H$521=TRUE,"■","□")</f>
        <v>□</v>
      </c>
      <c r="Y326" s="929" t="s">
        <v>83</v>
      </c>
      <c r="Z326" s="929"/>
      <c r="AA326" s="929"/>
    </row>
    <row r="327" spans="1:41" ht="15.95" customHeight="1">
      <c r="A327" s="929"/>
      <c r="B327" s="929" t="s">
        <v>355</v>
      </c>
      <c r="C327" s="929" t="s">
        <v>2345</v>
      </c>
      <c r="D327" s="929"/>
      <c r="E327" s="929"/>
      <c r="F327" s="929"/>
      <c r="G327" s="929"/>
      <c r="H327" s="929"/>
      <c r="I327" s="929"/>
      <c r="J327" s="929"/>
      <c r="K327" s="929"/>
      <c r="L327" s="929"/>
      <c r="M327" s="929"/>
      <c r="N327" s="929"/>
      <c r="O327" s="929"/>
      <c r="P327" s="929"/>
      <c r="Q327" s="929"/>
      <c r="R327" s="929"/>
      <c r="S327" s="929"/>
      <c r="T327" s="929"/>
      <c r="U327" s="929"/>
      <c r="V327" s="929"/>
      <c r="W327" s="929"/>
      <c r="X327" s="929"/>
      <c r="Y327" s="929"/>
      <c r="Z327" s="929"/>
      <c r="AA327" s="929"/>
    </row>
    <row r="328" spans="1:41" ht="15.95" customHeight="1">
      <c r="A328" s="929"/>
      <c r="B328" s="929"/>
      <c r="C328" s="929"/>
      <c r="D328" s="929"/>
      <c r="E328" s="929"/>
      <c r="F328" s="929"/>
      <c r="G328" s="929"/>
      <c r="H328" s="929"/>
      <c r="I328" s="929"/>
      <c r="J328" s="929"/>
      <c r="K328" s="929"/>
      <c r="L328" s="929" t="str">
        <f>IF(項目一覧②!$F$522="","第　　　　　　　　　　号","第   "&amp;項目一覧②!$F$522&amp;"   号")</f>
        <v>第　　　　　　　　　　号</v>
      </c>
      <c r="M328" s="929"/>
      <c r="N328" s="929"/>
      <c r="O328" s="929"/>
      <c r="P328" s="929"/>
      <c r="Q328" s="929"/>
      <c r="R328" s="929"/>
      <c r="S328" s="929"/>
      <c r="T328" s="929"/>
      <c r="U328" s="929"/>
      <c r="V328" s="929"/>
      <c r="W328" s="929"/>
      <c r="X328" s="929"/>
      <c r="Y328" s="929"/>
      <c r="Z328" s="929"/>
      <c r="AA328" s="929"/>
    </row>
    <row r="329" spans="1:41" ht="15.95" customHeight="1">
      <c r="A329" s="929"/>
      <c r="B329" s="929" t="s">
        <v>354</v>
      </c>
      <c r="C329" s="929" t="s">
        <v>2326</v>
      </c>
      <c r="D329" s="929"/>
      <c r="E329" s="929"/>
      <c r="F329" s="929"/>
      <c r="G329" s="929"/>
      <c r="H329" s="929"/>
      <c r="I329" s="929"/>
      <c r="J329" s="929"/>
      <c r="K329" s="929"/>
      <c r="L329" s="929"/>
      <c r="M329" s="929"/>
      <c r="N329" s="929"/>
      <c r="O329" s="929"/>
      <c r="P329" s="929"/>
      <c r="Q329" s="929"/>
      <c r="R329" s="929"/>
      <c r="S329" s="929"/>
      <c r="T329" s="929"/>
      <c r="U329" s="929"/>
      <c r="V329" s="929"/>
      <c r="W329" s="929"/>
      <c r="X329" s="929"/>
      <c r="Y329" s="929"/>
      <c r="Z329" s="929"/>
      <c r="AA329" s="929"/>
    </row>
    <row r="330" spans="1:41" ht="15.95" customHeight="1">
      <c r="A330" s="929"/>
      <c r="B330" s="929"/>
      <c r="C330" s="929"/>
      <c r="D330" s="929"/>
      <c r="E330" s="929"/>
      <c r="F330" s="929"/>
      <c r="G330" s="929"/>
      <c r="H330" s="929"/>
      <c r="I330" s="929"/>
      <c r="J330" s="929"/>
      <c r="K330" s="929"/>
      <c r="L330" s="929" t="str">
        <f>IF(項目一覧②!$F$523="","第　　　　　　　　　　号","第   "&amp;項目一覧②!$F$523&amp;"   号")</f>
        <v>第　　　　　　　　　　号</v>
      </c>
      <c r="M330" s="929"/>
      <c r="N330" s="929"/>
      <c r="O330" s="929"/>
      <c r="P330" s="929"/>
      <c r="Q330" s="929"/>
      <c r="R330" s="929"/>
      <c r="S330" s="929"/>
      <c r="T330" s="929"/>
      <c r="U330" s="929"/>
      <c r="V330" s="929"/>
      <c r="W330" s="929"/>
      <c r="X330" s="929"/>
      <c r="Y330" s="929"/>
      <c r="Z330" s="929"/>
      <c r="AA330" s="929"/>
    </row>
    <row r="331" spans="1:41" ht="15.95" customHeight="1">
      <c r="A331" s="929"/>
      <c r="B331" s="929" t="s">
        <v>352</v>
      </c>
      <c r="C331" s="929" t="s">
        <v>2327</v>
      </c>
      <c r="D331" s="929"/>
      <c r="E331" s="929"/>
      <c r="F331" s="929"/>
      <c r="G331" s="929"/>
      <c r="H331" s="929"/>
      <c r="I331" s="929"/>
      <c r="J331" s="929"/>
      <c r="K331" s="929"/>
      <c r="L331" s="929"/>
      <c r="M331" s="929"/>
      <c r="N331" s="929"/>
      <c r="O331" s="929"/>
      <c r="P331" s="929"/>
      <c r="Q331" s="929"/>
      <c r="R331" s="929"/>
      <c r="S331" s="929"/>
      <c r="T331" s="929"/>
      <c r="U331" s="929"/>
      <c r="V331" s="929"/>
      <c r="W331" s="929"/>
      <c r="X331" s="929"/>
      <c r="Y331" s="929"/>
      <c r="Z331" s="929"/>
      <c r="AA331" s="929"/>
    </row>
    <row r="332" spans="1:41" ht="15.95" customHeight="1">
      <c r="A332" s="929"/>
      <c r="C332" s="929"/>
      <c r="D332" s="929"/>
      <c r="E332" s="929"/>
      <c r="F332" s="929"/>
      <c r="G332" s="998" t="str">
        <f>IF(項目一覧②!$G$819=TRUE,"■","□")</f>
        <v>□</v>
      </c>
      <c r="H332" s="1006" t="s">
        <v>2352</v>
      </c>
      <c r="I332" s="929"/>
      <c r="J332" s="929"/>
      <c r="K332" s="929"/>
      <c r="L332" s="929"/>
      <c r="M332" s="929"/>
      <c r="N332" s="929"/>
      <c r="O332" s="929"/>
      <c r="P332" s="929"/>
      <c r="Q332" s="929"/>
      <c r="R332" s="929"/>
      <c r="S332" s="929"/>
      <c r="T332" s="929"/>
      <c r="U332" s="929"/>
      <c r="V332" s="929"/>
      <c r="W332" s="929"/>
      <c r="X332" s="929"/>
      <c r="Y332" s="929"/>
      <c r="Z332" s="929"/>
      <c r="AA332" s="929"/>
    </row>
    <row r="333" spans="1:41" ht="15.95" customHeight="1">
      <c r="A333" s="929"/>
      <c r="B333" s="929"/>
      <c r="C333" s="929"/>
      <c r="D333" s="929"/>
      <c r="E333" s="929"/>
      <c r="F333" s="929"/>
      <c r="G333" s="998" t="str">
        <f>IF(項目一覧②!$G$820=TRUE,"■","□")</f>
        <v>□</v>
      </c>
      <c r="H333" s="1006" t="s">
        <v>2353</v>
      </c>
      <c r="I333" s="929"/>
      <c r="J333" s="929"/>
      <c r="K333" s="929"/>
      <c r="L333" s="929"/>
      <c r="M333" s="929"/>
      <c r="N333" s="929"/>
      <c r="O333" s="929"/>
      <c r="P333" s="929"/>
      <c r="Q333" s="929"/>
      <c r="R333" s="929"/>
      <c r="S333" s="929"/>
      <c r="T333" s="929"/>
      <c r="U333" s="929"/>
      <c r="V333" s="929"/>
      <c r="W333" s="929"/>
      <c r="X333" s="929"/>
      <c r="Y333" s="929"/>
      <c r="Z333" s="929"/>
      <c r="AA333" s="929"/>
    </row>
    <row r="334" spans="1:41" ht="15.95" customHeight="1">
      <c r="A334" s="929"/>
      <c r="B334" s="929" t="s">
        <v>3660</v>
      </c>
      <c r="C334" s="929" t="s">
        <v>2354</v>
      </c>
      <c r="D334" s="929"/>
      <c r="E334" s="929"/>
      <c r="F334" s="929"/>
      <c r="G334" s="929"/>
      <c r="H334" s="929"/>
      <c r="I334" s="929"/>
      <c r="J334" s="929"/>
      <c r="K334" s="929"/>
      <c r="L334" s="929"/>
      <c r="M334" s="929"/>
      <c r="N334" s="929"/>
      <c r="O334" s="929"/>
      <c r="P334" s="929"/>
      <c r="Q334" s="929"/>
      <c r="R334" s="929"/>
      <c r="S334" s="929"/>
      <c r="T334" s="929"/>
      <c r="U334" s="929"/>
      <c r="V334" s="929"/>
      <c r="W334" s="929"/>
      <c r="X334" s="929"/>
      <c r="Y334" s="929"/>
      <c r="Z334" s="929"/>
      <c r="AA334" s="929"/>
    </row>
    <row r="335" spans="1:41" ht="15.95" customHeight="1">
      <c r="A335" s="958"/>
      <c r="B335" s="958"/>
      <c r="C335" s="958"/>
      <c r="D335" s="958"/>
      <c r="E335" s="958"/>
      <c r="F335" s="958"/>
      <c r="G335" s="958"/>
      <c r="H335" s="958"/>
      <c r="I335" s="958"/>
      <c r="J335" s="958"/>
      <c r="K335" s="958"/>
      <c r="L335" s="958" t="str">
        <f>IF(項目一覧②!$F$524="","","第   "&amp;項目一覧②!$F$524&amp;"   号")</f>
        <v/>
      </c>
      <c r="M335" s="958"/>
      <c r="N335" s="958"/>
      <c r="O335" s="958"/>
      <c r="P335" s="958"/>
      <c r="Q335" s="958"/>
      <c r="R335" s="958"/>
      <c r="S335" s="958"/>
      <c r="T335" s="958"/>
      <c r="U335" s="958"/>
      <c r="V335" s="958"/>
      <c r="W335" s="958"/>
      <c r="X335" s="958"/>
      <c r="Y335" s="958"/>
      <c r="Z335" s="958"/>
      <c r="AA335" s="958"/>
      <c r="AB335" s="929"/>
    </row>
    <row r="336" spans="1:41" ht="15.95" customHeight="1">
      <c r="A336" s="959" t="s">
        <v>275</v>
      </c>
      <c r="B336" s="929" t="s">
        <v>2897</v>
      </c>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29"/>
      <c r="Y336" s="929"/>
      <c r="Z336" s="929"/>
      <c r="AA336" s="929"/>
    </row>
    <row r="337" spans="1:28" ht="15.95" customHeight="1">
      <c r="A337" s="929"/>
      <c r="B337" s="929" t="s">
        <v>300</v>
      </c>
      <c r="C337" s="929"/>
      <c r="D337" s="929"/>
      <c r="E337" s="929"/>
      <c r="F337" s="929"/>
      <c r="G337" s="929"/>
      <c r="H337" s="929"/>
      <c r="I337" s="998" t="s">
        <v>295</v>
      </c>
      <c r="J337" s="1627" t="s">
        <v>299</v>
      </c>
      <c r="K337" s="1627"/>
      <c r="L337" s="1627"/>
      <c r="M337" s="1627"/>
      <c r="N337" s="998" t="s">
        <v>294</v>
      </c>
      <c r="O337" s="998" t="s">
        <v>295</v>
      </c>
      <c r="P337" s="1627" t="s">
        <v>298</v>
      </c>
      <c r="Q337" s="1627"/>
      <c r="R337" s="1627"/>
      <c r="S337" s="1627"/>
      <c r="T337" s="998" t="s">
        <v>294</v>
      </c>
      <c r="U337" s="998" t="s">
        <v>295</v>
      </c>
      <c r="V337" s="1627" t="s">
        <v>297</v>
      </c>
      <c r="W337" s="1627"/>
      <c r="X337" s="1627"/>
      <c r="Y337" s="1627"/>
      <c r="Z337" s="968" t="s">
        <v>294</v>
      </c>
      <c r="AA337" s="929"/>
    </row>
    <row r="338" spans="1:28" ht="15.95" customHeight="1">
      <c r="A338" s="929"/>
      <c r="B338" s="929"/>
      <c r="C338" s="929"/>
      <c r="D338" s="998" t="s">
        <v>295</v>
      </c>
      <c r="E338" s="1620" t="str">
        <f>項目一覧②!$F$525</f>
        <v/>
      </c>
      <c r="F338" s="1620"/>
      <c r="G338" s="998" t="s">
        <v>294</v>
      </c>
      <c r="H338" s="929"/>
      <c r="I338" s="998" t="s">
        <v>295</v>
      </c>
      <c r="J338" s="1645" t="str">
        <f>項目一覧②!$F$532</f>
        <v/>
      </c>
      <c r="K338" s="1645"/>
      <c r="L338" s="1645"/>
      <c r="M338" s="1645"/>
      <c r="N338" s="998" t="s">
        <v>294</v>
      </c>
      <c r="O338" s="998" t="s">
        <v>295</v>
      </c>
      <c r="P338" s="1645" t="str">
        <f>項目一覧②!$F$539</f>
        <v/>
      </c>
      <c r="Q338" s="1645"/>
      <c r="R338" s="1645"/>
      <c r="S338" s="1645"/>
      <c r="T338" s="998" t="s">
        <v>294</v>
      </c>
      <c r="U338" s="998" t="s">
        <v>295</v>
      </c>
      <c r="V338" s="1645" t="str">
        <f>項目一覧②!$F$546</f>
        <v/>
      </c>
      <c r="W338" s="1645"/>
      <c r="X338" s="1645"/>
      <c r="Y338" s="1645"/>
      <c r="Z338" s="929" t="s">
        <v>278</v>
      </c>
      <c r="AA338" s="929"/>
    </row>
    <row r="339" spans="1:28" ht="15.95" customHeight="1">
      <c r="A339" s="929"/>
      <c r="B339" s="929"/>
      <c r="C339" s="929"/>
      <c r="D339" s="998" t="s">
        <v>295</v>
      </c>
      <c r="E339" s="1620" t="str">
        <f>項目一覧②!$F$526</f>
        <v/>
      </c>
      <c r="F339" s="1620"/>
      <c r="G339" s="998" t="s">
        <v>294</v>
      </c>
      <c r="H339" s="929"/>
      <c r="I339" s="998" t="s">
        <v>295</v>
      </c>
      <c r="J339" s="1645" t="str">
        <f>項目一覧②!$F$533</f>
        <v/>
      </c>
      <c r="K339" s="1645"/>
      <c r="L339" s="1645"/>
      <c r="M339" s="1645"/>
      <c r="N339" s="998" t="s">
        <v>294</v>
      </c>
      <c r="O339" s="998" t="s">
        <v>295</v>
      </c>
      <c r="P339" s="1645" t="str">
        <f>項目一覧②!$F$540</f>
        <v/>
      </c>
      <c r="Q339" s="1645"/>
      <c r="R339" s="1645"/>
      <c r="S339" s="1645"/>
      <c r="T339" s="998" t="s">
        <v>294</v>
      </c>
      <c r="U339" s="998" t="s">
        <v>295</v>
      </c>
      <c r="V339" s="1645" t="str">
        <f>項目一覧②!$F$547</f>
        <v/>
      </c>
      <c r="W339" s="1645"/>
      <c r="X339" s="1645"/>
      <c r="Y339" s="1645"/>
      <c r="Z339" s="929" t="s">
        <v>278</v>
      </c>
      <c r="AA339" s="929"/>
    </row>
    <row r="340" spans="1:28" ht="15.95" customHeight="1">
      <c r="A340" s="929"/>
      <c r="B340" s="929"/>
      <c r="C340" s="929"/>
      <c r="D340" s="998" t="s">
        <v>295</v>
      </c>
      <c r="E340" s="1620" t="str">
        <f>項目一覧②!$F$527</f>
        <v/>
      </c>
      <c r="F340" s="1620"/>
      <c r="G340" s="998" t="s">
        <v>294</v>
      </c>
      <c r="H340" s="929"/>
      <c r="I340" s="998" t="s">
        <v>295</v>
      </c>
      <c r="J340" s="1645" t="str">
        <f>項目一覧②!$F$534</f>
        <v/>
      </c>
      <c r="K340" s="1645"/>
      <c r="L340" s="1645"/>
      <c r="M340" s="1645"/>
      <c r="N340" s="998" t="s">
        <v>294</v>
      </c>
      <c r="O340" s="998" t="s">
        <v>295</v>
      </c>
      <c r="P340" s="1645" t="str">
        <f>項目一覧②!$F$541</f>
        <v/>
      </c>
      <c r="Q340" s="1645"/>
      <c r="R340" s="1645"/>
      <c r="S340" s="1645"/>
      <c r="T340" s="998" t="s">
        <v>294</v>
      </c>
      <c r="U340" s="998" t="s">
        <v>295</v>
      </c>
      <c r="V340" s="1645" t="str">
        <f>項目一覧②!$F$548</f>
        <v/>
      </c>
      <c r="W340" s="1645"/>
      <c r="X340" s="1645"/>
      <c r="Y340" s="1645"/>
      <c r="Z340" s="929" t="s">
        <v>278</v>
      </c>
      <c r="AA340" s="929"/>
    </row>
    <row r="341" spans="1:28" ht="15.95" customHeight="1">
      <c r="A341" s="929"/>
      <c r="B341" s="929"/>
      <c r="C341" s="929"/>
      <c r="D341" s="998" t="s">
        <v>295</v>
      </c>
      <c r="E341" s="1620" t="str">
        <f>項目一覧②!$F$528</f>
        <v/>
      </c>
      <c r="F341" s="1620"/>
      <c r="G341" s="998" t="s">
        <v>294</v>
      </c>
      <c r="H341" s="929"/>
      <c r="I341" s="998" t="s">
        <v>295</v>
      </c>
      <c r="J341" s="1645" t="str">
        <f>項目一覧②!$F$535</f>
        <v/>
      </c>
      <c r="K341" s="1645"/>
      <c r="L341" s="1645"/>
      <c r="M341" s="1645"/>
      <c r="N341" s="998" t="s">
        <v>294</v>
      </c>
      <c r="O341" s="998" t="s">
        <v>295</v>
      </c>
      <c r="P341" s="1645" t="str">
        <f>項目一覧②!$F$542</f>
        <v/>
      </c>
      <c r="Q341" s="1645"/>
      <c r="R341" s="1645"/>
      <c r="S341" s="1645"/>
      <c r="T341" s="998" t="s">
        <v>294</v>
      </c>
      <c r="U341" s="998" t="s">
        <v>295</v>
      </c>
      <c r="V341" s="1645" t="str">
        <f>項目一覧②!$F$549</f>
        <v/>
      </c>
      <c r="W341" s="1645"/>
      <c r="X341" s="1645"/>
      <c r="Y341" s="1645"/>
      <c r="Z341" s="929" t="s">
        <v>278</v>
      </c>
      <c r="AA341" s="929"/>
    </row>
    <row r="342" spans="1:28" ht="15.95" customHeight="1">
      <c r="A342" s="929"/>
      <c r="B342" s="929"/>
      <c r="C342" s="929"/>
      <c r="D342" s="998" t="s">
        <v>295</v>
      </c>
      <c r="E342" s="1620" t="str">
        <f>項目一覧②!$F$529</f>
        <v/>
      </c>
      <c r="F342" s="1620"/>
      <c r="G342" s="998" t="s">
        <v>294</v>
      </c>
      <c r="H342" s="929"/>
      <c r="I342" s="998" t="s">
        <v>295</v>
      </c>
      <c r="J342" s="1645" t="str">
        <f>項目一覧②!$F$536</f>
        <v/>
      </c>
      <c r="K342" s="1645"/>
      <c r="L342" s="1645"/>
      <c r="M342" s="1645"/>
      <c r="N342" s="998" t="s">
        <v>294</v>
      </c>
      <c r="O342" s="998" t="s">
        <v>295</v>
      </c>
      <c r="P342" s="1645" t="str">
        <f>項目一覧②!$F$543</f>
        <v/>
      </c>
      <c r="Q342" s="1645"/>
      <c r="R342" s="1645"/>
      <c r="S342" s="1645"/>
      <c r="T342" s="998" t="s">
        <v>294</v>
      </c>
      <c r="U342" s="998" t="s">
        <v>295</v>
      </c>
      <c r="V342" s="1645" t="str">
        <f>項目一覧②!$F$550</f>
        <v/>
      </c>
      <c r="W342" s="1645"/>
      <c r="X342" s="1645"/>
      <c r="Y342" s="1645"/>
      <c r="Z342" s="929" t="s">
        <v>278</v>
      </c>
      <c r="AA342" s="929"/>
    </row>
    <row r="343" spans="1:28" ht="15.95" customHeight="1">
      <c r="A343" s="929"/>
      <c r="B343" s="929"/>
      <c r="C343" s="929"/>
      <c r="D343" s="998" t="s">
        <v>295</v>
      </c>
      <c r="E343" s="1620" t="str">
        <f>項目一覧②!$F$530</f>
        <v/>
      </c>
      <c r="F343" s="1620"/>
      <c r="G343" s="998" t="s">
        <v>294</v>
      </c>
      <c r="H343" s="929"/>
      <c r="I343" s="998" t="s">
        <v>295</v>
      </c>
      <c r="J343" s="1645" t="str">
        <f>項目一覧②!$F$537</f>
        <v/>
      </c>
      <c r="K343" s="1645"/>
      <c r="L343" s="1645"/>
      <c r="M343" s="1645"/>
      <c r="N343" s="998" t="s">
        <v>294</v>
      </c>
      <c r="O343" s="998" t="s">
        <v>295</v>
      </c>
      <c r="P343" s="1645" t="str">
        <f>項目一覧②!$F$544</f>
        <v/>
      </c>
      <c r="Q343" s="1645"/>
      <c r="R343" s="1645"/>
      <c r="S343" s="1645"/>
      <c r="T343" s="998" t="s">
        <v>294</v>
      </c>
      <c r="U343" s="998" t="s">
        <v>295</v>
      </c>
      <c r="V343" s="1645" t="str">
        <f>項目一覧②!$F$551</f>
        <v/>
      </c>
      <c r="W343" s="1645"/>
      <c r="X343" s="1645"/>
      <c r="Y343" s="1645"/>
      <c r="Z343" s="929" t="s">
        <v>278</v>
      </c>
      <c r="AA343" s="929"/>
    </row>
    <row r="344" spans="1:28" ht="15.95" customHeight="1">
      <c r="A344" s="929"/>
      <c r="B344" s="929"/>
      <c r="C344" s="929"/>
      <c r="D344" s="998" t="s">
        <v>139</v>
      </c>
      <c r="E344" s="1620" t="str">
        <f>項目一覧②!$F$892</f>
        <v/>
      </c>
      <c r="F344" s="1620"/>
      <c r="G344" s="998" t="s">
        <v>67</v>
      </c>
      <c r="H344" s="929"/>
      <c r="I344" s="998" t="s">
        <v>139</v>
      </c>
      <c r="J344" s="1645" t="str">
        <f>項目一覧②!$F$893</f>
        <v/>
      </c>
      <c r="K344" s="1645"/>
      <c r="L344" s="1645"/>
      <c r="M344" s="1645"/>
      <c r="N344" s="998" t="s">
        <v>67</v>
      </c>
      <c r="O344" s="998" t="s">
        <v>139</v>
      </c>
      <c r="P344" s="1645" t="str">
        <f>項目一覧②!$F$894</f>
        <v/>
      </c>
      <c r="Q344" s="1645"/>
      <c r="R344" s="1645"/>
      <c r="S344" s="1645"/>
      <c r="T344" s="998" t="s">
        <v>67</v>
      </c>
      <c r="U344" s="998" t="s">
        <v>139</v>
      </c>
      <c r="V344" s="1645" t="str">
        <f>項目一覧②!$F$895</f>
        <v/>
      </c>
      <c r="W344" s="1645"/>
      <c r="X344" s="1645"/>
      <c r="Y344" s="1645"/>
      <c r="Z344" s="929" t="s">
        <v>252</v>
      </c>
      <c r="AA344" s="929"/>
    </row>
    <row r="345" spans="1:28" ht="15.75" customHeight="1">
      <c r="A345" s="929"/>
      <c r="B345" s="979" t="s">
        <v>296</v>
      </c>
      <c r="C345" s="929"/>
      <c r="D345" s="929"/>
      <c r="E345" s="929"/>
      <c r="F345" s="929"/>
      <c r="G345" s="929"/>
      <c r="H345" s="929"/>
      <c r="I345" s="998" t="s">
        <v>295</v>
      </c>
      <c r="J345" s="1723" t="str">
        <f>項目一覧②!$F$553</f>
        <v/>
      </c>
      <c r="K345" s="1723"/>
      <c r="L345" s="1723"/>
      <c r="M345" s="1723"/>
      <c r="N345" s="998" t="s">
        <v>294</v>
      </c>
      <c r="O345" s="998" t="s">
        <v>295</v>
      </c>
      <c r="P345" s="1645" t="str">
        <f>項目一覧②!$F$554</f>
        <v/>
      </c>
      <c r="Q345" s="1645"/>
      <c r="R345" s="1645"/>
      <c r="S345" s="1645"/>
      <c r="T345" s="998" t="s">
        <v>294</v>
      </c>
      <c r="U345" s="998" t="s">
        <v>293</v>
      </c>
      <c r="V345" s="1645" t="str">
        <f>項目一覧②!$F$555</f>
        <v/>
      </c>
      <c r="W345" s="1645"/>
      <c r="X345" s="1645"/>
      <c r="Y345" s="1645"/>
      <c r="Z345" s="929" t="s">
        <v>292</v>
      </c>
      <c r="AA345" s="929"/>
      <c r="AB345" s="929"/>
    </row>
    <row r="346" spans="1:28" ht="21.95" customHeight="1">
      <c r="A346" s="995" t="s">
        <v>275</v>
      </c>
      <c r="B346" s="996" t="s">
        <v>2898</v>
      </c>
      <c r="C346" s="996"/>
      <c r="D346" s="996"/>
      <c r="E346" s="996"/>
      <c r="F346" s="1720" t="str">
        <f>項目一覧②!$F$556</f>
        <v/>
      </c>
      <c r="G346" s="1720"/>
      <c r="H346" s="1720"/>
      <c r="I346" s="1720"/>
      <c r="J346" s="1720"/>
      <c r="K346" s="1720"/>
      <c r="L346" s="1720"/>
      <c r="M346" s="1720"/>
      <c r="N346" s="1720"/>
      <c r="O346" s="1720"/>
      <c r="P346" s="1720"/>
      <c r="Q346" s="1720"/>
      <c r="R346" s="1720"/>
      <c r="S346" s="1720"/>
      <c r="T346" s="1720"/>
      <c r="U346" s="1720"/>
      <c r="V346" s="1720"/>
      <c r="W346" s="1720"/>
      <c r="X346" s="1720"/>
      <c r="Y346" s="1720"/>
      <c r="Z346" s="1720"/>
      <c r="AA346" s="1720"/>
      <c r="AB346" s="929"/>
    </row>
    <row r="347" spans="1:28" ht="21.95" customHeight="1">
      <c r="A347" s="995" t="s">
        <v>275</v>
      </c>
      <c r="B347" s="996" t="s">
        <v>2899</v>
      </c>
      <c r="C347" s="996"/>
      <c r="D347" s="996"/>
      <c r="E347" s="996"/>
      <c r="F347" s="1720" t="str">
        <f>項目一覧②!$F$557</f>
        <v/>
      </c>
      <c r="G347" s="1720"/>
      <c r="H347" s="1720"/>
      <c r="I347" s="1720"/>
      <c r="J347" s="1720"/>
      <c r="K347" s="1720"/>
      <c r="L347" s="1720"/>
      <c r="M347" s="1720"/>
      <c r="N347" s="1720"/>
      <c r="O347" s="1720"/>
      <c r="P347" s="1720"/>
      <c r="Q347" s="1720"/>
      <c r="R347" s="1720"/>
      <c r="S347" s="1720"/>
      <c r="T347" s="1720"/>
      <c r="U347" s="1720"/>
      <c r="V347" s="1720"/>
      <c r="W347" s="1720"/>
      <c r="X347" s="1720"/>
      <c r="Y347" s="1720"/>
      <c r="Z347" s="1720"/>
      <c r="AA347" s="1720"/>
      <c r="AB347" s="929"/>
    </row>
    <row r="348" spans="1:28" ht="21.95" customHeight="1">
      <c r="A348" s="995" t="s">
        <v>275</v>
      </c>
      <c r="B348" s="996" t="s">
        <v>2900</v>
      </c>
      <c r="C348" s="996"/>
      <c r="D348" s="996"/>
      <c r="E348" s="996"/>
      <c r="F348" s="1720" t="str">
        <f>項目一覧②!$F$558</f>
        <v/>
      </c>
      <c r="G348" s="1720"/>
      <c r="H348" s="1720"/>
      <c r="I348" s="1720"/>
      <c r="J348" s="1720"/>
      <c r="K348" s="1720"/>
      <c r="L348" s="1720"/>
      <c r="M348" s="1720"/>
      <c r="N348" s="1720"/>
      <c r="O348" s="1720"/>
      <c r="P348" s="1720"/>
      <c r="Q348" s="1720"/>
      <c r="R348" s="1720"/>
      <c r="S348" s="1720"/>
      <c r="T348" s="1720"/>
      <c r="U348" s="1720"/>
      <c r="V348" s="1720"/>
      <c r="W348" s="1720"/>
      <c r="X348" s="1720"/>
      <c r="Y348" s="1720"/>
      <c r="Z348" s="1720"/>
      <c r="AA348" s="1720"/>
      <c r="AB348" s="929"/>
    </row>
    <row r="349" spans="1:28" ht="21.95" customHeight="1">
      <c r="A349" s="995" t="s">
        <v>275</v>
      </c>
      <c r="B349" s="996" t="s">
        <v>2901</v>
      </c>
      <c r="C349" s="996"/>
      <c r="D349" s="996"/>
      <c r="E349" s="996"/>
      <c r="F349" s="996"/>
      <c r="G349" s="996"/>
      <c r="H349" s="996"/>
      <c r="I349" s="996"/>
      <c r="J349" s="1630" t="str">
        <f>項目一覧②!$F$559</f>
        <v/>
      </c>
      <c r="K349" s="1630"/>
      <c r="L349" s="1630"/>
      <c r="M349" s="1630"/>
      <c r="N349" s="1630"/>
      <c r="O349" s="1007" t="s">
        <v>291</v>
      </c>
      <c r="P349" s="996"/>
      <c r="Q349" s="996"/>
      <c r="R349" s="996"/>
      <c r="S349" s="996"/>
      <c r="T349" s="996"/>
      <c r="U349" s="996"/>
      <c r="V349" s="996"/>
      <c r="W349" s="996"/>
      <c r="X349" s="996"/>
      <c r="Y349" s="996"/>
      <c r="Z349" s="996"/>
      <c r="AA349" s="996"/>
      <c r="AB349" s="929"/>
    </row>
    <row r="350" spans="1:28" ht="21.95" customHeight="1">
      <c r="A350" s="995" t="s">
        <v>275</v>
      </c>
      <c r="B350" s="996" t="s">
        <v>2902</v>
      </c>
      <c r="C350" s="996"/>
      <c r="D350" s="996"/>
      <c r="E350" s="996"/>
      <c r="F350" s="996"/>
      <c r="G350" s="996"/>
      <c r="H350" s="996"/>
      <c r="I350" s="1019"/>
      <c r="J350" s="996"/>
      <c r="K350" s="996"/>
      <c r="L350" s="1636" t="str">
        <f>項目一覧②!$F$560</f>
        <v/>
      </c>
      <c r="M350" s="1636"/>
      <c r="N350" s="1636"/>
      <c r="O350" s="1636"/>
      <c r="P350" s="1636"/>
      <c r="Q350" s="1636"/>
      <c r="R350" s="996"/>
      <c r="S350" s="996"/>
      <c r="T350" s="996"/>
      <c r="U350" s="996"/>
      <c r="V350" s="996"/>
      <c r="W350" s="996"/>
      <c r="X350" s="996"/>
      <c r="Y350" s="996"/>
      <c r="Z350" s="996"/>
      <c r="AA350" s="996"/>
      <c r="AB350" s="929"/>
    </row>
    <row r="351" spans="1:28" ht="17.100000000000001" customHeight="1">
      <c r="A351" s="982" t="s">
        <v>275</v>
      </c>
      <c r="B351" s="960" t="s">
        <v>2903</v>
      </c>
      <c r="C351" s="960"/>
      <c r="D351" s="960"/>
      <c r="E351" s="960"/>
      <c r="F351" s="960"/>
      <c r="G351" s="960"/>
      <c r="H351" s="960"/>
      <c r="I351" s="1622" t="str">
        <f>項目一覧②!$F$561</f>
        <v/>
      </c>
      <c r="J351" s="1622"/>
      <c r="K351" s="1622"/>
      <c r="L351" s="1622"/>
      <c r="M351" s="1622"/>
      <c r="N351" s="1622"/>
      <c r="O351" s="1622"/>
      <c r="P351" s="1622"/>
      <c r="Q351" s="1622"/>
      <c r="R351" s="1622"/>
      <c r="S351" s="1622"/>
      <c r="T351" s="1622"/>
      <c r="U351" s="1622"/>
      <c r="V351" s="1622"/>
      <c r="W351" s="1622"/>
      <c r="X351" s="1622"/>
      <c r="Y351" s="1622"/>
      <c r="Z351" s="1622"/>
      <c r="AA351" s="1622"/>
    </row>
    <row r="352" spans="1:28" ht="17.100000000000001" customHeight="1">
      <c r="A352" s="997"/>
      <c r="B352" s="997"/>
      <c r="C352" s="997"/>
      <c r="D352" s="997"/>
      <c r="E352" s="997"/>
      <c r="F352" s="997"/>
      <c r="G352" s="997"/>
      <c r="H352" s="997"/>
      <c r="I352" s="1637"/>
      <c r="J352" s="1637"/>
      <c r="K352" s="1637"/>
      <c r="L352" s="1637"/>
      <c r="M352" s="1637"/>
      <c r="N352" s="1637"/>
      <c r="O352" s="1637"/>
      <c r="P352" s="1637"/>
      <c r="Q352" s="1637"/>
      <c r="R352" s="1637"/>
      <c r="S352" s="1637"/>
      <c r="T352" s="1637"/>
      <c r="U352" s="1637"/>
      <c r="V352" s="1637"/>
      <c r="W352" s="1637"/>
      <c r="X352" s="1637"/>
      <c r="Y352" s="1637"/>
      <c r="Z352" s="1637"/>
      <c r="AA352" s="1637"/>
      <c r="AB352" s="929"/>
    </row>
    <row r="353" spans="1:28" ht="17.100000000000001" customHeight="1">
      <c r="A353" s="982" t="s">
        <v>275</v>
      </c>
      <c r="B353" s="960" t="s">
        <v>2904</v>
      </c>
      <c r="C353" s="960"/>
      <c r="D353" s="960"/>
      <c r="E353" s="960"/>
      <c r="F353" s="1622" t="str">
        <f>項目一覧②!$F$562</f>
        <v/>
      </c>
      <c r="G353" s="1622"/>
      <c r="H353" s="1622"/>
      <c r="I353" s="1622"/>
      <c r="J353" s="1622"/>
      <c r="K353" s="1622"/>
      <c r="L353" s="1622"/>
      <c r="M353" s="1622"/>
      <c r="N353" s="1622"/>
      <c r="O353" s="1622"/>
      <c r="P353" s="1622"/>
      <c r="Q353" s="1622"/>
      <c r="R353" s="1622"/>
      <c r="S353" s="1622"/>
      <c r="T353" s="1622"/>
      <c r="U353" s="1622"/>
      <c r="V353" s="1622"/>
      <c r="W353" s="1622"/>
      <c r="X353" s="1622"/>
      <c r="Y353" s="1622"/>
      <c r="Z353" s="1622"/>
      <c r="AA353" s="1622"/>
    </row>
    <row r="354" spans="1:28" ht="17.100000000000001" customHeight="1">
      <c r="A354" s="958"/>
      <c r="B354" s="958"/>
      <c r="C354" s="958"/>
      <c r="D354" s="958"/>
      <c r="E354" s="958"/>
      <c r="F354" s="1623"/>
      <c r="G354" s="1623"/>
      <c r="H354" s="1623"/>
      <c r="I354" s="1623"/>
      <c r="J354" s="1623"/>
      <c r="K354" s="1623"/>
      <c r="L354" s="1623"/>
      <c r="M354" s="1623"/>
      <c r="N354" s="1623"/>
      <c r="O354" s="1623"/>
      <c r="P354" s="1623"/>
      <c r="Q354" s="1623"/>
      <c r="R354" s="1623"/>
      <c r="S354" s="1623"/>
      <c r="T354" s="1623"/>
      <c r="U354" s="1623"/>
      <c r="V354" s="1623"/>
      <c r="W354" s="1623"/>
      <c r="X354" s="1623"/>
      <c r="Y354" s="1623"/>
      <c r="Z354" s="1623"/>
      <c r="AA354" s="1623"/>
      <c r="AB354" s="929"/>
    </row>
    <row r="355" spans="1:28" ht="17.100000000000001" customHeight="1">
      <c r="A355" s="929"/>
      <c r="B355" s="929"/>
      <c r="C355" s="929"/>
      <c r="D355" s="929"/>
      <c r="E355" s="929"/>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row>
    <row r="356" spans="1:28" ht="17.100000000000001" customHeight="1">
      <c r="A356" s="1627" t="s">
        <v>277</v>
      </c>
      <c r="B356" s="1627"/>
      <c r="C356" s="1627"/>
      <c r="D356" s="1627"/>
      <c r="E356" s="1627"/>
      <c r="F356" s="1627"/>
      <c r="G356" s="1627"/>
      <c r="H356" s="1627"/>
      <c r="I356" s="1627"/>
      <c r="J356" s="1627"/>
      <c r="K356" s="1627"/>
      <c r="L356" s="1627"/>
      <c r="M356" s="1627"/>
      <c r="N356" s="1627"/>
      <c r="O356" s="1627"/>
      <c r="P356" s="1627"/>
      <c r="Q356" s="1627"/>
      <c r="R356" s="1627"/>
      <c r="S356" s="1627"/>
      <c r="T356" s="1627"/>
      <c r="U356" s="1627"/>
      <c r="V356" s="1627"/>
      <c r="W356" s="1627"/>
      <c r="X356" s="1627"/>
      <c r="Y356" s="1627"/>
      <c r="Z356" s="1627"/>
      <c r="AA356" s="1627"/>
      <c r="AB356" s="926"/>
    </row>
    <row r="357" spans="1:28" ht="17.100000000000001" customHeight="1">
      <c r="A357" s="958"/>
      <c r="B357" s="958" t="s">
        <v>276</v>
      </c>
      <c r="C357" s="958"/>
      <c r="D357" s="958"/>
      <c r="E357" s="958"/>
      <c r="F357" s="958"/>
      <c r="G357" s="958"/>
      <c r="H357" s="958"/>
      <c r="I357" s="958"/>
      <c r="J357" s="958"/>
      <c r="K357" s="958"/>
      <c r="L357" s="958"/>
      <c r="M357" s="958"/>
      <c r="N357" s="958"/>
      <c r="O357" s="958"/>
      <c r="P357" s="958"/>
      <c r="Q357" s="958"/>
      <c r="R357" s="958"/>
      <c r="S357" s="958"/>
      <c r="T357" s="958"/>
      <c r="U357" s="958"/>
      <c r="V357" s="958"/>
      <c r="W357" s="958"/>
      <c r="X357" s="958"/>
      <c r="Y357" s="958"/>
      <c r="Z357" s="958"/>
      <c r="AA357" s="958"/>
      <c r="AB357" s="929"/>
    </row>
    <row r="358" spans="1:28" ht="21.95" customHeight="1">
      <c r="A358" s="995" t="s">
        <v>275</v>
      </c>
      <c r="B358" s="996" t="s">
        <v>132</v>
      </c>
      <c r="C358" s="996"/>
      <c r="D358" s="996"/>
      <c r="E358" s="996"/>
      <c r="F358" s="996"/>
      <c r="G358" s="945"/>
      <c r="H358" s="996"/>
      <c r="I358" s="996"/>
      <c r="J358" s="996"/>
      <c r="K358" s="996"/>
      <c r="L358" s="1643">
        <f>項目一覧②!$F$563</f>
        <v>3</v>
      </c>
      <c r="M358" s="1643"/>
      <c r="N358" s="996"/>
      <c r="O358" s="996"/>
      <c r="P358" s="996"/>
      <c r="Q358" s="996"/>
      <c r="R358" s="996"/>
      <c r="S358" s="996"/>
      <c r="T358" s="996"/>
      <c r="U358" s="996"/>
      <c r="V358" s="996"/>
      <c r="W358" s="996"/>
      <c r="X358" s="996"/>
      <c r="Y358" s="996"/>
      <c r="Z358" s="996"/>
      <c r="AA358" s="996"/>
      <c r="AB358" s="929"/>
    </row>
    <row r="359" spans="1:28" ht="21.95" customHeight="1">
      <c r="A359" s="995" t="s">
        <v>275</v>
      </c>
      <c r="B359" s="996" t="s">
        <v>274</v>
      </c>
      <c r="C359" s="996"/>
      <c r="D359" s="996"/>
      <c r="E359" s="996"/>
      <c r="F359" s="996"/>
      <c r="G359" s="926"/>
      <c r="H359" s="926"/>
      <c r="I359" s="996"/>
      <c r="J359" s="1631" t="str">
        <f>項目一覧②!$F$564</f>
        <v/>
      </c>
      <c r="K359" s="1631"/>
      <c r="L359" s="1631"/>
      <c r="M359" s="1631"/>
      <c r="N359" s="1007" t="s">
        <v>273</v>
      </c>
      <c r="O359" s="996"/>
      <c r="P359" s="996"/>
      <c r="Q359" s="996"/>
      <c r="R359" s="996"/>
      <c r="S359" s="996"/>
      <c r="T359" s="996"/>
      <c r="U359" s="996"/>
      <c r="V359" s="996"/>
      <c r="W359" s="996"/>
      <c r="X359" s="996"/>
      <c r="Y359" s="996"/>
      <c r="Z359" s="996"/>
      <c r="AA359" s="996"/>
      <c r="AB359" s="929"/>
    </row>
    <row r="360" spans="1:28" ht="21.95" customHeight="1">
      <c r="A360" s="995" t="s">
        <v>110</v>
      </c>
      <c r="B360" s="996" t="s">
        <v>272</v>
      </c>
      <c r="C360" s="996"/>
      <c r="D360" s="996"/>
      <c r="E360" s="996"/>
      <c r="F360" s="996"/>
      <c r="G360" s="996"/>
      <c r="H360" s="996"/>
      <c r="I360" s="996"/>
      <c r="J360" s="1630" t="str">
        <f>項目一覧②!$F$565</f>
        <v/>
      </c>
      <c r="K360" s="1630"/>
      <c r="L360" s="1630"/>
      <c r="M360" s="1630"/>
      <c r="N360" s="1022" t="s">
        <v>92</v>
      </c>
      <c r="O360" s="996"/>
      <c r="P360" s="996"/>
      <c r="Q360" s="996"/>
      <c r="R360" s="996"/>
      <c r="S360" s="996"/>
      <c r="T360" s="996"/>
      <c r="U360" s="996"/>
      <c r="V360" s="996"/>
      <c r="W360" s="996"/>
      <c r="X360" s="996"/>
      <c r="Y360" s="996"/>
      <c r="Z360" s="996"/>
      <c r="AA360" s="996"/>
      <c r="AB360" s="929"/>
    </row>
    <row r="361" spans="1:28" ht="21.95" customHeight="1">
      <c r="A361" s="995" t="s">
        <v>110</v>
      </c>
      <c r="B361" s="996" t="s">
        <v>271</v>
      </c>
      <c r="C361" s="996"/>
      <c r="D361" s="996"/>
      <c r="E361" s="996"/>
      <c r="F361" s="996"/>
      <c r="G361" s="996"/>
      <c r="H361" s="996"/>
      <c r="I361" s="996"/>
      <c r="J361" s="1630" t="str">
        <f>項目一覧②!$F$566</f>
        <v/>
      </c>
      <c r="K361" s="1630"/>
      <c r="L361" s="1630"/>
      <c r="M361" s="1630"/>
      <c r="N361" s="1023" t="s">
        <v>92</v>
      </c>
      <c r="O361" s="996"/>
      <c r="P361" s="996"/>
      <c r="Q361" s="996"/>
      <c r="R361" s="996"/>
      <c r="S361" s="996"/>
      <c r="T361" s="996"/>
      <c r="U361" s="996"/>
      <c r="V361" s="996"/>
      <c r="W361" s="996"/>
      <c r="X361" s="996"/>
      <c r="Y361" s="996"/>
      <c r="Z361" s="996"/>
      <c r="AA361" s="996"/>
      <c r="AB361" s="929"/>
    </row>
    <row r="362" spans="1:28" ht="21.95" customHeight="1">
      <c r="A362" s="995" t="s">
        <v>110</v>
      </c>
      <c r="B362" s="996" t="s">
        <v>270</v>
      </c>
      <c r="C362" s="996"/>
      <c r="D362" s="996"/>
      <c r="E362" s="996"/>
      <c r="F362" s="996"/>
      <c r="G362" s="996"/>
      <c r="H362" s="996"/>
      <c r="I362" s="996"/>
      <c r="J362" s="1630" t="str">
        <f>項目一覧②!$F$567</f>
        <v/>
      </c>
      <c r="K362" s="1630"/>
      <c r="L362" s="1630"/>
      <c r="M362" s="1630"/>
      <c r="N362" s="1022" t="s">
        <v>92</v>
      </c>
      <c r="O362" s="996"/>
      <c r="P362" s="996"/>
      <c r="Q362" s="996"/>
      <c r="R362" s="996"/>
      <c r="S362" s="996"/>
      <c r="T362" s="996"/>
      <c r="U362" s="996"/>
      <c r="V362" s="996"/>
      <c r="W362" s="996"/>
      <c r="X362" s="996"/>
      <c r="Y362" s="996"/>
      <c r="Z362" s="996"/>
      <c r="AA362" s="996"/>
      <c r="AB362" s="929"/>
    </row>
    <row r="363" spans="1:28" ht="17.100000000000001" customHeight="1">
      <c r="A363" s="982" t="s">
        <v>110</v>
      </c>
      <c r="B363" s="960" t="s">
        <v>268</v>
      </c>
      <c r="C363" s="960"/>
      <c r="D363" s="960"/>
      <c r="E363" s="960"/>
      <c r="F363" s="960"/>
      <c r="G363" s="960"/>
      <c r="H363" s="960"/>
      <c r="I363" s="960"/>
      <c r="O363" s="960"/>
      <c r="P363" s="960"/>
      <c r="Q363" s="960"/>
      <c r="R363" s="960"/>
      <c r="S363" s="960"/>
      <c r="T363" s="960"/>
      <c r="U363" s="960"/>
      <c r="V363" s="960"/>
      <c r="W363" s="960"/>
      <c r="X363" s="960"/>
      <c r="Y363" s="960"/>
      <c r="Z363" s="960"/>
      <c r="AA363" s="960"/>
      <c r="AB363" s="926"/>
    </row>
    <row r="364" spans="1:28" ht="17.100000000000001" customHeight="1">
      <c r="A364" s="959"/>
      <c r="B364" s="929"/>
      <c r="C364" s="929" t="s">
        <v>2269</v>
      </c>
      <c r="D364" s="929" t="s">
        <v>2270</v>
      </c>
      <c r="E364" s="929"/>
      <c r="F364" s="929"/>
      <c r="G364" s="929"/>
      <c r="H364" s="929"/>
      <c r="I364" s="929"/>
      <c r="J364" s="1628" t="str">
        <f>項目一覧②!$F$568</f>
        <v/>
      </c>
      <c r="K364" s="1628"/>
      <c r="L364" s="1628"/>
      <c r="M364" s="1628"/>
      <c r="N364" s="1023" t="s">
        <v>92</v>
      </c>
      <c r="O364" s="929"/>
      <c r="P364" s="929"/>
      <c r="Q364" s="929"/>
      <c r="R364" s="929"/>
      <c r="S364" s="929"/>
      <c r="T364" s="929"/>
      <c r="U364" s="929"/>
      <c r="V364" s="929"/>
      <c r="W364" s="929"/>
      <c r="X364" s="929"/>
      <c r="Y364" s="929"/>
      <c r="Z364" s="929"/>
      <c r="AA364" s="929"/>
      <c r="AB364" s="926"/>
    </row>
    <row r="365" spans="1:28" ht="17.100000000000001" customHeight="1">
      <c r="A365" s="959"/>
      <c r="B365" s="929"/>
      <c r="C365" s="929" t="s">
        <v>2271</v>
      </c>
      <c r="D365" s="929" t="s">
        <v>2272</v>
      </c>
      <c r="E365" s="929"/>
      <c r="F365" s="929"/>
      <c r="G365" s="929"/>
      <c r="H365" s="929"/>
      <c r="I365" s="929"/>
      <c r="J365" s="1024"/>
      <c r="K365" s="1024"/>
      <c r="L365" s="1024"/>
      <c r="M365" s="1024"/>
      <c r="N365" s="1023"/>
      <c r="O365" s="929"/>
      <c r="P365" s="929"/>
      <c r="Q365" s="929" t="str">
        <f>IF(項目一覧②!$G$569=TRUE,"■","□")</f>
        <v>□</v>
      </c>
      <c r="R365" s="929" t="s">
        <v>84</v>
      </c>
      <c r="S365" s="929"/>
      <c r="T365" s="929" t="str">
        <f>IF(項目一覧②!$H$569=TRUE,"■","□")</f>
        <v>□</v>
      </c>
      <c r="U365" s="929" t="s">
        <v>454</v>
      </c>
      <c r="V365" s="929"/>
      <c r="W365" s="929"/>
      <c r="X365" s="929"/>
      <c r="Y365" s="929"/>
      <c r="Z365" s="929"/>
      <c r="AA365" s="929"/>
      <c r="AB365" s="929"/>
    </row>
    <row r="366" spans="1:28" ht="17.100000000000001" customHeight="1">
      <c r="A366" s="982" t="s">
        <v>275</v>
      </c>
      <c r="B366" s="960" t="s">
        <v>264</v>
      </c>
      <c r="C366" s="960"/>
      <c r="D366" s="960"/>
      <c r="E366" s="960"/>
      <c r="F366" s="960"/>
      <c r="G366" s="960"/>
      <c r="H366" s="960"/>
      <c r="I366" s="960"/>
      <c r="J366" s="960"/>
      <c r="K366" s="960"/>
      <c r="L366" s="960"/>
      <c r="M366" s="960"/>
      <c r="N366" s="960"/>
      <c r="O366" s="960"/>
      <c r="P366" s="960"/>
      <c r="Q366" s="960"/>
      <c r="R366" s="960"/>
      <c r="S366" s="960"/>
      <c r="T366" s="960"/>
      <c r="U366" s="960"/>
      <c r="V366" s="960"/>
      <c r="W366" s="960"/>
      <c r="X366" s="960"/>
      <c r="Y366" s="960"/>
      <c r="Z366" s="960"/>
      <c r="AA366" s="960"/>
      <c r="AB366" s="926"/>
    </row>
    <row r="367" spans="1:28" ht="17.100000000000001" customHeight="1">
      <c r="A367" s="929"/>
      <c r="B367" s="929"/>
      <c r="C367" s="929"/>
      <c r="D367" s="1627" t="s">
        <v>263</v>
      </c>
      <c r="E367" s="1627"/>
      <c r="F367" s="1627"/>
      <c r="G367" s="1627"/>
      <c r="H367" s="998"/>
      <c r="I367" s="1627" t="s">
        <v>262</v>
      </c>
      <c r="J367" s="1627"/>
      <c r="K367" s="1627"/>
      <c r="L367" s="1627"/>
      <c r="M367" s="1627"/>
      <c r="N367" s="1627"/>
      <c r="O367" s="1627"/>
      <c r="P367" s="1627"/>
      <c r="Q367" s="1627"/>
      <c r="R367" s="1627"/>
      <c r="S367" s="1627"/>
      <c r="T367" s="1627"/>
      <c r="U367" s="1627"/>
      <c r="V367" s="998"/>
      <c r="W367" s="998" t="s">
        <v>279</v>
      </c>
      <c r="X367" s="1627" t="s">
        <v>289</v>
      </c>
      <c r="Y367" s="1627"/>
      <c r="Z367" s="1627"/>
      <c r="AA367" s="929" t="s">
        <v>288</v>
      </c>
      <c r="AB367" s="926"/>
    </row>
    <row r="368" spans="1:28" ht="17.100000000000001" customHeight="1">
      <c r="A368" s="929"/>
      <c r="B368" s="929" t="s">
        <v>287</v>
      </c>
      <c r="C368" s="929"/>
      <c r="D368" s="998" t="s">
        <v>281</v>
      </c>
      <c r="E368" s="1625" t="str">
        <f>項目一覧②!$F$570</f>
        <v/>
      </c>
      <c r="F368" s="1625"/>
      <c r="G368" s="983" t="s">
        <v>280</v>
      </c>
      <c r="H368" s="961" t="str">
        <f>項目一覧②!$F$576</f>
        <v/>
      </c>
      <c r="J368" s="929"/>
      <c r="K368" s="929"/>
      <c r="L368" s="926"/>
      <c r="M368" s="929"/>
      <c r="N368" s="929"/>
      <c r="O368" s="929"/>
      <c r="P368" s="929"/>
      <c r="Q368" s="929"/>
      <c r="R368" s="926"/>
      <c r="S368" s="926"/>
      <c r="T368" s="926"/>
      <c r="U368" s="926"/>
      <c r="V368" s="998"/>
      <c r="W368" s="998" t="s">
        <v>279</v>
      </c>
      <c r="X368" s="1626" t="str">
        <f>項目一覧②!$F$582</f>
        <v/>
      </c>
      <c r="Y368" s="1626"/>
      <c r="Z368" s="1626"/>
      <c r="AA368" s="929" t="s">
        <v>278</v>
      </c>
      <c r="AB368" s="926"/>
    </row>
    <row r="369" spans="1:28" ht="17.100000000000001" customHeight="1">
      <c r="A369" s="929"/>
      <c r="B369" s="929" t="s">
        <v>286</v>
      </c>
      <c r="C369" s="929"/>
      <c r="D369" s="998" t="s">
        <v>281</v>
      </c>
      <c r="E369" s="1625" t="str">
        <f>項目一覧②!$F$571</f>
        <v/>
      </c>
      <c r="F369" s="1625"/>
      <c r="G369" s="983" t="s">
        <v>280</v>
      </c>
      <c r="H369" s="961" t="str">
        <f>項目一覧②!$F$577</f>
        <v/>
      </c>
      <c r="J369" s="929"/>
      <c r="K369" s="929"/>
      <c r="L369" s="926"/>
      <c r="M369" s="929"/>
      <c r="N369" s="929"/>
      <c r="O369" s="929"/>
      <c r="P369" s="929"/>
      <c r="Q369" s="929"/>
      <c r="R369" s="926"/>
      <c r="S369" s="926"/>
      <c r="T369" s="926"/>
      <c r="U369" s="926"/>
      <c r="V369" s="998"/>
      <c r="W369" s="998" t="s">
        <v>279</v>
      </c>
      <c r="X369" s="1626" t="str">
        <f>項目一覧②!$F$583</f>
        <v/>
      </c>
      <c r="Y369" s="1626"/>
      <c r="Z369" s="1626"/>
      <c r="AA369" s="929" t="s">
        <v>278</v>
      </c>
      <c r="AB369" s="926"/>
    </row>
    <row r="370" spans="1:28" ht="17.100000000000001" customHeight="1">
      <c r="A370" s="929"/>
      <c r="B370" s="929" t="s">
        <v>285</v>
      </c>
      <c r="C370" s="929"/>
      <c r="D370" s="998" t="s">
        <v>281</v>
      </c>
      <c r="E370" s="1625" t="str">
        <f>項目一覧②!$F$572</f>
        <v/>
      </c>
      <c r="F370" s="1625"/>
      <c r="G370" s="983" t="s">
        <v>280</v>
      </c>
      <c r="H370" s="961" t="str">
        <f>項目一覧②!$F$578</f>
        <v/>
      </c>
      <c r="J370" s="929"/>
      <c r="K370" s="929"/>
      <c r="L370" s="926"/>
      <c r="M370" s="929"/>
      <c r="N370" s="929"/>
      <c r="O370" s="929"/>
      <c r="P370" s="929"/>
      <c r="Q370" s="929"/>
      <c r="R370" s="926"/>
      <c r="S370" s="926"/>
      <c r="T370" s="926"/>
      <c r="U370" s="926"/>
      <c r="V370" s="998"/>
      <c r="W370" s="998" t="s">
        <v>279</v>
      </c>
      <c r="X370" s="1626" t="str">
        <f>項目一覧②!$F$584</f>
        <v/>
      </c>
      <c r="Y370" s="1626"/>
      <c r="Z370" s="1626"/>
      <c r="AA370" s="929" t="s">
        <v>278</v>
      </c>
      <c r="AB370" s="926"/>
    </row>
    <row r="371" spans="1:28" ht="17.100000000000001" customHeight="1">
      <c r="A371" s="929"/>
      <c r="B371" s="929" t="s">
        <v>284</v>
      </c>
      <c r="C371" s="929"/>
      <c r="D371" s="998" t="s">
        <v>281</v>
      </c>
      <c r="E371" s="1625" t="str">
        <f>項目一覧②!$F$573</f>
        <v/>
      </c>
      <c r="F371" s="1625"/>
      <c r="G371" s="983" t="s">
        <v>280</v>
      </c>
      <c r="H371" s="961" t="str">
        <f>項目一覧②!$F$579</f>
        <v/>
      </c>
      <c r="J371" s="929"/>
      <c r="K371" s="929"/>
      <c r="L371" s="926"/>
      <c r="M371" s="929"/>
      <c r="N371" s="929"/>
      <c r="O371" s="929"/>
      <c r="P371" s="929"/>
      <c r="Q371" s="929"/>
      <c r="R371" s="926"/>
      <c r="S371" s="926"/>
      <c r="T371" s="926"/>
      <c r="U371" s="926"/>
      <c r="V371" s="998"/>
      <c r="W371" s="998" t="s">
        <v>279</v>
      </c>
      <c r="X371" s="1626" t="str">
        <f>項目一覧②!$F$585</f>
        <v/>
      </c>
      <c r="Y371" s="1626"/>
      <c r="Z371" s="1626"/>
      <c r="AA371" s="929" t="s">
        <v>278</v>
      </c>
      <c r="AB371" s="926"/>
    </row>
    <row r="372" spans="1:28" ht="17.100000000000001" customHeight="1">
      <c r="A372" s="929"/>
      <c r="B372" s="929" t="s">
        <v>283</v>
      </c>
      <c r="C372" s="929"/>
      <c r="D372" s="998" t="s">
        <v>281</v>
      </c>
      <c r="E372" s="1625" t="str">
        <f>項目一覧②!$F$574</f>
        <v/>
      </c>
      <c r="F372" s="1625"/>
      <c r="G372" s="983" t="s">
        <v>280</v>
      </c>
      <c r="H372" s="961" t="str">
        <f>項目一覧②!$F$580</f>
        <v/>
      </c>
      <c r="J372" s="929"/>
      <c r="K372" s="929"/>
      <c r="L372" s="926"/>
      <c r="M372" s="929"/>
      <c r="N372" s="929"/>
      <c r="O372" s="929"/>
      <c r="P372" s="929"/>
      <c r="Q372" s="929"/>
      <c r="R372" s="926"/>
      <c r="S372" s="926"/>
      <c r="T372" s="926"/>
      <c r="U372" s="926"/>
      <c r="V372" s="998"/>
      <c r="W372" s="998" t="s">
        <v>279</v>
      </c>
      <c r="X372" s="1626" t="str">
        <f>項目一覧②!$F$586</f>
        <v/>
      </c>
      <c r="Y372" s="1626"/>
      <c r="Z372" s="1626"/>
      <c r="AA372" s="929" t="s">
        <v>278</v>
      </c>
      <c r="AB372" s="926"/>
    </row>
    <row r="373" spans="1:28" ht="17.100000000000001" customHeight="1">
      <c r="A373" s="958"/>
      <c r="B373" s="958" t="s">
        <v>282</v>
      </c>
      <c r="C373" s="958"/>
      <c r="D373" s="998" t="s">
        <v>281</v>
      </c>
      <c r="E373" s="1625" t="str">
        <f>項目一覧②!$F$575</f>
        <v/>
      </c>
      <c r="F373" s="1625"/>
      <c r="G373" s="983" t="s">
        <v>280</v>
      </c>
      <c r="H373" s="961" t="str">
        <f>項目一覧②!$F$581</f>
        <v/>
      </c>
      <c r="J373" s="958"/>
      <c r="K373" s="958"/>
      <c r="L373" s="926"/>
      <c r="M373" s="958"/>
      <c r="N373" s="958"/>
      <c r="O373" s="958"/>
      <c r="P373" s="958"/>
      <c r="Q373" s="958"/>
      <c r="R373" s="926"/>
      <c r="S373" s="926"/>
      <c r="T373" s="926"/>
      <c r="U373" s="926"/>
      <c r="V373" s="998"/>
      <c r="W373" s="998" t="s">
        <v>279</v>
      </c>
      <c r="X373" s="1629" t="str">
        <f>項目一覧②!$F$587</f>
        <v/>
      </c>
      <c r="Y373" s="1629"/>
      <c r="Z373" s="1629"/>
      <c r="AA373" s="929" t="s">
        <v>278</v>
      </c>
      <c r="AB373" s="929"/>
    </row>
    <row r="374" spans="1:28" ht="17.100000000000001" customHeight="1">
      <c r="A374" s="982" t="s">
        <v>275</v>
      </c>
      <c r="B374" s="960" t="s">
        <v>251</v>
      </c>
      <c r="C374" s="960"/>
      <c r="D374" s="960"/>
      <c r="E374" s="960"/>
      <c r="F374" s="960"/>
      <c r="G374" s="960"/>
      <c r="H374" s="960"/>
      <c r="I374" s="960"/>
      <c r="J374" s="960"/>
      <c r="K374" s="960"/>
      <c r="L374" s="960"/>
      <c r="M374" s="960"/>
      <c r="N374" s="960"/>
      <c r="O374" s="960"/>
      <c r="P374" s="960"/>
      <c r="Q374" s="960"/>
      <c r="R374" s="960"/>
      <c r="S374" s="960"/>
      <c r="T374" s="960"/>
      <c r="U374" s="960"/>
      <c r="V374" s="960"/>
      <c r="W374" s="960"/>
      <c r="X374" s="960"/>
      <c r="Y374" s="960"/>
      <c r="Z374" s="960"/>
      <c r="AA374" s="960"/>
      <c r="AB374" s="926"/>
    </row>
    <row r="375" spans="1:28" ht="17.100000000000001" customHeight="1">
      <c r="A375" s="959"/>
      <c r="B375" s="929"/>
      <c r="C375" s="929"/>
      <c r="D375" s="929"/>
      <c r="E375" s="929"/>
      <c r="F375" s="1633" t="str">
        <f>項目一覧②!$F$588</f>
        <v/>
      </c>
      <c r="G375" s="1633"/>
      <c r="H375" s="1633"/>
      <c r="I375" s="1633"/>
      <c r="J375" s="1633"/>
      <c r="K375" s="1633"/>
      <c r="L375" s="1633"/>
      <c r="M375" s="1633"/>
      <c r="N375" s="1633"/>
      <c r="O375" s="1633"/>
      <c r="P375" s="1633"/>
      <c r="Q375" s="1633"/>
      <c r="R375" s="1633"/>
      <c r="S375" s="1633"/>
      <c r="T375" s="1633"/>
      <c r="U375" s="1633"/>
      <c r="V375" s="1633"/>
      <c r="W375" s="1633"/>
      <c r="X375" s="1633"/>
      <c r="Y375" s="1633"/>
      <c r="Z375" s="1633"/>
      <c r="AA375" s="1633"/>
      <c r="AB375" s="926"/>
    </row>
    <row r="376" spans="1:28" ht="17.100000000000001" customHeight="1">
      <c r="A376" s="958"/>
      <c r="B376" s="958"/>
      <c r="C376" s="958"/>
      <c r="D376" s="958"/>
      <c r="E376" s="958"/>
      <c r="F376" s="1634"/>
      <c r="G376" s="1634"/>
      <c r="H376" s="1634"/>
      <c r="I376" s="1634"/>
      <c r="J376" s="1634"/>
      <c r="K376" s="1634"/>
      <c r="L376" s="1634"/>
      <c r="M376" s="1634"/>
      <c r="N376" s="1634"/>
      <c r="O376" s="1634"/>
      <c r="P376" s="1634"/>
      <c r="Q376" s="1634"/>
      <c r="R376" s="1634"/>
      <c r="S376" s="1634"/>
      <c r="T376" s="1634"/>
      <c r="U376" s="1634"/>
      <c r="V376" s="1634"/>
      <c r="W376" s="1634"/>
      <c r="X376" s="1634"/>
      <c r="Y376" s="1634"/>
      <c r="Z376" s="1634"/>
      <c r="AA376" s="1634"/>
      <c r="AB376" s="929"/>
    </row>
    <row r="377" spans="1:28" ht="17.100000000000001" customHeight="1">
      <c r="A377" s="959" t="s">
        <v>275</v>
      </c>
      <c r="B377" s="929" t="s">
        <v>250</v>
      </c>
      <c r="C377" s="929"/>
      <c r="D377" s="929"/>
      <c r="E377" s="929"/>
      <c r="F377" s="929"/>
      <c r="G377" s="929"/>
      <c r="H377" s="929"/>
      <c r="I377" s="929"/>
      <c r="J377" s="929"/>
      <c r="K377" s="929"/>
      <c r="L377" s="929"/>
      <c r="M377" s="929"/>
      <c r="N377" s="929"/>
      <c r="O377" s="929"/>
      <c r="P377" s="929"/>
      <c r="Q377" s="929"/>
      <c r="R377" s="929"/>
      <c r="S377" s="929"/>
      <c r="T377" s="929"/>
      <c r="U377" s="929"/>
      <c r="V377" s="929"/>
      <c r="W377" s="929"/>
      <c r="X377" s="929"/>
      <c r="Y377" s="929"/>
      <c r="Z377" s="929"/>
      <c r="AA377" s="929"/>
      <c r="AB377" s="926"/>
    </row>
    <row r="378" spans="1:28" ht="17.100000000000001" customHeight="1">
      <c r="A378" s="929"/>
      <c r="B378" s="929"/>
      <c r="C378" s="929"/>
      <c r="D378" s="929"/>
      <c r="E378" s="929"/>
      <c r="F378" s="1633" t="str">
        <f>項目一覧②!$F$589</f>
        <v/>
      </c>
      <c r="G378" s="1633"/>
      <c r="H378" s="1633"/>
      <c r="I378" s="1633"/>
      <c r="J378" s="1633"/>
      <c r="K378" s="1633"/>
      <c r="L378" s="1633"/>
      <c r="M378" s="1633"/>
      <c r="N378" s="1633"/>
      <c r="O378" s="1633"/>
      <c r="P378" s="1633"/>
      <c r="Q378" s="1633"/>
      <c r="R378" s="1633"/>
      <c r="S378" s="1633"/>
      <c r="T378" s="1633"/>
      <c r="U378" s="1633"/>
      <c r="V378" s="1633"/>
      <c r="W378" s="1633"/>
      <c r="X378" s="1633"/>
      <c r="Y378" s="1633"/>
      <c r="Z378" s="1633"/>
      <c r="AA378" s="1633"/>
      <c r="AB378" s="926"/>
    </row>
    <row r="379" spans="1:28" ht="17.100000000000001" customHeight="1">
      <c r="A379" s="958"/>
      <c r="B379" s="958"/>
      <c r="C379" s="958"/>
      <c r="D379" s="958"/>
      <c r="E379" s="958"/>
      <c r="F379" s="1634"/>
      <c r="G379" s="1634"/>
      <c r="H379" s="1634"/>
      <c r="I379" s="1634"/>
      <c r="J379" s="1634"/>
      <c r="K379" s="1634"/>
      <c r="L379" s="1634"/>
      <c r="M379" s="1634"/>
      <c r="N379" s="1634"/>
      <c r="O379" s="1634"/>
      <c r="P379" s="1634"/>
      <c r="Q379" s="1634"/>
      <c r="R379" s="1634"/>
      <c r="S379" s="1634"/>
      <c r="T379" s="1634"/>
      <c r="U379" s="1634"/>
      <c r="V379" s="1634"/>
      <c r="W379" s="1634"/>
      <c r="X379" s="1634"/>
      <c r="Y379" s="1634"/>
      <c r="Z379" s="1634"/>
      <c r="AA379" s="1634"/>
      <c r="AB379" s="929"/>
    </row>
    <row r="380" spans="1:28" ht="17.100000000000001" customHeight="1">
      <c r="A380" s="929"/>
      <c r="B380" s="929"/>
      <c r="C380" s="929"/>
      <c r="D380" s="929"/>
      <c r="E380" s="929"/>
      <c r="F380" s="929"/>
      <c r="G380" s="929"/>
      <c r="H380" s="929"/>
      <c r="I380" s="929"/>
      <c r="J380" s="929"/>
      <c r="K380" s="929"/>
      <c r="L380" s="929"/>
      <c r="M380" s="929"/>
      <c r="N380" s="929"/>
      <c r="O380" s="929"/>
      <c r="P380" s="929"/>
      <c r="Q380" s="929"/>
      <c r="R380" s="929"/>
      <c r="S380" s="929"/>
      <c r="T380" s="929"/>
      <c r="U380" s="929"/>
      <c r="V380" s="929"/>
      <c r="W380" s="929"/>
      <c r="X380" s="929"/>
      <c r="Y380" s="929"/>
      <c r="Z380" s="929"/>
      <c r="AA380" s="929"/>
      <c r="AB380" s="926"/>
    </row>
    <row r="381" spans="1:28" ht="17.100000000000001" customHeight="1">
      <c r="A381" s="1627" t="s">
        <v>277</v>
      </c>
      <c r="B381" s="1627"/>
      <c r="C381" s="1627"/>
      <c r="D381" s="1627"/>
      <c r="E381" s="1627"/>
      <c r="F381" s="1627"/>
      <c r="G381" s="1627"/>
      <c r="H381" s="1627"/>
      <c r="I381" s="1627"/>
      <c r="J381" s="1627"/>
      <c r="K381" s="1627"/>
      <c r="L381" s="1627"/>
      <c r="M381" s="1627"/>
      <c r="N381" s="1627"/>
      <c r="O381" s="1627"/>
      <c r="P381" s="1627"/>
      <c r="Q381" s="1627"/>
      <c r="R381" s="1627"/>
      <c r="S381" s="1627"/>
      <c r="T381" s="1627"/>
      <c r="U381" s="1627"/>
      <c r="V381" s="1627"/>
      <c r="W381" s="1627"/>
      <c r="X381" s="1627"/>
      <c r="Y381" s="1627"/>
      <c r="Z381" s="1627"/>
      <c r="AA381" s="1627"/>
      <c r="AB381" s="926"/>
    </row>
    <row r="382" spans="1:28" ht="17.100000000000001" customHeight="1">
      <c r="A382" s="958"/>
      <c r="B382" s="958" t="s">
        <v>276</v>
      </c>
      <c r="C382" s="958"/>
      <c r="D382" s="958"/>
      <c r="E382" s="958"/>
      <c r="F382" s="958"/>
      <c r="G382" s="958"/>
      <c r="H382" s="958"/>
      <c r="I382" s="958"/>
      <c r="J382" s="958"/>
      <c r="K382" s="958"/>
      <c r="L382" s="958"/>
      <c r="M382" s="958"/>
      <c r="N382" s="958"/>
      <c r="O382" s="958"/>
      <c r="P382" s="958"/>
      <c r="Q382" s="958"/>
      <c r="R382" s="958"/>
      <c r="S382" s="958"/>
      <c r="T382" s="958"/>
      <c r="U382" s="958"/>
      <c r="V382" s="958"/>
      <c r="W382" s="958"/>
      <c r="X382" s="958"/>
      <c r="Y382" s="958"/>
      <c r="Z382" s="958"/>
      <c r="AA382" s="958"/>
      <c r="AB382" s="929"/>
    </row>
    <row r="383" spans="1:28" ht="21.95" customHeight="1">
      <c r="A383" s="995" t="s">
        <v>275</v>
      </c>
      <c r="B383" s="996" t="s">
        <v>132</v>
      </c>
      <c r="C383" s="996"/>
      <c r="D383" s="996"/>
      <c r="E383" s="996"/>
      <c r="F383" s="996"/>
      <c r="G383" s="945"/>
      <c r="H383" s="996"/>
      <c r="I383" s="996"/>
      <c r="J383" s="996"/>
      <c r="K383" s="996"/>
      <c r="L383" s="1643">
        <f>項目一覧②!$F$590</f>
        <v>3</v>
      </c>
      <c r="M383" s="1643"/>
      <c r="N383" s="996"/>
      <c r="O383" s="996"/>
      <c r="P383" s="996"/>
      <c r="Q383" s="996"/>
      <c r="R383" s="996"/>
      <c r="S383" s="996"/>
      <c r="T383" s="996"/>
      <c r="U383" s="996"/>
      <c r="V383" s="996"/>
      <c r="W383" s="996"/>
      <c r="X383" s="996"/>
      <c r="Y383" s="996"/>
      <c r="Z383" s="996"/>
      <c r="AA383" s="996"/>
      <c r="AB383" s="929"/>
    </row>
    <row r="384" spans="1:28" ht="21.95" customHeight="1">
      <c r="A384" s="995" t="s">
        <v>275</v>
      </c>
      <c r="B384" s="996" t="s">
        <v>274</v>
      </c>
      <c r="C384" s="996"/>
      <c r="D384" s="996"/>
      <c r="E384" s="996"/>
      <c r="F384" s="996"/>
      <c r="G384" s="926"/>
      <c r="H384" s="926"/>
      <c r="I384" s="996"/>
      <c r="J384" s="1631" t="str">
        <f>項目一覧②!$F$591</f>
        <v/>
      </c>
      <c r="K384" s="1631"/>
      <c r="L384" s="1631"/>
      <c r="M384" s="1631"/>
      <c r="N384" s="1007" t="s">
        <v>273</v>
      </c>
      <c r="O384" s="996"/>
      <c r="P384" s="996"/>
      <c r="Q384" s="996"/>
      <c r="R384" s="996"/>
      <c r="S384" s="996"/>
      <c r="T384" s="996"/>
      <c r="U384" s="996"/>
      <c r="V384" s="996"/>
      <c r="W384" s="996"/>
      <c r="X384" s="996"/>
      <c r="Y384" s="996"/>
      <c r="Z384" s="996"/>
      <c r="AA384" s="996"/>
      <c r="AB384" s="929"/>
    </row>
    <row r="385" spans="1:28" ht="21.95" customHeight="1">
      <c r="A385" s="995" t="s">
        <v>110</v>
      </c>
      <c r="B385" s="996" t="s">
        <v>272</v>
      </c>
      <c r="C385" s="996"/>
      <c r="D385" s="996"/>
      <c r="E385" s="996"/>
      <c r="F385" s="996"/>
      <c r="G385" s="996"/>
      <c r="H385" s="996"/>
      <c r="I385" s="996"/>
      <c r="J385" s="1630" t="str">
        <f>項目一覧②!$F$592</f>
        <v/>
      </c>
      <c r="K385" s="1630"/>
      <c r="L385" s="1630"/>
      <c r="M385" s="1630"/>
      <c r="N385" s="1022" t="s">
        <v>92</v>
      </c>
      <c r="O385" s="996"/>
      <c r="P385" s="996"/>
      <c r="Q385" s="996"/>
      <c r="R385" s="996"/>
      <c r="S385" s="996"/>
      <c r="T385" s="996"/>
      <c r="U385" s="996"/>
      <c r="V385" s="996"/>
      <c r="W385" s="996"/>
      <c r="X385" s="996"/>
      <c r="Y385" s="996"/>
      <c r="Z385" s="996"/>
      <c r="AA385" s="996"/>
      <c r="AB385" s="929"/>
    </row>
    <row r="386" spans="1:28" ht="21.95" customHeight="1">
      <c r="A386" s="995" t="s">
        <v>110</v>
      </c>
      <c r="B386" s="996" t="s">
        <v>271</v>
      </c>
      <c r="C386" s="996"/>
      <c r="D386" s="996"/>
      <c r="E386" s="996"/>
      <c r="F386" s="996"/>
      <c r="G386" s="996"/>
      <c r="H386" s="996"/>
      <c r="I386" s="996"/>
      <c r="J386" s="1630" t="str">
        <f>項目一覧②!$F$593</f>
        <v/>
      </c>
      <c r="K386" s="1630"/>
      <c r="L386" s="1630"/>
      <c r="M386" s="1630"/>
      <c r="N386" s="1023" t="s">
        <v>92</v>
      </c>
      <c r="O386" s="996"/>
      <c r="P386" s="996"/>
      <c r="Q386" s="996"/>
      <c r="R386" s="996"/>
      <c r="S386" s="996"/>
      <c r="T386" s="996"/>
      <c r="U386" s="996"/>
      <c r="V386" s="996"/>
      <c r="W386" s="996"/>
      <c r="X386" s="996"/>
      <c r="Y386" s="996"/>
      <c r="Z386" s="996"/>
      <c r="AA386" s="996"/>
      <c r="AB386" s="929"/>
    </row>
    <row r="387" spans="1:28" ht="21.95" customHeight="1">
      <c r="A387" s="995" t="s">
        <v>110</v>
      </c>
      <c r="B387" s="996" t="s">
        <v>270</v>
      </c>
      <c r="C387" s="996"/>
      <c r="D387" s="996"/>
      <c r="E387" s="996"/>
      <c r="F387" s="996"/>
      <c r="G387" s="996"/>
      <c r="H387" s="996"/>
      <c r="I387" s="996"/>
      <c r="J387" s="1630" t="str">
        <f>項目一覧②!$F$594</f>
        <v/>
      </c>
      <c r="K387" s="1630"/>
      <c r="L387" s="1630"/>
      <c r="M387" s="1630"/>
      <c r="N387" s="1022" t="s">
        <v>92</v>
      </c>
      <c r="O387" s="996"/>
      <c r="P387" s="996"/>
      <c r="Q387" s="996"/>
      <c r="R387" s="996"/>
      <c r="S387" s="996"/>
      <c r="T387" s="996"/>
      <c r="U387" s="996"/>
      <c r="V387" s="996"/>
      <c r="W387" s="996"/>
      <c r="X387" s="996"/>
      <c r="Y387" s="996"/>
      <c r="Z387" s="996"/>
      <c r="AA387" s="996"/>
      <c r="AB387" s="929"/>
    </row>
    <row r="388" spans="1:28" ht="17.100000000000001" customHeight="1">
      <c r="A388" s="982" t="s">
        <v>110</v>
      </c>
      <c r="B388" s="960" t="s">
        <v>268</v>
      </c>
      <c r="C388" s="960"/>
      <c r="D388" s="960"/>
      <c r="E388" s="960"/>
      <c r="F388" s="960"/>
      <c r="G388" s="960"/>
      <c r="H388" s="960"/>
      <c r="I388" s="960"/>
      <c r="O388" s="960"/>
      <c r="P388" s="960"/>
      <c r="Q388" s="960"/>
      <c r="R388" s="960"/>
      <c r="S388" s="960"/>
      <c r="T388" s="960"/>
      <c r="U388" s="960"/>
      <c r="V388" s="960"/>
      <c r="W388" s="960"/>
      <c r="X388" s="960"/>
      <c r="Y388" s="960"/>
      <c r="Z388" s="960"/>
      <c r="AA388" s="960"/>
      <c r="AB388" s="926"/>
    </row>
    <row r="389" spans="1:28" ht="17.100000000000001" customHeight="1">
      <c r="A389" s="959"/>
      <c r="B389" s="929"/>
      <c r="C389" s="929" t="s">
        <v>2269</v>
      </c>
      <c r="D389" s="929" t="s">
        <v>2270</v>
      </c>
      <c r="E389" s="929"/>
      <c r="F389" s="929"/>
      <c r="G389" s="929"/>
      <c r="H389" s="929"/>
      <c r="I389" s="929"/>
      <c r="J389" s="1628" t="str">
        <f>項目一覧②!$F$595</f>
        <v/>
      </c>
      <c r="K389" s="1628"/>
      <c r="L389" s="1628"/>
      <c r="M389" s="1628"/>
      <c r="N389" s="1023" t="s">
        <v>92</v>
      </c>
      <c r="O389" s="929"/>
      <c r="P389" s="929"/>
      <c r="Q389" s="929"/>
      <c r="R389" s="929"/>
      <c r="S389" s="929"/>
      <c r="T389" s="929"/>
      <c r="U389" s="929"/>
      <c r="V389" s="929"/>
      <c r="W389" s="929"/>
      <c r="X389" s="929"/>
      <c r="Y389" s="929"/>
      <c r="Z389" s="929"/>
      <c r="AA389" s="929"/>
      <c r="AB389" s="926"/>
    </row>
    <row r="390" spans="1:28" ht="17.100000000000001" customHeight="1">
      <c r="A390" s="959"/>
      <c r="B390" s="929"/>
      <c r="C390" s="929" t="s">
        <v>2271</v>
      </c>
      <c r="D390" s="929" t="s">
        <v>2272</v>
      </c>
      <c r="E390" s="929"/>
      <c r="F390" s="929"/>
      <c r="G390" s="929"/>
      <c r="H390" s="929"/>
      <c r="I390" s="929"/>
      <c r="J390" s="1024"/>
      <c r="K390" s="1024"/>
      <c r="L390" s="1024"/>
      <c r="M390" s="1024"/>
      <c r="N390" s="1023"/>
      <c r="O390" s="929"/>
      <c r="P390" s="929"/>
      <c r="Q390" s="929" t="str">
        <f>IF(項目一覧②!$G$596=TRUE,"■","□")</f>
        <v>□</v>
      </c>
      <c r="R390" s="929" t="s">
        <v>84</v>
      </c>
      <c r="S390" s="929"/>
      <c r="T390" s="929" t="str">
        <f>IF(項目一覧②!$H$596=TRUE,"■","□")</f>
        <v>□</v>
      </c>
      <c r="U390" s="929" t="s">
        <v>454</v>
      </c>
      <c r="V390" s="929"/>
      <c r="W390" s="929"/>
      <c r="X390" s="929"/>
      <c r="Y390" s="929"/>
      <c r="Z390" s="929"/>
      <c r="AA390" s="929"/>
      <c r="AB390" s="929"/>
    </row>
    <row r="391" spans="1:28" ht="17.100000000000001" customHeight="1">
      <c r="A391" s="982" t="s">
        <v>275</v>
      </c>
      <c r="B391" s="960" t="s">
        <v>264</v>
      </c>
      <c r="C391" s="960"/>
      <c r="D391" s="960"/>
      <c r="E391" s="960"/>
      <c r="F391" s="960"/>
      <c r="G391" s="960"/>
      <c r="H391" s="960"/>
      <c r="I391" s="960"/>
      <c r="J391" s="960"/>
      <c r="K391" s="960"/>
      <c r="L391" s="960"/>
      <c r="M391" s="960"/>
      <c r="N391" s="960"/>
      <c r="O391" s="960"/>
      <c r="P391" s="960"/>
      <c r="Q391" s="960"/>
      <c r="R391" s="960"/>
      <c r="S391" s="960"/>
      <c r="T391" s="960"/>
      <c r="U391" s="960"/>
      <c r="V391" s="960"/>
      <c r="W391" s="960"/>
      <c r="X391" s="960"/>
      <c r="Y391" s="960"/>
      <c r="Z391" s="960"/>
      <c r="AA391" s="960"/>
      <c r="AB391" s="926"/>
    </row>
    <row r="392" spans="1:28" ht="17.100000000000001" customHeight="1">
      <c r="A392" s="929"/>
      <c r="B392" s="929"/>
      <c r="C392" s="929"/>
      <c r="D392" s="1627" t="s">
        <v>263</v>
      </c>
      <c r="E392" s="1627"/>
      <c r="F392" s="1627"/>
      <c r="G392" s="1627"/>
      <c r="H392" s="998"/>
      <c r="I392" s="1627" t="s">
        <v>262</v>
      </c>
      <c r="J392" s="1627"/>
      <c r="K392" s="1627"/>
      <c r="L392" s="1627"/>
      <c r="M392" s="1627"/>
      <c r="N392" s="1627"/>
      <c r="O392" s="1627"/>
      <c r="P392" s="1627"/>
      <c r="Q392" s="1627"/>
      <c r="R392" s="1627"/>
      <c r="S392" s="1627"/>
      <c r="T392" s="1627"/>
      <c r="U392" s="1627"/>
      <c r="V392" s="998"/>
      <c r="W392" s="998" t="s">
        <v>279</v>
      </c>
      <c r="X392" s="1627" t="s">
        <v>289</v>
      </c>
      <c r="Y392" s="1627"/>
      <c r="Z392" s="1627"/>
      <c r="AA392" s="929" t="s">
        <v>288</v>
      </c>
      <c r="AB392" s="926"/>
    </row>
    <row r="393" spans="1:28" ht="17.100000000000001" customHeight="1">
      <c r="A393" s="929"/>
      <c r="B393" s="929" t="s">
        <v>287</v>
      </c>
      <c r="C393" s="929"/>
      <c r="D393" s="998" t="s">
        <v>281</v>
      </c>
      <c r="E393" s="1625" t="str">
        <f>項目一覧②!$F$597</f>
        <v/>
      </c>
      <c r="F393" s="1625"/>
      <c r="G393" s="983" t="s">
        <v>280</v>
      </c>
      <c r="H393" s="961" t="str">
        <f>項目一覧②!$F$603</f>
        <v/>
      </c>
      <c r="J393" s="929"/>
      <c r="K393" s="929"/>
      <c r="L393" s="926"/>
      <c r="M393" s="929"/>
      <c r="N393" s="929"/>
      <c r="O393" s="929"/>
      <c r="P393" s="929"/>
      <c r="Q393" s="929"/>
      <c r="R393" s="926"/>
      <c r="S393" s="926"/>
      <c r="T393" s="926"/>
      <c r="U393" s="926"/>
      <c r="V393" s="998"/>
      <c r="W393" s="998" t="s">
        <v>279</v>
      </c>
      <c r="X393" s="1626" t="str">
        <f>項目一覧②!$F$609</f>
        <v/>
      </c>
      <c r="Y393" s="1626"/>
      <c r="Z393" s="1626"/>
      <c r="AA393" s="929" t="s">
        <v>278</v>
      </c>
      <c r="AB393" s="926"/>
    </row>
    <row r="394" spans="1:28" ht="17.100000000000001" customHeight="1">
      <c r="A394" s="929"/>
      <c r="B394" s="929" t="s">
        <v>286</v>
      </c>
      <c r="C394" s="929"/>
      <c r="D394" s="998" t="s">
        <v>281</v>
      </c>
      <c r="E394" s="1625" t="str">
        <f>項目一覧②!$F$598</f>
        <v/>
      </c>
      <c r="F394" s="1625"/>
      <c r="G394" s="983" t="s">
        <v>280</v>
      </c>
      <c r="H394" s="961" t="str">
        <f>項目一覧②!$F$604</f>
        <v/>
      </c>
      <c r="J394" s="929"/>
      <c r="K394" s="929"/>
      <c r="L394" s="926"/>
      <c r="M394" s="929"/>
      <c r="N394" s="929"/>
      <c r="O394" s="929"/>
      <c r="P394" s="929"/>
      <c r="Q394" s="929"/>
      <c r="R394" s="926"/>
      <c r="S394" s="926"/>
      <c r="T394" s="926"/>
      <c r="U394" s="926"/>
      <c r="V394" s="998"/>
      <c r="W394" s="998" t="s">
        <v>279</v>
      </c>
      <c r="X394" s="1626" t="str">
        <f>項目一覧②!$F$610</f>
        <v/>
      </c>
      <c r="Y394" s="1626"/>
      <c r="Z394" s="1626"/>
      <c r="AA394" s="929" t="s">
        <v>278</v>
      </c>
      <c r="AB394" s="926"/>
    </row>
    <row r="395" spans="1:28" ht="17.100000000000001" customHeight="1">
      <c r="A395" s="929"/>
      <c r="B395" s="929" t="s">
        <v>285</v>
      </c>
      <c r="C395" s="929"/>
      <c r="D395" s="998" t="s">
        <v>281</v>
      </c>
      <c r="E395" s="1625" t="str">
        <f>項目一覧②!$F$599</f>
        <v/>
      </c>
      <c r="F395" s="1625"/>
      <c r="G395" s="983" t="s">
        <v>280</v>
      </c>
      <c r="H395" s="961" t="str">
        <f>項目一覧②!$F$605</f>
        <v/>
      </c>
      <c r="J395" s="929"/>
      <c r="K395" s="929"/>
      <c r="L395" s="926"/>
      <c r="M395" s="929"/>
      <c r="N395" s="929"/>
      <c r="O395" s="929"/>
      <c r="P395" s="929"/>
      <c r="Q395" s="929"/>
      <c r="R395" s="926"/>
      <c r="S395" s="926"/>
      <c r="T395" s="926"/>
      <c r="U395" s="926"/>
      <c r="V395" s="998"/>
      <c r="W395" s="998" t="s">
        <v>279</v>
      </c>
      <c r="X395" s="1626" t="str">
        <f>項目一覧②!$F$611</f>
        <v/>
      </c>
      <c r="Y395" s="1626"/>
      <c r="Z395" s="1626"/>
      <c r="AA395" s="929" t="s">
        <v>278</v>
      </c>
      <c r="AB395" s="926"/>
    </row>
    <row r="396" spans="1:28" ht="17.100000000000001" customHeight="1">
      <c r="A396" s="929"/>
      <c r="B396" s="929" t="s">
        <v>284</v>
      </c>
      <c r="C396" s="929"/>
      <c r="D396" s="998" t="s">
        <v>281</v>
      </c>
      <c r="E396" s="1625" t="str">
        <f>項目一覧②!$F$600</f>
        <v/>
      </c>
      <c r="F396" s="1625"/>
      <c r="G396" s="983" t="s">
        <v>280</v>
      </c>
      <c r="H396" s="961" t="str">
        <f>項目一覧②!$F$606</f>
        <v/>
      </c>
      <c r="J396" s="929"/>
      <c r="K396" s="929"/>
      <c r="L396" s="926"/>
      <c r="M396" s="929"/>
      <c r="N396" s="929"/>
      <c r="O396" s="929"/>
      <c r="P396" s="929"/>
      <c r="Q396" s="929"/>
      <c r="R396" s="926"/>
      <c r="S396" s="926"/>
      <c r="T396" s="926"/>
      <c r="U396" s="926"/>
      <c r="V396" s="998"/>
      <c r="W396" s="998" t="s">
        <v>279</v>
      </c>
      <c r="X396" s="1626" t="str">
        <f>項目一覧②!$F$612</f>
        <v/>
      </c>
      <c r="Y396" s="1626"/>
      <c r="Z396" s="1626"/>
      <c r="AA396" s="929" t="s">
        <v>278</v>
      </c>
      <c r="AB396" s="926"/>
    </row>
    <row r="397" spans="1:28" ht="17.100000000000001" customHeight="1">
      <c r="A397" s="929"/>
      <c r="B397" s="929" t="s">
        <v>283</v>
      </c>
      <c r="C397" s="929"/>
      <c r="D397" s="998" t="s">
        <v>281</v>
      </c>
      <c r="E397" s="1625" t="str">
        <f>項目一覧②!$F$601</f>
        <v/>
      </c>
      <c r="F397" s="1625"/>
      <c r="G397" s="983" t="s">
        <v>280</v>
      </c>
      <c r="H397" s="961" t="str">
        <f>項目一覧②!$F$607</f>
        <v/>
      </c>
      <c r="J397" s="929"/>
      <c r="K397" s="929"/>
      <c r="L397" s="926"/>
      <c r="M397" s="929"/>
      <c r="N397" s="929"/>
      <c r="O397" s="929"/>
      <c r="P397" s="929"/>
      <c r="Q397" s="929"/>
      <c r="R397" s="926"/>
      <c r="S397" s="926"/>
      <c r="T397" s="926"/>
      <c r="U397" s="926"/>
      <c r="V397" s="998"/>
      <c r="W397" s="998" t="s">
        <v>279</v>
      </c>
      <c r="X397" s="1626" t="str">
        <f>項目一覧②!$F$613</f>
        <v/>
      </c>
      <c r="Y397" s="1626"/>
      <c r="Z397" s="1626"/>
      <c r="AA397" s="929" t="s">
        <v>278</v>
      </c>
      <c r="AB397" s="926"/>
    </row>
    <row r="398" spans="1:28" ht="17.100000000000001" customHeight="1">
      <c r="A398" s="958"/>
      <c r="B398" s="958" t="s">
        <v>282</v>
      </c>
      <c r="C398" s="958"/>
      <c r="D398" s="998" t="s">
        <v>281</v>
      </c>
      <c r="E398" s="1625" t="str">
        <f>項目一覧②!$F$602</f>
        <v/>
      </c>
      <c r="F398" s="1625"/>
      <c r="G398" s="983" t="s">
        <v>280</v>
      </c>
      <c r="H398" s="961" t="str">
        <f>項目一覧②!$F$608</f>
        <v/>
      </c>
      <c r="J398" s="958"/>
      <c r="K398" s="958"/>
      <c r="L398" s="926"/>
      <c r="M398" s="958"/>
      <c r="N398" s="958"/>
      <c r="O398" s="958"/>
      <c r="P398" s="958"/>
      <c r="Q398" s="958"/>
      <c r="R398" s="926"/>
      <c r="S398" s="926"/>
      <c r="T398" s="926"/>
      <c r="U398" s="926"/>
      <c r="V398" s="998"/>
      <c r="W398" s="998" t="s">
        <v>279</v>
      </c>
      <c r="X398" s="1629" t="str">
        <f>項目一覧②!$F$614</f>
        <v/>
      </c>
      <c r="Y398" s="1629"/>
      <c r="Z398" s="1629"/>
      <c r="AA398" s="929" t="s">
        <v>278</v>
      </c>
      <c r="AB398" s="929"/>
    </row>
    <row r="399" spans="1:28" ht="17.100000000000001" customHeight="1">
      <c r="A399" s="982" t="s">
        <v>275</v>
      </c>
      <c r="B399" s="960" t="s">
        <v>251</v>
      </c>
      <c r="C399" s="960"/>
      <c r="D399" s="960"/>
      <c r="E399" s="960"/>
      <c r="F399" s="960"/>
      <c r="G399" s="960"/>
      <c r="H399" s="960"/>
      <c r="I399" s="960"/>
      <c r="J399" s="960"/>
      <c r="K399" s="960"/>
      <c r="L399" s="960"/>
      <c r="M399" s="960"/>
      <c r="N399" s="960"/>
      <c r="O399" s="960"/>
      <c r="P399" s="960"/>
      <c r="Q399" s="960"/>
      <c r="R399" s="960"/>
      <c r="S399" s="960"/>
      <c r="T399" s="960"/>
      <c r="U399" s="960"/>
      <c r="V399" s="960"/>
      <c r="W399" s="960"/>
      <c r="X399" s="960"/>
      <c r="Y399" s="960"/>
      <c r="Z399" s="960"/>
      <c r="AA399" s="960"/>
      <c r="AB399" s="926"/>
    </row>
    <row r="400" spans="1:28" ht="17.100000000000001" customHeight="1">
      <c r="A400" s="959"/>
      <c r="B400" s="929"/>
      <c r="C400" s="929"/>
      <c r="D400" s="929"/>
      <c r="E400" s="929"/>
      <c r="F400" s="1633" t="str">
        <f>項目一覧②!$F$615</f>
        <v/>
      </c>
      <c r="G400" s="1633"/>
      <c r="H400" s="1633"/>
      <c r="I400" s="1633"/>
      <c r="J400" s="1633"/>
      <c r="K400" s="1633"/>
      <c r="L400" s="1633"/>
      <c r="M400" s="1633"/>
      <c r="N400" s="1633"/>
      <c r="O400" s="1633"/>
      <c r="P400" s="1633"/>
      <c r="Q400" s="1633"/>
      <c r="R400" s="1633"/>
      <c r="S400" s="1633"/>
      <c r="T400" s="1633"/>
      <c r="U400" s="1633"/>
      <c r="V400" s="1633"/>
      <c r="W400" s="1633"/>
      <c r="X400" s="1633"/>
      <c r="Y400" s="1633"/>
      <c r="Z400" s="1633"/>
      <c r="AA400" s="1633"/>
      <c r="AB400" s="926"/>
    </row>
    <row r="401" spans="1:28" ht="17.100000000000001" customHeight="1">
      <c r="A401" s="958"/>
      <c r="B401" s="958"/>
      <c r="C401" s="958"/>
      <c r="D401" s="958"/>
      <c r="E401" s="958"/>
      <c r="F401" s="1634"/>
      <c r="G401" s="1634"/>
      <c r="H401" s="1634"/>
      <c r="I401" s="1634"/>
      <c r="J401" s="1634"/>
      <c r="K401" s="1634"/>
      <c r="L401" s="1634"/>
      <c r="M401" s="1634"/>
      <c r="N401" s="1634"/>
      <c r="O401" s="1634"/>
      <c r="P401" s="1634"/>
      <c r="Q401" s="1634"/>
      <c r="R401" s="1634"/>
      <c r="S401" s="1634"/>
      <c r="T401" s="1634"/>
      <c r="U401" s="1634"/>
      <c r="V401" s="1634"/>
      <c r="W401" s="1634"/>
      <c r="X401" s="1634"/>
      <c r="Y401" s="1634"/>
      <c r="Z401" s="1634"/>
      <c r="AA401" s="1634"/>
      <c r="AB401" s="929"/>
    </row>
    <row r="402" spans="1:28" ht="17.100000000000001" customHeight="1">
      <c r="A402" s="959" t="s">
        <v>275</v>
      </c>
      <c r="B402" s="929" t="s">
        <v>250</v>
      </c>
      <c r="C402" s="929"/>
      <c r="D402" s="929"/>
      <c r="E402" s="929"/>
      <c r="F402" s="961"/>
      <c r="G402" s="961"/>
      <c r="H402" s="961"/>
      <c r="I402" s="961"/>
      <c r="J402" s="961"/>
      <c r="K402" s="961"/>
      <c r="L402" s="961"/>
      <c r="M402" s="961"/>
      <c r="N402" s="961"/>
      <c r="O402" s="961"/>
      <c r="P402" s="961"/>
      <c r="Q402" s="961"/>
      <c r="R402" s="961"/>
      <c r="S402" s="961"/>
      <c r="T402" s="961"/>
      <c r="U402" s="961"/>
      <c r="V402" s="961"/>
      <c r="W402" s="961"/>
      <c r="X402" s="961"/>
      <c r="Y402" s="961"/>
      <c r="Z402" s="961"/>
      <c r="AA402" s="961"/>
      <c r="AB402" s="926"/>
    </row>
    <row r="403" spans="1:28" ht="17.100000000000001" customHeight="1">
      <c r="A403" s="929"/>
      <c r="B403" s="929"/>
      <c r="C403" s="929"/>
      <c r="D403" s="929"/>
      <c r="E403" s="929"/>
      <c r="F403" s="1633" t="str">
        <f>項目一覧②!$F$616</f>
        <v/>
      </c>
      <c r="G403" s="1633"/>
      <c r="H403" s="1633"/>
      <c r="I403" s="1633"/>
      <c r="J403" s="1633"/>
      <c r="K403" s="1633"/>
      <c r="L403" s="1633"/>
      <c r="M403" s="1633"/>
      <c r="N403" s="1633"/>
      <c r="O403" s="1633"/>
      <c r="P403" s="1633"/>
      <c r="Q403" s="1633"/>
      <c r="R403" s="1633"/>
      <c r="S403" s="1633"/>
      <c r="T403" s="1633"/>
      <c r="U403" s="1633"/>
      <c r="V403" s="1633"/>
      <c r="W403" s="1633"/>
      <c r="X403" s="1633"/>
      <c r="Y403" s="1633"/>
      <c r="Z403" s="1633"/>
      <c r="AA403" s="1633"/>
      <c r="AB403" s="926"/>
    </row>
    <row r="404" spans="1:28" ht="17.100000000000001" customHeight="1">
      <c r="A404" s="958"/>
      <c r="B404" s="958"/>
      <c r="C404" s="958"/>
      <c r="D404" s="958"/>
      <c r="E404" s="958"/>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929"/>
    </row>
    <row r="405" spans="1:28" ht="17.100000000000001" customHeight="1">
      <c r="A405" s="929"/>
      <c r="B405" s="929"/>
      <c r="C405" s="929"/>
      <c r="D405" s="929"/>
      <c r="E405" s="929"/>
      <c r="F405" s="929"/>
      <c r="G405" s="929"/>
      <c r="H405" s="929"/>
      <c r="I405" s="929"/>
      <c r="J405" s="929"/>
      <c r="K405" s="929"/>
      <c r="L405" s="929"/>
      <c r="M405" s="929"/>
      <c r="N405" s="929"/>
      <c r="O405" s="929"/>
      <c r="P405" s="929"/>
      <c r="Q405" s="929"/>
      <c r="R405" s="929"/>
      <c r="S405" s="929"/>
      <c r="T405" s="929"/>
      <c r="U405" s="929"/>
      <c r="V405" s="929"/>
      <c r="W405" s="929"/>
      <c r="X405" s="929"/>
      <c r="Y405" s="929"/>
      <c r="Z405" s="929"/>
      <c r="AA405" s="929"/>
      <c r="AB405" s="926"/>
    </row>
    <row r="406" spans="1:28" ht="17.100000000000001" customHeight="1">
      <c r="A406" s="1627" t="s">
        <v>277</v>
      </c>
      <c r="B406" s="1627"/>
      <c r="C406" s="1627"/>
      <c r="D406" s="1627"/>
      <c r="E406" s="1627"/>
      <c r="F406" s="1627"/>
      <c r="G406" s="1627"/>
      <c r="H406" s="1627"/>
      <c r="I406" s="1627"/>
      <c r="J406" s="1627"/>
      <c r="K406" s="1627"/>
      <c r="L406" s="1627"/>
      <c r="M406" s="1627"/>
      <c r="N406" s="1627"/>
      <c r="O406" s="1627"/>
      <c r="P406" s="1627"/>
      <c r="Q406" s="1627"/>
      <c r="R406" s="1627"/>
      <c r="S406" s="1627"/>
      <c r="T406" s="1627"/>
      <c r="U406" s="1627"/>
      <c r="V406" s="1627"/>
      <c r="W406" s="1627"/>
      <c r="X406" s="1627"/>
      <c r="Y406" s="1627"/>
      <c r="Z406" s="1627"/>
      <c r="AA406" s="1627"/>
      <c r="AB406" s="926"/>
    </row>
    <row r="407" spans="1:28" ht="17.100000000000001" customHeight="1">
      <c r="A407" s="958"/>
      <c r="B407" s="958" t="s">
        <v>276</v>
      </c>
      <c r="C407" s="958"/>
      <c r="D407" s="958"/>
      <c r="E407" s="958"/>
      <c r="F407" s="958"/>
      <c r="G407" s="958"/>
      <c r="H407" s="958"/>
      <c r="I407" s="958"/>
      <c r="J407" s="958"/>
      <c r="K407" s="958"/>
      <c r="L407" s="958"/>
      <c r="M407" s="958"/>
      <c r="N407" s="958"/>
      <c r="O407" s="958"/>
      <c r="P407" s="958"/>
      <c r="Q407" s="958"/>
      <c r="R407" s="958"/>
      <c r="S407" s="958"/>
      <c r="T407" s="958"/>
      <c r="U407" s="958"/>
      <c r="V407" s="958"/>
      <c r="W407" s="958"/>
      <c r="X407" s="958"/>
      <c r="Y407" s="958"/>
      <c r="Z407" s="958"/>
      <c r="AA407" s="958"/>
      <c r="AB407" s="929"/>
    </row>
    <row r="408" spans="1:28" ht="21.95" customHeight="1">
      <c r="A408" s="995" t="s">
        <v>275</v>
      </c>
      <c r="B408" s="996" t="s">
        <v>132</v>
      </c>
      <c r="C408" s="996"/>
      <c r="D408" s="996"/>
      <c r="E408" s="996"/>
      <c r="F408" s="996"/>
      <c r="G408" s="945"/>
      <c r="H408" s="996"/>
      <c r="I408" s="996"/>
      <c r="J408" s="996"/>
      <c r="K408" s="996"/>
      <c r="L408" s="1643">
        <f>項目一覧②!$F$617</f>
        <v>3</v>
      </c>
      <c r="M408" s="1643"/>
      <c r="N408" s="996"/>
      <c r="O408" s="996"/>
      <c r="P408" s="996"/>
      <c r="Q408" s="996"/>
      <c r="R408" s="996"/>
      <c r="S408" s="996"/>
      <c r="T408" s="996"/>
      <c r="U408" s="996"/>
      <c r="V408" s="996"/>
      <c r="W408" s="996"/>
      <c r="X408" s="996"/>
      <c r="Y408" s="996"/>
      <c r="Z408" s="996"/>
      <c r="AA408" s="996"/>
      <c r="AB408" s="929"/>
    </row>
    <row r="409" spans="1:28" ht="21.95" customHeight="1">
      <c r="A409" s="995" t="s">
        <v>275</v>
      </c>
      <c r="B409" s="996" t="s">
        <v>274</v>
      </c>
      <c r="C409" s="996"/>
      <c r="D409" s="996"/>
      <c r="E409" s="996"/>
      <c r="F409" s="996"/>
      <c r="G409" s="926"/>
      <c r="H409" s="926"/>
      <c r="I409" s="996"/>
      <c r="J409" s="996"/>
      <c r="K409" s="996"/>
      <c r="L409" s="926"/>
      <c r="M409" s="996" t="str">
        <f>項目一覧②!$F$618</f>
        <v/>
      </c>
      <c r="N409" s="996" t="s">
        <v>273</v>
      </c>
      <c r="O409" s="996"/>
      <c r="P409" s="996"/>
      <c r="Q409" s="996"/>
      <c r="R409" s="996"/>
      <c r="S409" s="996"/>
      <c r="T409" s="996"/>
      <c r="U409" s="996"/>
      <c r="V409" s="996"/>
      <c r="W409" s="996"/>
      <c r="X409" s="996"/>
      <c r="Y409" s="996"/>
      <c r="Z409" s="996"/>
      <c r="AA409" s="996"/>
      <c r="AB409" s="929"/>
    </row>
    <row r="410" spans="1:28" ht="21.95" customHeight="1">
      <c r="A410" s="995" t="s">
        <v>110</v>
      </c>
      <c r="B410" s="996" t="s">
        <v>272</v>
      </c>
      <c r="C410" s="996"/>
      <c r="D410" s="996"/>
      <c r="E410" s="996"/>
      <c r="F410" s="996"/>
      <c r="G410" s="996"/>
      <c r="H410" s="996"/>
      <c r="I410" s="996"/>
      <c r="J410" s="1717" t="str">
        <f>項目一覧②!$F$619</f>
        <v/>
      </c>
      <c r="K410" s="1717"/>
      <c r="L410" s="1717"/>
      <c r="M410" s="1717"/>
      <c r="N410" s="1022" t="s">
        <v>92</v>
      </c>
      <c r="O410" s="996"/>
      <c r="P410" s="996"/>
      <c r="Q410" s="996"/>
      <c r="R410" s="996"/>
      <c r="S410" s="996"/>
      <c r="T410" s="996"/>
      <c r="U410" s="996"/>
      <c r="V410" s="996"/>
      <c r="W410" s="996"/>
      <c r="X410" s="996"/>
      <c r="Y410" s="996"/>
      <c r="Z410" s="996"/>
      <c r="AA410" s="996"/>
      <c r="AB410" s="929"/>
    </row>
    <row r="411" spans="1:28" ht="21.95" customHeight="1">
      <c r="A411" s="995" t="s">
        <v>110</v>
      </c>
      <c r="B411" s="996" t="s">
        <v>271</v>
      </c>
      <c r="C411" s="996"/>
      <c r="D411" s="996"/>
      <c r="E411" s="996"/>
      <c r="F411" s="996"/>
      <c r="G411" s="996"/>
      <c r="H411" s="996"/>
      <c r="I411" s="996"/>
      <c r="J411" s="1717" t="str">
        <f>項目一覧②!$F$620</f>
        <v/>
      </c>
      <c r="K411" s="1717"/>
      <c r="L411" s="1717"/>
      <c r="M411" s="1717"/>
      <c r="N411" s="1023" t="s">
        <v>92</v>
      </c>
      <c r="O411" s="996"/>
      <c r="P411" s="996"/>
      <c r="Q411" s="996"/>
      <c r="R411" s="996"/>
      <c r="S411" s="996"/>
      <c r="T411" s="996"/>
      <c r="U411" s="996"/>
      <c r="V411" s="996"/>
      <c r="W411" s="996"/>
      <c r="X411" s="996"/>
      <c r="Y411" s="996"/>
      <c r="Z411" s="996"/>
      <c r="AA411" s="996"/>
      <c r="AB411" s="929"/>
    </row>
    <row r="412" spans="1:28" ht="21.95" customHeight="1">
      <c r="A412" s="995" t="s">
        <v>110</v>
      </c>
      <c r="B412" s="996" t="s">
        <v>270</v>
      </c>
      <c r="C412" s="996"/>
      <c r="D412" s="996"/>
      <c r="E412" s="996"/>
      <c r="F412" s="996"/>
      <c r="G412" s="996"/>
      <c r="H412" s="996"/>
      <c r="I412" s="996"/>
      <c r="J412" s="1717" t="str">
        <f>項目一覧②!$F$621</f>
        <v/>
      </c>
      <c r="K412" s="1717"/>
      <c r="L412" s="1717"/>
      <c r="M412" s="1717"/>
      <c r="N412" s="1022" t="s">
        <v>92</v>
      </c>
      <c r="O412" s="996"/>
      <c r="P412" s="996"/>
      <c r="Q412" s="996"/>
      <c r="R412" s="996"/>
      <c r="S412" s="996"/>
      <c r="T412" s="996"/>
      <c r="U412" s="996"/>
      <c r="V412" s="996"/>
      <c r="W412" s="996"/>
      <c r="X412" s="996"/>
      <c r="Y412" s="996"/>
      <c r="Z412" s="996"/>
      <c r="AA412" s="996"/>
      <c r="AB412" s="929"/>
    </row>
    <row r="413" spans="1:28" ht="17.100000000000001" customHeight="1">
      <c r="A413" s="982" t="s">
        <v>110</v>
      </c>
      <c r="B413" s="960" t="s">
        <v>268</v>
      </c>
      <c r="C413" s="960"/>
      <c r="D413" s="960"/>
      <c r="E413" s="960"/>
      <c r="F413" s="960"/>
      <c r="G413" s="960"/>
      <c r="H413" s="960"/>
      <c r="I413" s="960"/>
      <c r="O413" s="960"/>
      <c r="P413" s="960"/>
      <c r="Q413" s="960"/>
      <c r="R413" s="960"/>
      <c r="S413" s="960"/>
      <c r="T413" s="960"/>
      <c r="U413" s="960"/>
      <c r="V413" s="960"/>
      <c r="W413" s="960"/>
      <c r="X413" s="960"/>
      <c r="Y413" s="960"/>
      <c r="Z413" s="960"/>
      <c r="AA413" s="960"/>
      <c r="AB413" s="926"/>
    </row>
    <row r="414" spans="1:28" ht="17.100000000000001" customHeight="1">
      <c r="A414" s="959"/>
      <c r="B414" s="929"/>
      <c r="C414" s="929" t="s">
        <v>2269</v>
      </c>
      <c r="D414" s="929" t="s">
        <v>2270</v>
      </c>
      <c r="E414" s="929"/>
      <c r="F414" s="929"/>
      <c r="G414" s="929"/>
      <c r="H414" s="929"/>
      <c r="I414" s="929"/>
      <c r="J414" s="1722" t="str">
        <f>項目一覧②!$F$622</f>
        <v/>
      </c>
      <c r="K414" s="1722"/>
      <c r="L414" s="1722"/>
      <c r="M414" s="1722"/>
      <c r="N414" s="1023" t="s">
        <v>92</v>
      </c>
      <c r="O414" s="929"/>
      <c r="P414" s="929"/>
      <c r="Q414" s="929"/>
      <c r="R414" s="929"/>
      <c r="S414" s="929"/>
      <c r="T414" s="929"/>
      <c r="U414" s="929"/>
      <c r="V414" s="929"/>
      <c r="W414" s="929"/>
      <c r="X414" s="929"/>
      <c r="Y414" s="929"/>
      <c r="Z414" s="929"/>
      <c r="AA414" s="929"/>
      <c r="AB414" s="926"/>
    </row>
    <row r="415" spans="1:28" ht="17.100000000000001" customHeight="1">
      <c r="A415" s="959"/>
      <c r="B415" s="929"/>
      <c r="C415" s="929" t="s">
        <v>2271</v>
      </c>
      <c r="D415" s="929" t="s">
        <v>2272</v>
      </c>
      <c r="E415" s="929"/>
      <c r="F415" s="929"/>
      <c r="G415" s="929"/>
      <c r="H415" s="929"/>
      <c r="I415" s="929"/>
      <c r="J415" s="1024"/>
      <c r="K415" s="1024"/>
      <c r="L415" s="1024"/>
      <c r="M415" s="1024"/>
      <c r="N415" s="1023"/>
      <c r="O415" s="929"/>
      <c r="P415" s="929"/>
      <c r="Q415" s="929" t="str">
        <f>IF(項目一覧②!$G$623=TRUE,"■","□")</f>
        <v>□</v>
      </c>
      <c r="R415" s="929" t="s">
        <v>84</v>
      </c>
      <c r="S415" s="929"/>
      <c r="T415" s="929" t="str">
        <f>IF(項目一覧②!$H$623=TRUE,"■","□")</f>
        <v>□</v>
      </c>
      <c r="U415" s="929" t="s">
        <v>454</v>
      </c>
      <c r="V415" s="929"/>
      <c r="W415" s="929"/>
      <c r="X415" s="929"/>
      <c r="Y415" s="929"/>
      <c r="Z415" s="929"/>
      <c r="AA415" s="929"/>
      <c r="AB415" s="929"/>
    </row>
    <row r="416" spans="1:28" ht="17.100000000000001" customHeight="1">
      <c r="A416" s="982" t="s">
        <v>275</v>
      </c>
      <c r="B416" s="960" t="s">
        <v>264</v>
      </c>
      <c r="C416" s="960"/>
      <c r="D416" s="960"/>
      <c r="E416" s="960"/>
      <c r="F416" s="960"/>
      <c r="G416" s="960"/>
      <c r="H416" s="960"/>
      <c r="I416" s="960"/>
      <c r="J416" s="960"/>
      <c r="K416" s="960"/>
      <c r="L416" s="960"/>
      <c r="M416" s="960"/>
      <c r="N416" s="960"/>
      <c r="O416" s="960"/>
      <c r="P416" s="960"/>
      <c r="Q416" s="960"/>
      <c r="R416" s="960"/>
      <c r="S416" s="960"/>
      <c r="T416" s="960"/>
      <c r="U416" s="960"/>
      <c r="V416" s="960"/>
      <c r="W416" s="960"/>
      <c r="X416" s="960"/>
      <c r="Y416" s="960"/>
      <c r="Z416" s="960"/>
      <c r="AA416" s="960"/>
      <c r="AB416" s="926"/>
    </row>
    <row r="417" spans="1:28" ht="17.100000000000001" customHeight="1">
      <c r="A417" s="929"/>
      <c r="B417" s="929"/>
      <c r="C417" s="929"/>
      <c r="D417" s="1627" t="s">
        <v>263</v>
      </c>
      <c r="E417" s="1627"/>
      <c r="F417" s="1627"/>
      <c r="G417" s="1627"/>
      <c r="H417" s="998"/>
      <c r="I417" s="1627" t="s">
        <v>262</v>
      </c>
      <c r="J417" s="1627"/>
      <c r="K417" s="1627"/>
      <c r="L417" s="1627"/>
      <c r="M417" s="1627"/>
      <c r="N417" s="1627"/>
      <c r="O417" s="1627"/>
      <c r="P417" s="1627"/>
      <c r="Q417" s="1627"/>
      <c r="R417" s="1627"/>
      <c r="S417" s="1627"/>
      <c r="T417" s="1627"/>
      <c r="U417" s="1627"/>
      <c r="V417" s="998"/>
      <c r="W417" s="998" t="s">
        <v>279</v>
      </c>
      <c r="X417" s="1627" t="s">
        <v>289</v>
      </c>
      <c r="Y417" s="1627"/>
      <c r="Z417" s="1627"/>
      <c r="AA417" s="929" t="s">
        <v>288</v>
      </c>
      <c r="AB417" s="926"/>
    </row>
    <row r="418" spans="1:28" ht="17.100000000000001" customHeight="1">
      <c r="A418" s="929"/>
      <c r="B418" s="929" t="s">
        <v>287</v>
      </c>
      <c r="C418" s="929"/>
      <c r="D418" s="998" t="s">
        <v>281</v>
      </c>
      <c r="E418" s="1625" t="str">
        <f>項目一覧②!$F$624</f>
        <v/>
      </c>
      <c r="F418" s="1625"/>
      <c r="G418" s="983" t="s">
        <v>280</v>
      </c>
      <c r="H418" s="961" t="str">
        <f>項目一覧②!$F$630</f>
        <v/>
      </c>
      <c r="J418" s="929"/>
      <c r="K418" s="929"/>
      <c r="L418" s="926"/>
      <c r="M418" s="929"/>
      <c r="N418" s="929"/>
      <c r="O418" s="929"/>
      <c r="P418" s="929"/>
      <c r="Q418" s="929"/>
      <c r="R418" s="926"/>
      <c r="S418" s="926"/>
      <c r="T418" s="926"/>
      <c r="U418" s="926"/>
      <c r="V418" s="998"/>
      <c r="W418" s="998" t="s">
        <v>279</v>
      </c>
      <c r="X418" s="1718" t="str">
        <f>項目一覧②!$F$636</f>
        <v/>
      </c>
      <c r="Y418" s="1718"/>
      <c r="Z418" s="1718"/>
      <c r="AA418" s="929" t="s">
        <v>278</v>
      </c>
      <c r="AB418" s="926"/>
    </row>
    <row r="419" spans="1:28" ht="17.100000000000001" customHeight="1">
      <c r="A419" s="929"/>
      <c r="B419" s="929" t="s">
        <v>286</v>
      </c>
      <c r="C419" s="929"/>
      <c r="D419" s="998" t="s">
        <v>281</v>
      </c>
      <c r="E419" s="1625" t="str">
        <f>項目一覧②!$F$625</f>
        <v/>
      </c>
      <c r="F419" s="1625"/>
      <c r="G419" s="983" t="s">
        <v>280</v>
      </c>
      <c r="H419" s="961" t="str">
        <f>項目一覧②!$F$631</f>
        <v/>
      </c>
      <c r="J419" s="929"/>
      <c r="K419" s="929"/>
      <c r="L419" s="926"/>
      <c r="M419" s="929"/>
      <c r="N419" s="929"/>
      <c r="O419" s="929"/>
      <c r="P419" s="929"/>
      <c r="Q419" s="929"/>
      <c r="R419" s="926"/>
      <c r="S419" s="926"/>
      <c r="T419" s="926"/>
      <c r="U419" s="926"/>
      <c r="V419" s="998"/>
      <c r="W419" s="998" t="s">
        <v>279</v>
      </c>
      <c r="X419" s="1718" t="str">
        <f>項目一覧②!$F$637</f>
        <v/>
      </c>
      <c r="Y419" s="1718"/>
      <c r="Z419" s="1718"/>
      <c r="AA419" s="929" t="s">
        <v>278</v>
      </c>
      <c r="AB419" s="926"/>
    </row>
    <row r="420" spans="1:28" ht="17.100000000000001" customHeight="1">
      <c r="A420" s="929"/>
      <c r="B420" s="929" t="s">
        <v>285</v>
      </c>
      <c r="C420" s="929"/>
      <c r="D420" s="998" t="s">
        <v>281</v>
      </c>
      <c r="E420" s="1625" t="str">
        <f>項目一覧②!$F$626</f>
        <v/>
      </c>
      <c r="F420" s="1625"/>
      <c r="G420" s="983" t="s">
        <v>280</v>
      </c>
      <c r="H420" s="961" t="str">
        <f>項目一覧②!$F$632</f>
        <v/>
      </c>
      <c r="J420" s="929"/>
      <c r="K420" s="929"/>
      <c r="L420" s="926"/>
      <c r="M420" s="929"/>
      <c r="N420" s="929"/>
      <c r="O420" s="929"/>
      <c r="P420" s="929"/>
      <c r="Q420" s="929"/>
      <c r="R420" s="926"/>
      <c r="S420" s="926"/>
      <c r="T420" s="926"/>
      <c r="U420" s="926"/>
      <c r="V420" s="998"/>
      <c r="W420" s="998" t="s">
        <v>279</v>
      </c>
      <c r="X420" s="1718" t="str">
        <f>項目一覧②!$F$638</f>
        <v/>
      </c>
      <c r="Y420" s="1718"/>
      <c r="Z420" s="1718"/>
      <c r="AA420" s="929" t="s">
        <v>278</v>
      </c>
      <c r="AB420" s="926"/>
    </row>
    <row r="421" spans="1:28" ht="17.100000000000001" customHeight="1">
      <c r="A421" s="929"/>
      <c r="B421" s="929" t="s">
        <v>284</v>
      </c>
      <c r="C421" s="929"/>
      <c r="D421" s="998" t="s">
        <v>281</v>
      </c>
      <c r="E421" s="1625" t="str">
        <f>項目一覧②!$F$627</f>
        <v/>
      </c>
      <c r="F421" s="1625"/>
      <c r="G421" s="983" t="s">
        <v>280</v>
      </c>
      <c r="H421" s="961" t="str">
        <f>項目一覧②!$F$633</f>
        <v/>
      </c>
      <c r="J421" s="929"/>
      <c r="K421" s="929"/>
      <c r="L421" s="926"/>
      <c r="M421" s="929"/>
      <c r="N421" s="929"/>
      <c r="O421" s="929"/>
      <c r="P421" s="929"/>
      <c r="Q421" s="929"/>
      <c r="R421" s="926"/>
      <c r="S421" s="926"/>
      <c r="T421" s="926"/>
      <c r="U421" s="926"/>
      <c r="V421" s="998"/>
      <c r="W421" s="998" t="s">
        <v>279</v>
      </c>
      <c r="X421" s="1718" t="str">
        <f>項目一覧②!$F$639</f>
        <v/>
      </c>
      <c r="Y421" s="1718"/>
      <c r="Z421" s="1718"/>
      <c r="AA421" s="929" t="s">
        <v>278</v>
      </c>
      <c r="AB421" s="926"/>
    </row>
    <row r="422" spans="1:28" ht="17.100000000000001" customHeight="1">
      <c r="A422" s="929"/>
      <c r="B422" s="929" t="s">
        <v>283</v>
      </c>
      <c r="C422" s="929"/>
      <c r="D422" s="998" t="s">
        <v>281</v>
      </c>
      <c r="E422" s="1625" t="str">
        <f>項目一覧②!$F$628</f>
        <v/>
      </c>
      <c r="F422" s="1625"/>
      <c r="G422" s="983" t="s">
        <v>280</v>
      </c>
      <c r="H422" s="961" t="str">
        <f>項目一覧②!$F$634</f>
        <v/>
      </c>
      <c r="J422" s="929"/>
      <c r="K422" s="929"/>
      <c r="L422" s="926"/>
      <c r="M422" s="929"/>
      <c r="N422" s="929"/>
      <c r="O422" s="929"/>
      <c r="P422" s="929"/>
      <c r="Q422" s="929"/>
      <c r="R422" s="926"/>
      <c r="S422" s="926"/>
      <c r="T422" s="926"/>
      <c r="U422" s="926"/>
      <c r="V422" s="998"/>
      <c r="W422" s="998" t="s">
        <v>279</v>
      </c>
      <c r="X422" s="1718" t="str">
        <f>項目一覧②!$F$640</f>
        <v/>
      </c>
      <c r="Y422" s="1718"/>
      <c r="Z422" s="1718"/>
      <c r="AA422" s="929" t="s">
        <v>278</v>
      </c>
      <c r="AB422" s="926"/>
    </row>
    <row r="423" spans="1:28" ht="17.100000000000001" customHeight="1">
      <c r="A423" s="958"/>
      <c r="B423" s="958" t="s">
        <v>282</v>
      </c>
      <c r="C423" s="958"/>
      <c r="D423" s="998" t="s">
        <v>281</v>
      </c>
      <c r="E423" s="1625" t="str">
        <f>項目一覧②!$F$629</f>
        <v/>
      </c>
      <c r="F423" s="1625"/>
      <c r="G423" s="983" t="s">
        <v>280</v>
      </c>
      <c r="H423" s="961" t="str">
        <f>項目一覧②!$F$635</f>
        <v/>
      </c>
      <c r="J423" s="958"/>
      <c r="K423" s="958"/>
      <c r="L423" s="926"/>
      <c r="M423" s="958"/>
      <c r="N423" s="958"/>
      <c r="O423" s="958"/>
      <c r="P423" s="958"/>
      <c r="Q423" s="958"/>
      <c r="R423" s="926"/>
      <c r="S423" s="926"/>
      <c r="T423" s="926"/>
      <c r="U423" s="926"/>
      <c r="V423" s="998"/>
      <c r="W423" s="998" t="s">
        <v>279</v>
      </c>
      <c r="X423" s="1719" t="str">
        <f>項目一覧②!$F$641</f>
        <v/>
      </c>
      <c r="Y423" s="1719"/>
      <c r="Z423" s="1719"/>
      <c r="AA423" s="929" t="s">
        <v>278</v>
      </c>
      <c r="AB423" s="929"/>
    </row>
    <row r="424" spans="1:28" ht="17.100000000000001" customHeight="1">
      <c r="A424" s="982" t="s">
        <v>275</v>
      </c>
      <c r="B424" s="960" t="s">
        <v>251</v>
      </c>
      <c r="C424" s="960"/>
      <c r="D424" s="960"/>
      <c r="E424" s="960"/>
      <c r="F424" s="960"/>
      <c r="G424" s="960"/>
      <c r="H424" s="960"/>
      <c r="I424" s="960"/>
      <c r="J424" s="960"/>
      <c r="K424" s="960"/>
      <c r="L424" s="960"/>
      <c r="M424" s="960"/>
      <c r="N424" s="960"/>
      <c r="O424" s="960"/>
      <c r="P424" s="960"/>
      <c r="Q424" s="960"/>
      <c r="R424" s="960"/>
      <c r="S424" s="960"/>
      <c r="T424" s="960"/>
      <c r="U424" s="960"/>
      <c r="V424" s="960"/>
      <c r="W424" s="960"/>
      <c r="X424" s="960"/>
      <c r="Y424" s="960"/>
      <c r="Z424" s="960"/>
      <c r="AA424" s="960"/>
      <c r="AB424" s="926"/>
    </row>
    <row r="425" spans="1:28" ht="17.100000000000001" customHeight="1">
      <c r="A425" s="959"/>
      <c r="B425" s="929"/>
      <c r="C425" s="929"/>
      <c r="D425" s="929"/>
      <c r="E425" s="929"/>
      <c r="F425" s="1633" t="str">
        <f>項目一覧②!$F$642</f>
        <v/>
      </c>
      <c r="G425" s="1633"/>
      <c r="H425" s="1633"/>
      <c r="I425" s="1633"/>
      <c r="J425" s="1633"/>
      <c r="K425" s="1633"/>
      <c r="L425" s="1633"/>
      <c r="M425" s="1633"/>
      <c r="N425" s="1633"/>
      <c r="O425" s="1633"/>
      <c r="P425" s="1633"/>
      <c r="Q425" s="1633"/>
      <c r="R425" s="1633"/>
      <c r="S425" s="1633"/>
      <c r="T425" s="1633"/>
      <c r="U425" s="1633"/>
      <c r="V425" s="1633"/>
      <c r="W425" s="1633"/>
      <c r="X425" s="1633"/>
      <c r="Y425" s="1633"/>
      <c r="Z425" s="1633"/>
      <c r="AA425" s="1633"/>
      <c r="AB425" s="926"/>
    </row>
    <row r="426" spans="1:28" ht="17.100000000000001" customHeight="1">
      <c r="A426" s="958"/>
      <c r="B426" s="958"/>
      <c r="C426" s="958"/>
      <c r="D426" s="958"/>
      <c r="E426" s="958"/>
      <c r="F426" s="1634"/>
      <c r="G426" s="1634"/>
      <c r="H426" s="1634"/>
      <c r="I426" s="1634"/>
      <c r="J426" s="1634"/>
      <c r="K426" s="1634"/>
      <c r="L426" s="1634"/>
      <c r="M426" s="1634"/>
      <c r="N426" s="1634"/>
      <c r="O426" s="1634"/>
      <c r="P426" s="1634"/>
      <c r="Q426" s="1634"/>
      <c r="R426" s="1634"/>
      <c r="S426" s="1634"/>
      <c r="T426" s="1634"/>
      <c r="U426" s="1634"/>
      <c r="V426" s="1634"/>
      <c r="W426" s="1634"/>
      <c r="X426" s="1634"/>
      <c r="Y426" s="1634"/>
      <c r="Z426" s="1634"/>
      <c r="AA426" s="1634"/>
      <c r="AB426" s="929"/>
    </row>
    <row r="427" spans="1:28" ht="17.100000000000001" customHeight="1">
      <c r="A427" s="959" t="s">
        <v>275</v>
      </c>
      <c r="B427" s="929" t="s">
        <v>250</v>
      </c>
      <c r="C427" s="929"/>
      <c r="D427" s="929"/>
      <c r="E427" s="929"/>
      <c r="F427" s="929"/>
      <c r="G427" s="929"/>
      <c r="H427" s="929"/>
      <c r="I427" s="929"/>
      <c r="J427" s="929"/>
      <c r="K427" s="929"/>
      <c r="L427" s="929"/>
      <c r="M427" s="929"/>
      <c r="N427" s="929"/>
      <c r="O427" s="929"/>
      <c r="P427" s="929"/>
      <c r="Q427" s="929"/>
      <c r="R427" s="929"/>
      <c r="S427" s="929"/>
      <c r="T427" s="929"/>
      <c r="U427" s="929"/>
      <c r="V427" s="929"/>
      <c r="W427" s="929"/>
      <c r="X427" s="929"/>
      <c r="Y427" s="929"/>
      <c r="Z427" s="929"/>
      <c r="AA427" s="929"/>
      <c r="AB427" s="926"/>
    </row>
    <row r="428" spans="1:28" ht="17.100000000000001" customHeight="1">
      <c r="A428" s="929"/>
      <c r="B428" s="929"/>
      <c r="C428" s="929"/>
      <c r="D428" s="929"/>
      <c r="E428" s="929"/>
      <c r="F428" s="1633" t="str">
        <f>項目一覧②!$F$643</f>
        <v/>
      </c>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926"/>
    </row>
    <row r="429" spans="1:28" ht="17.100000000000001" customHeight="1">
      <c r="A429" s="958"/>
      <c r="B429" s="958"/>
      <c r="C429" s="958"/>
      <c r="D429" s="958"/>
      <c r="E429" s="958"/>
      <c r="F429" s="1634"/>
      <c r="G429" s="1634"/>
      <c r="H429" s="1634"/>
      <c r="I429" s="1634"/>
      <c r="J429" s="1634"/>
      <c r="K429" s="1634"/>
      <c r="L429" s="1634"/>
      <c r="M429" s="1634"/>
      <c r="N429" s="1634"/>
      <c r="O429" s="1634"/>
      <c r="P429" s="1634"/>
      <c r="Q429" s="1634"/>
      <c r="R429" s="1634"/>
      <c r="S429" s="1634"/>
      <c r="T429" s="1634"/>
      <c r="U429" s="1634"/>
      <c r="V429" s="1634"/>
      <c r="W429" s="1634"/>
      <c r="X429" s="1634"/>
      <c r="Y429" s="1634"/>
      <c r="Z429" s="1634"/>
      <c r="AA429" s="1634"/>
      <c r="AB429" s="929"/>
    </row>
    <row r="430" spans="1:28" ht="17.100000000000001" customHeight="1">
      <c r="A430" s="929"/>
      <c r="B430" s="929"/>
      <c r="C430" s="929"/>
      <c r="D430" s="929"/>
      <c r="E430" s="929"/>
      <c r="F430" s="929"/>
      <c r="G430" s="929"/>
      <c r="H430" s="929"/>
      <c r="I430" s="929"/>
      <c r="J430" s="929"/>
      <c r="K430" s="929"/>
      <c r="L430" s="929"/>
      <c r="M430" s="929"/>
      <c r="N430" s="929"/>
      <c r="O430" s="929"/>
      <c r="P430" s="929"/>
      <c r="Q430" s="929"/>
      <c r="R430" s="929"/>
      <c r="S430" s="929"/>
      <c r="T430" s="929"/>
      <c r="U430" s="929"/>
      <c r="V430" s="929"/>
      <c r="W430" s="929"/>
      <c r="X430" s="929"/>
      <c r="Y430" s="929"/>
      <c r="Z430" s="929"/>
      <c r="AA430" s="929"/>
      <c r="AB430" s="926"/>
    </row>
    <row r="431" spans="1:28" ht="17.100000000000001" customHeight="1">
      <c r="A431" s="1627" t="s">
        <v>277</v>
      </c>
      <c r="B431" s="1627"/>
      <c r="C431" s="1627"/>
      <c r="D431" s="1627"/>
      <c r="E431" s="1627"/>
      <c r="F431" s="1627"/>
      <c r="G431" s="1627"/>
      <c r="H431" s="1627"/>
      <c r="I431" s="1627"/>
      <c r="J431" s="1627"/>
      <c r="K431" s="1627"/>
      <c r="L431" s="1627"/>
      <c r="M431" s="1627"/>
      <c r="N431" s="1627"/>
      <c r="O431" s="1627"/>
      <c r="P431" s="1627"/>
      <c r="Q431" s="1627"/>
      <c r="R431" s="1627"/>
      <c r="S431" s="1627"/>
      <c r="T431" s="1627"/>
      <c r="U431" s="1627"/>
      <c r="V431" s="1627"/>
      <c r="W431" s="1627"/>
      <c r="X431" s="1627"/>
      <c r="Y431" s="1627"/>
      <c r="Z431" s="1627"/>
      <c r="AA431" s="1627"/>
      <c r="AB431" s="926"/>
    </row>
    <row r="432" spans="1:28" ht="17.100000000000001" customHeight="1">
      <c r="A432" s="958"/>
      <c r="B432" s="958" t="s">
        <v>276</v>
      </c>
      <c r="C432" s="958"/>
      <c r="D432" s="958"/>
      <c r="E432" s="958"/>
      <c r="F432" s="958"/>
      <c r="G432" s="958"/>
      <c r="H432" s="958"/>
      <c r="I432" s="958"/>
      <c r="J432" s="958"/>
      <c r="K432" s="958"/>
      <c r="L432" s="958"/>
      <c r="M432" s="958"/>
      <c r="N432" s="958"/>
      <c r="O432" s="958"/>
      <c r="P432" s="958"/>
      <c r="Q432" s="958"/>
      <c r="R432" s="958"/>
      <c r="S432" s="958"/>
      <c r="T432" s="958"/>
      <c r="U432" s="958"/>
      <c r="V432" s="958"/>
      <c r="W432" s="958"/>
      <c r="X432" s="958"/>
      <c r="Y432" s="958"/>
      <c r="Z432" s="958"/>
      <c r="AA432" s="958"/>
      <c r="AB432" s="929"/>
    </row>
    <row r="433" spans="1:28" ht="21.95" customHeight="1">
      <c r="A433" s="995" t="s">
        <v>275</v>
      </c>
      <c r="B433" s="996" t="s">
        <v>132</v>
      </c>
      <c r="C433" s="996"/>
      <c r="D433" s="996"/>
      <c r="E433" s="996"/>
      <c r="F433" s="996"/>
      <c r="G433" s="945"/>
      <c r="H433" s="996"/>
      <c r="I433" s="996"/>
      <c r="J433" s="996"/>
      <c r="K433" s="996"/>
      <c r="L433" s="1643">
        <f>項目一覧②!$F$644</f>
        <v>3</v>
      </c>
      <c r="M433" s="1643"/>
      <c r="N433" s="996"/>
      <c r="O433" s="996"/>
      <c r="P433" s="996"/>
      <c r="Q433" s="996"/>
      <c r="R433" s="996"/>
      <c r="S433" s="996"/>
      <c r="T433" s="996"/>
      <c r="U433" s="996"/>
      <c r="V433" s="996"/>
      <c r="W433" s="996"/>
      <c r="X433" s="996"/>
      <c r="Y433" s="996"/>
      <c r="Z433" s="996"/>
      <c r="AA433" s="996"/>
      <c r="AB433" s="929"/>
    </row>
    <row r="434" spans="1:28" ht="21.95" customHeight="1">
      <c r="A434" s="995" t="s">
        <v>275</v>
      </c>
      <c r="B434" s="996" t="s">
        <v>274</v>
      </c>
      <c r="C434" s="996"/>
      <c r="D434" s="996"/>
      <c r="E434" s="996"/>
      <c r="F434" s="996"/>
      <c r="G434" s="926"/>
      <c r="H434" s="926"/>
      <c r="I434" s="996"/>
      <c r="J434" s="996"/>
      <c r="K434" s="1631" t="str">
        <f>項目一覧②!$F$645</f>
        <v/>
      </c>
      <c r="L434" s="1631"/>
      <c r="M434" s="1631"/>
      <c r="N434" s="996" t="s">
        <v>273</v>
      </c>
      <c r="O434" s="996"/>
      <c r="P434" s="996"/>
      <c r="Q434" s="996"/>
      <c r="R434" s="996"/>
      <c r="S434" s="996"/>
      <c r="T434" s="996"/>
      <c r="U434" s="996"/>
      <c r="V434" s="996"/>
      <c r="W434" s="996"/>
      <c r="X434" s="996"/>
      <c r="Y434" s="996"/>
      <c r="Z434" s="996"/>
      <c r="AA434" s="996"/>
      <c r="AB434" s="929"/>
    </row>
    <row r="435" spans="1:28" ht="21.95" customHeight="1">
      <c r="A435" s="995" t="s">
        <v>110</v>
      </c>
      <c r="B435" s="996" t="s">
        <v>272</v>
      </c>
      <c r="C435" s="996"/>
      <c r="D435" s="996"/>
      <c r="E435" s="996"/>
      <c r="F435" s="996"/>
      <c r="G435" s="996"/>
      <c r="H435" s="996"/>
      <c r="I435" s="996"/>
      <c r="J435" s="1717" t="str">
        <f>項目一覧②!$F$646</f>
        <v/>
      </c>
      <c r="K435" s="1717"/>
      <c r="L435" s="1717"/>
      <c r="M435" s="1717"/>
      <c r="N435" s="1027" t="s">
        <v>92</v>
      </c>
      <c r="O435" s="996"/>
      <c r="P435" s="996"/>
      <c r="Q435" s="996"/>
      <c r="R435" s="996"/>
      <c r="S435" s="996"/>
      <c r="T435" s="996"/>
      <c r="U435" s="996"/>
      <c r="V435" s="996"/>
      <c r="W435" s="996"/>
      <c r="X435" s="996"/>
      <c r="Y435" s="996"/>
      <c r="Z435" s="996"/>
      <c r="AA435" s="996"/>
      <c r="AB435" s="929"/>
    </row>
    <row r="436" spans="1:28" ht="21.95" customHeight="1">
      <c r="A436" s="995" t="s">
        <v>110</v>
      </c>
      <c r="B436" s="996" t="s">
        <v>271</v>
      </c>
      <c r="C436" s="996"/>
      <c r="D436" s="996"/>
      <c r="E436" s="996"/>
      <c r="F436" s="996"/>
      <c r="G436" s="996"/>
      <c r="H436" s="996"/>
      <c r="I436" s="996"/>
      <c r="J436" s="1717" t="str">
        <f>項目一覧②!$F$647</f>
        <v/>
      </c>
      <c r="K436" s="1717"/>
      <c r="L436" s="1717"/>
      <c r="M436" s="1717"/>
      <c r="N436" s="1028" t="s">
        <v>92</v>
      </c>
      <c r="O436" s="996"/>
      <c r="P436" s="996"/>
      <c r="Q436" s="996"/>
      <c r="R436" s="996"/>
      <c r="S436" s="996"/>
      <c r="T436" s="996"/>
      <c r="U436" s="996"/>
      <c r="V436" s="996"/>
      <c r="W436" s="996"/>
      <c r="X436" s="996"/>
      <c r="Y436" s="996"/>
      <c r="Z436" s="996"/>
      <c r="AA436" s="996"/>
      <c r="AB436" s="929"/>
    </row>
    <row r="437" spans="1:28" ht="21.95" customHeight="1">
      <c r="A437" s="995" t="s">
        <v>110</v>
      </c>
      <c r="B437" s="996" t="s">
        <v>270</v>
      </c>
      <c r="C437" s="996"/>
      <c r="D437" s="996"/>
      <c r="E437" s="996"/>
      <c r="F437" s="996"/>
      <c r="G437" s="996"/>
      <c r="H437" s="996"/>
      <c r="I437" s="996"/>
      <c r="J437" s="1717" t="str">
        <f>項目一覧②!$F$648</f>
        <v/>
      </c>
      <c r="K437" s="1717"/>
      <c r="L437" s="1717"/>
      <c r="M437" s="1717"/>
      <c r="N437" s="1027" t="s">
        <v>92</v>
      </c>
      <c r="O437" s="996"/>
      <c r="P437" s="996"/>
      <c r="Q437" s="996"/>
      <c r="R437" s="996"/>
      <c r="S437" s="996"/>
      <c r="T437" s="996"/>
      <c r="U437" s="996"/>
      <c r="V437" s="996"/>
      <c r="W437" s="996"/>
      <c r="X437" s="996"/>
      <c r="Y437" s="996"/>
      <c r="Z437" s="996"/>
      <c r="AA437" s="996"/>
      <c r="AB437" s="929"/>
    </row>
    <row r="438" spans="1:28" ht="17.100000000000001" customHeight="1">
      <c r="A438" s="982" t="s">
        <v>110</v>
      </c>
      <c r="B438" s="960" t="s">
        <v>268</v>
      </c>
      <c r="C438" s="960"/>
      <c r="D438" s="960"/>
      <c r="E438" s="960"/>
      <c r="F438" s="960"/>
      <c r="G438" s="960"/>
      <c r="H438" s="960"/>
      <c r="I438" s="960"/>
      <c r="O438" s="960"/>
      <c r="P438" s="960"/>
      <c r="Q438" s="960"/>
      <c r="R438" s="960"/>
      <c r="S438" s="960"/>
      <c r="T438" s="960"/>
      <c r="U438" s="960"/>
      <c r="V438" s="960"/>
      <c r="W438" s="960"/>
      <c r="X438" s="960"/>
      <c r="Y438" s="960"/>
      <c r="Z438" s="960"/>
      <c r="AA438" s="960"/>
      <c r="AB438" s="926"/>
    </row>
    <row r="439" spans="1:28" ht="17.100000000000001" customHeight="1">
      <c r="A439" s="959"/>
      <c r="B439" s="929"/>
      <c r="C439" s="929" t="s">
        <v>2269</v>
      </c>
      <c r="D439" s="929" t="s">
        <v>2270</v>
      </c>
      <c r="E439" s="929"/>
      <c r="F439" s="929"/>
      <c r="G439" s="929"/>
      <c r="H439" s="929"/>
      <c r="I439" s="929"/>
      <c r="J439" s="1722" t="str">
        <f>項目一覧②!$F$649</f>
        <v/>
      </c>
      <c r="K439" s="1722"/>
      <c r="L439" s="1722"/>
      <c r="M439" s="1722"/>
      <c r="N439" s="1028" t="s">
        <v>92</v>
      </c>
      <c r="O439" s="929"/>
      <c r="P439" s="929"/>
      <c r="Q439" s="929"/>
      <c r="R439" s="929"/>
      <c r="S439" s="929"/>
      <c r="T439" s="929"/>
      <c r="U439" s="929"/>
      <c r="V439" s="929"/>
      <c r="W439" s="929"/>
      <c r="X439" s="929"/>
      <c r="Y439" s="929"/>
      <c r="Z439" s="929"/>
      <c r="AA439" s="929"/>
      <c r="AB439" s="926"/>
    </row>
    <row r="440" spans="1:28" ht="17.100000000000001" customHeight="1">
      <c r="A440" s="959"/>
      <c r="B440" s="929"/>
      <c r="C440" s="929" t="s">
        <v>2271</v>
      </c>
      <c r="D440" s="929" t="s">
        <v>2272</v>
      </c>
      <c r="E440" s="929"/>
      <c r="F440" s="929"/>
      <c r="G440" s="929"/>
      <c r="H440" s="929"/>
      <c r="I440" s="929"/>
      <c r="J440" s="1024"/>
      <c r="K440" s="1024"/>
      <c r="L440" s="1024"/>
      <c r="M440" s="1024"/>
      <c r="N440" s="1028"/>
      <c r="O440" s="929"/>
      <c r="P440" s="929"/>
      <c r="Q440" s="929" t="str">
        <f>IF(項目一覧②!$G$650=TRUE,"■","□")</f>
        <v>□</v>
      </c>
      <c r="R440" s="929" t="s">
        <v>84</v>
      </c>
      <c r="S440" s="929"/>
      <c r="T440" s="929" t="str">
        <f>IF(項目一覧②!$H$650=TRUE,"■","□")</f>
        <v>□</v>
      </c>
      <c r="U440" s="929" t="s">
        <v>454</v>
      </c>
      <c r="V440" s="929"/>
      <c r="W440" s="929"/>
      <c r="X440" s="929"/>
      <c r="Y440" s="929"/>
      <c r="Z440" s="929"/>
      <c r="AA440" s="929"/>
      <c r="AB440" s="929"/>
    </row>
    <row r="441" spans="1:28" ht="17.100000000000001" customHeight="1">
      <c r="A441" s="982" t="s">
        <v>275</v>
      </c>
      <c r="B441" s="960" t="s">
        <v>264</v>
      </c>
      <c r="C441" s="960"/>
      <c r="D441" s="960"/>
      <c r="E441" s="960"/>
      <c r="F441" s="960"/>
      <c r="G441" s="960"/>
      <c r="H441" s="960"/>
      <c r="I441" s="960"/>
      <c r="J441" s="960"/>
      <c r="K441" s="960"/>
      <c r="L441" s="960"/>
      <c r="M441" s="960"/>
      <c r="N441" s="960"/>
      <c r="O441" s="960"/>
      <c r="P441" s="960"/>
      <c r="Q441" s="960"/>
      <c r="R441" s="960"/>
      <c r="S441" s="960"/>
      <c r="T441" s="960"/>
      <c r="U441" s="960"/>
      <c r="V441" s="960"/>
      <c r="W441" s="960"/>
      <c r="X441" s="960"/>
      <c r="Y441" s="960"/>
      <c r="Z441" s="960"/>
      <c r="AA441" s="960"/>
      <c r="AB441" s="926"/>
    </row>
    <row r="442" spans="1:28" ht="17.100000000000001" customHeight="1">
      <c r="A442" s="929"/>
      <c r="B442" s="929"/>
      <c r="C442" s="929"/>
      <c r="D442" s="1627" t="s">
        <v>263</v>
      </c>
      <c r="E442" s="1627"/>
      <c r="F442" s="1627"/>
      <c r="G442" s="1627"/>
      <c r="H442" s="998"/>
      <c r="I442" s="1627" t="s">
        <v>262</v>
      </c>
      <c r="J442" s="1627"/>
      <c r="K442" s="1627"/>
      <c r="L442" s="1627"/>
      <c r="M442" s="1627"/>
      <c r="N442" s="1627"/>
      <c r="O442" s="1627"/>
      <c r="P442" s="1627"/>
      <c r="Q442" s="1627"/>
      <c r="R442" s="1627"/>
      <c r="S442" s="1627"/>
      <c r="T442" s="1627"/>
      <c r="U442" s="1627"/>
      <c r="V442" s="998"/>
      <c r="W442" s="998" t="s">
        <v>279</v>
      </c>
      <c r="X442" s="1627" t="s">
        <v>289</v>
      </c>
      <c r="Y442" s="1627"/>
      <c r="Z442" s="1627"/>
      <c r="AA442" s="929" t="s">
        <v>288</v>
      </c>
      <c r="AB442" s="926"/>
    </row>
    <row r="443" spans="1:28" ht="17.100000000000001" customHeight="1">
      <c r="A443" s="929"/>
      <c r="B443" s="929" t="s">
        <v>287</v>
      </c>
      <c r="C443" s="929"/>
      <c r="D443" s="998" t="s">
        <v>281</v>
      </c>
      <c r="E443" s="1625" t="str">
        <f>項目一覧②!$F$651</f>
        <v/>
      </c>
      <c r="F443" s="1625"/>
      <c r="G443" s="983" t="s">
        <v>280</v>
      </c>
      <c r="H443" s="961" t="str">
        <f>項目一覧②!$F$657</f>
        <v/>
      </c>
      <c r="J443" s="929"/>
      <c r="K443" s="929"/>
      <c r="L443" s="926"/>
      <c r="M443" s="929"/>
      <c r="N443" s="929"/>
      <c r="O443" s="929"/>
      <c r="P443" s="929"/>
      <c r="Q443" s="929"/>
      <c r="R443" s="926"/>
      <c r="S443" s="926"/>
      <c r="T443" s="926"/>
      <c r="U443" s="926"/>
      <c r="V443" s="998"/>
      <c r="W443" s="998" t="s">
        <v>279</v>
      </c>
      <c r="X443" s="1718" t="str">
        <f>項目一覧②!$F$663</f>
        <v/>
      </c>
      <c r="Y443" s="1718"/>
      <c r="Z443" s="1718"/>
      <c r="AA443" s="929" t="s">
        <v>278</v>
      </c>
      <c r="AB443" s="926"/>
    </row>
    <row r="444" spans="1:28" ht="17.100000000000001" customHeight="1">
      <c r="A444" s="929"/>
      <c r="B444" s="929" t="s">
        <v>286</v>
      </c>
      <c r="C444" s="929"/>
      <c r="D444" s="998" t="s">
        <v>281</v>
      </c>
      <c r="E444" s="1625" t="str">
        <f>項目一覧②!$F$652</f>
        <v/>
      </c>
      <c r="F444" s="1625"/>
      <c r="G444" s="983" t="s">
        <v>280</v>
      </c>
      <c r="H444" s="961" t="str">
        <f>項目一覧②!$F$658</f>
        <v/>
      </c>
      <c r="J444" s="929"/>
      <c r="K444" s="929"/>
      <c r="L444" s="926"/>
      <c r="M444" s="929"/>
      <c r="N444" s="929"/>
      <c r="O444" s="929"/>
      <c r="P444" s="929"/>
      <c r="Q444" s="929"/>
      <c r="R444" s="926"/>
      <c r="S444" s="926"/>
      <c r="T444" s="926"/>
      <c r="U444" s="926"/>
      <c r="V444" s="998"/>
      <c r="W444" s="998" t="s">
        <v>279</v>
      </c>
      <c r="X444" s="1718" t="str">
        <f>項目一覧②!$F$664</f>
        <v/>
      </c>
      <c r="Y444" s="1718"/>
      <c r="Z444" s="1718"/>
      <c r="AA444" s="929" t="s">
        <v>278</v>
      </c>
      <c r="AB444" s="926"/>
    </row>
    <row r="445" spans="1:28" ht="17.100000000000001" customHeight="1">
      <c r="A445" s="929"/>
      <c r="B445" s="929" t="s">
        <v>285</v>
      </c>
      <c r="C445" s="929"/>
      <c r="D445" s="998" t="s">
        <v>281</v>
      </c>
      <c r="E445" s="1625" t="str">
        <f>項目一覧②!$F$653</f>
        <v/>
      </c>
      <c r="F445" s="1625"/>
      <c r="G445" s="983" t="s">
        <v>280</v>
      </c>
      <c r="H445" s="961" t="str">
        <f>項目一覧②!$F$659</f>
        <v/>
      </c>
      <c r="J445" s="929"/>
      <c r="K445" s="929"/>
      <c r="L445" s="926"/>
      <c r="M445" s="929"/>
      <c r="N445" s="929"/>
      <c r="O445" s="929"/>
      <c r="P445" s="929"/>
      <c r="Q445" s="929"/>
      <c r="R445" s="926"/>
      <c r="S445" s="926"/>
      <c r="T445" s="926"/>
      <c r="U445" s="926"/>
      <c r="V445" s="998"/>
      <c r="W445" s="998" t="s">
        <v>279</v>
      </c>
      <c r="X445" s="1718" t="str">
        <f>項目一覧②!$F$665</f>
        <v/>
      </c>
      <c r="Y445" s="1718"/>
      <c r="Z445" s="1718"/>
      <c r="AA445" s="929" t="s">
        <v>278</v>
      </c>
      <c r="AB445" s="926"/>
    </row>
    <row r="446" spans="1:28" ht="17.100000000000001" customHeight="1">
      <c r="A446" s="929"/>
      <c r="B446" s="929" t="s">
        <v>284</v>
      </c>
      <c r="C446" s="929"/>
      <c r="D446" s="998" t="s">
        <v>281</v>
      </c>
      <c r="E446" s="1625" t="str">
        <f>項目一覧②!$F$654</f>
        <v/>
      </c>
      <c r="F446" s="1625"/>
      <c r="G446" s="983" t="s">
        <v>280</v>
      </c>
      <c r="H446" s="961" t="str">
        <f>項目一覧②!$F$660</f>
        <v/>
      </c>
      <c r="J446" s="929"/>
      <c r="K446" s="929"/>
      <c r="L446" s="926"/>
      <c r="M446" s="929"/>
      <c r="N446" s="929"/>
      <c r="O446" s="929"/>
      <c r="P446" s="929"/>
      <c r="Q446" s="929"/>
      <c r="R446" s="926"/>
      <c r="S446" s="926"/>
      <c r="T446" s="926"/>
      <c r="U446" s="926"/>
      <c r="V446" s="998"/>
      <c r="W446" s="998" t="s">
        <v>279</v>
      </c>
      <c r="X446" s="1718" t="str">
        <f>項目一覧②!$F$666</f>
        <v/>
      </c>
      <c r="Y446" s="1718"/>
      <c r="Z446" s="1718"/>
      <c r="AA446" s="929" t="s">
        <v>278</v>
      </c>
      <c r="AB446" s="926"/>
    </row>
    <row r="447" spans="1:28" ht="17.100000000000001" customHeight="1">
      <c r="A447" s="929"/>
      <c r="B447" s="929" t="s">
        <v>283</v>
      </c>
      <c r="C447" s="929"/>
      <c r="D447" s="998" t="s">
        <v>281</v>
      </c>
      <c r="E447" s="1625" t="str">
        <f>項目一覧②!$F$655</f>
        <v/>
      </c>
      <c r="F447" s="1625"/>
      <c r="G447" s="983" t="s">
        <v>280</v>
      </c>
      <c r="H447" s="961" t="str">
        <f>項目一覧②!$F$661</f>
        <v/>
      </c>
      <c r="J447" s="929"/>
      <c r="K447" s="929"/>
      <c r="L447" s="926"/>
      <c r="M447" s="929"/>
      <c r="N447" s="929"/>
      <c r="O447" s="929"/>
      <c r="P447" s="929"/>
      <c r="Q447" s="929"/>
      <c r="R447" s="926"/>
      <c r="S447" s="926"/>
      <c r="T447" s="926"/>
      <c r="U447" s="926"/>
      <c r="V447" s="998"/>
      <c r="W447" s="998" t="s">
        <v>279</v>
      </c>
      <c r="X447" s="1718" t="str">
        <f>項目一覧②!$F$667</f>
        <v/>
      </c>
      <c r="Y447" s="1718"/>
      <c r="Z447" s="1718"/>
      <c r="AA447" s="929" t="s">
        <v>278</v>
      </c>
      <c r="AB447" s="926"/>
    </row>
    <row r="448" spans="1:28" ht="17.100000000000001" customHeight="1">
      <c r="A448" s="958"/>
      <c r="B448" s="958" t="s">
        <v>282</v>
      </c>
      <c r="C448" s="958"/>
      <c r="D448" s="998" t="s">
        <v>281</v>
      </c>
      <c r="E448" s="1625" t="str">
        <f>項目一覧②!$F$656</f>
        <v/>
      </c>
      <c r="F448" s="1625"/>
      <c r="G448" s="983" t="s">
        <v>280</v>
      </c>
      <c r="H448" s="961" t="str">
        <f>項目一覧②!$F$662</f>
        <v/>
      </c>
      <c r="J448" s="958"/>
      <c r="K448" s="958"/>
      <c r="L448" s="926"/>
      <c r="M448" s="958"/>
      <c r="N448" s="958"/>
      <c r="O448" s="958"/>
      <c r="P448" s="958"/>
      <c r="Q448" s="958"/>
      <c r="R448" s="926"/>
      <c r="S448" s="926"/>
      <c r="T448" s="926"/>
      <c r="U448" s="926"/>
      <c r="V448" s="998"/>
      <c r="W448" s="998" t="s">
        <v>279</v>
      </c>
      <c r="X448" s="1719" t="str">
        <f>項目一覧②!$F$668</f>
        <v/>
      </c>
      <c r="Y448" s="1719"/>
      <c r="Z448" s="1719"/>
      <c r="AA448" s="929" t="s">
        <v>278</v>
      </c>
      <c r="AB448" s="929"/>
    </row>
    <row r="449" spans="1:28" ht="17.100000000000001" customHeight="1">
      <c r="A449" s="982" t="s">
        <v>275</v>
      </c>
      <c r="B449" s="960" t="s">
        <v>251</v>
      </c>
      <c r="C449" s="960"/>
      <c r="D449" s="960"/>
      <c r="E449" s="960"/>
      <c r="F449" s="960"/>
      <c r="G449" s="960"/>
      <c r="H449" s="960"/>
      <c r="I449" s="960"/>
      <c r="J449" s="960"/>
      <c r="K449" s="960"/>
      <c r="L449" s="960"/>
      <c r="M449" s="960"/>
      <c r="N449" s="960"/>
      <c r="O449" s="960"/>
      <c r="P449" s="960"/>
      <c r="Q449" s="960"/>
      <c r="R449" s="960"/>
      <c r="S449" s="960"/>
      <c r="T449" s="960"/>
      <c r="U449" s="960"/>
      <c r="V449" s="960"/>
      <c r="W449" s="960"/>
      <c r="X449" s="960"/>
      <c r="Y449" s="960"/>
      <c r="Z449" s="960"/>
      <c r="AA449" s="960"/>
      <c r="AB449" s="926"/>
    </row>
    <row r="450" spans="1:28" ht="17.100000000000001" customHeight="1">
      <c r="A450" s="959"/>
      <c r="B450" s="929"/>
      <c r="C450" s="929"/>
      <c r="D450" s="929"/>
      <c r="E450" s="929"/>
      <c r="F450" s="1633" t="str">
        <f>項目一覧②!$F$669</f>
        <v/>
      </c>
      <c r="G450" s="1633"/>
      <c r="H450" s="1633"/>
      <c r="I450" s="1633"/>
      <c r="J450" s="1633"/>
      <c r="K450" s="1633"/>
      <c r="L450" s="1633"/>
      <c r="M450" s="1633"/>
      <c r="N450" s="1633"/>
      <c r="O450" s="1633"/>
      <c r="P450" s="1633"/>
      <c r="Q450" s="1633"/>
      <c r="R450" s="1633"/>
      <c r="S450" s="1633"/>
      <c r="T450" s="1633"/>
      <c r="U450" s="1633"/>
      <c r="V450" s="1633"/>
      <c r="W450" s="1633"/>
      <c r="X450" s="1633"/>
      <c r="Y450" s="1633"/>
      <c r="Z450" s="1633"/>
      <c r="AA450" s="1633"/>
      <c r="AB450" s="926"/>
    </row>
    <row r="451" spans="1:28" ht="17.100000000000001" customHeight="1">
      <c r="A451" s="958"/>
      <c r="B451" s="958"/>
      <c r="C451" s="958"/>
      <c r="D451" s="958"/>
      <c r="E451" s="958"/>
      <c r="F451" s="1634"/>
      <c r="G451" s="1634"/>
      <c r="H451" s="1634"/>
      <c r="I451" s="1634"/>
      <c r="J451" s="1634"/>
      <c r="K451" s="1634"/>
      <c r="L451" s="1634"/>
      <c r="M451" s="1634"/>
      <c r="N451" s="1634"/>
      <c r="O451" s="1634"/>
      <c r="P451" s="1634"/>
      <c r="Q451" s="1634"/>
      <c r="R451" s="1634"/>
      <c r="S451" s="1634"/>
      <c r="T451" s="1634"/>
      <c r="U451" s="1634"/>
      <c r="V451" s="1634"/>
      <c r="W451" s="1634"/>
      <c r="X451" s="1634"/>
      <c r="Y451" s="1634"/>
      <c r="Z451" s="1634"/>
      <c r="AA451" s="1634"/>
      <c r="AB451" s="929"/>
    </row>
    <row r="452" spans="1:28" ht="17.100000000000001" customHeight="1">
      <c r="A452" s="959" t="s">
        <v>275</v>
      </c>
      <c r="B452" s="929" t="s">
        <v>250</v>
      </c>
      <c r="C452" s="929"/>
      <c r="D452" s="929"/>
      <c r="E452" s="929"/>
      <c r="F452" s="961"/>
      <c r="G452" s="961"/>
      <c r="H452" s="961"/>
      <c r="I452" s="961"/>
      <c r="J452" s="961"/>
      <c r="K452" s="961"/>
      <c r="L452" s="961"/>
      <c r="M452" s="961"/>
      <c r="N452" s="961"/>
      <c r="O452" s="961"/>
      <c r="P452" s="961"/>
      <c r="Q452" s="961"/>
      <c r="R452" s="961"/>
      <c r="S452" s="961"/>
      <c r="T452" s="961"/>
      <c r="U452" s="961"/>
      <c r="V452" s="961"/>
      <c r="W452" s="961"/>
      <c r="X452" s="961"/>
      <c r="Y452" s="961"/>
      <c r="Z452" s="961"/>
      <c r="AA452" s="961"/>
      <c r="AB452" s="926"/>
    </row>
    <row r="453" spans="1:28" ht="17.100000000000001" customHeight="1">
      <c r="A453" s="929"/>
      <c r="B453" s="929"/>
      <c r="C453" s="929"/>
      <c r="D453" s="929"/>
      <c r="E453" s="929"/>
      <c r="F453" s="1633" t="str">
        <f>項目一覧②!$F$670</f>
        <v/>
      </c>
      <c r="G453" s="1633"/>
      <c r="H453" s="1633"/>
      <c r="I453" s="1633"/>
      <c r="J453" s="1633"/>
      <c r="K453" s="1633"/>
      <c r="L453" s="1633"/>
      <c r="M453" s="1633"/>
      <c r="N453" s="1633"/>
      <c r="O453" s="1633"/>
      <c r="P453" s="1633"/>
      <c r="Q453" s="1633"/>
      <c r="R453" s="1633"/>
      <c r="S453" s="1633"/>
      <c r="T453" s="1633"/>
      <c r="U453" s="1633"/>
      <c r="V453" s="1633"/>
      <c r="W453" s="1633"/>
      <c r="X453" s="1633"/>
      <c r="Y453" s="1633"/>
      <c r="Z453" s="1633"/>
      <c r="AA453" s="1633"/>
      <c r="AB453" s="926"/>
    </row>
    <row r="454" spans="1:28" ht="17.100000000000001" customHeight="1">
      <c r="A454" s="958"/>
      <c r="B454" s="958"/>
      <c r="C454" s="958"/>
      <c r="D454" s="958"/>
      <c r="E454" s="958"/>
      <c r="F454" s="1634"/>
      <c r="G454" s="1634"/>
      <c r="H454" s="1634"/>
      <c r="I454" s="1634"/>
      <c r="J454" s="1634"/>
      <c r="K454" s="1634"/>
      <c r="L454" s="1634"/>
      <c r="M454" s="1634"/>
      <c r="N454" s="1634"/>
      <c r="O454" s="1634"/>
      <c r="P454" s="1634"/>
      <c r="Q454" s="1634"/>
      <c r="R454" s="1634"/>
      <c r="S454" s="1634"/>
      <c r="T454" s="1634"/>
      <c r="U454" s="1634"/>
      <c r="V454" s="1634"/>
      <c r="W454" s="1634"/>
      <c r="X454" s="1634"/>
      <c r="Y454" s="1634"/>
      <c r="Z454" s="1634"/>
      <c r="AA454" s="1634"/>
      <c r="AB454" s="929"/>
    </row>
    <row r="455" spans="1:28" ht="17.100000000000001" customHeight="1">
      <c r="A455" s="929"/>
      <c r="B455" s="929"/>
      <c r="C455" s="929"/>
      <c r="D455" s="929"/>
      <c r="E455" s="929"/>
      <c r="F455" s="929"/>
      <c r="G455" s="929"/>
      <c r="H455" s="929"/>
      <c r="I455" s="929"/>
      <c r="J455" s="929"/>
      <c r="K455" s="929"/>
      <c r="L455" s="929"/>
      <c r="M455" s="929"/>
      <c r="N455" s="929"/>
      <c r="O455" s="929"/>
      <c r="P455" s="929"/>
      <c r="Q455" s="929"/>
      <c r="R455" s="929"/>
      <c r="S455" s="929"/>
      <c r="T455" s="929"/>
      <c r="U455" s="929"/>
      <c r="V455" s="929"/>
      <c r="W455" s="929"/>
      <c r="X455" s="929"/>
      <c r="Y455" s="929"/>
      <c r="Z455" s="929"/>
      <c r="AA455" s="929"/>
      <c r="AB455" s="926"/>
    </row>
    <row r="456" spans="1:28" ht="17.100000000000001" customHeight="1">
      <c r="A456" s="1627" t="s">
        <v>277</v>
      </c>
      <c r="B456" s="1627"/>
      <c r="C456" s="1627"/>
      <c r="D456" s="1627"/>
      <c r="E456" s="1627"/>
      <c r="F456" s="1627"/>
      <c r="G456" s="1627"/>
      <c r="H456" s="1627"/>
      <c r="I456" s="1627"/>
      <c r="J456" s="1627"/>
      <c r="K456" s="1627"/>
      <c r="L456" s="1627"/>
      <c r="M456" s="1627"/>
      <c r="N456" s="1627"/>
      <c r="O456" s="1627"/>
      <c r="P456" s="1627"/>
      <c r="Q456" s="1627"/>
      <c r="R456" s="1627"/>
      <c r="S456" s="1627"/>
      <c r="T456" s="1627"/>
      <c r="U456" s="1627"/>
      <c r="V456" s="1627"/>
      <c r="W456" s="1627"/>
      <c r="X456" s="1627"/>
      <c r="Y456" s="1627"/>
      <c r="Z456" s="1627"/>
      <c r="AA456" s="1627"/>
      <c r="AB456" s="926"/>
    </row>
    <row r="457" spans="1:28" ht="17.100000000000001" customHeight="1">
      <c r="A457" s="958"/>
      <c r="B457" s="958" t="s">
        <v>276</v>
      </c>
      <c r="C457" s="958"/>
      <c r="D457" s="958"/>
      <c r="E457" s="958"/>
      <c r="F457" s="958"/>
      <c r="G457" s="958"/>
      <c r="H457" s="958"/>
      <c r="I457" s="958"/>
      <c r="J457" s="958"/>
      <c r="K457" s="958"/>
      <c r="L457" s="958"/>
      <c r="M457" s="958"/>
      <c r="N457" s="958"/>
      <c r="O457" s="958"/>
      <c r="P457" s="958"/>
      <c r="Q457" s="958"/>
      <c r="R457" s="958"/>
      <c r="S457" s="958"/>
      <c r="T457" s="958"/>
      <c r="U457" s="958"/>
      <c r="V457" s="958"/>
      <c r="W457" s="958"/>
      <c r="X457" s="958"/>
      <c r="Y457" s="958"/>
      <c r="Z457" s="958"/>
      <c r="AA457" s="958"/>
      <c r="AB457" s="929"/>
    </row>
    <row r="458" spans="1:28" ht="21.95" customHeight="1">
      <c r="A458" s="995" t="s">
        <v>275</v>
      </c>
      <c r="B458" s="996" t="s">
        <v>132</v>
      </c>
      <c r="C458" s="996"/>
      <c r="D458" s="996"/>
      <c r="E458" s="996"/>
      <c r="F458" s="996"/>
      <c r="G458" s="945"/>
      <c r="H458" s="996"/>
      <c r="I458" s="996"/>
      <c r="J458" s="996"/>
      <c r="K458" s="996"/>
      <c r="L458" s="1706">
        <f>項目一覧②!$F$671</f>
        <v>3</v>
      </c>
      <c r="M458" s="1706"/>
      <c r="N458" s="996"/>
      <c r="O458" s="996"/>
      <c r="P458" s="996"/>
      <c r="Q458" s="996"/>
      <c r="R458" s="996"/>
      <c r="S458" s="996"/>
      <c r="T458" s="996"/>
      <c r="U458" s="996"/>
      <c r="V458" s="996"/>
      <c r="W458" s="996"/>
      <c r="X458" s="996"/>
      <c r="Y458" s="996"/>
      <c r="Z458" s="996"/>
      <c r="AA458" s="996"/>
      <c r="AB458" s="929"/>
    </row>
    <row r="459" spans="1:28" ht="21.95" customHeight="1">
      <c r="A459" s="995" t="s">
        <v>275</v>
      </c>
      <c r="B459" s="996" t="s">
        <v>274</v>
      </c>
      <c r="C459" s="996"/>
      <c r="D459" s="996"/>
      <c r="E459" s="996"/>
      <c r="F459" s="996"/>
      <c r="G459" s="926"/>
      <c r="H459" s="926"/>
      <c r="I459" s="996"/>
      <c r="J459" s="996"/>
      <c r="K459" s="1631" t="str">
        <f>項目一覧②!$F$672</f>
        <v/>
      </c>
      <c r="L459" s="1631"/>
      <c r="M459" s="1631"/>
      <c r="N459" s="996" t="s">
        <v>273</v>
      </c>
      <c r="O459" s="996"/>
      <c r="P459" s="996"/>
      <c r="Q459" s="996"/>
      <c r="R459" s="996"/>
      <c r="S459" s="996"/>
      <c r="T459" s="996"/>
      <c r="U459" s="996"/>
      <c r="V459" s="996"/>
      <c r="W459" s="996"/>
      <c r="X459" s="996"/>
      <c r="Y459" s="996"/>
      <c r="Z459" s="996"/>
      <c r="AA459" s="996"/>
      <c r="AB459" s="929"/>
    </row>
    <row r="460" spans="1:28" ht="21.95" customHeight="1">
      <c r="A460" s="995" t="s">
        <v>110</v>
      </c>
      <c r="B460" s="996" t="s">
        <v>272</v>
      </c>
      <c r="C460" s="996"/>
      <c r="D460" s="996"/>
      <c r="E460" s="996"/>
      <c r="F460" s="996"/>
      <c r="G460" s="996"/>
      <c r="H460" s="996"/>
      <c r="I460" s="996"/>
      <c r="J460" s="1717" t="str">
        <f>項目一覧②!$F$673</f>
        <v/>
      </c>
      <c r="K460" s="1717"/>
      <c r="L460" s="1717"/>
      <c r="M460" s="1717"/>
      <c r="N460" s="1027" t="s">
        <v>92</v>
      </c>
      <c r="O460" s="996"/>
      <c r="P460" s="996"/>
      <c r="Q460" s="996"/>
      <c r="R460" s="996"/>
      <c r="S460" s="996"/>
      <c r="T460" s="996"/>
      <c r="U460" s="996"/>
      <c r="V460" s="996"/>
      <c r="W460" s="996"/>
      <c r="X460" s="996"/>
      <c r="Y460" s="996"/>
      <c r="Z460" s="996"/>
      <c r="AA460" s="996"/>
      <c r="AB460" s="929"/>
    </row>
    <row r="461" spans="1:28" ht="21.95" customHeight="1">
      <c r="A461" s="995" t="s">
        <v>110</v>
      </c>
      <c r="B461" s="996" t="s">
        <v>271</v>
      </c>
      <c r="C461" s="996"/>
      <c r="D461" s="996"/>
      <c r="E461" s="996"/>
      <c r="F461" s="996"/>
      <c r="G461" s="996"/>
      <c r="H461" s="996"/>
      <c r="I461" s="996"/>
      <c r="J461" s="1717" t="str">
        <f>項目一覧②!$F$674</f>
        <v/>
      </c>
      <c r="K461" s="1717"/>
      <c r="L461" s="1717"/>
      <c r="M461" s="1717"/>
      <c r="N461" s="1028" t="s">
        <v>92</v>
      </c>
      <c r="O461" s="996"/>
      <c r="P461" s="996"/>
      <c r="Q461" s="996"/>
      <c r="R461" s="996"/>
      <c r="S461" s="996"/>
      <c r="T461" s="996"/>
      <c r="U461" s="996"/>
      <c r="V461" s="996"/>
      <c r="W461" s="996"/>
      <c r="X461" s="996"/>
      <c r="Y461" s="996"/>
      <c r="Z461" s="996"/>
      <c r="AA461" s="996"/>
      <c r="AB461" s="929"/>
    </row>
    <row r="462" spans="1:28" ht="21.95" customHeight="1">
      <c r="A462" s="995" t="s">
        <v>110</v>
      </c>
      <c r="B462" s="996" t="s">
        <v>270</v>
      </c>
      <c r="C462" s="996"/>
      <c r="D462" s="996"/>
      <c r="E462" s="996"/>
      <c r="F462" s="996"/>
      <c r="G462" s="996"/>
      <c r="H462" s="996"/>
      <c r="I462" s="996"/>
      <c r="J462" s="1717" t="str">
        <f>項目一覧②!$F$675</f>
        <v/>
      </c>
      <c r="K462" s="1717"/>
      <c r="L462" s="1717"/>
      <c r="M462" s="1717"/>
      <c r="N462" s="1027" t="s">
        <v>92</v>
      </c>
      <c r="O462" s="996"/>
      <c r="P462" s="996"/>
      <c r="Q462" s="996"/>
      <c r="R462" s="996"/>
      <c r="S462" s="996"/>
      <c r="T462" s="996"/>
      <c r="U462" s="996"/>
      <c r="V462" s="996"/>
      <c r="W462" s="996"/>
      <c r="X462" s="996"/>
      <c r="Y462" s="996"/>
      <c r="Z462" s="996"/>
      <c r="AA462" s="996"/>
      <c r="AB462" s="929"/>
    </row>
    <row r="463" spans="1:28" ht="17.100000000000001" customHeight="1">
      <c r="A463" s="982" t="s">
        <v>110</v>
      </c>
      <c r="B463" s="960" t="s">
        <v>268</v>
      </c>
      <c r="C463" s="960"/>
      <c r="D463" s="960"/>
      <c r="E463" s="960"/>
      <c r="F463" s="960"/>
      <c r="G463" s="960"/>
      <c r="H463" s="960"/>
      <c r="I463" s="960"/>
      <c r="O463" s="960"/>
      <c r="P463" s="960"/>
      <c r="Q463" s="960"/>
      <c r="R463" s="960"/>
      <c r="S463" s="960"/>
      <c r="T463" s="960"/>
      <c r="U463" s="960"/>
      <c r="V463" s="960"/>
      <c r="W463" s="960"/>
      <c r="X463" s="960"/>
      <c r="Y463" s="960"/>
      <c r="Z463" s="960"/>
      <c r="AA463" s="960"/>
      <c r="AB463" s="926"/>
    </row>
    <row r="464" spans="1:28" ht="17.100000000000001" customHeight="1">
      <c r="A464" s="959"/>
      <c r="B464" s="929"/>
      <c r="C464" s="929" t="s">
        <v>2269</v>
      </c>
      <c r="D464" s="929" t="s">
        <v>2270</v>
      </c>
      <c r="E464" s="929"/>
      <c r="F464" s="929"/>
      <c r="G464" s="929"/>
      <c r="H464" s="929"/>
      <c r="I464" s="929"/>
      <c r="J464" s="1722" t="str">
        <f>項目一覧②!$F$676</f>
        <v/>
      </c>
      <c r="K464" s="1722"/>
      <c r="L464" s="1722"/>
      <c r="M464" s="1722"/>
      <c r="N464" s="1023" t="s">
        <v>92</v>
      </c>
      <c r="O464" s="929"/>
      <c r="P464" s="929"/>
      <c r="Q464" s="929"/>
      <c r="R464" s="929"/>
      <c r="S464" s="929"/>
      <c r="T464" s="929"/>
      <c r="U464" s="929"/>
      <c r="V464" s="929"/>
      <c r="W464" s="929"/>
      <c r="X464" s="929"/>
      <c r="Y464" s="929"/>
      <c r="Z464" s="929"/>
      <c r="AA464" s="929"/>
      <c r="AB464" s="926"/>
    </row>
    <row r="465" spans="1:28" ht="17.100000000000001" customHeight="1">
      <c r="A465" s="959"/>
      <c r="B465" s="929"/>
      <c r="C465" s="929" t="s">
        <v>2271</v>
      </c>
      <c r="D465" s="929" t="s">
        <v>2272</v>
      </c>
      <c r="E465" s="929"/>
      <c r="F465" s="929"/>
      <c r="G465" s="929"/>
      <c r="H465" s="929"/>
      <c r="I465" s="929"/>
      <c r="J465" s="1024"/>
      <c r="K465" s="1024"/>
      <c r="L465" s="1024"/>
      <c r="M465" s="1024"/>
      <c r="N465" s="1023"/>
      <c r="O465" s="929"/>
      <c r="P465" s="929"/>
      <c r="Q465" s="929" t="str">
        <f>IF(項目一覧②!$G$677=TRUE,"■","□")</f>
        <v>□</v>
      </c>
      <c r="R465" s="929" t="s">
        <v>84</v>
      </c>
      <c r="S465" s="929"/>
      <c r="T465" s="929" t="str">
        <f>IF(項目一覧②!$H$677=TRUE,"■","□")</f>
        <v>□</v>
      </c>
      <c r="U465" s="929" t="s">
        <v>454</v>
      </c>
      <c r="V465" s="929"/>
      <c r="W465" s="929"/>
      <c r="X465" s="929"/>
      <c r="Y465" s="929"/>
      <c r="Z465" s="929"/>
      <c r="AA465" s="929"/>
      <c r="AB465" s="929"/>
    </row>
    <row r="466" spans="1:28" ht="17.100000000000001" customHeight="1">
      <c r="A466" s="982" t="s">
        <v>275</v>
      </c>
      <c r="B466" s="960" t="s">
        <v>264</v>
      </c>
      <c r="C466" s="960"/>
      <c r="D466" s="960"/>
      <c r="E466" s="960"/>
      <c r="F466" s="960"/>
      <c r="G466" s="960"/>
      <c r="H466" s="960"/>
      <c r="I466" s="960"/>
      <c r="J466" s="960"/>
      <c r="K466" s="960"/>
      <c r="L466" s="960"/>
      <c r="M466" s="960"/>
      <c r="N466" s="960"/>
      <c r="O466" s="960"/>
      <c r="P466" s="960"/>
      <c r="Q466" s="960"/>
      <c r="R466" s="960"/>
      <c r="S466" s="960"/>
      <c r="T466" s="960"/>
      <c r="U466" s="960"/>
      <c r="V466" s="960"/>
      <c r="W466" s="960"/>
      <c r="X466" s="960"/>
      <c r="Y466" s="960"/>
      <c r="Z466" s="960"/>
      <c r="AA466" s="960"/>
      <c r="AB466" s="926"/>
    </row>
    <row r="467" spans="1:28" ht="17.100000000000001" customHeight="1">
      <c r="A467" s="929"/>
      <c r="B467" s="929"/>
      <c r="C467" s="929"/>
      <c r="D467" s="1627" t="s">
        <v>263</v>
      </c>
      <c r="E467" s="1627"/>
      <c r="F467" s="1627"/>
      <c r="G467" s="1627"/>
      <c r="H467" s="998"/>
      <c r="I467" s="1627" t="s">
        <v>262</v>
      </c>
      <c r="J467" s="1627"/>
      <c r="K467" s="1627"/>
      <c r="L467" s="1627"/>
      <c r="M467" s="1627"/>
      <c r="N467" s="1627"/>
      <c r="O467" s="1627"/>
      <c r="P467" s="1627"/>
      <c r="Q467" s="1627"/>
      <c r="R467" s="1627"/>
      <c r="S467" s="1627"/>
      <c r="T467" s="1627"/>
      <c r="U467" s="1627"/>
      <c r="V467" s="998"/>
      <c r="W467" s="998" t="s">
        <v>279</v>
      </c>
      <c r="X467" s="1627" t="s">
        <v>289</v>
      </c>
      <c r="Y467" s="1627"/>
      <c r="Z467" s="1627"/>
      <c r="AA467" s="929" t="s">
        <v>288</v>
      </c>
      <c r="AB467" s="926"/>
    </row>
    <row r="468" spans="1:28" ht="17.100000000000001" customHeight="1">
      <c r="A468" s="929"/>
      <c r="B468" s="929" t="s">
        <v>287</v>
      </c>
      <c r="C468" s="929"/>
      <c r="D468" s="998" t="s">
        <v>281</v>
      </c>
      <c r="E468" s="1625" t="str">
        <f>項目一覧②!$F$678</f>
        <v/>
      </c>
      <c r="F468" s="1625"/>
      <c r="G468" s="983" t="s">
        <v>280</v>
      </c>
      <c r="H468" s="961" t="str">
        <f>項目一覧②!$F$684</f>
        <v/>
      </c>
      <c r="J468" s="929"/>
      <c r="K468" s="929"/>
      <c r="L468" s="926"/>
      <c r="M468" s="929"/>
      <c r="N468" s="929"/>
      <c r="O468" s="929"/>
      <c r="P468" s="929"/>
      <c r="Q468" s="929"/>
      <c r="R468" s="926"/>
      <c r="S468" s="926"/>
      <c r="T468" s="926"/>
      <c r="U468" s="926"/>
      <c r="V468" s="998"/>
      <c r="W468" s="998" t="s">
        <v>279</v>
      </c>
      <c r="X468" s="1718" t="str">
        <f>項目一覧②!$F$690</f>
        <v/>
      </c>
      <c r="Y468" s="1718"/>
      <c r="Z468" s="1718"/>
      <c r="AA468" s="929" t="s">
        <v>278</v>
      </c>
      <c r="AB468" s="926"/>
    </row>
    <row r="469" spans="1:28" ht="17.100000000000001" customHeight="1">
      <c r="A469" s="929"/>
      <c r="B469" s="929" t="s">
        <v>286</v>
      </c>
      <c r="C469" s="929"/>
      <c r="D469" s="998" t="s">
        <v>281</v>
      </c>
      <c r="E469" s="1625" t="str">
        <f>項目一覧②!$F$679</f>
        <v/>
      </c>
      <c r="F469" s="1625"/>
      <c r="G469" s="983" t="s">
        <v>280</v>
      </c>
      <c r="H469" s="961" t="str">
        <f>項目一覧②!$F$685</f>
        <v/>
      </c>
      <c r="J469" s="929"/>
      <c r="K469" s="929"/>
      <c r="L469" s="926"/>
      <c r="M469" s="929"/>
      <c r="N469" s="929"/>
      <c r="O469" s="929"/>
      <c r="P469" s="929"/>
      <c r="Q469" s="929"/>
      <c r="R469" s="926"/>
      <c r="S469" s="926"/>
      <c r="T469" s="926"/>
      <c r="U469" s="926"/>
      <c r="V469" s="998"/>
      <c r="W469" s="998" t="s">
        <v>279</v>
      </c>
      <c r="X469" s="1718" t="str">
        <f>項目一覧②!$F$691</f>
        <v/>
      </c>
      <c r="Y469" s="1718"/>
      <c r="Z469" s="1718"/>
      <c r="AA469" s="929" t="s">
        <v>278</v>
      </c>
      <c r="AB469" s="926"/>
    </row>
    <row r="470" spans="1:28" ht="17.100000000000001" customHeight="1">
      <c r="A470" s="929"/>
      <c r="B470" s="929" t="s">
        <v>285</v>
      </c>
      <c r="C470" s="929"/>
      <c r="D470" s="998" t="s">
        <v>281</v>
      </c>
      <c r="E470" s="1625" t="str">
        <f>項目一覧②!$F$680</f>
        <v/>
      </c>
      <c r="F470" s="1625"/>
      <c r="G470" s="983" t="s">
        <v>280</v>
      </c>
      <c r="H470" s="961" t="str">
        <f>項目一覧②!$F$686</f>
        <v/>
      </c>
      <c r="J470" s="929"/>
      <c r="K470" s="929"/>
      <c r="L470" s="926"/>
      <c r="M470" s="929"/>
      <c r="N470" s="929"/>
      <c r="O470" s="929"/>
      <c r="P470" s="929"/>
      <c r="Q470" s="929"/>
      <c r="R470" s="926"/>
      <c r="S470" s="926"/>
      <c r="T470" s="926"/>
      <c r="U470" s="926"/>
      <c r="V470" s="998"/>
      <c r="W470" s="998" t="s">
        <v>279</v>
      </c>
      <c r="X470" s="1718" t="str">
        <f>項目一覧②!$F$692</f>
        <v/>
      </c>
      <c r="Y470" s="1718"/>
      <c r="Z470" s="1718"/>
      <c r="AA470" s="929" t="s">
        <v>278</v>
      </c>
      <c r="AB470" s="926"/>
    </row>
    <row r="471" spans="1:28" ht="17.100000000000001" customHeight="1">
      <c r="A471" s="929"/>
      <c r="B471" s="929" t="s">
        <v>284</v>
      </c>
      <c r="C471" s="929"/>
      <c r="D471" s="998" t="s">
        <v>281</v>
      </c>
      <c r="E471" s="1625" t="str">
        <f>項目一覧②!$F$681</f>
        <v/>
      </c>
      <c r="F471" s="1625"/>
      <c r="G471" s="983" t="s">
        <v>280</v>
      </c>
      <c r="H471" s="961" t="str">
        <f>項目一覧②!$F$687</f>
        <v/>
      </c>
      <c r="J471" s="929"/>
      <c r="K471" s="929"/>
      <c r="L471" s="926"/>
      <c r="M471" s="929"/>
      <c r="N471" s="929"/>
      <c r="O471" s="929"/>
      <c r="P471" s="929"/>
      <c r="Q471" s="929"/>
      <c r="R471" s="926"/>
      <c r="S471" s="926"/>
      <c r="T471" s="926"/>
      <c r="U471" s="926"/>
      <c r="V471" s="998"/>
      <c r="W471" s="998" t="s">
        <v>279</v>
      </c>
      <c r="X471" s="1718" t="str">
        <f>項目一覧②!$F$693</f>
        <v/>
      </c>
      <c r="Y471" s="1718"/>
      <c r="Z471" s="1718"/>
      <c r="AA471" s="929" t="s">
        <v>278</v>
      </c>
      <c r="AB471" s="926"/>
    </row>
    <row r="472" spans="1:28" ht="17.100000000000001" customHeight="1">
      <c r="A472" s="929"/>
      <c r="B472" s="929" t="s">
        <v>283</v>
      </c>
      <c r="C472" s="929"/>
      <c r="D472" s="998" t="s">
        <v>281</v>
      </c>
      <c r="E472" s="1625" t="str">
        <f>項目一覧②!$F$682</f>
        <v/>
      </c>
      <c r="F472" s="1625"/>
      <c r="G472" s="983" t="s">
        <v>280</v>
      </c>
      <c r="H472" s="961" t="str">
        <f>項目一覧②!$F$688</f>
        <v/>
      </c>
      <c r="J472" s="929"/>
      <c r="K472" s="929"/>
      <c r="L472" s="926"/>
      <c r="M472" s="929"/>
      <c r="N472" s="929"/>
      <c r="O472" s="929"/>
      <c r="P472" s="929"/>
      <c r="Q472" s="929"/>
      <c r="R472" s="926"/>
      <c r="S472" s="926"/>
      <c r="T472" s="926"/>
      <c r="U472" s="926"/>
      <c r="V472" s="998"/>
      <c r="W472" s="998" t="s">
        <v>279</v>
      </c>
      <c r="X472" s="1718" t="str">
        <f>項目一覧②!$F$694</f>
        <v/>
      </c>
      <c r="Y472" s="1718"/>
      <c r="Z472" s="1718"/>
      <c r="AA472" s="929" t="s">
        <v>278</v>
      </c>
      <c r="AB472" s="926"/>
    </row>
    <row r="473" spans="1:28" ht="17.100000000000001" customHeight="1">
      <c r="A473" s="958"/>
      <c r="B473" s="958" t="s">
        <v>282</v>
      </c>
      <c r="C473" s="958"/>
      <c r="D473" s="998" t="s">
        <v>281</v>
      </c>
      <c r="E473" s="1625" t="str">
        <f>項目一覧②!$F$683</f>
        <v/>
      </c>
      <c r="F473" s="1625"/>
      <c r="G473" s="983" t="s">
        <v>280</v>
      </c>
      <c r="H473" s="961" t="str">
        <f>項目一覧②!$F$689</f>
        <v/>
      </c>
      <c r="J473" s="958"/>
      <c r="K473" s="958"/>
      <c r="L473" s="926"/>
      <c r="M473" s="958"/>
      <c r="N473" s="958"/>
      <c r="O473" s="958"/>
      <c r="P473" s="958"/>
      <c r="Q473" s="958"/>
      <c r="R473" s="926"/>
      <c r="S473" s="926"/>
      <c r="T473" s="926"/>
      <c r="U473" s="926"/>
      <c r="V473" s="998"/>
      <c r="W473" s="998" t="s">
        <v>279</v>
      </c>
      <c r="X473" s="1718" t="str">
        <f>項目一覧②!$F$695</f>
        <v/>
      </c>
      <c r="Y473" s="1718"/>
      <c r="Z473" s="1718"/>
      <c r="AA473" s="929" t="s">
        <v>278</v>
      </c>
      <c r="AB473" s="929"/>
    </row>
    <row r="474" spans="1:28" ht="17.100000000000001" customHeight="1">
      <c r="A474" s="982" t="s">
        <v>275</v>
      </c>
      <c r="B474" s="960" t="s">
        <v>251</v>
      </c>
      <c r="C474" s="960"/>
      <c r="D474" s="960"/>
      <c r="E474" s="960"/>
      <c r="F474" s="960"/>
      <c r="G474" s="960"/>
      <c r="H474" s="960"/>
      <c r="I474" s="960"/>
      <c r="J474" s="960"/>
      <c r="K474" s="960"/>
      <c r="L474" s="960"/>
      <c r="M474" s="960"/>
      <c r="N474" s="960"/>
      <c r="O474" s="960"/>
      <c r="P474" s="960"/>
      <c r="Q474" s="960"/>
      <c r="R474" s="960"/>
      <c r="S474" s="960"/>
      <c r="T474" s="960"/>
      <c r="U474" s="960"/>
      <c r="V474" s="960"/>
      <c r="W474" s="960"/>
      <c r="X474" s="960"/>
      <c r="Y474" s="960"/>
      <c r="Z474" s="960"/>
      <c r="AA474" s="960"/>
      <c r="AB474" s="926"/>
    </row>
    <row r="475" spans="1:28" ht="17.100000000000001" customHeight="1">
      <c r="A475" s="959"/>
      <c r="B475" s="929"/>
      <c r="C475" s="929"/>
      <c r="D475" s="929"/>
      <c r="E475" s="929"/>
      <c r="F475" s="1633" t="str">
        <f>項目一覧②!$F$696</f>
        <v/>
      </c>
      <c r="G475" s="1633"/>
      <c r="H475" s="1633"/>
      <c r="I475" s="1633"/>
      <c r="J475" s="1633"/>
      <c r="K475" s="1633"/>
      <c r="L475" s="1633"/>
      <c r="M475" s="1633"/>
      <c r="N475" s="1633"/>
      <c r="O475" s="1633"/>
      <c r="P475" s="1633"/>
      <c r="Q475" s="1633"/>
      <c r="R475" s="1633"/>
      <c r="S475" s="1633"/>
      <c r="T475" s="1633"/>
      <c r="U475" s="1633"/>
      <c r="V475" s="1633"/>
      <c r="W475" s="1633"/>
      <c r="X475" s="1633"/>
      <c r="Y475" s="1633"/>
      <c r="Z475" s="1633"/>
      <c r="AA475" s="1633"/>
      <c r="AB475" s="926"/>
    </row>
    <row r="476" spans="1:28" ht="17.100000000000001" customHeight="1">
      <c r="A476" s="958"/>
      <c r="B476" s="958"/>
      <c r="C476" s="958"/>
      <c r="D476" s="958"/>
      <c r="E476" s="958"/>
      <c r="F476" s="1634"/>
      <c r="G476" s="1634"/>
      <c r="H476" s="1634"/>
      <c r="I476" s="1634"/>
      <c r="J476" s="1634"/>
      <c r="K476" s="1634"/>
      <c r="L476" s="1634"/>
      <c r="M476" s="1634"/>
      <c r="N476" s="1634"/>
      <c r="O476" s="1634"/>
      <c r="P476" s="1634"/>
      <c r="Q476" s="1634"/>
      <c r="R476" s="1634"/>
      <c r="S476" s="1634"/>
      <c r="T476" s="1634"/>
      <c r="U476" s="1634"/>
      <c r="V476" s="1634"/>
      <c r="W476" s="1634"/>
      <c r="X476" s="1634"/>
      <c r="Y476" s="1634"/>
      <c r="Z476" s="1634"/>
      <c r="AA476" s="1634"/>
      <c r="AB476" s="929"/>
    </row>
    <row r="477" spans="1:28" ht="17.100000000000001" customHeight="1">
      <c r="A477" s="959" t="s">
        <v>275</v>
      </c>
      <c r="B477" s="929" t="s">
        <v>250</v>
      </c>
      <c r="C477" s="929"/>
      <c r="D477" s="929"/>
      <c r="E477" s="929"/>
      <c r="F477" s="929"/>
      <c r="G477" s="929"/>
      <c r="H477" s="929"/>
      <c r="I477" s="929"/>
      <c r="J477" s="929"/>
      <c r="K477" s="929"/>
      <c r="L477" s="929"/>
      <c r="M477" s="929"/>
      <c r="N477" s="929"/>
      <c r="O477" s="929"/>
      <c r="P477" s="929"/>
      <c r="Q477" s="929"/>
      <c r="R477" s="929"/>
      <c r="S477" s="929"/>
      <c r="T477" s="929"/>
      <c r="U477" s="929"/>
      <c r="V477" s="929"/>
      <c r="W477" s="929"/>
      <c r="X477" s="929"/>
      <c r="Y477" s="929"/>
      <c r="Z477" s="929"/>
      <c r="AA477" s="929"/>
      <c r="AB477" s="926"/>
    </row>
    <row r="478" spans="1:28" ht="17.100000000000001" customHeight="1">
      <c r="A478" s="929"/>
      <c r="B478" s="929"/>
      <c r="C478" s="929"/>
      <c r="D478" s="929"/>
      <c r="E478" s="929"/>
      <c r="F478" s="1633" t="str">
        <f>項目一覧②!$F$697</f>
        <v/>
      </c>
      <c r="G478" s="1633"/>
      <c r="H478" s="1633"/>
      <c r="I478" s="1633"/>
      <c r="J478" s="1633"/>
      <c r="K478" s="1633"/>
      <c r="L478" s="1633"/>
      <c r="M478" s="1633"/>
      <c r="N478" s="1633"/>
      <c r="O478" s="1633"/>
      <c r="P478" s="1633"/>
      <c r="Q478" s="1633"/>
      <c r="R478" s="1633"/>
      <c r="S478" s="1633"/>
      <c r="T478" s="1633"/>
      <c r="U478" s="1633"/>
      <c r="V478" s="1633"/>
      <c r="W478" s="1633"/>
      <c r="X478" s="1633"/>
      <c r="Y478" s="1633"/>
      <c r="Z478" s="1633"/>
      <c r="AA478" s="1633"/>
      <c r="AB478" s="926"/>
    </row>
    <row r="479" spans="1:28" ht="17.100000000000001" customHeight="1">
      <c r="A479" s="958"/>
      <c r="B479" s="958"/>
      <c r="C479" s="958"/>
      <c r="D479" s="958"/>
      <c r="E479" s="958"/>
      <c r="F479" s="1634"/>
      <c r="G479" s="1634"/>
      <c r="H479" s="1634"/>
      <c r="I479" s="1634"/>
      <c r="J479" s="1634"/>
      <c r="K479" s="1634"/>
      <c r="L479" s="1634"/>
      <c r="M479" s="1634"/>
      <c r="N479" s="1634"/>
      <c r="O479" s="1634"/>
      <c r="P479" s="1634"/>
      <c r="Q479" s="1634"/>
      <c r="R479" s="1634"/>
      <c r="S479" s="1634"/>
      <c r="T479" s="1634"/>
      <c r="U479" s="1634"/>
      <c r="V479" s="1634"/>
      <c r="W479" s="1634"/>
      <c r="X479" s="1634"/>
      <c r="Y479" s="1634"/>
      <c r="Z479" s="1634"/>
      <c r="AA479" s="1634"/>
      <c r="AB479" s="929"/>
    </row>
    <row r="480" spans="1:28" ht="17.100000000000001" customHeight="1">
      <c r="A480" s="929"/>
      <c r="B480" s="929"/>
      <c r="C480" s="929"/>
      <c r="D480" s="929"/>
      <c r="E480" s="929"/>
      <c r="F480" s="929"/>
      <c r="G480" s="929"/>
      <c r="H480" s="929"/>
      <c r="I480" s="929"/>
      <c r="J480" s="929"/>
      <c r="K480" s="929"/>
      <c r="L480" s="929"/>
      <c r="M480" s="929"/>
      <c r="N480" s="929"/>
      <c r="O480" s="929"/>
      <c r="P480" s="929"/>
      <c r="Q480" s="929"/>
      <c r="R480" s="929"/>
      <c r="S480" s="929"/>
      <c r="T480" s="929"/>
      <c r="U480" s="929"/>
      <c r="V480" s="929"/>
      <c r="W480" s="929"/>
      <c r="X480" s="929"/>
      <c r="Y480" s="929"/>
      <c r="Z480" s="929"/>
      <c r="AA480" s="929"/>
      <c r="AB480" s="926"/>
    </row>
    <row r="481" spans="1:28" ht="17.100000000000001" customHeight="1">
      <c r="A481" s="1627" t="s">
        <v>277</v>
      </c>
      <c r="B481" s="1627"/>
      <c r="C481" s="1627"/>
      <c r="D481" s="1627"/>
      <c r="E481" s="1627"/>
      <c r="F481" s="1627"/>
      <c r="G481" s="1627"/>
      <c r="H481" s="1627"/>
      <c r="I481" s="1627"/>
      <c r="J481" s="1627"/>
      <c r="K481" s="1627"/>
      <c r="L481" s="1627"/>
      <c r="M481" s="1627"/>
      <c r="N481" s="1627"/>
      <c r="O481" s="1627"/>
      <c r="P481" s="1627"/>
      <c r="Q481" s="1627"/>
      <c r="R481" s="1627"/>
      <c r="S481" s="1627"/>
      <c r="T481" s="1627"/>
      <c r="U481" s="1627"/>
      <c r="V481" s="1627"/>
      <c r="W481" s="1627"/>
      <c r="X481" s="1627"/>
      <c r="Y481" s="1627"/>
      <c r="Z481" s="1627"/>
      <c r="AA481" s="1627"/>
      <c r="AB481" s="926"/>
    </row>
    <row r="482" spans="1:28" ht="17.100000000000001" customHeight="1">
      <c r="A482" s="958"/>
      <c r="B482" s="958" t="s">
        <v>276</v>
      </c>
      <c r="C482" s="958"/>
      <c r="D482" s="958"/>
      <c r="E482" s="958"/>
      <c r="F482" s="958"/>
      <c r="G482" s="958"/>
      <c r="H482" s="958"/>
      <c r="I482" s="958"/>
      <c r="J482" s="958"/>
      <c r="K482" s="958"/>
      <c r="L482" s="958"/>
      <c r="M482" s="958"/>
      <c r="N482" s="958"/>
      <c r="O482" s="958"/>
      <c r="P482" s="958"/>
      <c r="Q482" s="958"/>
      <c r="R482" s="958"/>
      <c r="S482" s="958"/>
      <c r="T482" s="958"/>
      <c r="U482" s="958"/>
      <c r="V482" s="958"/>
      <c r="W482" s="958"/>
      <c r="X482" s="958"/>
      <c r="Y482" s="958"/>
      <c r="Z482" s="958"/>
      <c r="AA482" s="958"/>
      <c r="AB482" s="929"/>
    </row>
    <row r="483" spans="1:28" ht="21.95" customHeight="1">
      <c r="A483" s="995" t="s">
        <v>275</v>
      </c>
      <c r="B483" s="996" t="s">
        <v>132</v>
      </c>
      <c r="C483" s="996"/>
      <c r="D483" s="996"/>
      <c r="E483" s="996"/>
      <c r="F483" s="996"/>
      <c r="G483" s="945"/>
      <c r="H483" s="996"/>
      <c r="I483" s="996"/>
      <c r="J483" s="996"/>
      <c r="K483" s="996"/>
      <c r="L483" s="1643">
        <f>項目一覧②!$F$698</f>
        <v>3</v>
      </c>
      <c r="M483" s="1643"/>
      <c r="N483" s="996"/>
      <c r="O483" s="996"/>
      <c r="P483" s="996"/>
      <c r="Q483" s="996"/>
      <c r="R483" s="996"/>
      <c r="S483" s="996"/>
      <c r="T483" s="996"/>
      <c r="U483" s="996"/>
      <c r="V483" s="996"/>
      <c r="W483" s="996"/>
      <c r="X483" s="996"/>
      <c r="Y483" s="996"/>
      <c r="Z483" s="996"/>
      <c r="AA483" s="996"/>
      <c r="AB483" s="929"/>
    </row>
    <row r="484" spans="1:28" ht="21.95" customHeight="1">
      <c r="A484" s="995" t="s">
        <v>275</v>
      </c>
      <c r="B484" s="996" t="s">
        <v>274</v>
      </c>
      <c r="C484" s="996"/>
      <c r="D484" s="996"/>
      <c r="E484" s="996"/>
      <c r="F484" s="996"/>
      <c r="G484" s="926"/>
      <c r="H484" s="926"/>
      <c r="I484" s="996"/>
      <c r="J484" s="1706" t="str">
        <f>項目一覧②!$F$699</f>
        <v/>
      </c>
      <c r="K484" s="1706"/>
      <c r="L484" s="1706"/>
      <c r="M484" s="1706"/>
      <c r="N484" s="996" t="s">
        <v>273</v>
      </c>
      <c r="O484" s="996"/>
      <c r="P484" s="996"/>
      <c r="Q484" s="996"/>
      <c r="R484" s="996"/>
      <c r="S484" s="996"/>
      <c r="T484" s="996"/>
      <c r="U484" s="996"/>
      <c r="V484" s="996"/>
      <c r="W484" s="996"/>
      <c r="X484" s="996"/>
      <c r="Y484" s="996"/>
      <c r="Z484" s="996"/>
      <c r="AA484" s="996"/>
      <c r="AB484" s="929"/>
    </row>
    <row r="485" spans="1:28" ht="21.95" customHeight="1">
      <c r="A485" s="995" t="s">
        <v>110</v>
      </c>
      <c r="B485" s="996" t="s">
        <v>272</v>
      </c>
      <c r="C485" s="996"/>
      <c r="D485" s="996"/>
      <c r="E485" s="996"/>
      <c r="F485" s="996"/>
      <c r="G485" s="996"/>
      <c r="H485" s="996"/>
      <c r="I485" s="996"/>
      <c r="J485" s="1717" t="str">
        <f>項目一覧②!$F$700</f>
        <v/>
      </c>
      <c r="K485" s="1717"/>
      <c r="L485" s="1717"/>
      <c r="M485" s="1717"/>
      <c r="N485" s="1027" t="s">
        <v>92</v>
      </c>
      <c r="O485" s="996"/>
      <c r="P485" s="996"/>
      <c r="Q485" s="996"/>
      <c r="R485" s="996"/>
      <c r="S485" s="996"/>
      <c r="T485" s="996"/>
      <c r="U485" s="996"/>
      <c r="V485" s="996"/>
      <c r="W485" s="996"/>
      <c r="X485" s="996"/>
      <c r="Y485" s="996"/>
      <c r="Z485" s="996"/>
      <c r="AA485" s="996"/>
      <c r="AB485" s="929"/>
    </row>
    <row r="486" spans="1:28" ht="21.95" customHeight="1">
      <c r="A486" s="995" t="s">
        <v>110</v>
      </c>
      <c r="B486" s="996" t="s">
        <v>271</v>
      </c>
      <c r="C486" s="996"/>
      <c r="D486" s="996"/>
      <c r="E486" s="996"/>
      <c r="F486" s="996"/>
      <c r="G486" s="996"/>
      <c r="H486" s="996"/>
      <c r="I486" s="996"/>
      <c r="J486" s="1717" t="str">
        <f>項目一覧②!$F$701</f>
        <v/>
      </c>
      <c r="K486" s="1717"/>
      <c r="L486" s="1717"/>
      <c r="M486" s="1717"/>
      <c r="N486" s="1028" t="s">
        <v>92</v>
      </c>
      <c r="O486" s="996"/>
      <c r="P486" s="996"/>
      <c r="Q486" s="996"/>
      <c r="R486" s="996"/>
      <c r="S486" s="996"/>
      <c r="T486" s="996"/>
      <c r="U486" s="996"/>
      <c r="V486" s="996"/>
      <c r="W486" s="996"/>
      <c r="X486" s="996"/>
      <c r="Y486" s="996"/>
      <c r="Z486" s="996"/>
      <c r="AA486" s="996"/>
      <c r="AB486" s="929"/>
    </row>
    <row r="487" spans="1:28" ht="21.95" customHeight="1">
      <c r="A487" s="995" t="s">
        <v>110</v>
      </c>
      <c r="B487" s="996" t="s">
        <v>270</v>
      </c>
      <c r="C487" s="996"/>
      <c r="D487" s="996"/>
      <c r="E487" s="996"/>
      <c r="F487" s="996"/>
      <c r="G487" s="996"/>
      <c r="H487" s="996"/>
      <c r="I487" s="996"/>
      <c r="J487" s="1717" t="str">
        <f>項目一覧②!$F$702</f>
        <v/>
      </c>
      <c r="K487" s="1717"/>
      <c r="L487" s="1717"/>
      <c r="M487" s="1717"/>
      <c r="N487" s="1027" t="s">
        <v>92</v>
      </c>
      <c r="O487" s="996"/>
      <c r="P487" s="996"/>
      <c r="Q487" s="996"/>
      <c r="R487" s="996"/>
      <c r="S487" s="996"/>
      <c r="T487" s="996"/>
      <c r="U487" s="996"/>
      <c r="V487" s="996"/>
      <c r="W487" s="996"/>
      <c r="X487" s="996"/>
      <c r="Y487" s="996"/>
      <c r="Z487" s="996"/>
      <c r="AA487" s="996"/>
      <c r="AB487" s="929"/>
    </row>
    <row r="488" spans="1:28" ht="17.100000000000001" customHeight="1">
      <c r="A488" s="982" t="s">
        <v>110</v>
      </c>
      <c r="B488" s="960" t="s">
        <v>268</v>
      </c>
      <c r="C488" s="960"/>
      <c r="D488" s="960"/>
      <c r="E488" s="960"/>
      <c r="F488" s="960"/>
      <c r="G488" s="960"/>
      <c r="H488" s="960"/>
      <c r="I488" s="960"/>
      <c r="O488" s="960"/>
      <c r="P488" s="960"/>
      <c r="Q488" s="960"/>
      <c r="R488" s="960"/>
      <c r="S488" s="960"/>
      <c r="T488" s="960"/>
      <c r="U488" s="960"/>
      <c r="V488" s="960"/>
      <c r="W488" s="960"/>
      <c r="X488" s="960"/>
      <c r="Y488" s="960"/>
      <c r="Z488" s="960"/>
      <c r="AA488" s="960"/>
      <c r="AB488" s="929"/>
    </row>
    <row r="489" spans="1:28" ht="17.100000000000001" customHeight="1">
      <c r="A489" s="959"/>
      <c r="B489" s="929"/>
      <c r="C489" s="929" t="s">
        <v>2269</v>
      </c>
      <c r="D489" s="929" t="s">
        <v>2270</v>
      </c>
      <c r="E489" s="929"/>
      <c r="F489" s="929"/>
      <c r="G489" s="929"/>
      <c r="H489" s="929"/>
      <c r="I489" s="929"/>
      <c r="J489" s="1722" t="str">
        <f>項目一覧②!$F$703</f>
        <v/>
      </c>
      <c r="K489" s="1722"/>
      <c r="L489" s="1722"/>
      <c r="M489" s="1722"/>
      <c r="N489" s="1028" t="s">
        <v>92</v>
      </c>
      <c r="O489" s="929"/>
      <c r="P489" s="929"/>
      <c r="Q489" s="929"/>
      <c r="R489" s="929"/>
      <c r="S489" s="929"/>
      <c r="T489" s="929"/>
      <c r="U489" s="929"/>
      <c r="V489" s="929"/>
      <c r="W489" s="929"/>
      <c r="X489" s="929"/>
      <c r="Y489" s="929"/>
      <c r="Z489" s="929"/>
      <c r="AA489" s="929"/>
      <c r="AB489" s="926"/>
    </row>
    <row r="490" spans="1:28" ht="17.100000000000001" customHeight="1">
      <c r="A490" s="959"/>
      <c r="B490" s="929"/>
      <c r="C490" s="929" t="s">
        <v>2271</v>
      </c>
      <c r="D490" s="929" t="s">
        <v>2272</v>
      </c>
      <c r="E490" s="929"/>
      <c r="F490" s="929"/>
      <c r="G490" s="929"/>
      <c r="H490" s="929"/>
      <c r="I490" s="929"/>
      <c r="J490" s="1024"/>
      <c r="K490" s="1024"/>
      <c r="L490" s="1024"/>
      <c r="M490" s="1024"/>
      <c r="N490" s="1028"/>
      <c r="O490" s="929"/>
      <c r="P490" s="929"/>
      <c r="Q490" s="929" t="str">
        <f>IF(項目一覧②!$G$704=TRUE,"■","□")</f>
        <v>□</v>
      </c>
      <c r="R490" s="929" t="s">
        <v>84</v>
      </c>
      <c r="S490" s="929"/>
      <c r="T490" s="929" t="str">
        <f>IF(項目一覧②!$H$704=TRUE,"■","□")</f>
        <v>□</v>
      </c>
      <c r="U490" s="929" t="s">
        <v>454</v>
      </c>
      <c r="V490" s="929"/>
      <c r="W490" s="929"/>
      <c r="X490" s="929"/>
      <c r="Y490" s="929"/>
      <c r="Z490" s="929"/>
      <c r="AA490" s="929"/>
      <c r="AB490" s="929"/>
    </row>
    <row r="491" spans="1:28" ht="17.100000000000001" customHeight="1">
      <c r="A491" s="982" t="s">
        <v>441</v>
      </c>
      <c r="B491" s="960" t="s">
        <v>264</v>
      </c>
      <c r="C491" s="960"/>
      <c r="D491" s="960"/>
      <c r="E491" s="960"/>
      <c r="F491" s="960"/>
      <c r="G491" s="960"/>
      <c r="H491" s="960"/>
      <c r="I491" s="960"/>
      <c r="J491" s="960"/>
      <c r="K491" s="960"/>
      <c r="L491" s="960"/>
      <c r="M491" s="960"/>
      <c r="N491" s="960"/>
      <c r="O491" s="960"/>
      <c r="P491" s="960"/>
      <c r="Q491" s="960"/>
      <c r="R491" s="960"/>
      <c r="S491" s="960"/>
      <c r="T491" s="960"/>
      <c r="U491" s="960"/>
      <c r="V491" s="960"/>
      <c r="W491" s="960"/>
      <c r="X491" s="960"/>
      <c r="Y491" s="960"/>
      <c r="Z491" s="960"/>
      <c r="AA491" s="960"/>
      <c r="AB491" s="926"/>
    </row>
    <row r="492" spans="1:28" ht="17.100000000000001" customHeight="1">
      <c r="A492" s="929"/>
      <c r="B492" s="929"/>
      <c r="C492" s="929"/>
      <c r="D492" s="1627" t="s">
        <v>263</v>
      </c>
      <c r="E492" s="1627"/>
      <c r="F492" s="1627"/>
      <c r="G492" s="1627"/>
      <c r="H492" s="998"/>
      <c r="I492" s="1627" t="s">
        <v>262</v>
      </c>
      <c r="J492" s="1627"/>
      <c r="K492" s="1627"/>
      <c r="L492" s="1627"/>
      <c r="M492" s="1627"/>
      <c r="N492" s="1627"/>
      <c r="O492" s="1627"/>
      <c r="P492" s="1627"/>
      <c r="Q492" s="1627"/>
      <c r="R492" s="1627"/>
      <c r="S492" s="1627"/>
      <c r="T492" s="1627"/>
      <c r="U492" s="1627"/>
      <c r="V492" s="998"/>
      <c r="W492" s="998" t="s">
        <v>443</v>
      </c>
      <c r="X492" s="1627" t="s">
        <v>453</v>
      </c>
      <c r="Y492" s="1627"/>
      <c r="Z492" s="1627"/>
      <c r="AA492" s="929" t="s">
        <v>452</v>
      </c>
      <c r="AB492" s="926"/>
    </row>
    <row r="493" spans="1:28" ht="17.100000000000001" customHeight="1">
      <c r="A493" s="929"/>
      <c r="B493" s="929" t="s">
        <v>451</v>
      </c>
      <c r="C493" s="929"/>
      <c r="D493" s="998" t="s">
        <v>445</v>
      </c>
      <c r="E493" s="1625" t="str">
        <f>項目一覧②!$F$705</f>
        <v/>
      </c>
      <c r="F493" s="1625"/>
      <c r="G493" s="983" t="s">
        <v>444</v>
      </c>
      <c r="H493" s="961" t="str">
        <f>項目一覧②!$F$711</f>
        <v/>
      </c>
      <c r="J493" s="929"/>
      <c r="K493" s="929"/>
      <c r="L493" s="926"/>
      <c r="M493" s="929"/>
      <c r="N493" s="929"/>
      <c r="O493" s="929"/>
      <c r="P493" s="929"/>
      <c r="Q493" s="929"/>
      <c r="R493" s="926"/>
      <c r="S493" s="926"/>
      <c r="T493" s="926"/>
      <c r="U493" s="926"/>
      <c r="V493" s="998"/>
      <c r="W493" s="998" t="s">
        <v>443</v>
      </c>
      <c r="X493" s="1718" t="str">
        <f>項目一覧②!$F$717</f>
        <v/>
      </c>
      <c r="Y493" s="1718"/>
      <c r="Z493" s="1718"/>
      <c r="AA493" s="929" t="s">
        <v>442</v>
      </c>
      <c r="AB493" s="926"/>
    </row>
    <row r="494" spans="1:28" ht="17.100000000000001" customHeight="1">
      <c r="A494" s="929"/>
      <c r="B494" s="929" t="s">
        <v>450</v>
      </c>
      <c r="C494" s="929"/>
      <c r="D494" s="998" t="s">
        <v>445</v>
      </c>
      <c r="E494" s="1625" t="str">
        <f>項目一覧②!$F$706</f>
        <v/>
      </c>
      <c r="F494" s="1625"/>
      <c r="G494" s="983" t="s">
        <v>444</v>
      </c>
      <c r="H494" s="961" t="str">
        <f>項目一覧②!$F$712</f>
        <v/>
      </c>
      <c r="J494" s="929"/>
      <c r="K494" s="929"/>
      <c r="L494" s="926"/>
      <c r="M494" s="929"/>
      <c r="N494" s="929"/>
      <c r="O494" s="929"/>
      <c r="P494" s="929"/>
      <c r="Q494" s="929"/>
      <c r="R494" s="926"/>
      <c r="S494" s="926"/>
      <c r="T494" s="926"/>
      <c r="U494" s="926"/>
      <c r="V494" s="998"/>
      <c r="W494" s="998" t="s">
        <v>443</v>
      </c>
      <c r="X494" s="1718" t="str">
        <f>項目一覧②!$F$718</f>
        <v/>
      </c>
      <c r="Y494" s="1718"/>
      <c r="Z494" s="1718"/>
      <c r="AA494" s="929" t="s">
        <v>442</v>
      </c>
      <c r="AB494" s="926"/>
    </row>
    <row r="495" spans="1:28" ht="17.100000000000001" customHeight="1">
      <c r="A495" s="929"/>
      <c r="B495" s="929" t="s">
        <v>449</v>
      </c>
      <c r="C495" s="929"/>
      <c r="D495" s="998" t="s">
        <v>445</v>
      </c>
      <c r="E495" s="1625" t="str">
        <f>項目一覧②!$F$707</f>
        <v/>
      </c>
      <c r="F495" s="1625"/>
      <c r="G495" s="983" t="s">
        <v>444</v>
      </c>
      <c r="H495" s="961" t="str">
        <f>項目一覧②!$F$713</f>
        <v/>
      </c>
      <c r="J495" s="929"/>
      <c r="K495" s="929"/>
      <c r="L495" s="926"/>
      <c r="M495" s="929"/>
      <c r="N495" s="929"/>
      <c r="O495" s="929"/>
      <c r="P495" s="929"/>
      <c r="Q495" s="929"/>
      <c r="R495" s="926"/>
      <c r="S495" s="926"/>
      <c r="T495" s="926"/>
      <c r="U495" s="926"/>
      <c r="V495" s="998"/>
      <c r="W495" s="998" t="s">
        <v>443</v>
      </c>
      <c r="X495" s="1718" t="str">
        <f>項目一覧②!$F$719</f>
        <v/>
      </c>
      <c r="Y495" s="1718"/>
      <c r="Z495" s="1718"/>
      <c r="AA495" s="929" t="s">
        <v>442</v>
      </c>
      <c r="AB495" s="926"/>
    </row>
    <row r="496" spans="1:28" ht="17.100000000000001" customHeight="1">
      <c r="A496" s="929"/>
      <c r="B496" s="929" t="s">
        <v>448</v>
      </c>
      <c r="C496" s="929"/>
      <c r="D496" s="998" t="s">
        <v>445</v>
      </c>
      <c r="E496" s="1625" t="str">
        <f>項目一覧②!$F$708</f>
        <v/>
      </c>
      <c r="F496" s="1625"/>
      <c r="G496" s="983" t="s">
        <v>444</v>
      </c>
      <c r="H496" s="961" t="str">
        <f>項目一覧②!$F$714</f>
        <v/>
      </c>
      <c r="J496" s="929"/>
      <c r="K496" s="929"/>
      <c r="L496" s="926"/>
      <c r="M496" s="929"/>
      <c r="N496" s="929"/>
      <c r="O496" s="929"/>
      <c r="P496" s="929"/>
      <c r="Q496" s="929"/>
      <c r="R496" s="926"/>
      <c r="S496" s="926"/>
      <c r="T496" s="926"/>
      <c r="U496" s="926"/>
      <c r="V496" s="998"/>
      <c r="W496" s="998" t="s">
        <v>443</v>
      </c>
      <c r="X496" s="1718" t="str">
        <f>項目一覧②!$F$720</f>
        <v/>
      </c>
      <c r="Y496" s="1718"/>
      <c r="Z496" s="1718"/>
      <c r="AA496" s="929" t="s">
        <v>442</v>
      </c>
      <c r="AB496" s="926"/>
    </row>
    <row r="497" spans="1:28" ht="17.100000000000001" customHeight="1">
      <c r="A497" s="929"/>
      <c r="B497" s="929" t="s">
        <v>447</v>
      </c>
      <c r="C497" s="929"/>
      <c r="D497" s="998" t="s">
        <v>445</v>
      </c>
      <c r="E497" s="1625" t="str">
        <f>項目一覧②!$F$709</f>
        <v/>
      </c>
      <c r="F497" s="1625"/>
      <c r="G497" s="983" t="s">
        <v>444</v>
      </c>
      <c r="H497" s="961" t="str">
        <f>項目一覧②!$F$715</f>
        <v/>
      </c>
      <c r="J497" s="929"/>
      <c r="K497" s="929"/>
      <c r="L497" s="926"/>
      <c r="M497" s="929"/>
      <c r="N497" s="929"/>
      <c r="O497" s="929"/>
      <c r="P497" s="929"/>
      <c r="Q497" s="929"/>
      <c r="R497" s="926"/>
      <c r="S497" s="926"/>
      <c r="T497" s="926"/>
      <c r="U497" s="926"/>
      <c r="V497" s="998"/>
      <c r="W497" s="998" t="s">
        <v>443</v>
      </c>
      <c r="X497" s="1718" t="str">
        <f>項目一覧②!$F$721</f>
        <v/>
      </c>
      <c r="Y497" s="1718"/>
      <c r="Z497" s="1718"/>
      <c r="AA497" s="929" t="s">
        <v>442</v>
      </c>
      <c r="AB497" s="926"/>
    </row>
    <row r="498" spans="1:28" ht="17.100000000000001" customHeight="1">
      <c r="A498" s="958"/>
      <c r="B498" s="958" t="s">
        <v>446</v>
      </c>
      <c r="C498" s="958"/>
      <c r="D498" s="998" t="s">
        <v>445</v>
      </c>
      <c r="E498" s="1625" t="str">
        <f>項目一覧②!$F$710</f>
        <v/>
      </c>
      <c r="F498" s="1625"/>
      <c r="G498" s="983" t="s">
        <v>444</v>
      </c>
      <c r="H498" s="961" t="str">
        <f>項目一覧②!$F$716</f>
        <v/>
      </c>
      <c r="J498" s="958"/>
      <c r="K498" s="958"/>
      <c r="L498" s="926"/>
      <c r="M498" s="958"/>
      <c r="N498" s="958"/>
      <c r="O498" s="958"/>
      <c r="P498" s="958"/>
      <c r="Q498" s="958"/>
      <c r="R498" s="926"/>
      <c r="S498" s="926"/>
      <c r="T498" s="926"/>
      <c r="U498" s="926"/>
      <c r="V498" s="998"/>
      <c r="W498" s="998" t="s">
        <v>443</v>
      </c>
      <c r="X498" s="1718" t="str">
        <f>項目一覧②!$F$722</f>
        <v/>
      </c>
      <c r="Y498" s="1718"/>
      <c r="Z498" s="1718"/>
      <c r="AA498" s="929" t="s">
        <v>442</v>
      </c>
      <c r="AB498" s="929"/>
    </row>
    <row r="499" spans="1:28" ht="17.100000000000001" customHeight="1">
      <c r="A499" s="982" t="s">
        <v>441</v>
      </c>
      <c r="B499" s="960" t="s">
        <v>251</v>
      </c>
      <c r="C499" s="960"/>
      <c r="D499" s="960"/>
      <c r="E499" s="960"/>
      <c r="F499" s="960"/>
      <c r="G499" s="960"/>
      <c r="H499" s="960"/>
      <c r="I499" s="960"/>
      <c r="J499" s="960"/>
      <c r="K499" s="960"/>
      <c r="L499" s="960"/>
      <c r="M499" s="960"/>
      <c r="N499" s="960"/>
      <c r="O499" s="960"/>
      <c r="P499" s="960"/>
      <c r="Q499" s="960"/>
      <c r="R499" s="960"/>
      <c r="S499" s="960"/>
      <c r="T499" s="960"/>
      <c r="U499" s="960"/>
      <c r="V499" s="960"/>
      <c r="W499" s="960"/>
      <c r="X499" s="960"/>
      <c r="Y499" s="960"/>
      <c r="Z499" s="960"/>
      <c r="AA499" s="960"/>
      <c r="AB499" s="926"/>
    </row>
    <row r="500" spans="1:28" ht="17.100000000000001" customHeight="1">
      <c r="A500" s="959"/>
      <c r="B500" s="929"/>
      <c r="C500" s="929"/>
      <c r="D500" s="929"/>
      <c r="E500" s="929"/>
      <c r="F500" s="1633" t="str">
        <f>項目一覧②!$F$723</f>
        <v/>
      </c>
      <c r="G500" s="1633"/>
      <c r="H500" s="1633"/>
      <c r="I500" s="1633"/>
      <c r="J500" s="1633"/>
      <c r="K500" s="1633"/>
      <c r="L500" s="1633"/>
      <c r="M500" s="1633"/>
      <c r="N500" s="1633"/>
      <c r="O500" s="1633"/>
      <c r="P500" s="1633"/>
      <c r="Q500" s="1633"/>
      <c r="R500" s="1633"/>
      <c r="S500" s="1633"/>
      <c r="T500" s="1633"/>
      <c r="U500" s="1633"/>
      <c r="V500" s="1633"/>
      <c r="W500" s="1633"/>
      <c r="X500" s="1633"/>
      <c r="Y500" s="1633"/>
      <c r="Z500" s="1633"/>
      <c r="AA500" s="1633"/>
      <c r="AB500" s="926"/>
    </row>
    <row r="501" spans="1:28" ht="17.100000000000001" customHeight="1">
      <c r="A501" s="958"/>
      <c r="B501" s="958"/>
      <c r="C501" s="958"/>
      <c r="D501" s="958"/>
      <c r="E501" s="958"/>
      <c r="F501" s="1634"/>
      <c r="G501" s="1634"/>
      <c r="H501" s="1634"/>
      <c r="I501" s="1634"/>
      <c r="J501" s="1634"/>
      <c r="K501" s="1634"/>
      <c r="L501" s="1634"/>
      <c r="M501" s="1634"/>
      <c r="N501" s="1634"/>
      <c r="O501" s="1634"/>
      <c r="P501" s="1634"/>
      <c r="Q501" s="1634"/>
      <c r="R501" s="1634"/>
      <c r="S501" s="1634"/>
      <c r="T501" s="1634"/>
      <c r="U501" s="1634"/>
      <c r="V501" s="1634"/>
      <c r="W501" s="1634"/>
      <c r="X501" s="1634"/>
      <c r="Y501" s="1634"/>
      <c r="Z501" s="1634"/>
      <c r="AA501" s="1634"/>
      <c r="AB501" s="929"/>
    </row>
    <row r="502" spans="1:28" ht="17.100000000000001" customHeight="1">
      <c r="A502" s="959" t="s">
        <v>441</v>
      </c>
      <c r="B502" s="929" t="s">
        <v>250</v>
      </c>
      <c r="C502" s="929"/>
      <c r="D502" s="929"/>
      <c r="E502" s="929"/>
      <c r="F502" s="929"/>
      <c r="G502" s="929"/>
      <c r="H502" s="929"/>
      <c r="I502" s="929"/>
      <c r="J502" s="929"/>
      <c r="K502" s="929"/>
      <c r="L502" s="929"/>
      <c r="M502" s="929"/>
      <c r="N502" s="929"/>
      <c r="O502" s="929"/>
      <c r="P502" s="929"/>
      <c r="Q502" s="929"/>
      <c r="R502" s="929"/>
      <c r="S502" s="929"/>
      <c r="T502" s="929"/>
      <c r="U502" s="929"/>
      <c r="V502" s="929"/>
      <c r="W502" s="929"/>
      <c r="X502" s="929"/>
      <c r="Y502" s="929"/>
      <c r="Z502" s="929"/>
      <c r="AA502" s="929"/>
      <c r="AB502" s="926"/>
    </row>
    <row r="503" spans="1:28" ht="17.100000000000001" customHeight="1">
      <c r="A503" s="929"/>
      <c r="B503" s="929"/>
      <c r="C503" s="929"/>
      <c r="D503" s="929"/>
      <c r="E503" s="929"/>
      <c r="F503" s="1633" t="str">
        <f>項目一覧②!$F$724</f>
        <v/>
      </c>
      <c r="G503" s="1633"/>
      <c r="H503" s="1633"/>
      <c r="I503" s="1633"/>
      <c r="J503" s="1633"/>
      <c r="K503" s="1633"/>
      <c r="L503" s="1633"/>
      <c r="M503" s="1633"/>
      <c r="N503" s="1633"/>
      <c r="O503" s="1633"/>
      <c r="P503" s="1633"/>
      <c r="Q503" s="1633"/>
      <c r="R503" s="1633"/>
      <c r="S503" s="1633"/>
      <c r="T503" s="1633"/>
      <c r="U503" s="1633"/>
      <c r="V503" s="1633"/>
      <c r="W503" s="1633"/>
      <c r="X503" s="1633"/>
      <c r="Y503" s="1633"/>
      <c r="Z503" s="1633"/>
      <c r="AA503" s="1633"/>
      <c r="AB503" s="926"/>
    </row>
    <row r="504" spans="1:28" ht="17.100000000000001" customHeight="1">
      <c r="A504" s="958"/>
      <c r="B504" s="958"/>
      <c r="C504" s="958"/>
      <c r="D504" s="958"/>
      <c r="E504" s="958"/>
      <c r="F504" s="1634"/>
      <c r="G504" s="1634"/>
      <c r="H504" s="1634"/>
      <c r="I504" s="1634"/>
      <c r="J504" s="1634"/>
      <c r="K504" s="1634"/>
      <c r="L504" s="1634"/>
      <c r="M504" s="1634"/>
      <c r="N504" s="1634"/>
      <c r="O504" s="1634"/>
      <c r="P504" s="1634"/>
      <c r="Q504" s="1634"/>
      <c r="R504" s="1634"/>
      <c r="S504" s="1634"/>
      <c r="T504" s="1634"/>
      <c r="U504" s="1634"/>
      <c r="V504" s="1634"/>
      <c r="W504" s="1634"/>
      <c r="X504" s="1634"/>
      <c r="Y504" s="1634"/>
      <c r="Z504" s="1634"/>
      <c r="AA504" s="1634"/>
      <c r="AB504" s="929"/>
    </row>
    <row r="506" spans="1:28" ht="17.100000000000001" customHeight="1">
      <c r="A506" s="1627" t="s">
        <v>277</v>
      </c>
      <c r="B506" s="1627"/>
      <c r="C506" s="1627"/>
      <c r="D506" s="1627"/>
      <c r="E506" s="1627"/>
      <c r="F506" s="1627"/>
      <c r="G506" s="1627"/>
      <c r="H506" s="1627"/>
      <c r="I506" s="1627"/>
      <c r="J506" s="1627"/>
      <c r="K506" s="1627"/>
      <c r="L506" s="1627"/>
      <c r="M506" s="1627"/>
      <c r="N506" s="1627"/>
      <c r="O506" s="1627"/>
      <c r="P506" s="1627"/>
      <c r="Q506" s="1627"/>
      <c r="R506" s="1627"/>
      <c r="S506" s="1627"/>
      <c r="T506" s="1627"/>
      <c r="U506" s="1627"/>
      <c r="V506" s="1627"/>
      <c r="W506" s="1627"/>
      <c r="X506" s="1627"/>
      <c r="Y506" s="1627"/>
      <c r="Z506" s="1627"/>
      <c r="AA506" s="1627"/>
      <c r="AB506" s="926"/>
    </row>
    <row r="507" spans="1:28" ht="17.100000000000001" customHeight="1">
      <c r="A507" s="958"/>
      <c r="B507" s="958" t="s">
        <v>276</v>
      </c>
      <c r="C507" s="958"/>
      <c r="D507" s="958"/>
      <c r="E507" s="958"/>
      <c r="F507" s="958"/>
      <c r="G507" s="958"/>
      <c r="H507" s="958"/>
      <c r="I507" s="958"/>
      <c r="J507" s="958"/>
      <c r="K507" s="958"/>
      <c r="L507" s="958"/>
      <c r="M507" s="958"/>
      <c r="N507" s="958"/>
      <c r="O507" s="958"/>
      <c r="P507" s="958"/>
      <c r="Q507" s="958"/>
      <c r="R507" s="958"/>
      <c r="S507" s="958"/>
      <c r="T507" s="958"/>
      <c r="U507" s="958"/>
      <c r="V507" s="958"/>
      <c r="W507" s="958"/>
      <c r="X507" s="958"/>
      <c r="Y507" s="958"/>
      <c r="Z507" s="958"/>
      <c r="AA507" s="958"/>
      <c r="AB507" s="929"/>
    </row>
    <row r="508" spans="1:28" ht="21.95" customHeight="1">
      <c r="A508" s="995" t="s">
        <v>109</v>
      </c>
      <c r="B508" s="996" t="s">
        <v>132</v>
      </c>
      <c r="C508" s="996"/>
      <c r="D508" s="996"/>
      <c r="E508" s="996"/>
      <c r="F508" s="996"/>
      <c r="G508" s="945"/>
      <c r="H508" s="996"/>
      <c r="I508" s="996"/>
      <c r="J508" s="996"/>
      <c r="K508" s="996"/>
      <c r="L508" s="1643">
        <f>項目一覧②!$F$725</f>
        <v>3</v>
      </c>
      <c r="M508" s="1643"/>
      <c r="N508" s="996"/>
      <c r="O508" s="996"/>
      <c r="P508" s="996"/>
      <c r="Q508" s="996"/>
      <c r="R508" s="996"/>
      <c r="S508" s="996"/>
      <c r="T508" s="996"/>
      <c r="U508" s="996"/>
      <c r="V508" s="996"/>
      <c r="W508" s="996"/>
      <c r="X508" s="996"/>
      <c r="Y508" s="996"/>
      <c r="Z508" s="996"/>
      <c r="AA508" s="996"/>
      <c r="AB508" s="929"/>
    </row>
    <row r="509" spans="1:28" ht="21.95" customHeight="1">
      <c r="A509" s="995" t="s">
        <v>109</v>
      </c>
      <c r="B509" s="996" t="s">
        <v>274</v>
      </c>
      <c r="C509" s="996"/>
      <c r="D509" s="996"/>
      <c r="E509" s="996"/>
      <c r="F509" s="996"/>
      <c r="G509" s="926"/>
      <c r="H509" s="926"/>
      <c r="I509" s="996"/>
      <c r="J509" s="1706" t="str">
        <f>項目一覧②!$F$726</f>
        <v/>
      </c>
      <c r="K509" s="1706"/>
      <c r="L509" s="1706"/>
      <c r="M509" s="1706"/>
      <c r="N509" s="996" t="s">
        <v>273</v>
      </c>
      <c r="O509" s="996"/>
      <c r="P509" s="996"/>
      <c r="Q509" s="996"/>
      <c r="R509" s="996"/>
      <c r="S509" s="996"/>
      <c r="T509" s="996"/>
      <c r="U509" s="996"/>
      <c r="V509" s="996"/>
      <c r="W509" s="996"/>
      <c r="X509" s="996"/>
      <c r="Y509" s="996"/>
      <c r="Z509" s="996"/>
      <c r="AA509" s="996"/>
      <c r="AB509" s="929"/>
    </row>
    <row r="510" spans="1:28" ht="21.95" customHeight="1">
      <c r="A510" s="995" t="s">
        <v>109</v>
      </c>
      <c r="B510" s="996" t="s">
        <v>272</v>
      </c>
      <c r="C510" s="996"/>
      <c r="D510" s="996"/>
      <c r="E510" s="996"/>
      <c r="F510" s="996"/>
      <c r="G510" s="996"/>
      <c r="H510" s="996"/>
      <c r="I510" s="996"/>
      <c r="J510" s="1717" t="str">
        <f>項目一覧②!$F$727</f>
        <v/>
      </c>
      <c r="K510" s="1717"/>
      <c r="L510" s="1717"/>
      <c r="M510" s="1717"/>
      <c r="N510" s="1027" t="s">
        <v>85</v>
      </c>
      <c r="O510" s="996"/>
      <c r="P510" s="996"/>
      <c r="Q510" s="996"/>
      <c r="R510" s="996"/>
      <c r="S510" s="996"/>
      <c r="T510" s="996"/>
      <c r="U510" s="996"/>
      <c r="V510" s="996"/>
      <c r="W510" s="996"/>
      <c r="X510" s="996"/>
      <c r="Y510" s="996"/>
      <c r="Z510" s="996"/>
      <c r="AA510" s="996"/>
      <c r="AB510" s="929"/>
    </row>
    <row r="511" spans="1:28" ht="21.95" customHeight="1">
      <c r="A511" s="995" t="s">
        <v>109</v>
      </c>
      <c r="B511" s="996" t="s">
        <v>271</v>
      </c>
      <c r="C511" s="996"/>
      <c r="D511" s="996"/>
      <c r="E511" s="996"/>
      <c r="F511" s="996"/>
      <c r="G511" s="996"/>
      <c r="H511" s="996"/>
      <c r="I511" s="996"/>
      <c r="J511" s="1717" t="str">
        <f>項目一覧②!$F$728</f>
        <v/>
      </c>
      <c r="K511" s="1717"/>
      <c r="L511" s="1717"/>
      <c r="M511" s="1717"/>
      <c r="N511" s="1028" t="s">
        <v>85</v>
      </c>
      <c r="O511" s="996"/>
      <c r="P511" s="996"/>
      <c r="Q511" s="996"/>
      <c r="R511" s="996"/>
      <c r="S511" s="996"/>
      <c r="T511" s="996"/>
      <c r="U511" s="996"/>
      <c r="V511" s="996"/>
      <c r="W511" s="996"/>
      <c r="X511" s="996"/>
      <c r="Y511" s="996"/>
      <c r="Z511" s="996"/>
      <c r="AA511" s="996"/>
      <c r="AB511" s="929"/>
    </row>
    <row r="512" spans="1:28" ht="21.95" customHeight="1">
      <c r="A512" s="995" t="s">
        <v>109</v>
      </c>
      <c r="B512" s="996" t="s">
        <v>270</v>
      </c>
      <c r="C512" s="996"/>
      <c r="D512" s="996"/>
      <c r="E512" s="996"/>
      <c r="F512" s="996"/>
      <c r="G512" s="996"/>
      <c r="H512" s="996"/>
      <c r="I512" s="996"/>
      <c r="J512" s="1717" t="str">
        <f>項目一覧②!$F$729</f>
        <v/>
      </c>
      <c r="K512" s="1717"/>
      <c r="L512" s="1717"/>
      <c r="M512" s="1717"/>
      <c r="N512" s="1027" t="s">
        <v>85</v>
      </c>
      <c r="O512" s="996"/>
      <c r="P512" s="996"/>
      <c r="Q512" s="996"/>
      <c r="R512" s="996"/>
      <c r="S512" s="996"/>
      <c r="T512" s="996"/>
      <c r="U512" s="996"/>
      <c r="V512" s="996"/>
      <c r="W512" s="996"/>
      <c r="X512" s="996"/>
      <c r="Y512" s="996"/>
      <c r="Z512" s="996"/>
      <c r="AA512" s="996"/>
      <c r="AB512" s="929"/>
    </row>
    <row r="513" spans="1:28" ht="17.100000000000001" customHeight="1">
      <c r="A513" s="982" t="s">
        <v>109</v>
      </c>
      <c r="B513" s="960" t="s">
        <v>268</v>
      </c>
      <c r="C513" s="960"/>
      <c r="D513" s="960"/>
      <c r="E513" s="960"/>
      <c r="F513" s="960"/>
      <c r="G513" s="960"/>
      <c r="H513" s="960"/>
      <c r="I513" s="960"/>
      <c r="O513" s="960"/>
      <c r="P513" s="960"/>
      <c r="Q513" s="960"/>
      <c r="R513" s="960"/>
      <c r="S513" s="960"/>
      <c r="T513" s="960"/>
      <c r="U513" s="960"/>
      <c r="V513" s="960"/>
      <c r="W513" s="960"/>
      <c r="X513" s="960"/>
      <c r="Y513" s="960"/>
      <c r="Z513" s="960"/>
      <c r="AA513" s="960"/>
      <c r="AB513" s="926"/>
    </row>
    <row r="514" spans="1:28" ht="17.100000000000001" customHeight="1">
      <c r="A514" s="959"/>
      <c r="B514" s="929"/>
      <c r="C514" s="929" t="s">
        <v>2269</v>
      </c>
      <c r="D514" s="929" t="s">
        <v>2270</v>
      </c>
      <c r="E514" s="929"/>
      <c r="F514" s="929"/>
      <c r="G514" s="929"/>
      <c r="H514" s="929"/>
      <c r="I514" s="929"/>
      <c r="J514" s="1722" t="str">
        <f>項目一覧②!$F$730</f>
        <v/>
      </c>
      <c r="K514" s="1722"/>
      <c r="L514" s="1722"/>
      <c r="M514" s="1722"/>
      <c r="N514" s="1028" t="s">
        <v>85</v>
      </c>
      <c r="O514" s="929"/>
      <c r="P514" s="929"/>
      <c r="Q514" s="929"/>
      <c r="R514" s="929"/>
      <c r="S514" s="929"/>
      <c r="T514" s="929"/>
      <c r="U514" s="929"/>
      <c r="V514" s="929"/>
      <c r="W514" s="929"/>
      <c r="X514" s="929"/>
      <c r="Y514" s="929"/>
      <c r="Z514" s="929"/>
      <c r="AA514" s="929"/>
      <c r="AB514" s="926"/>
    </row>
    <row r="515" spans="1:28" ht="17.100000000000001" customHeight="1">
      <c r="A515" s="959"/>
      <c r="B515" s="929"/>
      <c r="C515" s="929" t="s">
        <v>2271</v>
      </c>
      <c r="D515" s="929" t="s">
        <v>2272</v>
      </c>
      <c r="E515" s="929"/>
      <c r="F515" s="929"/>
      <c r="G515" s="929"/>
      <c r="H515" s="929"/>
      <c r="I515" s="929"/>
      <c r="J515" s="1024"/>
      <c r="K515" s="1024"/>
      <c r="L515" s="1024"/>
      <c r="M515" s="1024"/>
      <c r="N515" s="1028"/>
      <c r="O515" s="929"/>
      <c r="P515" s="929"/>
      <c r="Q515" s="929" t="str">
        <f>IF(項目一覧②!$G$731=TRUE,"■","□")</f>
        <v>□</v>
      </c>
      <c r="R515" s="929" t="s">
        <v>84</v>
      </c>
      <c r="S515" s="929"/>
      <c r="T515" s="929" t="str">
        <f>IF(項目一覧②!$H$731=TRUE,"■","□")</f>
        <v>□</v>
      </c>
      <c r="U515" s="929" t="s">
        <v>115</v>
      </c>
      <c r="V515" s="929"/>
      <c r="W515" s="929"/>
      <c r="X515" s="929"/>
      <c r="Y515" s="929"/>
      <c r="Z515" s="929"/>
      <c r="AA515" s="929"/>
      <c r="AB515" s="929"/>
    </row>
    <row r="516" spans="1:28" ht="17.100000000000001" customHeight="1">
      <c r="A516" s="982" t="s">
        <v>109</v>
      </c>
      <c r="B516" s="960" t="s">
        <v>264</v>
      </c>
      <c r="C516" s="960"/>
      <c r="D516" s="960"/>
      <c r="E516" s="960"/>
      <c r="F516" s="960"/>
      <c r="G516" s="960"/>
      <c r="H516" s="960"/>
      <c r="I516" s="960"/>
      <c r="J516" s="960"/>
      <c r="K516" s="960"/>
      <c r="L516" s="960"/>
      <c r="M516" s="960"/>
      <c r="N516" s="960"/>
      <c r="O516" s="960"/>
      <c r="P516" s="960"/>
      <c r="Q516" s="960"/>
      <c r="R516" s="960"/>
      <c r="S516" s="960"/>
      <c r="T516" s="960"/>
      <c r="U516" s="960"/>
      <c r="V516" s="960"/>
      <c r="W516" s="960"/>
      <c r="X516" s="960"/>
      <c r="Y516" s="960"/>
      <c r="Z516" s="960"/>
      <c r="AA516" s="960"/>
      <c r="AB516" s="926"/>
    </row>
    <row r="517" spans="1:28" ht="17.100000000000001" customHeight="1">
      <c r="A517" s="929"/>
      <c r="B517" s="929"/>
      <c r="C517" s="929"/>
      <c r="D517" s="1627" t="s">
        <v>263</v>
      </c>
      <c r="E517" s="1627"/>
      <c r="F517" s="1627"/>
      <c r="G517" s="1627"/>
      <c r="H517" s="998"/>
      <c r="I517" s="1627" t="s">
        <v>262</v>
      </c>
      <c r="J517" s="1627"/>
      <c r="K517" s="1627"/>
      <c r="L517" s="1627"/>
      <c r="M517" s="1627"/>
      <c r="N517" s="1627"/>
      <c r="O517" s="1627"/>
      <c r="P517" s="1627"/>
      <c r="Q517" s="1627"/>
      <c r="R517" s="1627"/>
      <c r="S517" s="1627"/>
      <c r="T517" s="1627"/>
      <c r="U517" s="1627"/>
      <c r="V517" s="998"/>
      <c r="W517" s="998" t="s">
        <v>253</v>
      </c>
      <c r="X517" s="1627" t="s">
        <v>261</v>
      </c>
      <c r="Y517" s="1627"/>
      <c r="Z517" s="1627"/>
      <c r="AA517" s="929" t="s">
        <v>175</v>
      </c>
      <c r="AB517" s="926"/>
    </row>
    <row r="518" spans="1:28" ht="17.100000000000001" customHeight="1">
      <c r="A518" s="929"/>
      <c r="B518" s="929" t="s">
        <v>260</v>
      </c>
      <c r="C518" s="929"/>
      <c r="D518" s="998" t="s">
        <v>187</v>
      </c>
      <c r="E518" s="1625" t="str">
        <f>項目一覧②!$F$732</f>
        <v/>
      </c>
      <c r="F518" s="1625"/>
      <c r="G518" s="983" t="s">
        <v>254</v>
      </c>
      <c r="H518" s="961" t="str">
        <f>項目一覧②!$F$738</f>
        <v/>
      </c>
      <c r="J518" s="929"/>
      <c r="K518" s="929"/>
      <c r="L518" s="926"/>
      <c r="M518" s="929"/>
      <c r="N518" s="929"/>
      <c r="O518" s="929"/>
      <c r="P518" s="929"/>
      <c r="Q518" s="929"/>
      <c r="R518" s="926"/>
      <c r="S518" s="926"/>
      <c r="T518" s="926"/>
      <c r="U518" s="926"/>
      <c r="V518" s="998"/>
      <c r="W518" s="998" t="s">
        <v>253</v>
      </c>
      <c r="X518" s="1718" t="str">
        <f>項目一覧②!$F$744</f>
        <v/>
      </c>
      <c r="Y518" s="1718"/>
      <c r="Z518" s="1718"/>
      <c r="AA518" s="929" t="s">
        <v>252</v>
      </c>
      <c r="AB518" s="926"/>
    </row>
    <row r="519" spans="1:28" ht="17.100000000000001" customHeight="1">
      <c r="A519" s="929"/>
      <c r="B519" s="929" t="s">
        <v>259</v>
      </c>
      <c r="C519" s="929"/>
      <c r="D519" s="998" t="s">
        <v>187</v>
      </c>
      <c r="E519" s="1625" t="str">
        <f>項目一覧②!$F$733</f>
        <v/>
      </c>
      <c r="F519" s="1625"/>
      <c r="G519" s="983" t="s">
        <v>254</v>
      </c>
      <c r="H519" s="961" t="str">
        <f>項目一覧②!$F$739</f>
        <v/>
      </c>
      <c r="J519" s="929"/>
      <c r="K519" s="929"/>
      <c r="L519" s="926"/>
      <c r="M519" s="929"/>
      <c r="N519" s="929"/>
      <c r="O519" s="929"/>
      <c r="P519" s="929"/>
      <c r="Q519" s="929"/>
      <c r="R519" s="926"/>
      <c r="S519" s="926"/>
      <c r="T519" s="926"/>
      <c r="U519" s="926"/>
      <c r="V519" s="998"/>
      <c r="W519" s="998" t="s">
        <v>253</v>
      </c>
      <c r="X519" s="1718" t="str">
        <f>項目一覧②!$F$745</f>
        <v/>
      </c>
      <c r="Y519" s="1718"/>
      <c r="Z519" s="1718"/>
      <c r="AA519" s="929" t="s">
        <v>252</v>
      </c>
      <c r="AB519" s="926"/>
    </row>
    <row r="520" spans="1:28" ht="17.100000000000001" customHeight="1">
      <c r="A520" s="929"/>
      <c r="B520" s="929" t="s">
        <v>258</v>
      </c>
      <c r="C520" s="929"/>
      <c r="D520" s="998" t="s">
        <v>187</v>
      </c>
      <c r="E520" s="1625" t="str">
        <f>項目一覧②!$F$734</f>
        <v/>
      </c>
      <c r="F520" s="1625"/>
      <c r="G520" s="983" t="s">
        <v>254</v>
      </c>
      <c r="H520" s="961" t="str">
        <f>項目一覧②!$F$740</f>
        <v/>
      </c>
      <c r="J520" s="929"/>
      <c r="K520" s="929"/>
      <c r="L520" s="926"/>
      <c r="M520" s="929"/>
      <c r="N520" s="929"/>
      <c r="O520" s="929"/>
      <c r="P520" s="929"/>
      <c r="Q520" s="929"/>
      <c r="R520" s="926"/>
      <c r="S520" s="926"/>
      <c r="T520" s="926"/>
      <c r="U520" s="926"/>
      <c r="V520" s="998"/>
      <c r="W520" s="998" t="s">
        <v>253</v>
      </c>
      <c r="X520" s="1718" t="str">
        <f>項目一覧②!$F$746</f>
        <v/>
      </c>
      <c r="Y520" s="1718"/>
      <c r="Z520" s="1718"/>
      <c r="AA520" s="929" t="s">
        <v>252</v>
      </c>
      <c r="AB520" s="926"/>
    </row>
    <row r="521" spans="1:28" ht="17.100000000000001" customHeight="1">
      <c r="A521" s="929"/>
      <c r="B521" s="929" t="s">
        <v>257</v>
      </c>
      <c r="C521" s="929"/>
      <c r="D521" s="998" t="s">
        <v>187</v>
      </c>
      <c r="E521" s="1625" t="str">
        <f>項目一覧②!$F$735</f>
        <v/>
      </c>
      <c r="F521" s="1625"/>
      <c r="G521" s="983" t="s">
        <v>254</v>
      </c>
      <c r="H521" s="961" t="str">
        <f>項目一覧②!$F$741</f>
        <v/>
      </c>
      <c r="J521" s="929"/>
      <c r="K521" s="929"/>
      <c r="L521" s="926"/>
      <c r="M521" s="929"/>
      <c r="N521" s="929"/>
      <c r="O521" s="929"/>
      <c r="P521" s="929"/>
      <c r="Q521" s="929"/>
      <c r="R521" s="926"/>
      <c r="S521" s="926"/>
      <c r="T521" s="926"/>
      <c r="U521" s="926"/>
      <c r="V521" s="998"/>
      <c r="W521" s="998" t="s">
        <v>253</v>
      </c>
      <c r="X521" s="1718" t="str">
        <f>項目一覧②!$F$747</f>
        <v/>
      </c>
      <c r="Y521" s="1718"/>
      <c r="Z521" s="1718"/>
      <c r="AA521" s="929" t="s">
        <v>252</v>
      </c>
      <c r="AB521" s="926"/>
    </row>
    <row r="522" spans="1:28" ht="17.100000000000001" customHeight="1">
      <c r="A522" s="929"/>
      <c r="B522" s="929" t="s">
        <v>256</v>
      </c>
      <c r="C522" s="929"/>
      <c r="D522" s="998" t="s">
        <v>187</v>
      </c>
      <c r="E522" s="1625" t="str">
        <f>項目一覧②!$F$736</f>
        <v/>
      </c>
      <c r="F522" s="1625"/>
      <c r="G522" s="983" t="s">
        <v>254</v>
      </c>
      <c r="H522" s="961" t="str">
        <f>項目一覧②!$F$742</f>
        <v/>
      </c>
      <c r="J522" s="929"/>
      <c r="K522" s="929"/>
      <c r="L522" s="926"/>
      <c r="M522" s="929"/>
      <c r="N522" s="929"/>
      <c r="O522" s="929"/>
      <c r="P522" s="929"/>
      <c r="Q522" s="929"/>
      <c r="R522" s="926"/>
      <c r="S522" s="926"/>
      <c r="T522" s="926"/>
      <c r="U522" s="926"/>
      <c r="V522" s="998"/>
      <c r="W522" s="998" t="s">
        <v>253</v>
      </c>
      <c r="X522" s="1718" t="str">
        <f>項目一覧②!$F$748</f>
        <v/>
      </c>
      <c r="Y522" s="1718"/>
      <c r="Z522" s="1718"/>
      <c r="AA522" s="929" t="s">
        <v>252</v>
      </c>
      <c r="AB522" s="926"/>
    </row>
    <row r="523" spans="1:28" ht="17.100000000000001" customHeight="1">
      <c r="A523" s="958"/>
      <c r="B523" s="958" t="s">
        <v>255</v>
      </c>
      <c r="C523" s="958"/>
      <c r="D523" s="998" t="s">
        <v>187</v>
      </c>
      <c r="E523" s="1625" t="str">
        <f>項目一覧②!$F$737</f>
        <v/>
      </c>
      <c r="F523" s="1625"/>
      <c r="G523" s="983" t="s">
        <v>254</v>
      </c>
      <c r="H523" s="961" t="str">
        <f>項目一覧②!$F$743</f>
        <v/>
      </c>
      <c r="J523" s="958"/>
      <c r="K523" s="958"/>
      <c r="L523" s="926"/>
      <c r="M523" s="958"/>
      <c r="N523" s="958"/>
      <c r="O523" s="958"/>
      <c r="P523" s="958"/>
      <c r="Q523" s="958"/>
      <c r="R523" s="926"/>
      <c r="S523" s="926"/>
      <c r="T523" s="926"/>
      <c r="U523" s="926"/>
      <c r="V523" s="998"/>
      <c r="W523" s="998" t="s">
        <v>253</v>
      </c>
      <c r="X523" s="1718" t="str">
        <f>項目一覧②!$F$749</f>
        <v/>
      </c>
      <c r="Y523" s="1718"/>
      <c r="Z523" s="1718"/>
      <c r="AA523" s="929" t="s">
        <v>252</v>
      </c>
      <c r="AB523" s="929"/>
    </row>
    <row r="524" spans="1:28" ht="17.100000000000001" customHeight="1">
      <c r="A524" s="982" t="s">
        <v>109</v>
      </c>
      <c r="B524" s="960" t="s">
        <v>251</v>
      </c>
      <c r="C524" s="960"/>
      <c r="D524" s="960"/>
      <c r="E524" s="960"/>
      <c r="F524" s="960"/>
      <c r="G524" s="960"/>
      <c r="H524" s="960"/>
      <c r="I524" s="960"/>
      <c r="J524" s="960"/>
      <c r="K524" s="960"/>
      <c r="L524" s="960"/>
      <c r="M524" s="960"/>
      <c r="N524" s="960"/>
      <c r="O524" s="960"/>
      <c r="P524" s="960"/>
      <c r="Q524" s="960"/>
      <c r="R524" s="960"/>
      <c r="S524" s="960"/>
      <c r="T524" s="960"/>
      <c r="U524" s="960"/>
      <c r="V524" s="960"/>
      <c r="W524" s="960"/>
      <c r="X524" s="960"/>
      <c r="Y524" s="960"/>
      <c r="Z524" s="960"/>
      <c r="AA524" s="960"/>
      <c r="AB524" s="926"/>
    </row>
    <row r="525" spans="1:28" ht="17.100000000000001" customHeight="1">
      <c r="A525" s="959"/>
      <c r="B525" s="929"/>
      <c r="C525" s="929"/>
      <c r="D525" s="929"/>
      <c r="E525" s="929"/>
      <c r="F525" s="1633" t="str">
        <f>項目一覧②!$F$750</f>
        <v/>
      </c>
      <c r="G525" s="1633"/>
      <c r="H525" s="1633"/>
      <c r="I525" s="1633"/>
      <c r="J525" s="1633"/>
      <c r="K525" s="1633"/>
      <c r="L525" s="1633"/>
      <c r="M525" s="1633"/>
      <c r="N525" s="1633"/>
      <c r="O525" s="1633"/>
      <c r="P525" s="1633"/>
      <c r="Q525" s="1633"/>
      <c r="R525" s="1633"/>
      <c r="S525" s="1633"/>
      <c r="T525" s="1633"/>
      <c r="U525" s="1633"/>
      <c r="V525" s="1633"/>
      <c r="W525" s="1633"/>
      <c r="X525" s="1633"/>
      <c r="Y525" s="1633"/>
      <c r="Z525" s="1633"/>
      <c r="AA525" s="1633"/>
      <c r="AB525" s="926"/>
    </row>
    <row r="526" spans="1:28" ht="17.100000000000001" customHeight="1">
      <c r="A526" s="958"/>
      <c r="B526" s="958"/>
      <c r="C526" s="958"/>
      <c r="D526" s="958"/>
      <c r="E526" s="958"/>
      <c r="F526" s="1634"/>
      <c r="G526" s="1634"/>
      <c r="H526" s="1634"/>
      <c r="I526" s="1634"/>
      <c r="J526" s="1634"/>
      <c r="K526" s="1634"/>
      <c r="L526" s="1634"/>
      <c r="M526" s="1634"/>
      <c r="N526" s="1634"/>
      <c r="O526" s="1634"/>
      <c r="P526" s="1634"/>
      <c r="Q526" s="1634"/>
      <c r="R526" s="1634"/>
      <c r="S526" s="1634"/>
      <c r="T526" s="1634"/>
      <c r="U526" s="1634"/>
      <c r="V526" s="1634"/>
      <c r="W526" s="1634"/>
      <c r="X526" s="1634"/>
      <c r="Y526" s="1634"/>
      <c r="Z526" s="1634"/>
      <c r="AA526" s="1634"/>
      <c r="AB526" s="929"/>
    </row>
    <row r="527" spans="1:28" ht="17.100000000000001" customHeight="1">
      <c r="A527" s="959" t="s">
        <v>109</v>
      </c>
      <c r="B527" s="929" t="s">
        <v>250</v>
      </c>
      <c r="C527" s="929"/>
      <c r="D527" s="929"/>
      <c r="E527" s="929"/>
      <c r="F527" s="929"/>
      <c r="G527" s="929"/>
      <c r="H527" s="929"/>
      <c r="I527" s="929"/>
      <c r="J527" s="929"/>
      <c r="K527" s="929"/>
      <c r="L527" s="929"/>
      <c r="M527" s="929"/>
      <c r="N527" s="929"/>
      <c r="O527" s="929"/>
      <c r="P527" s="929"/>
      <c r="Q527" s="929"/>
      <c r="R527" s="929"/>
      <c r="S527" s="929"/>
      <c r="T527" s="929"/>
      <c r="U527" s="929"/>
      <c r="V527" s="929"/>
      <c r="W527" s="929"/>
      <c r="X527" s="929"/>
      <c r="Y527" s="929"/>
      <c r="Z527" s="929"/>
      <c r="AA527" s="929"/>
      <c r="AB527" s="926"/>
    </row>
    <row r="528" spans="1:28" ht="17.100000000000001" customHeight="1">
      <c r="A528" s="929"/>
      <c r="B528" s="929"/>
      <c r="C528" s="929"/>
      <c r="D528" s="929"/>
      <c r="E528" s="929"/>
      <c r="F528" s="1633" t="str">
        <f>項目一覧②!$F$751</f>
        <v/>
      </c>
      <c r="G528" s="1633"/>
      <c r="H528" s="1633"/>
      <c r="I528" s="1633"/>
      <c r="J528" s="1633"/>
      <c r="K528" s="1633"/>
      <c r="L528" s="1633"/>
      <c r="M528" s="1633"/>
      <c r="N528" s="1633"/>
      <c r="O528" s="1633"/>
      <c r="P528" s="1633"/>
      <c r="Q528" s="1633"/>
      <c r="R528" s="1633"/>
      <c r="S528" s="1633"/>
      <c r="T528" s="1633"/>
      <c r="U528" s="1633"/>
      <c r="V528" s="1633"/>
      <c r="W528" s="1633"/>
      <c r="X528" s="1633"/>
      <c r="Y528" s="1633"/>
      <c r="Z528" s="1633"/>
      <c r="AA528" s="1633"/>
      <c r="AB528" s="926"/>
    </row>
    <row r="529" spans="1:29" ht="17.100000000000001" customHeight="1">
      <c r="A529" s="958"/>
      <c r="B529" s="958"/>
      <c r="C529" s="958"/>
      <c r="D529" s="958"/>
      <c r="E529" s="958"/>
      <c r="F529" s="1634"/>
      <c r="G529" s="1634"/>
      <c r="H529" s="1634"/>
      <c r="I529" s="1634"/>
      <c r="J529" s="1634"/>
      <c r="K529" s="1634"/>
      <c r="L529" s="1634"/>
      <c r="M529" s="1634"/>
      <c r="N529" s="1634"/>
      <c r="O529" s="1634"/>
      <c r="P529" s="1634"/>
      <c r="Q529" s="1634"/>
      <c r="R529" s="1634"/>
      <c r="S529" s="1634"/>
      <c r="T529" s="1634"/>
      <c r="U529" s="1634"/>
      <c r="V529" s="1634"/>
      <c r="W529" s="1634"/>
      <c r="X529" s="1634"/>
      <c r="Y529" s="1634"/>
      <c r="Z529" s="1634"/>
      <c r="AA529" s="1634"/>
      <c r="AB529" s="929"/>
    </row>
    <row r="531" spans="1:29" ht="15.95" customHeight="1">
      <c r="A531" s="929"/>
      <c r="B531" s="929"/>
      <c r="C531" s="929"/>
      <c r="D531" s="929"/>
      <c r="E531" s="929"/>
      <c r="F531" s="1026"/>
      <c r="G531" s="1026"/>
      <c r="H531" s="1026"/>
      <c r="I531" s="1026"/>
      <c r="J531" s="1026"/>
      <c r="K531" s="1026"/>
      <c r="L531" s="1026"/>
      <c r="M531" s="1026"/>
      <c r="N531" s="1026"/>
      <c r="O531" s="1026"/>
      <c r="P531" s="1026"/>
      <c r="Q531" s="1026"/>
      <c r="R531" s="1026"/>
      <c r="S531" s="1026"/>
      <c r="T531" s="1026"/>
      <c r="U531" s="1026"/>
      <c r="V531" s="1026"/>
      <c r="W531" s="1026"/>
      <c r="X531" s="1026"/>
      <c r="Y531" s="1026"/>
      <c r="Z531" s="1026"/>
      <c r="AA531" s="1026"/>
      <c r="AB531" s="926"/>
      <c r="AC531" s="926"/>
    </row>
    <row r="532" spans="1:29" ht="14.1" customHeight="1">
      <c r="A532" s="1627" t="s">
        <v>277</v>
      </c>
      <c r="B532" s="1627"/>
      <c r="C532" s="1627"/>
      <c r="D532" s="1627"/>
      <c r="E532" s="1627"/>
      <c r="F532" s="1627"/>
      <c r="G532" s="1627"/>
      <c r="H532" s="1627"/>
      <c r="I532" s="1627"/>
      <c r="J532" s="1627"/>
      <c r="K532" s="1627"/>
      <c r="L532" s="1627"/>
      <c r="M532" s="1627"/>
      <c r="N532" s="1627"/>
      <c r="O532" s="1627"/>
      <c r="P532" s="1627"/>
      <c r="Q532" s="1627"/>
      <c r="R532" s="1627"/>
      <c r="S532" s="1627"/>
      <c r="T532" s="1627"/>
      <c r="U532" s="1627"/>
      <c r="V532" s="1627"/>
      <c r="W532" s="1627"/>
      <c r="X532" s="1627"/>
      <c r="Y532" s="1627"/>
      <c r="Z532" s="1627"/>
      <c r="AA532" s="1627"/>
      <c r="AB532" s="926"/>
      <c r="AC532" s="926"/>
    </row>
    <row r="533" spans="1:29" ht="14.1" customHeight="1">
      <c r="A533" s="958"/>
      <c r="B533" s="958" t="s">
        <v>276</v>
      </c>
      <c r="C533" s="958"/>
      <c r="D533" s="958"/>
      <c r="E533" s="958"/>
      <c r="F533" s="958"/>
      <c r="G533" s="958"/>
      <c r="H533" s="958"/>
      <c r="I533" s="958"/>
      <c r="J533" s="958"/>
      <c r="K533" s="958"/>
      <c r="L533" s="958"/>
      <c r="M533" s="958"/>
      <c r="N533" s="958"/>
      <c r="O533" s="958"/>
      <c r="P533" s="958"/>
      <c r="Q533" s="958"/>
      <c r="R533" s="958"/>
      <c r="S533" s="958"/>
      <c r="T533" s="958"/>
      <c r="U533" s="958"/>
      <c r="V533" s="958"/>
      <c r="W533" s="958"/>
      <c r="X533" s="958"/>
      <c r="Y533" s="958"/>
      <c r="Z533" s="958"/>
      <c r="AA533" s="958"/>
      <c r="AB533" s="926"/>
      <c r="AC533" s="926"/>
    </row>
    <row r="534" spans="1:29" ht="21.95" customHeight="1">
      <c r="A534" s="995" t="s">
        <v>109</v>
      </c>
      <c r="B534" s="996" t="s">
        <v>132</v>
      </c>
      <c r="C534" s="996"/>
      <c r="D534" s="996"/>
      <c r="E534" s="996"/>
      <c r="F534" s="996"/>
      <c r="G534" s="945"/>
      <c r="H534" s="996"/>
      <c r="I534" s="996"/>
      <c r="J534" s="996"/>
      <c r="K534" s="996"/>
      <c r="L534" s="1643">
        <f>項目一覧②!$F$950</f>
        <v>3</v>
      </c>
      <c r="M534" s="1643"/>
      <c r="N534" s="996"/>
      <c r="O534" s="996"/>
      <c r="P534" s="996"/>
      <c r="Q534" s="996"/>
      <c r="R534" s="996"/>
      <c r="S534" s="996"/>
      <c r="T534" s="996"/>
      <c r="U534" s="996"/>
      <c r="V534" s="996"/>
      <c r="W534" s="996"/>
      <c r="X534" s="996"/>
      <c r="Y534" s="996"/>
      <c r="Z534" s="996"/>
      <c r="AA534" s="996"/>
      <c r="AB534" s="926"/>
      <c r="AC534" s="926"/>
    </row>
    <row r="535" spans="1:29" ht="21.95" customHeight="1">
      <c r="A535" s="995" t="s">
        <v>109</v>
      </c>
      <c r="B535" s="996" t="s">
        <v>274</v>
      </c>
      <c r="C535" s="996"/>
      <c r="D535" s="996"/>
      <c r="E535" s="996"/>
      <c r="F535" s="996"/>
      <c r="G535" s="926"/>
      <c r="H535" s="926"/>
      <c r="I535" s="996"/>
      <c r="J535" s="1631" t="str">
        <f>項目一覧②!$F$951</f>
        <v/>
      </c>
      <c r="K535" s="1631"/>
      <c r="L535" s="1631"/>
      <c r="M535" s="1631"/>
      <c r="N535" s="996" t="s">
        <v>273</v>
      </c>
      <c r="O535" s="996"/>
      <c r="P535" s="996"/>
      <c r="Q535" s="996"/>
      <c r="R535" s="996"/>
      <c r="S535" s="996"/>
      <c r="T535" s="996"/>
      <c r="U535" s="996"/>
      <c r="V535" s="996"/>
      <c r="W535" s="996"/>
      <c r="X535" s="996"/>
      <c r="Y535" s="996"/>
      <c r="Z535" s="996"/>
      <c r="AA535" s="996"/>
      <c r="AB535" s="926"/>
      <c r="AC535" s="926"/>
    </row>
    <row r="536" spans="1:29" ht="21.95" customHeight="1">
      <c r="A536" s="995" t="s">
        <v>109</v>
      </c>
      <c r="B536" s="996" t="s">
        <v>272</v>
      </c>
      <c r="C536" s="996"/>
      <c r="D536" s="996"/>
      <c r="E536" s="996"/>
      <c r="F536" s="996"/>
      <c r="G536" s="996"/>
      <c r="H536" s="996"/>
      <c r="I536" s="996"/>
      <c r="J536" s="1632" t="str">
        <f>項目一覧②!$F$952</f>
        <v/>
      </c>
      <c r="K536" s="1632"/>
      <c r="L536" s="1632"/>
      <c r="M536" s="1632"/>
      <c r="N536" s="1027" t="s">
        <v>85</v>
      </c>
      <c r="O536" s="996"/>
      <c r="P536" s="996"/>
      <c r="Q536" s="996"/>
      <c r="R536" s="996"/>
      <c r="S536" s="996"/>
      <c r="T536" s="996"/>
      <c r="U536" s="996"/>
      <c r="V536" s="996"/>
      <c r="W536" s="996"/>
      <c r="X536" s="996"/>
      <c r="Y536" s="996"/>
      <c r="Z536" s="996"/>
      <c r="AA536" s="996"/>
      <c r="AB536" s="926"/>
      <c r="AC536" s="926"/>
    </row>
    <row r="537" spans="1:29" ht="21.95" customHeight="1">
      <c r="A537" s="995" t="s">
        <v>109</v>
      </c>
      <c r="B537" s="996" t="s">
        <v>271</v>
      </c>
      <c r="C537" s="996"/>
      <c r="D537" s="996"/>
      <c r="E537" s="996"/>
      <c r="F537" s="996"/>
      <c r="G537" s="996"/>
      <c r="H537" s="996"/>
      <c r="I537" s="996"/>
      <c r="J537" s="1632" t="str">
        <f>項目一覧②!$F$953</f>
        <v/>
      </c>
      <c r="K537" s="1632"/>
      <c r="L537" s="1632"/>
      <c r="M537" s="1632"/>
      <c r="N537" s="1028" t="s">
        <v>85</v>
      </c>
      <c r="O537" s="996"/>
      <c r="P537" s="996"/>
      <c r="Q537" s="996"/>
      <c r="R537" s="996"/>
      <c r="S537" s="996"/>
      <c r="T537" s="996"/>
      <c r="U537" s="996"/>
      <c r="V537" s="996"/>
      <c r="W537" s="996"/>
      <c r="X537" s="996"/>
      <c r="Y537" s="996"/>
      <c r="Z537" s="996"/>
      <c r="AA537" s="996"/>
      <c r="AB537" s="926"/>
      <c r="AC537" s="926"/>
    </row>
    <row r="538" spans="1:29" ht="21.95" customHeight="1">
      <c r="A538" s="995" t="s">
        <v>109</v>
      </c>
      <c r="B538" s="996" t="s">
        <v>270</v>
      </c>
      <c r="C538" s="996"/>
      <c r="D538" s="996"/>
      <c r="E538" s="996"/>
      <c r="F538" s="996"/>
      <c r="G538" s="996"/>
      <c r="H538" s="996"/>
      <c r="I538" s="996"/>
      <c r="J538" s="1632" t="str">
        <f>項目一覧②!$F$954</f>
        <v/>
      </c>
      <c r="K538" s="1632"/>
      <c r="L538" s="1632"/>
      <c r="M538" s="1632"/>
      <c r="N538" s="1027" t="s">
        <v>85</v>
      </c>
      <c r="O538" s="996"/>
      <c r="P538" s="996"/>
      <c r="Q538" s="996"/>
      <c r="R538" s="996"/>
      <c r="S538" s="996"/>
      <c r="T538" s="996"/>
      <c r="U538" s="996"/>
      <c r="V538" s="996"/>
      <c r="W538" s="996"/>
      <c r="X538" s="996"/>
      <c r="Y538" s="996"/>
      <c r="Z538" s="996"/>
      <c r="AA538" s="996"/>
      <c r="AB538" s="926"/>
      <c r="AC538" s="926"/>
    </row>
    <row r="539" spans="1:29" ht="15.95" customHeight="1">
      <c r="A539" s="982" t="s">
        <v>109</v>
      </c>
      <c r="B539" s="960" t="s">
        <v>268</v>
      </c>
      <c r="C539" s="960"/>
      <c r="D539" s="960"/>
      <c r="E539" s="960"/>
      <c r="F539" s="960"/>
      <c r="G539" s="960"/>
      <c r="H539" s="960"/>
      <c r="I539" s="960"/>
      <c r="O539" s="960"/>
      <c r="P539" s="960"/>
      <c r="Q539" s="960"/>
      <c r="R539" s="960"/>
      <c r="S539" s="960"/>
      <c r="T539" s="960"/>
      <c r="U539" s="960"/>
      <c r="V539" s="960"/>
      <c r="W539" s="960"/>
      <c r="X539" s="960"/>
      <c r="Y539" s="960"/>
      <c r="Z539" s="960"/>
      <c r="AA539" s="960"/>
      <c r="AB539" s="926"/>
      <c r="AC539" s="926"/>
    </row>
    <row r="540" spans="1:29" ht="15.95" customHeight="1">
      <c r="A540" s="959"/>
      <c r="B540" s="929"/>
      <c r="C540" s="929" t="s">
        <v>2269</v>
      </c>
      <c r="D540" s="929" t="s">
        <v>2270</v>
      </c>
      <c r="E540" s="929"/>
      <c r="F540" s="929"/>
      <c r="G540" s="929"/>
      <c r="H540" s="929"/>
      <c r="I540" s="929"/>
      <c r="J540" s="1640" t="str">
        <f>項目一覧②!$F$955</f>
        <v/>
      </c>
      <c r="K540" s="1640"/>
      <c r="L540" s="1640"/>
      <c r="M540" s="1640"/>
      <c r="N540" s="1023" t="s">
        <v>85</v>
      </c>
      <c r="O540" s="929"/>
      <c r="P540" s="929"/>
      <c r="Q540" s="929"/>
      <c r="R540" s="929"/>
      <c r="S540" s="929"/>
      <c r="T540" s="929"/>
      <c r="U540" s="929"/>
      <c r="V540" s="929"/>
      <c r="W540" s="929"/>
      <c r="X540" s="929"/>
      <c r="Y540" s="929"/>
      <c r="Z540" s="929"/>
      <c r="AA540" s="929"/>
      <c r="AB540" s="926"/>
      <c r="AC540" s="926"/>
    </row>
    <row r="541" spans="1:29" ht="15.95" customHeight="1">
      <c r="A541" s="959"/>
      <c r="B541" s="929"/>
      <c r="C541" s="929" t="s">
        <v>2271</v>
      </c>
      <c r="D541" s="929" t="s">
        <v>2272</v>
      </c>
      <c r="E541" s="929"/>
      <c r="F541" s="929"/>
      <c r="G541" s="929"/>
      <c r="H541" s="929"/>
      <c r="I541" s="929"/>
      <c r="J541" s="1024"/>
      <c r="K541" s="1024"/>
      <c r="L541" s="1024"/>
      <c r="M541" s="1024"/>
      <c r="N541" s="1024"/>
      <c r="O541" s="1023"/>
      <c r="P541" s="929"/>
      <c r="Q541" s="959" t="str">
        <f>IF(項目一覧②!$G$956=TRUE,"■","□")</f>
        <v>□</v>
      </c>
      <c r="R541" s="929" t="s">
        <v>266</v>
      </c>
      <c r="S541" s="929"/>
      <c r="T541" s="959" t="str">
        <f>IF(項目一覧②!$H$956=TRUE,"■","□")</f>
        <v>□</v>
      </c>
      <c r="U541" s="929" t="s">
        <v>83</v>
      </c>
      <c r="V541" s="929"/>
      <c r="W541" s="929"/>
      <c r="X541" s="929"/>
      <c r="Y541" s="929"/>
      <c r="Z541" s="929"/>
      <c r="AA541" s="929"/>
      <c r="AB541" s="929"/>
      <c r="AC541" s="926"/>
    </row>
    <row r="542" spans="1:29" ht="15.95" customHeight="1">
      <c r="A542" s="982" t="s">
        <v>109</v>
      </c>
      <c r="B542" s="960" t="s">
        <v>264</v>
      </c>
      <c r="C542" s="960"/>
      <c r="D542" s="960"/>
      <c r="E542" s="960"/>
      <c r="F542" s="960"/>
      <c r="G542" s="960"/>
      <c r="H542" s="960"/>
      <c r="I542" s="960"/>
      <c r="J542" s="960"/>
      <c r="K542" s="960"/>
      <c r="L542" s="960"/>
      <c r="M542" s="960"/>
      <c r="N542" s="960"/>
      <c r="O542" s="960"/>
      <c r="P542" s="960"/>
      <c r="Q542" s="960"/>
      <c r="R542" s="960"/>
      <c r="S542" s="960"/>
      <c r="T542" s="960"/>
      <c r="U542" s="960"/>
      <c r="V542" s="960"/>
      <c r="W542" s="960"/>
      <c r="X542" s="960"/>
      <c r="Y542" s="960"/>
      <c r="Z542" s="960"/>
      <c r="AA542" s="960"/>
      <c r="AB542" s="926"/>
      <c r="AC542" s="926"/>
    </row>
    <row r="543" spans="1:29" ht="15.95" customHeight="1">
      <c r="A543" s="929"/>
      <c r="B543" s="929"/>
      <c r="C543" s="929"/>
      <c r="D543" s="1627" t="s">
        <v>263</v>
      </c>
      <c r="E543" s="1627"/>
      <c r="F543" s="1627"/>
      <c r="G543" s="1627"/>
      <c r="H543" s="998"/>
      <c r="I543" s="1627" t="s">
        <v>262</v>
      </c>
      <c r="J543" s="1627"/>
      <c r="K543" s="1627"/>
      <c r="L543" s="1627"/>
      <c r="M543" s="1627"/>
      <c r="N543" s="1627"/>
      <c r="O543" s="1627"/>
      <c r="P543" s="1627"/>
      <c r="Q543" s="1627"/>
      <c r="R543" s="1627"/>
      <c r="S543" s="1627"/>
      <c r="T543" s="1627"/>
      <c r="U543" s="1627"/>
      <c r="V543" s="998"/>
      <c r="W543" s="998" t="s">
        <v>253</v>
      </c>
      <c r="X543" s="1627" t="s">
        <v>261</v>
      </c>
      <c r="Y543" s="1627"/>
      <c r="Z543" s="1627"/>
      <c r="AA543" s="929" t="s">
        <v>175</v>
      </c>
      <c r="AB543" s="926"/>
      <c r="AC543" s="926"/>
    </row>
    <row r="544" spans="1:29" ht="15.95" customHeight="1">
      <c r="A544" s="929"/>
      <c r="B544" s="929" t="s">
        <v>260</v>
      </c>
      <c r="C544" s="929"/>
      <c r="D544" s="998" t="s">
        <v>187</v>
      </c>
      <c r="E544" s="1625" t="str">
        <f>項目一覧②!$F$957</f>
        <v/>
      </c>
      <c r="F544" s="1625"/>
      <c r="G544" s="998" t="s">
        <v>254</v>
      </c>
      <c r="H544" s="961" t="str">
        <f>項目一覧②!$F$963</f>
        <v/>
      </c>
      <c r="J544" s="929"/>
      <c r="K544" s="929"/>
      <c r="L544" s="926"/>
      <c r="M544" s="929"/>
      <c r="N544" s="929"/>
      <c r="O544" s="929"/>
      <c r="P544" s="929"/>
      <c r="Q544" s="929"/>
      <c r="R544" s="926"/>
      <c r="S544" s="926"/>
      <c r="T544" s="926"/>
      <c r="U544" s="926"/>
      <c r="V544" s="998"/>
      <c r="W544" s="998" t="s">
        <v>253</v>
      </c>
      <c r="X544" s="1626" t="str">
        <f>項目一覧②!$F$969</f>
        <v/>
      </c>
      <c r="Y544" s="1626"/>
      <c r="Z544" s="1626"/>
      <c r="AA544" s="929" t="s">
        <v>252</v>
      </c>
      <c r="AB544" s="926"/>
      <c r="AC544" s="926"/>
    </row>
    <row r="545" spans="1:29" ht="15.95" customHeight="1">
      <c r="A545" s="929"/>
      <c r="B545" s="929" t="s">
        <v>259</v>
      </c>
      <c r="C545" s="929"/>
      <c r="D545" s="998" t="s">
        <v>187</v>
      </c>
      <c r="E545" s="1625" t="str">
        <f>項目一覧②!$F$958</f>
        <v/>
      </c>
      <c r="F545" s="1625"/>
      <c r="G545" s="998" t="s">
        <v>254</v>
      </c>
      <c r="H545" s="961" t="str">
        <f>項目一覧②!$F$964</f>
        <v/>
      </c>
      <c r="J545" s="929"/>
      <c r="K545" s="929"/>
      <c r="L545" s="926"/>
      <c r="M545" s="929"/>
      <c r="N545" s="929"/>
      <c r="O545" s="929"/>
      <c r="P545" s="929"/>
      <c r="Q545" s="929"/>
      <c r="R545" s="926"/>
      <c r="S545" s="926"/>
      <c r="T545" s="926"/>
      <c r="U545" s="926"/>
      <c r="V545" s="998"/>
      <c r="W545" s="998" t="s">
        <v>253</v>
      </c>
      <c r="X545" s="1626" t="str">
        <f>項目一覧②!$F$970</f>
        <v/>
      </c>
      <c r="Y545" s="1626"/>
      <c r="Z545" s="1626"/>
      <c r="AA545" s="929" t="s">
        <v>252</v>
      </c>
      <c r="AB545" s="926"/>
      <c r="AC545" s="926"/>
    </row>
    <row r="546" spans="1:29" ht="15.95" customHeight="1">
      <c r="A546" s="929"/>
      <c r="B546" s="929" t="s">
        <v>258</v>
      </c>
      <c r="C546" s="929"/>
      <c r="D546" s="998" t="s">
        <v>187</v>
      </c>
      <c r="E546" s="1625" t="str">
        <f>項目一覧②!$F$959</f>
        <v/>
      </c>
      <c r="F546" s="1625"/>
      <c r="G546" s="998" t="s">
        <v>254</v>
      </c>
      <c r="H546" s="961" t="str">
        <f>項目一覧②!$F$965</f>
        <v/>
      </c>
      <c r="J546" s="929"/>
      <c r="K546" s="929"/>
      <c r="L546" s="926"/>
      <c r="M546" s="929"/>
      <c r="N546" s="929"/>
      <c r="O546" s="929"/>
      <c r="P546" s="929"/>
      <c r="Q546" s="929"/>
      <c r="R546" s="926"/>
      <c r="S546" s="926"/>
      <c r="T546" s="926"/>
      <c r="U546" s="926"/>
      <c r="V546" s="998"/>
      <c r="W546" s="998" t="s">
        <v>253</v>
      </c>
      <c r="X546" s="1626" t="str">
        <f>項目一覧②!$F$971</f>
        <v/>
      </c>
      <c r="Y546" s="1626"/>
      <c r="Z546" s="1626"/>
      <c r="AA546" s="929" t="s">
        <v>252</v>
      </c>
      <c r="AB546" s="926"/>
      <c r="AC546" s="926"/>
    </row>
    <row r="547" spans="1:29" ht="15.95" customHeight="1">
      <c r="A547" s="929"/>
      <c r="B547" s="929" t="s">
        <v>257</v>
      </c>
      <c r="C547" s="929"/>
      <c r="D547" s="998" t="s">
        <v>187</v>
      </c>
      <c r="E547" s="1625" t="str">
        <f>項目一覧②!$F$960</f>
        <v/>
      </c>
      <c r="F547" s="1625"/>
      <c r="G547" s="998" t="s">
        <v>254</v>
      </c>
      <c r="H547" s="961" t="str">
        <f>項目一覧②!$F$966</f>
        <v/>
      </c>
      <c r="J547" s="929"/>
      <c r="K547" s="929"/>
      <c r="L547" s="926"/>
      <c r="M547" s="929"/>
      <c r="N547" s="929"/>
      <c r="O547" s="929"/>
      <c r="P547" s="929"/>
      <c r="Q547" s="929"/>
      <c r="R547" s="926"/>
      <c r="S547" s="926"/>
      <c r="T547" s="926"/>
      <c r="U547" s="926"/>
      <c r="V547" s="998"/>
      <c r="W547" s="998" t="s">
        <v>253</v>
      </c>
      <c r="X547" s="1626" t="str">
        <f>項目一覧②!$F$972</f>
        <v/>
      </c>
      <c r="Y547" s="1626"/>
      <c r="Z547" s="1626"/>
      <c r="AA547" s="929" t="s">
        <v>252</v>
      </c>
      <c r="AB547" s="926"/>
      <c r="AC547" s="926"/>
    </row>
    <row r="548" spans="1:29" ht="15.95" customHeight="1">
      <c r="A548" s="929"/>
      <c r="B548" s="929" t="s">
        <v>256</v>
      </c>
      <c r="C548" s="929"/>
      <c r="D548" s="998" t="s">
        <v>187</v>
      </c>
      <c r="E548" s="1625" t="str">
        <f>項目一覧②!$F$961</f>
        <v/>
      </c>
      <c r="F548" s="1625"/>
      <c r="G548" s="998" t="s">
        <v>254</v>
      </c>
      <c r="H548" s="961" t="str">
        <f>項目一覧②!$F$967</f>
        <v/>
      </c>
      <c r="J548" s="929"/>
      <c r="K548" s="929"/>
      <c r="L548" s="926"/>
      <c r="M548" s="929"/>
      <c r="N548" s="929"/>
      <c r="O548" s="929"/>
      <c r="P548" s="929"/>
      <c r="Q548" s="929"/>
      <c r="R548" s="926"/>
      <c r="S548" s="926"/>
      <c r="T548" s="926"/>
      <c r="U548" s="926"/>
      <c r="V548" s="998"/>
      <c r="W548" s="998" t="s">
        <v>253</v>
      </c>
      <c r="X548" s="1626" t="str">
        <f>項目一覧②!$F$973</f>
        <v/>
      </c>
      <c r="Y548" s="1626"/>
      <c r="Z548" s="1626"/>
      <c r="AA548" s="929" t="s">
        <v>252</v>
      </c>
      <c r="AB548" s="926"/>
      <c r="AC548" s="926"/>
    </row>
    <row r="549" spans="1:29" ht="15.95" customHeight="1">
      <c r="A549" s="958"/>
      <c r="B549" s="958" t="s">
        <v>255</v>
      </c>
      <c r="C549" s="958"/>
      <c r="D549" s="998" t="s">
        <v>187</v>
      </c>
      <c r="E549" s="1625" t="str">
        <f>項目一覧②!$F$962</f>
        <v/>
      </c>
      <c r="F549" s="1625"/>
      <c r="G549" s="998" t="s">
        <v>254</v>
      </c>
      <c r="H549" s="961" t="str">
        <f>項目一覧②!$F$968</f>
        <v/>
      </c>
      <c r="J549" s="958"/>
      <c r="K549" s="958"/>
      <c r="L549" s="926"/>
      <c r="M549" s="958"/>
      <c r="N549" s="958"/>
      <c r="O549" s="958"/>
      <c r="P549" s="958"/>
      <c r="Q549" s="958"/>
      <c r="R549" s="926"/>
      <c r="S549" s="926"/>
      <c r="T549" s="926"/>
      <c r="U549" s="926"/>
      <c r="V549" s="998"/>
      <c r="W549" s="998" t="s">
        <v>253</v>
      </c>
      <c r="X549" s="1626" t="str">
        <f>項目一覧②!$F$974</f>
        <v/>
      </c>
      <c r="Y549" s="1626"/>
      <c r="Z549" s="1626"/>
      <c r="AA549" s="929" t="s">
        <v>252</v>
      </c>
      <c r="AB549" s="926"/>
      <c r="AC549" s="926"/>
    </row>
    <row r="550" spans="1:29" ht="15.95" customHeight="1">
      <c r="A550" s="982" t="s">
        <v>109</v>
      </c>
      <c r="B550" s="960" t="s">
        <v>251</v>
      </c>
      <c r="C550" s="960"/>
      <c r="D550" s="960"/>
      <c r="E550" s="960"/>
      <c r="F550" s="960"/>
      <c r="G550" s="960"/>
      <c r="H550" s="960"/>
      <c r="I550" s="960"/>
      <c r="J550" s="960"/>
      <c r="K550" s="960"/>
      <c r="L550" s="960"/>
      <c r="M550" s="960"/>
      <c r="N550" s="960"/>
      <c r="O550" s="960"/>
      <c r="P550" s="960"/>
      <c r="Q550" s="960"/>
      <c r="R550" s="960"/>
      <c r="S550" s="960"/>
      <c r="T550" s="960"/>
      <c r="U550" s="960"/>
      <c r="V550" s="960"/>
      <c r="W550" s="960"/>
      <c r="X550" s="960"/>
      <c r="Y550" s="960"/>
      <c r="Z550" s="960"/>
      <c r="AA550" s="960"/>
      <c r="AB550" s="926"/>
      <c r="AC550" s="926"/>
    </row>
    <row r="551" spans="1:29" ht="15.95" customHeight="1">
      <c r="A551" s="959"/>
      <c r="B551" s="929"/>
      <c r="C551" s="929"/>
      <c r="D551" s="929"/>
      <c r="E551" s="929"/>
      <c r="F551" s="1633" t="str">
        <f>項目一覧②!$F$975</f>
        <v/>
      </c>
      <c r="G551" s="1633"/>
      <c r="H551" s="1633"/>
      <c r="I551" s="1633"/>
      <c r="J551" s="1633"/>
      <c r="K551" s="1633"/>
      <c r="L551" s="1633"/>
      <c r="M551" s="1633"/>
      <c r="N551" s="1633"/>
      <c r="O551" s="1633"/>
      <c r="P551" s="1633"/>
      <c r="Q551" s="1633"/>
      <c r="R551" s="1633"/>
      <c r="S551" s="1633"/>
      <c r="T551" s="1633"/>
      <c r="U551" s="1633"/>
      <c r="V551" s="1633"/>
      <c r="W551" s="1633"/>
      <c r="X551" s="1633"/>
      <c r="Y551" s="1633"/>
      <c r="Z551" s="1633"/>
      <c r="AA551" s="1633"/>
      <c r="AB551" s="926"/>
      <c r="AC551" s="926"/>
    </row>
    <row r="552" spans="1:29" ht="15.95" customHeight="1">
      <c r="A552" s="958"/>
      <c r="B552" s="958"/>
      <c r="C552" s="958"/>
      <c r="D552" s="958"/>
      <c r="E552" s="958"/>
      <c r="F552" s="1634"/>
      <c r="G552" s="1634"/>
      <c r="H552" s="1634"/>
      <c r="I552" s="1634"/>
      <c r="J552" s="1634"/>
      <c r="K552" s="1634"/>
      <c r="L552" s="1634"/>
      <c r="M552" s="1634"/>
      <c r="N552" s="1634"/>
      <c r="O552" s="1634"/>
      <c r="P552" s="1634"/>
      <c r="Q552" s="1634"/>
      <c r="R552" s="1634"/>
      <c r="S552" s="1634"/>
      <c r="T552" s="1634"/>
      <c r="U552" s="1634"/>
      <c r="V552" s="1634"/>
      <c r="W552" s="1634"/>
      <c r="X552" s="1634"/>
      <c r="Y552" s="1634"/>
      <c r="Z552" s="1634"/>
      <c r="AA552" s="1634"/>
      <c r="AB552" s="926"/>
      <c r="AC552" s="926"/>
    </row>
    <row r="553" spans="1:29" ht="15.95" customHeight="1">
      <c r="A553" s="959" t="s">
        <v>109</v>
      </c>
      <c r="B553" s="929" t="s">
        <v>250</v>
      </c>
      <c r="C553" s="929"/>
      <c r="D553" s="929"/>
      <c r="E553" s="929"/>
      <c r="F553" s="929"/>
      <c r="G553" s="929"/>
      <c r="H553" s="929"/>
      <c r="I553" s="929"/>
      <c r="J553" s="929"/>
      <c r="K553" s="929"/>
      <c r="L553" s="929"/>
      <c r="M553" s="929"/>
      <c r="N553" s="929"/>
      <c r="O553" s="929"/>
      <c r="P553" s="929"/>
      <c r="Q553" s="929"/>
      <c r="R553" s="929"/>
      <c r="S553" s="929"/>
      <c r="T553" s="929"/>
      <c r="U553" s="929"/>
      <c r="V553" s="929"/>
      <c r="W553" s="929"/>
      <c r="X553" s="929"/>
      <c r="Y553" s="929"/>
      <c r="Z553" s="929"/>
      <c r="AA553" s="929"/>
      <c r="AB553" s="926"/>
      <c r="AC553" s="926"/>
    </row>
    <row r="554" spans="1:29" ht="15.95" customHeight="1">
      <c r="A554" s="929"/>
      <c r="B554" s="929"/>
      <c r="C554" s="929"/>
      <c r="D554" s="929"/>
      <c r="E554" s="929"/>
      <c r="F554" s="1633" t="str">
        <f>項目一覧②!$F$976</f>
        <v/>
      </c>
      <c r="G554" s="1633"/>
      <c r="H554" s="1633"/>
      <c r="I554" s="1633"/>
      <c r="J554" s="1633"/>
      <c r="K554" s="1633"/>
      <c r="L554" s="1633"/>
      <c r="M554" s="1633"/>
      <c r="N554" s="1633"/>
      <c r="O554" s="1633"/>
      <c r="P554" s="1633"/>
      <c r="Q554" s="1633"/>
      <c r="R554" s="1633"/>
      <c r="S554" s="1633"/>
      <c r="T554" s="1633"/>
      <c r="U554" s="1633"/>
      <c r="V554" s="1633"/>
      <c r="W554" s="1633"/>
      <c r="X554" s="1633"/>
      <c r="Y554" s="1633"/>
      <c r="Z554" s="1633"/>
      <c r="AA554" s="1633"/>
      <c r="AB554" s="926"/>
      <c r="AC554" s="926"/>
    </row>
    <row r="555" spans="1:29" ht="15.95" customHeight="1">
      <c r="A555" s="958"/>
      <c r="B555" s="958"/>
      <c r="C555" s="958"/>
      <c r="D555" s="958"/>
      <c r="E555" s="958"/>
      <c r="F555" s="1634"/>
      <c r="G555" s="1634"/>
      <c r="H555" s="1634"/>
      <c r="I555" s="1634"/>
      <c r="J555" s="1634"/>
      <c r="K555" s="1634"/>
      <c r="L555" s="1634"/>
      <c r="M555" s="1634"/>
      <c r="N555" s="1634"/>
      <c r="O555" s="1634"/>
      <c r="P555" s="1634"/>
      <c r="Q555" s="1634"/>
      <c r="R555" s="1634"/>
      <c r="S555" s="1634"/>
      <c r="T555" s="1634"/>
      <c r="U555" s="1634"/>
      <c r="V555" s="1634"/>
      <c r="W555" s="1634"/>
      <c r="X555" s="1634"/>
      <c r="Y555" s="1634"/>
      <c r="Z555" s="1634"/>
      <c r="AA555" s="1634"/>
      <c r="AB555" s="926"/>
      <c r="AC555" s="926"/>
    </row>
    <row r="556" spans="1:29" ht="15.95" customHeight="1">
      <c r="A556" s="929"/>
      <c r="B556" s="929"/>
      <c r="C556" s="929"/>
      <c r="D556" s="929"/>
      <c r="E556" s="929"/>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926"/>
      <c r="AC556" s="926"/>
    </row>
  </sheetData>
  <sheetProtection selectLockedCells="1"/>
  <mergeCells count="504">
    <mergeCell ref="E67:F67"/>
    <mergeCell ref="J67:M67"/>
    <mergeCell ref="P67:S67"/>
    <mergeCell ref="V67:Y67"/>
    <mergeCell ref="M294:N294"/>
    <mergeCell ref="L358:M358"/>
    <mergeCell ref="L383:M383"/>
    <mergeCell ref="L408:M408"/>
    <mergeCell ref="L433:M433"/>
    <mergeCell ref="K311:M311"/>
    <mergeCell ref="K312:M312"/>
    <mergeCell ref="E339:F339"/>
    <mergeCell ref="J339:M339"/>
    <mergeCell ref="P339:S339"/>
    <mergeCell ref="V339:Y339"/>
    <mergeCell ref="E241:F241"/>
    <mergeCell ref="X241:Z241"/>
    <mergeCell ref="E242:F242"/>
    <mergeCell ref="X242:Z242"/>
    <mergeCell ref="E243:F243"/>
    <mergeCell ref="X243:Z243"/>
    <mergeCell ref="E244:F244"/>
    <mergeCell ref="X244:Z244"/>
    <mergeCell ref="E245:F245"/>
    <mergeCell ref="L483:M483"/>
    <mergeCell ref="L508:M508"/>
    <mergeCell ref="F525:AA526"/>
    <mergeCell ref="F528:AA529"/>
    <mergeCell ref="E521:F521"/>
    <mergeCell ref="X521:Z521"/>
    <mergeCell ref="E522:F522"/>
    <mergeCell ref="X522:Z522"/>
    <mergeCell ref="E523:F523"/>
    <mergeCell ref="X523:Z523"/>
    <mergeCell ref="X517:Z517"/>
    <mergeCell ref="E518:F518"/>
    <mergeCell ref="X518:Z518"/>
    <mergeCell ref="I517:U517"/>
    <mergeCell ref="F500:AA501"/>
    <mergeCell ref="F503:AA504"/>
    <mergeCell ref="E497:F497"/>
    <mergeCell ref="X497:Z497"/>
    <mergeCell ref="D492:G492"/>
    <mergeCell ref="I492:U492"/>
    <mergeCell ref="X492:Z492"/>
    <mergeCell ref="X494:Z494"/>
    <mergeCell ref="E495:F495"/>
    <mergeCell ref="X495:Z495"/>
    <mergeCell ref="X245:Z245"/>
    <mergeCell ref="E246:F246"/>
    <mergeCell ref="X246:Z246"/>
    <mergeCell ref="F248:AA249"/>
    <mergeCell ref="E519:F519"/>
    <mergeCell ref="X519:Z519"/>
    <mergeCell ref="E520:F520"/>
    <mergeCell ref="A229:AA229"/>
    <mergeCell ref="J232:M232"/>
    <mergeCell ref="J233:M233"/>
    <mergeCell ref="J234:M234"/>
    <mergeCell ref="J235:M235"/>
    <mergeCell ref="J237:M237"/>
    <mergeCell ref="D240:G240"/>
    <mergeCell ref="I240:U240"/>
    <mergeCell ref="X240:Z240"/>
    <mergeCell ref="L231:M231"/>
    <mergeCell ref="X520:Z520"/>
    <mergeCell ref="J509:M509"/>
    <mergeCell ref="J510:M510"/>
    <mergeCell ref="J511:M511"/>
    <mergeCell ref="J512:M512"/>
    <mergeCell ref="J514:M514"/>
    <mergeCell ref="D517:G517"/>
    <mergeCell ref="E66:F66"/>
    <mergeCell ref="J66:M66"/>
    <mergeCell ref="P66:S66"/>
    <mergeCell ref="V66:Y66"/>
    <mergeCell ref="E344:F344"/>
    <mergeCell ref="J344:M344"/>
    <mergeCell ref="P344:S344"/>
    <mergeCell ref="V344:Y344"/>
    <mergeCell ref="A506:AA506"/>
    <mergeCell ref="F251:AA252"/>
    <mergeCell ref="A280:AA280"/>
    <mergeCell ref="F282:I282"/>
    <mergeCell ref="G283:H283"/>
    <mergeCell ref="J283:AA283"/>
    <mergeCell ref="G284:H284"/>
    <mergeCell ref="J284:AA284"/>
    <mergeCell ref="G285:H285"/>
    <mergeCell ref="J285:AA285"/>
    <mergeCell ref="K309:M309"/>
    <mergeCell ref="K310:M310"/>
    <mergeCell ref="K314:N314"/>
    <mergeCell ref="K315:N315"/>
    <mergeCell ref="E338:F338"/>
    <mergeCell ref="J338:M338"/>
    <mergeCell ref="E341:F341"/>
    <mergeCell ref="J341:M341"/>
    <mergeCell ref="P341:S341"/>
    <mergeCell ref="V341:Y341"/>
    <mergeCell ref="P338:S338"/>
    <mergeCell ref="V338:Y338"/>
    <mergeCell ref="H316:AA316"/>
    <mergeCell ref="J337:M337"/>
    <mergeCell ref="P337:S337"/>
    <mergeCell ref="V337:Y337"/>
    <mergeCell ref="E340:F340"/>
    <mergeCell ref="J340:M340"/>
    <mergeCell ref="P340:S340"/>
    <mergeCell ref="V340:Y340"/>
    <mergeCell ref="V342:Y342"/>
    <mergeCell ref="E343:F343"/>
    <mergeCell ref="J343:M343"/>
    <mergeCell ref="P343:S343"/>
    <mergeCell ref="V343:Y343"/>
    <mergeCell ref="J360:M360"/>
    <mergeCell ref="J345:M345"/>
    <mergeCell ref="F348:AA348"/>
    <mergeCell ref="J364:M364"/>
    <mergeCell ref="E342:F342"/>
    <mergeCell ref="J342:M342"/>
    <mergeCell ref="J361:M361"/>
    <mergeCell ref="J362:M362"/>
    <mergeCell ref="P345:S345"/>
    <mergeCell ref="V345:Y345"/>
    <mergeCell ref="F346:AA346"/>
    <mergeCell ref="F347:AA347"/>
    <mergeCell ref="J359:M359"/>
    <mergeCell ref="A356:AA356"/>
    <mergeCell ref="J349:N349"/>
    <mergeCell ref="L350:Q350"/>
    <mergeCell ref="I351:AA352"/>
    <mergeCell ref="F353:AA354"/>
    <mergeCell ref="P342:S342"/>
    <mergeCell ref="X367:Z367"/>
    <mergeCell ref="E368:F368"/>
    <mergeCell ref="X368:Z368"/>
    <mergeCell ref="E369:F369"/>
    <mergeCell ref="X369:Z369"/>
    <mergeCell ref="E370:F370"/>
    <mergeCell ref="X371:Z371"/>
    <mergeCell ref="J387:M387"/>
    <mergeCell ref="D367:G367"/>
    <mergeCell ref="E371:F371"/>
    <mergeCell ref="E373:F373"/>
    <mergeCell ref="F375:AA376"/>
    <mergeCell ref="F378:AA379"/>
    <mergeCell ref="A381:AA381"/>
    <mergeCell ref="J384:M384"/>
    <mergeCell ref="X372:Z372"/>
    <mergeCell ref="J385:M385"/>
    <mergeCell ref="X370:Z370"/>
    <mergeCell ref="I367:U367"/>
    <mergeCell ref="X392:Z392"/>
    <mergeCell ref="E393:F393"/>
    <mergeCell ref="X393:Z393"/>
    <mergeCell ref="E372:F372"/>
    <mergeCell ref="J389:M389"/>
    <mergeCell ref="D392:G392"/>
    <mergeCell ref="I392:U392"/>
    <mergeCell ref="J386:M386"/>
    <mergeCell ref="X373:Z373"/>
    <mergeCell ref="F403:AA404"/>
    <mergeCell ref="E394:F394"/>
    <mergeCell ref="X394:Z394"/>
    <mergeCell ref="E395:F395"/>
    <mergeCell ref="X395:Z395"/>
    <mergeCell ref="E396:F396"/>
    <mergeCell ref="X396:Z396"/>
    <mergeCell ref="E397:F397"/>
    <mergeCell ref="X397:Z397"/>
    <mergeCell ref="E398:F398"/>
    <mergeCell ref="F400:AA401"/>
    <mergeCell ref="X398:Z398"/>
    <mergeCell ref="A406:AA406"/>
    <mergeCell ref="J410:M410"/>
    <mergeCell ref="J411:M411"/>
    <mergeCell ref="J412:M412"/>
    <mergeCell ref="J414:M414"/>
    <mergeCell ref="D417:G417"/>
    <mergeCell ref="I417:U417"/>
    <mergeCell ref="X417:Z417"/>
    <mergeCell ref="E418:F418"/>
    <mergeCell ref="X418:Z418"/>
    <mergeCell ref="J435:M435"/>
    <mergeCell ref="J436:M436"/>
    <mergeCell ref="E420:F420"/>
    <mergeCell ref="X420:Z420"/>
    <mergeCell ref="E422:F422"/>
    <mergeCell ref="X422:Z422"/>
    <mergeCell ref="E419:F419"/>
    <mergeCell ref="X419:Z419"/>
    <mergeCell ref="E423:F423"/>
    <mergeCell ref="X423:Z423"/>
    <mergeCell ref="E421:F421"/>
    <mergeCell ref="X421:Z421"/>
    <mergeCell ref="X471:Z471"/>
    <mergeCell ref="J464:M464"/>
    <mergeCell ref="D467:G467"/>
    <mergeCell ref="I467:U467"/>
    <mergeCell ref="X467:Z467"/>
    <mergeCell ref="E468:F468"/>
    <mergeCell ref="X468:Z468"/>
    <mergeCell ref="F425:AA426"/>
    <mergeCell ref="F428:AA429"/>
    <mergeCell ref="E446:F446"/>
    <mergeCell ref="X446:Z446"/>
    <mergeCell ref="J437:M437"/>
    <mergeCell ref="J439:M439"/>
    <mergeCell ref="D442:G442"/>
    <mergeCell ref="I442:U442"/>
    <mergeCell ref="X442:Z442"/>
    <mergeCell ref="E443:F443"/>
    <mergeCell ref="X443:Z443"/>
    <mergeCell ref="E444:F444"/>
    <mergeCell ref="X444:Z444"/>
    <mergeCell ref="E445:F445"/>
    <mergeCell ref="X445:Z445"/>
    <mergeCell ref="A431:AA431"/>
    <mergeCell ref="K434:M434"/>
    <mergeCell ref="E221:F221"/>
    <mergeCell ref="X221:Z221"/>
    <mergeCell ref="F223:AA224"/>
    <mergeCell ref="F226:AA227"/>
    <mergeCell ref="E498:F498"/>
    <mergeCell ref="X498:Z498"/>
    <mergeCell ref="X473:Z473"/>
    <mergeCell ref="F475:AA476"/>
    <mergeCell ref="E496:F496"/>
    <mergeCell ref="X496:Z496"/>
    <mergeCell ref="J485:M485"/>
    <mergeCell ref="J486:M486"/>
    <mergeCell ref="E493:F493"/>
    <mergeCell ref="X493:Z493"/>
    <mergeCell ref="E494:F494"/>
    <mergeCell ref="J487:M487"/>
    <mergeCell ref="J489:M489"/>
    <mergeCell ref="A481:AA481"/>
    <mergeCell ref="J484:M484"/>
    <mergeCell ref="E469:F469"/>
    <mergeCell ref="X469:Z469"/>
    <mergeCell ref="E470:F470"/>
    <mergeCell ref="X470:Z470"/>
    <mergeCell ref="E472:F472"/>
    <mergeCell ref="E218:F218"/>
    <mergeCell ref="X218:Z218"/>
    <mergeCell ref="E219:F219"/>
    <mergeCell ref="X219:Z219"/>
    <mergeCell ref="E220:F220"/>
    <mergeCell ref="X220:Z220"/>
    <mergeCell ref="D215:G215"/>
    <mergeCell ref="I215:U215"/>
    <mergeCell ref="X215:Z215"/>
    <mergeCell ref="E216:F216"/>
    <mergeCell ref="X216:Z216"/>
    <mergeCell ref="E217:F217"/>
    <mergeCell ref="X217:Z217"/>
    <mergeCell ref="A204:AA204"/>
    <mergeCell ref="J207:M207"/>
    <mergeCell ref="J208:M208"/>
    <mergeCell ref="J209:M209"/>
    <mergeCell ref="J210:M210"/>
    <mergeCell ref="J212:M212"/>
    <mergeCell ref="E195:F195"/>
    <mergeCell ref="X195:Z195"/>
    <mergeCell ref="E196:F196"/>
    <mergeCell ref="X196:Z196"/>
    <mergeCell ref="F198:AA199"/>
    <mergeCell ref="F201:AA202"/>
    <mergeCell ref="L206:M206"/>
    <mergeCell ref="E194:F194"/>
    <mergeCell ref="X194:Z194"/>
    <mergeCell ref="X190:Z190"/>
    <mergeCell ref="E191:F191"/>
    <mergeCell ref="X191:Z191"/>
    <mergeCell ref="E192:F192"/>
    <mergeCell ref="X192:Z192"/>
    <mergeCell ref="E193:F193"/>
    <mergeCell ref="X193:Z193"/>
    <mergeCell ref="J184:M184"/>
    <mergeCell ref="J185:M185"/>
    <mergeCell ref="J187:M187"/>
    <mergeCell ref="D190:G190"/>
    <mergeCell ref="I190:U190"/>
    <mergeCell ref="E170:F170"/>
    <mergeCell ref="X170:Z170"/>
    <mergeCell ref="E171:F171"/>
    <mergeCell ref="X171:Z171"/>
    <mergeCell ref="J183:M183"/>
    <mergeCell ref="L181:M181"/>
    <mergeCell ref="K182:M182"/>
    <mergeCell ref="F176:AA177"/>
    <mergeCell ref="A179:AA179"/>
    <mergeCell ref="E168:F168"/>
    <mergeCell ref="X168:Z168"/>
    <mergeCell ref="E169:F169"/>
    <mergeCell ref="X169:Z169"/>
    <mergeCell ref="F151:AA152"/>
    <mergeCell ref="A154:AA154"/>
    <mergeCell ref="F173:AA174"/>
    <mergeCell ref="J159:M159"/>
    <mergeCell ref="J160:M160"/>
    <mergeCell ref="J162:M162"/>
    <mergeCell ref="D165:G165"/>
    <mergeCell ref="I165:U165"/>
    <mergeCell ref="X166:Z166"/>
    <mergeCell ref="E167:F167"/>
    <mergeCell ref="X167:Z167"/>
    <mergeCell ref="L156:M156"/>
    <mergeCell ref="E145:F145"/>
    <mergeCell ref="X145:Z145"/>
    <mergeCell ref="E146:F146"/>
    <mergeCell ref="X146:Z146"/>
    <mergeCell ref="F148:AA149"/>
    <mergeCell ref="X165:Z165"/>
    <mergeCell ref="E166:F166"/>
    <mergeCell ref="J158:M158"/>
    <mergeCell ref="K157:M157"/>
    <mergeCell ref="X140:Z140"/>
    <mergeCell ref="E141:F141"/>
    <mergeCell ref="X141:Z141"/>
    <mergeCell ref="E142:F142"/>
    <mergeCell ref="X142:Z142"/>
    <mergeCell ref="E143:F143"/>
    <mergeCell ref="X143:Z143"/>
    <mergeCell ref="E144:F144"/>
    <mergeCell ref="E121:F121"/>
    <mergeCell ref="X121:Z121"/>
    <mergeCell ref="X144:Z144"/>
    <mergeCell ref="F123:AA124"/>
    <mergeCell ref="F126:AA127"/>
    <mergeCell ref="A129:AA129"/>
    <mergeCell ref="J133:M133"/>
    <mergeCell ref="J134:M134"/>
    <mergeCell ref="J135:M135"/>
    <mergeCell ref="J137:M137"/>
    <mergeCell ref="D140:G140"/>
    <mergeCell ref="I140:U140"/>
    <mergeCell ref="K132:M132"/>
    <mergeCell ref="E118:F118"/>
    <mergeCell ref="X118:Z118"/>
    <mergeCell ref="E119:F119"/>
    <mergeCell ref="X119:Z119"/>
    <mergeCell ref="E120:F120"/>
    <mergeCell ref="X120:Z120"/>
    <mergeCell ref="D115:G115"/>
    <mergeCell ref="I115:U115"/>
    <mergeCell ref="X115:Z115"/>
    <mergeCell ref="E116:F116"/>
    <mergeCell ref="X116:Z116"/>
    <mergeCell ref="E117:F117"/>
    <mergeCell ref="X117:Z117"/>
    <mergeCell ref="A104:AA104"/>
    <mergeCell ref="J108:M108"/>
    <mergeCell ref="J107:M107"/>
    <mergeCell ref="J109:M109"/>
    <mergeCell ref="J110:M110"/>
    <mergeCell ref="J112:M112"/>
    <mergeCell ref="E95:F95"/>
    <mergeCell ref="X95:Z95"/>
    <mergeCell ref="E96:F96"/>
    <mergeCell ref="X96:Z96"/>
    <mergeCell ref="F98:AA99"/>
    <mergeCell ref="F101:AA102"/>
    <mergeCell ref="E61:F61"/>
    <mergeCell ref="E62:F62"/>
    <mergeCell ref="E64:F64"/>
    <mergeCell ref="E65:F65"/>
    <mergeCell ref="E63:F63"/>
    <mergeCell ref="V65:Y65"/>
    <mergeCell ref="E94:F94"/>
    <mergeCell ref="X94:Z94"/>
    <mergeCell ref="X90:Z90"/>
    <mergeCell ref="E91:F91"/>
    <mergeCell ref="X91:Z91"/>
    <mergeCell ref="E92:F92"/>
    <mergeCell ref="X92:Z92"/>
    <mergeCell ref="A79:AA79"/>
    <mergeCell ref="J83:M83"/>
    <mergeCell ref="J82:M82"/>
    <mergeCell ref="E93:F93"/>
    <mergeCell ref="X93:Z93"/>
    <mergeCell ref="J84:M84"/>
    <mergeCell ref="J85:M85"/>
    <mergeCell ref="J87:M87"/>
    <mergeCell ref="D90:G90"/>
    <mergeCell ref="I90:U90"/>
    <mergeCell ref="F76:AA77"/>
    <mergeCell ref="I74:AA75"/>
    <mergeCell ref="F70:AA70"/>
    <mergeCell ref="P68:S68"/>
    <mergeCell ref="V68:Y68"/>
    <mergeCell ref="J72:N72"/>
    <mergeCell ref="J68:M68"/>
    <mergeCell ref="F69:AA69"/>
    <mergeCell ref="F71:AA71"/>
    <mergeCell ref="L73:Q73"/>
    <mergeCell ref="J62:M62"/>
    <mergeCell ref="J65:M65"/>
    <mergeCell ref="J64:M64"/>
    <mergeCell ref="J63:M63"/>
    <mergeCell ref="P63:S63"/>
    <mergeCell ref="P61:S61"/>
    <mergeCell ref="P60:S60"/>
    <mergeCell ref="J61:M61"/>
    <mergeCell ref="V63:Y63"/>
    <mergeCell ref="P65:S65"/>
    <mergeCell ref="V64:Y64"/>
    <mergeCell ref="P64:S64"/>
    <mergeCell ref="V61:Y61"/>
    <mergeCell ref="V62:Y62"/>
    <mergeCell ref="P62:S62"/>
    <mergeCell ref="A2:AA2"/>
    <mergeCell ref="G7:H7"/>
    <mergeCell ref="J7:AA7"/>
    <mergeCell ref="G5:H5"/>
    <mergeCell ref="J6:AA6"/>
    <mergeCell ref="E60:F60"/>
    <mergeCell ref="J60:M60"/>
    <mergeCell ref="V59:Y59"/>
    <mergeCell ref="J59:M59"/>
    <mergeCell ref="V60:Y60"/>
    <mergeCell ref="F4:I4"/>
    <mergeCell ref="K36:N36"/>
    <mergeCell ref="K31:M31"/>
    <mergeCell ref="H38:AA38"/>
    <mergeCell ref="P59:S59"/>
    <mergeCell ref="K37:N37"/>
    <mergeCell ref="K32:M32"/>
    <mergeCell ref="K33:M33"/>
    <mergeCell ref="K34:M34"/>
    <mergeCell ref="J5:AA5"/>
    <mergeCell ref="G6:H6"/>
    <mergeCell ref="M16:N16"/>
    <mergeCell ref="G46:K46"/>
    <mergeCell ref="M46:Q46"/>
    <mergeCell ref="A255:AA255"/>
    <mergeCell ref="L257:M257"/>
    <mergeCell ref="J258:M258"/>
    <mergeCell ref="J259:M259"/>
    <mergeCell ref="J260:M260"/>
    <mergeCell ref="J261:M261"/>
    <mergeCell ref="J263:M263"/>
    <mergeCell ref="D266:G266"/>
    <mergeCell ref="I266:U266"/>
    <mergeCell ref="X266:Z266"/>
    <mergeCell ref="E267:F267"/>
    <mergeCell ref="X267:Z267"/>
    <mergeCell ref="E268:F268"/>
    <mergeCell ref="X268:Z268"/>
    <mergeCell ref="E269:F269"/>
    <mergeCell ref="X269:Z269"/>
    <mergeCell ref="E270:F270"/>
    <mergeCell ref="X270:Z270"/>
    <mergeCell ref="E271:F271"/>
    <mergeCell ref="X271:Z271"/>
    <mergeCell ref="X272:Z272"/>
    <mergeCell ref="F274:AA275"/>
    <mergeCell ref="F277:AA278"/>
    <mergeCell ref="A532:AA532"/>
    <mergeCell ref="L534:M534"/>
    <mergeCell ref="J535:M535"/>
    <mergeCell ref="J536:M536"/>
    <mergeCell ref="J537:M537"/>
    <mergeCell ref="F478:AA479"/>
    <mergeCell ref="J461:M461"/>
    <mergeCell ref="J462:M462"/>
    <mergeCell ref="E447:F447"/>
    <mergeCell ref="X447:Z447"/>
    <mergeCell ref="E448:F448"/>
    <mergeCell ref="X448:Z448"/>
    <mergeCell ref="F450:AA451"/>
    <mergeCell ref="F453:AA454"/>
    <mergeCell ref="A456:AA456"/>
    <mergeCell ref="L458:M458"/>
    <mergeCell ref="K459:M459"/>
    <mergeCell ref="J460:M460"/>
    <mergeCell ref="X472:Z472"/>
    <mergeCell ref="E473:F473"/>
    <mergeCell ref="E471:F471"/>
    <mergeCell ref="M47:Q47"/>
    <mergeCell ref="G324:K324"/>
    <mergeCell ref="M324:Q324"/>
    <mergeCell ref="M325:Q325"/>
    <mergeCell ref="F554:AA555"/>
    <mergeCell ref="E546:F546"/>
    <mergeCell ref="X546:Z546"/>
    <mergeCell ref="E547:F547"/>
    <mergeCell ref="X547:Z547"/>
    <mergeCell ref="E548:F548"/>
    <mergeCell ref="X548:Z548"/>
    <mergeCell ref="E549:F549"/>
    <mergeCell ref="X549:Z549"/>
    <mergeCell ref="F551:AA552"/>
    <mergeCell ref="J538:M538"/>
    <mergeCell ref="J540:M540"/>
    <mergeCell ref="D543:G543"/>
    <mergeCell ref="I543:U543"/>
    <mergeCell ref="X543:Z543"/>
    <mergeCell ref="E544:F544"/>
    <mergeCell ref="X544:Z544"/>
    <mergeCell ref="E545:F545"/>
    <mergeCell ref="X545:Z545"/>
    <mergeCell ref="E272:F272"/>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&amp;R250401</oddFooter>
  </headerFooter>
  <rowBreaks count="9" manualBreakCount="9">
    <brk id="78" max="26" man="1"/>
    <brk id="128" max="26" man="1"/>
    <brk id="178" max="26" man="1"/>
    <brk id="228" max="26" man="1"/>
    <brk id="279" max="16383" man="1"/>
    <brk id="355" max="16383" man="1"/>
    <brk id="405" max="26" man="1"/>
    <brk id="455" max="26" man="1"/>
    <brk id="505"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topLeftCell="A28" workbookViewId="0">
      <selection activeCell="V1" sqref="V1:Z1"/>
    </sheetView>
  </sheetViews>
  <sheetFormatPr defaultColWidth="3.125" defaultRowHeight="18" customHeight="1"/>
  <cols>
    <col min="1" max="1" width="3.125" style="1030"/>
    <col min="2" max="2" width="2.625" style="1042" customWidth="1"/>
    <col min="3" max="5" width="3.125" style="978"/>
    <col min="6" max="6" width="3.125" style="978" customWidth="1"/>
    <col min="7" max="8" width="3.125" style="978"/>
    <col min="9" max="9" width="3.125" style="978" customWidth="1"/>
    <col min="10" max="16" width="3.125" style="978"/>
    <col min="17" max="17" width="3.125" style="978" customWidth="1"/>
    <col min="18" max="16384" width="3.125" style="978"/>
  </cols>
  <sheetData>
    <row r="1" spans="1:26" s="1063" customFormat="1" ht="39.950000000000003" customHeight="1" thickBot="1">
      <c r="A1" s="1063" t="s">
        <v>2099</v>
      </c>
      <c r="B1" s="1064"/>
      <c r="V1" s="1727" t="s">
        <v>2111</v>
      </c>
      <c r="W1" s="1727"/>
      <c r="X1" s="1728"/>
      <c r="Y1" s="1727"/>
      <c r="Z1" s="1727"/>
    </row>
    <row r="2" spans="1:26" s="1065" customFormat="1" ht="9.9499999999999993" customHeight="1" thickTop="1">
      <c r="B2" s="1066"/>
    </row>
    <row r="3" spans="1:26" s="1065" customFormat="1" ht="18" customHeight="1">
      <c r="A3" s="1067" t="s">
        <v>2237</v>
      </c>
      <c r="B3" s="1068"/>
      <c r="C3" s="1069"/>
      <c r="D3" s="1069"/>
      <c r="E3" s="1069"/>
      <c r="F3" s="1069"/>
      <c r="G3" s="1069"/>
      <c r="H3" s="1069"/>
      <c r="I3" s="1069"/>
      <c r="J3" s="1069"/>
      <c r="K3" s="1069"/>
      <c r="L3" s="1069"/>
      <c r="M3" s="1069"/>
      <c r="N3" s="1069"/>
      <c r="O3" s="1069"/>
      <c r="P3" s="1069"/>
      <c r="Q3" s="1069"/>
      <c r="R3" s="1069"/>
      <c r="S3" s="1069"/>
      <c r="T3" s="1069"/>
      <c r="U3" s="1069"/>
      <c r="V3" s="1069"/>
      <c r="W3" s="1069"/>
      <c r="X3" s="1069"/>
      <c r="Y3" s="1069"/>
      <c r="Z3" s="1069"/>
    </row>
    <row r="5" spans="1:26" s="929" customFormat="1" ht="18" customHeight="1">
      <c r="A5" s="1031" t="s">
        <v>2039</v>
      </c>
      <c r="B5" s="1032" t="s">
        <v>2037</v>
      </c>
      <c r="C5" s="1033" t="s">
        <v>2038</v>
      </c>
      <c r="D5" s="1033"/>
      <c r="E5" s="1033"/>
      <c r="F5" s="1034"/>
      <c r="G5" s="1034">
        <f>項目一覧②!$F$773</f>
        <v>2</v>
      </c>
      <c r="H5" s="1034"/>
      <c r="I5" s="1034"/>
      <c r="J5" s="1033"/>
      <c r="K5" s="1033"/>
      <c r="L5" s="1033"/>
      <c r="M5" s="1033"/>
      <c r="N5" s="1033"/>
      <c r="O5" s="1033"/>
      <c r="P5" s="1033"/>
      <c r="Q5" s="1033"/>
      <c r="R5" s="1033"/>
      <c r="S5" s="1033"/>
      <c r="T5" s="1033"/>
      <c r="U5" s="1033"/>
      <c r="V5" s="1033"/>
      <c r="W5" s="1033"/>
      <c r="X5" s="1033"/>
      <c r="Y5" s="1033"/>
      <c r="Z5" s="1033"/>
    </row>
    <row r="6" spans="1:26" ht="18" customHeight="1">
      <c r="A6" s="1035" t="s">
        <v>2040</v>
      </c>
      <c r="B6" s="1036" t="s">
        <v>2041</v>
      </c>
      <c r="C6" s="1037" t="s">
        <v>2043</v>
      </c>
      <c r="D6" s="1037"/>
      <c r="E6" s="1037"/>
      <c r="F6" s="1034"/>
      <c r="G6" s="1725" t="str">
        <f>項目一覧②!$F$774</f>
        <v/>
      </c>
      <c r="H6" s="1725"/>
      <c r="I6" s="1725"/>
      <c r="J6" s="1037" t="s">
        <v>2044</v>
      </c>
      <c r="K6" s="1037"/>
      <c r="L6" s="1037"/>
      <c r="M6" s="1037"/>
      <c r="N6" s="1037"/>
      <c r="O6" s="1037"/>
      <c r="P6" s="1037"/>
      <c r="Q6" s="1037"/>
      <c r="R6" s="1037"/>
      <c r="S6" s="1037"/>
      <c r="T6" s="1037"/>
      <c r="U6" s="1037"/>
      <c r="V6" s="1037"/>
      <c r="W6" s="1037"/>
      <c r="X6" s="1037"/>
      <c r="Y6" s="1037"/>
      <c r="Z6" s="1037"/>
    </row>
    <row r="7" spans="1:26" ht="18" customHeight="1">
      <c r="A7" s="1039" t="s">
        <v>2040</v>
      </c>
      <c r="B7" s="1040" t="s">
        <v>2045</v>
      </c>
      <c r="C7" s="1041" t="s">
        <v>2046</v>
      </c>
      <c r="D7" s="1041"/>
      <c r="E7" s="1041"/>
      <c r="F7" s="1041"/>
      <c r="G7" s="1041"/>
      <c r="H7" s="1041"/>
      <c r="I7" s="1041"/>
      <c r="J7" s="1041"/>
      <c r="K7" s="1041"/>
      <c r="L7" s="1041"/>
      <c r="M7" s="1041"/>
      <c r="N7" s="1041"/>
      <c r="O7" s="1041"/>
      <c r="P7" s="1041"/>
      <c r="Q7" s="1041"/>
      <c r="R7" s="1041"/>
      <c r="S7" s="1041"/>
      <c r="T7" s="1041"/>
      <c r="U7" s="1041"/>
      <c r="V7" s="1041"/>
      <c r="W7" s="1041"/>
      <c r="X7" s="1041"/>
      <c r="Y7" s="1041"/>
      <c r="Z7" s="1041"/>
    </row>
    <row r="8" spans="1:26" ht="18" customHeight="1">
      <c r="B8" s="1042" t="s">
        <v>2040</v>
      </c>
      <c r="C8" s="978" t="s">
        <v>2047</v>
      </c>
      <c r="D8" s="978" t="s">
        <v>2048</v>
      </c>
      <c r="I8" s="1731" t="str">
        <f>項目一覧②!$F$775</f>
        <v/>
      </c>
      <c r="J8" s="1731"/>
      <c r="K8" s="1731"/>
      <c r="L8" s="1731"/>
      <c r="M8" s="978" t="s">
        <v>2056</v>
      </c>
    </row>
    <row r="9" spans="1:26" ht="18" customHeight="1">
      <c r="B9" s="1042" t="s">
        <v>2040</v>
      </c>
      <c r="C9" s="978" t="s">
        <v>2049</v>
      </c>
      <c r="D9" s="978" t="s">
        <v>2052</v>
      </c>
      <c r="I9" s="1731" t="str">
        <f>項目一覧②!$F$776</f>
        <v/>
      </c>
      <c r="J9" s="1731"/>
      <c r="K9" s="1731"/>
      <c r="L9" s="1731"/>
      <c r="M9" s="978" t="s">
        <v>2056</v>
      </c>
    </row>
    <row r="10" spans="1:26" ht="18" customHeight="1">
      <c r="B10" s="1042" t="s">
        <v>2040</v>
      </c>
      <c r="C10" s="978" t="s">
        <v>2050</v>
      </c>
      <c r="D10" s="978" t="s">
        <v>2053</v>
      </c>
      <c r="H10" s="978" t="s">
        <v>2094</v>
      </c>
      <c r="I10" s="1043"/>
      <c r="J10" s="1638" t="str">
        <f>項目一覧②!$F$777</f>
        <v/>
      </c>
      <c r="K10" s="1638"/>
      <c r="L10" s="1638"/>
      <c r="M10" s="978" t="s">
        <v>2057</v>
      </c>
      <c r="P10" s="978" t="s">
        <v>2095</v>
      </c>
      <c r="Q10" s="1043"/>
      <c r="R10" s="1638" t="str">
        <f>項目一覧②!$F$778</f>
        <v/>
      </c>
      <c r="S10" s="1638"/>
      <c r="T10" s="1638"/>
      <c r="U10" s="978" t="s">
        <v>2057</v>
      </c>
    </row>
    <row r="11" spans="1:26" ht="18" customHeight="1">
      <c r="A11" s="1044"/>
      <c r="B11" s="1045" t="s">
        <v>2040</v>
      </c>
      <c r="C11" s="1047" t="s">
        <v>2051</v>
      </c>
      <c r="D11" s="1047" t="s">
        <v>2054</v>
      </c>
      <c r="E11" s="1047"/>
      <c r="F11" s="1047"/>
      <c r="G11" s="1047"/>
      <c r="H11" s="1047"/>
      <c r="I11" s="1048" t="str">
        <f>項目一覧②!$F$779&amp;IF(項目一覧②!$F$780="",""," 一部 "&amp;項目一覧②!$F$780)</f>
        <v/>
      </c>
      <c r="J11" s="1048"/>
      <c r="K11" s="1048"/>
      <c r="L11" s="1048"/>
      <c r="M11" s="1048"/>
      <c r="N11" s="1048"/>
      <c r="O11" s="1048"/>
      <c r="P11" s="1048"/>
      <c r="Q11" s="1047"/>
      <c r="R11" s="1047"/>
      <c r="S11" s="1048"/>
      <c r="T11" s="1048"/>
      <c r="U11" s="1048"/>
      <c r="V11" s="1048"/>
      <c r="W11" s="1048"/>
      <c r="X11" s="1048"/>
      <c r="Y11" s="1048"/>
      <c r="Z11" s="1048"/>
    </row>
    <row r="12" spans="1:26" ht="18" customHeight="1">
      <c r="A12" s="1039" t="s">
        <v>2040</v>
      </c>
      <c r="B12" s="1040" t="s">
        <v>2058</v>
      </c>
      <c r="C12" s="1041" t="s">
        <v>2063</v>
      </c>
      <c r="D12" s="1041"/>
      <c r="E12" s="1041"/>
      <c r="F12" s="1041"/>
      <c r="G12" s="1041"/>
      <c r="H12" s="1041"/>
      <c r="I12" s="1041"/>
      <c r="J12" s="1041"/>
      <c r="K12" s="1041"/>
      <c r="L12" s="1041"/>
      <c r="M12" s="1041"/>
      <c r="N12" s="1041"/>
      <c r="O12" s="1041"/>
      <c r="P12" s="1041"/>
      <c r="Q12" s="1041"/>
      <c r="R12" s="1041"/>
      <c r="S12" s="1041"/>
      <c r="T12" s="1041"/>
      <c r="U12" s="1041"/>
      <c r="V12" s="1041"/>
      <c r="W12" s="1041"/>
      <c r="X12" s="1041"/>
      <c r="Y12" s="1041"/>
      <c r="Z12" s="1041"/>
    </row>
    <row r="13" spans="1:26" ht="18" customHeight="1">
      <c r="B13" s="1049"/>
      <c r="C13" s="1029" t="str">
        <f>IF(項目一覧②!$G$781=TRUE,"■","□")</f>
        <v>□</v>
      </c>
      <c r="D13" s="978" t="s">
        <v>2059</v>
      </c>
    </row>
    <row r="14" spans="1:26" ht="18" customHeight="1">
      <c r="A14" s="1044"/>
      <c r="B14" s="1050"/>
      <c r="C14" s="1029" t="str">
        <f>IF(項目一覧②!$G$782=TRUE,"■","□")</f>
        <v>□</v>
      </c>
      <c r="D14" s="1047" t="s">
        <v>2060</v>
      </c>
      <c r="E14" s="1047"/>
      <c r="F14" s="1047"/>
      <c r="G14" s="1047"/>
      <c r="H14" s="1047"/>
      <c r="I14" s="1047"/>
      <c r="J14" s="1047"/>
      <c r="K14" s="1047"/>
      <c r="L14" s="1047"/>
      <c r="M14" s="1047"/>
      <c r="N14" s="1047"/>
      <c r="O14" s="1047"/>
      <c r="P14" s="1047"/>
      <c r="Q14" s="1047"/>
      <c r="R14" s="1047"/>
      <c r="S14" s="1047"/>
      <c r="T14" s="1047"/>
      <c r="U14" s="1047"/>
      <c r="V14" s="1047"/>
      <c r="W14" s="1047"/>
      <c r="X14" s="1047"/>
      <c r="Y14" s="1047"/>
      <c r="Z14" s="1047"/>
    </row>
    <row r="15" spans="1:26" ht="18" customHeight="1">
      <c r="A15" s="1039" t="s">
        <v>2040</v>
      </c>
      <c r="B15" s="1040" t="s">
        <v>2061</v>
      </c>
      <c r="C15" s="1041" t="s">
        <v>2062</v>
      </c>
      <c r="D15" s="1041"/>
      <c r="E15" s="1041"/>
      <c r="F15" s="1041"/>
      <c r="G15" s="1041"/>
      <c r="H15" s="1041"/>
      <c r="I15" s="1041"/>
      <c r="J15" s="1041"/>
      <c r="K15" s="1041"/>
      <c r="L15" s="1041"/>
      <c r="M15" s="1041"/>
      <c r="N15" s="1041"/>
      <c r="O15" s="1041"/>
      <c r="P15" s="1041"/>
      <c r="Q15" s="1041"/>
      <c r="R15" s="1041"/>
      <c r="S15" s="1041"/>
      <c r="T15" s="1041"/>
      <c r="U15" s="1041"/>
      <c r="V15" s="1041"/>
      <c r="W15" s="1041"/>
      <c r="X15" s="1041"/>
      <c r="Y15" s="1041"/>
      <c r="Z15" s="1041"/>
    </row>
    <row r="16" spans="1:26" ht="18" customHeight="1">
      <c r="C16" s="1029" t="str">
        <f>IF(項目一覧②!$G$783=TRUE,"■","□")</f>
        <v>□</v>
      </c>
      <c r="D16" s="978" t="s">
        <v>2064</v>
      </c>
    </row>
    <row r="17" spans="1:26" ht="18" customHeight="1">
      <c r="C17" s="1029" t="str">
        <f>IF(項目一覧②!$G$781=TRUE,"■","□")</f>
        <v>□</v>
      </c>
      <c r="D17" s="978" t="s">
        <v>2066</v>
      </c>
    </row>
    <row r="18" spans="1:26" ht="18" customHeight="1">
      <c r="C18" s="1029" t="str">
        <f>IF(項目一覧②!$G$784=TRUE,"■","□")</f>
        <v>□</v>
      </c>
      <c r="D18" s="978" t="s">
        <v>2067</v>
      </c>
    </row>
    <row r="19" spans="1:26" ht="18" customHeight="1">
      <c r="C19" s="1029" t="str">
        <f>IF(項目一覧②!$G$785=TRUE,"■","□")</f>
        <v>□</v>
      </c>
      <c r="D19" s="978" t="s">
        <v>2068</v>
      </c>
    </row>
    <row r="20" spans="1:26" ht="18" customHeight="1">
      <c r="A20" s="1044"/>
      <c r="B20" s="1045"/>
      <c r="C20" s="1046" t="str">
        <f>IF(項目一覧②!$G$786=TRUE,"■","□")</f>
        <v>□</v>
      </c>
      <c r="D20" s="1047" t="s">
        <v>2065</v>
      </c>
      <c r="E20" s="1047"/>
      <c r="F20" s="1047"/>
      <c r="G20" s="1047"/>
      <c r="H20" s="1047"/>
      <c r="I20" s="1047"/>
      <c r="J20" s="1047"/>
      <c r="K20" s="1047"/>
      <c r="L20" s="1047"/>
      <c r="M20" s="1047"/>
      <c r="N20" s="1047"/>
      <c r="O20" s="1047"/>
      <c r="P20" s="1047"/>
      <c r="Q20" s="1047"/>
      <c r="R20" s="1047"/>
      <c r="S20" s="1047"/>
      <c r="T20" s="1047"/>
      <c r="U20" s="1047"/>
      <c r="V20" s="1047"/>
      <c r="W20" s="1047"/>
      <c r="X20" s="1047"/>
      <c r="Y20" s="1047"/>
      <c r="Z20" s="1047"/>
    </row>
    <row r="21" spans="1:26" ht="18" customHeight="1">
      <c r="A21" s="1039" t="s">
        <v>2040</v>
      </c>
      <c r="B21" s="1040" t="s">
        <v>2069</v>
      </c>
      <c r="C21" s="1041" t="s">
        <v>2070</v>
      </c>
      <c r="D21" s="1041"/>
      <c r="E21" s="1041"/>
      <c r="F21" s="1041"/>
      <c r="G21" s="1041"/>
      <c r="H21" s="1041"/>
      <c r="I21" s="1041"/>
      <c r="J21" s="1041"/>
      <c r="K21" s="1041"/>
      <c r="L21" s="1041"/>
      <c r="M21" s="1041"/>
      <c r="N21" s="1041"/>
      <c r="O21" s="1041"/>
      <c r="P21" s="1041"/>
      <c r="Q21" s="1041"/>
      <c r="R21" s="1041"/>
      <c r="S21" s="1041"/>
      <c r="T21" s="1041"/>
      <c r="U21" s="1041"/>
      <c r="V21" s="1041"/>
      <c r="W21" s="1041"/>
      <c r="X21" s="1041"/>
      <c r="Y21" s="1041"/>
      <c r="Z21" s="1041"/>
    </row>
    <row r="22" spans="1:26" ht="18" customHeight="1">
      <c r="B22" s="1042" t="s">
        <v>2040</v>
      </c>
      <c r="C22" s="978" t="s">
        <v>2047</v>
      </c>
      <c r="D22" s="978" t="s">
        <v>2071</v>
      </c>
      <c r="F22" s="978" t="str">
        <f>項目一覧②!$F$788</f>
        <v/>
      </c>
      <c r="G22" s="978" t="str">
        <f>項目一覧②!$F$788</f>
        <v/>
      </c>
    </row>
    <row r="23" spans="1:26" ht="18" customHeight="1">
      <c r="B23" s="1042" t="s">
        <v>2040</v>
      </c>
      <c r="C23" s="978" t="s">
        <v>2049</v>
      </c>
      <c r="D23" s="978" t="s">
        <v>2072</v>
      </c>
    </row>
    <row r="24" spans="1:26" ht="18" customHeight="1">
      <c r="C24" s="1029" t="str">
        <f>IF(項目一覧②!$G$789=TRUE,"■","□")</f>
        <v>□</v>
      </c>
      <c r="D24" s="978" t="s">
        <v>2073</v>
      </c>
    </row>
    <row r="25" spans="1:26" ht="18" customHeight="1">
      <c r="S25" s="1030" t="s">
        <v>2076</v>
      </c>
      <c r="T25" s="1729">
        <f>項目一覧②!$F$790</f>
        <v>123</v>
      </c>
      <c r="U25" s="1642"/>
      <c r="V25" s="1642"/>
      <c r="W25" s="1642"/>
      <c r="X25" s="1642"/>
      <c r="Y25" s="1642"/>
      <c r="Z25" s="978" t="s">
        <v>1976</v>
      </c>
    </row>
    <row r="26" spans="1:26" ht="18" customHeight="1">
      <c r="A26" s="1044"/>
      <c r="B26" s="1045"/>
      <c r="C26" s="1046" t="str">
        <f>IF(項目一覧②!$G$791=TRUE,"■","□")</f>
        <v>□</v>
      </c>
      <c r="D26" s="1047" t="s">
        <v>2074</v>
      </c>
      <c r="E26" s="1047"/>
      <c r="F26" s="1047"/>
      <c r="G26" s="1047"/>
      <c r="H26" s="1047"/>
      <c r="I26" s="1047"/>
      <c r="J26" s="1047"/>
      <c r="K26" s="1047"/>
      <c r="L26" s="1047"/>
      <c r="M26" s="1047"/>
      <c r="N26" s="1047"/>
      <c r="O26" s="1047"/>
      <c r="P26" s="1047"/>
      <c r="Q26" s="1047"/>
      <c r="R26" s="1047"/>
      <c r="S26" s="1047"/>
      <c r="T26" s="1047"/>
      <c r="U26" s="1047"/>
      <c r="V26" s="1047"/>
      <c r="W26" s="1047"/>
      <c r="X26" s="1047"/>
      <c r="Y26" s="1047"/>
      <c r="Z26" s="1047"/>
    </row>
    <row r="27" spans="1:26" ht="18" customHeight="1">
      <c r="A27" s="1035" t="s">
        <v>2040</v>
      </c>
      <c r="B27" s="1036" t="s">
        <v>2077</v>
      </c>
      <c r="C27" s="1037" t="s">
        <v>2078</v>
      </c>
      <c r="D27" s="1037"/>
      <c r="E27" s="1037"/>
      <c r="F27" s="1037"/>
      <c r="G27" s="1037"/>
      <c r="H27" s="1037"/>
      <c r="I27" s="1037"/>
      <c r="J27" s="1037"/>
      <c r="K27" s="1037"/>
      <c r="L27" s="1037"/>
      <c r="M27" s="1037"/>
      <c r="N27" s="1037"/>
      <c r="O27" s="1037"/>
      <c r="P27" s="1037"/>
      <c r="Q27" s="1037"/>
      <c r="R27" s="1037"/>
      <c r="S27" s="1035" t="s">
        <v>2098</v>
      </c>
      <c r="T27" s="1037" t="str">
        <f>項目一覧②!$F$792</f>
        <v/>
      </c>
      <c r="U27" s="1037"/>
      <c r="V27" s="1037"/>
      <c r="W27" s="1037"/>
      <c r="X27" s="1037"/>
      <c r="Y27" s="1037"/>
      <c r="Z27" s="1037" t="s">
        <v>1976</v>
      </c>
    </row>
    <row r="28" spans="1:26" ht="18" customHeight="1">
      <c r="A28" s="1039" t="s">
        <v>2040</v>
      </c>
      <c r="B28" s="1040" t="s">
        <v>2079</v>
      </c>
      <c r="C28" s="1041" t="s">
        <v>2080</v>
      </c>
      <c r="D28" s="1041"/>
      <c r="E28" s="1653" t="str">
        <f>項目一覧②!$F$793</f>
        <v/>
      </c>
      <c r="F28" s="1653"/>
      <c r="G28" s="1653"/>
      <c r="H28" s="1653"/>
      <c r="I28" s="1653"/>
      <c r="J28" s="1653"/>
      <c r="K28" s="1653"/>
      <c r="L28" s="1653"/>
      <c r="M28" s="1653"/>
      <c r="N28" s="1653"/>
      <c r="O28" s="1653"/>
      <c r="P28" s="1653"/>
      <c r="Q28" s="1653"/>
      <c r="R28" s="1653"/>
      <c r="S28" s="1653"/>
      <c r="T28" s="1653"/>
      <c r="U28" s="1653"/>
      <c r="V28" s="1653"/>
      <c r="W28" s="1653"/>
      <c r="X28" s="1653"/>
      <c r="Y28" s="1653"/>
      <c r="Z28" s="1653"/>
    </row>
    <row r="29" spans="1:26" ht="18" customHeight="1">
      <c r="A29" s="1044"/>
      <c r="B29" s="1050"/>
      <c r="C29" s="1047"/>
      <c r="D29" s="1047"/>
      <c r="E29" s="1654"/>
      <c r="F29" s="1654"/>
      <c r="G29" s="1654"/>
      <c r="H29" s="1654"/>
      <c r="I29" s="1654"/>
      <c r="J29" s="1654"/>
      <c r="K29" s="1654"/>
      <c r="L29" s="1654"/>
      <c r="M29" s="1654"/>
      <c r="N29" s="1654"/>
      <c r="O29" s="1654"/>
      <c r="P29" s="1654"/>
      <c r="Q29" s="1654"/>
      <c r="R29" s="1654"/>
      <c r="S29" s="1654"/>
      <c r="T29" s="1654"/>
      <c r="U29" s="1654"/>
      <c r="V29" s="1654"/>
      <c r="W29" s="1654"/>
      <c r="X29" s="1654"/>
      <c r="Y29" s="1654"/>
      <c r="Z29" s="1654"/>
    </row>
    <row r="30" spans="1:26" ht="9.9499999999999993" customHeight="1">
      <c r="B30" s="1049"/>
    </row>
    <row r="31" spans="1:26" s="1065" customFormat="1" ht="18" customHeight="1">
      <c r="A31" s="1067" t="s">
        <v>2237</v>
      </c>
      <c r="B31" s="1068"/>
      <c r="C31" s="1069"/>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row>
    <row r="32" spans="1:26" ht="18" customHeight="1">
      <c r="B32" s="1049"/>
    </row>
    <row r="33" spans="1:26" s="929" customFormat="1" ht="18" customHeight="1">
      <c r="A33" s="1031" t="s">
        <v>2039</v>
      </c>
      <c r="B33" s="1032" t="s">
        <v>2037</v>
      </c>
      <c r="C33" s="1033" t="s">
        <v>2038</v>
      </c>
      <c r="D33" s="1033"/>
      <c r="E33" s="1033"/>
      <c r="F33" s="1033"/>
      <c r="G33" s="1034">
        <f>項目一覧②!$F$794</f>
        <v>3</v>
      </c>
      <c r="H33" s="1034"/>
      <c r="I33" s="1034"/>
      <c r="J33" s="1034"/>
      <c r="K33" s="1033"/>
      <c r="L33" s="1033"/>
      <c r="M33" s="1033"/>
      <c r="N33" s="1033"/>
      <c r="O33" s="1033"/>
      <c r="P33" s="1033"/>
      <c r="Q33" s="1033"/>
      <c r="R33" s="1033"/>
      <c r="S33" s="1033"/>
      <c r="T33" s="1033"/>
      <c r="U33" s="1033"/>
      <c r="V33" s="1033"/>
      <c r="W33" s="1033"/>
      <c r="X33" s="1033"/>
      <c r="Y33" s="1033"/>
      <c r="Z33" s="1033"/>
    </row>
    <row r="34" spans="1:26" ht="18" customHeight="1">
      <c r="A34" s="1035" t="s">
        <v>2040</v>
      </c>
      <c r="B34" s="1036" t="s">
        <v>2041</v>
      </c>
      <c r="C34" s="1037" t="s">
        <v>2043</v>
      </c>
      <c r="D34" s="1037"/>
      <c r="E34" s="1037"/>
      <c r="F34" s="1037"/>
      <c r="G34" s="1730" t="str">
        <f>項目一覧②!$F$795</f>
        <v/>
      </c>
      <c r="H34" s="1730"/>
      <c r="I34" s="1730"/>
      <c r="J34" s="1730"/>
      <c r="K34" s="1037" t="s">
        <v>2044</v>
      </c>
      <c r="L34" s="1037"/>
      <c r="M34" s="1037"/>
      <c r="N34" s="1037"/>
      <c r="O34" s="1037"/>
      <c r="P34" s="1037"/>
      <c r="Q34" s="1037"/>
      <c r="R34" s="1037"/>
      <c r="S34" s="1037"/>
      <c r="T34" s="1037"/>
      <c r="U34" s="1037"/>
      <c r="V34" s="1037"/>
      <c r="W34" s="1037"/>
      <c r="X34" s="1037"/>
      <c r="Y34" s="1037"/>
      <c r="Z34" s="1037"/>
    </row>
    <row r="35" spans="1:26" ht="18" customHeight="1">
      <c r="A35" s="1039" t="s">
        <v>2040</v>
      </c>
      <c r="B35" s="1040" t="s">
        <v>2045</v>
      </c>
      <c r="C35" s="1041" t="s">
        <v>2046</v>
      </c>
      <c r="D35" s="1041"/>
      <c r="E35" s="1041"/>
      <c r="F35" s="1041"/>
      <c r="G35" s="1041"/>
      <c r="H35" s="1041"/>
      <c r="I35" s="1041"/>
      <c r="J35" s="1041"/>
      <c r="K35" s="1041"/>
      <c r="L35" s="1041"/>
      <c r="M35" s="1041"/>
      <c r="N35" s="1041"/>
      <c r="O35" s="1041"/>
      <c r="P35" s="1041"/>
      <c r="Q35" s="1041"/>
      <c r="R35" s="1041"/>
      <c r="S35" s="1041"/>
      <c r="T35" s="1041"/>
      <c r="U35" s="1041"/>
      <c r="V35" s="1041"/>
      <c r="W35" s="1041"/>
      <c r="X35" s="1041"/>
      <c r="Y35" s="1041"/>
      <c r="Z35" s="1041"/>
    </row>
    <row r="36" spans="1:26" ht="18" customHeight="1">
      <c r="B36" s="1042" t="s">
        <v>2040</v>
      </c>
      <c r="C36" s="978" t="s">
        <v>2047</v>
      </c>
      <c r="D36" s="978" t="s">
        <v>2048</v>
      </c>
      <c r="I36" s="1639" t="str">
        <f>項目一覧②!$F$796</f>
        <v/>
      </c>
      <c r="J36" s="1639"/>
      <c r="K36" s="1639"/>
      <c r="L36" s="1639"/>
      <c r="M36" s="978" t="s">
        <v>2056</v>
      </c>
    </row>
    <row r="37" spans="1:26" ht="18" customHeight="1">
      <c r="B37" s="1042" t="s">
        <v>2040</v>
      </c>
      <c r="C37" s="978" t="s">
        <v>2049</v>
      </c>
      <c r="D37" s="978" t="s">
        <v>2052</v>
      </c>
      <c r="I37" s="1639" t="str">
        <f>項目一覧②!$F$797</f>
        <v/>
      </c>
      <c r="J37" s="1639"/>
      <c r="K37" s="1639"/>
      <c r="L37" s="1639"/>
      <c r="M37" s="978" t="s">
        <v>2056</v>
      </c>
    </row>
    <row r="38" spans="1:26" ht="18" customHeight="1">
      <c r="B38" s="1042" t="s">
        <v>2040</v>
      </c>
      <c r="C38" s="978" t="s">
        <v>2050</v>
      </c>
      <c r="D38" s="978" t="s">
        <v>2053</v>
      </c>
      <c r="H38" s="1030" t="s">
        <v>2094</v>
      </c>
      <c r="I38" s="1638" t="str">
        <f>項目一覧②!$F$798</f>
        <v/>
      </c>
      <c r="J38" s="1638"/>
      <c r="K38" s="1638"/>
      <c r="L38" s="1638"/>
      <c r="M38" s="978" t="s">
        <v>2057</v>
      </c>
      <c r="P38" s="1030" t="s">
        <v>2095</v>
      </c>
      <c r="Q38" s="1638" t="str">
        <f>項目一覧②!$F$799</f>
        <v/>
      </c>
      <c r="R38" s="1638"/>
      <c r="S38" s="1638"/>
      <c r="T38" s="1638"/>
      <c r="U38" s="978" t="s">
        <v>2057</v>
      </c>
    </row>
    <row r="39" spans="1:26" ht="18" customHeight="1">
      <c r="A39" s="1044"/>
      <c r="B39" s="1045" t="s">
        <v>2040</v>
      </c>
      <c r="C39" s="1047" t="s">
        <v>2051</v>
      </c>
      <c r="D39" s="1047" t="s">
        <v>2054</v>
      </c>
      <c r="E39" s="1047"/>
      <c r="F39" s="1047"/>
      <c r="G39" s="1047"/>
      <c r="H39" s="1047"/>
      <c r="I39" s="1048" t="str">
        <f>項目一覧②!$F$800&amp;IF(項目一覧②!$F$801="",""," 一部 "&amp;項目一覧②!$F$801)</f>
        <v/>
      </c>
      <c r="J39" s="1048"/>
      <c r="K39" s="1048"/>
      <c r="L39" s="1048"/>
      <c r="M39" s="1048"/>
      <c r="N39" s="1048"/>
      <c r="O39" s="1048"/>
      <c r="P39" s="1048"/>
      <c r="Q39" s="1047"/>
      <c r="R39" s="1047"/>
      <c r="S39" s="1048"/>
      <c r="T39" s="1048"/>
      <c r="U39" s="1048"/>
      <c r="V39" s="1048"/>
      <c r="W39" s="1048"/>
      <c r="X39" s="1048"/>
      <c r="Y39" s="1048"/>
      <c r="Z39" s="1048"/>
    </row>
    <row r="40" spans="1:26" ht="18" customHeight="1">
      <c r="A40" s="1039" t="s">
        <v>2040</v>
      </c>
      <c r="B40" s="1040" t="s">
        <v>2058</v>
      </c>
      <c r="C40" s="1041" t="s">
        <v>2063</v>
      </c>
      <c r="D40" s="1041"/>
      <c r="E40" s="1041"/>
      <c r="F40" s="1041"/>
      <c r="G40" s="1041"/>
      <c r="H40" s="1041"/>
      <c r="I40" s="1041"/>
      <c r="J40" s="1041"/>
      <c r="K40" s="1041"/>
      <c r="L40" s="1041"/>
      <c r="M40" s="1041"/>
      <c r="N40" s="1041"/>
      <c r="O40" s="1041"/>
      <c r="P40" s="1041"/>
      <c r="Q40" s="1041"/>
      <c r="R40" s="1041"/>
      <c r="S40" s="1041"/>
      <c r="T40" s="1041"/>
      <c r="U40" s="1041"/>
      <c r="V40" s="1041"/>
      <c r="W40" s="1041"/>
      <c r="X40" s="1041"/>
      <c r="Y40" s="1041"/>
      <c r="Z40" s="1041"/>
    </row>
    <row r="41" spans="1:26" ht="18" customHeight="1">
      <c r="B41" s="1049"/>
      <c r="C41" s="1029" t="str">
        <f>IF(項目一覧②!$G$802=TRUE,"■","□")</f>
        <v>□</v>
      </c>
      <c r="D41" s="978" t="s">
        <v>2059</v>
      </c>
    </row>
    <row r="42" spans="1:26" ht="18" customHeight="1">
      <c r="A42" s="1044"/>
      <c r="B42" s="1050"/>
      <c r="C42" s="1029" t="str">
        <f>IF(項目一覧②!$G$803=TRUE,"■","□")</f>
        <v>□</v>
      </c>
      <c r="D42" s="1047" t="s">
        <v>2060</v>
      </c>
      <c r="E42" s="1047"/>
      <c r="F42" s="1047"/>
      <c r="G42" s="1047"/>
      <c r="H42" s="1047"/>
      <c r="I42" s="1047"/>
      <c r="J42" s="1047"/>
      <c r="K42" s="1047"/>
      <c r="L42" s="1047"/>
      <c r="M42" s="1047"/>
      <c r="N42" s="1047"/>
      <c r="O42" s="1047"/>
      <c r="P42" s="1047"/>
      <c r="Q42" s="1047"/>
      <c r="R42" s="1047"/>
      <c r="S42" s="1047"/>
      <c r="T42" s="1047"/>
      <c r="U42" s="1047"/>
      <c r="V42" s="1047"/>
      <c r="W42" s="1047"/>
      <c r="X42" s="1047"/>
      <c r="Y42" s="1047"/>
      <c r="Z42" s="1047"/>
    </row>
    <row r="43" spans="1:26" ht="18" customHeight="1">
      <c r="A43" s="1039" t="s">
        <v>2040</v>
      </c>
      <c r="B43" s="1040" t="s">
        <v>2061</v>
      </c>
      <c r="C43" s="1041" t="s">
        <v>2062</v>
      </c>
      <c r="D43" s="1041"/>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row>
    <row r="44" spans="1:26" ht="18" customHeight="1">
      <c r="C44" s="1029" t="str">
        <f>IF(項目一覧②!$G$804=TRUE,"■","□")</f>
        <v>□</v>
      </c>
      <c r="D44" s="978" t="s">
        <v>2064</v>
      </c>
    </row>
    <row r="45" spans="1:26" ht="18" customHeight="1">
      <c r="C45" s="1029" t="str">
        <f>IF(項目一覧②!$G$805=TRUE,"■","□")</f>
        <v>□</v>
      </c>
      <c r="D45" s="978" t="s">
        <v>2066</v>
      </c>
    </row>
    <row r="46" spans="1:26" ht="18" customHeight="1">
      <c r="C46" s="1029" t="str">
        <f>IF(項目一覧②!$G$806=TRUE,"■","□")</f>
        <v>□</v>
      </c>
      <c r="D46" s="978" t="s">
        <v>2067</v>
      </c>
    </row>
    <row r="47" spans="1:26" ht="18" customHeight="1">
      <c r="C47" s="1029" t="str">
        <f>IF(項目一覧②!$G$807=TRUE,"■","□")</f>
        <v>□</v>
      </c>
      <c r="D47" s="978" t="s">
        <v>2068</v>
      </c>
    </row>
    <row r="48" spans="1:26" ht="18" customHeight="1">
      <c r="A48" s="1044"/>
      <c r="B48" s="1045"/>
      <c r="C48" s="1046" t="str">
        <f>IF(項目一覧②!$G$808=TRUE,"■","□")</f>
        <v>□</v>
      </c>
      <c r="D48" s="1047" t="s">
        <v>2065</v>
      </c>
      <c r="E48" s="1047"/>
      <c r="F48" s="1047"/>
      <c r="G48" s="1047"/>
      <c r="H48" s="1047"/>
      <c r="I48" s="1047"/>
      <c r="J48" s="1047"/>
      <c r="K48" s="1047"/>
      <c r="L48" s="1047"/>
      <c r="M48" s="1047"/>
      <c r="N48" s="1047"/>
      <c r="O48" s="1047"/>
      <c r="P48" s="1047"/>
      <c r="Q48" s="1047"/>
      <c r="R48" s="1047"/>
      <c r="S48" s="1047"/>
      <c r="T48" s="1047"/>
      <c r="U48" s="1047"/>
      <c r="V48" s="1047"/>
      <c r="W48" s="1047"/>
      <c r="X48" s="1047"/>
      <c r="Y48" s="1047"/>
      <c r="Z48" s="1047"/>
    </row>
    <row r="49" spans="1:26" ht="18" customHeight="1">
      <c r="A49" s="1039" t="s">
        <v>2040</v>
      </c>
      <c r="B49" s="1040" t="s">
        <v>2069</v>
      </c>
      <c r="C49" s="1041" t="s">
        <v>2070</v>
      </c>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row>
    <row r="50" spans="1:26" ht="18" customHeight="1">
      <c r="B50" s="1042" t="s">
        <v>2040</v>
      </c>
      <c r="C50" s="978" t="s">
        <v>2047</v>
      </c>
      <c r="D50" s="978" t="s">
        <v>2071</v>
      </c>
      <c r="F50" s="978" t="str">
        <f>項目一覧②!$F$809</f>
        <v/>
      </c>
      <c r="G50" s="978" t="str">
        <f>項目一覧②!F809</f>
        <v/>
      </c>
    </row>
    <row r="51" spans="1:26" ht="18" customHeight="1">
      <c r="B51" s="1042" t="s">
        <v>2040</v>
      </c>
      <c r="C51" s="978" t="s">
        <v>2049</v>
      </c>
      <c r="D51" s="978" t="s">
        <v>2072</v>
      </c>
    </row>
    <row r="52" spans="1:26" ht="18" customHeight="1">
      <c r="C52" s="1029" t="str">
        <f>IF(項目一覧②!$G$810=TRUE,"■","□")</f>
        <v>□</v>
      </c>
      <c r="D52" s="978" t="s">
        <v>2073</v>
      </c>
    </row>
    <row r="53" spans="1:26" ht="18" customHeight="1">
      <c r="S53" s="1030" t="s">
        <v>2076</v>
      </c>
      <c r="T53" s="1642" t="str">
        <f>項目一覧②!$F$811</f>
        <v/>
      </c>
      <c r="U53" s="1642"/>
      <c r="V53" s="1642"/>
      <c r="W53" s="1642"/>
      <c r="X53" s="1642"/>
      <c r="Y53" s="1642"/>
      <c r="Z53" s="978" t="s">
        <v>1976</v>
      </c>
    </row>
    <row r="54" spans="1:26" ht="18" customHeight="1">
      <c r="A54" s="1044"/>
      <c r="B54" s="1045"/>
      <c r="C54" s="1046" t="str">
        <f>IF(項目一覧②!$G$812=TRUE,"■","□")</f>
        <v>□</v>
      </c>
      <c r="D54" s="1047" t="s">
        <v>2074</v>
      </c>
      <c r="E54" s="1047"/>
      <c r="F54" s="1047"/>
      <c r="G54" s="1047"/>
      <c r="H54" s="1047"/>
      <c r="I54" s="1047"/>
      <c r="J54" s="1047"/>
      <c r="K54" s="1047"/>
      <c r="L54" s="1047"/>
      <c r="M54" s="1047"/>
      <c r="N54" s="1047"/>
      <c r="O54" s="1047"/>
      <c r="P54" s="1047"/>
      <c r="Q54" s="1047"/>
      <c r="R54" s="1047"/>
      <c r="S54" s="1047"/>
      <c r="T54" s="1047"/>
      <c r="U54" s="1047"/>
      <c r="V54" s="1047"/>
      <c r="W54" s="1047"/>
      <c r="X54" s="1047"/>
      <c r="Y54" s="1047"/>
      <c r="Z54" s="1047"/>
    </row>
    <row r="55" spans="1:26" ht="18" customHeight="1">
      <c r="A55" s="1035" t="s">
        <v>2040</v>
      </c>
      <c r="B55" s="1036" t="s">
        <v>2077</v>
      </c>
      <c r="C55" s="1037" t="s">
        <v>2078</v>
      </c>
      <c r="D55" s="1037"/>
      <c r="E55" s="1037"/>
      <c r="F55" s="1037"/>
      <c r="G55" s="1037"/>
      <c r="H55" s="1037"/>
      <c r="I55" s="1037"/>
      <c r="J55" s="1037"/>
      <c r="K55" s="1037"/>
      <c r="L55" s="1037"/>
      <c r="M55" s="1037"/>
      <c r="N55" s="1037"/>
      <c r="O55" s="1037"/>
      <c r="P55" s="1037"/>
      <c r="Q55" s="1037"/>
      <c r="R55" s="1037"/>
      <c r="S55" s="1035" t="s">
        <v>2098</v>
      </c>
      <c r="T55" s="1726" t="str">
        <f>項目一覧②!$F$813</f>
        <v/>
      </c>
      <c r="U55" s="1726"/>
      <c r="V55" s="1726"/>
      <c r="W55" s="1726"/>
      <c r="X55" s="1726"/>
      <c r="Y55" s="1726"/>
      <c r="Z55" s="1037" t="s">
        <v>1976</v>
      </c>
    </row>
    <row r="56" spans="1:26" ht="18" customHeight="1">
      <c r="A56" s="1039" t="s">
        <v>2040</v>
      </c>
      <c r="B56" s="1040" t="s">
        <v>2079</v>
      </c>
      <c r="C56" s="1041" t="s">
        <v>2080</v>
      </c>
      <c r="D56" s="1041"/>
      <c r="E56" s="1653" t="str">
        <f>項目一覧②!$F$814</f>
        <v/>
      </c>
      <c r="F56" s="1653"/>
      <c r="G56" s="1653"/>
      <c r="H56" s="1653"/>
      <c r="I56" s="1653"/>
      <c r="J56" s="1653"/>
      <c r="K56" s="1653"/>
      <c r="L56" s="1653"/>
      <c r="M56" s="1653"/>
      <c r="N56" s="1653"/>
      <c r="O56" s="1653"/>
      <c r="P56" s="1653"/>
      <c r="Q56" s="1653"/>
      <c r="R56" s="1653"/>
      <c r="S56" s="1653"/>
      <c r="T56" s="1653"/>
      <c r="U56" s="1653"/>
      <c r="V56" s="1653"/>
      <c r="W56" s="1653"/>
      <c r="X56" s="1653"/>
      <c r="Y56" s="1653"/>
      <c r="Z56" s="1653"/>
    </row>
    <row r="57" spans="1:26" ht="18" customHeight="1">
      <c r="A57" s="1044"/>
      <c r="B57" s="1045"/>
      <c r="C57" s="1047"/>
      <c r="D57" s="1047"/>
      <c r="E57" s="1654"/>
      <c r="F57" s="1654"/>
      <c r="G57" s="1654"/>
      <c r="H57" s="1654"/>
      <c r="I57" s="1654"/>
      <c r="J57" s="1654"/>
      <c r="K57" s="1654"/>
      <c r="L57" s="1654"/>
      <c r="M57" s="1654"/>
      <c r="N57" s="1654"/>
      <c r="O57" s="1654"/>
      <c r="P57" s="1654"/>
      <c r="Q57" s="1654"/>
      <c r="R57" s="1654"/>
      <c r="S57" s="1654"/>
      <c r="T57" s="1654"/>
      <c r="U57" s="1654"/>
      <c r="V57" s="1654"/>
      <c r="W57" s="1654"/>
      <c r="X57" s="1654"/>
      <c r="Y57" s="1654"/>
      <c r="Z57" s="1654"/>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1220</vt:i4>
      </vt:variant>
    </vt:vector>
  </HeadingPairs>
  <TitlesOfParts>
    <vt:vector size="1289"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昇降機の概要（申請書用）</vt:lpstr>
      <vt:lpstr>建築計画概要書</vt:lpstr>
      <vt:lpstr>他の建築主(概要書用)</vt:lpstr>
      <vt:lpstr>建築工事届（別記第40号様式）</vt:lpstr>
      <vt:lpstr>建築物除却届（別記第41号様式）</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他の築造主（申請書用）</vt:lpstr>
      <vt:lpstr>他の築造主（概要書用）</vt:lpstr>
      <vt:lpstr>計画変更（工作物）</vt:lpstr>
      <vt:lpstr>築造計画概要書</vt:lpstr>
      <vt:lpstr>計画変更（工作物） (2)</vt:lpstr>
      <vt:lpstr>仮使用認定申請書印刷</vt:lpstr>
      <vt:lpstr>軽微な変更説明書</vt:lpstr>
      <vt:lpstr>記載内容変更訂正届</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注記（建築工事届）</vt:lpstr>
      <vt:lpstr>注記（建築物除却届）</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記載内容変更訂正届!Print_Area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軽微な変更説明書!Print_Area</vt:lpstr>
      <vt:lpstr>建築計画概要書!Print_Area</vt:lpstr>
      <vt:lpstr>'建築工事届（別記第40号様式）'!Print_Area</vt:lpstr>
      <vt:lpstr>建築主変更!Print_Area</vt:lpstr>
      <vt:lpstr>'建築物除却届（別記第41号様式）'!Print_Area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'昇降機の概要（申請書用）'!Print_Area</vt:lpstr>
      <vt:lpstr>'他の建築主(概要書用)'!Print_Area</vt:lpstr>
      <vt:lpstr>'他の建築主（申請書用）'!Print_Area</vt:lpstr>
      <vt:lpstr>他の設置者!Print_Area</vt:lpstr>
      <vt:lpstr>'他の築造主（概要書用）'!Print_Area</vt:lpstr>
      <vt:lpstr>'他の築造主（申請書用）'!Print_Area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'注記（建築工事届）'!Print_Area</vt:lpstr>
      <vt:lpstr>'注記（建築物除却届）'!Print_Area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土方　香織</cp:lastModifiedBy>
  <cp:lastPrinted>2025-05-15T05:24:31Z</cp:lastPrinted>
  <dcterms:created xsi:type="dcterms:W3CDTF">2014-11-18T01:20:10Z</dcterms:created>
  <dcterms:modified xsi:type="dcterms:W3CDTF">2025-05-15T05:26:48Z</dcterms:modified>
</cp:coreProperties>
</file>